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mc:AlternateContent xmlns:mc="http://schemas.openxmlformats.org/markup-compatibility/2006">
    <mc:Choice Requires="x15">
      <x15ac:absPath xmlns:x15ac="http://schemas.microsoft.com/office/spreadsheetml/2010/11/ac" url="/Users/keri/Desktop/"/>
    </mc:Choice>
  </mc:AlternateContent>
  <xr:revisionPtr revIDLastSave="0" documentId="13_ncr:1_{7D25CDCE-64D0-F044-99AA-5E7D34BF0E05}" xr6:coauthVersionLast="47" xr6:coauthVersionMax="47" xr10:uidLastSave="{00000000-0000-0000-0000-000000000000}"/>
  <bookViews>
    <workbookView xWindow="0" yWindow="500" windowWidth="28800" windowHeight="17500" firstSheet="1" activeTab="15" xr2:uid="{00000000-000D-0000-FFFF-FFFF00000000}"/>
  </bookViews>
  <sheets>
    <sheet name="FINAL CODES" sheetId="1" r:id="rId1"/>
    <sheet name="Qualitative responses by ID " sheetId="2" r:id="rId2"/>
    <sheet name="Codes for SPSS" sheetId="3" r:id="rId3"/>
    <sheet name="Demographic data " sheetId="4" r:id="rId4"/>
    <sheet name="CONSENSUS for Q52" sheetId="5" state="hidden" r:id="rId5"/>
    <sheet name="w3-qual-06Aug21" sheetId="6" state="hidden" r:id="rId6"/>
    <sheet name="RATING (KM)" sheetId="7" state="hidden" r:id="rId7"/>
    <sheet name="RATING (KL)" sheetId="8" state="hidden" r:id="rId8"/>
    <sheet name="Kimberlys spreadsheet" sheetId="9" state="hidden" r:id="rId9"/>
    <sheet name="Kyleighs spreadsheet" sheetId="10" state="hidden" r:id="rId10"/>
    <sheet name="Overlap Proportions" sheetId="11" r:id="rId11"/>
    <sheet name="Country Proportions" sheetId="12" r:id="rId12"/>
    <sheet name="Gender Proportions" sheetId="13" r:id="rId13"/>
    <sheet name="Income Proportions" sheetId="14" r:id="rId14"/>
    <sheet name="T-Test " sheetId="15" r:id="rId15"/>
    <sheet name="Overlap of Code 13 " sheetId="16" r:id="rId16"/>
    <sheet name="Top 50" sheetId="17" r:id="rId17"/>
    <sheet name="Bottom 50" sheetId="18" r:id="rId18"/>
    <sheet name="UK" sheetId="19" r:id="rId19"/>
    <sheet name="USA" sheetId="20" r:id="rId20"/>
    <sheet name="Italy" sheetId="21" r:id="rId21"/>
    <sheet name="Greece" sheetId="22" r:id="rId22"/>
    <sheet name="FEMALE" sheetId="23" r:id="rId23"/>
    <sheet name="MALE" sheetId="24" r:id="rId24"/>
    <sheet name="Below 38" sheetId="25" r:id="rId25"/>
    <sheet name="Above 38" sheetId="26" r:id="rId2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30" roundtripDataSignature="AMtx7middnh9Jr3huM0OKOqeplm2LbfMVw=="/>
    </ext>
  </extLst>
</workbook>
</file>

<file path=xl/calcChain.xml><?xml version="1.0" encoding="utf-8"?>
<calcChain xmlns="http://schemas.openxmlformats.org/spreadsheetml/2006/main">
  <c r="F684" i="10" l="1"/>
  <c r="E684" i="10"/>
  <c r="C684" i="10"/>
  <c r="E542" i="10"/>
  <c r="D542" i="10"/>
  <c r="C542" i="10"/>
  <c r="E433" i="10"/>
  <c r="E395" i="10"/>
  <c r="E345" i="10"/>
  <c r="C331" i="10"/>
  <c r="K830" i="9"/>
  <c r="K829" i="9"/>
  <c r="K828" i="9"/>
  <c r="K827" i="9"/>
  <c r="K826" i="9"/>
  <c r="K825" i="9"/>
  <c r="K824" i="9"/>
  <c r="K823" i="9"/>
  <c r="K822" i="9"/>
  <c r="K821" i="9"/>
  <c r="K820" i="9"/>
  <c r="K819" i="9"/>
  <c r="K818" i="9"/>
  <c r="K817" i="9"/>
  <c r="K816" i="9"/>
  <c r="K815" i="9"/>
  <c r="K814" i="9"/>
  <c r="K813" i="9"/>
  <c r="K812" i="9"/>
  <c r="K811" i="9"/>
  <c r="K810" i="9"/>
  <c r="K809" i="9"/>
  <c r="K808" i="9"/>
  <c r="K807" i="9"/>
  <c r="K806" i="9"/>
  <c r="K805" i="9"/>
  <c r="K804" i="9"/>
  <c r="K803" i="9"/>
  <c r="K802" i="9"/>
  <c r="K801" i="9"/>
  <c r="K800" i="9"/>
  <c r="K799" i="9"/>
  <c r="K798" i="9"/>
  <c r="K797" i="9"/>
  <c r="K796" i="9"/>
  <c r="K795" i="9"/>
  <c r="K794" i="9"/>
  <c r="K793" i="9"/>
  <c r="K792" i="9"/>
  <c r="K791" i="9"/>
  <c r="K790" i="9"/>
  <c r="K789" i="9"/>
  <c r="K788" i="9"/>
  <c r="K787" i="9"/>
  <c r="K786" i="9"/>
  <c r="K785" i="9"/>
  <c r="K784" i="9"/>
  <c r="K783" i="9"/>
  <c r="K782" i="9"/>
  <c r="K781" i="9"/>
  <c r="K780" i="9"/>
  <c r="K779" i="9"/>
  <c r="K778" i="9"/>
  <c r="K777" i="9"/>
  <c r="K776" i="9"/>
  <c r="K775" i="9"/>
  <c r="K774" i="9"/>
  <c r="K773" i="9"/>
  <c r="K772" i="9"/>
  <c r="K771" i="9"/>
  <c r="K770" i="9"/>
  <c r="K769" i="9"/>
  <c r="K768" i="9"/>
  <c r="K767" i="9"/>
  <c r="K766" i="9"/>
  <c r="K765" i="9"/>
  <c r="K764" i="9"/>
  <c r="K763" i="9"/>
  <c r="K762" i="9"/>
  <c r="K761" i="9"/>
  <c r="K760" i="9"/>
  <c r="K759" i="9"/>
  <c r="K758" i="9"/>
  <c r="K757" i="9"/>
  <c r="K756" i="9"/>
  <c r="K755" i="9"/>
  <c r="K754" i="9"/>
  <c r="K753" i="9"/>
  <c r="K752" i="9"/>
  <c r="K751" i="9"/>
  <c r="K750" i="9"/>
  <c r="K749" i="9"/>
  <c r="K748" i="9"/>
  <c r="K747" i="9"/>
  <c r="K746" i="9"/>
  <c r="K745" i="9"/>
  <c r="K744" i="9"/>
  <c r="K743" i="9"/>
  <c r="K742" i="9"/>
  <c r="K741" i="9"/>
  <c r="K740" i="9"/>
  <c r="K739" i="9"/>
  <c r="K738" i="9"/>
  <c r="K737" i="9"/>
  <c r="K736" i="9"/>
  <c r="K735" i="9"/>
  <c r="K734" i="9"/>
  <c r="K733" i="9"/>
  <c r="K732" i="9"/>
  <c r="K731" i="9"/>
  <c r="K730" i="9"/>
  <c r="K729" i="9"/>
  <c r="K728" i="9"/>
  <c r="K727" i="9"/>
  <c r="K726" i="9"/>
  <c r="K725" i="9"/>
  <c r="K724" i="9"/>
  <c r="K723" i="9"/>
  <c r="K722" i="9"/>
  <c r="K721" i="9"/>
  <c r="K720" i="9"/>
  <c r="K719" i="9"/>
  <c r="K718" i="9"/>
  <c r="K717" i="9"/>
  <c r="K716" i="9"/>
  <c r="K715" i="9"/>
  <c r="K714" i="9"/>
  <c r="K713" i="9"/>
  <c r="K712" i="9"/>
  <c r="K711" i="9"/>
  <c r="K710" i="9"/>
  <c r="K709" i="9"/>
  <c r="K708" i="9"/>
  <c r="K707" i="9"/>
  <c r="K706" i="9"/>
  <c r="K705" i="9"/>
  <c r="K704" i="9"/>
  <c r="K703" i="9"/>
  <c r="K702" i="9"/>
  <c r="K701" i="9"/>
  <c r="K700" i="9"/>
  <c r="K699" i="9"/>
  <c r="K698" i="9"/>
  <c r="K697" i="9"/>
  <c r="K696" i="9"/>
  <c r="K695" i="9"/>
  <c r="K694" i="9"/>
  <c r="K693" i="9"/>
  <c r="K692" i="9"/>
  <c r="K691" i="9"/>
  <c r="K690" i="9"/>
  <c r="K689" i="9"/>
  <c r="K688" i="9"/>
  <c r="K687" i="9"/>
  <c r="K686" i="9"/>
  <c r="K685" i="9"/>
  <c r="K684" i="9"/>
  <c r="K683" i="9"/>
  <c r="K682" i="9"/>
  <c r="K681" i="9"/>
  <c r="K680" i="9"/>
  <c r="K679" i="9"/>
  <c r="K678" i="9"/>
  <c r="K677" i="9"/>
  <c r="K676" i="9"/>
  <c r="K675" i="9"/>
  <c r="K674" i="9"/>
  <c r="K673" i="9"/>
  <c r="K672" i="9"/>
  <c r="K671" i="9"/>
  <c r="K670" i="9"/>
  <c r="K669" i="9"/>
  <c r="K668" i="9"/>
  <c r="K667" i="9"/>
  <c r="K666" i="9"/>
  <c r="K665" i="9"/>
  <c r="K664" i="9"/>
  <c r="K663" i="9"/>
  <c r="K662" i="9"/>
  <c r="K661" i="9"/>
  <c r="K660" i="9"/>
  <c r="K659" i="9"/>
  <c r="K658" i="9"/>
  <c r="K657" i="9"/>
  <c r="K656" i="9"/>
  <c r="K655" i="9"/>
  <c r="K654" i="9"/>
  <c r="K653" i="9"/>
  <c r="K652" i="9"/>
  <c r="K651" i="9"/>
  <c r="K650" i="9"/>
  <c r="K649" i="9"/>
  <c r="K648" i="9"/>
  <c r="K647" i="9"/>
  <c r="K646" i="9"/>
  <c r="K645" i="9"/>
  <c r="K644" i="9"/>
  <c r="K643" i="9"/>
  <c r="K642" i="9"/>
  <c r="K641" i="9"/>
  <c r="K640" i="9"/>
  <c r="K639" i="9"/>
  <c r="K638" i="9"/>
  <c r="K637" i="9"/>
  <c r="K636" i="9"/>
  <c r="K635" i="9"/>
  <c r="K634" i="9"/>
  <c r="K633" i="9"/>
  <c r="K632" i="9"/>
  <c r="K631" i="9"/>
  <c r="K630" i="9"/>
  <c r="K629" i="9"/>
  <c r="K628" i="9"/>
  <c r="K627" i="9"/>
  <c r="K626" i="9"/>
  <c r="K625" i="9"/>
  <c r="K624" i="9"/>
  <c r="K623" i="9"/>
  <c r="K622" i="9"/>
  <c r="K621" i="9"/>
  <c r="K620" i="9"/>
  <c r="K619" i="9"/>
  <c r="K618" i="9"/>
  <c r="K617" i="9"/>
  <c r="K616" i="9"/>
  <c r="K615" i="9"/>
  <c r="K614" i="9"/>
  <c r="K613" i="9"/>
  <c r="K612" i="9"/>
  <c r="K611" i="9"/>
  <c r="K610" i="9"/>
  <c r="K609" i="9"/>
  <c r="K608" i="9"/>
  <c r="K607" i="9"/>
  <c r="K606" i="9"/>
  <c r="K605" i="9"/>
  <c r="K604" i="9"/>
  <c r="K603" i="9"/>
  <c r="K602" i="9"/>
  <c r="K601" i="9"/>
  <c r="K600" i="9"/>
  <c r="K599" i="9"/>
  <c r="K598" i="9"/>
  <c r="K597" i="9"/>
  <c r="K596" i="9"/>
  <c r="K595" i="9"/>
  <c r="K594" i="9"/>
  <c r="K593" i="9"/>
  <c r="K592" i="9"/>
  <c r="K591" i="9"/>
  <c r="K590" i="9"/>
  <c r="K589" i="9"/>
  <c r="K588" i="9"/>
  <c r="K587" i="9"/>
  <c r="K586" i="9"/>
  <c r="K585" i="9"/>
  <c r="K584" i="9"/>
  <c r="K583" i="9"/>
  <c r="K582" i="9"/>
  <c r="K581" i="9"/>
  <c r="K580" i="9"/>
  <c r="K579" i="9"/>
  <c r="K578" i="9"/>
  <c r="K577" i="9"/>
  <c r="K576" i="9"/>
  <c r="K575" i="9"/>
  <c r="K574" i="9"/>
  <c r="K573" i="9"/>
  <c r="K572" i="9"/>
  <c r="K571" i="9"/>
  <c r="K570" i="9"/>
  <c r="K569" i="9"/>
  <c r="K568" i="9"/>
  <c r="K567" i="9"/>
  <c r="K566" i="9"/>
  <c r="K565" i="9"/>
  <c r="K564" i="9"/>
  <c r="K563" i="9"/>
  <c r="K562" i="9"/>
  <c r="K561" i="9"/>
  <c r="K560" i="9"/>
  <c r="K559" i="9"/>
  <c r="K558" i="9"/>
  <c r="K557" i="9"/>
  <c r="K556" i="9"/>
  <c r="K555" i="9"/>
  <c r="K554" i="9"/>
  <c r="K553" i="9"/>
  <c r="K552" i="9"/>
  <c r="K551" i="9"/>
  <c r="K550" i="9"/>
  <c r="K549" i="9"/>
  <c r="K548" i="9"/>
  <c r="K547" i="9"/>
  <c r="K546" i="9"/>
  <c r="K545" i="9"/>
  <c r="K544" i="9"/>
  <c r="K543" i="9"/>
  <c r="K542" i="9"/>
  <c r="K541" i="9"/>
  <c r="K540" i="9"/>
  <c r="K539" i="9"/>
  <c r="K538" i="9"/>
  <c r="K537" i="9"/>
  <c r="K536" i="9"/>
  <c r="K535" i="9"/>
  <c r="K534" i="9"/>
  <c r="K533" i="9"/>
  <c r="K532" i="9"/>
  <c r="K531" i="9"/>
  <c r="K530" i="9"/>
  <c r="K529" i="9"/>
  <c r="K528" i="9"/>
  <c r="K527" i="9"/>
  <c r="K526" i="9"/>
  <c r="K525" i="9"/>
  <c r="K524" i="9"/>
  <c r="K523" i="9"/>
  <c r="K522" i="9"/>
  <c r="K521" i="9"/>
  <c r="K520" i="9"/>
  <c r="K519" i="9"/>
  <c r="K518" i="9"/>
  <c r="K517" i="9"/>
  <c r="K516" i="9"/>
  <c r="K515" i="9"/>
  <c r="K514" i="9"/>
  <c r="K513" i="9"/>
  <c r="K512" i="9"/>
  <c r="K511" i="9"/>
  <c r="K510" i="9"/>
  <c r="K509" i="9"/>
  <c r="K508" i="9"/>
  <c r="K507" i="9"/>
  <c r="K506" i="9"/>
  <c r="K505" i="9"/>
  <c r="K504" i="9"/>
  <c r="K503" i="9"/>
  <c r="K502" i="9"/>
  <c r="K501" i="9"/>
  <c r="K500" i="9"/>
  <c r="K499" i="9"/>
  <c r="K498" i="9"/>
  <c r="K497" i="9"/>
  <c r="K496" i="9"/>
  <c r="K495" i="9"/>
  <c r="K494" i="9"/>
  <c r="K493" i="9"/>
  <c r="K492" i="9"/>
  <c r="K491" i="9"/>
  <c r="K490" i="9"/>
  <c r="K489" i="9"/>
  <c r="K488" i="9"/>
  <c r="K487" i="9"/>
  <c r="K486" i="9"/>
  <c r="K485" i="9"/>
  <c r="K484" i="9"/>
  <c r="K483" i="9"/>
  <c r="K482" i="9"/>
  <c r="K481" i="9"/>
  <c r="K480" i="9"/>
  <c r="K479" i="9"/>
  <c r="K478" i="9"/>
  <c r="K477" i="9"/>
  <c r="K476" i="9"/>
  <c r="K475" i="9"/>
  <c r="K474" i="9"/>
  <c r="K473" i="9"/>
  <c r="K472" i="9"/>
  <c r="K471" i="9"/>
  <c r="K470" i="9"/>
  <c r="K469" i="9"/>
  <c r="K468" i="9"/>
  <c r="K467" i="9"/>
  <c r="K466" i="9"/>
  <c r="K465" i="9"/>
  <c r="K464" i="9"/>
  <c r="K463" i="9"/>
  <c r="K462" i="9"/>
  <c r="K461" i="9"/>
  <c r="K460" i="9"/>
  <c r="K459" i="9"/>
  <c r="K458" i="9"/>
  <c r="K457" i="9"/>
  <c r="K456" i="9"/>
  <c r="K455" i="9"/>
  <c r="K454" i="9"/>
  <c r="K453" i="9"/>
  <c r="K452" i="9"/>
  <c r="K451" i="9"/>
  <c r="K450" i="9"/>
  <c r="K449" i="9"/>
  <c r="K448" i="9"/>
  <c r="K447" i="9"/>
  <c r="K446" i="9"/>
  <c r="K445" i="9"/>
  <c r="K444" i="9"/>
  <c r="K443" i="9"/>
  <c r="K442" i="9"/>
  <c r="K441" i="9"/>
  <c r="K440" i="9"/>
  <c r="K439" i="9"/>
  <c r="K438" i="9"/>
  <c r="K437" i="9"/>
  <c r="K436" i="9"/>
  <c r="K435" i="9"/>
  <c r="K434" i="9"/>
  <c r="K433" i="9"/>
  <c r="K432" i="9"/>
  <c r="K431" i="9"/>
  <c r="K430" i="9"/>
  <c r="K429" i="9"/>
  <c r="K428" i="9"/>
  <c r="K427" i="9"/>
  <c r="K426" i="9"/>
  <c r="K425" i="9"/>
  <c r="K424" i="9"/>
  <c r="K423" i="9"/>
  <c r="K422" i="9"/>
  <c r="K421" i="9"/>
  <c r="K420" i="9"/>
  <c r="K419" i="9"/>
  <c r="K418" i="9"/>
  <c r="K417" i="9"/>
  <c r="K416" i="9"/>
  <c r="K415" i="9"/>
  <c r="K414" i="9"/>
  <c r="K413" i="9"/>
  <c r="K412" i="9"/>
  <c r="K411" i="9"/>
  <c r="K410" i="9"/>
  <c r="K409" i="9"/>
  <c r="K408" i="9"/>
  <c r="K407" i="9"/>
  <c r="K406" i="9"/>
  <c r="K405" i="9"/>
  <c r="K404" i="9"/>
  <c r="K403" i="9"/>
  <c r="K402" i="9"/>
  <c r="K401" i="9"/>
  <c r="K400" i="9"/>
  <c r="K399" i="9"/>
  <c r="K398" i="9"/>
  <c r="K397" i="9"/>
  <c r="K396" i="9"/>
  <c r="K395" i="9"/>
  <c r="K394" i="9"/>
  <c r="K393" i="9"/>
  <c r="K392" i="9"/>
  <c r="K391" i="9"/>
  <c r="K390" i="9"/>
  <c r="K389" i="9"/>
  <c r="K388" i="9"/>
  <c r="K387" i="9"/>
  <c r="K386" i="9"/>
  <c r="K385" i="9"/>
  <c r="K384" i="9"/>
  <c r="K383" i="9"/>
  <c r="K382" i="9"/>
  <c r="K381" i="9"/>
  <c r="K380" i="9"/>
  <c r="K379" i="9"/>
  <c r="K378" i="9"/>
  <c r="K377" i="9"/>
  <c r="K376" i="9"/>
  <c r="K375" i="9"/>
  <c r="K374" i="9"/>
  <c r="K373" i="9"/>
  <c r="K372" i="9"/>
  <c r="K371" i="9"/>
  <c r="K370" i="9"/>
  <c r="K369" i="9"/>
  <c r="K368" i="9"/>
  <c r="K367" i="9"/>
  <c r="K366" i="9"/>
  <c r="K365" i="9"/>
  <c r="K364" i="9"/>
  <c r="K363" i="9"/>
  <c r="K362" i="9"/>
  <c r="K361" i="9"/>
  <c r="K360" i="9"/>
  <c r="K359" i="9"/>
  <c r="K358" i="9"/>
  <c r="K357" i="9"/>
  <c r="K356" i="9"/>
  <c r="K355" i="9"/>
  <c r="K354" i="9"/>
  <c r="K353" i="9"/>
  <c r="K352" i="9"/>
  <c r="K351" i="9"/>
  <c r="K350" i="9"/>
  <c r="K349" i="9"/>
  <c r="K348" i="9"/>
  <c r="K347" i="9"/>
  <c r="K346" i="9"/>
  <c r="K345" i="9"/>
  <c r="K344" i="9"/>
  <c r="K343" i="9"/>
  <c r="K342" i="9"/>
  <c r="K341" i="9"/>
  <c r="K340" i="9"/>
  <c r="K339" i="9"/>
  <c r="K338" i="9"/>
  <c r="K337" i="9"/>
  <c r="K336" i="9"/>
  <c r="K335" i="9"/>
  <c r="K334" i="9"/>
  <c r="K333" i="9"/>
  <c r="K332" i="9"/>
  <c r="K331" i="9"/>
  <c r="K330" i="9"/>
  <c r="K329" i="9"/>
  <c r="K328" i="9"/>
  <c r="K327" i="9"/>
  <c r="K326" i="9"/>
  <c r="K325" i="9"/>
  <c r="K324" i="9"/>
  <c r="K323" i="9"/>
  <c r="K322" i="9"/>
  <c r="K321" i="9"/>
  <c r="K320" i="9"/>
  <c r="K319" i="9"/>
  <c r="K318" i="9"/>
  <c r="K317" i="9"/>
  <c r="K316" i="9"/>
  <c r="K315" i="9"/>
  <c r="K314" i="9"/>
  <c r="K313" i="9"/>
  <c r="K312" i="9"/>
  <c r="K311" i="9"/>
  <c r="K310" i="9"/>
  <c r="K309" i="9"/>
  <c r="K308" i="9"/>
  <c r="K307" i="9"/>
  <c r="K306" i="9"/>
  <c r="K305" i="9"/>
  <c r="K304" i="9"/>
  <c r="K303" i="9"/>
  <c r="K302" i="9"/>
  <c r="K301" i="9"/>
  <c r="K300" i="9"/>
  <c r="K299" i="9"/>
  <c r="K298" i="9"/>
  <c r="K297" i="9"/>
  <c r="K296" i="9"/>
  <c r="K295" i="9"/>
  <c r="K294" i="9"/>
  <c r="K293" i="9"/>
  <c r="K292" i="9"/>
  <c r="K291" i="9"/>
  <c r="K290" i="9"/>
  <c r="K289" i="9"/>
  <c r="K288" i="9"/>
  <c r="K287" i="9"/>
  <c r="K286" i="9"/>
  <c r="K285" i="9"/>
  <c r="K284" i="9"/>
  <c r="K283" i="9"/>
  <c r="K282" i="9"/>
  <c r="K281" i="9"/>
  <c r="K280" i="9"/>
  <c r="K279" i="9"/>
  <c r="K278" i="9"/>
  <c r="K277" i="9"/>
  <c r="K276" i="9"/>
  <c r="K275" i="9"/>
  <c r="K274" i="9"/>
  <c r="K273" i="9"/>
  <c r="K272" i="9"/>
  <c r="K271" i="9"/>
  <c r="K270" i="9"/>
  <c r="K269" i="9"/>
  <c r="K268" i="9"/>
  <c r="K267" i="9"/>
  <c r="K266" i="9"/>
  <c r="K265" i="9"/>
  <c r="K264" i="9"/>
  <c r="K263" i="9"/>
  <c r="K262" i="9"/>
  <c r="K261" i="9"/>
  <c r="K260" i="9"/>
  <c r="K259" i="9"/>
  <c r="K258" i="9"/>
  <c r="K257"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K229" i="9"/>
  <c r="K228" i="9"/>
  <c r="K227" i="9"/>
  <c r="K226" i="9"/>
  <c r="K225" i="9"/>
  <c r="K224" i="9"/>
  <c r="K223" i="9"/>
  <c r="K222" i="9"/>
  <c r="K221" i="9"/>
  <c r="K220" i="9"/>
  <c r="K219" i="9"/>
  <c r="K218" i="9"/>
  <c r="K217" i="9"/>
  <c r="K216" i="9"/>
  <c r="K215" i="9"/>
  <c r="K214" i="9"/>
  <c r="K213" i="9"/>
  <c r="K212" i="9"/>
  <c r="K211" i="9"/>
  <c r="K210" i="9"/>
  <c r="K209" i="9"/>
  <c r="K208" i="9"/>
  <c r="K207" i="9"/>
  <c r="K206" i="9"/>
  <c r="K205" i="9"/>
  <c r="K204" i="9"/>
  <c r="K203" i="9"/>
  <c r="K202" i="9"/>
  <c r="K201" i="9"/>
  <c r="K200" i="9"/>
  <c r="K199" i="9"/>
  <c r="K198" i="9"/>
  <c r="K197" i="9"/>
  <c r="K196" i="9"/>
  <c r="K195" i="9"/>
  <c r="K194" i="9"/>
  <c r="K193" i="9"/>
  <c r="K192" i="9"/>
  <c r="K191" i="9"/>
  <c r="K190" i="9"/>
  <c r="K189" i="9"/>
  <c r="K188" i="9"/>
  <c r="K187" i="9"/>
  <c r="K186" i="9"/>
  <c r="K185" i="9"/>
  <c r="K184" i="9"/>
  <c r="K183" i="9"/>
  <c r="K182" i="9"/>
  <c r="K181" i="9"/>
  <c r="K180"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5"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L108" i="9"/>
  <c r="K108" i="9"/>
  <c r="L107" i="9"/>
  <c r="K107" i="9"/>
  <c r="K106" i="9"/>
  <c r="K105" i="9"/>
  <c r="M104" i="9"/>
  <c r="K104" i="9"/>
  <c r="M103" i="9"/>
  <c r="K103" i="9"/>
  <c r="M102" i="9"/>
  <c r="K102" i="9"/>
  <c r="M101" i="9"/>
  <c r="K101" i="9"/>
  <c r="K100" i="9"/>
  <c r="K99" i="9"/>
  <c r="M100" i="9" s="1"/>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A19" i="9"/>
  <c r="K18" i="9"/>
  <c r="A18" i="9"/>
  <c r="K17" i="9"/>
  <c r="K16" i="9"/>
  <c r="K15" i="9"/>
  <c r="K14" i="9"/>
  <c r="K13" i="9"/>
  <c r="K12" i="9"/>
  <c r="K11" i="9"/>
  <c r="K10" i="9"/>
  <c r="K9" i="9"/>
  <c r="K8" i="9"/>
  <c r="K7" i="9"/>
  <c r="K6" i="9"/>
  <c r="K5" i="9"/>
  <c r="K4" i="9"/>
  <c r="K3" i="9"/>
  <c r="K2" i="9"/>
  <c r="O99" i="9" s="1"/>
  <c r="I176" i="8" a="1"/>
  <c r="I176" i="8" s="1"/>
  <c r="E927" i="5"/>
  <c r="E926" i="5"/>
  <c r="E925" i="5"/>
  <c r="E924" i="5"/>
  <c r="E923" i="5"/>
  <c r="E922" i="5"/>
  <c r="E921" i="5"/>
  <c r="E920" i="5"/>
  <c r="E919" i="5"/>
  <c r="E918" i="5"/>
  <c r="E917" i="5"/>
  <c r="E916" i="5"/>
  <c r="E915" i="5"/>
  <c r="E914" i="5"/>
  <c r="E913" i="5"/>
  <c r="E912" i="5"/>
  <c r="E911" i="5"/>
  <c r="E910" i="5"/>
  <c r="E909" i="5"/>
  <c r="E908" i="5"/>
  <c r="E907" i="5"/>
  <c r="E906" i="5"/>
  <c r="E905" i="5"/>
  <c r="E904" i="5"/>
  <c r="E903" i="5"/>
  <c r="E902" i="5"/>
  <c r="E901" i="5"/>
  <c r="E900" i="5"/>
  <c r="E899" i="5"/>
  <c r="E898" i="5"/>
  <c r="E897" i="5"/>
  <c r="E896" i="5"/>
  <c r="E895" i="5"/>
  <c r="E894" i="5"/>
  <c r="E893" i="5"/>
  <c r="E892" i="5"/>
  <c r="E891" i="5"/>
  <c r="E890" i="5"/>
  <c r="E889" i="5"/>
  <c r="E888" i="5"/>
  <c r="E887" i="5"/>
  <c r="E886" i="5"/>
  <c r="E885" i="5"/>
  <c r="E884" i="5"/>
  <c r="E883" i="5"/>
  <c r="E882" i="5"/>
  <c r="E881" i="5"/>
  <c r="E880" i="5"/>
  <c r="E879" i="5"/>
  <c r="E878" i="5"/>
  <c r="E877" i="5"/>
  <c r="E876" i="5"/>
  <c r="E875" i="5"/>
  <c r="E874" i="5"/>
  <c r="E873" i="5"/>
  <c r="E872" i="5"/>
  <c r="E871" i="5"/>
  <c r="E870" i="5"/>
  <c r="E869" i="5"/>
  <c r="E868" i="5"/>
  <c r="E867" i="5"/>
  <c r="E866" i="5"/>
  <c r="E865" i="5"/>
  <c r="E864" i="5"/>
  <c r="E863" i="5"/>
  <c r="E862" i="5"/>
  <c r="E861" i="5"/>
  <c r="E860" i="5"/>
  <c r="E859" i="5"/>
  <c r="E858" i="5"/>
  <c r="E857" i="5"/>
  <c r="E856" i="5"/>
  <c r="E855" i="5"/>
  <c r="E854" i="5"/>
  <c r="E853" i="5"/>
  <c r="E852" i="5"/>
  <c r="E851" i="5"/>
  <c r="E850" i="5"/>
  <c r="E849" i="5"/>
  <c r="E848" i="5"/>
  <c r="E847" i="5"/>
  <c r="E846" i="5"/>
  <c r="E845" i="5"/>
  <c r="E844" i="5"/>
  <c r="E843" i="5"/>
  <c r="E842" i="5"/>
  <c r="E841" i="5"/>
  <c r="E840" i="5"/>
  <c r="E839" i="5"/>
  <c r="E838" i="5"/>
  <c r="E837" i="5"/>
  <c r="E836" i="5"/>
  <c r="E835" i="5"/>
  <c r="E834" i="5"/>
  <c r="E833" i="5"/>
  <c r="E832" i="5"/>
  <c r="E831" i="5"/>
  <c r="E830" i="5"/>
  <c r="E829" i="5"/>
  <c r="E828" i="5"/>
  <c r="E827" i="5"/>
  <c r="E826" i="5"/>
  <c r="E825" i="5"/>
  <c r="E824" i="5"/>
  <c r="E823" i="5"/>
  <c r="E822" i="5"/>
  <c r="E821" i="5"/>
  <c r="E820" i="5"/>
  <c r="E819" i="5"/>
  <c r="E818" i="5"/>
  <c r="E817" i="5"/>
  <c r="E816" i="5"/>
  <c r="E815" i="5"/>
  <c r="E814" i="5"/>
  <c r="E813" i="5"/>
  <c r="E812" i="5"/>
  <c r="E811" i="5"/>
  <c r="E810" i="5"/>
  <c r="E809" i="5"/>
  <c r="E808" i="5"/>
  <c r="E807" i="5"/>
  <c r="E806" i="5"/>
  <c r="E805" i="5"/>
  <c r="E804" i="5"/>
  <c r="E803" i="5"/>
  <c r="E802" i="5"/>
  <c r="E801" i="5"/>
  <c r="E800" i="5"/>
  <c r="E799" i="5"/>
  <c r="E798" i="5"/>
  <c r="E797" i="5"/>
  <c r="E796" i="5"/>
  <c r="E795" i="5"/>
  <c r="E794" i="5"/>
  <c r="E793" i="5"/>
  <c r="E792" i="5"/>
  <c r="E791" i="5"/>
  <c r="E790" i="5"/>
  <c r="E789" i="5"/>
  <c r="E788" i="5"/>
  <c r="E787" i="5"/>
  <c r="E786" i="5"/>
  <c r="E785" i="5"/>
  <c r="E784" i="5"/>
  <c r="E783" i="5"/>
  <c r="E782" i="5"/>
  <c r="E781" i="5"/>
  <c r="E780" i="5"/>
  <c r="E779" i="5"/>
  <c r="E778" i="5"/>
  <c r="E777" i="5"/>
  <c r="E776" i="5"/>
  <c r="E775" i="5"/>
  <c r="E774" i="5"/>
  <c r="E773" i="5"/>
  <c r="E772" i="5"/>
  <c r="E771" i="5"/>
  <c r="E770" i="5"/>
  <c r="E769" i="5"/>
  <c r="E768" i="5"/>
  <c r="E767" i="5"/>
  <c r="E766" i="5"/>
  <c r="E765" i="5"/>
  <c r="E764" i="5"/>
  <c r="E763" i="5"/>
  <c r="E762" i="5"/>
  <c r="E761" i="5"/>
  <c r="E760" i="5"/>
  <c r="E759" i="5"/>
  <c r="E758" i="5"/>
  <c r="E757" i="5"/>
  <c r="E756" i="5"/>
  <c r="E755" i="5"/>
  <c r="E754" i="5"/>
  <c r="E753" i="5"/>
  <c r="E752" i="5"/>
  <c r="E751" i="5"/>
  <c r="E750" i="5"/>
  <c r="E749" i="5"/>
  <c r="E748" i="5"/>
  <c r="E747" i="5"/>
  <c r="E746" i="5"/>
  <c r="E745" i="5"/>
  <c r="E744" i="5"/>
  <c r="E743" i="5"/>
  <c r="E742" i="5"/>
  <c r="E741" i="5"/>
  <c r="E740" i="5"/>
  <c r="E739" i="5"/>
  <c r="E738" i="5"/>
  <c r="E737" i="5"/>
  <c r="E736" i="5"/>
  <c r="E735" i="5"/>
  <c r="E734" i="5"/>
  <c r="E733" i="5"/>
  <c r="E732" i="5"/>
  <c r="E731" i="5"/>
  <c r="E730" i="5"/>
  <c r="E729" i="5"/>
  <c r="E728" i="5"/>
  <c r="E727" i="5"/>
  <c r="E726" i="5"/>
  <c r="E725" i="5"/>
  <c r="E724" i="5"/>
  <c r="E723" i="5"/>
  <c r="E722" i="5"/>
  <c r="E721" i="5"/>
  <c r="E720" i="5"/>
  <c r="E719" i="5"/>
  <c r="E718" i="5"/>
  <c r="E717" i="5"/>
  <c r="E716" i="5"/>
  <c r="E715" i="5"/>
  <c r="E714" i="5"/>
  <c r="E713" i="5"/>
  <c r="E712" i="5"/>
  <c r="E711" i="5"/>
  <c r="E710" i="5"/>
  <c r="E709" i="5"/>
  <c r="E708" i="5"/>
  <c r="E707" i="5"/>
  <c r="E706" i="5"/>
  <c r="E705" i="5"/>
  <c r="E704" i="5"/>
  <c r="E703" i="5"/>
  <c r="E702" i="5"/>
  <c r="E701" i="5"/>
  <c r="E700" i="5"/>
  <c r="E699" i="5"/>
  <c r="E698" i="5"/>
  <c r="E697" i="5"/>
  <c r="E696" i="5"/>
  <c r="E695" i="5"/>
  <c r="E694" i="5"/>
  <c r="E693" i="5"/>
  <c r="E692" i="5"/>
  <c r="E691" i="5"/>
  <c r="E690" i="5"/>
  <c r="E689" i="5"/>
  <c r="E688" i="5"/>
  <c r="E687" i="5"/>
  <c r="E686" i="5"/>
  <c r="E685" i="5"/>
  <c r="E684" i="5"/>
  <c r="E683" i="5"/>
  <c r="E682" i="5"/>
  <c r="E681" i="5"/>
  <c r="E680" i="5"/>
  <c r="E679" i="5"/>
  <c r="E678" i="5"/>
  <c r="E677" i="5"/>
  <c r="E676" i="5"/>
  <c r="E675" i="5"/>
  <c r="E674" i="5"/>
  <c r="E673" i="5"/>
  <c r="E672" i="5"/>
  <c r="E671" i="5"/>
  <c r="E670" i="5"/>
  <c r="E669" i="5"/>
  <c r="E668" i="5"/>
  <c r="E667" i="5"/>
  <c r="E666" i="5"/>
  <c r="E665" i="5"/>
  <c r="E664" i="5"/>
  <c r="E663" i="5"/>
  <c r="E662" i="5"/>
  <c r="E661" i="5"/>
  <c r="E660" i="5"/>
  <c r="E659" i="5"/>
  <c r="E658" i="5"/>
  <c r="E657" i="5"/>
  <c r="E656" i="5"/>
  <c r="E655" i="5"/>
  <c r="E654" i="5"/>
  <c r="E653" i="5"/>
  <c r="E652" i="5"/>
  <c r="E651" i="5"/>
  <c r="E650" i="5"/>
  <c r="E649" i="5"/>
  <c r="E648" i="5"/>
  <c r="E647" i="5"/>
  <c r="E646" i="5"/>
  <c r="E645" i="5"/>
  <c r="E644" i="5"/>
  <c r="E643" i="5"/>
  <c r="E642" i="5"/>
  <c r="E641" i="5"/>
  <c r="E640" i="5"/>
  <c r="E639" i="5"/>
  <c r="E638" i="5"/>
  <c r="E637" i="5"/>
  <c r="E636" i="5"/>
  <c r="E635" i="5"/>
  <c r="E634" i="5"/>
  <c r="E633" i="5"/>
  <c r="E632" i="5"/>
  <c r="E631" i="5"/>
  <c r="E630" i="5"/>
  <c r="E629" i="5"/>
  <c r="E628" i="5"/>
  <c r="E627" i="5"/>
  <c r="E626" i="5"/>
  <c r="E625" i="5"/>
  <c r="E624" i="5"/>
  <c r="E623" i="5"/>
  <c r="E622" i="5"/>
  <c r="E621" i="5"/>
  <c r="E620" i="5"/>
  <c r="E619" i="5"/>
  <c r="E618" i="5"/>
  <c r="E617" i="5"/>
  <c r="E616" i="5"/>
  <c r="E615" i="5"/>
  <c r="E614" i="5"/>
  <c r="E613" i="5"/>
  <c r="E612" i="5"/>
  <c r="E611" i="5"/>
  <c r="E610" i="5"/>
  <c r="E609" i="5"/>
  <c r="E608" i="5"/>
  <c r="E607" i="5"/>
  <c r="E606" i="5"/>
  <c r="E605" i="5"/>
  <c r="E604" i="5"/>
  <c r="E603" i="5"/>
  <c r="E602" i="5"/>
  <c r="E601" i="5"/>
  <c r="E600" i="5"/>
  <c r="E599" i="5"/>
  <c r="E598" i="5"/>
  <c r="E597" i="5"/>
  <c r="E596" i="5"/>
  <c r="E595" i="5"/>
  <c r="E594" i="5"/>
  <c r="E593" i="5"/>
  <c r="E592" i="5"/>
  <c r="E591" i="5"/>
  <c r="E590" i="5"/>
  <c r="E589" i="5"/>
  <c r="E588" i="5"/>
  <c r="E587" i="5"/>
  <c r="E586" i="5"/>
  <c r="E585" i="5"/>
  <c r="E584" i="5"/>
  <c r="E583" i="5"/>
  <c r="E582" i="5"/>
  <c r="E581" i="5"/>
  <c r="E580" i="5"/>
  <c r="E579" i="5"/>
  <c r="E578" i="5"/>
  <c r="E577" i="5"/>
  <c r="E576" i="5"/>
  <c r="E575" i="5"/>
  <c r="E574" i="5"/>
  <c r="E573" i="5"/>
  <c r="E572" i="5"/>
  <c r="E571" i="5"/>
  <c r="E570" i="5"/>
  <c r="E569" i="5"/>
  <c r="E568" i="5"/>
  <c r="E567" i="5"/>
  <c r="E566" i="5"/>
  <c r="E565" i="5"/>
  <c r="E564" i="5"/>
  <c r="E563" i="5"/>
  <c r="E562" i="5"/>
  <c r="E561" i="5"/>
  <c r="E560" i="5"/>
  <c r="E559" i="5"/>
  <c r="E558" i="5"/>
  <c r="E557" i="5"/>
  <c r="E556" i="5"/>
  <c r="E555" i="5"/>
  <c r="E554" i="5"/>
  <c r="E553" i="5"/>
  <c r="E552" i="5"/>
  <c r="E551" i="5"/>
  <c r="E550" i="5"/>
  <c r="E549" i="5"/>
  <c r="E548" i="5"/>
  <c r="E547" i="5"/>
  <c r="E546" i="5"/>
  <c r="E545" i="5"/>
  <c r="E544" i="5"/>
  <c r="E543" i="5"/>
  <c r="E542" i="5"/>
  <c r="E541" i="5"/>
  <c r="E540" i="5"/>
  <c r="E539" i="5"/>
  <c r="E538" i="5"/>
  <c r="E537" i="5"/>
  <c r="E536" i="5"/>
  <c r="E535" i="5"/>
  <c r="E534" i="5"/>
  <c r="E533" i="5"/>
  <c r="E532" i="5"/>
  <c r="E531" i="5"/>
  <c r="E530" i="5"/>
  <c r="E529" i="5"/>
  <c r="E528" i="5"/>
  <c r="E527" i="5"/>
  <c r="E526" i="5"/>
  <c r="E525" i="5"/>
  <c r="E524" i="5"/>
  <c r="E523" i="5"/>
  <c r="E522" i="5"/>
  <c r="E521" i="5"/>
  <c r="E520" i="5"/>
  <c r="E519" i="5"/>
  <c r="E518" i="5"/>
  <c r="E517" i="5"/>
  <c r="E516" i="5"/>
  <c r="E515" i="5"/>
  <c r="E514" i="5"/>
  <c r="E513" i="5"/>
  <c r="E512" i="5"/>
  <c r="E511" i="5"/>
  <c r="E510" i="5"/>
  <c r="E509" i="5"/>
  <c r="E508" i="5"/>
  <c r="E507" i="5"/>
  <c r="E506" i="5"/>
  <c r="E505" i="5"/>
  <c r="E504" i="5"/>
  <c r="E503" i="5"/>
  <c r="E502" i="5"/>
  <c r="E501" i="5"/>
  <c r="E500" i="5"/>
  <c r="E499" i="5"/>
  <c r="E498" i="5"/>
  <c r="E497" i="5"/>
  <c r="E496" i="5"/>
  <c r="E495" i="5"/>
  <c r="E494" i="5"/>
  <c r="E493" i="5"/>
  <c r="E492" i="5"/>
  <c r="E491" i="5"/>
  <c r="E490" i="5"/>
  <c r="E489" i="5"/>
  <c r="E488" i="5"/>
  <c r="E487" i="5"/>
  <c r="E486" i="5"/>
  <c r="E485" i="5"/>
  <c r="E484" i="5"/>
  <c r="E483" i="5"/>
  <c r="E482" i="5"/>
  <c r="E481" i="5"/>
  <c r="E480" i="5"/>
  <c r="E479" i="5"/>
  <c r="E478" i="5"/>
  <c r="E477" i="5"/>
  <c r="E476" i="5"/>
  <c r="E475" i="5"/>
  <c r="E474" i="5"/>
  <c r="E473" i="5"/>
  <c r="E472" i="5"/>
  <c r="E471" i="5"/>
  <c r="E470" i="5"/>
  <c r="E469" i="5"/>
  <c r="E468" i="5"/>
  <c r="E467" i="5"/>
  <c r="E466" i="5"/>
  <c r="E465" i="5"/>
  <c r="E464" i="5"/>
  <c r="E463" i="5"/>
  <c r="E462" i="5"/>
  <c r="E461" i="5"/>
  <c r="E460" i="5"/>
  <c r="E459" i="5"/>
  <c r="E458" i="5"/>
  <c r="E457" i="5"/>
  <c r="E456" i="5"/>
  <c r="E455" i="5"/>
  <c r="E454" i="5"/>
  <c r="E453" i="5"/>
  <c r="E452" i="5"/>
  <c r="E451" i="5"/>
  <c r="E450" i="5"/>
  <c r="E449" i="5"/>
  <c r="E448" i="5"/>
  <c r="E447" i="5"/>
  <c r="E446" i="5"/>
  <c r="E445" i="5"/>
  <c r="E444" i="5"/>
  <c r="E443" i="5"/>
  <c r="E442" i="5"/>
  <c r="E441" i="5"/>
  <c r="E440" i="5"/>
  <c r="E439" i="5"/>
  <c r="E438" i="5"/>
  <c r="E437" i="5"/>
  <c r="E436" i="5"/>
  <c r="E435" i="5"/>
  <c r="E434" i="5"/>
  <c r="E433" i="5"/>
  <c r="E432" i="5"/>
  <c r="E431" i="5"/>
  <c r="E430" i="5"/>
  <c r="E429" i="5"/>
  <c r="E428" i="5"/>
  <c r="E427" i="5"/>
  <c r="E426" i="5"/>
  <c r="E425" i="5"/>
  <c r="E424" i="5"/>
  <c r="E423" i="5"/>
  <c r="E422" i="5"/>
  <c r="E421" i="5"/>
  <c r="E420" i="5"/>
  <c r="E419" i="5"/>
  <c r="E418" i="5"/>
  <c r="E417" i="5"/>
  <c r="E416" i="5"/>
  <c r="E415" i="5"/>
  <c r="E414" i="5"/>
  <c r="E413" i="5"/>
  <c r="E412" i="5"/>
  <c r="E411" i="5"/>
  <c r="E410" i="5"/>
  <c r="E409" i="5"/>
  <c r="E408" i="5"/>
  <c r="E407" i="5"/>
  <c r="E406" i="5"/>
  <c r="E405" i="5"/>
  <c r="E404" i="5"/>
  <c r="E403" i="5"/>
  <c r="E402" i="5"/>
  <c r="E401" i="5"/>
  <c r="E400" i="5"/>
  <c r="E399" i="5"/>
  <c r="E398" i="5"/>
  <c r="E397" i="5"/>
  <c r="E396" i="5"/>
  <c r="E395" i="5"/>
  <c r="E394" i="5"/>
  <c r="E393" i="5"/>
  <c r="E392" i="5"/>
  <c r="E391" i="5"/>
  <c r="E390" i="5"/>
  <c r="E389" i="5"/>
  <c r="E388" i="5"/>
  <c r="E387" i="5"/>
  <c r="E386" i="5"/>
  <c r="E385" i="5"/>
  <c r="E384" i="5"/>
  <c r="E383" i="5"/>
  <c r="E382" i="5"/>
  <c r="E381" i="5"/>
  <c r="E380" i="5"/>
  <c r="E379" i="5"/>
  <c r="E378" i="5"/>
  <c r="E377" i="5"/>
  <c r="E376" i="5"/>
  <c r="E375" i="5"/>
  <c r="E374" i="5"/>
  <c r="E373" i="5"/>
  <c r="E372" i="5"/>
  <c r="E371" i="5"/>
  <c r="E370" i="5"/>
  <c r="E369" i="5"/>
  <c r="E368" i="5"/>
  <c r="E367" i="5"/>
  <c r="E366" i="5"/>
  <c r="E365" i="5"/>
  <c r="E364" i="5"/>
  <c r="E363" i="5"/>
  <c r="E362" i="5"/>
  <c r="E361" i="5"/>
  <c r="E360" i="5"/>
  <c r="E359" i="5"/>
  <c r="E358" i="5"/>
  <c r="E357" i="5"/>
  <c r="E356" i="5"/>
  <c r="E355" i="5"/>
  <c r="E354" i="5"/>
  <c r="E353" i="5"/>
  <c r="E352" i="5"/>
  <c r="E351" i="5"/>
  <c r="E350" i="5"/>
  <c r="E349" i="5"/>
  <c r="E348" i="5"/>
  <c r="E347" i="5"/>
  <c r="E346" i="5"/>
  <c r="E345" i="5"/>
  <c r="E344" i="5"/>
  <c r="E343" i="5"/>
  <c r="E342" i="5"/>
  <c r="E341" i="5"/>
  <c r="E340" i="5"/>
  <c r="E339" i="5"/>
  <c r="E338" i="5"/>
  <c r="E337" i="5"/>
  <c r="E336" i="5"/>
  <c r="E335" i="5"/>
  <c r="E334" i="5"/>
  <c r="E333" i="5"/>
  <c r="E332" i="5"/>
  <c r="E331" i="5"/>
  <c r="E330" i="5"/>
  <c r="E329" i="5"/>
  <c r="E328" i="5"/>
  <c r="E327" i="5"/>
  <c r="E326" i="5"/>
  <c r="E325" i="5"/>
  <c r="E324" i="5"/>
  <c r="E323" i="5"/>
  <c r="E322" i="5"/>
  <c r="E321" i="5"/>
  <c r="E320" i="5"/>
  <c r="E319" i="5"/>
  <c r="E318" i="5"/>
  <c r="E317" i="5"/>
  <c r="E316" i="5"/>
  <c r="E315" i="5"/>
  <c r="E314" i="5"/>
  <c r="E313" i="5"/>
  <c r="E312" i="5"/>
  <c r="E311" i="5"/>
  <c r="E310" i="5"/>
  <c r="E309" i="5"/>
  <c r="E308" i="5"/>
  <c r="E307" i="5"/>
  <c r="E306" i="5"/>
  <c r="E305" i="5"/>
  <c r="E304" i="5"/>
  <c r="E303" i="5"/>
  <c r="E302" i="5"/>
  <c r="E301" i="5"/>
  <c r="E300" i="5"/>
  <c r="E299" i="5"/>
  <c r="E298" i="5"/>
  <c r="E297" i="5"/>
  <c r="E296" i="5"/>
  <c r="E295" i="5"/>
  <c r="E294" i="5"/>
  <c r="E293" i="5"/>
  <c r="E292" i="5"/>
  <c r="E291" i="5"/>
  <c r="E290" i="5"/>
  <c r="E289" i="5"/>
  <c r="E288" i="5"/>
  <c r="E287" i="5"/>
  <c r="E286" i="5"/>
  <c r="E285" i="5"/>
  <c r="E284" i="5"/>
  <c r="E283" i="5"/>
  <c r="E282" i="5"/>
  <c r="E281" i="5"/>
  <c r="E280" i="5"/>
  <c r="E279" i="5"/>
  <c r="E278" i="5"/>
  <c r="E277" i="5"/>
  <c r="E276" i="5"/>
  <c r="E275" i="5"/>
  <c r="E274" i="5"/>
  <c r="E273" i="5"/>
  <c r="E272" i="5"/>
  <c r="E271" i="5"/>
  <c r="E270" i="5"/>
  <c r="E269" i="5"/>
  <c r="E268" i="5"/>
  <c r="E267" i="5"/>
  <c r="E266" i="5"/>
  <c r="E265" i="5"/>
  <c r="E264" i="5"/>
  <c r="E263" i="5"/>
  <c r="E262" i="5"/>
  <c r="E261" i="5"/>
  <c r="E260" i="5"/>
  <c r="E259" i="5"/>
  <c r="E258" i="5"/>
  <c r="E257" i="5"/>
  <c r="E256" i="5"/>
  <c r="E255" i="5"/>
  <c r="E254" i="5"/>
  <c r="E253" i="5"/>
  <c r="E252" i="5"/>
  <c r="E251" i="5"/>
  <c r="E250" i="5"/>
  <c r="E249" i="5"/>
  <c r="E248" i="5"/>
  <c r="E247" i="5"/>
  <c r="E246" i="5"/>
  <c r="E245" i="5"/>
  <c r="E244" i="5"/>
  <c r="E243" i="5"/>
  <c r="E242" i="5"/>
  <c r="E241" i="5"/>
  <c r="E240" i="5"/>
  <c r="E239" i="5"/>
  <c r="E238" i="5"/>
  <c r="E237" i="5"/>
  <c r="E236" i="5"/>
  <c r="E235" i="5"/>
  <c r="E234" i="5"/>
  <c r="E233" i="5"/>
  <c r="E232" i="5"/>
  <c r="E231" i="5"/>
  <c r="E230" i="5"/>
  <c r="E229" i="5"/>
  <c r="E228" i="5"/>
  <c r="E227" i="5"/>
  <c r="E226" i="5"/>
  <c r="E225" i="5"/>
  <c r="E224" i="5"/>
  <c r="E223" i="5"/>
  <c r="E222" i="5"/>
  <c r="E221" i="5"/>
  <c r="E220" i="5"/>
  <c r="E219" i="5"/>
  <c r="E218" i="5"/>
  <c r="E217" i="5"/>
  <c r="E216" i="5"/>
  <c r="E215" i="5"/>
  <c r="E214" i="5"/>
  <c r="E213" i="5"/>
  <c r="E212" i="5"/>
  <c r="E211" i="5"/>
  <c r="E210" i="5"/>
  <c r="E209" i="5"/>
  <c r="E208" i="5"/>
  <c r="E207" i="5"/>
  <c r="E206" i="5"/>
  <c r="E205" i="5"/>
  <c r="E204" i="5"/>
  <c r="E203" i="5"/>
  <c r="E202" i="5"/>
  <c r="E201" i="5"/>
  <c r="E200" i="5"/>
  <c r="E199" i="5"/>
  <c r="E198" i="5"/>
  <c r="E197" i="5"/>
  <c r="E196" i="5"/>
  <c r="E195" i="5"/>
  <c r="E194" i="5"/>
  <c r="E193" i="5"/>
  <c r="E192" i="5"/>
  <c r="E191" i="5"/>
  <c r="E190" i="5"/>
  <c r="E189" i="5"/>
  <c r="E188" i="5"/>
  <c r="E187" i="5"/>
  <c r="E186" i="5"/>
  <c r="E185" i="5"/>
  <c r="E184" i="5"/>
  <c r="E183" i="5"/>
  <c r="E182" i="5"/>
  <c r="E181" i="5"/>
  <c r="E180" i="5"/>
  <c r="E179" i="5"/>
  <c r="E178" i="5"/>
  <c r="E177" i="5"/>
  <c r="E176" i="5"/>
  <c r="E175" i="5"/>
  <c r="E174" i="5"/>
  <c r="E173" i="5"/>
  <c r="E172" i="5"/>
  <c r="E171" i="5"/>
  <c r="E170" i="5"/>
  <c r="E169" i="5"/>
  <c r="E168" i="5"/>
  <c r="E167" i="5"/>
  <c r="E166" i="5"/>
  <c r="E165" i="5"/>
  <c r="E164" i="5"/>
  <c r="E163" i="5"/>
  <c r="E162" i="5"/>
  <c r="E161" i="5"/>
  <c r="E160" i="5"/>
  <c r="E159" i="5"/>
  <c r="E158" i="5"/>
  <c r="E157" i="5"/>
  <c r="E156" i="5"/>
  <c r="E155" i="5"/>
  <c r="E154" i="5"/>
  <c r="E153" i="5"/>
  <c r="E152" i="5"/>
  <c r="E151" i="5"/>
  <c r="E150" i="5"/>
  <c r="E149" i="5"/>
  <c r="E148" i="5"/>
  <c r="E147" i="5"/>
  <c r="E146" i="5"/>
  <c r="E145" i="5"/>
  <c r="E144" i="5"/>
  <c r="E143" i="5"/>
  <c r="E142" i="5"/>
  <c r="E141" i="5"/>
  <c r="E140" i="5"/>
  <c r="E139" i="5"/>
  <c r="E138" i="5"/>
  <c r="E137" i="5"/>
  <c r="E136" i="5"/>
  <c r="E135" i="5"/>
  <c r="E134" i="5"/>
  <c r="E133" i="5"/>
  <c r="E132" i="5"/>
  <c r="E131" i="5"/>
  <c r="E130" i="5"/>
  <c r="E129" i="5"/>
  <c r="E128" i="5"/>
  <c r="E127" i="5"/>
  <c r="E126" i="5"/>
  <c r="E125" i="5"/>
  <c r="E124" i="5"/>
  <c r="E123" i="5"/>
  <c r="E122" i="5"/>
  <c r="E121" i="5"/>
  <c r="E120" i="5"/>
  <c r="E119" i="5"/>
  <c r="E118" i="5"/>
  <c r="E117" i="5"/>
  <c r="E116" i="5"/>
  <c r="E115" i="5"/>
  <c r="E114" i="5"/>
  <c r="E113" i="5"/>
  <c r="E112" i="5"/>
  <c r="E111" i="5"/>
  <c r="E110" i="5"/>
  <c r="E109" i="5"/>
  <c r="E108" i="5"/>
  <c r="E107" i="5"/>
  <c r="E106" i="5"/>
  <c r="E105" i="5"/>
  <c r="E104" i="5"/>
  <c r="E103" i="5"/>
  <c r="E102" i="5"/>
  <c r="E101" i="5"/>
  <c r="E100" i="5"/>
  <c r="E99" i="5"/>
  <c r="E98" i="5"/>
  <c r="E97" i="5"/>
  <c r="E96" i="5"/>
  <c r="E95" i="5"/>
  <c r="E94" i="5"/>
  <c r="E93" i="5"/>
  <c r="E92" i="5"/>
  <c r="E91" i="5"/>
  <c r="E90" i="5"/>
  <c r="E89" i="5"/>
  <c r="E88" i="5"/>
  <c r="E87" i="5"/>
  <c r="E86" i="5"/>
  <c r="E85" i="5"/>
  <c r="E84" i="5"/>
  <c r="E83" i="5"/>
  <c r="E82" i="5"/>
  <c r="E81" i="5"/>
  <c r="E80" i="5"/>
  <c r="E79" i="5"/>
  <c r="E78" i="5"/>
  <c r="E77" i="5"/>
  <c r="E76" i="5"/>
  <c r="E75" i="5"/>
  <c r="E74" i="5"/>
  <c r="E73" i="5"/>
  <c r="E72" i="5"/>
  <c r="E71" i="5"/>
  <c r="E70" i="5"/>
  <c r="E69" i="5"/>
  <c r="E68" i="5"/>
  <c r="E67" i="5"/>
  <c r="E66" i="5"/>
  <c r="E65" i="5"/>
  <c r="E64" i="5"/>
  <c r="E63" i="5"/>
  <c r="E62" i="5"/>
  <c r="E61" i="5"/>
  <c r="E60" i="5"/>
  <c r="E59" i="5"/>
  <c r="E58" i="5"/>
  <c r="E57" i="5"/>
  <c r="E56" i="5"/>
  <c r="E55" i="5"/>
  <c r="E54" i="5"/>
  <c r="E53" i="5"/>
  <c r="E52" i="5"/>
  <c r="E51" i="5"/>
  <c r="E50" i="5"/>
  <c r="E49" i="5"/>
  <c r="E48" i="5"/>
  <c r="E47" i="5"/>
  <c r="E46" i="5"/>
  <c r="E45" i="5"/>
  <c r="E44" i="5"/>
  <c r="E43" i="5"/>
  <c r="E42" i="5"/>
  <c r="E41" i="5"/>
  <c r="E40" i="5"/>
  <c r="E39" i="5"/>
  <c r="E38" i="5"/>
  <c r="E37" i="5"/>
  <c r="E36" i="5"/>
  <c r="E35" i="5"/>
  <c r="E34" i="5"/>
  <c r="E33" i="5"/>
  <c r="E32" i="5"/>
  <c r="E31" i="5"/>
  <c r="E30" i="5"/>
  <c r="E29" i="5"/>
  <c r="E28" i="5"/>
  <c r="E27" i="5"/>
  <c r="E26" i="5"/>
  <c r="E25" i="5"/>
  <c r="E24" i="5"/>
  <c r="E23" i="5"/>
  <c r="E22" i="5"/>
  <c r="E21" i="5"/>
  <c r="E20" i="5"/>
  <c r="E19" i="5"/>
  <c r="E18" i="5"/>
  <c r="E17" i="5"/>
  <c r="E16" i="5"/>
  <c r="E15" i="5"/>
  <c r="E14" i="5"/>
  <c r="E13" i="5"/>
  <c r="E12" i="5"/>
  <c r="E11" i="5"/>
  <c r="E10" i="5"/>
  <c r="E9" i="5"/>
  <c r="E8" i="5"/>
  <c r="E7" i="5"/>
  <c r="E6" i="5"/>
  <c r="E5" i="5"/>
  <c r="E4" i="5"/>
  <c r="E3" i="5"/>
  <c r="H4" i="5" s="1"/>
  <c r="K944" i="2"/>
  <c r="I944" i="2"/>
  <c r="G944" i="2"/>
  <c r="E944" i="2"/>
  <c r="A944" i="2"/>
  <c r="K943" i="2"/>
  <c r="I943" i="2"/>
  <c r="G943" i="2"/>
  <c r="E943" i="2"/>
  <c r="A943" i="2"/>
  <c r="K942" i="2"/>
  <c r="I942" i="2"/>
  <c r="G942" i="2"/>
  <c r="E942" i="2"/>
  <c r="A942" i="2"/>
  <c r="K941" i="2"/>
  <c r="I941" i="2"/>
  <c r="G941" i="2"/>
  <c r="E941" i="2"/>
  <c r="A941" i="2"/>
  <c r="K940" i="2"/>
  <c r="I940" i="2"/>
  <c r="G940" i="2"/>
  <c r="E940" i="2"/>
  <c r="A940" i="2"/>
  <c r="K939" i="2"/>
  <c r="I939" i="2"/>
  <c r="G939" i="2"/>
  <c r="E939" i="2"/>
  <c r="A939" i="2"/>
  <c r="K938" i="2"/>
  <c r="I938" i="2"/>
  <c r="G938" i="2"/>
  <c r="E938" i="2"/>
  <c r="A938" i="2"/>
  <c r="K937" i="2"/>
  <c r="I937" i="2"/>
  <c r="G937" i="2"/>
  <c r="E937" i="2"/>
  <c r="A937" i="2"/>
  <c r="K936" i="2"/>
  <c r="I936" i="2"/>
  <c r="G936" i="2"/>
  <c r="E936" i="2"/>
  <c r="A936" i="2"/>
  <c r="K935" i="2"/>
  <c r="I935" i="2"/>
  <c r="G935" i="2"/>
  <c r="E935" i="2"/>
  <c r="A935" i="2"/>
  <c r="K934" i="2"/>
  <c r="I934" i="2"/>
  <c r="G934" i="2"/>
  <c r="E934" i="2"/>
  <c r="A934" i="2"/>
  <c r="K933" i="2"/>
  <c r="I933" i="2"/>
  <c r="G933" i="2"/>
  <c r="E933" i="2"/>
  <c r="A933" i="2"/>
  <c r="K932" i="2"/>
  <c r="I932" i="2"/>
  <c r="G932" i="2"/>
  <c r="E932" i="2"/>
  <c r="A932" i="2"/>
  <c r="K931" i="2"/>
  <c r="I931" i="2"/>
  <c r="G931" i="2"/>
  <c r="E931" i="2"/>
  <c r="A931" i="2"/>
  <c r="K930" i="2"/>
  <c r="I930" i="2"/>
  <c r="G930" i="2"/>
  <c r="E930" i="2"/>
  <c r="A930" i="2"/>
  <c r="K929" i="2"/>
  <c r="I929" i="2"/>
  <c r="G929" i="2"/>
  <c r="E929" i="2"/>
  <c r="A929" i="2"/>
  <c r="K928" i="2"/>
  <c r="I928" i="2"/>
  <c r="G928" i="2"/>
  <c r="E928" i="2"/>
  <c r="A928" i="2"/>
  <c r="L925" i="2"/>
  <c r="J925" i="2"/>
  <c r="H925" i="2"/>
  <c r="F925" i="2"/>
  <c r="B925" i="2"/>
  <c r="L924" i="2"/>
  <c r="J924" i="2"/>
  <c r="H924" i="2"/>
  <c r="F924" i="2"/>
  <c r="B924" i="2"/>
  <c r="L923" i="2"/>
  <c r="J923" i="2"/>
  <c r="H923" i="2"/>
  <c r="F923" i="2"/>
  <c r="B923" i="2"/>
  <c r="L922" i="2"/>
  <c r="J922" i="2"/>
  <c r="H922" i="2"/>
  <c r="F922" i="2"/>
  <c r="B922" i="2"/>
  <c r="L921" i="2"/>
  <c r="J921" i="2"/>
  <c r="H921" i="2"/>
  <c r="F921" i="2"/>
  <c r="B921" i="2"/>
  <c r="L920" i="2"/>
  <c r="J920" i="2"/>
  <c r="H920" i="2"/>
  <c r="F920" i="2"/>
  <c r="B920" i="2"/>
  <c r="L919" i="2"/>
  <c r="J919" i="2"/>
  <c r="H919" i="2"/>
  <c r="F919" i="2"/>
  <c r="B919" i="2"/>
  <c r="L918" i="2"/>
  <c r="J918" i="2"/>
  <c r="H918" i="2"/>
  <c r="F918" i="2"/>
  <c r="B918" i="2"/>
  <c r="L917" i="2"/>
  <c r="J917" i="2"/>
  <c r="H917" i="2"/>
  <c r="F917" i="2"/>
  <c r="B917" i="2"/>
  <c r="L916" i="2"/>
  <c r="J916" i="2"/>
  <c r="H916" i="2"/>
  <c r="F916" i="2"/>
  <c r="B916" i="2"/>
  <c r="L915" i="2"/>
  <c r="J915" i="2"/>
  <c r="H915" i="2"/>
  <c r="F915" i="2"/>
  <c r="B915" i="2"/>
  <c r="L914" i="2"/>
  <c r="J914" i="2"/>
  <c r="H914" i="2"/>
  <c r="F914" i="2"/>
  <c r="B914" i="2"/>
  <c r="L913" i="2"/>
  <c r="J913" i="2"/>
  <c r="H913" i="2"/>
  <c r="F913" i="2"/>
  <c r="B913" i="2"/>
  <c r="L912" i="2"/>
  <c r="J912" i="2"/>
  <c r="H912" i="2"/>
  <c r="F912" i="2"/>
  <c r="B912" i="2"/>
  <c r="L911" i="2"/>
  <c r="J911" i="2"/>
  <c r="H911" i="2"/>
  <c r="F911" i="2"/>
  <c r="B911" i="2"/>
  <c r="L910" i="2"/>
  <c r="J910" i="2"/>
  <c r="H910" i="2"/>
  <c r="F910" i="2"/>
  <c r="B910" i="2"/>
  <c r="L909" i="2"/>
  <c r="J909" i="2"/>
  <c r="H909" i="2"/>
  <c r="F909" i="2"/>
  <c r="B909" i="2"/>
  <c r="L908" i="2"/>
  <c r="J908" i="2"/>
  <c r="H908" i="2"/>
  <c r="F908" i="2"/>
  <c r="B908" i="2"/>
  <c r="L907" i="2"/>
  <c r="J907" i="2"/>
  <c r="H907" i="2"/>
  <c r="F907" i="2"/>
  <c r="B907" i="2"/>
  <c r="L906" i="2"/>
  <c r="J906" i="2"/>
  <c r="H906" i="2"/>
  <c r="F906" i="2"/>
  <c r="B906" i="2"/>
  <c r="L905" i="2"/>
  <c r="J905" i="2"/>
  <c r="H905" i="2"/>
  <c r="F905" i="2"/>
  <c r="B905" i="2"/>
  <c r="L904" i="2"/>
  <c r="J904" i="2"/>
  <c r="H904" i="2"/>
  <c r="F904" i="2"/>
  <c r="B904" i="2"/>
  <c r="L903" i="2"/>
  <c r="J903" i="2"/>
  <c r="H903" i="2"/>
  <c r="F903" i="2"/>
  <c r="B903" i="2"/>
  <c r="L902" i="2"/>
  <c r="J902" i="2"/>
  <c r="H902" i="2"/>
  <c r="F902" i="2"/>
  <c r="B902" i="2"/>
  <c r="L901" i="2"/>
  <c r="J901" i="2"/>
  <c r="H901" i="2"/>
  <c r="F901" i="2"/>
  <c r="B901" i="2"/>
  <c r="L900" i="2"/>
  <c r="J900" i="2"/>
  <c r="H900" i="2"/>
  <c r="F900" i="2"/>
  <c r="B900" i="2"/>
  <c r="L899" i="2"/>
  <c r="J899" i="2"/>
  <c r="H899" i="2"/>
  <c r="F899" i="2"/>
  <c r="B899" i="2"/>
  <c r="L898" i="2"/>
  <c r="J898" i="2"/>
  <c r="H898" i="2"/>
  <c r="F898" i="2"/>
  <c r="B898" i="2"/>
  <c r="L897" i="2"/>
  <c r="J897" i="2"/>
  <c r="H897" i="2"/>
  <c r="F897" i="2"/>
  <c r="B897" i="2"/>
  <c r="L896" i="2"/>
  <c r="J896" i="2"/>
  <c r="H896" i="2"/>
  <c r="F896" i="2"/>
  <c r="B896" i="2"/>
  <c r="L895" i="2"/>
  <c r="J895" i="2"/>
  <c r="H895" i="2"/>
  <c r="F895" i="2"/>
  <c r="B895" i="2"/>
  <c r="L894" i="2"/>
  <c r="J894" i="2"/>
  <c r="H894" i="2"/>
  <c r="F894" i="2"/>
  <c r="B894" i="2"/>
  <c r="L893" i="2"/>
  <c r="J893" i="2"/>
  <c r="H893" i="2"/>
  <c r="F893" i="2"/>
  <c r="B893" i="2"/>
  <c r="L892" i="2"/>
  <c r="J892" i="2"/>
  <c r="H892" i="2"/>
  <c r="F892" i="2"/>
  <c r="B892" i="2"/>
  <c r="L891" i="2"/>
  <c r="J891" i="2"/>
  <c r="H891" i="2"/>
  <c r="F891" i="2"/>
  <c r="B891" i="2"/>
  <c r="L890" i="2"/>
  <c r="J890" i="2"/>
  <c r="H890" i="2"/>
  <c r="F890" i="2"/>
  <c r="B890" i="2"/>
  <c r="L889" i="2"/>
  <c r="J889" i="2"/>
  <c r="H889" i="2"/>
  <c r="F889" i="2"/>
  <c r="B889" i="2"/>
  <c r="L888" i="2"/>
  <c r="J888" i="2"/>
  <c r="H888" i="2"/>
  <c r="F888" i="2"/>
  <c r="B888" i="2"/>
  <c r="L887" i="2"/>
  <c r="J887" i="2"/>
  <c r="H887" i="2"/>
  <c r="F887" i="2"/>
  <c r="B887" i="2"/>
  <c r="L886" i="2"/>
  <c r="J886" i="2"/>
  <c r="H886" i="2"/>
  <c r="F886" i="2"/>
  <c r="B886" i="2"/>
  <c r="L885" i="2"/>
  <c r="J885" i="2"/>
  <c r="H885" i="2"/>
  <c r="F885" i="2"/>
  <c r="B885" i="2"/>
  <c r="L884" i="2"/>
  <c r="J884" i="2"/>
  <c r="H884" i="2"/>
  <c r="F884" i="2"/>
  <c r="B884" i="2"/>
  <c r="L883" i="2"/>
  <c r="J883" i="2"/>
  <c r="H883" i="2"/>
  <c r="F883" i="2"/>
  <c r="B883" i="2"/>
  <c r="L882" i="2"/>
  <c r="J882" i="2"/>
  <c r="H882" i="2"/>
  <c r="F882" i="2"/>
  <c r="B882" i="2"/>
  <c r="L881" i="2"/>
  <c r="J881" i="2"/>
  <c r="H881" i="2"/>
  <c r="F881" i="2"/>
  <c r="B881" i="2"/>
  <c r="L880" i="2"/>
  <c r="J880" i="2"/>
  <c r="H880" i="2"/>
  <c r="F880" i="2"/>
  <c r="B880" i="2"/>
  <c r="L879" i="2"/>
  <c r="J879" i="2"/>
  <c r="H879" i="2"/>
  <c r="F879" i="2"/>
  <c r="B879" i="2"/>
  <c r="L878" i="2"/>
  <c r="J878" i="2"/>
  <c r="H878" i="2"/>
  <c r="F878" i="2"/>
  <c r="B878" i="2"/>
  <c r="L877" i="2"/>
  <c r="J877" i="2"/>
  <c r="H877" i="2"/>
  <c r="F877" i="2"/>
  <c r="B877" i="2"/>
  <c r="L876" i="2"/>
  <c r="J876" i="2"/>
  <c r="H876" i="2"/>
  <c r="F876" i="2"/>
  <c r="B876" i="2"/>
  <c r="L875" i="2"/>
  <c r="J875" i="2"/>
  <c r="H875" i="2"/>
  <c r="F875" i="2"/>
  <c r="B875" i="2"/>
  <c r="L874" i="2"/>
  <c r="J874" i="2"/>
  <c r="H874" i="2"/>
  <c r="F874" i="2"/>
  <c r="B874" i="2"/>
  <c r="L873" i="2"/>
  <c r="J873" i="2"/>
  <c r="H873" i="2"/>
  <c r="F873" i="2"/>
  <c r="B873" i="2"/>
  <c r="L872" i="2"/>
  <c r="J872" i="2"/>
  <c r="H872" i="2"/>
  <c r="F872" i="2"/>
  <c r="B872" i="2"/>
  <c r="L871" i="2"/>
  <c r="J871" i="2"/>
  <c r="H871" i="2"/>
  <c r="F871" i="2"/>
  <c r="B871" i="2"/>
  <c r="L870" i="2"/>
  <c r="J870" i="2"/>
  <c r="H870" i="2"/>
  <c r="F870" i="2"/>
  <c r="B870" i="2"/>
  <c r="L869" i="2"/>
  <c r="J869" i="2"/>
  <c r="H869" i="2"/>
  <c r="F869" i="2"/>
  <c r="B869" i="2"/>
  <c r="L868" i="2"/>
  <c r="J868" i="2"/>
  <c r="H868" i="2"/>
  <c r="F868" i="2"/>
  <c r="B868" i="2"/>
  <c r="L867" i="2"/>
  <c r="J867" i="2"/>
  <c r="H867" i="2"/>
  <c r="F867" i="2"/>
  <c r="B867" i="2"/>
  <c r="L866" i="2"/>
  <c r="J866" i="2"/>
  <c r="H866" i="2"/>
  <c r="F866" i="2"/>
  <c r="B866" i="2"/>
  <c r="L865" i="2"/>
  <c r="J865" i="2"/>
  <c r="H865" i="2"/>
  <c r="F865" i="2"/>
  <c r="B865" i="2"/>
  <c r="L864" i="2"/>
  <c r="J864" i="2"/>
  <c r="H864" i="2"/>
  <c r="F864" i="2"/>
  <c r="B864" i="2"/>
  <c r="L863" i="2"/>
  <c r="J863" i="2"/>
  <c r="H863" i="2"/>
  <c r="F863" i="2"/>
  <c r="B863" i="2"/>
  <c r="L862" i="2"/>
  <c r="J862" i="2"/>
  <c r="H862" i="2"/>
  <c r="F862" i="2"/>
  <c r="B862" i="2"/>
  <c r="L861" i="2"/>
  <c r="J861" i="2"/>
  <c r="H861" i="2"/>
  <c r="F861" i="2"/>
  <c r="B861" i="2"/>
  <c r="L860" i="2"/>
  <c r="J860" i="2"/>
  <c r="H860" i="2"/>
  <c r="F860" i="2"/>
  <c r="B860" i="2"/>
  <c r="L859" i="2"/>
  <c r="J859" i="2"/>
  <c r="H859" i="2"/>
  <c r="F859" i="2"/>
  <c r="B859" i="2"/>
  <c r="L858" i="2"/>
  <c r="J858" i="2"/>
  <c r="H858" i="2"/>
  <c r="F858" i="2"/>
  <c r="B858" i="2"/>
  <c r="L857" i="2"/>
  <c r="J857" i="2"/>
  <c r="H857" i="2"/>
  <c r="F857" i="2"/>
  <c r="B857" i="2"/>
  <c r="L856" i="2"/>
  <c r="J856" i="2"/>
  <c r="H856" i="2"/>
  <c r="F856" i="2"/>
  <c r="B856" i="2"/>
  <c r="L855" i="2"/>
  <c r="J855" i="2"/>
  <c r="H855" i="2"/>
  <c r="F855" i="2"/>
  <c r="B855" i="2"/>
  <c r="L854" i="2"/>
  <c r="J854" i="2"/>
  <c r="H854" i="2"/>
  <c r="F854" i="2"/>
  <c r="B854" i="2"/>
  <c r="L853" i="2"/>
  <c r="J853" i="2"/>
  <c r="H853" i="2"/>
  <c r="F853" i="2"/>
  <c r="B853" i="2"/>
  <c r="L852" i="2"/>
  <c r="J852" i="2"/>
  <c r="H852" i="2"/>
  <c r="F852" i="2"/>
  <c r="B852" i="2"/>
  <c r="L851" i="2"/>
  <c r="J851" i="2"/>
  <c r="H851" i="2"/>
  <c r="F851" i="2"/>
  <c r="B851" i="2"/>
  <c r="L850" i="2"/>
  <c r="J850" i="2"/>
  <c r="H850" i="2"/>
  <c r="F850" i="2"/>
  <c r="B850" i="2"/>
  <c r="L849" i="2"/>
  <c r="J849" i="2"/>
  <c r="H849" i="2"/>
  <c r="F849" i="2"/>
  <c r="B849" i="2"/>
  <c r="L848" i="2"/>
  <c r="J848" i="2"/>
  <c r="H848" i="2"/>
  <c r="F848" i="2"/>
  <c r="B848" i="2"/>
  <c r="L847" i="2"/>
  <c r="J847" i="2"/>
  <c r="H847" i="2"/>
  <c r="F847" i="2"/>
  <c r="B847" i="2"/>
  <c r="L846" i="2"/>
  <c r="J846" i="2"/>
  <c r="H846" i="2"/>
  <c r="F846" i="2"/>
  <c r="B846" i="2"/>
  <c r="L845" i="2"/>
  <c r="J845" i="2"/>
  <c r="H845" i="2"/>
  <c r="F845" i="2"/>
  <c r="B845" i="2"/>
  <c r="L844" i="2"/>
  <c r="J844" i="2"/>
  <c r="H844" i="2"/>
  <c r="F844" i="2"/>
  <c r="B844" i="2"/>
  <c r="L843" i="2"/>
  <c r="J843" i="2"/>
  <c r="H843" i="2"/>
  <c r="F843" i="2"/>
  <c r="B843" i="2"/>
  <c r="L842" i="2"/>
  <c r="J842" i="2"/>
  <c r="H842" i="2"/>
  <c r="F842" i="2"/>
  <c r="B842" i="2"/>
  <c r="L841" i="2"/>
  <c r="J841" i="2"/>
  <c r="H841" i="2"/>
  <c r="F841" i="2"/>
  <c r="B841" i="2"/>
  <c r="L840" i="2"/>
  <c r="J840" i="2"/>
  <c r="H840" i="2"/>
  <c r="F840" i="2"/>
  <c r="B840" i="2"/>
  <c r="L839" i="2"/>
  <c r="J839" i="2"/>
  <c r="H839" i="2"/>
  <c r="F839" i="2"/>
  <c r="B839" i="2"/>
  <c r="L838" i="2"/>
  <c r="J838" i="2"/>
  <c r="H838" i="2"/>
  <c r="F838" i="2"/>
  <c r="B838" i="2"/>
  <c r="L837" i="2"/>
  <c r="J837" i="2"/>
  <c r="H837" i="2"/>
  <c r="F837" i="2"/>
  <c r="B837" i="2"/>
  <c r="L836" i="2"/>
  <c r="J836" i="2"/>
  <c r="H836" i="2"/>
  <c r="F836" i="2"/>
  <c r="B836" i="2"/>
  <c r="L835" i="2"/>
  <c r="J835" i="2"/>
  <c r="H835" i="2"/>
  <c r="F835" i="2"/>
  <c r="B835" i="2"/>
  <c r="L834" i="2"/>
  <c r="J834" i="2"/>
  <c r="H834" i="2"/>
  <c r="F834" i="2"/>
  <c r="B834" i="2"/>
  <c r="L833" i="2"/>
  <c r="J833" i="2"/>
  <c r="H833" i="2"/>
  <c r="F833" i="2"/>
  <c r="B833" i="2"/>
  <c r="L832" i="2"/>
  <c r="J832" i="2"/>
  <c r="H832" i="2"/>
  <c r="F832" i="2"/>
  <c r="B832" i="2"/>
  <c r="L831" i="2"/>
  <c r="J831" i="2"/>
  <c r="H831" i="2"/>
  <c r="F831" i="2"/>
  <c r="B831" i="2"/>
  <c r="L830" i="2"/>
  <c r="J830" i="2"/>
  <c r="H830" i="2"/>
  <c r="F830" i="2"/>
  <c r="B830" i="2"/>
  <c r="L829" i="2"/>
  <c r="J829" i="2"/>
  <c r="H829" i="2"/>
  <c r="F829" i="2"/>
  <c r="B829" i="2"/>
  <c r="L828" i="2"/>
  <c r="J828" i="2"/>
  <c r="H828" i="2"/>
  <c r="F828" i="2"/>
  <c r="B828" i="2"/>
  <c r="L827" i="2"/>
  <c r="J827" i="2"/>
  <c r="H827" i="2"/>
  <c r="F827" i="2"/>
  <c r="B827" i="2"/>
  <c r="L826" i="2"/>
  <c r="J826" i="2"/>
  <c r="H826" i="2"/>
  <c r="F826" i="2"/>
  <c r="B826" i="2"/>
  <c r="L825" i="2"/>
  <c r="J825" i="2"/>
  <c r="H825" i="2"/>
  <c r="F825" i="2"/>
  <c r="B825" i="2"/>
  <c r="L824" i="2"/>
  <c r="J824" i="2"/>
  <c r="H824" i="2"/>
  <c r="F824" i="2"/>
  <c r="B824" i="2"/>
  <c r="L823" i="2"/>
  <c r="J823" i="2"/>
  <c r="H823" i="2"/>
  <c r="F823" i="2"/>
  <c r="B823" i="2"/>
  <c r="L822" i="2"/>
  <c r="J822" i="2"/>
  <c r="H822" i="2"/>
  <c r="F822" i="2"/>
  <c r="B822" i="2"/>
  <c r="L821" i="2"/>
  <c r="J821" i="2"/>
  <c r="H821" i="2"/>
  <c r="F821" i="2"/>
  <c r="B821" i="2"/>
  <c r="L820" i="2"/>
  <c r="J820" i="2"/>
  <c r="H820" i="2"/>
  <c r="F820" i="2"/>
  <c r="B820" i="2"/>
  <c r="L819" i="2"/>
  <c r="J819" i="2"/>
  <c r="H819" i="2"/>
  <c r="F819" i="2"/>
  <c r="B819" i="2"/>
  <c r="L818" i="2"/>
  <c r="J818" i="2"/>
  <c r="H818" i="2"/>
  <c r="F818" i="2"/>
  <c r="B818" i="2"/>
  <c r="L817" i="2"/>
  <c r="J817" i="2"/>
  <c r="H817" i="2"/>
  <c r="F817" i="2"/>
  <c r="B817" i="2"/>
  <c r="L816" i="2"/>
  <c r="J816" i="2"/>
  <c r="H816" i="2"/>
  <c r="F816" i="2"/>
  <c r="B816" i="2"/>
  <c r="L815" i="2"/>
  <c r="J815" i="2"/>
  <c r="H815" i="2"/>
  <c r="F815" i="2"/>
  <c r="B815" i="2"/>
  <c r="L814" i="2"/>
  <c r="J814" i="2"/>
  <c r="H814" i="2"/>
  <c r="F814" i="2"/>
  <c r="B814" i="2"/>
  <c r="L813" i="2"/>
  <c r="J813" i="2"/>
  <c r="H813" i="2"/>
  <c r="F813" i="2"/>
  <c r="B813" i="2"/>
  <c r="L812" i="2"/>
  <c r="J812" i="2"/>
  <c r="H812" i="2"/>
  <c r="F812" i="2"/>
  <c r="B812" i="2"/>
  <c r="L811" i="2"/>
  <c r="J811" i="2"/>
  <c r="H811" i="2"/>
  <c r="F811" i="2"/>
  <c r="B811" i="2"/>
  <c r="L810" i="2"/>
  <c r="J810" i="2"/>
  <c r="H810" i="2"/>
  <c r="F810" i="2"/>
  <c r="B810" i="2"/>
  <c r="L809" i="2"/>
  <c r="J809" i="2"/>
  <c r="H809" i="2"/>
  <c r="F809" i="2"/>
  <c r="B809" i="2"/>
  <c r="L808" i="2"/>
  <c r="J808" i="2"/>
  <c r="H808" i="2"/>
  <c r="F808" i="2"/>
  <c r="B808" i="2"/>
  <c r="L807" i="2"/>
  <c r="J807" i="2"/>
  <c r="H807" i="2"/>
  <c r="F807" i="2"/>
  <c r="B807" i="2"/>
  <c r="L806" i="2"/>
  <c r="J806" i="2"/>
  <c r="H806" i="2"/>
  <c r="F806" i="2"/>
  <c r="B806" i="2"/>
  <c r="L805" i="2"/>
  <c r="J805" i="2"/>
  <c r="H805" i="2"/>
  <c r="F805" i="2"/>
  <c r="B805" i="2"/>
  <c r="L804" i="2"/>
  <c r="J804" i="2"/>
  <c r="H804" i="2"/>
  <c r="F804" i="2"/>
  <c r="B804" i="2"/>
  <c r="L803" i="2"/>
  <c r="J803" i="2"/>
  <c r="H803" i="2"/>
  <c r="F803" i="2"/>
  <c r="B803" i="2"/>
  <c r="L802" i="2"/>
  <c r="J802" i="2"/>
  <c r="H802" i="2"/>
  <c r="F802" i="2"/>
  <c r="B802" i="2"/>
  <c r="L801" i="2"/>
  <c r="J801" i="2"/>
  <c r="H801" i="2"/>
  <c r="F801" i="2"/>
  <c r="B801" i="2"/>
  <c r="L800" i="2"/>
  <c r="J800" i="2"/>
  <c r="H800" i="2"/>
  <c r="F800" i="2"/>
  <c r="B800" i="2"/>
  <c r="L799" i="2"/>
  <c r="J799" i="2"/>
  <c r="H799" i="2"/>
  <c r="F799" i="2"/>
  <c r="B799" i="2"/>
  <c r="L798" i="2"/>
  <c r="J798" i="2"/>
  <c r="H798" i="2"/>
  <c r="F798" i="2"/>
  <c r="B798" i="2"/>
  <c r="L797" i="2"/>
  <c r="J797" i="2"/>
  <c r="H797" i="2"/>
  <c r="F797" i="2"/>
  <c r="B797" i="2"/>
  <c r="L796" i="2"/>
  <c r="J796" i="2"/>
  <c r="H796" i="2"/>
  <c r="F796" i="2"/>
  <c r="B796" i="2"/>
  <c r="L795" i="2"/>
  <c r="J795" i="2"/>
  <c r="H795" i="2"/>
  <c r="F795" i="2"/>
  <c r="B795" i="2"/>
  <c r="L794" i="2"/>
  <c r="J794" i="2"/>
  <c r="H794" i="2"/>
  <c r="F794" i="2"/>
  <c r="B794" i="2"/>
  <c r="L793" i="2"/>
  <c r="J793" i="2"/>
  <c r="H793" i="2"/>
  <c r="F793" i="2"/>
  <c r="B793" i="2"/>
  <c r="L792" i="2"/>
  <c r="J792" i="2"/>
  <c r="H792" i="2"/>
  <c r="F792" i="2"/>
  <c r="B792" i="2"/>
  <c r="L791" i="2"/>
  <c r="J791" i="2"/>
  <c r="H791" i="2"/>
  <c r="F791" i="2"/>
  <c r="B791" i="2"/>
  <c r="L790" i="2"/>
  <c r="J790" i="2"/>
  <c r="H790" i="2"/>
  <c r="F790" i="2"/>
  <c r="B790" i="2"/>
  <c r="L789" i="2"/>
  <c r="J789" i="2"/>
  <c r="H789" i="2"/>
  <c r="F789" i="2"/>
  <c r="B789" i="2"/>
  <c r="L788" i="2"/>
  <c r="J788" i="2"/>
  <c r="H788" i="2"/>
  <c r="F788" i="2"/>
  <c r="B788" i="2"/>
  <c r="L787" i="2"/>
  <c r="J787" i="2"/>
  <c r="H787" i="2"/>
  <c r="F787" i="2"/>
  <c r="B787" i="2"/>
  <c r="L786" i="2"/>
  <c r="J786" i="2"/>
  <c r="H786" i="2"/>
  <c r="F786" i="2"/>
  <c r="B786" i="2"/>
  <c r="L785" i="2"/>
  <c r="J785" i="2"/>
  <c r="H785" i="2"/>
  <c r="F785" i="2"/>
  <c r="B785" i="2"/>
  <c r="L784" i="2"/>
  <c r="J784" i="2"/>
  <c r="H784" i="2"/>
  <c r="F784" i="2"/>
  <c r="B784" i="2"/>
  <c r="L783" i="2"/>
  <c r="J783" i="2"/>
  <c r="H783" i="2"/>
  <c r="F783" i="2"/>
  <c r="B783" i="2"/>
  <c r="L782" i="2"/>
  <c r="J782" i="2"/>
  <c r="H782" i="2"/>
  <c r="F782" i="2"/>
  <c r="B782" i="2"/>
  <c r="L781" i="2"/>
  <c r="J781" i="2"/>
  <c r="H781" i="2"/>
  <c r="F781" i="2"/>
  <c r="B781" i="2"/>
  <c r="L780" i="2"/>
  <c r="J780" i="2"/>
  <c r="H780" i="2"/>
  <c r="F780" i="2"/>
  <c r="B780" i="2"/>
  <c r="L779" i="2"/>
  <c r="J779" i="2"/>
  <c r="H779" i="2"/>
  <c r="F779" i="2"/>
  <c r="B779" i="2"/>
  <c r="L778" i="2"/>
  <c r="J778" i="2"/>
  <c r="H778" i="2"/>
  <c r="F778" i="2"/>
  <c r="B778" i="2"/>
  <c r="L777" i="2"/>
  <c r="J777" i="2"/>
  <c r="H777" i="2"/>
  <c r="F777" i="2"/>
  <c r="B777" i="2"/>
  <c r="L776" i="2"/>
  <c r="J776" i="2"/>
  <c r="H776" i="2"/>
  <c r="F776" i="2"/>
  <c r="B776" i="2"/>
  <c r="L775" i="2"/>
  <c r="J775" i="2"/>
  <c r="H775" i="2"/>
  <c r="F775" i="2"/>
  <c r="B775" i="2"/>
  <c r="L774" i="2"/>
  <c r="J774" i="2"/>
  <c r="H774" i="2"/>
  <c r="F774" i="2"/>
  <c r="B774" i="2"/>
  <c r="L773" i="2"/>
  <c r="J773" i="2"/>
  <c r="H773" i="2"/>
  <c r="F773" i="2"/>
  <c r="B773" i="2"/>
  <c r="L772" i="2"/>
  <c r="J772" i="2"/>
  <c r="H772" i="2"/>
  <c r="F772" i="2"/>
  <c r="B772" i="2"/>
  <c r="L771" i="2"/>
  <c r="J771" i="2"/>
  <c r="H771" i="2"/>
  <c r="F771" i="2"/>
  <c r="B771" i="2"/>
  <c r="L770" i="2"/>
  <c r="J770" i="2"/>
  <c r="H770" i="2"/>
  <c r="F770" i="2"/>
  <c r="B770" i="2"/>
  <c r="L769" i="2"/>
  <c r="J769" i="2"/>
  <c r="H769" i="2"/>
  <c r="F769" i="2"/>
  <c r="B769" i="2"/>
  <c r="L768" i="2"/>
  <c r="J768" i="2"/>
  <c r="H768" i="2"/>
  <c r="F768" i="2"/>
  <c r="B768" i="2"/>
  <c r="L767" i="2"/>
  <c r="J767" i="2"/>
  <c r="H767" i="2"/>
  <c r="F767" i="2"/>
  <c r="B767" i="2"/>
  <c r="L766" i="2"/>
  <c r="J766" i="2"/>
  <c r="H766" i="2"/>
  <c r="F766" i="2"/>
  <c r="B766" i="2"/>
  <c r="L765" i="2"/>
  <c r="J765" i="2"/>
  <c r="H765" i="2"/>
  <c r="F765" i="2"/>
  <c r="B765" i="2"/>
  <c r="L764" i="2"/>
  <c r="J764" i="2"/>
  <c r="H764" i="2"/>
  <c r="F764" i="2"/>
  <c r="B764" i="2"/>
  <c r="L763" i="2"/>
  <c r="J763" i="2"/>
  <c r="H763" i="2"/>
  <c r="F763" i="2"/>
  <c r="B763" i="2"/>
  <c r="L762" i="2"/>
  <c r="J762" i="2"/>
  <c r="H762" i="2"/>
  <c r="F762" i="2"/>
  <c r="B762" i="2"/>
  <c r="L761" i="2"/>
  <c r="J761" i="2"/>
  <c r="H761" i="2"/>
  <c r="F761" i="2"/>
  <c r="B761" i="2"/>
  <c r="L760" i="2"/>
  <c r="J760" i="2"/>
  <c r="H760" i="2"/>
  <c r="F760" i="2"/>
  <c r="B760" i="2"/>
  <c r="L759" i="2"/>
  <c r="J759" i="2"/>
  <c r="H759" i="2"/>
  <c r="F759" i="2"/>
  <c r="B759" i="2"/>
  <c r="L758" i="2"/>
  <c r="J758" i="2"/>
  <c r="H758" i="2"/>
  <c r="F758" i="2"/>
  <c r="B758" i="2"/>
  <c r="L757" i="2"/>
  <c r="J757" i="2"/>
  <c r="H757" i="2"/>
  <c r="F757" i="2"/>
  <c r="B757" i="2"/>
  <c r="L756" i="2"/>
  <c r="J756" i="2"/>
  <c r="H756" i="2"/>
  <c r="F756" i="2"/>
  <c r="B756" i="2"/>
  <c r="L755" i="2"/>
  <c r="J755" i="2"/>
  <c r="H755" i="2"/>
  <c r="F755" i="2"/>
  <c r="B755" i="2"/>
  <c r="L754" i="2"/>
  <c r="J754" i="2"/>
  <c r="H754" i="2"/>
  <c r="F754" i="2"/>
  <c r="B754" i="2"/>
  <c r="L753" i="2"/>
  <c r="J753" i="2"/>
  <c r="H753" i="2"/>
  <c r="F753" i="2"/>
  <c r="B753" i="2"/>
  <c r="L752" i="2"/>
  <c r="J752" i="2"/>
  <c r="H752" i="2"/>
  <c r="F752" i="2"/>
  <c r="B752" i="2"/>
  <c r="L751" i="2"/>
  <c r="J751" i="2"/>
  <c r="H751" i="2"/>
  <c r="F751" i="2"/>
  <c r="B751" i="2"/>
  <c r="L750" i="2"/>
  <c r="J750" i="2"/>
  <c r="H750" i="2"/>
  <c r="F750" i="2"/>
  <c r="B750" i="2"/>
  <c r="L749" i="2"/>
  <c r="J749" i="2"/>
  <c r="H749" i="2"/>
  <c r="F749" i="2"/>
  <c r="B749" i="2"/>
  <c r="L748" i="2"/>
  <c r="J748" i="2"/>
  <c r="H748" i="2"/>
  <c r="F748" i="2"/>
  <c r="B748" i="2"/>
  <c r="L747" i="2"/>
  <c r="J747" i="2"/>
  <c r="H747" i="2"/>
  <c r="F747" i="2"/>
  <c r="B747" i="2"/>
  <c r="L746" i="2"/>
  <c r="J746" i="2"/>
  <c r="H746" i="2"/>
  <c r="F746" i="2"/>
  <c r="B746" i="2"/>
  <c r="L745" i="2"/>
  <c r="J745" i="2"/>
  <c r="H745" i="2"/>
  <c r="F745" i="2"/>
  <c r="B745" i="2"/>
  <c r="L744" i="2"/>
  <c r="J744" i="2"/>
  <c r="H744" i="2"/>
  <c r="F744" i="2"/>
  <c r="B744" i="2"/>
  <c r="L743" i="2"/>
  <c r="J743" i="2"/>
  <c r="H743" i="2"/>
  <c r="F743" i="2"/>
  <c r="B743" i="2"/>
  <c r="L742" i="2"/>
  <c r="J742" i="2"/>
  <c r="H742" i="2"/>
  <c r="F742" i="2"/>
  <c r="B742" i="2"/>
  <c r="L741" i="2"/>
  <c r="J741" i="2"/>
  <c r="H741" i="2"/>
  <c r="F741" i="2"/>
  <c r="B741" i="2"/>
  <c r="L740" i="2"/>
  <c r="J740" i="2"/>
  <c r="H740" i="2"/>
  <c r="F740" i="2"/>
  <c r="B740" i="2"/>
  <c r="L739" i="2"/>
  <c r="J739" i="2"/>
  <c r="H739" i="2"/>
  <c r="F739" i="2"/>
  <c r="B739" i="2"/>
  <c r="L738" i="2"/>
  <c r="J738" i="2"/>
  <c r="H738" i="2"/>
  <c r="F738" i="2"/>
  <c r="B738" i="2"/>
  <c r="L737" i="2"/>
  <c r="J737" i="2"/>
  <c r="H737" i="2"/>
  <c r="F737" i="2"/>
  <c r="B737" i="2"/>
  <c r="L736" i="2"/>
  <c r="J736" i="2"/>
  <c r="H736" i="2"/>
  <c r="F736" i="2"/>
  <c r="B736" i="2"/>
  <c r="L735" i="2"/>
  <c r="J735" i="2"/>
  <c r="H735" i="2"/>
  <c r="F735" i="2"/>
  <c r="B735" i="2"/>
  <c r="L734" i="2"/>
  <c r="J734" i="2"/>
  <c r="H734" i="2"/>
  <c r="F734" i="2"/>
  <c r="B734" i="2"/>
  <c r="L733" i="2"/>
  <c r="J733" i="2"/>
  <c r="H733" i="2"/>
  <c r="F733" i="2"/>
  <c r="B733" i="2"/>
  <c r="L732" i="2"/>
  <c r="J732" i="2"/>
  <c r="H732" i="2"/>
  <c r="F732" i="2"/>
  <c r="B732" i="2"/>
  <c r="L731" i="2"/>
  <c r="J731" i="2"/>
  <c r="H731" i="2"/>
  <c r="F731" i="2"/>
  <c r="B731" i="2"/>
  <c r="L730" i="2"/>
  <c r="J730" i="2"/>
  <c r="H730" i="2"/>
  <c r="F730" i="2"/>
  <c r="B730" i="2"/>
  <c r="L729" i="2"/>
  <c r="J729" i="2"/>
  <c r="H729" i="2"/>
  <c r="F729" i="2"/>
  <c r="B729" i="2"/>
  <c r="L728" i="2"/>
  <c r="J728" i="2"/>
  <c r="H728" i="2"/>
  <c r="F728" i="2"/>
  <c r="B728" i="2"/>
  <c r="L727" i="2"/>
  <c r="J727" i="2"/>
  <c r="H727" i="2"/>
  <c r="F727" i="2"/>
  <c r="B727" i="2"/>
  <c r="L726" i="2"/>
  <c r="J726" i="2"/>
  <c r="H726" i="2"/>
  <c r="F726" i="2"/>
  <c r="B726" i="2"/>
  <c r="L725" i="2"/>
  <c r="J725" i="2"/>
  <c r="H725" i="2"/>
  <c r="F725" i="2"/>
  <c r="B725" i="2"/>
  <c r="L724" i="2"/>
  <c r="J724" i="2"/>
  <c r="H724" i="2"/>
  <c r="F724" i="2"/>
  <c r="B724" i="2"/>
  <c r="L723" i="2"/>
  <c r="J723" i="2"/>
  <c r="H723" i="2"/>
  <c r="F723" i="2"/>
  <c r="B723" i="2"/>
  <c r="L722" i="2"/>
  <c r="J722" i="2"/>
  <c r="H722" i="2"/>
  <c r="F722" i="2"/>
  <c r="B722" i="2"/>
  <c r="L721" i="2"/>
  <c r="J721" i="2"/>
  <c r="H721" i="2"/>
  <c r="F721" i="2"/>
  <c r="B721" i="2"/>
  <c r="L720" i="2"/>
  <c r="J720" i="2"/>
  <c r="H720" i="2"/>
  <c r="F720" i="2"/>
  <c r="B720" i="2"/>
  <c r="L719" i="2"/>
  <c r="J719" i="2"/>
  <c r="H719" i="2"/>
  <c r="F719" i="2"/>
  <c r="B719" i="2"/>
  <c r="L718" i="2"/>
  <c r="J718" i="2"/>
  <c r="H718" i="2"/>
  <c r="F718" i="2"/>
  <c r="B718" i="2"/>
  <c r="L717" i="2"/>
  <c r="J717" i="2"/>
  <c r="H717" i="2"/>
  <c r="F717" i="2"/>
  <c r="B717" i="2"/>
  <c r="L716" i="2"/>
  <c r="J716" i="2"/>
  <c r="H716" i="2"/>
  <c r="F716" i="2"/>
  <c r="B716" i="2"/>
  <c r="L715" i="2"/>
  <c r="J715" i="2"/>
  <c r="H715" i="2"/>
  <c r="F715" i="2"/>
  <c r="B715" i="2"/>
  <c r="L714" i="2"/>
  <c r="J714" i="2"/>
  <c r="H714" i="2"/>
  <c r="F714" i="2"/>
  <c r="B714" i="2"/>
  <c r="L713" i="2"/>
  <c r="J713" i="2"/>
  <c r="H713" i="2"/>
  <c r="F713" i="2"/>
  <c r="B713" i="2"/>
  <c r="L712" i="2"/>
  <c r="J712" i="2"/>
  <c r="H712" i="2"/>
  <c r="F712" i="2"/>
  <c r="B712" i="2"/>
  <c r="L711" i="2"/>
  <c r="J711" i="2"/>
  <c r="H711" i="2"/>
  <c r="F711" i="2"/>
  <c r="B711" i="2"/>
  <c r="L710" i="2"/>
  <c r="J710" i="2"/>
  <c r="H710" i="2"/>
  <c r="F710" i="2"/>
  <c r="B710" i="2"/>
  <c r="L709" i="2"/>
  <c r="J709" i="2"/>
  <c r="H709" i="2"/>
  <c r="F709" i="2"/>
  <c r="B709" i="2"/>
  <c r="L708" i="2"/>
  <c r="J708" i="2"/>
  <c r="H708" i="2"/>
  <c r="F708" i="2"/>
  <c r="B708" i="2"/>
  <c r="L707" i="2"/>
  <c r="J707" i="2"/>
  <c r="H707" i="2"/>
  <c r="F707" i="2"/>
  <c r="B707" i="2"/>
  <c r="L706" i="2"/>
  <c r="J706" i="2"/>
  <c r="H706" i="2"/>
  <c r="F706" i="2"/>
  <c r="B706" i="2"/>
  <c r="L705" i="2"/>
  <c r="J705" i="2"/>
  <c r="H705" i="2"/>
  <c r="F705" i="2"/>
  <c r="B705" i="2"/>
  <c r="L704" i="2"/>
  <c r="J704" i="2"/>
  <c r="H704" i="2"/>
  <c r="F704" i="2"/>
  <c r="B704" i="2"/>
  <c r="L703" i="2"/>
  <c r="J703" i="2"/>
  <c r="H703" i="2"/>
  <c r="F703" i="2"/>
  <c r="B703" i="2"/>
  <c r="L702" i="2"/>
  <c r="J702" i="2"/>
  <c r="H702" i="2"/>
  <c r="F702" i="2"/>
  <c r="B702" i="2"/>
  <c r="L701" i="2"/>
  <c r="J701" i="2"/>
  <c r="H701" i="2"/>
  <c r="F701" i="2"/>
  <c r="B701" i="2"/>
  <c r="L700" i="2"/>
  <c r="J700" i="2"/>
  <c r="H700" i="2"/>
  <c r="F700" i="2"/>
  <c r="B700" i="2"/>
  <c r="L699" i="2"/>
  <c r="J699" i="2"/>
  <c r="H699" i="2"/>
  <c r="F699" i="2"/>
  <c r="B699" i="2"/>
  <c r="L698" i="2"/>
  <c r="J698" i="2"/>
  <c r="H698" i="2"/>
  <c r="F698" i="2"/>
  <c r="B698" i="2"/>
  <c r="L697" i="2"/>
  <c r="J697" i="2"/>
  <c r="H697" i="2"/>
  <c r="F697" i="2"/>
  <c r="B697" i="2"/>
  <c r="L696" i="2"/>
  <c r="J696" i="2"/>
  <c r="H696" i="2"/>
  <c r="F696" i="2"/>
  <c r="B696" i="2"/>
  <c r="L695" i="2"/>
  <c r="J695" i="2"/>
  <c r="H695" i="2"/>
  <c r="F695" i="2"/>
  <c r="B695" i="2"/>
  <c r="L694" i="2"/>
  <c r="J694" i="2"/>
  <c r="H694" i="2"/>
  <c r="F694" i="2"/>
  <c r="B694" i="2"/>
  <c r="L693" i="2"/>
  <c r="J693" i="2"/>
  <c r="H693" i="2"/>
  <c r="F693" i="2"/>
  <c r="B693" i="2"/>
  <c r="L692" i="2"/>
  <c r="J692" i="2"/>
  <c r="H692" i="2"/>
  <c r="F692" i="2"/>
  <c r="B692" i="2"/>
  <c r="L691" i="2"/>
  <c r="J691" i="2"/>
  <c r="H691" i="2"/>
  <c r="F691" i="2"/>
  <c r="B691" i="2"/>
  <c r="L690" i="2"/>
  <c r="J690" i="2"/>
  <c r="H690" i="2"/>
  <c r="F690" i="2"/>
  <c r="B690" i="2"/>
  <c r="L689" i="2"/>
  <c r="J689" i="2"/>
  <c r="H689" i="2"/>
  <c r="F689" i="2"/>
  <c r="B689" i="2"/>
  <c r="L688" i="2"/>
  <c r="J688" i="2"/>
  <c r="H688" i="2"/>
  <c r="F688" i="2"/>
  <c r="B688" i="2"/>
  <c r="L687" i="2"/>
  <c r="J687" i="2"/>
  <c r="H687" i="2"/>
  <c r="F687" i="2"/>
  <c r="B687" i="2"/>
  <c r="L686" i="2"/>
  <c r="J686" i="2"/>
  <c r="H686" i="2"/>
  <c r="F686" i="2"/>
  <c r="B686" i="2"/>
  <c r="L685" i="2"/>
  <c r="J685" i="2"/>
  <c r="H685" i="2"/>
  <c r="F685" i="2"/>
  <c r="B685" i="2"/>
  <c r="L684" i="2"/>
  <c r="J684" i="2"/>
  <c r="H684" i="2"/>
  <c r="F684" i="2"/>
  <c r="B684" i="2"/>
  <c r="L683" i="2"/>
  <c r="J683" i="2"/>
  <c r="H683" i="2"/>
  <c r="F683" i="2"/>
  <c r="B683" i="2"/>
  <c r="L682" i="2"/>
  <c r="J682" i="2"/>
  <c r="H682" i="2"/>
  <c r="F682" i="2"/>
  <c r="B682" i="2"/>
  <c r="L681" i="2"/>
  <c r="J681" i="2"/>
  <c r="H681" i="2"/>
  <c r="F681" i="2"/>
  <c r="B681" i="2"/>
  <c r="L680" i="2"/>
  <c r="J680" i="2"/>
  <c r="H680" i="2"/>
  <c r="F680" i="2"/>
  <c r="B680" i="2"/>
  <c r="L679" i="2"/>
  <c r="J679" i="2"/>
  <c r="H679" i="2"/>
  <c r="F679" i="2"/>
  <c r="B679" i="2"/>
  <c r="L678" i="2"/>
  <c r="J678" i="2"/>
  <c r="H678" i="2"/>
  <c r="F678" i="2"/>
  <c r="B678" i="2"/>
  <c r="L677" i="2"/>
  <c r="J677" i="2"/>
  <c r="H677" i="2"/>
  <c r="F677" i="2"/>
  <c r="B677" i="2"/>
  <c r="L676" i="2"/>
  <c r="J676" i="2"/>
  <c r="H676" i="2"/>
  <c r="F676" i="2"/>
  <c r="B676" i="2"/>
  <c r="L675" i="2"/>
  <c r="J675" i="2"/>
  <c r="H675" i="2"/>
  <c r="F675" i="2"/>
  <c r="B675" i="2"/>
  <c r="L674" i="2"/>
  <c r="J674" i="2"/>
  <c r="H674" i="2"/>
  <c r="F674" i="2"/>
  <c r="B674" i="2"/>
  <c r="L673" i="2"/>
  <c r="J673" i="2"/>
  <c r="H673" i="2"/>
  <c r="F673" i="2"/>
  <c r="B673" i="2"/>
  <c r="L672" i="2"/>
  <c r="J672" i="2"/>
  <c r="H672" i="2"/>
  <c r="F672" i="2"/>
  <c r="B672" i="2"/>
  <c r="L671" i="2"/>
  <c r="J671" i="2"/>
  <c r="H671" i="2"/>
  <c r="F671" i="2"/>
  <c r="B671" i="2"/>
  <c r="L670" i="2"/>
  <c r="J670" i="2"/>
  <c r="H670" i="2"/>
  <c r="F670" i="2"/>
  <c r="B670" i="2"/>
  <c r="L669" i="2"/>
  <c r="J669" i="2"/>
  <c r="H669" i="2"/>
  <c r="F669" i="2"/>
  <c r="B669" i="2"/>
  <c r="L668" i="2"/>
  <c r="J668" i="2"/>
  <c r="H668" i="2"/>
  <c r="F668" i="2"/>
  <c r="B668" i="2"/>
  <c r="L667" i="2"/>
  <c r="J667" i="2"/>
  <c r="H667" i="2"/>
  <c r="F667" i="2"/>
  <c r="B667" i="2"/>
  <c r="L666" i="2"/>
  <c r="J666" i="2"/>
  <c r="H666" i="2"/>
  <c r="F666" i="2"/>
  <c r="B666" i="2"/>
  <c r="L665" i="2"/>
  <c r="J665" i="2"/>
  <c r="H665" i="2"/>
  <c r="F665" i="2"/>
  <c r="B665" i="2"/>
  <c r="L664" i="2"/>
  <c r="J664" i="2"/>
  <c r="H664" i="2"/>
  <c r="F664" i="2"/>
  <c r="B664" i="2"/>
  <c r="L663" i="2"/>
  <c r="J663" i="2"/>
  <c r="H663" i="2"/>
  <c r="F663" i="2"/>
  <c r="B663" i="2"/>
  <c r="L662" i="2"/>
  <c r="J662" i="2"/>
  <c r="H662" i="2"/>
  <c r="F662" i="2"/>
  <c r="B662" i="2"/>
  <c r="L661" i="2"/>
  <c r="J661" i="2"/>
  <c r="H661" i="2"/>
  <c r="F661" i="2"/>
  <c r="B661" i="2"/>
  <c r="L660" i="2"/>
  <c r="J660" i="2"/>
  <c r="H660" i="2"/>
  <c r="F660" i="2"/>
  <c r="B660" i="2"/>
  <c r="L659" i="2"/>
  <c r="J659" i="2"/>
  <c r="H659" i="2"/>
  <c r="F659" i="2"/>
  <c r="B659" i="2"/>
  <c r="L658" i="2"/>
  <c r="J658" i="2"/>
  <c r="H658" i="2"/>
  <c r="F658" i="2"/>
  <c r="B658" i="2"/>
  <c r="L657" i="2"/>
  <c r="J657" i="2"/>
  <c r="H657" i="2"/>
  <c r="F657" i="2"/>
  <c r="B657" i="2"/>
  <c r="L656" i="2"/>
  <c r="J656" i="2"/>
  <c r="H656" i="2"/>
  <c r="F656" i="2"/>
  <c r="B656" i="2"/>
  <c r="L655" i="2"/>
  <c r="J655" i="2"/>
  <c r="H655" i="2"/>
  <c r="F655" i="2"/>
  <c r="B655" i="2"/>
  <c r="L654" i="2"/>
  <c r="J654" i="2"/>
  <c r="H654" i="2"/>
  <c r="F654" i="2"/>
  <c r="B654" i="2"/>
  <c r="L653" i="2"/>
  <c r="J653" i="2"/>
  <c r="H653" i="2"/>
  <c r="F653" i="2"/>
  <c r="B653" i="2"/>
  <c r="L652" i="2"/>
  <c r="J652" i="2"/>
  <c r="H652" i="2"/>
  <c r="F652" i="2"/>
  <c r="B652" i="2"/>
  <c r="L651" i="2"/>
  <c r="J651" i="2"/>
  <c r="H651" i="2"/>
  <c r="F651" i="2"/>
  <c r="B651" i="2"/>
  <c r="L650" i="2"/>
  <c r="J650" i="2"/>
  <c r="H650" i="2"/>
  <c r="F650" i="2"/>
  <c r="B650" i="2"/>
  <c r="L649" i="2"/>
  <c r="J649" i="2"/>
  <c r="H649" i="2"/>
  <c r="F649" i="2"/>
  <c r="B649" i="2"/>
  <c r="L648" i="2"/>
  <c r="J648" i="2"/>
  <c r="H648" i="2"/>
  <c r="F648" i="2"/>
  <c r="B648" i="2"/>
  <c r="L647" i="2"/>
  <c r="J647" i="2"/>
  <c r="H647" i="2"/>
  <c r="F647" i="2"/>
  <c r="B647" i="2"/>
  <c r="L646" i="2"/>
  <c r="J646" i="2"/>
  <c r="H646" i="2"/>
  <c r="F646" i="2"/>
  <c r="B646" i="2"/>
  <c r="L645" i="2"/>
  <c r="J645" i="2"/>
  <c r="H645" i="2"/>
  <c r="F645" i="2"/>
  <c r="B645" i="2"/>
  <c r="L644" i="2"/>
  <c r="J644" i="2"/>
  <c r="H644" i="2"/>
  <c r="F644" i="2"/>
  <c r="B644" i="2"/>
  <c r="L643" i="2"/>
  <c r="J643" i="2"/>
  <c r="H643" i="2"/>
  <c r="F643" i="2"/>
  <c r="B643" i="2"/>
  <c r="L642" i="2"/>
  <c r="J642" i="2"/>
  <c r="H642" i="2"/>
  <c r="F642" i="2"/>
  <c r="B642" i="2"/>
  <c r="L641" i="2"/>
  <c r="J641" i="2"/>
  <c r="H641" i="2"/>
  <c r="F641" i="2"/>
  <c r="B641" i="2"/>
  <c r="L640" i="2"/>
  <c r="J640" i="2"/>
  <c r="H640" i="2"/>
  <c r="F640" i="2"/>
  <c r="B640" i="2"/>
  <c r="L639" i="2"/>
  <c r="J639" i="2"/>
  <c r="H639" i="2"/>
  <c r="F639" i="2"/>
  <c r="B639" i="2"/>
  <c r="L638" i="2"/>
  <c r="J638" i="2"/>
  <c r="H638" i="2"/>
  <c r="F638" i="2"/>
  <c r="B638" i="2"/>
  <c r="L637" i="2"/>
  <c r="J637" i="2"/>
  <c r="H637" i="2"/>
  <c r="F637" i="2"/>
  <c r="B637" i="2"/>
  <c r="L636" i="2"/>
  <c r="J636" i="2"/>
  <c r="H636" i="2"/>
  <c r="F636" i="2"/>
  <c r="B636" i="2"/>
  <c r="L635" i="2"/>
  <c r="J635" i="2"/>
  <c r="H635" i="2"/>
  <c r="F635" i="2"/>
  <c r="B635" i="2"/>
  <c r="L634" i="2"/>
  <c r="J634" i="2"/>
  <c r="H634" i="2"/>
  <c r="F634" i="2"/>
  <c r="B634" i="2"/>
  <c r="L633" i="2"/>
  <c r="J633" i="2"/>
  <c r="H633" i="2"/>
  <c r="F633" i="2"/>
  <c r="B633" i="2"/>
  <c r="L632" i="2"/>
  <c r="J632" i="2"/>
  <c r="H632" i="2"/>
  <c r="F632" i="2"/>
  <c r="B632" i="2"/>
  <c r="L631" i="2"/>
  <c r="J631" i="2"/>
  <c r="H631" i="2"/>
  <c r="F631" i="2"/>
  <c r="B631" i="2"/>
  <c r="L630" i="2"/>
  <c r="J630" i="2"/>
  <c r="H630" i="2"/>
  <c r="F630" i="2"/>
  <c r="B630" i="2"/>
  <c r="L629" i="2"/>
  <c r="J629" i="2"/>
  <c r="H629" i="2"/>
  <c r="F629" i="2"/>
  <c r="B629" i="2"/>
  <c r="L628" i="2"/>
  <c r="J628" i="2"/>
  <c r="H628" i="2"/>
  <c r="F628" i="2"/>
  <c r="B628" i="2"/>
  <c r="L627" i="2"/>
  <c r="J627" i="2"/>
  <c r="H627" i="2"/>
  <c r="F627" i="2"/>
  <c r="B627" i="2"/>
  <c r="L626" i="2"/>
  <c r="J626" i="2"/>
  <c r="H626" i="2"/>
  <c r="F626" i="2"/>
  <c r="B626" i="2"/>
  <c r="L625" i="2"/>
  <c r="J625" i="2"/>
  <c r="H625" i="2"/>
  <c r="F625" i="2"/>
  <c r="B625" i="2"/>
  <c r="L624" i="2"/>
  <c r="J624" i="2"/>
  <c r="H624" i="2"/>
  <c r="F624" i="2"/>
  <c r="B624" i="2"/>
  <c r="L623" i="2"/>
  <c r="J623" i="2"/>
  <c r="H623" i="2"/>
  <c r="F623" i="2"/>
  <c r="B623" i="2"/>
  <c r="L622" i="2"/>
  <c r="J622" i="2"/>
  <c r="H622" i="2"/>
  <c r="F622" i="2"/>
  <c r="B622" i="2"/>
  <c r="L621" i="2"/>
  <c r="J621" i="2"/>
  <c r="H621" i="2"/>
  <c r="F621" i="2"/>
  <c r="B621" i="2"/>
  <c r="L620" i="2"/>
  <c r="J620" i="2"/>
  <c r="H620" i="2"/>
  <c r="F620" i="2"/>
  <c r="B620" i="2"/>
  <c r="L619" i="2"/>
  <c r="J619" i="2"/>
  <c r="H619" i="2"/>
  <c r="F619" i="2"/>
  <c r="B619" i="2"/>
  <c r="L618" i="2"/>
  <c r="J618" i="2"/>
  <c r="H618" i="2"/>
  <c r="F618" i="2"/>
  <c r="B618" i="2"/>
  <c r="L617" i="2"/>
  <c r="J617" i="2"/>
  <c r="H617" i="2"/>
  <c r="F617" i="2"/>
  <c r="B617" i="2"/>
  <c r="L616" i="2"/>
  <c r="J616" i="2"/>
  <c r="H616" i="2"/>
  <c r="F616" i="2"/>
  <c r="B616" i="2"/>
  <c r="L615" i="2"/>
  <c r="J615" i="2"/>
  <c r="H615" i="2"/>
  <c r="F615" i="2"/>
  <c r="B615" i="2"/>
  <c r="L614" i="2"/>
  <c r="J614" i="2"/>
  <c r="H614" i="2"/>
  <c r="F614" i="2"/>
  <c r="B614" i="2"/>
  <c r="L613" i="2"/>
  <c r="J613" i="2"/>
  <c r="H613" i="2"/>
  <c r="F613" i="2"/>
  <c r="B613" i="2"/>
  <c r="L612" i="2"/>
  <c r="J612" i="2"/>
  <c r="H612" i="2"/>
  <c r="F612" i="2"/>
  <c r="B612" i="2"/>
  <c r="L611" i="2"/>
  <c r="J611" i="2"/>
  <c r="H611" i="2"/>
  <c r="F611" i="2"/>
  <c r="B611" i="2"/>
  <c r="L610" i="2"/>
  <c r="J610" i="2"/>
  <c r="H610" i="2"/>
  <c r="F610" i="2"/>
  <c r="B610" i="2"/>
  <c r="L609" i="2"/>
  <c r="J609" i="2"/>
  <c r="H609" i="2"/>
  <c r="F609" i="2"/>
  <c r="B609" i="2"/>
  <c r="L608" i="2"/>
  <c r="J608" i="2"/>
  <c r="H608" i="2"/>
  <c r="F608" i="2"/>
  <c r="B608" i="2"/>
  <c r="L607" i="2"/>
  <c r="J607" i="2"/>
  <c r="H607" i="2"/>
  <c r="F607" i="2"/>
  <c r="B607" i="2"/>
  <c r="L606" i="2"/>
  <c r="J606" i="2"/>
  <c r="H606" i="2"/>
  <c r="F606" i="2"/>
  <c r="B606" i="2"/>
  <c r="L605" i="2"/>
  <c r="J605" i="2"/>
  <c r="H605" i="2"/>
  <c r="F605" i="2"/>
  <c r="B605" i="2"/>
  <c r="L604" i="2"/>
  <c r="J604" i="2"/>
  <c r="H604" i="2"/>
  <c r="F604" i="2"/>
  <c r="B604" i="2"/>
  <c r="L603" i="2"/>
  <c r="J603" i="2"/>
  <c r="H603" i="2"/>
  <c r="F603" i="2"/>
  <c r="B603" i="2"/>
  <c r="L602" i="2"/>
  <c r="J602" i="2"/>
  <c r="H602" i="2"/>
  <c r="F602" i="2"/>
  <c r="B602" i="2"/>
  <c r="L601" i="2"/>
  <c r="J601" i="2"/>
  <c r="H601" i="2"/>
  <c r="F601" i="2"/>
  <c r="B601" i="2"/>
  <c r="L600" i="2"/>
  <c r="J600" i="2"/>
  <c r="H600" i="2"/>
  <c r="F600" i="2"/>
  <c r="B600" i="2"/>
  <c r="L599" i="2"/>
  <c r="J599" i="2"/>
  <c r="H599" i="2"/>
  <c r="F599" i="2"/>
  <c r="B599" i="2"/>
  <c r="L598" i="2"/>
  <c r="J598" i="2"/>
  <c r="H598" i="2"/>
  <c r="F598" i="2"/>
  <c r="B598" i="2"/>
  <c r="L597" i="2"/>
  <c r="J597" i="2"/>
  <c r="H597" i="2"/>
  <c r="F597" i="2"/>
  <c r="B597" i="2"/>
  <c r="L596" i="2"/>
  <c r="J596" i="2"/>
  <c r="H596" i="2"/>
  <c r="F596" i="2"/>
  <c r="B596" i="2"/>
  <c r="L595" i="2"/>
  <c r="J595" i="2"/>
  <c r="H595" i="2"/>
  <c r="F595" i="2"/>
  <c r="B595" i="2"/>
  <c r="L594" i="2"/>
  <c r="J594" i="2"/>
  <c r="H594" i="2"/>
  <c r="F594" i="2"/>
  <c r="B594" i="2"/>
  <c r="L593" i="2"/>
  <c r="J593" i="2"/>
  <c r="H593" i="2"/>
  <c r="F593" i="2"/>
  <c r="B593" i="2"/>
  <c r="L592" i="2"/>
  <c r="J592" i="2"/>
  <c r="H592" i="2"/>
  <c r="F592" i="2"/>
  <c r="B592" i="2"/>
  <c r="L591" i="2"/>
  <c r="J591" i="2"/>
  <c r="H591" i="2"/>
  <c r="F591" i="2"/>
  <c r="B591" i="2"/>
  <c r="L590" i="2"/>
  <c r="J590" i="2"/>
  <c r="H590" i="2"/>
  <c r="F590" i="2"/>
  <c r="B590" i="2"/>
  <c r="L589" i="2"/>
  <c r="J589" i="2"/>
  <c r="H589" i="2"/>
  <c r="F589" i="2"/>
  <c r="B589" i="2"/>
  <c r="L588" i="2"/>
  <c r="J588" i="2"/>
  <c r="H588" i="2"/>
  <c r="F588" i="2"/>
  <c r="B588" i="2"/>
  <c r="L587" i="2"/>
  <c r="J587" i="2"/>
  <c r="H587" i="2"/>
  <c r="F587" i="2"/>
  <c r="B587" i="2"/>
  <c r="L586" i="2"/>
  <c r="J586" i="2"/>
  <c r="H586" i="2"/>
  <c r="F586" i="2"/>
  <c r="B586" i="2"/>
  <c r="L585" i="2"/>
  <c r="J585" i="2"/>
  <c r="H585" i="2"/>
  <c r="F585" i="2"/>
  <c r="B585" i="2"/>
  <c r="L584" i="2"/>
  <c r="J584" i="2"/>
  <c r="H584" i="2"/>
  <c r="F584" i="2"/>
  <c r="B584" i="2"/>
  <c r="L583" i="2"/>
  <c r="J583" i="2"/>
  <c r="H583" i="2"/>
  <c r="F583" i="2"/>
  <c r="B583" i="2"/>
  <c r="L582" i="2"/>
  <c r="J582" i="2"/>
  <c r="H582" i="2"/>
  <c r="F582" i="2"/>
  <c r="B582" i="2"/>
  <c r="L581" i="2"/>
  <c r="J581" i="2"/>
  <c r="H581" i="2"/>
  <c r="F581" i="2"/>
  <c r="B581" i="2"/>
  <c r="L580" i="2"/>
  <c r="J580" i="2"/>
  <c r="H580" i="2"/>
  <c r="F580" i="2"/>
  <c r="B580" i="2"/>
  <c r="L579" i="2"/>
  <c r="J579" i="2"/>
  <c r="H579" i="2"/>
  <c r="F579" i="2"/>
  <c r="B579" i="2"/>
  <c r="L578" i="2"/>
  <c r="J578" i="2"/>
  <c r="H578" i="2"/>
  <c r="F578" i="2"/>
  <c r="B578" i="2"/>
  <c r="L577" i="2"/>
  <c r="J577" i="2"/>
  <c r="H577" i="2"/>
  <c r="F577" i="2"/>
  <c r="B577" i="2"/>
  <c r="L576" i="2"/>
  <c r="J576" i="2"/>
  <c r="H576" i="2"/>
  <c r="F576" i="2"/>
  <c r="B576" i="2"/>
  <c r="L575" i="2"/>
  <c r="J575" i="2"/>
  <c r="H575" i="2"/>
  <c r="F575" i="2"/>
  <c r="B575" i="2"/>
  <c r="L574" i="2"/>
  <c r="J574" i="2"/>
  <c r="H574" i="2"/>
  <c r="F574" i="2"/>
  <c r="B574" i="2"/>
  <c r="L573" i="2"/>
  <c r="J573" i="2"/>
  <c r="H573" i="2"/>
  <c r="F573" i="2"/>
  <c r="B573" i="2"/>
  <c r="L572" i="2"/>
  <c r="J572" i="2"/>
  <c r="H572" i="2"/>
  <c r="F572" i="2"/>
  <c r="B572" i="2"/>
  <c r="L571" i="2"/>
  <c r="J571" i="2"/>
  <c r="H571" i="2"/>
  <c r="F571" i="2"/>
  <c r="B571" i="2"/>
  <c r="L570" i="2"/>
  <c r="J570" i="2"/>
  <c r="H570" i="2"/>
  <c r="F570" i="2"/>
  <c r="B570" i="2"/>
  <c r="L569" i="2"/>
  <c r="J569" i="2"/>
  <c r="H569" i="2"/>
  <c r="F569" i="2"/>
  <c r="B569" i="2"/>
  <c r="L568" i="2"/>
  <c r="J568" i="2"/>
  <c r="H568" i="2"/>
  <c r="F568" i="2"/>
  <c r="B568" i="2"/>
  <c r="L567" i="2"/>
  <c r="J567" i="2"/>
  <c r="H567" i="2"/>
  <c r="F567" i="2"/>
  <c r="B567" i="2"/>
  <c r="L566" i="2"/>
  <c r="J566" i="2"/>
  <c r="H566" i="2"/>
  <c r="F566" i="2"/>
  <c r="B566" i="2"/>
  <c r="L565" i="2"/>
  <c r="J565" i="2"/>
  <c r="H565" i="2"/>
  <c r="F565" i="2"/>
  <c r="B565" i="2"/>
  <c r="L564" i="2"/>
  <c r="J564" i="2"/>
  <c r="H564" i="2"/>
  <c r="F564" i="2"/>
  <c r="B564" i="2"/>
  <c r="L563" i="2"/>
  <c r="J563" i="2"/>
  <c r="H563" i="2"/>
  <c r="F563" i="2"/>
  <c r="B563" i="2"/>
  <c r="L562" i="2"/>
  <c r="J562" i="2"/>
  <c r="H562" i="2"/>
  <c r="F562" i="2"/>
  <c r="B562" i="2"/>
  <c r="L561" i="2"/>
  <c r="J561" i="2"/>
  <c r="H561" i="2"/>
  <c r="F561" i="2"/>
  <c r="B561" i="2"/>
  <c r="L560" i="2"/>
  <c r="J560" i="2"/>
  <c r="H560" i="2"/>
  <c r="F560" i="2"/>
  <c r="B560" i="2"/>
  <c r="L559" i="2"/>
  <c r="J559" i="2"/>
  <c r="H559" i="2"/>
  <c r="F559" i="2"/>
  <c r="B559" i="2"/>
  <c r="L558" i="2"/>
  <c r="J558" i="2"/>
  <c r="H558" i="2"/>
  <c r="F558" i="2"/>
  <c r="B558" i="2"/>
  <c r="L557" i="2"/>
  <c r="J557" i="2"/>
  <c r="H557" i="2"/>
  <c r="F557" i="2"/>
  <c r="B557" i="2"/>
  <c r="L556" i="2"/>
  <c r="J556" i="2"/>
  <c r="H556" i="2"/>
  <c r="F556" i="2"/>
  <c r="B556" i="2"/>
  <c r="L555" i="2"/>
  <c r="J555" i="2"/>
  <c r="H555" i="2"/>
  <c r="F555" i="2"/>
  <c r="B555" i="2"/>
  <c r="L554" i="2"/>
  <c r="J554" i="2"/>
  <c r="H554" i="2"/>
  <c r="F554" i="2"/>
  <c r="B554" i="2"/>
  <c r="L553" i="2"/>
  <c r="J553" i="2"/>
  <c r="H553" i="2"/>
  <c r="F553" i="2"/>
  <c r="B553" i="2"/>
  <c r="L552" i="2"/>
  <c r="J552" i="2"/>
  <c r="H552" i="2"/>
  <c r="F552" i="2"/>
  <c r="B552" i="2"/>
  <c r="L551" i="2"/>
  <c r="J551" i="2"/>
  <c r="H551" i="2"/>
  <c r="F551" i="2"/>
  <c r="B551" i="2"/>
  <c r="L550" i="2"/>
  <c r="J550" i="2"/>
  <c r="H550" i="2"/>
  <c r="F550" i="2"/>
  <c r="B550" i="2"/>
  <c r="L549" i="2"/>
  <c r="J549" i="2"/>
  <c r="H549" i="2"/>
  <c r="F549" i="2"/>
  <c r="B549" i="2"/>
  <c r="L548" i="2"/>
  <c r="J548" i="2"/>
  <c r="H548" i="2"/>
  <c r="F548" i="2"/>
  <c r="B548" i="2"/>
  <c r="L547" i="2"/>
  <c r="J547" i="2"/>
  <c r="H547" i="2"/>
  <c r="F547" i="2"/>
  <c r="B547" i="2"/>
  <c r="L546" i="2"/>
  <c r="J546" i="2"/>
  <c r="H546" i="2"/>
  <c r="F546" i="2"/>
  <c r="B546" i="2"/>
  <c r="L545" i="2"/>
  <c r="J545" i="2"/>
  <c r="H545" i="2"/>
  <c r="F545" i="2"/>
  <c r="B545" i="2"/>
  <c r="L544" i="2"/>
  <c r="J544" i="2"/>
  <c r="H544" i="2"/>
  <c r="F544" i="2"/>
  <c r="B544" i="2"/>
  <c r="L543" i="2"/>
  <c r="J543" i="2"/>
  <c r="H543" i="2"/>
  <c r="F543" i="2"/>
  <c r="B543" i="2"/>
  <c r="L542" i="2"/>
  <c r="J542" i="2"/>
  <c r="H542" i="2"/>
  <c r="F542" i="2"/>
  <c r="B542" i="2"/>
  <c r="L541" i="2"/>
  <c r="J541" i="2"/>
  <c r="H541" i="2"/>
  <c r="F541" i="2"/>
  <c r="B541" i="2"/>
  <c r="L540" i="2"/>
  <c r="J540" i="2"/>
  <c r="H540" i="2"/>
  <c r="F540" i="2"/>
  <c r="B540" i="2"/>
  <c r="L539" i="2"/>
  <c r="J539" i="2"/>
  <c r="H539" i="2"/>
  <c r="F539" i="2"/>
  <c r="B539" i="2"/>
  <c r="L538" i="2"/>
  <c r="J538" i="2"/>
  <c r="H538" i="2"/>
  <c r="F538" i="2"/>
  <c r="B538" i="2"/>
  <c r="L537" i="2"/>
  <c r="J537" i="2"/>
  <c r="H537" i="2"/>
  <c r="F537" i="2"/>
  <c r="B537" i="2"/>
  <c r="L536" i="2"/>
  <c r="J536" i="2"/>
  <c r="H536" i="2"/>
  <c r="F536" i="2"/>
  <c r="B536" i="2"/>
  <c r="L535" i="2"/>
  <c r="J535" i="2"/>
  <c r="H535" i="2"/>
  <c r="F535" i="2"/>
  <c r="B535" i="2"/>
  <c r="L534" i="2"/>
  <c r="J534" i="2"/>
  <c r="H534" i="2"/>
  <c r="F534" i="2"/>
  <c r="B534" i="2"/>
  <c r="L533" i="2"/>
  <c r="J533" i="2"/>
  <c r="H533" i="2"/>
  <c r="F533" i="2"/>
  <c r="B533" i="2"/>
  <c r="L532" i="2"/>
  <c r="J532" i="2"/>
  <c r="H532" i="2"/>
  <c r="F532" i="2"/>
  <c r="B532" i="2"/>
  <c r="L531" i="2"/>
  <c r="J531" i="2"/>
  <c r="H531" i="2"/>
  <c r="F531" i="2"/>
  <c r="B531" i="2"/>
  <c r="L530" i="2"/>
  <c r="J530" i="2"/>
  <c r="H530" i="2"/>
  <c r="F530" i="2"/>
  <c r="B530" i="2"/>
  <c r="L529" i="2"/>
  <c r="J529" i="2"/>
  <c r="H529" i="2"/>
  <c r="F529" i="2"/>
  <c r="B529" i="2"/>
  <c r="L528" i="2"/>
  <c r="J528" i="2"/>
  <c r="H528" i="2"/>
  <c r="F528" i="2"/>
  <c r="B528" i="2"/>
  <c r="L527" i="2"/>
  <c r="J527" i="2"/>
  <c r="H527" i="2"/>
  <c r="F527" i="2"/>
  <c r="B527" i="2"/>
  <c r="L526" i="2"/>
  <c r="J526" i="2"/>
  <c r="H526" i="2"/>
  <c r="F526" i="2"/>
  <c r="B526" i="2"/>
  <c r="L525" i="2"/>
  <c r="J525" i="2"/>
  <c r="H525" i="2"/>
  <c r="F525" i="2"/>
  <c r="B525" i="2"/>
  <c r="L524" i="2"/>
  <c r="J524" i="2"/>
  <c r="H524" i="2"/>
  <c r="F524" i="2"/>
  <c r="B524" i="2"/>
  <c r="L523" i="2"/>
  <c r="J523" i="2"/>
  <c r="H523" i="2"/>
  <c r="F523" i="2"/>
  <c r="B523" i="2"/>
  <c r="L522" i="2"/>
  <c r="J522" i="2"/>
  <c r="H522" i="2"/>
  <c r="F522" i="2"/>
  <c r="B522" i="2"/>
  <c r="L521" i="2"/>
  <c r="J521" i="2"/>
  <c r="H521" i="2"/>
  <c r="F521" i="2"/>
  <c r="B521" i="2"/>
  <c r="L520" i="2"/>
  <c r="J520" i="2"/>
  <c r="H520" i="2"/>
  <c r="F520" i="2"/>
  <c r="B520" i="2"/>
  <c r="L519" i="2"/>
  <c r="J519" i="2"/>
  <c r="H519" i="2"/>
  <c r="F519" i="2"/>
  <c r="B519" i="2"/>
  <c r="L518" i="2"/>
  <c r="J518" i="2"/>
  <c r="H518" i="2"/>
  <c r="F518" i="2"/>
  <c r="B518" i="2"/>
  <c r="L517" i="2"/>
  <c r="J517" i="2"/>
  <c r="H517" i="2"/>
  <c r="F517" i="2"/>
  <c r="B517" i="2"/>
  <c r="L516" i="2"/>
  <c r="J516" i="2"/>
  <c r="H516" i="2"/>
  <c r="F516" i="2"/>
  <c r="B516" i="2"/>
  <c r="L515" i="2"/>
  <c r="J515" i="2"/>
  <c r="H515" i="2"/>
  <c r="F515" i="2"/>
  <c r="B515" i="2"/>
  <c r="L514" i="2"/>
  <c r="J514" i="2"/>
  <c r="H514" i="2"/>
  <c r="F514" i="2"/>
  <c r="B514" i="2"/>
  <c r="L513" i="2"/>
  <c r="J513" i="2"/>
  <c r="H513" i="2"/>
  <c r="F513" i="2"/>
  <c r="B513" i="2"/>
  <c r="L512" i="2"/>
  <c r="J512" i="2"/>
  <c r="H512" i="2"/>
  <c r="F512" i="2"/>
  <c r="B512" i="2"/>
  <c r="L511" i="2"/>
  <c r="J511" i="2"/>
  <c r="H511" i="2"/>
  <c r="F511" i="2"/>
  <c r="B511" i="2"/>
  <c r="L510" i="2"/>
  <c r="J510" i="2"/>
  <c r="H510" i="2"/>
  <c r="F510" i="2"/>
  <c r="B510" i="2"/>
  <c r="L509" i="2"/>
  <c r="J509" i="2"/>
  <c r="H509" i="2"/>
  <c r="F509" i="2"/>
  <c r="B509" i="2"/>
  <c r="L508" i="2"/>
  <c r="J508" i="2"/>
  <c r="H508" i="2"/>
  <c r="F508" i="2"/>
  <c r="B508" i="2"/>
  <c r="L507" i="2"/>
  <c r="J507" i="2"/>
  <c r="H507" i="2"/>
  <c r="F507" i="2"/>
  <c r="B507" i="2"/>
  <c r="L506" i="2"/>
  <c r="J506" i="2"/>
  <c r="H506" i="2"/>
  <c r="F506" i="2"/>
  <c r="B506" i="2"/>
  <c r="L505" i="2"/>
  <c r="J505" i="2"/>
  <c r="H505" i="2"/>
  <c r="F505" i="2"/>
  <c r="B505" i="2"/>
  <c r="L504" i="2"/>
  <c r="J504" i="2"/>
  <c r="H504" i="2"/>
  <c r="F504" i="2"/>
  <c r="B504" i="2"/>
  <c r="L503" i="2"/>
  <c r="J503" i="2"/>
  <c r="H503" i="2"/>
  <c r="F503" i="2"/>
  <c r="B503" i="2"/>
  <c r="L502" i="2"/>
  <c r="J502" i="2"/>
  <c r="H502" i="2"/>
  <c r="F502" i="2"/>
  <c r="B502" i="2"/>
  <c r="L501" i="2"/>
  <c r="J501" i="2"/>
  <c r="H501" i="2"/>
  <c r="F501" i="2"/>
  <c r="B501" i="2"/>
  <c r="L500" i="2"/>
  <c r="J500" i="2"/>
  <c r="H500" i="2"/>
  <c r="F500" i="2"/>
  <c r="B500" i="2"/>
  <c r="L499" i="2"/>
  <c r="J499" i="2"/>
  <c r="H499" i="2"/>
  <c r="F499" i="2"/>
  <c r="B499" i="2"/>
  <c r="L498" i="2"/>
  <c r="J498" i="2"/>
  <c r="H498" i="2"/>
  <c r="F498" i="2"/>
  <c r="B498" i="2"/>
  <c r="L497" i="2"/>
  <c r="J497" i="2"/>
  <c r="H497" i="2"/>
  <c r="F497" i="2"/>
  <c r="B497" i="2"/>
  <c r="L496" i="2"/>
  <c r="J496" i="2"/>
  <c r="H496" i="2"/>
  <c r="F496" i="2"/>
  <c r="B496" i="2"/>
  <c r="L495" i="2"/>
  <c r="J495" i="2"/>
  <c r="H495" i="2"/>
  <c r="F495" i="2"/>
  <c r="B495" i="2"/>
  <c r="L494" i="2"/>
  <c r="J494" i="2"/>
  <c r="H494" i="2"/>
  <c r="F494" i="2"/>
  <c r="B494" i="2"/>
  <c r="L493" i="2"/>
  <c r="J493" i="2"/>
  <c r="H493" i="2"/>
  <c r="F493" i="2"/>
  <c r="B493" i="2"/>
  <c r="L492" i="2"/>
  <c r="J492" i="2"/>
  <c r="H492" i="2"/>
  <c r="F492" i="2"/>
  <c r="B492" i="2"/>
  <c r="L491" i="2"/>
  <c r="J491" i="2"/>
  <c r="H491" i="2"/>
  <c r="F491" i="2"/>
  <c r="B491" i="2"/>
  <c r="L490" i="2"/>
  <c r="J490" i="2"/>
  <c r="H490" i="2"/>
  <c r="F490" i="2"/>
  <c r="B490" i="2"/>
  <c r="L489" i="2"/>
  <c r="J489" i="2"/>
  <c r="H489" i="2"/>
  <c r="F489" i="2"/>
  <c r="B489" i="2"/>
  <c r="L488" i="2"/>
  <c r="J488" i="2"/>
  <c r="H488" i="2"/>
  <c r="F488" i="2"/>
  <c r="B488" i="2"/>
  <c r="L487" i="2"/>
  <c r="J487" i="2"/>
  <c r="H487" i="2"/>
  <c r="F487" i="2"/>
  <c r="B487" i="2"/>
  <c r="L486" i="2"/>
  <c r="J486" i="2"/>
  <c r="H486" i="2"/>
  <c r="F486" i="2"/>
  <c r="B486" i="2"/>
  <c r="L485" i="2"/>
  <c r="J485" i="2"/>
  <c r="H485" i="2"/>
  <c r="F485" i="2"/>
  <c r="B485" i="2"/>
  <c r="L484" i="2"/>
  <c r="J484" i="2"/>
  <c r="H484" i="2"/>
  <c r="F484" i="2"/>
  <c r="B484" i="2"/>
  <c r="L483" i="2"/>
  <c r="J483" i="2"/>
  <c r="H483" i="2"/>
  <c r="F483" i="2"/>
  <c r="B483" i="2"/>
  <c r="L482" i="2"/>
  <c r="J482" i="2"/>
  <c r="H482" i="2"/>
  <c r="F482" i="2"/>
  <c r="B482" i="2"/>
  <c r="L481" i="2"/>
  <c r="J481" i="2"/>
  <c r="H481" i="2"/>
  <c r="F481" i="2"/>
  <c r="B481" i="2"/>
  <c r="L480" i="2"/>
  <c r="J480" i="2"/>
  <c r="H480" i="2"/>
  <c r="F480" i="2"/>
  <c r="B480" i="2"/>
  <c r="L479" i="2"/>
  <c r="J479" i="2"/>
  <c r="H479" i="2"/>
  <c r="F479" i="2"/>
  <c r="B479" i="2"/>
  <c r="L478" i="2"/>
  <c r="J478" i="2"/>
  <c r="H478" i="2"/>
  <c r="F478" i="2"/>
  <c r="B478" i="2"/>
  <c r="L477" i="2"/>
  <c r="J477" i="2"/>
  <c r="H477" i="2"/>
  <c r="F477" i="2"/>
  <c r="B477" i="2"/>
  <c r="L476" i="2"/>
  <c r="J476" i="2"/>
  <c r="H476" i="2"/>
  <c r="F476" i="2"/>
  <c r="B476" i="2"/>
  <c r="L475" i="2"/>
  <c r="J475" i="2"/>
  <c r="H475" i="2"/>
  <c r="F475" i="2"/>
  <c r="B475" i="2"/>
  <c r="L474" i="2"/>
  <c r="J474" i="2"/>
  <c r="H474" i="2"/>
  <c r="F474" i="2"/>
  <c r="B474" i="2"/>
  <c r="L473" i="2"/>
  <c r="J473" i="2"/>
  <c r="H473" i="2"/>
  <c r="F473" i="2"/>
  <c r="B473" i="2"/>
  <c r="L472" i="2"/>
  <c r="J472" i="2"/>
  <c r="H472" i="2"/>
  <c r="F472" i="2"/>
  <c r="B472" i="2"/>
  <c r="L471" i="2"/>
  <c r="J471" i="2"/>
  <c r="H471" i="2"/>
  <c r="F471" i="2"/>
  <c r="B471" i="2"/>
  <c r="L470" i="2"/>
  <c r="J470" i="2"/>
  <c r="H470" i="2"/>
  <c r="F470" i="2"/>
  <c r="B470" i="2"/>
  <c r="L469" i="2"/>
  <c r="J469" i="2"/>
  <c r="H469" i="2"/>
  <c r="F469" i="2"/>
  <c r="B469" i="2"/>
  <c r="L468" i="2"/>
  <c r="J468" i="2"/>
  <c r="H468" i="2"/>
  <c r="F468" i="2"/>
  <c r="B468" i="2"/>
  <c r="L467" i="2"/>
  <c r="J467" i="2"/>
  <c r="H467" i="2"/>
  <c r="F467" i="2"/>
  <c r="B467" i="2"/>
  <c r="L466" i="2"/>
  <c r="J466" i="2"/>
  <c r="H466" i="2"/>
  <c r="F466" i="2"/>
  <c r="B466" i="2"/>
  <c r="L465" i="2"/>
  <c r="J465" i="2"/>
  <c r="H465" i="2"/>
  <c r="F465" i="2"/>
  <c r="B465" i="2"/>
  <c r="L464" i="2"/>
  <c r="J464" i="2"/>
  <c r="H464" i="2"/>
  <c r="F464" i="2"/>
  <c r="B464" i="2"/>
  <c r="L463" i="2"/>
  <c r="J463" i="2"/>
  <c r="H463" i="2"/>
  <c r="F463" i="2"/>
  <c r="B463" i="2"/>
  <c r="L462" i="2"/>
  <c r="J462" i="2"/>
  <c r="H462" i="2"/>
  <c r="F462" i="2"/>
  <c r="B462" i="2"/>
  <c r="L461" i="2"/>
  <c r="J461" i="2"/>
  <c r="H461" i="2"/>
  <c r="F461" i="2"/>
  <c r="B461" i="2"/>
  <c r="L460" i="2"/>
  <c r="J460" i="2"/>
  <c r="H460" i="2"/>
  <c r="F460" i="2"/>
  <c r="B460" i="2"/>
  <c r="L459" i="2"/>
  <c r="J459" i="2"/>
  <c r="H459" i="2"/>
  <c r="F459" i="2"/>
  <c r="B459" i="2"/>
  <c r="L458" i="2"/>
  <c r="J458" i="2"/>
  <c r="H458" i="2"/>
  <c r="F458" i="2"/>
  <c r="B458" i="2"/>
  <c r="L457" i="2"/>
  <c r="J457" i="2"/>
  <c r="H457" i="2"/>
  <c r="F457" i="2"/>
  <c r="B457" i="2"/>
  <c r="L456" i="2"/>
  <c r="J456" i="2"/>
  <c r="H456" i="2"/>
  <c r="F456" i="2"/>
  <c r="B456" i="2"/>
  <c r="L455" i="2"/>
  <c r="J455" i="2"/>
  <c r="H455" i="2"/>
  <c r="F455" i="2"/>
  <c r="B455" i="2"/>
  <c r="L454" i="2"/>
  <c r="J454" i="2"/>
  <c r="H454" i="2"/>
  <c r="F454" i="2"/>
  <c r="B454" i="2"/>
  <c r="L453" i="2"/>
  <c r="J453" i="2"/>
  <c r="H453" i="2"/>
  <c r="F453" i="2"/>
  <c r="B453" i="2"/>
  <c r="L452" i="2"/>
  <c r="J452" i="2"/>
  <c r="H452" i="2"/>
  <c r="F452" i="2"/>
  <c r="B452" i="2"/>
  <c r="L451" i="2"/>
  <c r="J451" i="2"/>
  <c r="H451" i="2"/>
  <c r="F451" i="2"/>
  <c r="B451" i="2"/>
  <c r="L450" i="2"/>
  <c r="J450" i="2"/>
  <c r="H450" i="2"/>
  <c r="F450" i="2"/>
  <c r="B450" i="2"/>
  <c r="L449" i="2"/>
  <c r="J449" i="2"/>
  <c r="H449" i="2"/>
  <c r="F449" i="2"/>
  <c r="B449" i="2"/>
  <c r="L448" i="2"/>
  <c r="J448" i="2"/>
  <c r="H448" i="2"/>
  <c r="F448" i="2"/>
  <c r="B448" i="2"/>
  <c r="L447" i="2"/>
  <c r="J447" i="2"/>
  <c r="H447" i="2"/>
  <c r="F447" i="2"/>
  <c r="B447" i="2"/>
  <c r="L446" i="2"/>
  <c r="J446" i="2"/>
  <c r="H446" i="2"/>
  <c r="F446" i="2"/>
  <c r="B446" i="2"/>
  <c r="L445" i="2"/>
  <c r="J445" i="2"/>
  <c r="H445" i="2"/>
  <c r="F445" i="2"/>
  <c r="B445" i="2"/>
  <c r="L444" i="2"/>
  <c r="J444" i="2"/>
  <c r="H444" i="2"/>
  <c r="F444" i="2"/>
  <c r="B444" i="2"/>
  <c r="L443" i="2"/>
  <c r="J443" i="2"/>
  <c r="H443" i="2"/>
  <c r="F443" i="2"/>
  <c r="B443" i="2"/>
  <c r="L442" i="2"/>
  <c r="J442" i="2"/>
  <c r="H442" i="2"/>
  <c r="F442" i="2"/>
  <c r="B442" i="2"/>
  <c r="L441" i="2"/>
  <c r="J441" i="2"/>
  <c r="H441" i="2"/>
  <c r="F441" i="2"/>
  <c r="B441" i="2"/>
  <c r="L440" i="2"/>
  <c r="J440" i="2"/>
  <c r="H440" i="2"/>
  <c r="F440" i="2"/>
  <c r="B440" i="2"/>
  <c r="L439" i="2"/>
  <c r="J439" i="2"/>
  <c r="H439" i="2"/>
  <c r="F439" i="2"/>
  <c r="B439" i="2"/>
  <c r="L438" i="2"/>
  <c r="J438" i="2"/>
  <c r="H438" i="2"/>
  <c r="F438" i="2"/>
  <c r="B438" i="2"/>
  <c r="L437" i="2"/>
  <c r="J437" i="2"/>
  <c r="H437" i="2"/>
  <c r="F437" i="2"/>
  <c r="B437" i="2"/>
  <c r="L436" i="2"/>
  <c r="J436" i="2"/>
  <c r="H436" i="2"/>
  <c r="F436" i="2"/>
  <c r="B436" i="2"/>
  <c r="L435" i="2"/>
  <c r="J435" i="2"/>
  <c r="H435" i="2"/>
  <c r="F435" i="2"/>
  <c r="B435" i="2"/>
  <c r="L434" i="2"/>
  <c r="J434" i="2"/>
  <c r="H434" i="2"/>
  <c r="F434" i="2"/>
  <c r="B434" i="2"/>
  <c r="L433" i="2"/>
  <c r="J433" i="2"/>
  <c r="H433" i="2"/>
  <c r="F433" i="2"/>
  <c r="B433" i="2"/>
  <c r="L432" i="2"/>
  <c r="J432" i="2"/>
  <c r="H432" i="2"/>
  <c r="F432" i="2"/>
  <c r="B432" i="2"/>
  <c r="L431" i="2"/>
  <c r="J431" i="2"/>
  <c r="H431" i="2"/>
  <c r="F431" i="2"/>
  <c r="B431" i="2"/>
  <c r="L430" i="2"/>
  <c r="J430" i="2"/>
  <c r="H430" i="2"/>
  <c r="F430" i="2"/>
  <c r="B430" i="2"/>
  <c r="L429" i="2"/>
  <c r="J429" i="2"/>
  <c r="H429" i="2"/>
  <c r="F429" i="2"/>
  <c r="B429" i="2"/>
  <c r="L428" i="2"/>
  <c r="J428" i="2"/>
  <c r="H428" i="2"/>
  <c r="F428" i="2"/>
  <c r="B428" i="2"/>
  <c r="L427" i="2"/>
  <c r="J427" i="2"/>
  <c r="H427" i="2"/>
  <c r="F427" i="2"/>
  <c r="B427" i="2"/>
  <c r="L426" i="2"/>
  <c r="J426" i="2"/>
  <c r="H426" i="2"/>
  <c r="F426" i="2"/>
  <c r="B426" i="2"/>
  <c r="L425" i="2"/>
  <c r="J425" i="2"/>
  <c r="H425" i="2"/>
  <c r="F425" i="2"/>
  <c r="B425" i="2"/>
  <c r="L424" i="2"/>
  <c r="J424" i="2"/>
  <c r="H424" i="2"/>
  <c r="F424" i="2"/>
  <c r="B424" i="2"/>
  <c r="L423" i="2"/>
  <c r="J423" i="2"/>
  <c r="H423" i="2"/>
  <c r="F423" i="2"/>
  <c r="B423" i="2"/>
  <c r="L422" i="2"/>
  <c r="J422" i="2"/>
  <c r="H422" i="2"/>
  <c r="F422" i="2"/>
  <c r="B422" i="2"/>
  <c r="L421" i="2"/>
  <c r="J421" i="2"/>
  <c r="H421" i="2"/>
  <c r="F421" i="2"/>
  <c r="B421" i="2"/>
  <c r="L420" i="2"/>
  <c r="J420" i="2"/>
  <c r="H420" i="2"/>
  <c r="F420" i="2"/>
  <c r="B420" i="2"/>
  <c r="L419" i="2"/>
  <c r="J419" i="2"/>
  <c r="H419" i="2"/>
  <c r="F419" i="2"/>
  <c r="B419" i="2"/>
  <c r="L418" i="2"/>
  <c r="J418" i="2"/>
  <c r="H418" i="2"/>
  <c r="F418" i="2"/>
  <c r="B418" i="2"/>
  <c r="L417" i="2"/>
  <c r="J417" i="2"/>
  <c r="H417" i="2"/>
  <c r="F417" i="2"/>
  <c r="B417" i="2"/>
  <c r="L416" i="2"/>
  <c r="J416" i="2"/>
  <c r="H416" i="2"/>
  <c r="F416" i="2"/>
  <c r="B416" i="2"/>
  <c r="L415" i="2"/>
  <c r="J415" i="2"/>
  <c r="H415" i="2"/>
  <c r="F415" i="2"/>
  <c r="B415" i="2"/>
  <c r="L414" i="2"/>
  <c r="J414" i="2"/>
  <c r="H414" i="2"/>
  <c r="F414" i="2"/>
  <c r="B414" i="2"/>
  <c r="L413" i="2"/>
  <c r="J413" i="2"/>
  <c r="H413" i="2"/>
  <c r="F413" i="2"/>
  <c r="B413" i="2"/>
  <c r="L412" i="2"/>
  <c r="J412" i="2"/>
  <c r="H412" i="2"/>
  <c r="F412" i="2"/>
  <c r="B412" i="2"/>
  <c r="L411" i="2"/>
  <c r="J411" i="2"/>
  <c r="H411" i="2"/>
  <c r="F411" i="2"/>
  <c r="B411" i="2"/>
  <c r="L410" i="2"/>
  <c r="J410" i="2"/>
  <c r="H410" i="2"/>
  <c r="F410" i="2"/>
  <c r="B410" i="2"/>
  <c r="L409" i="2"/>
  <c r="J409" i="2"/>
  <c r="H409" i="2"/>
  <c r="F409" i="2"/>
  <c r="B409" i="2"/>
  <c r="L408" i="2"/>
  <c r="J408" i="2"/>
  <c r="H408" i="2"/>
  <c r="F408" i="2"/>
  <c r="B408" i="2"/>
  <c r="L407" i="2"/>
  <c r="J407" i="2"/>
  <c r="H407" i="2"/>
  <c r="F407" i="2"/>
  <c r="B407" i="2"/>
  <c r="L406" i="2"/>
  <c r="J406" i="2"/>
  <c r="H406" i="2"/>
  <c r="F406" i="2"/>
  <c r="B406" i="2"/>
  <c r="L405" i="2"/>
  <c r="J405" i="2"/>
  <c r="H405" i="2"/>
  <c r="F405" i="2"/>
  <c r="B405" i="2"/>
  <c r="L404" i="2"/>
  <c r="J404" i="2"/>
  <c r="H404" i="2"/>
  <c r="F404" i="2"/>
  <c r="B404" i="2"/>
  <c r="L403" i="2"/>
  <c r="J403" i="2"/>
  <c r="H403" i="2"/>
  <c r="F403" i="2"/>
  <c r="B403" i="2"/>
  <c r="L402" i="2"/>
  <c r="J402" i="2"/>
  <c r="H402" i="2"/>
  <c r="F402" i="2"/>
  <c r="B402" i="2"/>
  <c r="L401" i="2"/>
  <c r="J401" i="2"/>
  <c r="H401" i="2"/>
  <c r="F401" i="2"/>
  <c r="B401" i="2"/>
  <c r="L400" i="2"/>
  <c r="J400" i="2"/>
  <c r="H400" i="2"/>
  <c r="F400" i="2"/>
  <c r="B400" i="2"/>
  <c r="L399" i="2"/>
  <c r="J399" i="2"/>
  <c r="H399" i="2"/>
  <c r="F399" i="2"/>
  <c r="B399" i="2"/>
  <c r="L398" i="2"/>
  <c r="J398" i="2"/>
  <c r="H398" i="2"/>
  <c r="F398" i="2"/>
  <c r="B398" i="2"/>
  <c r="L397" i="2"/>
  <c r="J397" i="2"/>
  <c r="H397" i="2"/>
  <c r="F397" i="2"/>
  <c r="B397" i="2"/>
  <c r="L396" i="2"/>
  <c r="J396" i="2"/>
  <c r="H396" i="2"/>
  <c r="F396" i="2"/>
  <c r="B396" i="2"/>
  <c r="L395" i="2"/>
  <c r="J395" i="2"/>
  <c r="H395" i="2"/>
  <c r="F395" i="2"/>
  <c r="B395" i="2"/>
  <c r="L394" i="2"/>
  <c r="J394" i="2"/>
  <c r="H394" i="2"/>
  <c r="F394" i="2"/>
  <c r="B394" i="2"/>
  <c r="L393" i="2"/>
  <c r="J393" i="2"/>
  <c r="H393" i="2"/>
  <c r="F393" i="2"/>
  <c r="B393" i="2"/>
  <c r="L392" i="2"/>
  <c r="J392" i="2"/>
  <c r="H392" i="2"/>
  <c r="F392" i="2"/>
  <c r="B392" i="2"/>
  <c r="L391" i="2"/>
  <c r="J391" i="2"/>
  <c r="H391" i="2"/>
  <c r="F391" i="2"/>
  <c r="B391" i="2"/>
  <c r="L390" i="2"/>
  <c r="J390" i="2"/>
  <c r="H390" i="2"/>
  <c r="F390" i="2"/>
  <c r="B390" i="2"/>
  <c r="L389" i="2"/>
  <c r="J389" i="2"/>
  <c r="H389" i="2"/>
  <c r="F389" i="2"/>
  <c r="B389" i="2"/>
  <c r="L388" i="2"/>
  <c r="J388" i="2"/>
  <c r="H388" i="2"/>
  <c r="F388" i="2"/>
  <c r="B388" i="2"/>
  <c r="L387" i="2"/>
  <c r="J387" i="2"/>
  <c r="H387" i="2"/>
  <c r="F387" i="2"/>
  <c r="B387" i="2"/>
  <c r="L386" i="2"/>
  <c r="J386" i="2"/>
  <c r="H386" i="2"/>
  <c r="F386" i="2"/>
  <c r="B386" i="2"/>
  <c r="L385" i="2"/>
  <c r="J385" i="2"/>
  <c r="H385" i="2"/>
  <c r="F385" i="2"/>
  <c r="B385" i="2"/>
  <c r="L384" i="2"/>
  <c r="J384" i="2"/>
  <c r="H384" i="2"/>
  <c r="F384" i="2"/>
  <c r="B384" i="2"/>
  <c r="L383" i="2"/>
  <c r="J383" i="2"/>
  <c r="H383" i="2"/>
  <c r="F383" i="2"/>
  <c r="B383" i="2"/>
  <c r="L382" i="2"/>
  <c r="J382" i="2"/>
  <c r="H382" i="2"/>
  <c r="F382" i="2"/>
  <c r="B382" i="2"/>
  <c r="L381" i="2"/>
  <c r="J381" i="2"/>
  <c r="H381" i="2"/>
  <c r="F381" i="2"/>
  <c r="B381" i="2"/>
  <c r="L380" i="2"/>
  <c r="J380" i="2"/>
  <c r="H380" i="2"/>
  <c r="F380" i="2"/>
  <c r="B380" i="2"/>
  <c r="L379" i="2"/>
  <c r="J379" i="2"/>
  <c r="H379" i="2"/>
  <c r="F379" i="2"/>
  <c r="B379" i="2"/>
  <c r="L378" i="2"/>
  <c r="J378" i="2"/>
  <c r="H378" i="2"/>
  <c r="F378" i="2"/>
  <c r="B378" i="2"/>
  <c r="L377" i="2"/>
  <c r="J377" i="2"/>
  <c r="H377" i="2"/>
  <c r="F377" i="2"/>
  <c r="B377" i="2"/>
  <c r="L376" i="2"/>
  <c r="J376" i="2"/>
  <c r="H376" i="2"/>
  <c r="F376" i="2"/>
  <c r="B376" i="2"/>
  <c r="L375" i="2"/>
  <c r="J375" i="2"/>
  <c r="H375" i="2"/>
  <c r="F375" i="2"/>
  <c r="B375" i="2"/>
  <c r="L374" i="2"/>
  <c r="J374" i="2"/>
  <c r="H374" i="2"/>
  <c r="F374" i="2"/>
  <c r="B374" i="2"/>
  <c r="L373" i="2"/>
  <c r="J373" i="2"/>
  <c r="H373" i="2"/>
  <c r="F373" i="2"/>
  <c r="B373" i="2"/>
  <c r="L372" i="2"/>
  <c r="J372" i="2"/>
  <c r="H372" i="2"/>
  <c r="F372" i="2"/>
  <c r="B372" i="2"/>
  <c r="L371" i="2"/>
  <c r="J371" i="2"/>
  <c r="H371" i="2"/>
  <c r="F371" i="2"/>
  <c r="B371" i="2"/>
  <c r="L370" i="2"/>
  <c r="J370" i="2"/>
  <c r="H370" i="2"/>
  <c r="F370" i="2"/>
  <c r="B370" i="2"/>
  <c r="L369" i="2"/>
  <c r="J369" i="2"/>
  <c r="H369" i="2"/>
  <c r="F369" i="2"/>
  <c r="B369" i="2"/>
  <c r="L368" i="2"/>
  <c r="J368" i="2"/>
  <c r="H368" i="2"/>
  <c r="F368" i="2"/>
  <c r="B368" i="2"/>
  <c r="L367" i="2"/>
  <c r="J367" i="2"/>
  <c r="H367" i="2"/>
  <c r="F367" i="2"/>
  <c r="B367" i="2"/>
  <c r="L366" i="2"/>
  <c r="J366" i="2"/>
  <c r="H366" i="2"/>
  <c r="F366" i="2"/>
  <c r="B366" i="2"/>
  <c r="L365" i="2"/>
  <c r="J365" i="2"/>
  <c r="H365" i="2"/>
  <c r="F365" i="2"/>
  <c r="B365" i="2"/>
  <c r="L364" i="2"/>
  <c r="J364" i="2"/>
  <c r="H364" i="2"/>
  <c r="F364" i="2"/>
  <c r="B364" i="2"/>
  <c r="L363" i="2"/>
  <c r="J363" i="2"/>
  <c r="H363" i="2"/>
  <c r="F363" i="2"/>
  <c r="B363" i="2"/>
  <c r="L362" i="2"/>
  <c r="J362" i="2"/>
  <c r="H362" i="2"/>
  <c r="F362" i="2"/>
  <c r="B362" i="2"/>
  <c r="L361" i="2"/>
  <c r="J361" i="2"/>
  <c r="H361" i="2"/>
  <c r="F361" i="2"/>
  <c r="B361" i="2"/>
  <c r="L360" i="2"/>
  <c r="J360" i="2"/>
  <c r="H360" i="2"/>
  <c r="F360" i="2"/>
  <c r="B360" i="2"/>
  <c r="L359" i="2"/>
  <c r="J359" i="2"/>
  <c r="H359" i="2"/>
  <c r="F359" i="2"/>
  <c r="B359" i="2"/>
  <c r="L358" i="2"/>
  <c r="J358" i="2"/>
  <c r="H358" i="2"/>
  <c r="F358" i="2"/>
  <c r="B358" i="2"/>
  <c r="L357" i="2"/>
  <c r="J357" i="2"/>
  <c r="H357" i="2"/>
  <c r="F357" i="2"/>
  <c r="B357" i="2"/>
  <c r="L356" i="2"/>
  <c r="J356" i="2"/>
  <c r="H356" i="2"/>
  <c r="F356" i="2"/>
  <c r="B356" i="2"/>
  <c r="L355" i="2"/>
  <c r="J355" i="2"/>
  <c r="H355" i="2"/>
  <c r="F355" i="2"/>
  <c r="B355" i="2"/>
  <c r="L354" i="2"/>
  <c r="J354" i="2"/>
  <c r="H354" i="2"/>
  <c r="F354" i="2"/>
  <c r="B354" i="2"/>
  <c r="L353" i="2"/>
  <c r="J353" i="2"/>
  <c r="H353" i="2"/>
  <c r="F353" i="2"/>
  <c r="B353" i="2"/>
  <c r="L352" i="2"/>
  <c r="J352" i="2"/>
  <c r="H352" i="2"/>
  <c r="F352" i="2"/>
  <c r="B352" i="2"/>
  <c r="L351" i="2"/>
  <c r="J351" i="2"/>
  <c r="H351" i="2"/>
  <c r="F351" i="2"/>
  <c r="B351" i="2"/>
  <c r="L350" i="2"/>
  <c r="J350" i="2"/>
  <c r="H350" i="2"/>
  <c r="F350" i="2"/>
  <c r="B350" i="2"/>
  <c r="L349" i="2"/>
  <c r="J349" i="2"/>
  <c r="H349" i="2"/>
  <c r="F349" i="2"/>
  <c r="B349" i="2"/>
  <c r="L348" i="2"/>
  <c r="J348" i="2"/>
  <c r="H348" i="2"/>
  <c r="F348" i="2"/>
  <c r="B348" i="2"/>
  <c r="L347" i="2"/>
  <c r="J347" i="2"/>
  <c r="H347" i="2"/>
  <c r="F347" i="2"/>
  <c r="B347" i="2"/>
  <c r="L346" i="2"/>
  <c r="J346" i="2"/>
  <c r="H346" i="2"/>
  <c r="F346" i="2"/>
  <c r="B346" i="2"/>
  <c r="L345" i="2"/>
  <c r="J345" i="2"/>
  <c r="H345" i="2"/>
  <c r="F345" i="2"/>
  <c r="B345" i="2"/>
  <c r="L344" i="2"/>
  <c r="J344" i="2"/>
  <c r="H344" i="2"/>
  <c r="F344" i="2"/>
  <c r="B344" i="2"/>
  <c r="L343" i="2"/>
  <c r="J343" i="2"/>
  <c r="H343" i="2"/>
  <c r="F343" i="2"/>
  <c r="B343" i="2"/>
  <c r="L342" i="2"/>
  <c r="J342" i="2"/>
  <c r="H342" i="2"/>
  <c r="F342" i="2"/>
  <c r="B342" i="2"/>
  <c r="L341" i="2"/>
  <c r="J341" i="2"/>
  <c r="H341" i="2"/>
  <c r="F341" i="2"/>
  <c r="B341" i="2"/>
  <c r="L340" i="2"/>
  <c r="J340" i="2"/>
  <c r="H340" i="2"/>
  <c r="F340" i="2"/>
  <c r="B340" i="2"/>
  <c r="L339" i="2"/>
  <c r="J339" i="2"/>
  <c r="H339" i="2"/>
  <c r="F339" i="2"/>
  <c r="B339" i="2"/>
  <c r="L338" i="2"/>
  <c r="J338" i="2"/>
  <c r="H338" i="2"/>
  <c r="F338" i="2"/>
  <c r="B338" i="2"/>
  <c r="L337" i="2"/>
  <c r="J337" i="2"/>
  <c r="H337" i="2"/>
  <c r="F337" i="2"/>
  <c r="B337" i="2"/>
  <c r="L336" i="2"/>
  <c r="J336" i="2"/>
  <c r="H336" i="2"/>
  <c r="F336" i="2"/>
  <c r="B336" i="2"/>
  <c r="L335" i="2"/>
  <c r="J335" i="2"/>
  <c r="H335" i="2"/>
  <c r="F335" i="2"/>
  <c r="B335" i="2"/>
  <c r="L334" i="2"/>
  <c r="J334" i="2"/>
  <c r="H334" i="2"/>
  <c r="F334" i="2"/>
  <c r="B334" i="2"/>
  <c r="L333" i="2"/>
  <c r="J333" i="2"/>
  <c r="H333" i="2"/>
  <c r="F333" i="2"/>
  <c r="B333" i="2"/>
  <c r="L332" i="2"/>
  <c r="J332" i="2"/>
  <c r="H332" i="2"/>
  <c r="F332" i="2"/>
  <c r="B332" i="2"/>
  <c r="L331" i="2"/>
  <c r="J331" i="2"/>
  <c r="H331" i="2"/>
  <c r="F331" i="2"/>
  <c r="B331" i="2"/>
  <c r="L330" i="2"/>
  <c r="J330" i="2"/>
  <c r="H330" i="2"/>
  <c r="F330" i="2"/>
  <c r="B330" i="2"/>
  <c r="L329" i="2"/>
  <c r="J329" i="2"/>
  <c r="H329" i="2"/>
  <c r="F329" i="2"/>
  <c r="B329" i="2"/>
  <c r="L328" i="2"/>
  <c r="J328" i="2"/>
  <c r="H328" i="2"/>
  <c r="F328" i="2"/>
  <c r="B328" i="2"/>
  <c r="L327" i="2"/>
  <c r="J327" i="2"/>
  <c r="H327" i="2"/>
  <c r="F327" i="2"/>
  <c r="B327" i="2"/>
  <c r="L326" i="2"/>
  <c r="J326" i="2"/>
  <c r="H326" i="2"/>
  <c r="F326" i="2"/>
  <c r="B326" i="2"/>
  <c r="L325" i="2"/>
  <c r="J325" i="2"/>
  <c r="H325" i="2"/>
  <c r="F325" i="2"/>
  <c r="B325" i="2"/>
  <c r="L324" i="2"/>
  <c r="J324" i="2"/>
  <c r="H324" i="2"/>
  <c r="F324" i="2"/>
  <c r="B324" i="2"/>
  <c r="L323" i="2"/>
  <c r="J323" i="2"/>
  <c r="H323" i="2"/>
  <c r="F323" i="2"/>
  <c r="B323" i="2"/>
  <c r="L322" i="2"/>
  <c r="J322" i="2"/>
  <c r="H322" i="2"/>
  <c r="F322" i="2"/>
  <c r="B322" i="2"/>
  <c r="L321" i="2"/>
  <c r="J321" i="2"/>
  <c r="H321" i="2"/>
  <c r="F321" i="2"/>
  <c r="B321" i="2"/>
  <c r="L320" i="2"/>
  <c r="J320" i="2"/>
  <c r="H320" i="2"/>
  <c r="F320" i="2"/>
  <c r="B320" i="2"/>
  <c r="L319" i="2"/>
  <c r="J319" i="2"/>
  <c r="H319" i="2"/>
  <c r="F319" i="2"/>
  <c r="B319" i="2"/>
  <c r="L318" i="2"/>
  <c r="J318" i="2"/>
  <c r="H318" i="2"/>
  <c r="F318" i="2"/>
  <c r="B318" i="2"/>
  <c r="L317" i="2"/>
  <c r="J317" i="2"/>
  <c r="H317" i="2"/>
  <c r="F317" i="2"/>
  <c r="B317" i="2"/>
  <c r="L316" i="2"/>
  <c r="J316" i="2"/>
  <c r="H316" i="2"/>
  <c r="F316" i="2"/>
  <c r="B316" i="2"/>
  <c r="L315" i="2"/>
  <c r="J315" i="2"/>
  <c r="H315" i="2"/>
  <c r="F315" i="2"/>
  <c r="B315" i="2"/>
  <c r="L314" i="2"/>
  <c r="J314" i="2"/>
  <c r="H314" i="2"/>
  <c r="F314" i="2"/>
  <c r="B314" i="2"/>
  <c r="L313" i="2"/>
  <c r="J313" i="2"/>
  <c r="H313" i="2"/>
  <c r="F313" i="2"/>
  <c r="B313" i="2"/>
  <c r="L312" i="2"/>
  <c r="J312" i="2"/>
  <c r="H312" i="2"/>
  <c r="F312" i="2"/>
  <c r="B312" i="2"/>
  <c r="L311" i="2"/>
  <c r="J311" i="2"/>
  <c r="H311" i="2"/>
  <c r="F311" i="2"/>
  <c r="B311" i="2"/>
  <c r="L310" i="2"/>
  <c r="J310" i="2"/>
  <c r="H310" i="2"/>
  <c r="F310" i="2"/>
  <c r="B310" i="2"/>
  <c r="L309" i="2"/>
  <c r="J309" i="2"/>
  <c r="H309" i="2"/>
  <c r="F309" i="2"/>
  <c r="B309" i="2"/>
  <c r="L308" i="2"/>
  <c r="J308" i="2"/>
  <c r="H308" i="2"/>
  <c r="F308" i="2"/>
  <c r="B308" i="2"/>
  <c r="L307" i="2"/>
  <c r="J307" i="2"/>
  <c r="H307" i="2"/>
  <c r="F307" i="2"/>
  <c r="B307" i="2"/>
  <c r="L306" i="2"/>
  <c r="J306" i="2"/>
  <c r="H306" i="2"/>
  <c r="F306" i="2"/>
  <c r="B306" i="2"/>
  <c r="L305" i="2"/>
  <c r="J305" i="2"/>
  <c r="H305" i="2"/>
  <c r="F305" i="2"/>
  <c r="B305" i="2"/>
  <c r="L304" i="2"/>
  <c r="J304" i="2"/>
  <c r="H304" i="2"/>
  <c r="F304" i="2"/>
  <c r="B304" i="2"/>
  <c r="L303" i="2"/>
  <c r="J303" i="2"/>
  <c r="H303" i="2"/>
  <c r="F303" i="2"/>
  <c r="B303" i="2"/>
  <c r="L302" i="2"/>
  <c r="J302" i="2"/>
  <c r="H302" i="2"/>
  <c r="F302" i="2"/>
  <c r="B302" i="2"/>
  <c r="L301" i="2"/>
  <c r="J301" i="2"/>
  <c r="H301" i="2"/>
  <c r="F301" i="2"/>
  <c r="B301" i="2"/>
  <c r="L300" i="2"/>
  <c r="J300" i="2"/>
  <c r="H300" i="2"/>
  <c r="F300" i="2"/>
  <c r="B300" i="2"/>
  <c r="L299" i="2"/>
  <c r="J299" i="2"/>
  <c r="H299" i="2"/>
  <c r="F299" i="2"/>
  <c r="B299" i="2"/>
  <c r="L298" i="2"/>
  <c r="J298" i="2"/>
  <c r="H298" i="2"/>
  <c r="F298" i="2"/>
  <c r="B298" i="2"/>
  <c r="L297" i="2"/>
  <c r="J297" i="2"/>
  <c r="H297" i="2"/>
  <c r="F297" i="2"/>
  <c r="B297" i="2"/>
  <c r="L296" i="2"/>
  <c r="J296" i="2"/>
  <c r="H296" i="2"/>
  <c r="F296" i="2"/>
  <c r="B296" i="2"/>
  <c r="L295" i="2"/>
  <c r="J295" i="2"/>
  <c r="H295" i="2"/>
  <c r="F295" i="2"/>
  <c r="B295" i="2"/>
  <c r="L294" i="2"/>
  <c r="J294" i="2"/>
  <c r="H294" i="2"/>
  <c r="F294" i="2"/>
  <c r="B294" i="2"/>
  <c r="L293" i="2"/>
  <c r="J293" i="2"/>
  <c r="H293" i="2"/>
  <c r="F293" i="2"/>
  <c r="B293" i="2"/>
  <c r="L292" i="2"/>
  <c r="J292" i="2"/>
  <c r="H292" i="2"/>
  <c r="F292" i="2"/>
  <c r="B292" i="2"/>
  <c r="L291" i="2"/>
  <c r="J291" i="2"/>
  <c r="H291" i="2"/>
  <c r="F291" i="2"/>
  <c r="B291" i="2"/>
  <c r="L290" i="2"/>
  <c r="J290" i="2"/>
  <c r="H290" i="2"/>
  <c r="F290" i="2"/>
  <c r="B290" i="2"/>
  <c r="L289" i="2"/>
  <c r="J289" i="2"/>
  <c r="H289" i="2"/>
  <c r="F289" i="2"/>
  <c r="B289" i="2"/>
  <c r="L288" i="2"/>
  <c r="J288" i="2"/>
  <c r="H288" i="2"/>
  <c r="F288" i="2"/>
  <c r="B288" i="2"/>
  <c r="L287" i="2"/>
  <c r="J287" i="2"/>
  <c r="H287" i="2"/>
  <c r="F287" i="2"/>
  <c r="B287" i="2"/>
  <c r="L286" i="2"/>
  <c r="J286" i="2"/>
  <c r="H286" i="2"/>
  <c r="F286" i="2"/>
  <c r="B286" i="2"/>
  <c r="L285" i="2"/>
  <c r="J285" i="2"/>
  <c r="H285" i="2"/>
  <c r="F285" i="2"/>
  <c r="B285" i="2"/>
  <c r="L284" i="2"/>
  <c r="J284" i="2"/>
  <c r="H284" i="2"/>
  <c r="F284" i="2"/>
  <c r="B284" i="2"/>
  <c r="L283" i="2"/>
  <c r="J283" i="2"/>
  <c r="H283" i="2"/>
  <c r="F283" i="2"/>
  <c r="B283" i="2"/>
  <c r="L282" i="2"/>
  <c r="J282" i="2"/>
  <c r="H282" i="2"/>
  <c r="F282" i="2"/>
  <c r="B282" i="2"/>
  <c r="L281" i="2"/>
  <c r="J281" i="2"/>
  <c r="H281" i="2"/>
  <c r="F281" i="2"/>
  <c r="B281" i="2"/>
  <c r="L280" i="2"/>
  <c r="J280" i="2"/>
  <c r="H280" i="2"/>
  <c r="F280" i="2"/>
  <c r="B280" i="2"/>
  <c r="L279" i="2"/>
  <c r="J279" i="2"/>
  <c r="H279" i="2"/>
  <c r="F279" i="2"/>
  <c r="B279" i="2"/>
  <c r="L278" i="2"/>
  <c r="J278" i="2"/>
  <c r="H278" i="2"/>
  <c r="F278" i="2"/>
  <c r="B278" i="2"/>
  <c r="L277" i="2"/>
  <c r="J277" i="2"/>
  <c r="H277" i="2"/>
  <c r="F277" i="2"/>
  <c r="B277" i="2"/>
  <c r="L276" i="2"/>
  <c r="J276" i="2"/>
  <c r="H276" i="2"/>
  <c r="F276" i="2"/>
  <c r="B276" i="2"/>
  <c r="L275" i="2"/>
  <c r="J275" i="2"/>
  <c r="H275" i="2"/>
  <c r="F275" i="2"/>
  <c r="B275" i="2"/>
  <c r="L274" i="2"/>
  <c r="J274" i="2"/>
  <c r="H274" i="2"/>
  <c r="F274" i="2"/>
  <c r="B274" i="2"/>
  <c r="L273" i="2"/>
  <c r="J273" i="2"/>
  <c r="H273" i="2"/>
  <c r="F273" i="2"/>
  <c r="B273" i="2"/>
  <c r="L272" i="2"/>
  <c r="J272" i="2"/>
  <c r="H272" i="2"/>
  <c r="F272" i="2"/>
  <c r="B272" i="2"/>
  <c r="L271" i="2"/>
  <c r="J271" i="2"/>
  <c r="H271" i="2"/>
  <c r="F271" i="2"/>
  <c r="B271" i="2"/>
  <c r="L270" i="2"/>
  <c r="J270" i="2"/>
  <c r="H270" i="2"/>
  <c r="F270" i="2"/>
  <c r="B270" i="2"/>
  <c r="L269" i="2"/>
  <c r="J269" i="2"/>
  <c r="H269" i="2"/>
  <c r="F269" i="2"/>
  <c r="B269" i="2"/>
  <c r="L268" i="2"/>
  <c r="J268" i="2"/>
  <c r="H268" i="2"/>
  <c r="F268" i="2"/>
  <c r="B268" i="2"/>
  <c r="L267" i="2"/>
  <c r="J267" i="2"/>
  <c r="H267" i="2"/>
  <c r="F267" i="2"/>
  <c r="B267" i="2"/>
  <c r="L266" i="2"/>
  <c r="J266" i="2"/>
  <c r="H266" i="2"/>
  <c r="F266" i="2"/>
  <c r="B266" i="2"/>
  <c r="L265" i="2"/>
  <c r="J265" i="2"/>
  <c r="H265" i="2"/>
  <c r="F265" i="2"/>
  <c r="B265" i="2"/>
  <c r="L264" i="2"/>
  <c r="J264" i="2"/>
  <c r="H264" i="2"/>
  <c r="F264" i="2"/>
  <c r="B264" i="2"/>
  <c r="L263" i="2"/>
  <c r="J263" i="2"/>
  <c r="H263" i="2"/>
  <c r="F263" i="2"/>
  <c r="B263" i="2"/>
  <c r="L262" i="2"/>
  <c r="J262" i="2"/>
  <c r="H262" i="2"/>
  <c r="F262" i="2"/>
  <c r="B262" i="2"/>
  <c r="L261" i="2"/>
  <c r="J261" i="2"/>
  <c r="H261" i="2"/>
  <c r="F261" i="2"/>
  <c r="B261" i="2"/>
  <c r="L260" i="2"/>
  <c r="J260" i="2"/>
  <c r="H260" i="2"/>
  <c r="F260" i="2"/>
  <c r="B260" i="2"/>
  <c r="L259" i="2"/>
  <c r="J259" i="2"/>
  <c r="H259" i="2"/>
  <c r="F259" i="2"/>
  <c r="B259" i="2"/>
  <c r="L258" i="2"/>
  <c r="J258" i="2"/>
  <c r="H258" i="2"/>
  <c r="F258" i="2"/>
  <c r="B258" i="2"/>
  <c r="L257" i="2"/>
  <c r="J257" i="2"/>
  <c r="H257" i="2"/>
  <c r="F257" i="2"/>
  <c r="B257" i="2"/>
  <c r="L256" i="2"/>
  <c r="J256" i="2"/>
  <c r="H256" i="2"/>
  <c r="F256" i="2"/>
  <c r="B256" i="2"/>
  <c r="L255" i="2"/>
  <c r="J255" i="2"/>
  <c r="H255" i="2"/>
  <c r="F255" i="2"/>
  <c r="B255" i="2"/>
  <c r="L254" i="2"/>
  <c r="J254" i="2"/>
  <c r="H254" i="2"/>
  <c r="F254" i="2"/>
  <c r="B254" i="2"/>
  <c r="L253" i="2"/>
  <c r="J253" i="2"/>
  <c r="H253" i="2"/>
  <c r="F253" i="2"/>
  <c r="B253" i="2"/>
  <c r="L252" i="2"/>
  <c r="J252" i="2"/>
  <c r="H252" i="2"/>
  <c r="F252" i="2"/>
  <c r="B252" i="2"/>
  <c r="L251" i="2"/>
  <c r="J251" i="2"/>
  <c r="H251" i="2"/>
  <c r="F251" i="2"/>
  <c r="B251" i="2"/>
  <c r="L250" i="2"/>
  <c r="J250" i="2"/>
  <c r="H250" i="2"/>
  <c r="F250" i="2"/>
  <c r="B250" i="2"/>
  <c r="L249" i="2"/>
  <c r="J249" i="2"/>
  <c r="H249" i="2"/>
  <c r="F249" i="2"/>
  <c r="B249" i="2"/>
  <c r="L248" i="2"/>
  <c r="J248" i="2"/>
  <c r="H248" i="2"/>
  <c r="F248" i="2"/>
  <c r="B248" i="2"/>
  <c r="L247" i="2"/>
  <c r="J247" i="2"/>
  <c r="H247" i="2"/>
  <c r="F247" i="2"/>
  <c r="B247" i="2"/>
  <c r="L246" i="2"/>
  <c r="J246" i="2"/>
  <c r="H246" i="2"/>
  <c r="F246" i="2"/>
  <c r="B246" i="2"/>
  <c r="L245" i="2"/>
  <c r="J245" i="2"/>
  <c r="H245" i="2"/>
  <c r="F245" i="2"/>
  <c r="B245" i="2"/>
  <c r="L244" i="2"/>
  <c r="J244" i="2"/>
  <c r="H244" i="2"/>
  <c r="F244" i="2"/>
  <c r="B244" i="2"/>
  <c r="L243" i="2"/>
  <c r="J243" i="2"/>
  <c r="H243" i="2"/>
  <c r="F243" i="2"/>
  <c r="B243" i="2"/>
  <c r="L242" i="2"/>
  <c r="J242" i="2"/>
  <c r="H242" i="2"/>
  <c r="F242" i="2"/>
  <c r="B242" i="2"/>
  <c r="L241" i="2"/>
  <c r="J241" i="2"/>
  <c r="H241" i="2"/>
  <c r="F241" i="2"/>
  <c r="B241" i="2"/>
  <c r="L240" i="2"/>
  <c r="J240" i="2"/>
  <c r="H240" i="2"/>
  <c r="F240" i="2"/>
  <c r="B240" i="2"/>
  <c r="L239" i="2"/>
  <c r="J239" i="2"/>
  <c r="H239" i="2"/>
  <c r="F239" i="2"/>
  <c r="B239" i="2"/>
  <c r="L238" i="2"/>
  <c r="J238" i="2"/>
  <c r="H238" i="2"/>
  <c r="F238" i="2"/>
  <c r="B238" i="2"/>
  <c r="L237" i="2"/>
  <c r="J237" i="2"/>
  <c r="H237" i="2"/>
  <c r="F237" i="2"/>
  <c r="B237" i="2"/>
  <c r="L236" i="2"/>
  <c r="J236" i="2"/>
  <c r="H236" i="2"/>
  <c r="F236" i="2"/>
  <c r="B236" i="2"/>
  <c r="L235" i="2"/>
  <c r="J235" i="2"/>
  <c r="H235" i="2"/>
  <c r="F235" i="2"/>
  <c r="B235" i="2"/>
  <c r="L234" i="2"/>
  <c r="J234" i="2"/>
  <c r="H234" i="2"/>
  <c r="F234" i="2"/>
  <c r="B234" i="2"/>
  <c r="L233" i="2"/>
  <c r="J233" i="2"/>
  <c r="H233" i="2"/>
  <c r="F233" i="2"/>
  <c r="B233" i="2"/>
  <c r="L232" i="2"/>
  <c r="J232" i="2"/>
  <c r="H232" i="2"/>
  <c r="F232" i="2"/>
  <c r="B232" i="2"/>
  <c r="L231" i="2"/>
  <c r="J231" i="2"/>
  <c r="H231" i="2"/>
  <c r="F231" i="2"/>
  <c r="B231" i="2"/>
  <c r="L230" i="2"/>
  <c r="J230" i="2"/>
  <c r="H230" i="2"/>
  <c r="F230" i="2"/>
  <c r="B230" i="2"/>
  <c r="L229" i="2"/>
  <c r="J229" i="2"/>
  <c r="H229" i="2"/>
  <c r="F229" i="2"/>
  <c r="B229" i="2"/>
  <c r="L228" i="2"/>
  <c r="J228" i="2"/>
  <c r="H228" i="2"/>
  <c r="F228" i="2"/>
  <c r="B228" i="2"/>
  <c r="L227" i="2"/>
  <c r="J227" i="2"/>
  <c r="H227" i="2"/>
  <c r="F227" i="2"/>
  <c r="B227" i="2"/>
  <c r="L226" i="2"/>
  <c r="J226" i="2"/>
  <c r="H226" i="2"/>
  <c r="F226" i="2"/>
  <c r="B226" i="2"/>
  <c r="L225" i="2"/>
  <c r="J225" i="2"/>
  <c r="H225" i="2"/>
  <c r="F225" i="2"/>
  <c r="B225" i="2"/>
  <c r="L224" i="2"/>
  <c r="J224" i="2"/>
  <c r="H224" i="2"/>
  <c r="F224" i="2"/>
  <c r="B224" i="2"/>
  <c r="L223" i="2"/>
  <c r="J223" i="2"/>
  <c r="H223" i="2"/>
  <c r="F223" i="2"/>
  <c r="B223" i="2"/>
  <c r="L222" i="2"/>
  <c r="J222" i="2"/>
  <c r="H222" i="2"/>
  <c r="F222" i="2"/>
  <c r="B222" i="2"/>
  <c r="L221" i="2"/>
  <c r="J221" i="2"/>
  <c r="H221" i="2"/>
  <c r="F221" i="2"/>
  <c r="B221" i="2"/>
  <c r="L220" i="2"/>
  <c r="J220" i="2"/>
  <c r="H220" i="2"/>
  <c r="F220" i="2"/>
  <c r="B220" i="2"/>
  <c r="L219" i="2"/>
  <c r="J219" i="2"/>
  <c r="H219" i="2"/>
  <c r="F219" i="2"/>
  <c r="B219" i="2"/>
  <c r="L218" i="2"/>
  <c r="J218" i="2"/>
  <c r="H218" i="2"/>
  <c r="F218" i="2"/>
  <c r="B218" i="2"/>
  <c r="L217" i="2"/>
  <c r="J217" i="2"/>
  <c r="H217" i="2"/>
  <c r="F217" i="2"/>
  <c r="B217" i="2"/>
  <c r="L216" i="2"/>
  <c r="J216" i="2"/>
  <c r="H216" i="2"/>
  <c r="F216" i="2"/>
  <c r="B216" i="2"/>
  <c r="L215" i="2"/>
  <c r="J215" i="2"/>
  <c r="H215" i="2"/>
  <c r="F215" i="2"/>
  <c r="B215" i="2"/>
  <c r="L214" i="2"/>
  <c r="J214" i="2"/>
  <c r="H214" i="2"/>
  <c r="F214" i="2"/>
  <c r="B214" i="2"/>
  <c r="L213" i="2"/>
  <c r="J213" i="2"/>
  <c r="H213" i="2"/>
  <c r="F213" i="2"/>
  <c r="B213" i="2"/>
  <c r="L212" i="2"/>
  <c r="J212" i="2"/>
  <c r="H212" i="2"/>
  <c r="F212" i="2"/>
  <c r="B212" i="2"/>
  <c r="L211" i="2"/>
  <c r="J211" i="2"/>
  <c r="H211" i="2"/>
  <c r="F211" i="2"/>
  <c r="B211" i="2"/>
  <c r="L210" i="2"/>
  <c r="J210" i="2"/>
  <c r="H210" i="2"/>
  <c r="F210" i="2"/>
  <c r="B210" i="2"/>
  <c r="L209" i="2"/>
  <c r="J209" i="2"/>
  <c r="H209" i="2"/>
  <c r="F209" i="2"/>
  <c r="B209" i="2"/>
  <c r="L208" i="2"/>
  <c r="J208" i="2"/>
  <c r="H208" i="2"/>
  <c r="F208" i="2"/>
  <c r="B208" i="2"/>
  <c r="L207" i="2"/>
  <c r="J207" i="2"/>
  <c r="H207" i="2"/>
  <c r="F207" i="2"/>
  <c r="B207" i="2"/>
  <c r="L206" i="2"/>
  <c r="J206" i="2"/>
  <c r="H206" i="2"/>
  <c r="F206" i="2"/>
  <c r="B206" i="2"/>
  <c r="L205" i="2"/>
  <c r="J205" i="2"/>
  <c r="H205" i="2"/>
  <c r="F205" i="2"/>
  <c r="B205" i="2"/>
  <c r="L204" i="2"/>
  <c r="J204" i="2"/>
  <c r="H204" i="2"/>
  <c r="F204" i="2"/>
  <c r="B204" i="2"/>
  <c r="L203" i="2"/>
  <c r="J203" i="2"/>
  <c r="H203" i="2"/>
  <c r="F203" i="2"/>
  <c r="B203" i="2"/>
  <c r="L202" i="2"/>
  <c r="J202" i="2"/>
  <c r="H202" i="2"/>
  <c r="F202" i="2"/>
  <c r="B202" i="2"/>
  <c r="L201" i="2"/>
  <c r="J201" i="2"/>
  <c r="H201" i="2"/>
  <c r="F201" i="2"/>
  <c r="B201" i="2"/>
  <c r="L200" i="2"/>
  <c r="J200" i="2"/>
  <c r="H200" i="2"/>
  <c r="F200" i="2"/>
  <c r="B200" i="2"/>
  <c r="L199" i="2"/>
  <c r="J199" i="2"/>
  <c r="H199" i="2"/>
  <c r="F199" i="2"/>
  <c r="B199" i="2"/>
  <c r="L198" i="2"/>
  <c r="J198" i="2"/>
  <c r="H198" i="2"/>
  <c r="F198" i="2"/>
  <c r="B198" i="2"/>
  <c r="L197" i="2"/>
  <c r="J197" i="2"/>
  <c r="H197" i="2"/>
  <c r="F197" i="2"/>
  <c r="B197" i="2"/>
  <c r="L196" i="2"/>
  <c r="J196" i="2"/>
  <c r="H196" i="2"/>
  <c r="F196" i="2"/>
  <c r="B196" i="2"/>
  <c r="L195" i="2"/>
  <c r="J195" i="2"/>
  <c r="H195" i="2"/>
  <c r="F195" i="2"/>
  <c r="B195" i="2"/>
  <c r="L194" i="2"/>
  <c r="J194" i="2"/>
  <c r="H194" i="2"/>
  <c r="F194" i="2"/>
  <c r="B194" i="2"/>
  <c r="L193" i="2"/>
  <c r="J193" i="2"/>
  <c r="H193" i="2"/>
  <c r="F193" i="2"/>
  <c r="B193" i="2"/>
  <c r="L192" i="2"/>
  <c r="J192" i="2"/>
  <c r="H192" i="2"/>
  <c r="F192" i="2"/>
  <c r="B192" i="2"/>
  <c r="L191" i="2"/>
  <c r="J191" i="2"/>
  <c r="H191" i="2"/>
  <c r="F191" i="2"/>
  <c r="B191" i="2"/>
  <c r="L190" i="2"/>
  <c r="J190" i="2"/>
  <c r="H190" i="2"/>
  <c r="F190" i="2"/>
  <c r="B190" i="2"/>
  <c r="L189" i="2"/>
  <c r="J189" i="2"/>
  <c r="H189" i="2"/>
  <c r="F189" i="2"/>
  <c r="B189" i="2"/>
  <c r="L188" i="2"/>
  <c r="J188" i="2"/>
  <c r="H188" i="2"/>
  <c r="F188" i="2"/>
  <c r="B188" i="2"/>
  <c r="L187" i="2"/>
  <c r="J187" i="2"/>
  <c r="H187" i="2"/>
  <c r="F187" i="2"/>
  <c r="B187" i="2"/>
  <c r="L186" i="2"/>
  <c r="J186" i="2"/>
  <c r="H186" i="2"/>
  <c r="F186" i="2"/>
  <c r="B186" i="2"/>
  <c r="L185" i="2"/>
  <c r="J185" i="2"/>
  <c r="H185" i="2"/>
  <c r="F185" i="2"/>
  <c r="B185" i="2"/>
  <c r="L184" i="2"/>
  <c r="J184" i="2"/>
  <c r="H184" i="2"/>
  <c r="F184" i="2"/>
  <c r="B184" i="2"/>
  <c r="L183" i="2"/>
  <c r="J183" i="2"/>
  <c r="H183" i="2"/>
  <c r="F183" i="2"/>
  <c r="B183" i="2"/>
  <c r="L182" i="2"/>
  <c r="J182" i="2"/>
  <c r="H182" i="2"/>
  <c r="F182" i="2"/>
  <c r="B182" i="2"/>
  <c r="L181" i="2"/>
  <c r="J181" i="2"/>
  <c r="H181" i="2"/>
  <c r="F181" i="2"/>
  <c r="B181" i="2"/>
  <c r="L180" i="2"/>
  <c r="J180" i="2"/>
  <c r="H180" i="2"/>
  <c r="F180" i="2"/>
  <c r="B180" i="2"/>
  <c r="L179" i="2"/>
  <c r="J179" i="2"/>
  <c r="H179" i="2"/>
  <c r="F179" i="2"/>
  <c r="B179" i="2"/>
  <c r="L178" i="2"/>
  <c r="J178" i="2"/>
  <c r="H178" i="2"/>
  <c r="F178" i="2"/>
  <c r="B178" i="2"/>
  <c r="L177" i="2"/>
  <c r="J177" i="2"/>
  <c r="H177" i="2"/>
  <c r="F177" i="2"/>
  <c r="B177" i="2"/>
  <c r="L176" i="2"/>
  <c r="J176" i="2"/>
  <c r="H176" i="2"/>
  <c r="F176" i="2"/>
  <c r="B176" i="2"/>
  <c r="L175" i="2"/>
  <c r="J175" i="2"/>
  <c r="H175" i="2"/>
  <c r="F175" i="2"/>
  <c r="B175" i="2"/>
  <c r="L174" i="2"/>
  <c r="J174" i="2"/>
  <c r="H174" i="2"/>
  <c r="F174" i="2"/>
  <c r="B174" i="2"/>
  <c r="L173" i="2"/>
  <c r="J173" i="2"/>
  <c r="H173" i="2"/>
  <c r="F173" i="2"/>
  <c r="B173" i="2"/>
  <c r="L172" i="2"/>
  <c r="J172" i="2"/>
  <c r="H172" i="2"/>
  <c r="F172" i="2"/>
  <c r="B172" i="2"/>
  <c r="L171" i="2"/>
  <c r="J171" i="2"/>
  <c r="H171" i="2"/>
  <c r="F171" i="2"/>
  <c r="B171" i="2"/>
  <c r="L170" i="2"/>
  <c r="J170" i="2"/>
  <c r="H170" i="2"/>
  <c r="F170" i="2"/>
  <c r="B170" i="2"/>
  <c r="L169" i="2"/>
  <c r="J169" i="2"/>
  <c r="H169" i="2"/>
  <c r="F169" i="2"/>
  <c r="B169" i="2"/>
  <c r="L168" i="2"/>
  <c r="J168" i="2"/>
  <c r="H168" i="2"/>
  <c r="F168" i="2"/>
  <c r="B168" i="2"/>
  <c r="L167" i="2"/>
  <c r="J167" i="2"/>
  <c r="H167" i="2"/>
  <c r="F167" i="2"/>
  <c r="B167" i="2"/>
  <c r="L166" i="2"/>
  <c r="J166" i="2"/>
  <c r="H166" i="2"/>
  <c r="F166" i="2"/>
  <c r="B166" i="2"/>
  <c r="L165" i="2"/>
  <c r="J165" i="2"/>
  <c r="H165" i="2"/>
  <c r="F165" i="2"/>
  <c r="B165" i="2"/>
  <c r="L164" i="2"/>
  <c r="J164" i="2"/>
  <c r="H164" i="2"/>
  <c r="F164" i="2"/>
  <c r="B164" i="2"/>
  <c r="L163" i="2"/>
  <c r="J163" i="2"/>
  <c r="H163" i="2"/>
  <c r="F163" i="2"/>
  <c r="B163" i="2"/>
  <c r="L162" i="2"/>
  <c r="J162" i="2"/>
  <c r="H162" i="2"/>
  <c r="F162" i="2"/>
  <c r="B162" i="2"/>
  <c r="L161" i="2"/>
  <c r="J161" i="2"/>
  <c r="H161" i="2"/>
  <c r="F161" i="2"/>
  <c r="B161" i="2"/>
  <c r="L160" i="2"/>
  <c r="J160" i="2"/>
  <c r="H160" i="2"/>
  <c r="F160" i="2"/>
  <c r="B160" i="2"/>
  <c r="L159" i="2"/>
  <c r="J159" i="2"/>
  <c r="H159" i="2"/>
  <c r="F159" i="2"/>
  <c r="B159" i="2"/>
  <c r="L158" i="2"/>
  <c r="J158" i="2"/>
  <c r="H158" i="2"/>
  <c r="F158" i="2"/>
  <c r="B158" i="2"/>
  <c r="L157" i="2"/>
  <c r="J157" i="2"/>
  <c r="H157" i="2"/>
  <c r="F157" i="2"/>
  <c r="B157" i="2"/>
  <c r="L156" i="2"/>
  <c r="J156" i="2"/>
  <c r="H156" i="2"/>
  <c r="F156" i="2"/>
  <c r="B156" i="2"/>
  <c r="L155" i="2"/>
  <c r="J155" i="2"/>
  <c r="H155" i="2"/>
  <c r="F155" i="2"/>
  <c r="B155" i="2"/>
  <c r="L154" i="2"/>
  <c r="J154" i="2"/>
  <c r="H154" i="2"/>
  <c r="F154" i="2"/>
  <c r="B154" i="2"/>
  <c r="L153" i="2"/>
  <c r="J153" i="2"/>
  <c r="H153" i="2"/>
  <c r="F153" i="2"/>
  <c r="B153" i="2"/>
  <c r="L152" i="2"/>
  <c r="J152" i="2"/>
  <c r="H152" i="2"/>
  <c r="F152" i="2"/>
  <c r="B152" i="2"/>
  <c r="L151" i="2"/>
  <c r="J151" i="2"/>
  <c r="H151" i="2"/>
  <c r="F151" i="2"/>
  <c r="B151" i="2"/>
  <c r="L150" i="2"/>
  <c r="J150" i="2"/>
  <c r="H150" i="2"/>
  <c r="F150" i="2"/>
  <c r="B150" i="2"/>
  <c r="L149" i="2"/>
  <c r="J149" i="2"/>
  <c r="H149" i="2"/>
  <c r="F149" i="2"/>
  <c r="B149" i="2"/>
  <c r="L148" i="2"/>
  <c r="J148" i="2"/>
  <c r="H148" i="2"/>
  <c r="F148" i="2"/>
  <c r="B148" i="2"/>
  <c r="L147" i="2"/>
  <c r="J147" i="2"/>
  <c r="H147" i="2"/>
  <c r="F147" i="2"/>
  <c r="B147" i="2"/>
  <c r="L146" i="2"/>
  <c r="J146" i="2"/>
  <c r="H146" i="2"/>
  <c r="F146" i="2"/>
  <c r="B146" i="2"/>
  <c r="L145" i="2"/>
  <c r="J145" i="2"/>
  <c r="H145" i="2"/>
  <c r="F145" i="2"/>
  <c r="B145" i="2"/>
  <c r="L144" i="2"/>
  <c r="J144" i="2"/>
  <c r="H144" i="2"/>
  <c r="F144" i="2"/>
  <c r="B144" i="2"/>
  <c r="L143" i="2"/>
  <c r="J143" i="2"/>
  <c r="H143" i="2"/>
  <c r="F143" i="2"/>
  <c r="B143" i="2"/>
  <c r="L142" i="2"/>
  <c r="J142" i="2"/>
  <c r="H142" i="2"/>
  <c r="F142" i="2"/>
  <c r="B142" i="2"/>
  <c r="L141" i="2"/>
  <c r="J141" i="2"/>
  <c r="H141" i="2"/>
  <c r="F141" i="2"/>
  <c r="B141" i="2"/>
  <c r="L140" i="2"/>
  <c r="J140" i="2"/>
  <c r="H140" i="2"/>
  <c r="F140" i="2"/>
  <c r="B140" i="2"/>
  <c r="L139" i="2"/>
  <c r="J139" i="2"/>
  <c r="H139" i="2"/>
  <c r="F139" i="2"/>
  <c r="B139" i="2"/>
  <c r="L138" i="2"/>
  <c r="J138" i="2"/>
  <c r="H138" i="2"/>
  <c r="F138" i="2"/>
  <c r="B138" i="2"/>
  <c r="L137" i="2"/>
  <c r="J137" i="2"/>
  <c r="H137" i="2"/>
  <c r="F137" i="2"/>
  <c r="B137" i="2"/>
  <c r="L136" i="2"/>
  <c r="J136" i="2"/>
  <c r="H136" i="2"/>
  <c r="F136" i="2"/>
  <c r="B136" i="2"/>
  <c r="L135" i="2"/>
  <c r="J135" i="2"/>
  <c r="H135" i="2"/>
  <c r="F135" i="2"/>
  <c r="B135" i="2"/>
  <c r="L134" i="2"/>
  <c r="J134" i="2"/>
  <c r="H134" i="2"/>
  <c r="F134" i="2"/>
  <c r="B134" i="2"/>
  <c r="L133" i="2"/>
  <c r="J133" i="2"/>
  <c r="H133" i="2"/>
  <c r="F133" i="2"/>
  <c r="B133" i="2"/>
  <c r="L132" i="2"/>
  <c r="J132" i="2"/>
  <c r="H132" i="2"/>
  <c r="F132" i="2"/>
  <c r="B132" i="2"/>
  <c r="L131" i="2"/>
  <c r="J131" i="2"/>
  <c r="H131" i="2"/>
  <c r="F131" i="2"/>
  <c r="B131" i="2"/>
  <c r="L130" i="2"/>
  <c r="J130" i="2"/>
  <c r="H130" i="2"/>
  <c r="F130" i="2"/>
  <c r="B130" i="2"/>
  <c r="L129" i="2"/>
  <c r="J129" i="2"/>
  <c r="H129" i="2"/>
  <c r="F129" i="2"/>
  <c r="B129" i="2"/>
  <c r="L128" i="2"/>
  <c r="J128" i="2"/>
  <c r="H128" i="2"/>
  <c r="F128" i="2"/>
  <c r="B128" i="2"/>
  <c r="L127" i="2"/>
  <c r="J127" i="2"/>
  <c r="H127" i="2"/>
  <c r="F127" i="2"/>
  <c r="B127" i="2"/>
  <c r="L126" i="2"/>
  <c r="J126" i="2"/>
  <c r="H126" i="2"/>
  <c r="F126" i="2"/>
  <c r="B126" i="2"/>
  <c r="L125" i="2"/>
  <c r="J125" i="2"/>
  <c r="H125" i="2"/>
  <c r="F125" i="2"/>
  <c r="B125" i="2"/>
  <c r="L124" i="2"/>
  <c r="J124" i="2"/>
  <c r="H124" i="2"/>
  <c r="F124" i="2"/>
  <c r="B124" i="2"/>
  <c r="L123" i="2"/>
  <c r="J123" i="2"/>
  <c r="H123" i="2"/>
  <c r="F123" i="2"/>
  <c r="B123" i="2"/>
  <c r="L122" i="2"/>
  <c r="J122" i="2"/>
  <c r="H122" i="2"/>
  <c r="F122" i="2"/>
  <c r="B122" i="2"/>
  <c r="L121" i="2"/>
  <c r="J121" i="2"/>
  <c r="H121" i="2"/>
  <c r="F121" i="2"/>
  <c r="B121" i="2"/>
  <c r="L120" i="2"/>
  <c r="J120" i="2"/>
  <c r="H120" i="2"/>
  <c r="F120" i="2"/>
  <c r="B120" i="2"/>
  <c r="L119" i="2"/>
  <c r="J119" i="2"/>
  <c r="H119" i="2"/>
  <c r="F119" i="2"/>
  <c r="B119" i="2"/>
  <c r="L118" i="2"/>
  <c r="J118" i="2"/>
  <c r="H118" i="2"/>
  <c r="F118" i="2"/>
  <c r="B118" i="2"/>
  <c r="L117" i="2"/>
  <c r="J117" i="2"/>
  <c r="H117" i="2"/>
  <c r="F117" i="2"/>
  <c r="B117" i="2"/>
  <c r="L116" i="2"/>
  <c r="J116" i="2"/>
  <c r="H116" i="2"/>
  <c r="F116" i="2"/>
  <c r="B116" i="2"/>
  <c r="L115" i="2"/>
  <c r="J115" i="2"/>
  <c r="H115" i="2"/>
  <c r="F115" i="2"/>
  <c r="B115" i="2"/>
  <c r="L114" i="2"/>
  <c r="J114" i="2"/>
  <c r="H114" i="2"/>
  <c r="F114" i="2"/>
  <c r="B114" i="2"/>
  <c r="L113" i="2"/>
  <c r="J113" i="2"/>
  <c r="H113" i="2"/>
  <c r="F113" i="2"/>
  <c r="B113" i="2"/>
  <c r="L112" i="2"/>
  <c r="J112" i="2"/>
  <c r="H112" i="2"/>
  <c r="F112" i="2"/>
  <c r="B112" i="2"/>
  <c r="L111" i="2"/>
  <c r="J111" i="2"/>
  <c r="H111" i="2"/>
  <c r="F111" i="2"/>
  <c r="B111" i="2"/>
  <c r="L110" i="2"/>
  <c r="J110" i="2"/>
  <c r="H110" i="2"/>
  <c r="F110" i="2"/>
  <c r="B110" i="2"/>
  <c r="L109" i="2"/>
  <c r="J109" i="2"/>
  <c r="H109" i="2"/>
  <c r="F109" i="2"/>
  <c r="B109" i="2"/>
  <c r="L108" i="2"/>
  <c r="J108" i="2"/>
  <c r="H108" i="2"/>
  <c r="F108" i="2"/>
  <c r="B108" i="2"/>
  <c r="L107" i="2"/>
  <c r="J107" i="2"/>
  <c r="H107" i="2"/>
  <c r="F107" i="2"/>
  <c r="B107" i="2"/>
  <c r="L106" i="2"/>
  <c r="J106" i="2"/>
  <c r="H106" i="2"/>
  <c r="F106" i="2"/>
  <c r="B106" i="2"/>
  <c r="L105" i="2"/>
  <c r="J105" i="2"/>
  <c r="H105" i="2"/>
  <c r="F105" i="2"/>
  <c r="B105" i="2"/>
  <c r="L104" i="2"/>
  <c r="J104" i="2"/>
  <c r="H104" i="2"/>
  <c r="F104" i="2"/>
  <c r="B104" i="2"/>
  <c r="L103" i="2"/>
  <c r="J103" i="2"/>
  <c r="H103" i="2"/>
  <c r="F103" i="2"/>
  <c r="B103" i="2"/>
  <c r="L102" i="2"/>
  <c r="J102" i="2"/>
  <c r="H102" i="2"/>
  <c r="F102" i="2"/>
  <c r="B102" i="2"/>
  <c r="L101" i="2"/>
  <c r="J101" i="2"/>
  <c r="H101" i="2"/>
  <c r="F101" i="2"/>
  <c r="B101" i="2"/>
  <c r="L100" i="2"/>
  <c r="J100" i="2"/>
  <c r="H100" i="2"/>
  <c r="F100" i="2"/>
  <c r="B100" i="2"/>
  <c r="L99" i="2"/>
  <c r="J99" i="2"/>
  <c r="H99" i="2"/>
  <c r="F99" i="2"/>
  <c r="B99" i="2"/>
  <c r="L98" i="2"/>
  <c r="J98" i="2"/>
  <c r="H98" i="2"/>
  <c r="F98" i="2"/>
  <c r="B98" i="2"/>
  <c r="L97" i="2"/>
  <c r="J97" i="2"/>
  <c r="H97" i="2"/>
  <c r="F97" i="2"/>
  <c r="B97" i="2"/>
  <c r="L96" i="2"/>
  <c r="J96" i="2"/>
  <c r="H96" i="2"/>
  <c r="F96" i="2"/>
  <c r="B96" i="2"/>
  <c r="L95" i="2"/>
  <c r="J95" i="2"/>
  <c r="H95" i="2"/>
  <c r="F95" i="2"/>
  <c r="B95" i="2"/>
  <c r="L94" i="2"/>
  <c r="J94" i="2"/>
  <c r="H94" i="2"/>
  <c r="F94" i="2"/>
  <c r="B94" i="2"/>
  <c r="L93" i="2"/>
  <c r="J93" i="2"/>
  <c r="H93" i="2"/>
  <c r="F93" i="2"/>
  <c r="B93" i="2"/>
  <c r="L92" i="2"/>
  <c r="J92" i="2"/>
  <c r="H92" i="2"/>
  <c r="F92" i="2"/>
  <c r="B92" i="2"/>
  <c r="L91" i="2"/>
  <c r="J91" i="2"/>
  <c r="H91" i="2"/>
  <c r="F91" i="2"/>
  <c r="B91" i="2"/>
  <c r="L90" i="2"/>
  <c r="J90" i="2"/>
  <c r="H90" i="2"/>
  <c r="F90" i="2"/>
  <c r="B90" i="2"/>
  <c r="L89" i="2"/>
  <c r="J89" i="2"/>
  <c r="H89" i="2"/>
  <c r="F89" i="2"/>
  <c r="B89" i="2"/>
  <c r="L88" i="2"/>
  <c r="J88" i="2"/>
  <c r="H88" i="2"/>
  <c r="F88" i="2"/>
  <c r="B88" i="2"/>
  <c r="L87" i="2"/>
  <c r="J87" i="2"/>
  <c r="H87" i="2"/>
  <c r="F87" i="2"/>
  <c r="B87" i="2"/>
  <c r="L86" i="2"/>
  <c r="J86" i="2"/>
  <c r="H86" i="2"/>
  <c r="F86" i="2"/>
  <c r="B86" i="2"/>
  <c r="L85" i="2"/>
  <c r="J85" i="2"/>
  <c r="H85" i="2"/>
  <c r="F85" i="2"/>
  <c r="B85" i="2"/>
  <c r="L84" i="2"/>
  <c r="J84" i="2"/>
  <c r="H84" i="2"/>
  <c r="F84" i="2"/>
  <c r="B84" i="2"/>
  <c r="L83" i="2"/>
  <c r="J83" i="2"/>
  <c r="H83" i="2"/>
  <c r="F83" i="2"/>
  <c r="B83" i="2"/>
  <c r="L82" i="2"/>
  <c r="J82" i="2"/>
  <c r="H82" i="2"/>
  <c r="F82" i="2"/>
  <c r="B82" i="2"/>
  <c r="L81" i="2"/>
  <c r="J81" i="2"/>
  <c r="H81" i="2"/>
  <c r="F81" i="2"/>
  <c r="B81" i="2"/>
  <c r="L80" i="2"/>
  <c r="J80" i="2"/>
  <c r="H80" i="2"/>
  <c r="F80" i="2"/>
  <c r="B80" i="2"/>
  <c r="L79" i="2"/>
  <c r="J79" i="2"/>
  <c r="H79" i="2"/>
  <c r="F79" i="2"/>
  <c r="B79" i="2"/>
  <c r="L78" i="2"/>
  <c r="J78" i="2"/>
  <c r="H78" i="2"/>
  <c r="F78" i="2"/>
  <c r="B78" i="2"/>
  <c r="L77" i="2"/>
  <c r="J77" i="2"/>
  <c r="H77" i="2"/>
  <c r="F77" i="2"/>
  <c r="B77" i="2"/>
  <c r="L76" i="2"/>
  <c r="J76" i="2"/>
  <c r="H76" i="2"/>
  <c r="F76" i="2"/>
  <c r="B76" i="2"/>
  <c r="L75" i="2"/>
  <c r="J75" i="2"/>
  <c r="H75" i="2"/>
  <c r="F75" i="2"/>
  <c r="B75" i="2"/>
  <c r="L74" i="2"/>
  <c r="J74" i="2"/>
  <c r="H74" i="2"/>
  <c r="F74" i="2"/>
  <c r="B74" i="2"/>
  <c r="L73" i="2"/>
  <c r="J73" i="2"/>
  <c r="H73" i="2"/>
  <c r="F73" i="2"/>
  <c r="B73" i="2"/>
  <c r="L72" i="2"/>
  <c r="J72" i="2"/>
  <c r="H72" i="2"/>
  <c r="F72" i="2"/>
  <c r="B72" i="2"/>
  <c r="L71" i="2"/>
  <c r="J71" i="2"/>
  <c r="H71" i="2"/>
  <c r="F71" i="2"/>
  <c r="B71" i="2"/>
  <c r="L70" i="2"/>
  <c r="J70" i="2"/>
  <c r="H70" i="2"/>
  <c r="F70" i="2"/>
  <c r="B70" i="2"/>
  <c r="L69" i="2"/>
  <c r="J69" i="2"/>
  <c r="H69" i="2"/>
  <c r="F69" i="2"/>
  <c r="B69" i="2"/>
  <c r="L68" i="2"/>
  <c r="J68" i="2"/>
  <c r="H68" i="2"/>
  <c r="F68" i="2"/>
  <c r="B68" i="2"/>
  <c r="L67" i="2"/>
  <c r="J67" i="2"/>
  <c r="H67" i="2"/>
  <c r="F67" i="2"/>
  <c r="B67" i="2"/>
  <c r="L66" i="2"/>
  <c r="J66" i="2"/>
  <c r="H66" i="2"/>
  <c r="F66" i="2"/>
  <c r="B66" i="2"/>
  <c r="L65" i="2"/>
  <c r="J65" i="2"/>
  <c r="H65" i="2"/>
  <c r="F65" i="2"/>
  <c r="B65" i="2"/>
  <c r="L64" i="2"/>
  <c r="J64" i="2"/>
  <c r="H64" i="2"/>
  <c r="F64" i="2"/>
  <c r="B64" i="2"/>
  <c r="L63" i="2"/>
  <c r="J63" i="2"/>
  <c r="H63" i="2"/>
  <c r="F63" i="2"/>
  <c r="B63" i="2"/>
  <c r="L62" i="2"/>
  <c r="J62" i="2"/>
  <c r="H62" i="2"/>
  <c r="F62" i="2"/>
  <c r="B62" i="2"/>
  <c r="L61" i="2"/>
  <c r="J61" i="2"/>
  <c r="H61" i="2"/>
  <c r="F61" i="2"/>
  <c r="B61" i="2"/>
  <c r="L60" i="2"/>
  <c r="J60" i="2"/>
  <c r="H60" i="2"/>
  <c r="F60" i="2"/>
  <c r="B60" i="2"/>
  <c r="L59" i="2"/>
  <c r="J59" i="2"/>
  <c r="H59" i="2"/>
  <c r="F59" i="2"/>
  <c r="B59" i="2"/>
  <c r="L58" i="2"/>
  <c r="J58" i="2"/>
  <c r="H58" i="2"/>
  <c r="F58" i="2"/>
  <c r="B58" i="2"/>
  <c r="L57" i="2"/>
  <c r="J57" i="2"/>
  <c r="H57" i="2"/>
  <c r="F57" i="2"/>
  <c r="B57" i="2"/>
  <c r="L56" i="2"/>
  <c r="J56" i="2"/>
  <c r="H56" i="2"/>
  <c r="F56" i="2"/>
  <c r="B56" i="2"/>
  <c r="L55" i="2"/>
  <c r="J55" i="2"/>
  <c r="H55" i="2"/>
  <c r="F55" i="2"/>
  <c r="B55" i="2"/>
  <c r="L54" i="2"/>
  <c r="J54" i="2"/>
  <c r="H54" i="2"/>
  <c r="F54" i="2"/>
  <c r="B54" i="2"/>
  <c r="L53" i="2"/>
  <c r="J53" i="2"/>
  <c r="H53" i="2"/>
  <c r="F53" i="2"/>
  <c r="B53" i="2"/>
  <c r="L52" i="2"/>
  <c r="J52" i="2"/>
  <c r="H52" i="2"/>
  <c r="F52" i="2"/>
  <c r="B52" i="2"/>
  <c r="L51" i="2"/>
  <c r="J51" i="2"/>
  <c r="H51" i="2"/>
  <c r="F51" i="2"/>
  <c r="B51" i="2"/>
  <c r="L50" i="2"/>
  <c r="J50" i="2"/>
  <c r="H50" i="2"/>
  <c r="F50" i="2"/>
  <c r="B50" i="2"/>
  <c r="L49" i="2"/>
  <c r="J49" i="2"/>
  <c r="H49" i="2"/>
  <c r="F49" i="2"/>
  <c r="B49" i="2"/>
  <c r="L48" i="2"/>
  <c r="J48" i="2"/>
  <c r="H48" i="2"/>
  <c r="F48" i="2"/>
  <c r="B48" i="2"/>
  <c r="L47" i="2"/>
  <c r="J47" i="2"/>
  <c r="H47" i="2"/>
  <c r="F47" i="2"/>
  <c r="B47" i="2"/>
  <c r="L46" i="2"/>
  <c r="J46" i="2"/>
  <c r="H46" i="2"/>
  <c r="F46" i="2"/>
  <c r="B46" i="2"/>
  <c r="L45" i="2"/>
  <c r="J45" i="2"/>
  <c r="H45" i="2"/>
  <c r="F45" i="2"/>
  <c r="B45" i="2"/>
  <c r="L44" i="2"/>
  <c r="J44" i="2"/>
  <c r="H44" i="2"/>
  <c r="F44" i="2"/>
  <c r="B44" i="2"/>
  <c r="L43" i="2"/>
  <c r="J43" i="2"/>
  <c r="H43" i="2"/>
  <c r="F43" i="2"/>
  <c r="B43" i="2"/>
  <c r="L42" i="2"/>
  <c r="J42" i="2"/>
  <c r="H42" i="2"/>
  <c r="F42" i="2"/>
  <c r="B42" i="2"/>
  <c r="L41" i="2"/>
  <c r="J41" i="2"/>
  <c r="H41" i="2"/>
  <c r="F41" i="2"/>
  <c r="B41" i="2"/>
  <c r="L40" i="2"/>
  <c r="J40" i="2"/>
  <c r="H40" i="2"/>
  <c r="F40" i="2"/>
  <c r="B40" i="2"/>
  <c r="L39" i="2"/>
  <c r="J39" i="2"/>
  <c r="H39" i="2"/>
  <c r="F39" i="2"/>
  <c r="B39" i="2"/>
  <c r="L38" i="2"/>
  <c r="J38" i="2"/>
  <c r="H38" i="2"/>
  <c r="F38" i="2"/>
  <c r="B38" i="2"/>
  <c r="L37" i="2"/>
  <c r="J37" i="2"/>
  <c r="H37" i="2"/>
  <c r="F37" i="2"/>
  <c r="B37" i="2"/>
  <c r="L36" i="2"/>
  <c r="J36" i="2"/>
  <c r="H36" i="2"/>
  <c r="F36" i="2"/>
  <c r="B36" i="2"/>
  <c r="L35" i="2"/>
  <c r="J35" i="2"/>
  <c r="H35" i="2"/>
  <c r="F35" i="2"/>
  <c r="B35" i="2"/>
  <c r="L34" i="2"/>
  <c r="J34" i="2"/>
  <c r="H34" i="2"/>
  <c r="F34" i="2"/>
  <c r="B34" i="2"/>
  <c r="L33" i="2"/>
  <c r="J33" i="2"/>
  <c r="H33" i="2"/>
  <c r="F33" i="2"/>
  <c r="B33" i="2"/>
  <c r="L32" i="2"/>
  <c r="J32" i="2"/>
  <c r="H32" i="2"/>
  <c r="F32" i="2"/>
  <c r="B32" i="2"/>
  <c r="L31" i="2"/>
  <c r="J31" i="2"/>
  <c r="H31" i="2"/>
  <c r="F31" i="2"/>
  <c r="B31" i="2"/>
  <c r="L30" i="2"/>
  <c r="J30" i="2"/>
  <c r="H30" i="2"/>
  <c r="F30" i="2"/>
  <c r="B30" i="2"/>
  <c r="L29" i="2"/>
  <c r="J29" i="2"/>
  <c r="H29" i="2"/>
  <c r="F29" i="2"/>
  <c r="B29" i="2"/>
  <c r="L28" i="2"/>
  <c r="J28" i="2"/>
  <c r="H28" i="2"/>
  <c r="F28" i="2"/>
  <c r="B28" i="2"/>
  <c r="L27" i="2"/>
  <c r="J27" i="2"/>
  <c r="H27" i="2"/>
  <c r="F27" i="2"/>
  <c r="B27" i="2"/>
  <c r="L26" i="2"/>
  <c r="J26" i="2"/>
  <c r="H26" i="2"/>
  <c r="F26" i="2"/>
  <c r="B26" i="2"/>
  <c r="L25" i="2"/>
  <c r="J25" i="2"/>
  <c r="H25" i="2"/>
  <c r="F25" i="2"/>
  <c r="B25" i="2"/>
  <c r="L24" i="2"/>
  <c r="J24" i="2"/>
  <c r="H24" i="2"/>
  <c r="F24" i="2"/>
  <c r="B24" i="2"/>
  <c r="L23" i="2"/>
  <c r="J23" i="2"/>
  <c r="H23" i="2"/>
  <c r="F23" i="2"/>
  <c r="B23" i="2"/>
  <c r="L22" i="2"/>
  <c r="J22" i="2"/>
  <c r="H22" i="2"/>
  <c r="F22" i="2"/>
  <c r="B22" i="2"/>
  <c r="L21" i="2"/>
  <c r="J21" i="2"/>
  <c r="H21" i="2"/>
  <c r="F21" i="2"/>
  <c r="B21" i="2"/>
  <c r="L20" i="2"/>
  <c r="J20" i="2"/>
  <c r="H20" i="2"/>
  <c r="F20" i="2"/>
  <c r="B20" i="2"/>
  <c r="L19" i="2"/>
  <c r="J19" i="2"/>
  <c r="H19" i="2"/>
  <c r="F19" i="2"/>
  <c r="B19" i="2"/>
  <c r="L18" i="2"/>
  <c r="J18" i="2"/>
  <c r="H18" i="2"/>
  <c r="F18" i="2"/>
  <c r="B18" i="2"/>
  <c r="L17" i="2"/>
  <c r="J17" i="2"/>
  <c r="H17" i="2"/>
  <c r="F17" i="2"/>
  <c r="B17" i="2"/>
  <c r="L16" i="2"/>
  <c r="J16" i="2"/>
  <c r="H16" i="2"/>
  <c r="F16" i="2"/>
  <c r="B16" i="2"/>
  <c r="L15" i="2"/>
  <c r="J15" i="2"/>
  <c r="H15" i="2"/>
  <c r="F15" i="2"/>
  <c r="B15" i="2"/>
  <c r="L14" i="2"/>
  <c r="J14" i="2"/>
  <c r="H14" i="2"/>
  <c r="F14" i="2"/>
  <c r="B14" i="2"/>
  <c r="L13" i="2"/>
  <c r="J13" i="2"/>
  <c r="H13" i="2"/>
  <c r="F13" i="2"/>
  <c r="B13" i="2"/>
  <c r="L12" i="2"/>
  <c r="J12" i="2"/>
  <c r="H12" i="2"/>
  <c r="F12" i="2"/>
  <c r="B12" i="2"/>
  <c r="L11" i="2"/>
  <c r="J11" i="2"/>
  <c r="H11" i="2"/>
  <c r="F11" i="2"/>
  <c r="B11" i="2"/>
  <c r="L10" i="2"/>
  <c r="J10" i="2"/>
  <c r="H10" i="2"/>
  <c r="F10" i="2"/>
  <c r="B10" i="2"/>
  <c r="L9" i="2"/>
  <c r="J9" i="2"/>
  <c r="H9" i="2"/>
  <c r="F9" i="2"/>
  <c r="B9" i="2"/>
  <c r="L8" i="2"/>
  <c r="J8" i="2"/>
  <c r="H8" i="2"/>
  <c r="F8" i="2"/>
  <c r="B8" i="2"/>
  <c r="L7" i="2"/>
  <c r="J7" i="2"/>
  <c r="H7" i="2"/>
  <c r="F7" i="2"/>
  <c r="B7" i="2"/>
  <c r="L6" i="2"/>
  <c r="J6" i="2"/>
  <c r="H6" i="2"/>
  <c r="F6" i="2"/>
  <c r="B6" i="2"/>
  <c r="L5" i="2"/>
  <c r="J5" i="2"/>
  <c r="H5" i="2"/>
  <c r="F5" i="2"/>
  <c r="B5" i="2"/>
  <c r="L4" i="2"/>
  <c r="J4" i="2"/>
  <c r="H4" i="2"/>
  <c r="F4" i="2"/>
  <c r="B4" i="2"/>
  <c r="L3" i="2"/>
  <c r="J3" i="2"/>
  <c r="H3" i="2"/>
  <c r="F3" i="2"/>
  <c r="B3" i="2"/>
  <c r="K2" i="2"/>
  <c r="J2" i="2"/>
  <c r="I2" i="2"/>
  <c r="G2" i="2"/>
  <c r="E2" i="2"/>
  <c r="D2" i="2"/>
  <c r="C2" i="2"/>
  <c r="L1" i="2"/>
  <c r="L2" i="2" s="1"/>
  <c r="J1" i="2"/>
  <c r="H1" i="2"/>
  <c r="H2" i="2" s="1"/>
  <c r="F1" i="2"/>
  <c r="F2" i="2" s="1"/>
  <c r="B1" i="2"/>
  <c r="B2" i="2" s="1"/>
  <c r="J949" i="1"/>
  <c r="H947" i="1"/>
  <c r="G947" i="1"/>
  <c r="F947" i="1"/>
  <c r="E947" i="1"/>
  <c r="D947" i="1"/>
  <c r="C947" i="1"/>
  <c r="B947" i="1"/>
  <c r="H946" i="1"/>
  <c r="G946" i="1"/>
  <c r="F946" i="1"/>
  <c r="E946" i="1"/>
  <c r="D946" i="1"/>
  <c r="C946" i="1"/>
  <c r="B946" i="1"/>
  <c r="H945" i="1"/>
  <c r="G945" i="1"/>
  <c r="F945" i="1"/>
  <c r="E945" i="1"/>
  <c r="D945" i="1"/>
  <c r="C945" i="1"/>
  <c r="B945" i="1"/>
  <c r="H944" i="1"/>
  <c r="G944" i="1"/>
  <c r="F944" i="1"/>
  <c r="E944" i="1"/>
  <c r="D944" i="1"/>
  <c r="C944" i="1"/>
  <c r="B944" i="1"/>
  <c r="H943" i="1"/>
  <c r="G943" i="1"/>
  <c r="F943" i="1"/>
  <c r="E943" i="1"/>
  <c r="D943" i="1"/>
  <c r="C943" i="1"/>
  <c r="B943" i="1"/>
  <c r="H942" i="1"/>
  <c r="G942" i="1"/>
  <c r="F942" i="1"/>
  <c r="E942" i="1"/>
  <c r="D942" i="1"/>
  <c r="C942" i="1"/>
  <c r="B942" i="1"/>
  <c r="H941" i="1"/>
  <c r="G941" i="1"/>
  <c r="F941" i="1"/>
  <c r="E941" i="1"/>
  <c r="D941" i="1"/>
  <c r="C941" i="1"/>
  <c r="B941" i="1"/>
  <c r="H940" i="1"/>
  <c r="G940" i="1"/>
  <c r="F940" i="1"/>
  <c r="E940" i="1"/>
  <c r="D940" i="1"/>
  <c r="C940" i="1"/>
  <c r="B940" i="1"/>
  <c r="H939" i="1"/>
  <c r="G939" i="1"/>
  <c r="F939" i="1"/>
  <c r="E939" i="1"/>
  <c r="D939" i="1"/>
  <c r="C939" i="1"/>
  <c r="B939" i="1"/>
  <c r="H938" i="1"/>
  <c r="G938" i="1"/>
  <c r="F938" i="1"/>
  <c r="E938" i="1"/>
  <c r="D938" i="1"/>
  <c r="C938" i="1"/>
  <c r="B938" i="1"/>
  <c r="H937" i="1"/>
  <c r="G937" i="1"/>
  <c r="F937" i="1"/>
  <c r="E937" i="1"/>
  <c r="D937" i="1"/>
  <c r="C937" i="1"/>
  <c r="B937" i="1"/>
  <c r="H936" i="1"/>
  <c r="G936" i="1"/>
  <c r="F936" i="1"/>
  <c r="E936" i="1"/>
  <c r="D936" i="1"/>
  <c r="C936" i="1"/>
  <c r="B936" i="1"/>
  <c r="H935" i="1"/>
  <c r="G935" i="1"/>
  <c r="F935" i="1"/>
  <c r="E935" i="1"/>
  <c r="D935" i="1"/>
  <c r="C935" i="1"/>
  <c r="B935" i="1"/>
  <c r="H934" i="1"/>
  <c r="G934" i="1"/>
  <c r="F934" i="1"/>
  <c r="E934" i="1"/>
  <c r="D934" i="1"/>
  <c r="C934" i="1"/>
  <c r="B934" i="1"/>
  <c r="H933" i="1"/>
  <c r="G933" i="1"/>
  <c r="F933" i="1"/>
  <c r="E933" i="1"/>
  <c r="D933" i="1"/>
  <c r="C933" i="1"/>
  <c r="B933" i="1"/>
  <c r="H932" i="1"/>
  <c r="G932" i="1"/>
  <c r="F932" i="1"/>
  <c r="E932" i="1"/>
  <c r="D932" i="1"/>
  <c r="C932" i="1"/>
  <c r="B932" i="1"/>
  <c r="H931" i="1"/>
  <c r="G931" i="1"/>
  <c r="F931" i="1"/>
  <c r="E931" i="1"/>
  <c r="D931" i="1"/>
  <c r="C931" i="1"/>
  <c r="B931" i="1"/>
  <c r="H930" i="1"/>
  <c r="G930" i="1"/>
  <c r="F930" i="1"/>
  <c r="E930" i="1"/>
  <c r="D930" i="1"/>
  <c r="C930" i="1"/>
  <c r="B930" i="1"/>
  <c r="H929" i="1"/>
  <c r="G929" i="1"/>
  <c r="F929" i="1"/>
  <c r="E929" i="1"/>
  <c r="D929" i="1"/>
  <c r="C929" i="1"/>
  <c r="B929" i="1"/>
  <c r="H928" i="1"/>
  <c r="G928" i="1"/>
  <c r="F928" i="1"/>
  <c r="E928" i="1"/>
  <c r="D928" i="1"/>
  <c r="C928" i="1"/>
  <c r="B928" i="1"/>
  <c r="H927" i="1"/>
  <c r="G927" i="1"/>
  <c r="F927" i="1"/>
  <c r="E927" i="1"/>
  <c r="D927" i="1"/>
  <c r="C927" i="1"/>
  <c r="B927" i="1"/>
  <c r="H926" i="1"/>
  <c r="G926" i="1"/>
  <c r="F926" i="1"/>
  <c r="E926" i="1"/>
  <c r="D926" i="1"/>
  <c r="C926" i="1"/>
  <c r="B926" i="1"/>
  <c r="H925" i="1"/>
  <c r="G925" i="1"/>
  <c r="F925" i="1"/>
  <c r="E925" i="1"/>
  <c r="D925" i="1"/>
  <c r="C925" i="1"/>
  <c r="B925" i="1"/>
  <c r="H924" i="1"/>
  <c r="G924" i="1"/>
  <c r="F924" i="1"/>
  <c r="E924" i="1"/>
  <c r="D924" i="1"/>
  <c r="C924" i="1"/>
  <c r="B924" i="1"/>
  <c r="H923" i="1"/>
  <c r="G923" i="1"/>
  <c r="F923" i="1"/>
  <c r="E923" i="1"/>
  <c r="D923" i="1"/>
  <c r="C923" i="1"/>
  <c r="B923" i="1"/>
  <c r="H922" i="1"/>
  <c r="G922" i="1"/>
  <c r="F922" i="1"/>
  <c r="E922" i="1"/>
  <c r="D922" i="1"/>
  <c r="C922" i="1"/>
  <c r="B922" i="1"/>
  <c r="H921" i="1"/>
  <c r="G921" i="1"/>
  <c r="F921" i="1"/>
  <c r="E921" i="1"/>
  <c r="D921" i="1"/>
  <c r="C921" i="1"/>
  <c r="B921" i="1"/>
  <c r="H920" i="1"/>
  <c r="G920" i="1"/>
  <c r="F920" i="1"/>
  <c r="E920" i="1"/>
  <c r="D920" i="1"/>
  <c r="C920" i="1"/>
  <c r="B920" i="1"/>
  <c r="H919" i="1"/>
  <c r="G919" i="1"/>
  <c r="F919" i="1"/>
  <c r="E919" i="1"/>
  <c r="D919" i="1"/>
  <c r="C919" i="1"/>
  <c r="B919" i="1"/>
  <c r="H918" i="1"/>
  <c r="G918" i="1"/>
  <c r="F918" i="1"/>
  <c r="E918" i="1"/>
  <c r="D918" i="1"/>
  <c r="C918" i="1"/>
  <c r="B918" i="1"/>
  <c r="H917" i="1"/>
  <c r="G917" i="1"/>
  <c r="F917" i="1"/>
  <c r="E917" i="1"/>
  <c r="D917" i="1"/>
  <c r="C917" i="1"/>
  <c r="B917" i="1"/>
  <c r="H916" i="1"/>
  <c r="G916" i="1"/>
  <c r="F916" i="1"/>
  <c r="E916" i="1"/>
  <c r="D916" i="1"/>
  <c r="C916" i="1"/>
  <c r="B916" i="1"/>
  <c r="H915" i="1"/>
  <c r="G915" i="1"/>
  <c r="F915" i="1"/>
  <c r="E915" i="1"/>
  <c r="D915" i="1"/>
  <c r="C915" i="1"/>
  <c r="B915" i="1"/>
  <c r="H914" i="1"/>
  <c r="G914" i="1"/>
  <c r="F914" i="1"/>
  <c r="E914" i="1"/>
  <c r="D914" i="1"/>
  <c r="C914" i="1"/>
  <c r="B914" i="1"/>
  <c r="H913" i="1"/>
  <c r="G913" i="1"/>
  <c r="F913" i="1"/>
  <c r="E913" i="1"/>
  <c r="D913" i="1"/>
  <c r="C913" i="1"/>
  <c r="B913" i="1"/>
  <c r="H912" i="1"/>
  <c r="G912" i="1"/>
  <c r="F912" i="1"/>
  <c r="E912" i="1"/>
  <c r="D912" i="1"/>
  <c r="C912" i="1"/>
  <c r="B912" i="1"/>
  <c r="H911" i="1"/>
  <c r="G911" i="1"/>
  <c r="F911" i="1"/>
  <c r="E911" i="1"/>
  <c r="D911" i="1"/>
  <c r="C911" i="1"/>
  <c r="B911" i="1"/>
  <c r="H910" i="1"/>
  <c r="G910" i="1"/>
  <c r="F910" i="1"/>
  <c r="E910" i="1"/>
  <c r="D910" i="1"/>
  <c r="C910" i="1"/>
  <c r="B910" i="1"/>
  <c r="H909" i="1"/>
  <c r="G909" i="1"/>
  <c r="F909" i="1"/>
  <c r="E909" i="1"/>
  <c r="D909" i="1"/>
  <c r="C909" i="1"/>
  <c r="B909" i="1"/>
  <c r="H908" i="1"/>
  <c r="G908" i="1"/>
  <c r="F908" i="1"/>
  <c r="E908" i="1"/>
  <c r="D908" i="1"/>
  <c r="C908" i="1"/>
  <c r="B908" i="1"/>
  <c r="H907" i="1"/>
  <c r="G907" i="1"/>
  <c r="F907" i="1"/>
  <c r="E907" i="1"/>
  <c r="D907" i="1"/>
  <c r="C907" i="1"/>
  <c r="B907" i="1"/>
  <c r="H906" i="1"/>
  <c r="G906" i="1"/>
  <c r="F906" i="1"/>
  <c r="E906" i="1"/>
  <c r="D906" i="1"/>
  <c r="C906" i="1"/>
  <c r="B906" i="1"/>
  <c r="H905" i="1"/>
  <c r="G905" i="1"/>
  <c r="F905" i="1"/>
  <c r="E905" i="1"/>
  <c r="D905" i="1"/>
  <c r="C905" i="1"/>
  <c r="B905" i="1"/>
  <c r="H904" i="1"/>
  <c r="G904" i="1"/>
  <c r="F904" i="1"/>
  <c r="E904" i="1"/>
  <c r="D904" i="1"/>
  <c r="C904" i="1"/>
  <c r="B904" i="1"/>
  <c r="H903" i="1"/>
  <c r="G903" i="1"/>
  <c r="F903" i="1"/>
  <c r="E903" i="1"/>
  <c r="D903" i="1"/>
  <c r="C903" i="1"/>
  <c r="B903" i="1"/>
  <c r="H902" i="1"/>
  <c r="G902" i="1"/>
  <c r="F902" i="1"/>
  <c r="E902" i="1"/>
  <c r="D902" i="1"/>
  <c r="C902" i="1"/>
  <c r="B902" i="1"/>
  <c r="H901" i="1"/>
  <c r="G901" i="1"/>
  <c r="F901" i="1"/>
  <c r="E901" i="1"/>
  <c r="D901" i="1"/>
  <c r="C901" i="1"/>
  <c r="B901" i="1"/>
  <c r="H900" i="1"/>
  <c r="G900" i="1"/>
  <c r="F900" i="1"/>
  <c r="E900" i="1"/>
  <c r="D900" i="1"/>
  <c r="C900" i="1"/>
  <c r="B900" i="1"/>
  <c r="H899" i="1"/>
  <c r="G899" i="1"/>
  <c r="F899" i="1"/>
  <c r="E899" i="1"/>
  <c r="D899" i="1"/>
  <c r="C899" i="1"/>
  <c r="B899" i="1"/>
  <c r="H898" i="1"/>
  <c r="G898" i="1"/>
  <c r="F898" i="1"/>
  <c r="E898" i="1"/>
  <c r="D898" i="1"/>
  <c r="C898" i="1"/>
  <c r="B898" i="1"/>
  <c r="H897" i="1"/>
  <c r="G897" i="1"/>
  <c r="F897" i="1"/>
  <c r="E897" i="1"/>
  <c r="D897" i="1"/>
  <c r="C897" i="1"/>
  <c r="B897" i="1"/>
  <c r="H896" i="1"/>
  <c r="G896" i="1"/>
  <c r="F896" i="1"/>
  <c r="E896" i="1"/>
  <c r="D896" i="1"/>
  <c r="C896" i="1"/>
  <c r="B896" i="1"/>
  <c r="H895" i="1"/>
  <c r="G895" i="1"/>
  <c r="F895" i="1"/>
  <c r="E895" i="1"/>
  <c r="D895" i="1"/>
  <c r="C895" i="1"/>
  <c r="B895" i="1"/>
  <c r="H894" i="1"/>
  <c r="G894" i="1"/>
  <c r="F894" i="1"/>
  <c r="E894" i="1"/>
  <c r="D894" i="1"/>
  <c r="C894" i="1"/>
  <c r="B894" i="1"/>
  <c r="H893" i="1"/>
  <c r="G893" i="1"/>
  <c r="F893" i="1"/>
  <c r="E893" i="1"/>
  <c r="D893" i="1"/>
  <c r="C893" i="1"/>
  <c r="B893" i="1"/>
  <c r="H892" i="1"/>
  <c r="G892" i="1"/>
  <c r="F892" i="1"/>
  <c r="E892" i="1"/>
  <c r="D892" i="1"/>
  <c r="C892" i="1"/>
  <c r="B892" i="1"/>
  <c r="H891" i="1"/>
  <c r="G891" i="1"/>
  <c r="F891" i="1"/>
  <c r="E891" i="1"/>
  <c r="D891" i="1"/>
  <c r="C891" i="1"/>
  <c r="B891" i="1"/>
  <c r="H890" i="1"/>
  <c r="G890" i="1"/>
  <c r="F890" i="1"/>
  <c r="E890" i="1"/>
  <c r="D890" i="1"/>
  <c r="C890" i="1"/>
  <c r="B890" i="1"/>
  <c r="H889" i="1"/>
  <c r="G889" i="1"/>
  <c r="F889" i="1"/>
  <c r="E889" i="1"/>
  <c r="D889" i="1"/>
  <c r="C889" i="1"/>
  <c r="B889" i="1"/>
  <c r="H888" i="1"/>
  <c r="G888" i="1"/>
  <c r="F888" i="1"/>
  <c r="E888" i="1"/>
  <c r="D888" i="1"/>
  <c r="C888" i="1"/>
  <c r="B888" i="1"/>
  <c r="H887" i="1"/>
  <c r="G887" i="1"/>
  <c r="F887" i="1"/>
  <c r="E887" i="1"/>
  <c r="D887" i="1"/>
  <c r="C887" i="1"/>
  <c r="B887" i="1"/>
  <c r="H886" i="1"/>
  <c r="G886" i="1"/>
  <c r="F886" i="1"/>
  <c r="E886" i="1"/>
  <c r="D886" i="1"/>
  <c r="C886" i="1"/>
  <c r="B886" i="1"/>
  <c r="H885" i="1"/>
  <c r="G885" i="1"/>
  <c r="F885" i="1"/>
  <c r="E885" i="1"/>
  <c r="D885" i="1"/>
  <c r="C885" i="1"/>
  <c r="B885" i="1"/>
  <c r="H884" i="1"/>
  <c r="G884" i="1"/>
  <c r="F884" i="1"/>
  <c r="E884" i="1"/>
  <c r="D884" i="1"/>
  <c r="C884" i="1"/>
  <c r="B884" i="1"/>
  <c r="H883" i="1"/>
  <c r="G883" i="1"/>
  <c r="F883" i="1"/>
  <c r="E883" i="1"/>
  <c r="D883" i="1"/>
  <c r="C883" i="1"/>
  <c r="B883" i="1"/>
  <c r="H882" i="1"/>
  <c r="G882" i="1"/>
  <c r="F882" i="1"/>
  <c r="E882" i="1"/>
  <c r="D882" i="1"/>
  <c r="C882" i="1"/>
  <c r="B882" i="1"/>
  <c r="H881" i="1"/>
  <c r="G881" i="1"/>
  <c r="F881" i="1"/>
  <c r="E881" i="1"/>
  <c r="D881" i="1"/>
  <c r="C881" i="1"/>
  <c r="B881" i="1"/>
  <c r="H880" i="1"/>
  <c r="G880" i="1"/>
  <c r="F880" i="1"/>
  <c r="E880" i="1"/>
  <c r="D880" i="1"/>
  <c r="C880" i="1"/>
  <c r="B880" i="1"/>
  <c r="H879" i="1"/>
  <c r="G879" i="1"/>
  <c r="F879" i="1"/>
  <c r="E879" i="1"/>
  <c r="D879" i="1"/>
  <c r="C879" i="1"/>
  <c r="B879" i="1"/>
  <c r="H878" i="1"/>
  <c r="G878" i="1"/>
  <c r="F878" i="1"/>
  <c r="E878" i="1"/>
  <c r="D878" i="1"/>
  <c r="C878" i="1"/>
  <c r="B878" i="1"/>
  <c r="H877" i="1"/>
  <c r="G877" i="1"/>
  <c r="F877" i="1"/>
  <c r="E877" i="1"/>
  <c r="D877" i="1"/>
  <c r="C877" i="1"/>
  <c r="B877" i="1"/>
  <c r="H876" i="1"/>
  <c r="G876" i="1"/>
  <c r="F876" i="1"/>
  <c r="E876" i="1"/>
  <c r="D876" i="1"/>
  <c r="C876" i="1"/>
  <c r="B876" i="1"/>
  <c r="H875" i="1"/>
  <c r="G875" i="1"/>
  <c r="F875" i="1"/>
  <c r="E875" i="1"/>
  <c r="D875" i="1"/>
  <c r="C875" i="1"/>
  <c r="B875" i="1"/>
  <c r="H874" i="1"/>
  <c r="G874" i="1"/>
  <c r="F874" i="1"/>
  <c r="E874" i="1"/>
  <c r="D874" i="1"/>
  <c r="C874" i="1"/>
  <c r="B874" i="1"/>
  <c r="H873" i="1"/>
  <c r="G873" i="1"/>
  <c r="F873" i="1"/>
  <c r="E873" i="1"/>
  <c r="D873" i="1"/>
  <c r="C873" i="1"/>
  <c r="B873" i="1"/>
  <c r="H872" i="1"/>
  <c r="G872" i="1"/>
  <c r="F872" i="1"/>
  <c r="E872" i="1"/>
  <c r="D872" i="1"/>
  <c r="C872" i="1"/>
  <c r="B872" i="1"/>
  <c r="H871" i="1"/>
  <c r="G871" i="1"/>
  <c r="F871" i="1"/>
  <c r="E871" i="1"/>
  <c r="D871" i="1"/>
  <c r="C871" i="1"/>
  <c r="B871" i="1"/>
  <c r="H870" i="1"/>
  <c r="G870" i="1"/>
  <c r="F870" i="1"/>
  <c r="E870" i="1"/>
  <c r="D870" i="1"/>
  <c r="C870" i="1"/>
  <c r="B870" i="1"/>
  <c r="H869" i="1"/>
  <c r="G869" i="1"/>
  <c r="F869" i="1"/>
  <c r="E869" i="1"/>
  <c r="D869" i="1"/>
  <c r="C869" i="1"/>
  <c r="B869" i="1"/>
  <c r="H868" i="1"/>
  <c r="G868" i="1"/>
  <c r="F868" i="1"/>
  <c r="E868" i="1"/>
  <c r="D868" i="1"/>
  <c r="B868" i="1"/>
  <c r="H867" i="1"/>
  <c r="G867" i="1"/>
  <c r="F867" i="1"/>
  <c r="E867" i="1"/>
  <c r="D867" i="1"/>
  <c r="C867" i="1"/>
  <c r="B867" i="1"/>
  <c r="H866" i="1"/>
  <c r="G866" i="1"/>
  <c r="F866" i="1"/>
  <c r="E866" i="1"/>
  <c r="D866" i="1"/>
  <c r="C866" i="1"/>
  <c r="B866" i="1"/>
  <c r="H865" i="1"/>
  <c r="G865" i="1"/>
  <c r="F865" i="1"/>
  <c r="E865" i="1"/>
  <c r="D865" i="1"/>
  <c r="C865" i="1"/>
  <c r="B865" i="1"/>
  <c r="H864" i="1"/>
  <c r="G864" i="1"/>
  <c r="F864" i="1"/>
  <c r="E864" i="1"/>
  <c r="D864" i="1"/>
  <c r="C864" i="1"/>
  <c r="B864" i="1"/>
  <c r="H863" i="1"/>
  <c r="G863" i="1"/>
  <c r="F863" i="1"/>
  <c r="H862" i="1"/>
  <c r="G862" i="1"/>
  <c r="F862" i="1"/>
  <c r="E862" i="1"/>
  <c r="D862" i="1"/>
  <c r="C862" i="1"/>
  <c r="B862" i="1"/>
  <c r="H861" i="1"/>
  <c r="G861" i="1"/>
  <c r="F861" i="1"/>
  <c r="E861" i="1"/>
  <c r="D861" i="1"/>
  <c r="C861" i="1"/>
  <c r="B861" i="1"/>
  <c r="H860" i="1"/>
  <c r="G860" i="1"/>
  <c r="F860" i="1"/>
  <c r="E860" i="1"/>
  <c r="D860" i="1"/>
  <c r="C860" i="1"/>
  <c r="B860" i="1"/>
  <c r="H859" i="1"/>
  <c r="G859" i="1"/>
  <c r="F859" i="1"/>
  <c r="E859" i="1"/>
  <c r="D859" i="1"/>
  <c r="C859" i="1"/>
  <c r="B859" i="1"/>
  <c r="H858" i="1"/>
  <c r="G858" i="1"/>
  <c r="F858" i="1"/>
  <c r="E858" i="1"/>
  <c r="D858" i="1"/>
  <c r="C858" i="1"/>
  <c r="B858" i="1"/>
  <c r="H857" i="1"/>
  <c r="G857" i="1"/>
  <c r="F857" i="1"/>
  <c r="E857" i="1"/>
  <c r="D857" i="1"/>
  <c r="C857" i="1"/>
  <c r="B857" i="1"/>
  <c r="H856" i="1"/>
  <c r="G856" i="1"/>
  <c r="F856" i="1"/>
  <c r="E856" i="1"/>
  <c r="D856" i="1"/>
  <c r="C856" i="1"/>
  <c r="B856" i="1"/>
  <c r="H855" i="1"/>
  <c r="G855" i="1"/>
  <c r="F855" i="1"/>
  <c r="E855" i="1"/>
  <c r="D855" i="1"/>
  <c r="C855" i="1"/>
  <c r="B855" i="1"/>
  <c r="H854" i="1"/>
  <c r="G854" i="1"/>
  <c r="F854" i="1"/>
  <c r="E854" i="1"/>
  <c r="D854" i="1"/>
  <c r="C854" i="1"/>
  <c r="B854" i="1"/>
  <c r="H853" i="1"/>
  <c r="G853" i="1"/>
  <c r="F853" i="1"/>
  <c r="E853" i="1"/>
  <c r="D853" i="1"/>
  <c r="C853" i="1"/>
  <c r="B853" i="1"/>
  <c r="H852" i="1"/>
  <c r="G852" i="1"/>
  <c r="F852" i="1"/>
  <c r="E852" i="1"/>
  <c r="D852" i="1"/>
  <c r="C852" i="1"/>
  <c r="B852" i="1"/>
  <c r="H851" i="1"/>
  <c r="G851" i="1"/>
  <c r="F851" i="1"/>
  <c r="E851" i="1"/>
  <c r="D851" i="1"/>
  <c r="C851" i="1"/>
  <c r="B851" i="1"/>
  <c r="H850" i="1"/>
  <c r="G850" i="1"/>
  <c r="F850" i="1"/>
  <c r="E850" i="1"/>
  <c r="D850" i="1"/>
  <c r="C850" i="1"/>
  <c r="B850" i="1"/>
  <c r="H849" i="1"/>
  <c r="G849" i="1"/>
  <c r="F849" i="1"/>
  <c r="E849" i="1"/>
  <c r="D849" i="1"/>
  <c r="C849" i="1"/>
  <c r="B849" i="1"/>
  <c r="H848" i="1"/>
  <c r="G848" i="1"/>
  <c r="F848" i="1"/>
  <c r="E848" i="1"/>
  <c r="D848" i="1"/>
  <c r="C848" i="1"/>
  <c r="B848" i="1"/>
  <c r="H847" i="1"/>
  <c r="G847" i="1"/>
  <c r="F847" i="1"/>
  <c r="E847" i="1"/>
  <c r="D847" i="1"/>
  <c r="C847" i="1"/>
  <c r="B847" i="1"/>
  <c r="H846" i="1"/>
  <c r="G846" i="1"/>
  <c r="F846" i="1"/>
  <c r="E846" i="1"/>
  <c r="D846" i="1"/>
  <c r="C846" i="1"/>
  <c r="B846" i="1"/>
  <c r="H845" i="1"/>
  <c r="G845" i="1"/>
  <c r="F845" i="1"/>
  <c r="E845" i="1"/>
  <c r="D845" i="1"/>
  <c r="C845" i="1"/>
  <c r="B845" i="1"/>
  <c r="H844" i="1"/>
  <c r="G844" i="1"/>
  <c r="F844" i="1"/>
  <c r="E844" i="1"/>
  <c r="D844" i="1"/>
  <c r="C844" i="1"/>
  <c r="B844" i="1"/>
  <c r="H843" i="1"/>
  <c r="G843" i="1"/>
  <c r="F843" i="1"/>
  <c r="E843" i="1"/>
  <c r="D843" i="1"/>
  <c r="C843" i="1"/>
  <c r="B843" i="1"/>
  <c r="H842" i="1"/>
  <c r="G842" i="1"/>
  <c r="F842" i="1"/>
  <c r="E842" i="1"/>
  <c r="D842" i="1"/>
  <c r="C842" i="1"/>
  <c r="B842" i="1"/>
  <c r="H841" i="1"/>
  <c r="G841" i="1"/>
  <c r="F841" i="1"/>
  <c r="E841" i="1"/>
  <c r="D841" i="1"/>
  <c r="C841" i="1"/>
  <c r="B841" i="1"/>
  <c r="H840" i="1"/>
  <c r="G840" i="1"/>
  <c r="F840" i="1"/>
  <c r="E840" i="1"/>
  <c r="D840" i="1"/>
  <c r="C840" i="1"/>
  <c r="B840" i="1"/>
  <c r="H839" i="1"/>
  <c r="G839" i="1"/>
  <c r="F839" i="1"/>
  <c r="E839" i="1"/>
  <c r="D839" i="1"/>
  <c r="C839" i="1"/>
  <c r="B839" i="1"/>
  <c r="H838" i="1"/>
  <c r="G838" i="1"/>
  <c r="F838" i="1"/>
  <c r="E838" i="1"/>
  <c r="D838" i="1"/>
  <c r="C838" i="1"/>
  <c r="B838" i="1"/>
  <c r="H837" i="1"/>
  <c r="G837" i="1"/>
  <c r="F837" i="1"/>
  <c r="E837" i="1"/>
  <c r="D837" i="1"/>
  <c r="C837" i="1"/>
  <c r="B837" i="1"/>
  <c r="H836" i="1"/>
  <c r="G836" i="1"/>
  <c r="F836" i="1"/>
  <c r="E836" i="1"/>
  <c r="D836" i="1"/>
  <c r="C836" i="1"/>
  <c r="B836" i="1"/>
  <c r="H835" i="1"/>
  <c r="G835" i="1"/>
  <c r="F835" i="1"/>
  <c r="E835" i="1"/>
  <c r="D835" i="1"/>
  <c r="C835" i="1"/>
  <c r="B835" i="1"/>
  <c r="H834" i="1"/>
  <c r="G834" i="1"/>
  <c r="F834" i="1"/>
  <c r="E834" i="1"/>
  <c r="D834" i="1"/>
  <c r="C834" i="1"/>
  <c r="B834" i="1"/>
  <c r="H833" i="1"/>
  <c r="G833" i="1"/>
  <c r="F833" i="1"/>
  <c r="E833" i="1"/>
  <c r="D833" i="1"/>
  <c r="C833" i="1"/>
  <c r="B833" i="1"/>
  <c r="H832" i="1"/>
  <c r="G832" i="1"/>
  <c r="F832" i="1"/>
  <c r="E832" i="1"/>
  <c r="D832" i="1"/>
  <c r="C832" i="1"/>
  <c r="B832" i="1"/>
  <c r="H831" i="1"/>
  <c r="G831" i="1"/>
  <c r="F831" i="1"/>
  <c r="E831" i="1"/>
  <c r="D831" i="1"/>
  <c r="C831" i="1"/>
  <c r="B831" i="1"/>
  <c r="H830" i="1"/>
  <c r="G830" i="1"/>
  <c r="F830" i="1"/>
  <c r="E830" i="1"/>
  <c r="D830" i="1"/>
  <c r="C830" i="1"/>
  <c r="B830" i="1"/>
  <c r="H829" i="1"/>
  <c r="G829" i="1"/>
  <c r="F829" i="1"/>
  <c r="E829" i="1"/>
  <c r="D829" i="1"/>
  <c r="C829" i="1"/>
  <c r="B829" i="1"/>
  <c r="H828" i="1"/>
  <c r="G828" i="1"/>
  <c r="F828" i="1"/>
  <c r="E828" i="1"/>
  <c r="D828" i="1"/>
  <c r="C828" i="1"/>
  <c r="B828" i="1"/>
  <c r="H827" i="1"/>
  <c r="G827" i="1"/>
  <c r="F827" i="1"/>
  <c r="E827" i="1"/>
  <c r="D827" i="1"/>
  <c r="C827" i="1"/>
  <c r="B827" i="1"/>
  <c r="H826" i="1"/>
  <c r="G826" i="1"/>
  <c r="F826" i="1"/>
  <c r="E826" i="1"/>
  <c r="D826" i="1"/>
  <c r="C826" i="1"/>
  <c r="B826" i="1"/>
  <c r="H825" i="1"/>
  <c r="G825" i="1"/>
  <c r="F825" i="1"/>
  <c r="E825" i="1"/>
  <c r="D825" i="1"/>
  <c r="C825" i="1"/>
  <c r="B825" i="1"/>
  <c r="H824" i="1"/>
  <c r="G824" i="1"/>
  <c r="F824" i="1"/>
  <c r="E824" i="1"/>
  <c r="D824" i="1"/>
  <c r="C824" i="1"/>
  <c r="B824" i="1"/>
  <c r="H823" i="1"/>
  <c r="G823" i="1"/>
  <c r="F823" i="1"/>
  <c r="E823" i="1"/>
  <c r="D823" i="1"/>
  <c r="C823" i="1"/>
  <c r="B823" i="1"/>
  <c r="H822" i="1"/>
  <c r="G822" i="1"/>
  <c r="F822" i="1"/>
  <c r="E822" i="1"/>
  <c r="D822" i="1"/>
  <c r="C822" i="1"/>
  <c r="B822" i="1"/>
  <c r="H821" i="1"/>
  <c r="G821" i="1"/>
  <c r="F821" i="1"/>
  <c r="E821" i="1"/>
  <c r="D821" i="1"/>
  <c r="C821" i="1"/>
  <c r="B821" i="1"/>
  <c r="H820" i="1"/>
  <c r="G820" i="1"/>
  <c r="F820" i="1"/>
  <c r="E820" i="1"/>
  <c r="D820" i="1"/>
  <c r="C820" i="1"/>
  <c r="B820" i="1"/>
  <c r="H819" i="1"/>
  <c r="G819" i="1"/>
  <c r="F819" i="1"/>
  <c r="E819" i="1"/>
  <c r="D819" i="1"/>
  <c r="C819" i="1"/>
  <c r="B819" i="1"/>
  <c r="H818" i="1"/>
  <c r="G818" i="1"/>
  <c r="F818" i="1"/>
  <c r="E818" i="1"/>
  <c r="D818" i="1"/>
  <c r="C818" i="1"/>
  <c r="B818" i="1"/>
  <c r="H817" i="1"/>
  <c r="G817" i="1"/>
  <c r="F817" i="1"/>
  <c r="E817" i="1"/>
  <c r="D817" i="1"/>
  <c r="C817" i="1"/>
  <c r="B817" i="1"/>
  <c r="H816" i="1"/>
  <c r="G816" i="1"/>
  <c r="F816" i="1"/>
  <c r="E816" i="1"/>
  <c r="D816" i="1"/>
  <c r="C816" i="1"/>
  <c r="B816" i="1"/>
  <c r="H815" i="1"/>
  <c r="G815" i="1"/>
  <c r="F815" i="1"/>
  <c r="E815" i="1"/>
  <c r="D815" i="1"/>
  <c r="C815" i="1"/>
  <c r="B815" i="1"/>
  <c r="H814" i="1"/>
  <c r="G814" i="1"/>
  <c r="F814" i="1"/>
  <c r="E814" i="1"/>
  <c r="D814" i="1"/>
  <c r="C814" i="1"/>
  <c r="B814" i="1"/>
  <c r="H813" i="1"/>
  <c r="G813" i="1"/>
  <c r="F813" i="1"/>
  <c r="E813" i="1"/>
  <c r="D813" i="1"/>
  <c r="C813" i="1"/>
  <c r="B813" i="1"/>
  <c r="H812" i="1"/>
  <c r="G812" i="1"/>
  <c r="F812" i="1"/>
  <c r="E812" i="1"/>
  <c r="D812" i="1"/>
  <c r="C812" i="1"/>
  <c r="B812" i="1"/>
  <c r="H811" i="1"/>
  <c r="G811" i="1"/>
  <c r="F811" i="1"/>
  <c r="E811" i="1"/>
  <c r="D811" i="1"/>
  <c r="C811" i="1"/>
  <c r="B811" i="1"/>
  <c r="H810" i="1"/>
  <c r="G810" i="1"/>
  <c r="F810" i="1"/>
  <c r="E810" i="1"/>
  <c r="D810" i="1"/>
  <c r="C810" i="1"/>
  <c r="B810" i="1"/>
  <c r="H809" i="1"/>
  <c r="G809" i="1"/>
  <c r="F809" i="1"/>
  <c r="E809" i="1"/>
  <c r="D809" i="1"/>
  <c r="C809" i="1"/>
  <c r="B809" i="1"/>
  <c r="H808" i="1"/>
  <c r="G808" i="1"/>
  <c r="F808" i="1"/>
  <c r="E808" i="1"/>
  <c r="D808" i="1"/>
  <c r="C808" i="1"/>
  <c r="B808" i="1"/>
  <c r="H807" i="1"/>
  <c r="G807" i="1"/>
  <c r="F807" i="1"/>
  <c r="E807" i="1"/>
  <c r="D807" i="1"/>
  <c r="C807" i="1"/>
  <c r="B807" i="1"/>
  <c r="H806" i="1"/>
  <c r="G806" i="1"/>
  <c r="F806" i="1"/>
  <c r="E806" i="1"/>
  <c r="D806" i="1"/>
  <c r="C806" i="1"/>
  <c r="B806" i="1"/>
  <c r="H805" i="1"/>
  <c r="G805" i="1"/>
  <c r="F805" i="1"/>
  <c r="E805" i="1"/>
  <c r="D805" i="1"/>
  <c r="C805" i="1"/>
  <c r="B805" i="1"/>
  <c r="H804" i="1"/>
  <c r="G804" i="1"/>
  <c r="F804" i="1"/>
  <c r="E804" i="1"/>
  <c r="D804" i="1"/>
  <c r="C804" i="1"/>
  <c r="B804" i="1"/>
  <c r="H803" i="1"/>
  <c r="G803" i="1"/>
  <c r="F803" i="1"/>
  <c r="E803" i="1"/>
  <c r="D803" i="1"/>
  <c r="C803" i="1"/>
  <c r="B803" i="1"/>
  <c r="H802" i="1"/>
  <c r="G802" i="1"/>
  <c r="F802" i="1"/>
  <c r="E802" i="1"/>
  <c r="D802" i="1"/>
  <c r="C802" i="1"/>
  <c r="B802" i="1"/>
  <c r="H801" i="1"/>
  <c r="G801" i="1"/>
  <c r="F801" i="1"/>
  <c r="E801" i="1"/>
  <c r="D801" i="1"/>
  <c r="C801" i="1"/>
  <c r="B801" i="1"/>
  <c r="H800" i="1"/>
  <c r="G800" i="1"/>
  <c r="F800" i="1"/>
  <c r="E800" i="1"/>
  <c r="D800" i="1"/>
  <c r="C800" i="1"/>
  <c r="B800" i="1"/>
  <c r="H799" i="1"/>
  <c r="G799" i="1"/>
  <c r="F799" i="1"/>
  <c r="E799" i="1"/>
  <c r="D799" i="1"/>
  <c r="C799" i="1"/>
  <c r="B799" i="1"/>
  <c r="H798" i="1"/>
  <c r="G798" i="1"/>
  <c r="F798" i="1"/>
  <c r="E798" i="1"/>
  <c r="D798" i="1"/>
  <c r="C798" i="1"/>
  <c r="B798" i="1"/>
  <c r="H797" i="1"/>
  <c r="G797" i="1"/>
  <c r="F797" i="1"/>
  <c r="E797" i="1"/>
  <c r="D797" i="1"/>
  <c r="C797" i="1"/>
  <c r="B797" i="1"/>
  <c r="H796" i="1"/>
  <c r="G796" i="1"/>
  <c r="F796" i="1"/>
  <c r="E796" i="1"/>
  <c r="D796" i="1"/>
  <c r="C796" i="1"/>
  <c r="B796" i="1"/>
  <c r="H795" i="1"/>
  <c r="G795" i="1"/>
  <c r="F795" i="1"/>
  <c r="E795" i="1"/>
  <c r="D795" i="1"/>
  <c r="C795" i="1"/>
  <c r="B795" i="1"/>
  <c r="H794" i="1"/>
  <c r="G794" i="1"/>
  <c r="F794" i="1"/>
  <c r="E794" i="1"/>
  <c r="D794" i="1"/>
  <c r="C794" i="1"/>
  <c r="B794" i="1"/>
  <c r="H793" i="1"/>
  <c r="G793" i="1"/>
  <c r="F793" i="1"/>
  <c r="E793" i="1"/>
  <c r="D793" i="1"/>
  <c r="C793" i="1"/>
  <c r="B793" i="1"/>
  <c r="H792" i="1"/>
  <c r="G792" i="1"/>
  <c r="F792" i="1"/>
  <c r="E792" i="1"/>
  <c r="D792" i="1"/>
  <c r="C792" i="1"/>
  <c r="B792" i="1"/>
  <c r="H791" i="1"/>
  <c r="G791" i="1"/>
  <c r="F791" i="1"/>
  <c r="E791" i="1"/>
  <c r="D791" i="1"/>
  <c r="C791" i="1"/>
  <c r="B791" i="1"/>
  <c r="H790" i="1"/>
  <c r="G790" i="1"/>
  <c r="F790" i="1"/>
  <c r="E790" i="1"/>
  <c r="D790" i="1"/>
  <c r="C790" i="1"/>
  <c r="B790" i="1"/>
  <c r="H789" i="1"/>
  <c r="G789" i="1"/>
  <c r="F789" i="1"/>
  <c r="E789" i="1"/>
  <c r="D789" i="1"/>
  <c r="C789" i="1"/>
  <c r="B789" i="1"/>
  <c r="H788" i="1"/>
  <c r="G788" i="1"/>
  <c r="F788" i="1"/>
  <c r="E788" i="1"/>
  <c r="D788" i="1"/>
  <c r="C788" i="1"/>
  <c r="B788" i="1"/>
  <c r="H787" i="1"/>
  <c r="G787" i="1"/>
  <c r="F787" i="1"/>
  <c r="E787" i="1"/>
  <c r="D787" i="1"/>
  <c r="C787" i="1"/>
  <c r="B787" i="1"/>
  <c r="H786" i="1"/>
  <c r="G786" i="1"/>
  <c r="F786" i="1"/>
  <c r="E786" i="1"/>
  <c r="D786" i="1"/>
  <c r="C786" i="1"/>
  <c r="B786" i="1"/>
  <c r="H785" i="1"/>
  <c r="G785" i="1"/>
  <c r="F785" i="1"/>
  <c r="E785" i="1"/>
  <c r="D785" i="1"/>
  <c r="C785" i="1"/>
  <c r="B785" i="1"/>
  <c r="H784" i="1"/>
  <c r="G784" i="1"/>
  <c r="F784" i="1"/>
  <c r="E784" i="1"/>
  <c r="D784" i="1"/>
  <c r="C784" i="1"/>
  <c r="B784" i="1"/>
  <c r="H783" i="1"/>
  <c r="G783" i="1"/>
  <c r="F783" i="1"/>
  <c r="H782" i="1"/>
  <c r="G782" i="1"/>
  <c r="F782" i="1"/>
  <c r="E782" i="1"/>
  <c r="D782" i="1"/>
  <c r="C782" i="1"/>
  <c r="B782" i="1"/>
  <c r="H781" i="1"/>
  <c r="G781" i="1"/>
  <c r="F781" i="1"/>
  <c r="E781" i="1"/>
  <c r="D781" i="1"/>
  <c r="C781" i="1"/>
  <c r="B781" i="1"/>
  <c r="H780" i="1"/>
  <c r="G780" i="1"/>
  <c r="F780" i="1"/>
  <c r="E780" i="1"/>
  <c r="D780" i="1"/>
  <c r="C780" i="1"/>
  <c r="B780" i="1"/>
  <c r="H779" i="1"/>
  <c r="G779" i="1"/>
  <c r="F779" i="1"/>
  <c r="E779" i="1"/>
  <c r="D779" i="1"/>
  <c r="C779" i="1"/>
  <c r="B779" i="1"/>
  <c r="H778" i="1"/>
  <c r="G778" i="1"/>
  <c r="F778" i="1"/>
  <c r="E778" i="1"/>
  <c r="D778" i="1"/>
  <c r="C778" i="1"/>
  <c r="B778" i="1"/>
  <c r="H777" i="1"/>
  <c r="G777" i="1"/>
  <c r="F777" i="1"/>
  <c r="E777" i="1"/>
  <c r="D777" i="1"/>
  <c r="C777" i="1"/>
  <c r="B777" i="1"/>
  <c r="H776" i="1"/>
  <c r="G776" i="1"/>
  <c r="F776" i="1"/>
  <c r="E776" i="1"/>
  <c r="D776" i="1"/>
  <c r="C776" i="1"/>
  <c r="B776" i="1"/>
  <c r="H775" i="1"/>
  <c r="G775" i="1"/>
  <c r="F775" i="1"/>
  <c r="E775" i="1"/>
  <c r="D775" i="1"/>
  <c r="C775" i="1"/>
  <c r="B775" i="1"/>
  <c r="H774" i="1"/>
  <c r="G774" i="1"/>
  <c r="F774" i="1"/>
  <c r="E774" i="1"/>
  <c r="D774" i="1"/>
  <c r="C774" i="1"/>
  <c r="B774" i="1"/>
  <c r="H773" i="1"/>
  <c r="G773" i="1"/>
  <c r="F773" i="1"/>
  <c r="E773" i="1"/>
  <c r="D773" i="1"/>
  <c r="C773" i="1"/>
  <c r="B773" i="1"/>
  <c r="H772" i="1"/>
  <c r="G772" i="1"/>
  <c r="F772" i="1"/>
  <c r="E772" i="1"/>
  <c r="D772" i="1"/>
  <c r="C772" i="1"/>
  <c r="B772" i="1"/>
  <c r="H771" i="1"/>
  <c r="G771" i="1"/>
  <c r="F771" i="1"/>
  <c r="E771" i="1"/>
  <c r="D771" i="1"/>
  <c r="C771" i="1"/>
  <c r="B771" i="1"/>
  <c r="H770" i="1"/>
  <c r="G770" i="1"/>
  <c r="F770" i="1"/>
  <c r="E770" i="1"/>
  <c r="D770" i="1"/>
  <c r="C770" i="1"/>
  <c r="B770" i="1"/>
  <c r="H769" i="1"/>
  <c r="G769" i="1"/>
  <c r="F769" i="1"/>
  <c r="E769" i="1"/>
  <c r="D769" i="1"/>
  <c r="C769" i="1"/>
  <c r="B769" i="1"/>
  <c r="H768" i="1"/>
  <c r="G768" i="1"/>
  <c r="F768" i="1"/>
  <c r="E768" i="1"/>
  <c r="D768" i="1"/>
  <c r="C768" i="1"/>
  <c r="B768" i="1"/>
  <c r="H767" i="1"/>
  <c r="G767" i="1"/>
  <c r="F767" i="1"/>
  <c r="E767" i="1"/>
  <c r="D767" i="1"/>
  <c r="C767" i="1"/>
  <c r="B767" i="1"/>
  <c r="H766" i="1"/>
  <c r="G766" i="1"/>
  <c r="F766" i="1"/>
  <c r="E766" i="1"/>
  <c r="D766" i="1"/>
  <c r="C766" i="1"/>
  <c r="B766" i="1"/>
  <c r="H765" i="1"/>
  <c r="G765" i="1"/>
  <c r="F765" i="1"/>
  <c r="E765" i="1"/>
  <c r="D765" i="1"/>
  <c r="C765" i="1"/>
  <c r="B765" i="1"/>
  <c r="H764" i="1"/>
  <c r="G764" i="1"/>
  <c r="F764" i="1"/>
  <c r="E764" i="1"/>
  <c r="D764" i="1"/>
  <c r="C764" i="1"/>
  <c r="B764" i="1"/>
  <c r="H763" i="1"/>
  <c r="G763" i="1"/>
  <c r="F763" i="1"/>
  <c r="E763" i="1"/>
  <c r="D763" i="1"/>
  <c r="C763" i="1"/>
  <c r="B763" i="1"/>
  <c r="H762" i="1"/>
  <c r="G762" i="1"/>
  <c r="F762" i="1"/>
  <c r="E762" i="1"/>
  <c r="D762" i="1"/>
  <c r="C762" i="1"/>
  <c r="B762" i="1"/>
  <c r="H761" i="1"/>
  <c r="G761" i="1"/>
  <c r="F761" i="1"/>
  <c r="E761" i="1"/>
  <c r="D761" i="1"/>
  <c r="C761" i="1"/>
  <c r="B761" i="1"/>
  <c r="H760" i="1"/>
  <c r="G760" i="1"/>
  <c r="F760" i="1"/>
  <c r="E760" i="1"/>
  <c r="D760" i="1"/>
  <c r="C760" i="1"/>
  <c r="B760" i="1"/>
  <c r="H759" i="1"/>
  <c r="G759" i="1"/>
  <c r="F759" i="1"/>
  <c r="E759" i="1"/>
  <c r="D759" i="1"/>
  <c r="C759" i="1"/>
  <c r="B759" i="1"/>
  <c r="H758" i="1"/>
  <c r="G758" i="1"/>
  <c r="F758" i="1"/>
  <c r="E758" i="1"/>
  <c r="D758" i="1"/>
  <c r="C758" i="1"/>
  <c r="B758" i="1"/>
  <c r="H757" i="1"/>
  <c r="G757" i="1"/>
  <c r="F757" i="1"/>
  <c r="E757" i="1"/>
  <c r="D757" i="1"/>
  <c r="C757" i="1"/>
  <c r="B757" i="1"/>
  <c r="H756" i="1"/>
  <c r="G756" i="1"/>
  <c r="F756" i="1"/>
  <c r="E756" i="1"/>
  <c r="D756" i="1"/>
  <c r="C756" i="1"/>
  <c r="B756" i="1"/>
  <c r="H755" i="1"/>
  <c r="G755" i="1"/>
  <c r="F755" i="1"/>
  <c r="E755" i="1"/>
  <c r="D755" i="1"/>
  <c r="C755" i="1"/>
  <c r="B755" i="1"/>
  <c r="H754" i="1"/>
  <c r="G754" i="1"/>
  <c r="F754" i="1"/>
  <c r="E754" i="1"/>
  <c r="D754" i="1"/>
  <c r="C754" i="1"/>
  <c r="B754" i="1"/>
  <c r="H753" i="1"/>
  <c r="G753" i="1"/>
  <c r="F753" i="1"/>
  <c r="E753" i="1"/>
  <c r="D753" i="1"/>
  <c r="C753" i="1"/>
  <c r="B753" i="1"/>
  <c r="H752" i="1"/>
  <c r="G752" i="1"/>
  <c r="F752" i="1"/>
  <c r="E752" i="1"/>
  <c r="D752" i="1"/>
  <c r="C752" i="1"/>
  <c r="B752" i="1"/>
  <c r="H751" i="1"/>
  <c r="G751" i="1"/>
  <c r="F751" i="1"/>
  <c r="E751" i="1"/>
  <c r="D751" i="1"/>
  <c r="C751" i="1"/>
  <c r="B751" i="1"/>
  <c r="H750" i="1"/>
  <c r="G750" i="1"/>
  <c r="F750" i="1"/>
  <c r="E750" i="1"/>
  <c r="D750" i="1"/>
  <c r="C750" i="1"/>
  <c r="B750" i="1"/>
  <c r="H749" i="1"/>
  <c r="G749" i="1"/>
  <c r="F749" i="1"/>
  <c r="E749" i="1"/>
  <c r="D749" i="1"/>
  <c r="C749" i="1"/>
  <c r="B749" i="1"/>
  <c r="H748" i="1"/>
  <c r="G748" i="1"/>
  <c r="F748" i="1"/>
  <c r="E748" i="1"/>
  <c r="D748" i="1"/>
  <c r="C748" i="1"/>
  <c r="B748" i="1"/>
  <c r="H747" i="1"/>
  <c r="G747" i="1"/>
  <c r="F747" i="1"/>
  <c r="E747" i="1"/>
  <c r="D747" i="1"/>
  <c r="C747" i="1"/>
  <c r="B747" i="1"/>
  <c r="H746" i="1"/>
  <c r="G746" i="1"/>
  <c r="F746" i="1"/>
  <c r="E746" i="1"/>
  <c r="D746" i="1"/>
  <c r="C746" i="1"/>
  <c r="B746" i="1"/>
  <c r="H745" i="1"/>
  <c r="G745" i="1"/>
  <c r="F745" i="1"/>
  <c r="E745" i="1"/>
  <c r="D745" i="1"/>
  <c r="C745" i="1"/>
  <c r="B745" i="1"/>
  <c r="H744" i="1"/>
  <c r="G744" i="1"/>
  <c r="F744" i="1"/>
  <c r="E744" i="1"/>
  <c r="D744" i="1"/>
  <c r="C744" i="1"/>
  <c r="B744" i="1"/>
  <c r="H743" i="1"/>
  <c r="G743" i="1"/>
  <c r="F743" i="1"/>
  <c r="E743" i="1"/>
  <c r="D743" i="1"/>
  <c r="C743" i="1"/>
  <c r="B743" i="1"/>
  <c r="H742" i="1"/>
  <c r="G742" i="1"/>
  <c r="F742" i="1"/>
  <c r="E742" i="1"/>
  <c r="D742" i="1"/>
  <c r="C742" i="1"/>
  <c r="B742" i="1"/>
  <c r="H741" i="1"/>
  <c r="G741" i="1"/>
  <c r="F741" i="1"/>
  <c r="E741" i="1"/>
  <c r="D741" i="1"/>
  <c r="C741" i="1"/>
  <c r="B741" i="1"/>
  <c r="H740" i="1"/>
  <c r="G740" i="1"/>
  <c r="F740" i="1"/>
  <c r="E740" i="1"/>
  <c r="D740" i="1"/>
  <c r="C740" i="1"/>
  <c r="B740" i="1"/>
  <c r="H739" i="1"/>
  <c r="G739" i="1"/>
  <c r="F739" i="1"/>
  <c r="E739" i="1"/>
  <c r="D739" i="1"/>
  <c r="C739" i="1"/>
  <c r="B739" i="1"/>
  <c r="H738" i="1"/>
  <c r="G738" i="1"/>
  <c r="F738" i="1"/>
  <c r="E738" i="1"/>
  <c r="D738" i="1"/>
  <c r="C738" i="1"/>
  <c r="B738" i="1"/>
  <c r="H737" i="1"/>
  <c r="G737" i="1"/>
  <c r="F737" i="1"/>
  <c r="E737" i="1"/>
  <c r="D737" i="1"/>
  <c r="C737" i="1"/>
  <c r="B737" i="1"/>
  <c r="H736" i="1"/>
  <c r="G736" i="1"/>
  <c r="F736" i="1"/>
  <c r="E736" i="1"/>
  <c r="D736" i="1"/>
  <c r="C736" i="1"/>
  <c r="B736" i="1"/>
  <c r="H735" i="1"/>
  <c r="G735" i="1"/>
  <c r="F735" i="1"/>
  <c r="E735" i="1"/>
  <c r="D735" i="1"/>
  <c r="C735" i="1"/>
  <c r="B735" i="1"/>
  <c r="H734" i="1"/>
  <c r="G734" i="1"/>
  <c r="F734" i="1"/>
  <c r="E734" i="1"/>
  <c r="D734" i="1"/>
  <c r="C734" i="1"/>
  <c r="B734" i="1"/>
  <c r="H733" i="1"/>
  <c r="G733" i="1"/>
  <c r="F733" i="1"/>
  <c r="E733" i="1"/>
  <c r="D733" i="1"/>
  <c r="C733" i="1"/>
  <c r="B733" i="1"/>
  <c r="H732" i="1"/>
  <c r="G732" i="1"/>
  <c r="F732" i="1"/>
  <c r="E732" i="1"/>
  <c r="D732" i="1"/>
  <c r="C732" i="1"/>
  <c r="B732" i="1"/>
  <c r="H731" i="1"/>
  <c r="G731" i="1"/>
  <c r="F731" i="1"/>
  <c r="E731" i="1"/>
  <c r="D731" i="1"/>
  <c r="C731" i="1"/>
  <c r="B731" i="1"/>
  <c r="H730" i="1"/>
  <c r="G730" i="1"/>
  <c r="F730" i="1"/>
  <c r="E730" i="1"/>
  <c r="D730" i="1"/>
  <c r="C730" i="1"/>
  <c r="B730" i="1"/>
  <c r="H729" i="1"/>
  <c r="G729" i="1"/>
  <c r="F729" i="1"/>
  <c r="E729" i="1"/>
  <c r="D729" i="1"/>
  <c r="C729" i="1"/>
  <c r="B729" i="1"/>
  <c r="H728" i="1"/>
  <c r="G728" i="1"/>
  <c r="F728" i="1"/>
  <c r="E728" i="1"/>
  <c r="D728" i="1"/>
  <c r="C728" i="1"/>
  <c r="B728" i="1"/>
  <c r="H727" i="1"/>
  <c r="G727" i="1"/>
  <c r="F727" i="1"/>
  <c r="E727" i="1"/>
  <c r="D727" i="1"/>
  <c r="C727" i="1"/>
  <c r="B727" i="1"/>
  <c r="H726" i="1"/>
  <c r="G726" i="1"/>
  <c r="F726" i="1"/>
  <c r="E726" i="1"/>
  <c r="D726" i="1"/>
  <c r="C726" i="1"/>
  <c r="B726" i="1"/>
  <c r="H725" i="1"/>
  <c r="G725" i="1"/>
  <c r="F725" i="1"/>
  <c r="E725" i="1"/>
  <c r="D725" i="1"/>
  <c r="C725" i="1"/>
  <c r="B725" i="1"/>
  <c r="H724" i="1"/>
  <c r="G724" i="1"/>
  <c r="F724" i="1"/>
  <c r="E724" i="1"/>
  <c r="D724" i="1"/>
  <c r="C724" i="1"/>
  <c r="B724" i="1"/>
  <c r="H723" i="1"/>
  <c r="G723" i="1"/>
  <c r="F723" i="1"/>
  <c r="E723" i="1"/>
  <c r="D723" i="1"/>
  <c r="C723" i="1"/>
  <c r="B723" i="1"/>
  <c r="H722" i="1"/>
  <c r="G722" i="1"/>
  <c r="F722" i="1"/>
  <c r="E722" i="1"/>
  <c r="D722" i="1"/>
  <c r="C722" i="1"/>
  <c r="B722" i="1"/>
  <c r="H721" i="1"/>
  <c r="G721" i="1"/>
  <c r="F721" i="1"/>
  <c r="E721" i="1"/>
  <c r="D721" i="1"/>
  <c r="C721" i="1"/>
  <c r="B721" i="1"/>
  <c r="H720" i="1"/>
  <c r="G720" i="1"/>
  <c r="F720" i="1"/>
  <c r="E720" i="1"/>
  <c r="D720" i="1"/>
  <c r="C720" i="1"/>
  <c r="B720" i="1"/>
  <c r="H719" i="1"/>
  <c r="G719" i="1"/>
  <c r="F719" i="1"/>
  <c r="E719" i="1"/>
  <c r="D719" i="1"/>
  <c r="C719" i="1"/>
  <c r="B719" i="1"/>
  <c r="H718" i="1"/>
  <c r="G718" i="1"/>
  <c r="F718" i="1"/>
  <c r="E718" i="1"/>
  <c r="D718" i="1"/>
  <c r="C718" i="1"/>
  <c r="B718" i="1"/>
  <c r="H717" i="1"/>
  <c r="G717" i="1"/>
  <c r="F717" i="1"/>
  <c r="E717" i="1"/>
  <c r="D717" i="1"/>
  <c r="C717" i="1"/>
  <c r="B717" i="1"/>
  <c r="H716" i="1"/>
  <c r="G716" i="1"/>
  <c r="F716" i="1"/>
  <c r="E716" i="1"/>
  <c r="D716" i="1"/>
  <c r="C716" i="1"/>
  <c r="B716" i="1"/>
  <c r="H715" i="1"/>
  <c r="G715" i="1"/>
  <c r="F715" i="1"/>
  <c r="E715" i="1"/>
  <c r="D715" i="1"/>
  <c r="C715" i="1"/>
  <c r="B715" i="1"/>
  <c r="H714" i="1"/>
  <c r="G714" i="1"/>
  <c r="F714" i="1"/>
  <c r="E714" i="1"/>
  <c r="D714" i="1"/>
  <c r="C714" i="1"/>
  <c r="B714" i="1"/>
  <c r="H713" i="1"/>
  <c r="G713" i="1"/>
  <c r="F713" i="1"/>
  <c r="E713" i="1"/>
  <c r="D713" i="1"/>
  <c r="C713" i="1"/>
  <c r="B713" i="1"/>
  <c r="H712" i="1"/>
  <c r="G712" i="1"/>
  <c r="F712" i="1"/>
  <c r="E712" i="1"/>
  <c r="D712" i="1"/>
  <c r="C712" i="1"/>
  <c r="B712" i="1"/>
  <c r="H711" i="1"/>
  <c r="G711" i="1"/>
  <c r="F711" i="1"/>
  <c r="E711" i="1"/>
  <c r="D711" i="1"/>
  <c r="C711" i="1"/>
  <c r="B711" i="1"/>
  <c r="H710" i="1"/>
  <c r="G710" i="1"/>
  <c r="F710" i="1"/>
  <c r="E710" i="1"/>
  <c r="D710" i="1"/>
  <c r="C710" i="1"/>
  <c r="B710" i="1"/>
  <c r="H709" i="1"/>
  <c r="G709" i="1"/>
  <c r="F709" i="1"/>
  <c r="E709" i="1"/>
  <c r="D709" i="1"/>
  <c r="C709" i="1"/>
  <c r="B709" i="1"/>
  <c r="H708" i="1"/>
  <c r="G708" i="1"/>
  <c r="F708" i="1"/>
  <c r="E708" i="1"/>
  <c r="D708" i="1"/>
  <c r="C708" i="1"/>
  <c r="B708" i="1"/>
  <c r="H707" i="1"/>
  <c r="G707" i="1"/>
  <c r="F707" i="1"/>
  <c r="E707" i="1"/>
  <c r="D707" i="1"/>
  <c r="C707" i="1"/>
  <c r="B707" i="1"/>
  <c r="H706" i="1"/>
  <c r="G706" i="1"/>
  <c r="F706" i="1"/>
  <c r="E706" i="1"/>
  <c r="D706" i="1"/>
  <c r="C706" i="1"/>
  <c r="B706" i="1"/>
  <c r="H705" i="1"/>
  <c r="G705" i="1"/>
  <c r="F705" i="1"/>
  <c r="E705" i="1"/>
  <c r="D705" i="1"/>
  <c r="C705" i="1"/>
  <c r="B705" i="1"/>
  <c r="H704" i="1"/>
  <c r="G704" i="1"/>
  <c r="F704" i="1"/>
  <c r="E704" i="1"/>
  <c r="D704" i="1"/>
  <c r="C704" i="1"/>
  <c r="B704" i="1"/>
  <c r="H703" i="1"/>
  <c r="G703" i="1"/>
  <c r="F703" i="1"/>
  <c r="E703" i="1"/>
  <c r="D703" i="1"/>
  <c r="C703" i="1"/>
  <c r="B703" i="1"/>
  <c r="H702" i="1"/>
  <c r="G702" i="1"/>
  <c r="F702" i="1"/>
  <c r="E702" i="1"/>
  <c r="D702" i="1"/>
  <c r="C702" i="1"/>
  <c r="B702" i="1"/>
  <c r="H701" i="1"/>
  <c r="G701" i="1"/>
  <c r="F701" i="1"/>
  <c r="E701" i="1"/>
  <c r="D701" i="1"/>
  <c r="C701" i="1"/>
  <c r="B701" i="1"/>
  <c r="H700" i="1"/>
  <c r="G700" i="1"/>
  <c r="F700" i="1"/>
  <c r="E700" i="1"/>
  <c r="D700" i="1"/>
  <c r="C700" i="1"/>
  <c r="B700" i="1"/>
  <c r="H699" i="1"/>
  <c r="G699" i="1"/>
  <c r="F699" i="1"/>
  <c r="E699" i="1"/>
  <c r="D699" i="1"/>
  <c r="C699" i="1"/>
  <c r="B699" i="1"/>
  <c r="H698" i="1"/>
  <c r="G698" i="1"/>
  <c r="F698" i="1"/>
  <c r="E698" i="1"/>
  <c r="D698" i="1"/>
  <c r="C698" i="1"/>
  <c r="B698" i="1"/>
  <c r="H697" i="1"/>
  <c r="G697" i="1"/>
  <c r="F697" i="1"/>
  <c r="E697" i="1"/>
  <c r="D697" i="1"/>
  <c r="C697" i="1"/>
  <c r="B697" i="1"/>
  <c r="H696" i="1"/>
  <c r="G696" i="1"/>
  <c r="F696" i="1"/>
  <c r="E696" i="1"/>
  <c r="D696" i="1"/>
  <c r="C696" i="1"/>
  <c r="B696" i="1"/>
  <c r="H695" i="1"/>
  <c r="G695" i="1"/>
  <c r="F695" i="1"/>
  <c r="E695" i="1"/>
  <c r="D695" i="1"/>
  <c r="C695" i="1"/>
  <c r="B695" i="1"/>
  <c r="H694" i="1"/>
  <c r="G694" i="1"/>
  <c r="F694" i="1"/>
  <c r="E694" i="1"/>
  <c r="D694" i="1"/>
  <c r="C694" i="1"/>
  <c r="B694" i="1"/>
  <c r="H693" i="1"/>
  <c r="G693" i="1"/>
  <c r="F693" i="1"/>
  <c r="E693" i="1"/>
  <c r="D693" i="1"/>
  <c r="C693" i="1"/>
  <c r="B693" i="1"/>
  <c r="H692" i="1"/>
  <c r="G692" i="1"/>
  <c r="F692" i="1"/>
  <c r="E692" i="1"/>
  <c r="D692" i="1"/>
  <c r="C692" i="1"/>
  <c r="B692" i="1"/>
  <c r="H691" i="1"/>
  <c r="G691" i="1"/>
  <c r="F691" i="1"/>
  <c r="E691" i="1"/>
  <c r="D691" i="1"/>
  <c r="C691" i="1"/>
  <c r="B691" i="1"/>
  <c r="H690" i="1"/>
  <c r="G690" i="1"/>
  <c r="F690" i="1"/>
  <c r="H689" i="1"/>
  <c r="G689" i="1"/>
  <c r="F689" i="1"/>
  <c r="E689" i="1"/>
  <c r="D689" i="1"/>
  <c r="C689" i="1"/>
  <c r="B689" i="1"/>
  <c r="H688" i="1"/>
  <c r="G688" i="1"/>
  <c r="F688" i="1"/>
  <c r="E688" i="1"/>
  <c r="D688" i="1"/>
  <c r="C688" i="1"/>
  <c r="B688" i="1"/>
  <c r="H687" i="1"/>
  <c r="G687" i="1"/>
  <c r="F687" i="1"/>
  <c r="E687" i="1"/>
  <c r="D687" i="1"/>
  <c r="C687" i="1"/>
  <c r="B687" i="1"/>
  <c r="H686" i="1"/>
  <c r="G686" i="1"/>
  <c r="F686" i="1"/>
  <c r="E686" i="1"/>
  <c r="D686" i="1"/>
  <c r="C686" i="1"/>
  <c r="B686" i="1"/>
  <c r="H685" i="1"/>
  <c r="G685" i="1"/>
  <c r="F685" i="1"/>
  <c r="E685" i="1"/>
  <c r="D685" i="1"/>
  <c r="C685" i="1"/>
  <c r="B685" i="1"/>
  <c r="H684" i="1"/>
  <c r="G684" i="1"/>
  <c r="F684" i="1"/>
  <c r="E684" i="1"/>
  <c r="D684" i="1"/>
  <c r="C684" i="1"/>
  <c r="B684" i="1"/>
  <c r="H683" i="1"/>
  <c r="G683" i="1"/>
  <c r="F683" i="1"/>
  <c r="E683" i="1"/>
  <c r="D683" i="1"/>
  <c r="C683" i="1"/>
  <c r="B683" i="1"/>
  <c r="H682" i="1"/>
  <c r="G682" i="1"/>
  <c r="F682" i="1"/>
  <c r="E682" i="1"/>
  <c r="D682" i="1"/>
  <c r="C682" i="1"/>
  <c r="B682" i="1"/>
  <c r="H681" i="1"/>
  <c r="G681" i="1"/>
  <c r="F681" i="1"/>
  <c r="E681" i="1"/>
  <c r="D681" i="1"/>
  <c r="C681" i="1"/>
  <c r="B681" i="1"/>
  <c r="H680" i="1"/>
  <c r="G680" i="1"/>
  <c r="F680" i="1"/>
  <c r="E680" i="1"/>
  <c r="D680" i="1"/>
  <c r="C680" i="1"/>
  <c r="B680" i="1"/>
  <c r="H679" i="1"/>
  <c r="G679" i="1"/>
  <c r="F679" i="1"/>
  <c r="E679" i="1"/>
  <c r="D679" i="1"/>
  <c r="C679" i="1"/>
  <c r="B679" i="1"/>
  <c r="H678" i="1"/>
  <c r="G678" i="1"/>
  <c r="F678" i="1"/>
  <c r="E678" i="1"/>
  <c r="D678" i="1"/>
  <c r="C678" i="1"/>
  <c r="B678" i="1"/>
  <c r="H677" i="1"/>
  <c r="G677" i="1"/>
  <c r="F677" i="1"/>
  <c r="E677" i="1"/>
  <c r="D677" i="1"/>
  <c r="C677" i="1"/>
  <c r="B677" i="1"/>
  <c r="H676" i="1"/>
  <c r="G676" i="1"/>
  <c r="F676" i="1"/>
  <c r="E676" i="1"/>
  <c r="D676" i="1"/>
  <c r="C676" i="1"/>
  <c r="B676" i="1"/>
  <c r="H675" i="1"/>
  <c r="G675" i="1"/>
  <c r="F675" i="1"/>
  <c r="E675" i="1"/>
  <c r="D675" i="1"/>
  <c r="C675" i="1"/>
  <c r="B675" i="1"/>
  <c r="H674" i="1"/>
  <c r="G674" i="1"/>
  <c r="F674" i="1"/>
  <c r="E674" i="1"/>
  <c r="D674" i="1"/>
  <c r="C674" i="1"/>
  <c r="B674" i="1"/>
  <c r="H673" i="1"/>
  <c r="G673" i="1"/>
  <c r="F673" i="1"/>
  <c r="E673" i="1"/>
  <c r="D673" i="1"/>
  <c r="C673" i="1"/>
  <c r="B673" i="1"/>
  <c r="H672" i="1"/>
  <c r="G672" i="1"/>
  <c r="F672" i="1"/>
  <c r="E672" i="1"/>
  <c r="D672" i="1"/>
  <c r="C672" i="1"/>
  <c r="B672" i="1"/>
  <c r="H671" i="1"/>
  <c r="G671" i="1"/>
  <c r="F671" i="1"/>
  <c r="E671" i="1"/>
  <c r="D671" i="1"/>
  <c r="C671" i="1"/>
  <c r="B671" i="1"/>
  <c r="H670" i="1"/>
  <c r="G670" i="1"/>
  <c r="F670" i="1"/>
  <c r="E670" i="1"/>
  <c r="D670" i="1"/>
  <c r="C670" i="1"/>
  <c r="B670" i="1"/>
  <c r="H669" i="1"/>
  <c r="G669" i="1"/>
  <c r="F669" i="1"/>
  <c r="E669" i="1"/>
  <c r="D669" i="1"/>
  <c r="C669" i="1"/>
  <c r="B669" i="1"/>
  <c r="H668" i="1"/>
  <c r="G668" i="1"/>
  <c r="F668" i="1"/>
  <c r="E668" i="1"/>
  <c r="D668" i="1"/>
  <c r="C668" i="1"/>
  <c r="B668" i="1"/>
  <c r="H667" i="1"/>
  <c r="G667" i="1"/>
  <c r="F667" i="1"/>
  <c r="E667" i="1"/>
  <c r="D667" i="1"/>
  <c r="C667" i="1"/>
  <c r="B667" i="1"/>
  <c r="H666" i="1"/>
  <c r="G666" i="1"/>
  <c r="F666" i="1"/>
  <c r="E666" i="1"/>
  <c r="D666" i="1"/>
  <c r="C666" i="1"/>
  <c r="B666" i="1"/>
  <c r="H665" i="1"/>
  <c r="G665" i="1"/>
  <c r="F665" i="1"/>
  <c r="E665" i="1"/>
  <c r="D665" i="1"/>
  <c r="C665" i="1"/>
  <c r="B665" i="1"/>
  <c r="H664" i="1"/>
  <c r="G664" i="1"/>
  <c r="F664" i="1"/>
  <c r="E664" i="1"/>
  <c r="D664" i="1"/>
  <c r="C664" i="1"/>
  <c r="B664" i="1"/>
  <c r="H663" i="1"/>
  <c r="G663" i="1"/>
  <c r="F663" i="1"/>
  <c r="E663" i="1"/>
  <c r="D663" i="1"/>
  <c r="C663" i="1"/>
  <c r="B663" i="1"/>
  <c r="H662" i="1"/>
  <c r="G662" i="1"/>
  <c r="F662" i="1"/>
  <c r="E662" i="1"/>
  <c r="D662" i="1"/>
  <c r="C662" i="1"/>
  <c r="B662" i="1"/>
  <c r="H661" i="1"/>
  <c r="G661" i="1"/>
  <c r="F661" i="1"/>
  <c r="E661" i="1"/>
  <c r="D661" i="1"/>
  <c r="C661" i="1"/>
  <c r="B661" i="1"/>
  <c r="H660" i="1"/>
  <c r="G660" i="1"/>
  <c r="F660" i="1"/>
  <c r="E660" i="1"/>
  <c r="D660" i="1"/>
  <c r="C660" i="1"/>
  <c r="B660" i="1"/>
  <c r="H659" i="1"/>
  <c r="G659" i="1"/>
  <c r="F659" i="1"/>
  <c r="E659" i="1"/>
  <c r="D659" i="1"/>
  <c r="C659" i="1"/>
  <c r="B659" i="1"/>
  <c r="H658" i="1"/>
  <c r="G658" i="1"/>
  <c r="F658" i="1"/>
  <c r="E658" i="1"/>
  <c r="D658" i="1"/>
  <c r="C658" i="1"/>
  <c r="B658" i="1"/>
  <c r="H657" i="1"/>
  <c r="G657" i="1"/>
  <c r="F657" i="1"/>
  <c r="E657" i="1"/>
  <c r="D657" i="1"/>
  <c r="C657" i="1"/>
  <c r="B657" i="1"/>
  <c r="H656" i="1"/>
  <c r="G656" i="1"/>
  <c r="F656" i="1"/>
  <c r="E656" i="1"/>
  <c r="D656" i="1"/>
  <c r="C656" i="1"/>
  <c r="B656" i="1"/>
  <c r="H655" i="1"/>
  <c r="G655" i="1"/>
  <c r="F655" i="1"/>
  <c r="E655" i="1"/>
  <c r="D655" i="1"/>
  <c r="C655" i="1"/>
  <c r="B655" i="1"/>
  <c r="H654" i="1"/>
  <c r="G654" i="1"/>
  <c r="F654" i="1"/>
  <c r="E654" i="1"/>
  <c r="D654" i="1"/>
  <c r="C654" i="1"/>
  <c r="B654" i="1"/>
  <c r="H653" i="1"/>
  <c r="G653" i="1"/>
  <c r="F653" i="1"/>
  <c r="E653" i="1"/>
  <c r="D653" i="1"/>
  <c r="C653" i="1"/>
  <c r="B653" i="1"/>
  <c r="H652" i="1"/>
  <c r="G652" i="1"/>
  <c r="F652" i="1"/>
  <c r="E652" i="1"/>
  <c r="D652" i="1"/>
  <c r="C652" i="1"/>
  <c r="B652" i="1"/>
  <c r="H651" i="1"/>
  <c r="G651" i="1"/>
  <c r="F651" i="1"/>
  <c r="E651" i="1"/>
  <c r="D651" i="1"/>
  <c r="C651" i="1"/>
  <c r="B651" i="1"/>
  <c r="H650" i="1"/>
  <c r="G650" i="1"/>
  <c r="F650" i="1"/>
  <c r="E650" i="1"/>
  <c r="D650" i="1"/>
  <c r="C650" i="1"/>
  <c r="B650" i="1"/>
  <c r="H649" i="1"/>
  <c r="G649" i="1"/>
  <c r="F649" i="1"/>
  <c r="E649" i="1"/>
  <c r="D649" i="1"/>
  <c r="C649" i="1"/>
  <c r="B649" i="1"/>
  <c r="H648" i="1"/>
  <c r="G648" i="1"/>
  <c r="F648" i="1"/>
  <c r="E648" i="1"/>
  <c r="D648" i="1"/>
  <c r="C648" i="1"/>
  <c r="B648" i="1"/>
  <c r="H647" i="1"/>
  <c r="G647" i="1"/>
  <c r="F647" i="1"/>
  <c r="E647" i="1"/>
  <c r="D647" i="1"/>
  <c r="C647" i="1"/>
  <c r="B647" i="1"/>
  <c r="H646" i="1"/>
  <c r="G646" i="1"/>
  <c r="F646" i="1"/>
  <c r="E646" i="1"/>
  <c r="D646" i="1"/>
  <c r="C646" i="1"/>
  <c r="B646" i="1"/>
  <c r="H645" i="1"/>
  <c r="G645" i="1"/>
  <c r="F645" i="1"/>
  <c r="E645" i="1"/>
  <c r="D645" i="1"/>
  <c r="C645" i="1"/>
  <c r="B645" i="1"/>
  <c r="H644" i="1"/>
  <c r="G644" i="1"/>
  <c r="F644" i="1"/>
  <c r="E644" i="1"/>
  <c r="D644" i="1"/>
  <c r="C644" i="1"/>
  <c r="B644" i="1"/>
  <c r="H643" i="1"/>
  <c r="G643" i="1"/>
  <c r="F643" i="1"/>
  <c r="E643" i="1"/>
  <c r="D643" i="1"/>
  <c r="C643" i="1"/>
  <c r="B643" i="1"/>
  <c r="H642" i="1"/>
  <c r="G642" i="1"/>
  <c r="F642" i="1"/>
  <c r="E642" i="1"/>
  <c r="D642" i="1"/>
  <c r="C642" i="1"/>
  <c r="B642" i="1"/>
  <c r="H641" i="1"/>
  <c r="G641" i="1"/>
  <c r="F641" i="1"/>
  <c r="E641" i="1"/>
  <c r="D641" i="1"/>
  <c r="C641" i="1"/>
  <c r="B641" i="1"/>
  <c r="H640" i="1"/>
  <c r="G640" i="1"/>
  <c r="F640" i="1"/>
  <c r="E640" i="1"/>
  <c r="D640" i="1"/>
  <c r="C640" i="1"/>
  <c r="B640" i="1"/>
  <c r="H639" i="1"/>
  <c r="G639" i="1"/>
  <c r="F639" i="1"/>
  <c r="E639" i="1"/>
  <c r="D639" i="1"/>
  <c r="C639" i="1"/>
  <c r="B639" i="1"/>
  <c r="H638" i="1"/>
  <c r="G638" i="1"/>
  <c r="F638" i="1"/>
  <c r="E638" i="1"/>
  <c r="D638" i="1"/>
  <c r="C638" i="1"/>
  <c r="B638" i="1"/>
  <c r="H637" i="1"/>
  <c r="G637" i="1"/>
  <c r="F637" i="1"/>
  <c r="E637" i="1"/>
  <c r="D637" i="1"/>
  <c r="C637" i="1"/>
  <c r="B637" i="1"/>
  <c r="H636" i="1"/>
  <c r="G636" i="1"/>
  <c r="F636" i="1"/>
  <c r="E636" i="1"/>
  <c r="D636" i="1"/>
  <c r="C636" i="1"/>
  <c r="B636" i="1"/>
  <c r="H635" i="1"/>
  <c r="G635" i="1"/>
  <c r="F635" i="1"/>
  <c r="E635" i="1"/>
  <c r="D635" i="1"/>
  <c r="C635" i="1"/>
  <c r="B635" i="1"/>
  <c r="H634" i="1"/>
  <c r="G634" i="1"/>
  <c r="F634" i="1"/>
  <c r="E634" i="1"/>
  <c r="D634" i="1"/>
  <c r="C634" i="1"/>
  <c r="B634" i="1"/>
  <c r="H633" i="1"/>
  <c r="G633" i="1"/>
  <c r="F633" i="1"/>
  <c r="E633" i="1"/>
  <c r="D633" i="1"/>
  <c r="C633" i="1"/>
  <c r="B633" i="1"/>
  <c r="H632" i="1"/>
  <c r="G632" i="1"/>
  <c r="F632" i="1"/>
  <c r="E632" i="1"/>
  <c r="D632" i="1"/>
  <c r="C632" i="1"/>
  <c r="B632" i="1"/>
  <c r="H631" i="1"/>
  <c r="G631" i="1"/>
  <c r="F631" i="1"/>
  <c r="E631" i="1"/>
  <c r="D631" i="1"/>
  <c r="C631" i="1"/>
  <c r="B631" i="1"/>
  <c r="H630" i="1"/>
  <c r="G630" i="1"/>
  <c r="F630" i="1"/>
  <c r="E630" i="1"/>
  <c r="D630" i="1"/>
  <c r="C630" i="1"/>
  <c r="B630" i="1"/>
  <c r="H629" i="1"/>
  <c r="G629" i="1"/>
  <c r="F629" i="1"/>
  <c r="E629" i="1"/>
  <c r="D629" i="1"/>
  <c r="C629" i="1"/>
  <c r="B629" i="1"/>
  <c r="H628" i="1"/>
  <c r="G628" i="1"/>
  <c r="F628" i="1"/>
  <c r="E628" i="1"/>
  <c r="D628" i="1"/>
  <c r="C628" i="1"/>
  <c r="B628" i="1"/>
  <c r="H627" i="1"/>
  <c r="G627" i="1"/>
  <c r="F627" i="1"/>
  <c r="E627" i="1"/>
  <c r="D627" i="1"/>
  <c r="C627" i="1"/>
  <c r="B627" i="1"/>
  <c r="H626" i="1"/>
  <c r="G626" i="1"/>
  <c r="F626" i="1"/>
  <c r="E626" i="1"/>
  <c r="D626" i="1"/>
  <c r="C626" i="1"/>
  <c r="B626" i="1"/>
  <c r="H625" i="1"/>
  <c r="G625" i="1"/>
  <c r="F625" i="1"/>
  <c r="E625" i="1"/>
  <c r="D625" i="1"/>
  <c r="C625" i="1"/>
  <c r="B625" i="1"/>
  <c r="H624" i="1"/>
  <c r="G624" i="1"/>
  <c r="F624" i="1"/>
  <c r="E624" i="1"/>
  <c r="D624" i="1"/>
  <c r="C624" i="1"/>
  <c r="B624" i="1"/>
  <c r="H623" i="1"/>
  <c r="G623" i="1"/>
  <c r="F623" i="1"/>
  <c r="E623" i="1"/>
  <c r="D623" i="1"/>
  <c r="C623" i="1"/>
  <c r="B623" i="1"/>
  <c r="H622" i="1"/>
  <c r="G622" i="1"/>
  <c r="F622" i="1"/>
  <c r="E622" i="1"/>
  <c r="D622" i="1"/>
  <c r="C622" i="1"/>
  <c r="B622" i="1"/>
  <c r="H621" i="1"/>
  <c r="G621" i="1"/>
  <c r="F621" i="1"/>
  <c r="E621" i="1"/>
  <c r="D621" i="1"/>
  <c r="C621" i="1"/>
  <c r="B621" i="1"/>
  <c r="H620" i="1"/>
  <c r="G620" i="1"/>
  <c r="F620" i="1"/>
  <c r="E620" i="1"/>
  <c r="D620" i="1"/>
  <c r="C620" i="1"/>
  <c r="B620" i="1"/>
  <c r="H619" i="1"/>
  <c r="G619" i="1"/>
  <c r="F619" i="1"/>
  <c r="E619" i="1"/>
  <c r="D619" i="1"/>
  <c r="C619" i="1"/>
  <c r="B619" i="1"/>
  <c r="H618" i="1"/>
  <c r="G618" i="1"/>
  <c r="F618" i="1"/>
  <c r="E618" i="1"/>
  <c r="D618" i="1"/>
  <c r="C618" i="1"/>
  <c r="B618" i="1"/>
  <c r="H617" i="1"/>
  <c r="G617" i="1"/>
  <c r="F617" i="1"/>
  <c r="H616" i="1"/>
  <c r="G616" i="1"/>
  <c r="F616" i="1"/>
  <c r="E616" i="1"/>
  <c r="D616" i="1"/>
  <c r="C616" i="1"/>
  <c r="B616" i="1"/>
  <c r="H615" i="1"/>
  <c r="G615" i="1"/>
  <c r="F615" i="1"/>
  <c r="E615" i="1"/>
  <c r="D615" i="1"/>
  <c r="C615" i="1"/>
  <c r="B615" i="1"/>
  <c r="H614" i="1"/>
  <c r="G614" i="1"/>
  <c r="F614" i="1"/>
  <c r="E614" i="1"/>
  <c r="D614" i="1"/>
  <c r="C614" i="1"/>
  <c r="B614" i="1"/>
  <c r="H613" i="1"/>
  <c r="G613" i="1"/>
  <c r="F613" i="1"/>
  <c r="E613" i="1"/>
  <c r="D613" i="1"/>
  <c r="C613" i="1"/>
  <c r="B613" i="1"/>
  <c r="H612" i="1"/>
  <c r="G612" i="1"/>
  <c r="F612" i="1"/>
  <c r="E612" i="1"/>
  <c r="D612" i="1"/>
  <c r="C612" i="1"/>
  <c r="B612" i="1"/>
  <c r="H611" i="1"/>
  <c r="G611" i="1"/>
  <c r="F611" i="1"/>
  <c r="E611" i="1"/>
  <c r="D611" i="1"/>
  <c r="C611" i="1"/>
  <c r="B611" i="1"/>
  <c r="H610" i="1"/>
  <c r="G610" i="1"/>
  <c r="F610" i="1"/>
  <c r="E610" i="1"/>
  <c r="D610" i="1"/>
  <c r="C610" i="1"/>
  <c r="B610" i="1"/>
  <c r="H609" i="1"/>
  <c r="G609" i="1"/>
  <c r="F609" i="1"/>
  <c r="E609" i="1"/>
  <c r="D609" i="1"/>
  <c r="C609" i="1"/>
  <c r="B609" i="1"/>
  <c r="H608" i="1"/>
  <c r="G608" i="1"/>
  <c r="F608" i="1"/>
  <c r="E608" i="1"/>
  <c r="D608" i="1"/>
  <c r="C608" i="1"/>
  <c r="B608" i="1"/>
  <c r="H607" i="1"/>
  <c r="G607" i="1"/>
  <c r="F607" i="1"/>
  <c r="E607" i="1"/>
  <c r="D607" i="1"/>
  <c r="C607" i="1"/>
  <c r="B607" i="1"/>
  <c r="H606" i="1"/>
  <c r="G606" i="1"/>
  <c r="F606" i="1"/>
  <c r="E606" i="1"/>
  <c r="D606" i="1"/>
  <c r="C606" i="1"/>
  <c r="B606" i="1"/>
  <c r="H605" i="1"/>
  <c r="G605" i="1"/>
  <c r="F605" i="1"/>
  <c r="E605" i="1"/>
  <c r="D605" i="1"/>
  <c r="C605" i="1"/>
  <c r="B605" i="1"/>
  <c r="H604" i="1"/>
  <c r="G604" i="1"/>
  <c r="F604" i="1"/>
  <c r="E604" i="1"/>
  <c r="D604" i="1"/>
  <c r="C604" i="1"/>
  <c r="B604" i="1"/>
  <c r="H603" i="1"/>
  <c r="G603" i="1"/>
  <c r="F603" i="1"/>
  <c r="E603" i="1"/>
  <c r="D603" i="1"/>
  <c r="C603" i="1"/>
  <c r="B603" i="1"/>
  <c r="H602" i="1"/>
  <c r="G602" i="1"/>
  <c r="F602" i="1"/>
  <c r="E602" i="1"/>
  <c r="D602" i="1"/>
  <c r="C602" i="1"/>
  <c r="B602" i="1"/>
  <c r="H601" i="1"/>
  <c r="G601" i="1"/>
  <c r="F601" i="1"/>
  <c r="E601" i="1"/>
  <c r="D601" i="1"/>
  <c r="C601" i="1"/>
  <c r="B601" i="1"/>
  <c r="H600" i="1"/>
  <c r="G600" i="1"/>
  <c r="F600" i="1"/>
  <c r="E600" i="1"/>
  <c r="D600" i="1"/>
  <c r="C600" i="1"/>
  <c r="B600" i="1"/>
  <c r="H599" i="1"/>
  <c r="G599" i="1"/>
  <c r="F599" i="1"/>
  <c r="E599" i="1"/>
  <c r="D599" i="1"/>
  <c r="C599" i="1"/>
  <c r="B599" i="1"/>
  <c r="H598" i="1"/>
  <c r="G598" i="1"/>
  <c r="F598" i="1"/>
  <c r="E598" i="1"/>
  <c r="D598" i="1"/>
  <c r="C598" i="1"/>
  <c r="B598" i="1"/>
  <c r="H597" i="1"/>
  <c r="G597" i="1"/>
  <c r="F597" i="1"/>
  <c r="E597" i="1"/>
  <c r="D597" i="1"/>
  <c r="C597" i="1"/>
  <c r="B597" i="1"/>
  <c r="H596" i="1"/>
  <c r="G596" i="1"/>
  <c r="F596" i="1"/>
  <c r="E596" i="1"/>
  <c r="D596" i="1"/>
  <c r="C596" i="1"/>
  <c r="B596" i="1"/>
  <c r="H595" i="1"/>
  <c r="G595" i="1"/>
  <c r="F595" i="1"/>
  <c r="E595" i="1"/>
  <c r="D595" i="1"/>
  <c r="C595" i="1"/>
  <c r="B595" i="1"/>
  <c r="H594" i="1"/>
  <c r="G594" i="1"/>
  <c r="F594" i="1"/>
  <c r="E594" i="1"/>
  <c r="D594" i="1"/>
  <c r="C594" i="1"/>
  <c r="B594" i="1"/>
  <c r="H593" i="1"/>
  <c r="G593" i="1"/>
  <c r="F593" i="1"/>
  <c r="E593" i="1"/>
  <c r="D593" i="1"/>
  <c r="C593" i="1"/>
  <c r="B593" i="1"/>
  <c r="H592" i="1"/>
  <c r="G592" i="1"/>
  <c r="F592" i="1"/>
  <c r="E592" i="1"/>
  <c r="D592" i="1"/>
  <c r="C592" i="1"/>
  <c r="B592" i="1"/>
  <c r="H591" i="1"/>
  <c r="G591" i="1"/>
  <c r="F591" i="1"/>
  <c r="E591" i="1"/>
  <c r="D591" i="1"/>
  <c r="C591" i="1"/>
  <c r="B591" i="1"/>
  <c r="H590" i="1"/>
  <c r="G590" i="1"/>
  <c r="F590" i="1"/>
  <c r="E590" i="1"/>
  <c r="D590" i="1"/>
  <c r="C590" i="1"/>
  <c r="B590" i="1"/>
  <c r="H589" i="1"/>
  <c r="G589" i="1"/>
  <c r="F589" i="1"/>
  <c r="E589" i="1"/>
  <c r="D589" i="1"/>
  <c r="C589" i="1"/>
  <c r="B589" i="1"/>
  <c r="H588" i="1"/>
  <c r="G588" i="1"/>
  <c r="F588" i="1"/>
  <c r="E588" i="1"/>
  <c r="D588" i="1"/>
  <c r="C588" i="1"/>
  <c r="B588" i="1"/>
  <c r="H587" i="1"/>
  <c r="G587" i="1"/>
  <c r="F587" i="1"/>
  <c r="E587" i="1"/>
  <c r="D587" i="1"/>
  <c r="C587" i="1"/>
  <c r="B587" i="1"/>
  <c r="H586" i="1"/>
  <c r="G586" i="1"/>
  <c r="F586" i="1"/>
  <c r="E586" i="1"/>
  <c r="D586" i="1"/>
  <c r="C586" i="1"/>
  <c r="B586" i="1"/>
  <c r="H585" i="1"/>
  <c r="G585" i="1"/>
  <c r="F585" i="1"/>
  <c r="E585" i="1"/>
  <c r="D585" i="1"/>
  <c r="C585" i="1"/>
  <c r="B585" i="1"/>
  <c r="H584" i="1"/>
  <c r="G584" i="1"/>
  <c r="F584" i="1"/>
  <c r="E584" i="1"/>
  <c r="D584" i="1"/>
  <c r="C584" i="1"/>
  <c r="B584" i="1"/>
  <c r="H583" i="1"/>
  <c r="G583" i="1"/>
  <c r="F583" i="1"/>
  <c r="E583" i="1"/>
  <c r="D583" i="1"/>
  <c r="C583" i="1"/>
  <c r="B583" i="1"/>
  <c r="H582" i="1"/>
  <c r="G582" i="1"/>
  <c r="F582" i="1"/>
  <c r="E582" i="1"/>
  <c r="D582" i="1"/>
  <c r="C582" i="1"/>
  <c r="B582" i="1"/>
  <c r="H581" i="1"/>
  <c r="G581" i="1"/>
  <c r="F581" i="1"/>
  <c r="E581" i="1"/>
  <c r="D581" i="1"/>
  <c r="C581" i="1"/>
  <c r="B581" i="1"/>
  <c r="H580" i="1"/>
  <c r="G580" i="1"/>
  <c r="F580" i="1"/>
  <c r="E580" i="1"/>
  <c r="D580" i="1"/>
  <c r="C580" i="1"/>
  <c r="B580" i="1"/>
  <c r="H579" i="1"/>
  <c r="G579" i="1"/>
  <c r="F579" i="1"/>
  <c r="E579" i="1"/>
  <c r="D579" i="1"/>
  <c r="C579" i="1"/>
  <c r="B579" i="1"/>
  <c r="H578" i="1"/>
  <c r="G578" i="1"/>
  <c r="F578" i="1"/>
  <c r="E578" i="1"/>
  <c r="D578" i="1"/>
  <c r="C578" i="1"/>
  <c r="B578" i="1"/>
  <c r="H577" i="1"/>
  <c r="G577" i="1"/>
  <c r="F577" i="1"/>
  <c r="E577" i="1"/>
  <c r="D577" i="1"/>
  <c r="C577" i="1"/>
  <c r="B577" i="1"/>
  <c r="H576" i="1"/>
  <c r="G576" i="1"/>
  <c r="F576" i="1"/>
  <c r="E576" i="1"/>
  <c r="D576" i="1"/>
  <c r="C576" i="1"/>
  <c r="B576" i="1"/>
  <c r="H575" i="1"/>
  <c r="G575" i="1"/>
  <c r="F575" i="1"/>
  <c r="E575" i="1"/>
  <c r="D575" i="1"/>
  <c r="C575" i="1"/>
  <c r="B575" i="1"/>
  <c r="H574" i="1"/>
  <c r="G574" i="1"/>
  <c r="F574" i="1"/>
  <c r="E574" i="1"/>
  <c r="D574" i="1"/>
  <c r="C574" i="1"/>
  <c r="B574" i="1"/>
  <c r="H573" i="1"/>
  <c r="G573" i="1"/>
  <c r="F573" i="1"/>
  <c r="E573" i="1"/>
  <c r="D573" i="1"/>
  <c r="C573" i="1"/>
  <c r="B573" i="1"/>
  <c r="H572" i="1"/>
  <c r="G572" i="1"/>
  <c r="F572" i="1"/>
  <c r="E572" i="1"/>
  <c r="D572" i="1"/>
  <c r="C572" i="1"/>
  <c r="B572" i="1"/>
  <c r="H571" i="1"/>
  <c r="G571" i="1"/>
  <c r="F571" i="1"/>
  <c r="E571" i="1"/>
  <c r="D571" i="1"/>
  <c r="C571" i="1"/>
  <c r="B571" i="1"/>
  <c r="H570" i="1"/>
  <c r="G570" i="1"/>
  <c r="F570" i="1"/>
  <c r="E570" i="1"/>
  <c r="D570" i="1"/>
  <c r="C570" i="1"/>
  <c r="B570" i="1"/>
  <c r="H569" i="1"/>
  <c r="G569" i="1"/>
  <c r="F569" i="1"/>
  <c r="E569" i="1"/>
  <c r="D569" i="1"/>
  <c r="C569" i="1"/>
  <c r="B569" i="1"/>
  <c r="H568" i="1"/>
  <c r="G568" i="1"/>
  <c r="F568" i="1"/>
  <c r="E568" i="1"/>
  <c r="D568" i="1"/>
  <c r="C568" i="1"/>
  <c r="B568" i="1"/>
  <c r="H567" i="1"/>
  <c r="G567" i="1"/>
  <c r="F567" i="1"/>
  <c r="E567" i="1"/>
  <c r="D567" i="1"/>
  <c r="C567" i="1"/>
  <c r="B567" i="1"/>
  <c r="H566" i="1"/>
  <c r="G566" i="1"/>
  <c r="F566" i="1"/>
  <c r="E566" i="1"/>
  <c r="D566" i="1"/>
  <c r="C566" i="1"/>
  <c r="B566" i="1"/>
  <c r="H565" i="1"/>
  <c r="G565" i="1"/>
  <c r="F565" i="1"/>
  <c r="E565" i="1"/>
  <c r="D565" i="1"/>
  <c r="C565" i="1"/>
  <c r="B565" i="1"/>
  <c r="H564" i="1"/>
  <c r="G564" i="1"/>
  <c r="F564" i="1"/>
  <c r="E564" i="1"/>
  <c r="D564" i="1"/>
  <c r="C564" i="1"/>
  <c r="B564" i="1"/>
  <c r="H563" i="1"/>
  <c r="G563" i="1"/>
  <c r="F563" i="1"/>
  <c r="E563" i="1"/>
  <c r="D563" i="1"/>
  <c r="C563" i="1"/>
  <c r="B563" i="1"/>
  <c r="H562" i="1"/>
  <c r="G562" i="1"/>
  <c r="F562" i="1"/>
  <c r="E562" i="1"/>
  <c r="D562" i="1"/>
  <c r="C562" i="1"/>
  <c r="B562" i="1"/>
  <c r="H561" i="1"/>
  <c r="G561" i="1"/>
  <c r="F561" i="1"/>
  <c r="E561" i="1"/>
  <c r="D561" i="1"/>
  <c r="C561" i="1"/>
  <c r="B561" i="1"/>
  <c r="H560" i="1"/>
  <c r="G560" i="1"/>
  <c r="F560" i="1"/>
  <c r="E560" i="1"/>
  <c r="D560" i="1"/>
  <c r="C560" i="1"/>
  <c r="B560" i="1"/>
  <c r="H559" i="1"/>
  <c r="G559" i="1"/>
  <c r="F559" i="1"/>
  <c r="E559" i="1"/>
  <c r="D559" i="1"/>
  <c r="C559" i="1"/>
  <c r="B559" i="1"/>
  <c r="H558" i="1"/>
  <c r="G558" i="1"/>
  <c r="F558" i="1"/>
  <c r="E558" i="1"/>
  <c r="D558" i="1"/>
  <c r="C558" i="1"/>
  <c r="B558" i="1"/>
  <c r="H557" i="1"/>
  <c r="G557" i="1"/>
  <c r="F557" i="1"/>
  <c r="E557" i="1"/>
  <c r="D557" i="1"/>
  <c r="C557" i="1"/>
  <c r="B557" i="1"/>
  <c r="H556" i="1"/>
  <c r="G556" i="1"/>
  <c r="F556" i="1"/>
  <c r="E556" i="1"/>
  <c r="D556" i="1"/>
  <c r="C556" i="1"/>
  <c r="B556" i="1"/>
  <c r="H555" i="1"/>
  <c r="G555" i="1"/>
  <c r="F555" i="1"/>
  <c r="E555" i="1"/>
  <c r="D555" i="1"/>
  <c r="C555" i="1"/>
  <c r="B555" i="1"/>
  <c r="H554" i="1"/>
  <c r="G554" i="1"/>
  <c r="F554" i="1"/>
  <c r="E554" i="1"/>
  <c r="D554" i="1"/>
  <c r="C554" i="1"/>
  <c r="B554" i="1"/>
  <c r="H553" i="1"/>
  <c r="G553" i="1"/>
  <c r="F553" i="1"/>
  <c r="E553" i="1"/>
  <c r="D553" i="1"/>
  <c r="C553" i="1"/>
  <c r="B553" i="1"/>
  <c r="H552" i="1"/>
  <c r="G552" i="1"/>
  <c r="F552" i="1"/>
  <c r="E552" i="1"/>
  <c r="D552" i="1"/>
  <c r="C552" i="1"/>
  <c r="B552" i="1"/>
  <c r="H551" i="1"/>
  <c r="G551" i="1"/>
  <c r="F551" i="1"/>
  <c r="E551" i="1"/>
  <c r="D551" i="1"/>
  <c r="C551" i="1"/>
  <c r="B551" i="1"/>
  <c r="H550" i="1"/>
  <c r="G550" i="1"/>
  <c r="F550" i="1"/>
  <c r="E550" i="1"/>
  <c r="D550" i="1"/>
  <c r="C550" i="1"/>
  <c r="B550" i="1"/>
  <c r="H549" i="1"/>
  <c r="G549" i="1"/>
  <c r="F549" i="1"/>
  <c r="E549" i="1"/>
  <c r="D549" i="1"/>
  <c r="C549" i="1"/>
  <c r="B549" i="1"/>
  <c r="H548" i="1"/>
  <c r="G548" i="1"/>
  <c r="F548" i="1"/>
  <c r="E548" i="1"/>
  <c r="D548" i="1"/>
  <c r="C548" i="1"/>
  <c r="B548" i="1"/>
  <c r="H547" i="1"/>
  <c r="G547" i="1"/>
  <c r="F547" i="1"/>
  <c r="E547" i="1"/>
  <c r="D547" i="1"/>
  <c r="C547" i="1"/>
  <c r="B547" i="1"/>
  <c r="H546" i="1"/>
  <c r="G546" i="1"/>
  <c r="F546" i="1"/>
  <c r="E546" i="1"/>
  <c r="D546" i="1"/>
  <c r="C546" i="1"/>
  <c r="B546" i="1"/>
  <c r="H545" i="1"/>
  <c r="G545" i="1"/>
  <c r="F545" i="1"/>
  <c r="E545" i="1"/>
  <c r="D545" i="1"/>
  <c r="C545" i="1"/>
  <c r="B545" i="1"/>
  <c r="H544" i="1"/>
  <c r="G544" i="1"/>
  <c r="F544" i="1"/>
  <c r="E544" i="1"/>
  <c r="C544" i="1"/>
  <c r="B544" i="1"/>
  <c r="H543" i="1"/>
  <c r="G543" i="1"/>
  <c r="F543" i="1"/>
  <c r="E543" i="1"/>
  <c r="D543" i="1"/>
  <c r="C543" i="1"/>
  <c r="B543" i="1"/>
  <c r="H542" i="1"/>
  <c r="G542" i="1"/>
  <c r="F542" i="1"/>
  <c r="E542" i="1"/>
  <c r="D542" i="1"/>
  <c r="C542" i="1"/>
  <c r="B542" i="1"/>
  <c r="H541" i="1"/>
  <c r="G541" i="1"/>
  <c r="F541" i="1"/>
  <c r="E541" i="1"/>
  <c r="D541" i="1"/>
  <c r="C541" i="1"/>
  <c r="B541" i="1"/>
  <c r="H540" i="1"/>
  <c r="G540" i="1"/>
  <c r="F540" i="1"/>
  <c r="E540" i="1"/>
  <c r="D540" i="1"/>
  <c r="C540" i="1"/>
  <c r="B540" i="1"/>
  <c r="H539" i="1"/>
  <c r="G539" i="1"/>
  <c r="F539" i="1"/>
  <c r="E539" i="1"/>
  <c r="D539" i="1"/>
  <c r="C539" i="1"/>
  <c r="B539" i="1"/>
  <c r="H538" i="1"/>
  <c r="G538" i="1"/>
  <c r="F538" i="1"/>
  <c r="E538" i="1"/>
  <c r="D538" i="1"/>
  <c r="C538" i="1"/>
  <c r="B538" i="1"/>
  <c r="H537" i="1"/>
  <c r="G537" i="1"/>
  <c r="F537" i="1"/>
  <c r="E537" i="1"/>
  <c r="D537" i="1"/>
  <c r="C537" i="1"/>
  <c r="B537" i="1"/>
  <c r="H536" i="1"/>
  <c r="G536" i="1"/>
  <c r="F536" i="1"/>
  <c r="E536" i="1"/>
  <c r="D536" i="1"/>
  <c r="C536" i="1"/>
  <c r="B536" i="1"/>
  <c r="H535" i="1"/>
  <c r="G535" i="1"/>
  <c r="F535" i="1"/>
  <c r="E535" i="1"/>
  <c r="D535" i="1"/>
  <c r="C535" i="1"/>
  <c r="B535" i="1"/>
  <c r="H534" i="1"/>
  <c r="G534" i="1"/>
  <c r="F534" i="1"/>
  <c r="E534" i="1"/>
  <c r="D534" i="1"/>
  <c r="C534" i="1"/>
  <c r="B534" i="1"/>
  <c r="H533" i="1"/>
  <c r="G533" i="1"/>
  <c r="F533" i="1"/>
  <c r="E533" i="1"/>
  <c r="D533" i="1"/>
  <c r="C533" i="1"/>
  <c r="B533" i="1"/>
  <c r="H532" i="1"/>
  <c r="G532" i="1"/>
  <c r="F532" i="1"/>
  <c r="E532" i="1"/>
  <c r="D532" i="1"/>
  <c r="C532" i="1"/>
  <c r="B532" i="1"/>
  <c r="H531" i="1"/>
  <c r="G531" i="1"/>
  <c r="F531" i="1"/>
  <c r="E531" i="1"/>
  <c r="D531" i="1"/>
  <c r="C531" i="1"/>
  <c r="B531" i="1"/>
  <c r="H530" i="1"/>
  <c r="G530" i="1"/>
  <c r="F530" i="1"/>
  <c r="E530" i="1"/>
  <c r="D530" i="1"/>
  <c r="C530" i="1"/>
  <c r="B530" i="1"/>
  <c r="H529" i="1"/>
  <c r="G529" i="1"/>
  <c r="F529" i="1"/>
  <c r="E529" i="1"/>
  <c r="D529" i="1"/>
  <c r="C529" i="1"/>
  <c r="B529" i="1"/>
  <c r="H528" i="1"/>
  <c r="G528" i="1"/>
  <c r="F528" i="1"/>
  <c r="E528" i="1"/>
  <c r="D528" i="1"/>
  <c r="C528" i="1"/>
  <c r="B528" i="1"/>
  <c r="H527" i="1"/>
  <c r="G527" i="1"/>
  <c r="F527" i="1"/>
  <c r="E527" i="1"/>
  <c r="D527" i="1"/>
  <c r="C527" i="1"/>
  <c r="B527" i="1"/>
  <c r="H526" i="1"/>
  <c r="G526" i="1"/>
  <c r="F526" i="1"/>
  <c r="E526" i="1"/>
  <c r="D526" i="1"/>
  <c r="C526" i="1"/>
  <c r="B526" i="1"/>
  <c r="H525" i="1"/>
  <c r="G525" i="1"/>
  <c r="F525" i="1"/>
  <c r="E525" i="1"/>
  <c r="D525" i="1"/>
  <c r="C525" i="1"/>
  <c r="B525" i="1"/>
  <c r="H524" i="1"/>
  <c r="G524" i="1"/>
  <c r="F524" i="1"/>
  <c r="E524" i="1"/>
  <c r="D524" i="1"/>
  <c r="C524" i="1"/>
  <c r="B524" i="1"/>
  <c r="H523" i="1"/>
  <c r="G523" i="1"/>
  <c r="F523" i="1"/>
  <c r="E523" i="1"/>
  <c r="D523" i="1"/>
  <c r="C523" i="1"/>
  <c r="B523" i="1"/>
  <c r="H522" i="1"/>
  <c r="G522" i="1"/>
  <c r="F522" i="1"/>
  <c r="E522" i="1"/>
  <c r="D522" i="1"/>
  <c r="C522" i="1"/>
  <c r="B522" i="1"/>
  <c r="H521" i="1"/>
  <c r="G521" i="1"/>
  <c r="F521" i="1"/>
  <c r="E521" i="1"/>
  <c r="D521" i="1"/>
  <c r="C521" i="1"/>
  <c r="B521" i="1"/>
  <c r="H520" i="1"/>
  <c r="G520" i="1"/>
  <c r="F520" i="1"/>
  <c r="E520" i="1"/>
  <c r="D520" i="1"/>
  <c r="C520" i="1"/>
  <c r="B520" i="1"/>
  <c r="H519" i="1"/>
  <c r="G519" i="1"/>
  <c r="F519" i="1"/>
  <c r="E519" i="1"/>
  <c r="D519" i="1"/>
  <c r="C519" i="1"/>
  <c r="B519" i="1"/>
  <c r="H518" i="1"/>
  <c r="G518" i="1"/>
  <c r="F518" i="1"/>
  <c r="E518" i="1"/>
  <c r="D518" i="1"/>
  <c r="C518" i="1"/>
  <c r="B518" i="1"/>
  <c r="H517" i="1"/>
  <c r="G517" i="1"/>
  <c r="F517" i="1"/>
  <c r="E517" i="1"/>
  <c r="D517" i="1"/>
  <c r="C517" i="1"/>
  <c r="B517" i="1"/>
  <c r="H516" i="1"/>
  <c r="G516" i="1"/>
  <c r="F516" i="1"/>
  <c r="E516" i="1"/>
  <c r="D516" i="1"/>
  <c r="C516" i="1"/>
  <c r="B516" i="1"/>
  <c r="H515" i="1"/>
  <c r="G515" i="1"/>
  <c r="F515" i="1"/>
  <c r="E515" i="1"/>
  <c r="D515" i="1"/>
  <c r="C515" i="1"/>
  <c r="B515" i="1"/>
  <c r="H514" i="1"/>
  <c r="G514" i="1"/>
  <c r="F514" i="1"/>
  <c r="E514" i="1"/>
  <c r="D514" i="1"/>
  <c r="C514" i="1"/>
  <c r="B514" i="1"/>
  <c r="H513" i="1"/>
  <c r="G513" i="1"/>
  <c r="F513" i="1"/>
  <c r="E513" i="1"/>
  <c r="D513" i="1"/>
  <c r="C513" i="1"/>
  <c r="B513" i="1"/>
  <c r="H512" i="1"/>
  <c r="G512" i="1"/>
  <c r="F512" i="1"/>
  <c r="E512" i="1"/>
  <c r="D512" i="1"/>
  <c r="C512" i="1"/>
  <c r="B512" i="1"/>
  <c r="H511" i="1"/>
  <c r="G511" i="1"/>
  <c r="F511" i="1"/>
  <c r="E511" i="1"/>
  <c r="D511" i="1"/>
  <c r="C511" i="1"/>
  <c r="B511" i="1"/>
  <c r="H510" i="1"/>
  <c r="G510" i="1"/>
  <c r="F510" i="1"/>
  <c r="E510" i="1"/>
  <c r="D510" i="1"/>
  <c r="C510" i="1"/>
  <c r="B510" i="1"/>
  <c r="H509" i="1"/>
  <c r="G509" i="1"/>
  <c r="F509" i="1"/>
  <c r="E509" i="1"/>
  <c r="D509" i="1"/>
  <c r="C509" i="1"/>
  <c r="B509" i="1"/>
  <c r="H508" i="1"/>
  <c r="G508" i="1"/>
  <c r="F508" i="1"/>
  <c r="E508" i="1"/>
  <c r="D508" i="1"/>
  <c r="C508" i="1"/>
  <c r="B508" i="1"/>
  <c r="H507" i="1"/>
  <c r="G507" i="1"/>
  <c r="F507" i="1"/>
  <c r="E507" i="1"/>
  <c r="D507" i="1"/>
  <c r="C507" i="1"/>
  <c r="B507" i="1"/>
  <c r="H506" i="1"/>
  <c r="G506" i="1"/>
  <c r="F506" i="1"/>
  <c r="E506" i="1"/>
  <c r="D506" i="1"/>
  <c r="C506" i="1"/>
  <c r="B506" i="1"/>
  <c r="H505" i="1"/>
  <c r="G505" i="1"/>
  <c r="F505" i="1"/>
  <c r="E505" i="1"/>
  <c r="D505" i="1"/>
  <c r="C505" i="1"/>
  <c r="B505" i="1"/>
  <c r="H504" i="1"/>
  <c r="G504" i="1"/>
  <c r="F504" i="1"/>
  <c r="E504" i="1"/>
  <c r="D504" i="1"/>
  <c r="C504" i="1"/>
  <c r="B504" i="1"/>
  <c r="H503" i="1"/>
  <c r="G503" i="1"/>
  <c r="F503" i="1"/>
  <c r="E503" i="1"/>
  <c r="D503" i="1"/>
  <c r="C503" i="1"/>
  <c r="B503" i="1"/>
  <c r="H502" i="1"/>
  <c r="G502" i="1"/>
  <c r="F502" i="1"/>
  <c r="E502" i="1"/>
  <c r="D502" i="1"/>
  <c r="C502" i="1"/>
  <c r="B502" i="1"/>
  <c r="H501" i="1"/>
  <c r="G501" i="1"/>
  <c r="F501" i="1"/>
  <c r="E501" i="1"/>
  <c r="D501" i="1"/>
  <c r="C501" i="1"/>
  <c r="B501" i="1"/>
  <c r="H500" i="1"/>
  <c r="G500" i="1"/>
  <c r="F500" i="1"/>
  <c r="E500" i="1"/>
  <c r="D500" i="1"/>
  <c r="C500" i="1"/>
  <c r="B500" i="1"/>
  <c r="H499" i="1"/>
  <c r="G499" i="1"/>
  <c r="F499" i="1"/>
  <c r="E499" i="1"/>
  <c r="D499" i="1"/>
  <c r="C499" i="1"/>
  <c r="B499" i="1"/>
  <c r="H498" i="1"/>
  <c r="G498" i="1"/>
  <c r="F498" i="1"/>
  <c r="E498" i="1"/>
  <c r="D498" i="1"/>
  <c r="C498" i="1"/>
  <c r="B498" i="1"/>
  <c r="H497" i="1"/>
  <c r="G497" i="1"/>
  <c r="F497" i="1"/>
  <c r="E497" i="1"/>
  <c r="D497" i="1"/>
  <c r="C497" i="1"/>
  <c r="B497" i="1"/>
  <c r="H496" i="1"/>
  <c r="G496" i="1"/>
  <c r="F496" i="1"/>
  <c r="E496" i="1"/>
  <c r="D496" i="1"/>
  <c r="C496" i="1"/>
  <c r="B496" i="1"/>
  <c r="H495" i="1"/>
  <c r="G495" i="1"/>
  <c r="F495" i="1"/>
  <c r="E495" i="1"/>
  <c r="D495" i="1"/>
  <c r="C495" i="1"/>
  <c r="B495" i="1"/>
  <c r="H494" i="1"/>
  <c r="G494" i="1"/>
  <c r="F494" i="1"/>
  <c r="E494" i="1"/>
  <c r="D494" i="1"/>
  <c r="C494" i="1"/>
  <c r="B494" i="1"/>
  <c r="H493" i="1"/>
  <c r="G493" i="1"/>
  <c r="F493" i="1"/>
  <c r="E493" i="1"/>
  <c r="D493" i="1"/>
  <c r="C493" i="1"/>
  <c r="B493" i="1"/>
  <c r="H492" i="1"/>
  <c r="G492" i="1"/>
  <c r="F492" i="1"/>
  <c r="E492" i="1"/>
  <c r="D492" i="1"/>
  <c r="C492" i="1"/>
  <c r="B492" i="1"/>
  <c r="H491" i="1"/>
  <c r="G491" i="1"/>
  <c r="F491" i="1"/>
  <c r="E491" i="1"/>
  <c r="D491" i="1"/>
  <c r="C491" i="1"/>
  <c r="B491" i="1"/>
  <c r="H490" i="1"/>
  <c r="G490" i="1"/>
  <c r="F490" i="1"/>
  <c r="E490" i="1"/>
  <c r="D490" i="1"/>
  <c r="C490" i="1"/>
  <c r="B490" i="1"/>
  <c r="H489" i="1"/>
  <c r="G489" i="1"/>
  <c r="F489" i="1"/>
  <c r="E489" i="1"/>
  <c r="D489" i="1"/>
  <c r="C489" i="1"/>
  <c r="B489" i="1"/>
  <c r="H488" i="1"/>
  <c r="G488" i="1"/>
  <c r="F488" i="1"/>
  <c r="E488" i="1"/>
  <c r="D488" i="1"/>
  <c r="C488" i="1"/>
  <c r="B488" i="1"/>
  <c r="H487" i="1"/>
  <c r="G487" i="1"/>
  <c r="F487" i="1"/>
  <c r="E487" i="1"/>
  <c r="D487" i="1"/>
  <c r="C487" i="1"/>
  <c r="B487" i="1"/>
  <c r="H486" i="1"/>
  <c r="G486" i="1"/>
  <c r="F486" i="1"/>
  <c r="E486" i="1"/>
  <c r="D486" i="1"/>
  <c r="C486" i="1"/>
  <c r="B486" i="1"/>
  <c r="H485" i="1"/>
  <c r="G485" i="1"/>
  <c r="F485" i="1"/>
  <c r="E485" i="1"/>
  <c r="D485" i="1"/>
  <c r="C485" i="1"/>
  <c r="B485" i="1"/>
  <c r="H484" i="1"/>
  <c r="G484" i="1"/>
  <c r="F484" i="1"/>
  <c r="E484" i="1"/>
  <c r="D484" i="1"/>
  <c r="C484" i="1"/>
  <c r="B484" i="1"/>
  <c r="H483" i="1"/>
  <c r="G483" i="1"/>
  <c r="F483" i="1"/>
  <c r="E483" i="1"/>
  <c r="D483" i="1"/>
  <c r="C483" i="1"/>
  <c r="B483" i="1"/>
  <c r="H482" i="1"/>
  <c r="G482" i="1"/>
  <c r="F482" i="1"/>
  <c r="E482" i="1"/>
  <c r="D482" i="1"/>
  <c r="C482" i="1"/>
  <c r="B482" i="1"/>
  <c r="H481" i="1"/>
  <c r="G481" i="1"/>
  <c r="F481" i="1"/>
  <c r="E481" i="1"/>
  <c r="D481" i="1"/>
  <c r="C481" i="1"/>
  <c r="B481" i="1"/>
  <c r="H480" i="1"/>
  <c r="G480" i="1"/>
  <c r="F480" i="1"/>
  <c r="E480" i="1"/>
  <c r="D480" i="1"/>
  <c r="C480" i="1"/>
  <c r="B480" i="1"/>
  <c r="H479" i="1"/>
  <c r="G479" i="1"/>
  <c r="F479" i="1"/>
  <c r="E479" i="1"/>
  <c r="D479" i="1"/>
  <c r="C479" i="1"/>
  <c r="B479" i="1"/>
  <c r="H478" i="1"/>
  <c r="G478" i="1"/>
  <c r="F478" i="1"/>
  <c r="E478" i="1"/>
  <c r="D478" i="1"/>
  <c r="C478" i="1"/>
  <c r="B478" i="1"/>
  <c r="H477" i="1"/>
  <c r="G477" i="1"/>
  <c r="F477" i="1"/>
  <c r="E477" i="1"/>
  <c r="D477" i="1"/>
  <c r="C477" i="1"/>
  <c r="B477" i="1"/>
  <c r="H476" i="1"/>
  <c r="G476" i="1"/>
  <c r="F476" i="1"/>
  <c r="E476" i="1"/>
  <c r="D476" i="1"/>
  <c r="C476" i="1"/>
  <c r="B476" i="1"/>
  <c r="H475" i="1"/>
  <c r="G475" i="1"/>
  <c r="F475" i="1"/>
  <c r="E475" i="1"/>
  <c r="D475" i="1"/>
  <c r="C475" i="1"/>
  <c r="B475" i="1"/>
  <c r="H474" i="1"/>
  <c r="G474" i="1"/>
  <c r="F474" i="1"/>
  <c r="E474" i="1"/>
  <c r="D474" i="1"/>
  <c r="C474" i="1"/>
  <c r="B474" i="1"/>
  <c r="H473" i="1"/>
  <c r="G473" i="1"/>
  <c r="F473" i="1"/>
  <c r="E473" i="1"/>
  <c r="D473" i="1"/>
  <c r="C473" i="1"/>
  <c r="B473" i="1"/>
  <c r="H472" i="1"/>
  <c r="G472" i="1"/>
  <c r="F472" i="1"/>
  <c r="E472" i="1"/>
  <c r="C472" i="1"/>
  <c r="B472" i="1"/>
  <c r="H471" i="1"/>
  <c r="G471" i="1"/>
  <c r="F471" i="1"/>
  <c r="E471" i="1"/>
  <c r="D471" i="1"/>
  <c r="C471" i="1"/>
  <c r="B471" i="1"/>
  <c r="H470" i="1"/>
  <c r="G470" i="1"/>
  <c r="F470" i="1"/>
  <c r="E470" i="1"/>
  <c r="D470" i="1"/>
  <c r="C470" i="1"/>
  <c r="B470" i="1"/>
  <c r="H469" i="1"/>
  <c r="G469" i="1"/>
  <c r="F469" i="1"/>
  <c r="E469" i="1"/>
  <c r="D469" i="1"/>
  <c r="C469" i="1"/>
  <c r="B469" i="1"/>
  <c r="H468" i="1"/>
  <c r="G468" i="1"/>
  <c r="F468" i="1"/>
  <c r="E468" i="1"/>
  <c r="D468" i="1"/>
  <c r="C468" i="1"/>
  <c r="B468" i="1"/>
  <c r="H467" i="1"/>
  <c r="G467" i="1"/>
  <c r="F467" i="1"/>
  <c r="E467" i="1"/>
  <c r="D467" i="1"/>
  <c r="C467" i="1"/>
  <c r="B467" i="1"/>
  <c r="H466" i="1"/>
  <c r="G466" i="1"/>
  <c r="F466" i="1"/>
  <c r="E466" i="1"/>
  <c r="D466" i="1"/>
  <c r="C466" i="1"/>
  <c r="B466" i="1"/>
  <c r="H465" i="1"/>
  <c r="G465" i="1"/>
  <c r="F465" i="1"/>
  <c r="E465" i="1"/>
  <c r="D465" i="1"/>
  <c r="C465" i="1"/>
  <c r="B465" i="1"/>
  <c r="H464" i="1"/>
  <c r="G464" i="1"/>
  <c r="F464" i="1"/>
  <c r="E464" i="1"/>
  <c r="D464" i="1"/>
  <c r="C464" i="1"/>
  <c r="B464" i="1"/>
  <c r="H463" i="1"/>
  <c r="G463" i="1"/>
  <c r="F463" i="1"/>
  <c r="E463" i="1"/>
  <c r="D463" i="1"/>
  <c r="C463" i="1"/>
  <c r="B463" i="1"/>
  <c r="H462" i="1"/>
  <c r="G462" i="1"/>
  <c r="F462" i="1"/>
  <c r="E462" i="1"/>
  <c r="D462" i="1"/>
  <c r="C462" i="1"/>
  <c r="B462" i="1"/>
  <c r="H461" i="1"/>
  <c r="G461" i="1"/>
  <c r="F461" i="1"/>
  <c r="E461" i="1"/>
  <c r="D461" i="1"/>
  <c r="C461" i="1"/>
  <c r="B461" i="1"/>
  <c r="H460" i="1"/>
  <c r="G460" i="1"/>
  <c r="F460" i="1"/>
  <c r="E460" i="1"/>
  <c r="D460" i="1"/>
  <c r="C460" i="1"/>
  <c r="B460" i="1"/>
  <c r="H459" i="1"/>
  <c r="G459" i="1"/>
  <c r="F459" i="1"/>
  <c r="E459" i="1"/>
  <c r="D459" i="1"/>
  <c r="C459" i="1"/>
  <c r="B459" i="1"/>
  <c r="H458" i="1"/>
  <c r="G458" i="1"/>
  <c r="F458" i="1"/>
  <c r="E458" i="1"/>
  <c r="D458" i="1"/>
  <c r="C458" i="1"/>
  <c r="B458" i="1"/>
  <c r="H457" i="1"/>
  <c r="G457" i="1"/>
  <c r="F457" i="1"/>
  <c r="E457" i="1"/>
  <c r="D457" i="1"/>
  <c r="C457" i="1"/>
  <c r="B457" i="1"/>
  <c r="H456" i="1"/>
  <c r="G456" i="1"/>
  <c r="F456" i="1"/>
  <c r="E456" i="1"/>
  <c r="D456" i="1"/>
  <c r="C456" i="1"/>
  <c r="B456" i="1"/>
  <c r="H455" i="1"/>
  <c r="G455" i="1"/>
  <c r="F455" i="1"/>
  <c r="E455" i="1"/>
  <c r="D455" i="1"/>
  <c r="C455" i="1"/>
  <c r="B455" i="1"/>
  <c r="H454" i="1"/>
  <c r="G454" i="1"/>
  <c r="F454" i="1"/>
  <c r="E454" i="1"/>
  <c r="D454" i="1"/>
  <c r="C454" i="1"/>
  <c r="B454" i="1"/>
  <c r="H453" i="1"/>
  <c r="G453" i="1"/>
  <c r="F453" i="1"/>
  <c r="E453" i="1"/>
  <c r="D453" i="1"/>
  <c r="C453" i="1"/>
  <c r="B453" i="1"/>
  <c r="H452" i="1"/>
  <c r="G452" i="1"/>
  <c r="F452" i="1"/>
  <c r="E452" i="1"/>
  <c r="D452" i="1"/>
  <c r="C452" i="1"/>
  <c r="B452" i="1"/>
  <c r="H451" i="1"/>
  <c r="G451" i="1"/>
  <c r="F451" i="1"/>
  <c r="E451" i="1"/>
  <c r="D451" i="1"/>
  <c r="C451" i="1"/>
  <c r="B451" i="1"/>
  <c r="H450" i="1"/>
  <c r="G450" i="1"/>
  <c r="F450" i="1"/>
  <c r="E450" i="1"/>
  <c r="D450" i="1"/>
  <c r="C450" i="1"/>
  <c r="B450" i="1"/>
  <c r="H449" i="1"/>
  <c r="G449" i="1"/>
  <c r="F449" i="1"/>
  <c r="E449" i="1"/>
  <c r="D449" i="1"/>
  <c r="C449" i="1"/>
  <c r="B449" i="1"/>
  <c r="H448" i="1"/>
  <c r="G448" i="1"/>
  <c r="F448" i="1"/>
  <c r="E448" i="1"/>
  <c r="D448" i="1"/>
  <c r="C448" i="1"/>
  <c r="B448" i="1"/>
  <c r="H447" i="1"/>
  <c r="G447" i="1"/>
  <c r="F447" i="1"/>
  <c r="E447" i="1"/>
  <c r="D447" i="1"/>
  <c r="C447" i="1"/>
  <c r="B447" i="1"/>
  <c r="H446" i="1"/>
  <c r="G446" i="1"/>
  <c r="F446" i="1"/>
  <c r="E446" i="1"/>
  <c r="D446" i="1"/>
  <c r="C446" i="1"/>
  <c r="B446" i="1"/>
  <c r="H445" i="1"/>
  <c r="G445" i="1"/>
  <c r="F445" i="1"/>
  <c r="E445" i="1"/>
  <c r="D445" i="1"/>
  <c r="C445" i="1"/>
  <c r="B445" i="1"/>
  <c r="H444" i="1"/>
  <c r="G444" i="1"/>
  <c r="F444" i="1"/>
  <c r="E444" i="1"/>
  <c r="D444" i="1"/>
  <c r="C444" i="1"/>
  <c r="B444" i="1"/>
  <c r="H443" i="1"/>
  <c r="G443" i="1"/>
  <c r="F443" i="1"/>
  <c r="E443" i="1"/>
  <c r="D443" i="1"/>
  <c r="C443" i="1"/>
  <c r="B443" i="1"/>
  <c r="H442" i="1"/>
  <c r="G442" i="1"/>
  <c r="F442" i="1"/>
  <c r="E442" i="1"/>
  <c r="D442" i="1"/>
  <c r="C442" i="1"/>
  <c r="B442" i="1"/>
  <c r="H441" i="1"/>
  <c r="G441" i="1"/>
  <c r="F441" i="1"/>
  <c r="E441" i="1"/>
  <c r="D441" i="1"/>
  <c r="C441" i="1"/>
  <c r="B441" i="1"/>
  <c r="H440" i="1"/>
  <c r="G440" i="1"/>
  <c r="F440" i="1"/>
  <c r="E440" i="1"/>
  <c r="D440" i="1"/>
  <c r="C440" i="1"/>
  <c r="B440" i="1"/>
  <c r="H439" i="1"/>
  <c r="G439" i="1"/>
  <c r="F439" i="1"/>
  <c r="E439" i="1"/>
  <c r="D439" i="1"/>
  <c r="C439" i="1"/>
  <c r="B439" i="1"/>
  <c r="H438" i="1"/>
  <c r="G438" i="1"/>
  <c r="F438" i="1"/>
  <c r="E438" i="1"/>
  <c r="D438" i="1"/>
  <c r="C438" i="1"/>
  <c r="B438" i="1"/>
  <c r="H437" i="1"/>
  <c r="G437" i="1"/>
  <c r="F437" i="1"/>
  <c r="E437" i="1"/>
  <c r="D437" i="1"/>
  <c r="C437" i="1"/>
  <c r="B437" i="1"/>
  <c r="H436" i="1"/>
  <c r="G436" i="1"/>
  <c r="F436" i="1"/>
  <c r="E436" i="1"/>
  <c r="D436" i="1"/>
  <c r="C436" i="1"/>
  <c r="B436" i="1"/>
  <c r="H435" i="1"/>
  <c r="G435" i="1"/>
  <c r="F435" i="1"/>
  <c r="E435" i="1"/>
  <c r="D435" i="1"/>
  <c r="C435" i="1"/>
  <c r="B435" i="1"/>
  <c r="H434" i="1"/>
  <c r="G434" i="1"/>
  <c r="F434" i="1"/>
  <c r="E434" i="1"/>
  <c r="D434" i="1"/>
  <c r="C434" i="1"/>
  <c r="B434" i="1"/>
  <c r="H433" i="1"/>
  <c r="G433" i="1"/>
  <c r="F433" i="1"/>
  <c r="E433" i="1"/>
  <c r="D433" i="1"/>
  <c r="C433" i="1"/>
  <c r="B433" i="1"/>
  <c r="H432" i="1"/>
  <c r="G432" i="1"/>
  <c r="F432" i="1"/>
  <c r="E432" i="1"/>
  <c r="D432" i="1"/>
  <c r="C432" i="1"/>
  <c r="B432" i="1"/>
  <c r="H431" i="1"/>
  <c r="G431" i="1"/>
  <c r="F431" i="1"/>
  <c r="E431" i="1"/>
  <c r="D431" i="1"/>
  <c r="C431" i="1"/>
  <c r="B431" i="1"/>
  <c r="H430" i="1"/>
  <c r="G430" i="1"/>
  <c r="F430" i="1"/>
  <c r="E430" i="1"/>
  <c r="D430" i="1"/>
  <c r="C430" i="1"/>
  <c r="B430" i="1"/>
  <c r="H429" i="1"/>
  <c r="G429" i="1"/>
  <c r="F429" i="1"/>
  <c r="E429" i="1"/>
  <c r="D429" i="1"/>
  <c r="C429" i="1"/>
  <c r="B429" i="1"/>
  <c r="H428" i="1"/>
  <c r="G428" i="1"/>
  <c r="F428" i="1"/>
  <c r="E428" i="1"/>
  <c r="D428" i="1"/>
  <c r="C428" i="1"/>
  <c r="B428" i="1"/>
  <c r="H427" i="1"/>
  <c r="G427" i="1"/>
  <c r="F427" i="1"/>
  <c r="E427" i="1"/>
  <c r="D427" i="1"/>
  <c r="C427" i="1"/>
  <c r="B427" i="1"/>
  <c r="H426" i="1"/>
  <c r="G426" i="1"/>
  <c r="F426" i="1"/>
  <c r="E426" i="1"/>
  <c r="D426" i="1"/>
  <c r="C426" i="1"/>
  <c r="B426" i="1"/>
  <c r="H425" i="1"/>
  <c r="G425" i="1"/>
  <c r="F425" i="1"/>
  <c r="E425" i="1"/>
  <c r="D425" i="1"/>
  <c r="C425" i="1"/>
  <c r="B425" i="1"/>
  <c r="H424" i="1"/>
  <c r="G424" i="1"/>
  <c r="F424" i="1"/>
  <c r="E424" i="1"/>
  <c r="D424" i="1"/>
  <c r="C424" i="1"/>
  <c r="B424" i="1"/>
  <c r="H423" i="1"/>
  <c r="G423" i="1"/>
  <c r="F423" i="1"/>
  <c r="E423" i="1"/>
  <c r="D423" i="1"/>
  <c r="C423" i="1"/>
  <c r="B423" i="1"/>
  <c r="H422" i="1"/>
  <c r="G422" i="1"/>
  <c r="F422" i="1"/>
  <c r="E422" i="1"/>
  <c r="D422" i="1"/>
  <c r="C422" i="1"/>
  <c r="B422" i="1"/>
  <c r="H421" i="1"/>
  <c r="G421" i="1"/>
  <c r="F421" i="1"/>
  <c r="E421" i="1"/>
  <c r="D421" i="1"/>
  <c r="C421" i="1"/>
  <c r="B421" i="1"/>
  <c r="H420" i="1"/>
  <c r="G420" i="1"/>
  <c r="F420" i="1"/>
  <c r="E420" i="1"/>
  <c r="D420" i="1"/>
  <c r="C420" i="1"/>
  <c r="B420" i="1"/>
  <c r="H419" i="1"/>
  <c r="G419" i="1"/>
  <c r="F419" i="1"/>
  <c r="E419" i="1"/>
  <c r="D419" i="1"/>
  <c r="C419" i="1"/>
  <c r="B419" i="1"/>
  <c r="H418" i="1"/>
  <c r="G418" i="1"/>
  <c r="F418" i="1"/>
  <c r="E418" i="1"/>
  <c r="D418" i="1"/>
  <c r="C418" i="1"/>
  <c r="B418" i="1"/>
  <c r="H417" i="1"/>
  <c r="G417" i="1"/>
  <c r="F417" i="1"/>
  <c r="E417" i="1"/>
  <c r="D417" i="1"/>
  <c r="C417" i="1"/>
  <c r="B417" i="1"/>
  <c r="H416" i="1"/>
  <c r="G416" i="1"/>
  <c r="F416" i="1"/>
  <c r="E416" i="1"/>
  <c r="D416" i="1"/>
  <c r="C416" i="1"/>
  <c r="B416" i="1"/>
  <c r="H415" i="1"/>
  <c r="G415" i="1"/>
  <c r="F415" i="1"/>
  <c r="E415" i="1"/>
  <c r="D415" i="1"/>
  <c r="C415" i="1"/>
  <c r="B415" i="1"/>
  <c r="H414" i="1"/>
  <c r="G414" i="1"/>
  <c r="F414" i="1"/>
  <c r="E414" i="1"/>
  <c r="D414" i="1"/>
  <c r="C414" i="1"/>
  <c r="B414" i="1"/>
  <c r="H413" i="1"/>
  <c r="G413" i="1"/>
  <c r="F413" i="1"/>
  <c r="E413" i="1"/>
  <c r="D413" i="1"/>
  <c r="C413" i="1"/>
  <c r="B413" i="1"/>
  <c r="H412" i="1"/>
  <c r="G412" i="1"/>
  <c r="F412" i="1"/>
  <c r="E412" i="1"/>
  <c r="D412" i="1"/>
  <c r="C412" i="1"/>
  <c r="B412" i="1"/>
  <c r="H411" i="1"/>
  <c r="G411" i="1"/>
  <c r="F411" i="1"/>
  <c r="E411" i="1"/>
  <c r="D411" i="1"/>
  <c r="C411" i="1"/>
  <c r="B411" i="1"/>
  <c r="H410" i="1"/>
  <c r="G410" i="1"/>
  <c r="F410" i="1"/>
  <c r="E410" i="1"/>
  <c r="D410" i="1"/>
  <c r="C410" i="1"/>
  <c r="B410" i="1"/>
  <c r="H409" i="1"/>
  <c r="G409" i="1"/>
  <c r="F409" i="1"/>
  <c r="E409" i="1"/>
  <c r="D409" i="1"/>
  <c r="C409" i="1"/>
  <c r="B409" i="1"/>
  <c r="H408" i="1"/>
  <c r="G408" i="1"/>
  <c r="F408" i="1"/>
  <c r="E408" i="1"/>
  <c r="D408" i="1"/>
  <c r="C408" i="1"/>
  <c r="B408" i="1"/>
  <c r="H407" i="1"/>
  <c r="G407" i="1"/>
  <c r="F407" i="1"/>
  <c r="E407" i="1"/>
  <c r="D407" i="1"/>
  <c r="C407" i="1"/>
  <c r="B407" i="1"/>
  <c r="H406" i="1"/>
  <c r="G406" i="1"/>
  <c r="F406" i="1"/>
  <c r="E406" i="1"/>
  <c r="D406" i="1"/>
  <c r="C406" i="1"/>
  <c r="B406" i="1"/>
  <c r="H405" i="1"/>
  <c r="G405" i="1"/>
  <c r="F405" i="1"/>
  <c r="E405" i="1"/>
  <c r="D405" i="1"/>
  <c r="C405" i="1"/>
  <c r="B405" i="1"/>
  <c r="H404" i="1"/>
  <c r="G404" i="1"/>
  <c r="F404" i="1"/>
  <c r="E404" i="1"/>
  <c r="D404" i="1"/>
  <c r="C404" i="1"/>
  <c r="B404" i="1"/>
  <c r="H403" i="1"/>
  <c r="G403" i="1"/>
  <c r="F403" i="1"/>
  <c r="E403" i="1"/>
  <c r="D403" i="1"/>
  <c r="C403" i="1"/>
  <c r="B403" i="1"/>
  <c r="H402" i="1"/>
  <c r="G402" i="1"/>
  <c r="F402" i="1"/>
  <c r="E402" i="1"/>
  <c r="D402" i="1"/>
  <c r="C402" i="1"/>
  <c r="B402" i="1"/>
  <c r="H401" i="1"/>
  <c r="G401" i="1"/>
  <c r="F401" i="1"/>
  <c r="E401" i="1"/>
  <c r="D401" i="1"/>
  <c r="C401" i="1"/>
  <c r="B401" i="1"/>
  <c r="H400" i="1"/>
  <c r="G400" i="1"/>
  <c r="F400" i="1"/>
  <c r="E400" i="1"/>
  <c r="D400" i="1"/>
  <c r="C400" i="1"/>
  <c r="B400" i="1"/>
  <c r="H399" i="1"/>
  <c r="G399" i="1"/>
  <c r="F399" i="1"/>
  <c r="E399" i="1"/>
  <c r="D399" i="1"/>
  <c r="C399" i="1"/>
  <c r="B399" i="1"/>
  <c r="H398" i="1"/>
  <c r="G398" i="1"/>
  <c r="F398" i="1"/>
  <c r="E398" i="1"/>
  <c r="D398" i="1"/>
  <c r="C398" i="1"/>
  <c r="B398" i="1"/>
  <c r="H397" i="1"/>
  <c r="G397" i="1"/>
  <c r="F397" i="1"/>
  <c r="E397" i="1"/>
  <c r="D397" i="1"/>
  <c r="C397" i="1"/>
  <c r="B397" i="1"/>
  <c r="H396" i="1"/>
  <c r="G396" i="1"/>
  <c r="F396" i="1"/>
  <c r="E396" i="1"/>
  <c r="D396" i="1"/>
  <c r="C396" i="1"/>
  <c r="B396" i="1"/>
  <c r="H395" i="1"/>
  <c r="G395" i="1"/>
  <c r="F395" i="1"/>
  <c r="E395" i="1"/>
  <c r="D395" i="1"/>
  <c r="C395" i="1"/>
  <c r="B395" i="1"/>
  <c r="H394" i="1"/>
  <c r="G394" i="1"/>
  <c r="F394" i="1"/>
  <c r="E394" i="1"/>
  <c r="D394" i="1"/>
  <c r="C394" i="1"/>
  <c r="B394" i="1"/>
  <c r="H393" i="1"/>
  <c r="G393" i="1"/>
  <c r="F393" i="1"/>
  <c r="E393" i="1"/>
  <c r="D393" i="1"/>
  <c r="C393" i="1"/>
  <c r="B393" i="1"/>
  <c r="H392" i="1"/>
  <c r="G392" i="1"/>
  <c r="F392" i="1"/>
  <c r="E392" i="1"/>
  <c r="D392" i="1"/>
  <c r="C392" i="1"/>
  <c r="B392" i="1"/>
  <c r="H391" i="1"/>
  <c r="G391" i="1"/>
  <c r="F391" i="1"/>
  <c r="E391" i="1"/>
  <c r="D391" i="1"/>
  <c r="C391" i="1"/>
  <c r="B391" i="1"/>
  <c r="H390" i="1"/>
  <c r="G390" i="1"/>
  <c r="F390" i="1"/>
  <c r="E390" i="1"/>
  <c r="D390" i="1"/>
  <c r="C390" i="1"/>
  <c r="B390" i="1"/>
  <c r="H389" i="1"/>
  <c r="G389" i="1"/>
  <c r="F389" i="1"/>
  <c r="E389" i="1"/>
  <c r="D389" i="1"/>
  <c r="C389" i="1"/>
  <c r="B389" i="1"/>
  <c r="H388" i="1"/>
  <c r="G388" i="1"/>
  <c r="F388" i="1"/>
  <c r="E388" i="1"/>
  <c r="D388" i="1"/>
  <c r="C388" i="1"/>
  <c r="B388" i="1"/>
  <c r="H387" i="1"/>
  <c r="G387" i="1"/>
  <c r="F387" i="1"/>
  <c r="E387" i="1"/>
  <c r="D387" i="1"/>
  <c r="C387" i="1"/>
  <c r="B387" i="1"/>
  <c r="H386" i="1"/>
  <c r="G386" i="1"/>
  <c r="F386" i="1"/>
  <c r="E386" i="1"/>
  <c r="D386" i="1"/>
  <c r="C386" i="1"/>
  <c r="B386" i="1"/>
  <c r="H385" i="1"/>
  <c r="G385" i="1"/>
  <c r="F385" i="1"/>
  <c r="E385" i="1"/>
  <c r="D385" i="1"/>
  <c r="C385" i="1"/>
  <c r="B385" i="1"/>
  <c r="H384" i="1"/>
  <c r="G384" i="1"/>
  <c r="F384" i="1"/>
  <c r="E384" i="1"/>
  <c r="D384" i="1"/>
  <c r="C384" i="1"/>
  <c r="B384" i="1"/>
  <c r="H383" i="1"/>
  <c r="G383" i="1"/>
  <c r="F383" i="1"/>
  <c r="E383" i="1"/>
  <c r="D383" i="1"/>
  <c r="C383" i="1"/>
  <c r="B383" i="1"/>
  <c r="H382" i="1"/>
  <c r="G382" i="1"/>
  <c r="F382" i="1"/>
  <c r="E382" i="1"/>
  <c r="D382" i="1"/>
  <c r="C382" i="1"/>
  <c r="B382" i="1"/>
  <c r="H381" i="1"/>
  <c r="G381" i="1"/>
  <c r="F381" i="1"/>
  <c r="E381" i="1"/>
  <c r="D381" i="1"/>
  <c r="C381" i="1"/>
  <c r="B381" i="1"/>
  <c r="H380" i="1"/>
  <c r="G380" i="1"/>
  <c r="F380" i="1"/>
  <c r="E380" i="1"/>
  <c r="D380" i="1"/>
  <c r="C380" i="1"/>
  <c r="B380" i="1"/>
  <c r="H379" i="1"/>
  <c r="G379" i="1"/>
  <c r="F379" i="1"/>
  <c r="E379" i="1"/>
  <c r="D379" i="1"/>
  <c r="C379" i="1"/>
  <c r="B379" i="1"/>
  <c r="H378" i="1"/>
  <c r="G378" i="1"/>
  <c r="F378" i="1"/>
  <c r="E378" i="1"/>
  <c r="D378" i="1"/>
  <c r="C378" i="1"/>
  <c r="B378" i="1"/>
  <c r="H377" i="1"/>
  <c r="G377" i="1"/>
  <c r="F377" i="1"/>
  <c r="E377" i="1"/>
  <c r="D377" i="1"/>
  <c r="C377" i="1"/>
  <c r="B377" i="1"/>
  <c r="H376" i="1"/>
  <c r="G376" i="1"/>
  <c r="F376" i="1"/>
  <c r="E376" i="1"/>
  <c r="D376" i="1"/>
  <c r="C376" i="1"/>
  <c r="B376" i="1"/>
  <c r="H375" i="1"/>
  <c r="G375" i="1"/>
  <c r="F375" i="1"/>
  <c r="E375" i="1"/>
  <c r="D375" i="1"/>
  <c r="C375" i="1"/>
  <c r="B375" i="1"/>
  <c r="H374" i="1"/>
  <c r="G374" i="1"/>
  <c r="F374" i="1"/>
  <c r="E374" i="1"/>
  <c r="D374" i="1"/>
  <c r="C374" i="1"/>
  <c r="B374" i="1"/>
  <c r="H373" i="1"/>
  <c r="G373" i="1"/>
  <c r="F373" i="1"/>
  <c r="E373" i="1"/>
  <c r="D373" i="1"/>
  <c r="C373" i="1"/>
  <c r="B373" i="1"/>
  <c r="H372" i="1"/>
  <c r="G372" i="1"/>
  <c r="F372" i="1"/>
  <c r="E372" i="1"/>
  <c r="D372" i="1"/>
  <c r="C372" i="1"/>
  <c r="B372" i="1"/>
  <c r="H371" i="1"/>
  <c r="G371" i="1"/>
  <c r="F371" i="1"/>
  <c r="E371" i="1"/>
  <c r="D371" i="1"/>
  <c r="C371" i="1"/>
  <c r="B371" i="1"/>
  <c r="H370" i="1"/>
  <c r="G370" i="1"/>
  <c r="F370" i="1"/>
  <c r="E370" i="1"/>
  <c r="D370" i="1"/>
  <c r="C370" i="1"/>
  <c r="B370" i="1"/>
  <c r="H369" i="1"/>
  <c r="G369" i="1"/>
  <c r="F369" i="1"/>
  <c r="E369" i="1"/>
  <c r="D369" i="1"/>
  <c r="C369" i="1"/>
  <c r="B369" i="1"/>
  <c r="H368" i="1"/>
  <c r="G368" i="1"/>
  <c r="F368" i="1"/>
  <c r="E368" i="1"/>
  <c r="D368" i="1"/>
  <c r="C368" i="1"/>
  <c r="B368" i="1"/>
  <c r="H367" i="1"/>
  <c r="G367" i="1"/>
  <c r="F367" i="1"/>
  <c r="E367" i="1"/>
  <c r="D367" i="1"/>
  <c r="C367" i="1"/>
  <c r="B367" i="1"/>
  <c r="H366" i="1"/>
  <c r="G366" i="1"/>
  <c r="F366" i="1"/>
  <c r="E366" i="1"/>
  <c r="D366" i="1"/>
  <c r="C366" i="1"/>
  <c r="B366" i="1"/>
  <c r="H365" i="1"/>
  <c r="G365" i="1"/>
  <c r="F365" i="1"/>
  <c r="E365" i="1"/>
  <c r="D365" i="1"/>
  <c r="C365" i="1"/>
  <c r="B365" i="1"/>
  <c r="H364" i="1"/>
  <c r="G364" i="1"/>
  <c r="F364" i="1"/>
  <c r="E364" i="1"/>
  <c r="D364" i="1"/>
  <c r="C364" i="1"/>
  <c r="B364" i="1"/>
  <c r="H363" i="1"/>
  <c r="G363" i="1"/>
  <c r="F363" i="1"/>
  <c r="E363" i="1"/>
  <c r="D363" i="1"/>
  <c r="C363" i="1"/>
  <c r="B363" i="1"/>
  <c r="H362" i="1"/>
  <c r="G362" i="1"/>
  <c r="F362" i="1"/>
  <c r="E362" i="1"/>
  <c r="D362" i="1"/>
  <c r="C362" i="1"/>
  <c r="B362" i="1"/>
  <c r="H361" i="1"/>
  <c r="G361" i="1"/>
  <c r="F361" i="1"/>
  <c r="E361" i="1"/>
  <c r="D361" i="1"/>
  <c r="C361" i="1"/>
  <c r="B361" i="1"/>
  <c r="H360" i="1"/>
  <c r="G360" i="1"/>
  <c r="F360" i="1"/>
  <c r="E360" i="1"/>
  <c r="D360" i="1"/>
  <c r="C360" i="1"/>
  <c r="B360" i="1"/>
  <c r="H359" i="1"/>
  <c r="G359" i="1"/>
  <c r="F359" i="1"/>
  <c r="E359" i="1"/>
  <c r="D359" i="1"/>
  <c r="C359" i="1"/>
  <c r="B359" i="1"/>
  <c r="H358" i="1"/>
  <c r="G358" i="1"/>
  <c r="F358" i="1"/>
  <c r="E358" i="1"/>
  <c r="D358" i="1"/>
  <c r="C358" i="1"/>
  <c r="B358" i="1"/>
  <c r="H357" i="1"/>
  <c r="G357" i="1"/>
  <c r="F357" i="1"/>
  <c r="E357" i="1"/>
  <c r="D357" i="1"/>
  <c r="C357" i="1"/>
  <c r="B357" i="1"/>
  <c r="H356" i="1"/>
  <c r="G356" i="1"/>
  <c r="F356" i="1"/>
  <c r="E356" i="1"/>
  <c r="D356" i="1"/>
  <c r="C356" i="1"/>
  <c r="B356" i="1"/>
  <c r="H355" i="1"/>
  <c r="G355" i="1"/>
  <c r="F355" i="1"/>
  <c r="E355" i="1"/>
  <c r="D355" i="1"/>
  <c r="C355" i="1"/>
  <c r="B355" i="1"/>
  <c r="H354" i="1"/>
  <c r="G354" i="1"/>
  <c r="F354" i="1"/>
  <c r="E354" i="1"/>
  <c r="D354" i="1"/>
  <c r="C354" i="1"/>
  <c r="B354" i="1"/>
  <c r="H353" i="1"/>
  <c r="G353" i="1"/>
  <c r="F353" i="1"/>
  <c r="E353" i="1"/>
  <c r="D353" i="1"/>
  <c r="C353" i="1"/>
  <c r="B353" i="1"/>
  <c r="H352" i="1"/>
  <c r="G352" i="1"/>
  <c r="F352" i="1"/>
  <c r="E352" i="1"/>
  <c r="D352" i="1"/>
  <c r="C352" i="1"/>
  <c r="B352" i="1"/>
  <c r="H351" i="1"/>
  <c r="G351" i="1"/>
  <c r="F351" i="1"/>
  <c r="E351" i="1"/>
  <c r="D351" i="1"/>
  <c r="C351" i="1"/>
  <c r="B351" i="1"/>
  <c r="H350" i="1"/>
  <c r="G350" i="1"/>
  <c r="F350" i="1"/>
  <c r="E350" i="1"/>
  <c r="D350" i="1"/>
  <c r="C350" i="1"/>
  <c r="B350" i="1"/>
  <c r="H349" i="1"/>
  <c r="G349" i="1"/>
  <c r="F349" i="1"/>
  <c r="E349" i="1"/>
  <c r="D349" i="1"/>
  <c r="C349" i="1"/>
  <c r="B349" i="1"/>
  <c r="H348" i="1"/>
  <c r="G348" i="1"/>
  <c r="F348" i="1"/>
  <c r="E348" i="1"/>
  <c r="D348" i="1"/>
  <c r="C348" i="1"/>
  <c r="B348" i="1"/>
  <c r="H347" i="1"/>
  <c r="G347" i="1"/>
  <c r="F347" i="1"/>
  <c r="E347" i="1"/>
  <c r="D347" i="1"/>
  <c r="C347" i="1"/>
  <c r="B347" i="1"/>
  <c r="H346" i="1"/>
  <c r="G346" i="1"/>
  <c r="F346" i="1"/>
  <c r="E346" i="1"/>
  <c r="D346" i="1"/>
  <c r="C346" i="1"/>
  <c r="B346" i="1"/>
  <c r="H345" i="1"/>
  <c r="G345" i="1"/>
  <c r="F345" i="1"/>
  <c r="E345" i="1"/>
  <c r="D345" i="1"/>
  <c r="C345" i="1"/>
  <c r="B345" i="1"/>
  <c r="H344" i="1"/>
  <c r="G344" i="1"/>
  <c r="F344" i="1"/>
  <c r="E344" i="1"/>
  <c r="D344" i="1"/>
  <c r="C344" i="1"/>
  <c r="B344" i="1"/>
  <c r="H343" i="1"/>
  <c r="G343" i="1"/>
  <c r="F343" i="1"/>
  <c r="E343" i="1"/>
  <c r="D343" i="1"/>
  <c r="C343" i="1"/>
  <c r="B343" i="1"/>
  <c r="H342" i="1"/>
  <c r="G342" i="1"/>
  <c r="F342" i="1"/>
  <c r="E342" i="1"/>
  <c r="D342" i="1"/>
  <c r="C342" i="1"/>
  <c r="B342" i="1"/>
  <c r="H341" i="1"/>
  <c r="G341" i="1"/>
  <c r="F341" i="1"/>
  <c r="E341" i="1"/>
  <c r="D341" i="1"/>
  <c r="C341" i="1"/>
  <c r="B341" i="1"/>
  <c r="H340" i="1"/>
  <c r="G340" i="1"/>
  <c r="F340" i="1"/>
  <c r="E340" i="1"/>
  <c r="D340" i="1"/>
  <c r="C340" i="1"/>
  <c r="B340" i="1"/>
  <c r="H339" i="1"/>
  <c r="G339" i="1"/>
  <c r="F339" i="1"/>
  <c r="E339" i="1"/>
  <c r="D339" i="1"/>
  <c r="C339" i="1"/>
  <c r="B339" i="1"/>
  <c r="H338" i="1"/>
  <c r="G338" i="1"/>
  <c r="F338" i="1"/>
  <c r="E338" i="1"/>
  <c r="D338" i="1"/>
  <c r="C338" i="1"/>
  <c r="B338" i="1"/>
  <c r="H337" i="1"/>
  <c r="G337" i="1"/>
  <c r="F337" i="1"/>
  <c r="E337" i="1"/>
  <c r="D337" i="1"/>
  <c r="C337" i="1"/>
  <c r="B337" i="1"/>
  <c r="H336" i="1"/>
  <c r="G336" i="1"/>
  <c r="F336" i="1"/>
  <c r="E336" i="1"/>
  <c r="D336" i="1"/>
  <c r="C336" i="1"/>
  <c r="B336" i="1"/>
  <c r="H335" i="1"/>
  <c r="G335" i="1"/>
  <c r="F335" i="1"/>
  <c r="E335" i="1"/>
  <c r="D335" i="1"/>
  <c r="C335" i="1"/>
  <c r="B335" i="1"/>
  <c r="H334" i="1"/>
  <c r="G334" i="1"/>
  <c r="F334" i="1"/>
  <c r="E334" i="1"/>
  <c r="D334" i="1"/>
  <c r="C334" i="1"/>
  <c r="B334" i="1"/>
  <c r="H333" i="1"/>
  <c r="G333" i="1"/>
  <c r="F333" i="1"/>
  <c r="E333" i="1"/>
  <c r="D333" i="1"/>
  <c r="C333" i="1"/>
  <c r="B333" i="1"/>
  <c r="H332" i="1"/>
  <c r="G332" i="1"/>
  <c r="F332" i="1"/>
  <c r="E332" i="1"/>
  <c r="D332" i="1"/>
  <c r="C332" i="1"/>
  <c r="B332" i="1"/>
  <c r="H331" i="1"/>
  <c r="G331" i="1"/>
  <c r="F331" i="1"/>
  <c r="E331" i="1"/>
  <c r="D331" i="1"/>
  <c r="C331" i="1"/>
  <c r="B331" i="1"/>
  <c r="H330" i="1"/>
  <c r="G330" i="1"/>
  <c r="F330" i="1"/>
  <c r="E330" i="1"/>
  <c r="D330" i="1"/>
  <c r="C330" i="1"/>
  <c r="B330" i="1"/>
  <c r="H329" i="1"/>
  <c r="G329" i="1"/>
  <c r="F329" i="1"/>
  <c r="E329" i="1"/>
  <c r="D329" i="1"/>
  <c r="C329" i="1"/>
  <c r="B329" i="1"/>
  <c r="H328" i="1"/>
  <c r="G328" i="1"/>
  <c r="F328" i="1"/>
  <c r="E328" i="1"/>
  <c r="D328" i="1"/>
  <c r="C328" i="1"/>
  <c r="B328" i="1"/>
  <c r="H327" i="1"/>
  <c r="G327" i="1"/>
  <c r="F327" i="1"/>
  <c r="E327" i="1"/>
  <c r="D327" i="1"/>
  <c r="C327" i="1"/>
  <c r="B327" i="1"/>
  <c r="H326" i="1"/>
  <c r="G326" i="1"/>
  <c r="F326" i="1"/>
  <c r="E326" i="1"/>
  <c r="D326" i="1"/>
  <c r="C326" i="1"/>
  <c r="B326" i="1"/>
  <c r="H325" i="1"/>
  <c r="G325" i="1"/>
  <c r="F325" i="1"/>
  <c r="E325" i="1"/>
  <c r="D325" i="1"/>
  <c r="C325" i="1"/>
  <c r="B325" i="1"/>
  <c r="H324" i="1"/>
  <c r="G324" i="1"/>
  <c r="F324" i="1"/>
  <c r="E324" i="1"/>
  <c r="D324" i="1"/>
  <c r="C324" i="1"/>
  <c r="B324" i="1"/>
  <c r="H323" i="1"/>
  <c r="G323" i="1"/>
  <c r="F323" i="1"/>
  <c r="E323" i="1"/>
  <c r="D323" i="1"/>
  <c r="C323" i="1"/>
  <c r="B323" i="1"/>
  <c r="H322" i="1"/>
  <c r="G322" i="1"/>
  <c r="F322" i="1"/>
  <c r="E322" i="1"/>
  <c r="D322" i="1"/>
  <c r="C322" i="1"/>
  <c r="B322" i="1"/>
  <c r="H321" i="1"/>
  <c r="G321" i="1"/>
  <c r="F321" i="1"/>
  <c r="E321" i="1"/>
  <c r="D321" i="1"/>
  <c r="C321" i="1"/>
  <c r="B321" i="1"/>
  <c r="H320" i="1"/>
  <c r="G320" i="1"/>
  <c r="F320" i="1"/>
  <c r="E320" i="1"/>
  <c r="D320" i="1"/>
  <c r="C320" i="1"/>
  <c r="B320" i="1"/>
  <c r="H319" i="1"/>
  <c r="G319" i="1"/>
  <c r="F319" i="1"/>
  <c r="E319" i="1"/>
  <c r="D319" i="1"/>
  <c r="C319" i="1"/>
  <c r="B319" i="1"/>
  <c r="H318" i="1"/>
  <c r="G318" i="1"/>
  <c r="F318" i="1"/>
  <c r="E318" i="1"/>
  <c r="D318" i="1"/>
  <c r="C318" i="1"/>
  <c r="B318" i="1"/>
  <c r="H317" i="1"/>
  <c r="G317" i="1"/>
  <c r="F317" i="1"/>
  <c r="E317" i="1"/>
  <c r="D317" i="1"/>
  <c r="C317" i="1"/>
  <c r="B317" i="1"/>
  <c r="H316" i="1"/>
  <c r="G316" i="1"/>
  <c r="F316" i="1"/>
  <c r="E316" i="1"/>
  <c r="D316" i="1"/>
  <c r="C316" i="1"/>
  <c r="B316" i="1"/>
  <c r="H315" i="1"/>
  <c r="G315" i="1"/>
  <c r="F315" i="1"/>
  <c r="E315" i="1"/>
  <c r="D315" i="1"/>
  <c r="C315" i="1"/>
  <c r="B315" i="1"/>
  <c r="H314" i="1"/>
  <c r="G314" i="1"/>
  <c r="F314" i="1"/>
  <c r="E314" i="1"/>
  <c r="D314" i="1"/>
  <c r="C314" i="1"/>
  <c r="B314" i="1"/>
  <c r="H313" i="1"/>
  <c r="G313" i="1"/>
  <c r="F313" i="1"/>
  <c r="E313" i="1"/>
  <c r="D313" i="1"/>
  <c r="C313" i="1"/>
  <c r="B313" i="1"/>
  <c r="H312" i="1"/>
  <c r="G312" i="1"/>
  <c r="F312" i="1"/>
  <c r="E312" i="1"/>
  <c r="D312" i="1"/>
  <c r="C312" i="1"/>
  <c r="B312" i="1"/>
  <c r="H311" i="1"/>
  <c r="G311" i="1"/>
  <c r="F311" i="1"/>
  <c r="E311" i="1"/>
  <c r="D311" i="1"/>
  <c r="C311" i="1"/>
  <c r="B311" i="1"/>
  <c r="H310" i="1"/>
  <c r="G310" i="1"/>
  <c r="F310" i="1"/>
  <c r="E310" i="1"/>
  <c r="D310" i="1"/>
  <c r="C310" i="1"/>
  <c r="B310" i="1"/>
  <c r="H309" i="1"/>
  <c r="G309" i="1"/>
  <c r="F309" i="1"/>
  <c r="E309" i="1"/>
  <c r="D309" i="1"/>
  <c r="C309" i="1"/>
  <c r="B309" i="1"/>
  <c r="H308" i="1"/>
  <c r="G308" i="1"/>
  <c r="F308" i="1"/>
  <c r="E308" i="1"/>
  <c r="D308" i="1"/>
  <c r="C308" i="1"/>
  <c r="B308" i="1"/>
  <c r="H307" i="1"/>
  <c r="G307" i="1"/>
  <c r="F307" i="1"/>
  <c r="E307" i="1"/>
  <c r="D307" i="1"/>
  <c r="C307" i="1"/>
  <c r="B307" i="1"/>
  <c r="H306" i="1"/>
  <c r="G306" i="1"/>
  <c r="F306" i="1"/>
  <c r="E306" i="1"/>
  <c r="D306" i="1"/>
  <c r="C306" i="1"/>
  <c r="B306" i="1"/>
  <c r="H305" i="1"/>
  <c r="G305" i="1"/>
  <c r="F305" i="1"/>
  <c r="E305" i="1"/>
  <c r="D305" i="1"/>
  <c r="C305" i="1"/>
  <c r="B305" i="1"/>
  <c r="H304" i="1"/>
  <c r="G304" i="1"/>
  <c r="F304" i="1"/>
  <c r="E304" i="1"/>
  <c r="D304" i="1"/>
  <c r="C304" i="1"/>
  <c r="B304" i="1"/>
  <c r="H303" i="1"/>
  <c r="G303" i="1"/>
  <c r="F303" i="1"/>
  <c r="E303" i="1"/>
  <c r="D303" i="1"/>
  <c r="C303" i="1"/>
  <c r="B303" i="1"/>
  <c r="H302" i="1"/>
  <c r="G302" i="1"/>
  <c r="F302" i="1"/>
  <c r="E302" i="1"/>
  <c r="D302" i="1"/>
  <c r="B302" i="1"/>
  <c r="H301" i="1"/>
  <c r="G301" i="1"/>
  <c r="F301" i="1"/>
  <c r="E301" i="1"/>
  <c r="D301" i="1"/>
  <c r="C301" i="1"/>
  <c r="B301" i="1"/>
  <c r="H300" i="1"/>
  <c r="G300" i="1"/>
  <c r="F300" i="1"/>
  <c r="E300" i="1"/>
  <c r="D300" i="1"/>
  <c r="C300" i="1"/>
  <c r="B300" i="1"/>
  <c r="H299" i="1"/>
  <c r="G299" i="1"/>
  <c r="F299" i="1"/>
  <c r="E299" i="1"/>
  <c r="D299" i="1"/>
  <c r="C299" i="1"/>
  <c r="B299" i="1"/>
  <c r="H298" i="1"/>
  <c r="G298" i="1"/>
  <c r="F298" i="1"/>
  <c r="E298" i="1"/>
  <c r="D298" i="1"/>
  <c r="C298" i="1"/>
  <c r="B298" i="1"/>
  <c r="H297" i="1"/>
  <c r="G297" i="1"/>
  <c r="F297" i="1"/>
  <c r="E297" i="1"/>
  <c r="D297" i="1"/>
  <c r="C297" i="1"/>
  <c r="B297" i="1"/>
  <c r="H296" i="1"/>
  <c r="G296" i="1"/>
  <c r="F296" i="1"/>
  <c r="E296" i="1"/>
  <c r="D296" i="1"/>
  <c r="C296" i="1"/>
  <c r="B296" i="1"/>
  <c r="H295" i="1"/>
  <c r="G295" i="1"/>
  <c r="F295" i="1"/>
  <c r="H294" i="1"/>
  <c r="G294" i="1"/>
  <c r="F294" i="1"/>
  <c r="E294" i="1"/>
  <c r="D294" i="1"/>
  <c r="C294" i="1"/>
  <c r="B294" i="1"/>
  <c r="H293" i="1"/>
  <c r="G293" i="1"/>
  <c r="F293" i="1"/>
  <c r="E293" i="1"/>
  <c r="C293" i="1"/>
  <c r="B293" i="1"/>
  <c r="H292" i="1"/>
  <c r="G292" i="1"/>
  <c r="F292" i="1"/>
  <c r="E292" i="1"/>
  <c r="D292" i="1"/>
  <c r="C292" i="1"/>
  <c r="B292" i="1"/>
  <c r="H291" i="1"/>
  <c r="G291" i="1"/>
  <c r="F291" i="1"/>
  <c r="E291" i="1"/>
  <c r="D291" i="1"/>
  <c r="C291" i="1"/>
  <c r="B291" i="1"/>
  <c r="H290" i="1"/>
  <c r="G290" i="1"/>
  <c r="F290" i="1"/>
  <c r="E290" i="1"/>
  <c r="D290" i="1"/>
  <c r="C290" i="1"/>
  <c r="B290" i="1"/>
  <c r="H289" i="1"/>
  <c r="G289" i="1"/>
  <c r="F289" i="1"/>
  <c r="E289" i="1"/>
  <c r="D289" i="1"/>
  <c r="C289" i="1"/>
  <c r="B289" i="1"/>
  <c r="H288" i="1"/>
  <c r="G288" i="1"/>
  <c r="F288" i="1"/>
  <c r="E288" i="1"/>
  <c r="D288" i="1"/>
  <c r="C288" i="1"/>
  <c r="B288" i="1"/>
  <c r="H287" i="1"/>
  <c r="G287" i="1"/>
  <c r="F287" i="1"/>
  <c r="E287" i="1"/>
  <c r="C287" i="1"/>
  <c r="B287" i="1"/>
  <c r="H286" i="1"/>
  <c r="G286" i="1"/>
  <c r="F286" i="1"/>
  <c r="E286" i="1"/>
  <c r="D286" i="1"/>
  <c r="C286" i="1"/>
  <c r="B286" i="1"/>
  <c r="H285" i="1"/>
  <c r="G285" i="1"/>
  <c r="F285" i="1"/>
  <c r="E285" i="1"/>
  <c r="D285" i="1"/>
  <c r="C285" i="1"/>
  <c r="B285" i="1"/>
  <c r="H284" i="1"/>
  <c r="G284" i="1"/>
  <c r="F284" i="1"/>
  <c r="E284" i="1"/>
  <c r="D284" i="1"/>
  <c r="C284" i="1"/>
  <c r="B284" i="1"/>
  <c r="H283" i="1"/>
  <c r="G283" i="1"/>
  <c r="F283" i="1"/>
  <c r="E283" i="1"/>
  <c r="D283" i="1"/>
  <c r="C283" i="1"/>
  <c r="B283" i="1"/>
  <c r="H282" i="1"/>
  <c r="G282" i="1"/>
  <c r="F282" i="1"/>
  <c r="E282" i="1"/>
  <c r="D282" i="1"/>
  <c r="C282" i="1"/>
  <c r="B282" i="1"/>
  <c r="H281" i="1"/>
  <c r="G281" i="1"/>
  <c r="F281" i="1"/>
  <c r="E281" i="1"/>
  <c r="D281" i="1"/>
  <c r="C281" i="1"/>
  <c r="B281" i="1"/>
  <c r="H280" i="1"/>
  <c r="G280" i="1"/>
  <c r="F280" i="1"/>
  <c r="E280" i="1"/>
  <c r="D280" i="1"/>
  <c r="C280" i="1"/>
  <c r="B280" i="1"/>
  <c r="H279" i="1"/>
  <c r="G279" i="1"/>
  <c r="F279" i="1"/>
  <c r="E279" i="1"/>
  <c r="D279" i="1"/>
  <c r="C279" i="1"/>
  <c r="B279" i="1"/>
  <c r="H278" i="1"/>
  <c r="G278" i="1"/>
  <c r="F278" i="1"/>
  <c r="E278" i="1"/>
  <c r="D278" i="1"/>
  <c r="C278" i="1"/>
  <c r="B278" i="1"/>
  <c r="H277" i="1"/>
  <c r="G277" i="1"/>
  <c r="F277" i="1"/>
  <c r="E277" i="1"/>
  <c r="D277" i="1"/>
  <c r="C277" i="1"/>
  <c r="B277" i="1"/>
  <c r="H276" i="1"/>
  <c r="G276" i="1"/>
  <c r="F276" i="1"/>
  <c r="E276" i="1"/>
  <c r="D276" i="1"/>
  <c r="C276" i="1"/>
  <c r="B276" i="1"/>
  <c r="H275" i="1"/>
  <c r="G275" i="1"/>
  <c r="F275" i="1"/>
  <c r="E275" i="1"/>
  <c r="D275" i="1"/>
  <c r="C275" i="1"/>
  <c r="B275" i="1"/>
  <c r="H274" i="1"/>
  <c r="G274" i="1"/>
  <c r="F274" i="1"/>
  <c r="E274" i="1"/>
  <c r="D274" i="1"/>
  <c r="C274" i="1"/>
  <c r="B274" i="1"/>
  <c r="H273" i="1"/>
  <c r="G273" i="1"/>
  <c r="F273" i="1"/>
  <c r="E273" i="1"/>
  <c r="D273" i="1"/>
  <c r="C273" i="1"/>
  <c r="B273" i="1"/>
  <c r="H272" i="1"/>
  <c r="G272" i="1"/>
  <c r="F272" i="1"/>
  <c r="E272" i="1"/>
  <c r="D272" i="1"/>
  <c r="C272" i="1"/>
  <c r="B272" i="1"/>
  <c r="H271" i="1"/>
  <c r="G271" i="1"/>
  <c r="F271" i="1"/>
  <c r="E271" i="1"/>
  <c r="D271" i="1"/>
  <c r="C271" i="1"/>
  <c r="B271" i="1"/>
  <c r="H270" i="1"/>
  <c r="G270" i="1"/>
  <c r="F270" i="1"/>
  <c r="E270" i="1"/>
  <c r="D270" i="1"/>
  <c r="C270" i="1"/>
  <c r="B270" i="1"/>
  <c r="H269" i="1"/>
  <c r="G269" i="1"/>
  <c r="F269" i="1"/>
  <c r="E269" i="1"/>
  <c r="D269" i="1"/>
  <c r="C269" i="1"/>
  <c r="B269" i="1"/>
  <c r="H268" i="1"/>
  <c r="G268" i="1"/>
  <c r="F268" i="1"/>
  <c r="E268" i="1"/>
  <c r="D268" i="1"/>
  <c r="C268" i="1"/>
  <c r="B268" i="1"/>
  <c r="H267" i="1"/>
  <c r="G267" i="1"/>
  <c r="F267" i="1"/>
  <c r="E267" i="1"/>
  <c r="D267" i="1"/>
  <c r="C267" i="1"/>
  <c r="B267" i="1"/>
  <c r="H266" i="1"/>
  <c r="G266" i="1"/>
  <c r="F266" i="1"/>
  <c r="E266" i="1"/>
  <c r="D266" i="1"/>
  <c r="C266" i="1"/>
  <c r="B266" i="1"/>
  <c r="H265" i="1"/>
  <c r="G265" i="1"/>
  <c r="F265" i="1"/>
  <c r="E265" i="1"/>
  <c r="D265" i="1"/>
  <c r="C265" i="1"/>
  <c r="B265" i="1"/>
  <c r="H264" i="1"/>
  <c r="G264" i="1"/>
  <c r="F264" i="1"/>
  <c r="E264" i="1"/>
  <c r="D264" i="1"/>
  <c r="C264" i="1"/>
  <c r="B264" i="1"/>
  <c r="H263" i="1"/>
  <c r="G263" i="1"/>
  <c r="F263" i="1"/>
  <c r="E263" i="1"/>
  <c r="D263" i="1"/>
  <c r="C263" i="1"/>
  <c r="B263" i="1"/>
  <c r="H262" i="1"/>
  <c r="G262" i="1"/>
  <c r="F262" i="1"/>
  <c r="E262" i="1"/>
  <c r="D262" i="1"/>
  <c r="C262" i="1"/>
  <c r="B262" i="1"/>
  <c r="H261" i="1"/>
  <c r="G261" i="1"/>
  <c r="F261" i="1"/>
  <c r="E261" i="1"/>
  <c r="D261" i="1"/>
  <c r="C261" i="1"/>
  <c r="B261" i="1"/>
  <c r="H260" i="1"/>
  <c r="G260" i="1"/>
  <c r="F260" i="1"/>
  <c r="E260" i="1"/>
  <c r="D260" i="1"/>
  <c r="C260" i="1"/>
  <c r="B260" i="1"/>
  <c r="H259" i="1"/>
  <c r="G259" i="1"/>
  <c r="F259" i="1"/>
  <c r="E259" i="1"/>
  <c r="D259" i="1"/>
  <c r="C259" i="1"/>
  <c r="B259" i="1"/>
  <c r="H258" i="1"/>
  <c r="G258" i="1"/>
  <c r="F258" i="1"/>
  <c r="E258" i="1"/>
  <c r="D258" i="1"/>
  <c r="C258" i="1"/>
  <c r="B258" i="1"/>
  <c r="H257" i="1"/>
  <c r="G257" i="1"/>
  <c r="F257" i="1"/>
  <c r="E257" i="1"/>
  <c r="D257" i="1"/>
  <c r="C257" i="1"/>
  <c r="B257" i="1"/>
  <c r="H256" i="1"/>
  <c r="G256" i="1"/>
  <c r="F256" i="1"/>
  <c r="E256" i="1"/>
  <c r="D256" i="1"/>
  <c r="C256" i="1"/>
  <c r="B256" i="1"/>
  <c r="H255" i="1"/>
  <c r="G255" i="1"/>
  <c r="F255" i="1"/>
  <c r="E255" i="1"/>
  <c r="D255" i="1"/>
  <c r="C255" i="1"/>
  <c r="B255" i="1"/>
  <c r="H254" i="1"/>
  <c r="G254" i="1"/>
  <c r="F254" i="1"/>
  <c r="E254" i="1"/>
  <c r="D254" i="1"/>
  <c r="C254" i="1"/>
  <c r="B254" i="1"/>
  <c r="H253" i="1"/>
  <c r="G253" i="1"/>
  <c r="F253" i="1"/>
  <c r="E253" i="1"/>
  <c r="D253" i="1"/>
  <c r="C253" i="1"/>
  <c r="B253" i="1"/>
  <c r="H252" i="1"/>
  <c r="G252" i="1"/>
  <c r="F252" i="1"/>
  <c r="E252" i="1"/>
  <c r="D252" i="1"/>
  <c r="C252" i="1"/>
  <c r="B252" i="1"/>
  <c r="H251" i="1"/>
  <c r="G251" i="1"/>
  <c r="F251" i="1"/>
  <c r="E251" i="1"/>
  <c r="D251" i="1"/>
  <c r="C251" i="1"/>
  <c r="B251" i="1"/>
  <c r="H250" i="1"/>
  <c r="G250" i="1"/>
  <c r="F250" i="1"/>
  <c r="E250" i="1"/>
  <c r="D250" i="1"/>
  <c r="C250" i="1"/>
  <c r="B250" i="1"/>
  <c r="H249" i="1"/>
  <c r="G249" i="1"/>
  <c r="F249" i="1"/>
  <c r="E249" i="1"/>
  <c r="D249" i="1"/>
  <c r="C249" i="1"/>
  <c r="B249" i="1"/>
  <c r="H248" i="1"/>
  <c r="G248" i="1"/>
  <c r="F248" i="1"/>
  <c r="E248" i="1"/>
  <c r="D248" i="1"/>
  <c r="C248" i="1"/>
  <c r="B248" i="1"/>
  <c r="H247" i="1"/>
  <c r="G247" i="1"/>
  <c r="F247" i="1"/>
  <c r="E247" i="1"/>
  <c r="D247" i="1"/>
  <c r="C247" i="1"/>
  <c r="B247" i="1"/>
  <c r="H246" i="1"/>
  <c r="G246" i="1"/>
  <c r="F246" i="1"/>
  <c r="E246" i="1"/>
  <c r="D246" i="1"/>
  <c r="C246" i="1"/>
  <c r="B246" i="1"/>
  <c r="H245" i="1"/>
  <c r="G245" i="1"/>
  <c r="F245" i="1"/>
  <c r="E245" i="1"/>
  <c r="D245" i="1"/>
  <c r="C245" i="1"/>
  <c r="B245" i="1"/>
  <c r="H244" i="1"/>
  <c r="G244" i="1"/>
  <c r="F244" i="1"/>
  <c r="E244" i="1"/>
  <c r="D244" i="1"/>
  <c r="C244" i="1"/>
  <c r="B244" i="1"/>
  <c r="H243" i="1"/>
  <c r="G243" i="1"/>
  <c r="F243" i="1"/>
  <c r="E243" i="1"/>
  <c r="D243" i="1"/>
  <c r="C243" i="1"/>
  <c r="B243" i="1"/>
  <c r="H242" i="1"/>
  <c r="G242" i="1"/>
  <c r="F242" i="1"/>
  <c r="E242" i="1"/>
  <c r="D242" i="1"/>
  <c r="C242" i="1"/>
  <c r="B242" i="1"/>
  <c r="H241" i="1"/>
  <c r="G241" i="1"/>
  <c r="F241" i="1"/>
  <c r="E241" i="1"/>
  <c r="D241" i="1"/>
  <c r="C241" i="1"/>
  <c r="B241" i="1"/>
  <c r="H240" i="1"/>
  <c r="G240" i="1"/>
  <c r="F240" i="1"/>
  <c r="E240" i="1"/>
  <c r="D240" i="1"/>
  <c r="C240" i="1"/>
  <c r="B240" i="1"/>
  <c r="H239" i="1"/>
  <c r="G239" i="1"/>
  <c r="F239" i="1"/>
  <c r="E239" i="1"/>
  <c r="D239" i="1"/>
  <c r="C239" i="1"/>
  <c r="B239" i="1"/>
  <c r="H238" i="1"/>
  <c r="G238" i="1"/>
  <c r="F238" i="1"/>
  <c r="E238" i="1"/>
  <c r="D238" i="1"/>
  <c r="C238" i="1"/>
  <c r="B238" i="1"/>
  <c r="H237" i="1"/>
  <c r="G237" i="1"/>
  <c r="F237" i="1"/>
  <c r="E237" i="1"/>
  <c r="D237" i="1"/>
  <c r="C237" i="1"/>
  <c r="B237" i="1"/>
  <c r="H236" i="1"/>
  <c r="G236" i="1"/>
  <c r="F236" i="1"/>
  <c r="E236" i="1"/>
  <c r="D236" i="1"/>
  <c r="C236" i="1"/>
  <c r="B236" i="1"/>
  <c r="H235" i="1"/>
  <c r="G235" i="1"/>
  <c r="F235" i="1"/>
  <c r="E235" i="1"/>
  <c r="D235" i="1"/>
  <c r="C235" i="1"/>
  <c r="B235" i="1"/>
  <c r="H234" i="1"/>
  <c r="G234" i="1"/>
  <c r="F234" i="1"/>
  <c r="E234" i="1"/>
  <c r="D234" i="1"/>
  <c r="C234" i="1"/>
  <c r="B234" i="1"/>
  <c r="H233" i="1"/>
  <c r="G233" i="1"/>
  <c r="F233" i="1"/>
  <c r="E233" i="1"/>
  <c r="D233" i="1"/>
  <c r="C233" i="1"/>
  <c r="B233" i="1"/>
  <c r="H232" i="1"/>
  <c r="G232" i="1"/>
  <c r="F232" i="1"/>
  <c r="E232" i="1"/>
  <c r="D232" i="1"/>
  <c r="C232" i="1"/>
  <c r="B232" i="1"/>
  <c r="H231" i="1"/>
  <c r="G231" i="1"/>
  <c r="F231" i="1"/>
  <c r="E231" i="1"/>
  <c r="D231" i="1"/>
  <c r="C231" i="1"/>
  <c r="B231" i="1"/>
  <c r="H230" i="1"/>
  <c r="G230" i="1"/>
  <c r="F230" i="1"/>
  <c r="E230" i="1"/>
  <c r="D230" i="1"/>
  <c r="C230" i="1"/>
  <c r="B230" i="1"/>
  <c r="H229" i="1"/>
  <c r="G229" i="1"/>
  <c r="F229" i="1"/>
  <c r="E229" i="1"/>
  <c r="D229" i="1"/>
  <c r="C229" i="1"/>
  <c r="B229" i="1"/>
  <c r="H228" i="1"/>
  <c r="G228" i="1"/>
  <c r="F228" i="1"/>
  <c r="E228" i="1"/>
  <c r="D228" i="1"/>
  <c r="C228" i="1"/>
  <c r="B228" i="1"/>
  <c r="H227" i="1"/>
  <c r="G227" i="1"/>
  <c r="F227" i="1"/>
  <c r="E227" i="1"/>
  <c r="D227" i="1"/>
  <c r="C227" i="1"/>
  <c r="B227" i="1"/>
  <c r="H226" i="1"/>
  <c r="G226" i="1"/>
  <c r="F226" i="1"/>
  <c r="E226" i="1"/>
  <c r="D226" i="1"/>
  <c r="C226" i="1"/>
  <c r="B226" i="1"/>
  <c r="H225" i="1"/>
  <c r="G225" i="1"/>
  <c r="F225" i="1"/>
  <c r="E225" i="1"/>
  <c r="D225" i="1"/>
  <c r="C225" i="1"/>
  <c r="B225" i="1"/>
  <c r="H224" i="1"/>
  <c r="G224" i="1"/>
  <c r="F224" i="1"/>
  <c r="E224" i="1"/>
  <c r="D224" i="1"/>
  <c r="C224" i="1"/>
  <c r="B224" i="1"/>
  <c r="H223" i="1"/>
  <c r="G223" i="1"/>
  <c r="F223" i="1"/>
  <c r="E223" i="1"/>
  <c r="D223" i="1"/>
  <c r="C223" i="1"/>
  <c r="B223" i="1"/>
  <c r="H222" i="1"/>
  <c r="G222" i="1"/>
  <c r="F222" i="1"/>
  <c r="E222" i="1"/>
  <c r="D222" i="1"/>
  <c r="C222" i="1"/>
  <c r="B222" i="1"/>
  <c r="H221" i="1"/>
  <c r="G221" i="1"/>
  <c r="F221" i="1"/>
  <c r="E221" i="1"/>
  <c r="D221" i="1"/>
  <c r="C221" i="1"/>
  <c r="B221" i="1"/>
  <c r="H220" i="1"/>
  <c r="G220" i="1"/>
  <c r="F220" i="1"/>
  <c r="E220" i="1"/>
  <c r="D220" i="1"/>
  <c r="C220" i="1"/>
  <c r="B220" i="1"/>
  <c r="H219" i="1"/>
  <c r="G219" i="1"/>
  <c r="F219" i="1"/>
  <c r="E219" i="1"/>
  <c r="D219" i="1"/>
  <c r="C219" i="1"/>
  <c r="B219" i="1"/>
  <c r="H218" i="1"/>
  <c r="G218" i="1"/>
  <c r="F218" i="1"/>
  <c r="E218" i="1"/>
  <c r="D218" i="1"/>
  <c r="C218" i="1"/>
  <c r="B218" i="1"/>
  <c r="H217" i="1"/>
  <c r="G217" i="1"/>
  <c r="F217" i="1"/>
  <c r="E217" i="1"/>
  <c r="D217" i="1"/>
  <c r="C217" i="1"/>
  <c r="B217" i="1"/>
  <c r="H216" i="1"/>
  <c r="G216" i="1"/>
  <c r="F216" i="1"/>
  <c r="E216" i="1"/>
  <c r="D216" i="1"/>
  <c r="C216" i="1"/>
  <c r="B216" i="1"/>
  <c r="H215" i="1"/>
  <c r="G215" i="1"/>
  <c r="F215" i="1"/>
  <c r="E215" i="1"/>
  <c r="D215" i="1"/>
  <c r="C215" i="1"/>
  <c r="B215" i="1"/>
  <c r="H214" i="1"/>
  <c r="G214" i="1"/>
  <c r="F214" i="1"/>
  <c r="E214" i="1"/>
  <c r="D214" i="1"/>
  <c r="C214" i="1"/>
  <c r="B214" i="1"/>
  <c r="H213" i="1"/>
  <c r="G213" i="1"/>
  <c r="F213" i="1"/>
  <c r="H212" i="1"/>
  <c r="G212" i="1"/>
  <c r="F212" i="1"/>
  <c r="E212" i="1"/>
  <c r="D212" i="1"/>
  <c r="C212" i="1"/>
  <c r="B212" i="1"/>
  <c r="H211" i="1"/>
  <c r="G211" i="1"/>
  <c r="F211" i="1"/>
  <c r="E211" i="1"/>
  <c r="D211" i="1"/>
  <c r="C211" i="1"/>
  <c r="B211" i="1"/>
  <c r="H210" i="1"/>
  <c r="G210" i="1"/>
  <c r="F210" i="1"/>
  <c r="E210" i="1"/>
  <c r="D210" i="1"/>
  <c r="C210" i="1"/>
  <c r="B210" i="1"/>
  <c r="H209" i="1"/>
  <c r="G209" i="1"/>
  <c r="F209" i="1"/>
  <c r="E209" i="1"/>
  <c r="D209" i="1"/>
  <c r="C209" i="1"/>
  <c r="B209" i="1"/>
  <c r="H208" i="1"/>
  <c r="G208" i="1"/>
  <c r="F208" i="1"/>
  <c r="E208" i="1"/>
  <c r="D208" i="1"/>
  <c r="C208" i="1"/>
  <c r="B208" i="1"/>
  <c r="H207" i="1"/>
  <c r="G207" i="1"/>
  <c r="F207" i="1"/>
  <c r="E207" i="1"/>
  <c r="D207" i="1"/>
  <c r="C207" i="1"/>
  <c r="B207" i="1"/>
  <c r="H206" i="1"/>
  <c r="G206" i="1"/>
  <c r="F206" i="1"/>
  <c r="E206" i="1"/>
  <c r="D206" i="1"/>
  <c r="C206" i="1"/>
  <c r="B206" i="1"/>
  <c r="H205" i="1"/>
  <c r="G205" i="1"/>
  <c r="F205" i="1"/>
  <c r="E205" i="1"/>
  <c r="D205" i="1"/>
  <c r="C205" i="1"/>
  <c r="B205" i="1"/>
  <c r="H204" i="1"/>
  <c r="G204" i="1"/>
  <c r="F204" i="1"/>
  <c r="E204" i="1"/>
  <c r="D204" i="1"/>
  <c r="C204" i="1"/>
  <c r="B204" i="1"/>
  <c r="H203" i="1"/>
  <c r="G203" i="1"/>
  <c r="F203" i="1"/>
  <c r="E203" i="1"/>
  <c r="D203" i="1"/>
  <c r="C203" i="1"/>
  <c r="B203" i="1"/>
  <c r="H202" i="1"/>
  <c r="G202" i="1"/>
  <c r="F202" i="1"/>
  <c r="E202" i="1"/>
  <c r="D202" i="1"/>
  <c r="C202" i="1"/>
  <c r="B202" i="1"/>
  <c r="H201" i="1"/>
  <c r="G201" i="1"/>
  <c r="F201" i="1"/>
  <c r="E201" i="1"/>
  <c r="D201" i="1"/>
  <c r="C201" i="1"/>
  <c r="B201" i="1"/>
  <c r="H200" i="1"/>
  <c r="G200" i="1"/>
  <c r="F200" i="1"/>
  <c r="E200" i="1"/>
  <c r="D200" i="1"/>
  <c r="C200" i="1"/>
  <c r="B200" i="1"/>
  <c r="H199" i="1"/>
  <c r="G199" i="1"/>
  <c r="F199" i="1"/>
  <c r="E199" i="1"/>
  <c r="D199" i="1"/>
  <c r="C199" i="1"/>
  <c r="B199" i="1"/>
  <c r="H198" i="1"/>
  <c r="G198" i="1"/>
  <c r="F198" i="1"/>
  <c r="E198" i="1"/>
  <c r="D198" i="1"/>
  <c r="C198" i="1"/>
  <c r="B198" i="1"/>
  <c r="H197" i="1"/>
  <c r="G197" i="1"/>
  <c r="F197" i="1"/>
  <c r="E197" i="1"/>
  <c r="D197" i="1"/>
  <c r="C197" i="1"/>
  <c r="B197" i="1"/>
  <c r="H196" i="1"/>
  <c r="G196" i="1"/>
  <c r="F196" i="1"/>
  <c r="E196" i="1"/>
  <c r="D196" i="1"/>
  <c r="C196" i="1"/>
  <c r="B196" i="1"/>
  <c r="H195" i="1"/>
  <c r="G195" i="1"/>
  <c r="F195" i="1"/>
  <c r="E195" i="1"/>
  <c r="D195" i="1"/>
  <c r="C195" i="1"/>
  <c r="B195" i="1"/>
  <c r="H194" i="1"/>
  <c r="G194" i="1"/>
  <c r="F194" i="1"/>
  <c r="E194" i="1"/>
  <c r="D194" i="1"/>
  <c r="C194" i="1"/>
  <c r="B194" i="1"/>
  <c r="H193" i="1"/>
  <c r="G193" i="1"/>
  <c r="F193" i="1"/>
  <c r="E193" i="1"/>
  <c r="D193" i="1"/>
  <c r="C193" i="1"/>
  <c r="B193" i="1"/>
  <c r="H192" i="1"/>
  <c r="G192" i="1"/>
  <c r="F192" i="1"/>
  <c r="E192" i="1"/>
  <c r="D192" i="1"/>
  <c r="C192" i="1"/>
  <c r="B192" i="1"/>
  <c r="H191" i="1"/>
  <c r="G191" i="1"/>
  <c r="F191" i="1"/>
  <c r="E191" i="1"/>
  <c r="D191" i="1"/>
  <c r="C191" i="1"/>
  <c r="B191" i="1"/>
  <c r="H190" i="1"/>
  <c r="G190" i="1"/>
  <c r="F190" i="1"/>
  <c r="E190" i="1"/>
  <c r="D190" i="1"/>
  <c r="C190" i="1"/>
  <c r="B190" i="1"/>
  <c r="H189" i="1"/>
  <c r="G189" i="1"/>
  <c r="F189" i="1"/>
  <c r="E189" i="1"/>
  <c r="D189" i="1"/>
  <c r="C189" i="1"/>
  <c r="B189" i="1"/>
  <c r="H188" i="1"/>
  <c r="G188" i="1"/>
  <c r="F188" i="1"/>
  <c r="E188" i="1"/>
  <c r="D188" i="1"/>
  <c r="C188" i="1"/>
  <c r="B188" i="1"/>
  <c r="H187" i="1"/>
  <c r="G187" i="1"/>
  <c r="F187" i="1"/>
  <c r="E187" i="1"/>
  <c r="D187" i="1"/>
  <c r="C187" i="1"/>
  <c r="B187" i="1"/>
  <c r="H186" i="1"/>
  <c r="G186" i="1"/>
  <c r="F186" i="1"/>
  <c r="E186" i="1"/>
  <c r="D186" i="1"/>
  <c r="C186" i="1"/>
  <c r="B186" i="1"/>
  <c r="H185" i="1"/>
  <c r="G185" i="1"/>
  <c r="F185" i="1"/>
  <c r="E185" i="1"/>
  <c r="D185" i="1"/>
  <c r="C185" i="1"/>
  <c r="B185" i="1"/>
  <c r="H184" i="1"/>
  <c r="G184" i="1"/>
  <c r="F184" i="1"/>
  <c r="E184" i="1"/>
  <c r="D184" i="1"/>
  <c r="C184" i="1"/>
  <c r="B184" i="1"/>
  <c r="H183" i="1"/>
  <c r="G183" i="1"/>
  <c r="F183" i="1"/>
  <c r="E183" i="1"/>
  <c r="D183" i="1"/>
  <c r="C183" i="1"/>
  <c r="B183" i="1"/>
  <c r="H182" i="1"/>
  <c r="G182" i="1"/>
  <c r="F182" i="1"/>
  <c r="E182" i="1"/>
  <c r="D182" i="1"/>
  <c r="C182" i="1"/>
  <c r="B182" i="1"/>
  <c r="H181" i="1"/>
  <c r="G181" i="1"/>
  <c r="F181" i="1"/>
  <c r="E181" i="1"/>
  <c r="D181" i="1"/>
  <c r="C181" i="1"/>
  <c r="B181" i="1"/>
  <c r="H180" i="1"/>
  <c r="G180" i="1"/>
  <c r="F180" i="1"/>
  <c r="E180" i="1"/>
  <c r="D180" i="1"/>
  <c r="C180" i="1"/>
  <c r="B180" i="1"/>
  <c r="H179" i="1"/>
  <c r="G179" i="1"/>
  <c r="F179" i="1"/>
  <c r="E179" i="1"/>
  <c r="D179" i="1"/>
  <c r="C179" i="1"/>
  <c r="B179" i="1"/>
  <c r="H178" i="1"/>
  <c r="G178" i="1"/>
  <c r="F178" i="1"/>
  <c r="E178" i="1"/>
  <c r="D178" i="1"/>
  <c r="C178" i="1"/>
  <c r="B178" i="1"/>
  <c r="H177" i="1"/>
  <c r="G177" i="1"/>
  <c r="F177" i="1"/>
  <c r="E177" i="1"/>
  <c r="D177" i="1"/>
  <c r="C177" i="1"/>
  <c r="B177" i="1"/>
  <c r="H176" i="1"/>
  <c r="G176" i="1"/>
  <c r="F176" i="1"/>
  <c r="E176" i="1"/>
  <c r="D176" i="1"/>
  <c r="C176" i="1"/>
  <c r="B176" i="1"/>
  <c r="H175" i="1"/>
  <c r="G175" i="1"/>
  <c r="F175" i="1"/>
  <c r="E175" i="1"/>
  <c r="D175" i="1"/>
  <c r="C175" i="1"/>
  <c r="B175" i="1"/>
  <c r="H174" i="1"/>
  <c r="G174" i="1"/>
  <c r="F174" i="1"/>
  <c r="E174" i="1"/>
  <c r="D174" i="1"/>
  <c r="C174" i="1"/>
  <c r="B174" i="1"/>
  <c r="H173" i="1"/>
  <c r="G173" i="1"/>
  <c r="F173" i="1"/>
  <c r="E173" i="1"/>
  <c r="D173" i="1"/>
  <c r="C173" i="1"/>
  <c r="B173" i="1"/>
  <c r="H172" i="1"/>
  <c r="G172" i="1"/>
  <c r="F172" i="1"/>
  <c r="E172" i="1"/>
  <c r="D172" i="1"/>
  <c r="C172" i="1"/>
  <c r="B172" i="1"/>
  <c r="H171" i="1"/>
  <c r="G171" i="1"/>
  <c r="F171" i="1"/>
  <c r="E171" i="1"/>
  <c r="D171" i="1"/>
  <c r="C171" i="1"/>
  <c r="B171" i="1"/>
  <c r="H170" i="1"/>
  <c r="G170" i="1"/>
  <c r="F170" i="1"/>
  <c r="E170" i="1"/>
  <c r="D170" i="1"/>
  <c r="C170" i="1"/>
  <c r="B170" i="1"/>
  <c r="H169" i="1"/>
  <c r="G169" i="1"/>
  <c r="F169" i="1"/>
  <c r="E169" i="1"/>
  <c r="D169" i="1"/>
  <c r="C169" i="1"/>
  <c r="B169" i="1"/>
  <c r="H168" i="1"/>
  <c r="G168" i="1"/>
  <c r="F168" i="1"/>
  <c r="E168" i="1"/>
  <c r="D168" i="1"/>
  <c r="C168" i="1"/>
  <c r="B168" i="1"/>
  <c r="H167" i="1"/>
  <c r="G167" i="1"/>
  <c r="F167" i="1"/>
  <c r="E167" i="1"/>
  <c r="D167" i="1"/>
  <c r="C167" i="1"/>
  <c r="B167" i="1"/>
  <c r="H166" i="1"/>
  <c r="G166" i="1"/>
  <c r="F166" i="1"/>
  <c r="E166" i="1"/>
  <c r="D166" i="1"/>
  <c r="C166" i="1"/>
  <c r="B166" i="1"/>
  <c r="H165" i="1"/>
  <c r="G165" i="1"/>
  <c r="F165" i="1"/>
  <c r="E165" i="1"/>
  <c r="D165" i="1"/>
  <c r="C165" i="1"/>
  <c r="B165" i="1"/>
  <c r="H164" i="1"/>
  <c r="G164" i="1"/>
  <c r="F164" i="1"/>
  <c r="E164" i="1"/>
  <c r="D164" i="1"/>
  <c r="C164" i="1"/>
  <c r="B164" i="1"/>
  <c r="H163" i="1"/>
  <c r="G163" i="1"/>
  <c r="F163" i="1"/>
  <c r="E163" i="1"/>
  <c r="D163" i="1"/>
  <c r="C163" i="1"/>
  <c r="B163" i="1"/>
  <c r="H162" i="1"/>
  <c r="G162" i="1"/>
  <c r="F162" i="1"/>
  <c r="E162" i="1"/>
  <c r="D162" i="1"/>
  <c r="C162" i="1"/>
  <c r="B162" i="1"/>
  <c r="H161" i="1"/>
  <c r="G161" i="1"/>
  <c r="F161" i="1"/>
  <c r="E161" i="1"/>
  <c r="D161" i="1"/>
  <c r="C161" i="1"/>
  <c r="B161" i="1"/>
  <c r="H160" i="1"/>
  <c r="G160" i="1"/>
  <c r="F160" i="1"/>
  <c r="E160" i="1"/>
  <c r="D160" i="1"/>
  <c r="C160" i="1"/>
  <c r="B160" i="1"/>
  <c r="H159" i="1"/>
  <c r="G159" i="1"/>
  <c r="F159" i="1"/>
  <c r="E159" i="1"/>
  <c r="D159" i="1"/>
  <c r="C159" i="1"/>
  <c r="B159" i="1"/>
  <c r="H158" i="1"/>
  <c r="G158" i="1"/>
  <c r="F158" i="1"/>
  <c r="E158" i="1"/>
  <c r="D158" i="1"/>
  <c r="C158" i="1"/>
  <c r="B158" i="1"/>
  <c r="H157" i="1"/>
  <c r="G157" i="1"/>
  <c r="F157" i="1"/>
  <c r="E157" i="1"/>
  <c r="D157" i="1"/>
  <c r="C157" i="1"/>
  <c r="B157" i="1"/>
  <c r="H156" i="1"/>
  <c r="G156" i="1"/>
  <c r="F156" i="1"/>
  <c r="E156" i="1"/>
  <c r="D156" i="1"/>
  <c r="C156" i="1"/>
  <c r="B156" i="1"/>
  <c r="H155" i="1"/>
  <c r="G155" i="1"/>
  <c r="F155" i="1"/>
  <c r="E155" i="1"/>
  <c r="D155" i="1"/>
  <c r="C155" i="1"/>
  <c r="B155" i="1"/>
  <c r="H154" i="1"/>
  <c r="G154" i="1"/>
  <c r="F154" i="1"/>
  <c r="E154" i="1"/>
  <c r="D154" i="1"/>
  <c r="C154" i="1"/>
  <c r="B154" i="1"/>
  <c r="H153" i="1"/>
  <c r="G153" i="1"/>
  <c r="F153" i="1"/>
  <c r="E153" i="1"/>
  <c r="D153" i="1"/>
  <c r="C153" i="1"/>
  <c r="B153" i="1"/>
  <c r="H152" i="1"/>
  <c r="G152" i="1"/>
  <c r="F152" i="1"/>
  <c r="E152" i="1"/>
  <c r="D152" i="1"/>
  <c r="C152" i="1"/>
  <c r="B152" i="1"/>
  <c r="H151" i="1"/>
  <c r="G151" i="1"/>
  <c r="F151" i="1"/>
  <c r="E151" i="1"/>
  <c r="D151" i="1"/>
  <c r="C151" i="1"/>
  <c r="B151" i="1"/>
  <c r="H150" i="1"/>
  <c r="G150" i="1"/>
  <c r="F150" i="1"/>
  <c r="E150" i="1"/>
  <c r="D150" i="1"/>
  <c r="C150" i="1"/>
  <c r="B150" i="1"/>
  <c r="H149" i="1"/>
  <c r="G149" i="1"/>
  <c r="F149" i="1"/>
  <c r="E149" i="1"/>
  <c r="D149" i="1"/>
  <c r="C149" i="1"/>
  <c r="B149" i="1"/>
  <c r="H148" i="1"/>
  <c r="G148" i="1"/>
  <c r="F148" i="1"/>
  <c r="E148" i="1"/>
  <c r="D148" i="1"/>
  <c r="C148" i="1"/>
  <c r="B148" i="1"/>
  <c r="H147" i="1"/>
  <c r="G147" i="1"/>
  <c r="F147" i="1"/>
  <c r="E147" i="1"/>
  <c r="D147" i="1"/>
  <c r="C147" i="1"/>
  <c r="B147" i="1"/>
  <c r="H146" i="1"/>
  <c r="G146" i="1"/>
  <c r="F146" i="1"/>
  <c r="E146" i="1"/>
  <c r="D146" i="1"/>
  <c r="C146" i="1"/>
  <c r="B146" i="1"/>
  <c r="H145" i="1"/>
  <c r="G145" i="1"/>
  <c r="F145" i="1"/>
  <c r="E145" i="1"/>
  <c r="D145" i="1"/>
  <c r="C145" i="1"/>
  <c r="B145" i="1"/>
  <c r="H144" i="1"/>
  <c r="G144" i="1"/>
  <c r="F144" i="1"/>
  <c r="E144" i="1"/>
  <c r="D144" i="1"/>
  <c r="C144" i="1"/>
  <c r="B144" i="1"/>
  <c r="H143" i="1"/>
  <c r="G143" i="1"/>
  <c r="F143" i="1"/>
  <c r="E143" i="1"/>
  <c r="D143" i="1"/>
  <c r="C143" i="1"/>
  <c r="B143" i="1"/>
  <c r="H142" i="1"/>
  <c r="G142" i="1"/>
  <c r="F142" i="1"/>
  <c r="E142" i="1"/>
  <c r="D142" i="1"/>
  <c r="C142" i="1"/>
  <c r="B142" i="1"/>
  <c r="H141" i="1"/>
  <c r="G141" i="1"/>
  <c r="F141" i="1"/>
  <c r="E141" i="1"/>
  <c r="D141" i="1"/>
  <c r="C141" i="1"/>
  <c r="B141" i="1"/>
  <c r="H140" i="1"/>
  <c r="G140" i="1"/>
  <c r="F140" i="1"/>
  <c r="E140" i="1"/>
  <c r="D140" i="1"/>
  <c r="C140" i="1"/>
  <c r="B140" i="1"/>
  <c r="H139" i="1"/>
  <c r="G139" i="1"/>
  <c r="F139" i="1"/>
  <c r="E139" i="1"/>
  <c r="D139" i="1"/>
  <c r="C139" i="1"/>
  <c r="B139" i="1"/>
  <c r="H138" i="1"/>
  <c r="G138" i="1"/>
  <c r="F138" i="1"/>
  <c r="E138" i="1"/>
  <c r="D138" i="1"/>
  <c r="C138" i="1"/>
  <c r="B138" i="1"/>
  <c r="H137" i="1"/>
  <c r="G137" i="1"/>
  <c r="F137" i="1"/>
  <c r="E137" i="1"/>
  <c r="D137" i="1"/>
  <c r="C137" i="1"/>
  <c r="B137" i="1"/>
  <c r="H136" i="1"/>
  <c r="G136" i="1"/>
  <c r="F136" i="1"/>
  <c r="E136" i="1"/>
  <c r="D136" i="1"/>
  <c r="C136" i="1"/>
  <c r="B136" i="1"/>
  <c r="H135" i="1"/>
  <c r="G135" i="1"/>
  <c r="F135" i="1"/>
  <c r="E135" i="1"/>
  <c r="D135" i="1"/>
  <c r="C135" i="1"/>
  <c r="B135" i="1"/>
  <c r="H134" i="1"/>
  <c r="G134" i="1"/>
  <c r="F134" i="1"/>
  <c r="E134" i="1"/>
  <c r="D134" i="1"/>
  <c r="C134" i="1"/>
  <c r="B134" i="1"/>
  <c r="H133" i="1"/>
  <c r="G133" i="1"/>
  <c r="F133" i="1"/>
  <c r="E133" i="1"/>
  <c r="D133" i="1"/>
  <c r="C133" i="1"/>
  <c r="B133" i="1"/>
  <c r="H132" i="1"/>
  <c r="G132" i="1"/>
  <c r="F132" i="1"/>
  <c r="E132" i="1"/>
  <c r="D132" i="1"/>
  <c r="C132" i="1"/>
  <c r="B132" i="1"/>
  <c r="H131" i="1"/>
  <c r="G131" i="1"/>
  <c r="F131" i="1"/>
  <c r="E131" i="1"/>
  <c r="D131" i="1"/>
  <c r="C131" i="1"/>
  <c r="B131" i="1"/>
  <c r="H130" i="1"/>
  <c r="G130" i="1"/>
  <c r="F130" i="1"/>
  <c r="H129" i="1"/>
  <c r="G129" i="1"/>
  <c r="F129" i="1"/>
  <c r="E129" i="1"/>
  <c r="D129" i="1"/>
  <c r="C129" i="1"/>
  <c r="B129" i="1"/>
  <c r="H128" i="1"/>
  <c r="G128" i="1"/>
  <c r="F128" i="1"/>
  <c r="E128" i="1"/>
  <c r="D128" i="1"/>
  <c r="C128" i="1"/>
  <c r="B128" i="1"/>
  <c r="H127" i="1"/>
  <c r="G127" i="1"/>
  <c r="F127" i="1"/>
  <c r="E127" i="1"/>
  <c r="D127" i="1"/>
  <c r="C127" i="1"/>
  <c r="B127" i="1"/>
  <c r="H126" i="1"/>
  <c r="G126" i="1"/>
  <c r="F126" i="1"/>
  <c r="E126" i="1"/>
  <c r="D126" i="1"/>
  <c r="C126" i="1"/>
  <c r="B126" i="1"/>
  <c r="H125" i="1"/>
  <c r="G125" i="1"/>
  <c r="F125" i="1"/>
  <c r="E125" i="1"/>
  <c r="D125" i="1"/>
  <c r="C125" i="1"/>
  <c r="B125" i="1"/>
  <c r="H124" i="1"/>
  <c r="G124" i="1"/>
  <c r="F124" i="1"/>
  <c r="E124" i="1"/>
  <c r="D124" i="1"/>
  <c r="C124" i="1"/>
  <c r="B124" i="1"/>
  <c r="H123" i="1"/>
  <c r="G123" i="1"/>
  <c r="F123" i="1"/>
  <c r="E123" i="1"/>
  <c r="D123" i="1"/>
  <c r="C123" i="1"/>
  <c r="B123" i="1"/>
  <c r="H122" i="1"/>
  <c r="G122" i="1"/>
  <c r="F122" i="1"/>
  <c r="E122" i="1"/>
  <c r="D122" i="1"/>
  <c r="C122" i="1"/>
  <c r="B122" i="1"/>
  <c r="H121" i="1"/>
  <c r="G121" i="1"/>
  <c r="F121" i="1"/>
  <c r="E121" i="1"/>
  <c r="D121" i="1"/>
  <c r="C121" i="1"/>
  <c r="B121" i="1"/>
  <c r="H120" i="1"/>
  <c r="G120" i="1"/>
  <c r="F120" i="1"/>
  <c r="E120" i="1"/>
  <c r="D120" i="1"/>
  <c r="C120" i="1"/>
  <c r="B120" i="1"/>
  <c r="H119" i="1"/>
  <c r="G119" i="1"/>
  <c r="F119" i="1"/>
  <c r="E119" i="1"/>
  <c r="D119" i="1"/>
  <c r="C119" i="1"/>
  <c r="B119" i="1"/>
  <c r="H118" i="1"/>
  <c r="G118" i="1"/>
  <c r="F118" i="1"/>
  <c r="E118" i="1"/>
  <c r="D118" i="1"/>
  <c r="C118" i="1"/>
  <c r="B118" i="1"/>
  <c r="H117" i="1"/>
  <c r="G117" i="1"/>
  <c r="F117" i="1"/>
  <c r="E117" i="1"/>
  <c r="D117" i="1"/>
  <c r="C117" i="1"/>
  <c r="B117" i="1"/>
  <c r="H116" i="1"/>
  <c r="G116" i="1"/>
  <c r="F116" i="1"/>
  <c r="E116" i="1"/>
  <c r="D116" i="1"/>
  <c r="C116" i="1"/>
  <c r="B116" i="1"/>
  <c r="H115" i="1"/>
  <c r="G115" i="1"/>
  <c r="F115" i="1"/>
  <c r="E115" i="1"/>
  <c r="D115" i="1"/>
  <c r="C115" i="1"/>
  <c r="B115" i="1"/>
  <c r="H114" i="1"/>
  <c r="G114" i="1"/>
  <c r="F114" i="1"/>
  <c r="E114" i="1"/>
  <c r="D114" i="1"/>
  <c r="C114" i="1"/>
  <c r="B114" i="1"/>
  <c r="H113" i="1"/>
  <c r="G113" i="1"/>
  <c r="F113" i="1"/>
  <c r="E113" i="1"/>
  <c r="D113" i="1"/>
  <c r="C113" i="1"/>
  <c r="B113" i="1"/>
  <c r="H112" i="1"/>
  <c r="G112" i="1"/>
  <c r="F112" i="1"/>
  <c r="E112" i="1"/>
  <c r="D112" i="1"/>
  <c r="C112" i="1"/>
  <c r="B112" i="1"/>
  <c r="H111" i="1"/>
  <c r="G111" i="1"/>
  <c r="F111" i="1"/>
  <c r="E111" i="1"/>
  <c r="D111" i="1"/>
  <c r="C111" i="1"/>
  <c r="B111" i="1"/>
  <c r="H110" i="1"/>
  <c r="G110" i="1"/>
  <c r="F110" i="1"/>
  <c r="E110" i="1"/>
  <c r="D110" i="1"/>
  <c r="C110" i="1"/>
  <c r="B110" i="1"/>
  <c r="H109" i="1"/>
  <c r="G109" i="1"/>
  <c r="F109" i="1"/>
  <c r="E109" i="1"/>
  <c r="D109" i="1"/>
  <c r="C109" i="1"/>
  <c r="B109" i="1"/>
  <c r="H108" i="1"/>
  <c r="G108" i="1"/>
  <c r="F108" i="1"/>
  <c r="E108" i="1"/>
  <c r="D108" i="1"/>
  <c r="C108" i="1"/>
  <c r="B108" i="1"/>
  <c r="H107" i="1"/>
  <c r="G107" i="1"/>
  <c r="F107" i="1"/>
  <c r="E107" i="1"/>
  <c r="D107" i="1"/>
  <c r="C107" i="1"/>
  <c r="B107" i="1"/>
  <c r="H106" i="1"/>
  <c r="G106" i="1"/>
  <c r="F106" i="1"/>
  <c r="E106" i="1"/>
  <c r="D106" i="1"/>
  <c r="C106" i="1"/>
  <c r="B106" i="1"/>
  <c r="H105" i="1"/>
  <c r="G105" i="1"/>
  <c r="F105" i="1"/>
  <c r="E105" i="1"/>
  <c r="D105" i="1"/>
  <c r="C105" i="1"/>
  <c r="B105" i="1"/>
  <c r="H104" i="1"/>
  <c r="G104" i="1"/>
  <c r="F104" i="1"/>
  <c r="E104" i="1"/>
  <c r="D104" i="1"/>
  <c r="C104" i="1"/>
  <c r="B104" i="1"/>
  <c r="H103" i="1"/>
  <c r="G103" i="1"/>
  <c r="F103" i="1"/>
  <c r="E103" i="1"/>
  <c r="D103" i="1"/>
  <c r="C103" i="1"/>
  <c r="B103" i="1"/>
  <c r="H102" i="1"/>
  <c r="G102" i="1"/>
  <c r="F102" i="1"/>
  <c r="E102" i="1"/>
  <c r="D102" i="1"/>
  <c r="C102" i="1"/>
  <c r="B102" i="1"/>
  <c r="H101" i="1"/>
  <c r="G101" i="1"/>
  <c r="F101" i="1"/>
  <c r="E101" i="1"/>
  <c r="D101" i="1"/>
  <c r="C101" i="1"/>
  <c r="B101" i="1"/>
  <c r="H100" i="1"/>
  <c r="G100" i="1"/>
  <c r="F100" i="1"/>
  <c r="E100" i="1"/>
  <c r="D100" i="1"/>
  <c r="C100" i="1"/>
  <c r="B100" i="1"/>
  <c r="H99" i="1"/>
  <c r="G99" i="1"/>
  <c r="F99" i="1"/>
  <c r="E99" i="1"/>
  <c r="D99" i="1"/>
  <c r="C99" i="1"/>
  <c r="B99" i="1"/>
  <c r="H98" i="1"/>
  <c r="G98" i="1"/>
  <c r="F98" i="1"/>
  <c r="E98" i="1"/>
  <c r="D98" i="1"/>
  <c r="C98" i="1"/>
  <c r="B98" i="1"/>
  <c r="H97" i="1"/>
  <c r="G97" i="1"/>
  <c r="F97" i="1"/>
  <c r="E97" i="1"/>
  <c r="D97" i="1"/>
  <c r="C97" i="1"/>
  <c r="B97" i="1"/>
  <c r="H96" i="1"/>
  <c r="G96" i="1"/>
  <c r="F96" i="1"/>
  <c r="E96" i="1"/>
  <c r="D96" i="1"/>
  <c r="C96" i="1"/>
  <c r="B96" i="1"/>
  <c r="H95" i="1"/>
  <c r="G95" i="1"/>
  <c r="F95" i="1"/>
  <c r="E95" i="1"/>
  <c r="D95" i="1"/>
  <c r="C95" i="1"/>
  <c r="B95" i="1"/>
  <c r="H94" i="1"/>
  <c r="G94" i="1"/>
  <c r="F94" i="1"/>
  <c r="E94" i="1"/>
  <c r="D94" i="1"/>
  <c r="C94" i="1"/>
  <c r="B94" i="1"/>
  <c r="H93" i="1"/>
  <c r="G93" i="1"/>
  <c r="F93" i="1"/>
  <c r="E93" i="1"/>
  <c r="D93" i="1"/>
  <c r="C93" i="1"/>
  <c r="B93" i="1"/>
  <c r="H92" i="1"/>
  <c r="G92" i="1"/>
  <c r="F92" i="1"/>
  <c r="E92" i="1"/>
  <c r="D92" i="1"/>
  <c r="C92" i="1"/>
  <c r="B92" i="1"/>
  <c r="H91" i="1"/>
  <c r="G91" i="1"/>
  <c r="F91" i="1"/>
  <c r="E91" i="1"/>
  <c r="D91" i="1"/>
  <c r="C91" i="1"/>
  <c r="B91" i="1"/>
  <c r="H90" i="1"/>
  <c r="G90" i="1"/>
  <c r="F90" i="1"/>
  <c r="E90" i="1"/>
  <c r="D90" i="1"/>
  <c r="C90" i="1"/>
  <c r="B90" i="1"/>
  <c r="H89" i="1"/>
  <c r="G89" i="1"/>
  <c r="F89" i="1"/>
  <c r="E89" i="1"/>
  <c r="D89" i="1"/>
  <c r="C89" i="1"/>
  <c r="B89" i="1"/>
  <c r="H88" i="1"/>
  <c r="G88" i="1"/>
  <c r="F88" i="1"/>
  <c r="E88" i="1"/>
  <c r="D88" i="1"/>
  <c r="C88" i="1"/>
  <c r="B88" i="1"/>
  <c r="H87" i="1"/>
  <c r="G87" i="1"/>
  <c r="F87" i="1"/>
  <c r="E87" i="1"/>
  <c r="D87" i="1"/>
  <c r="C87" i="1"/>
  <c r="B87" i="1"/>
  <c r="H86" i="1"/>
  <c r="G86" i="1"/>
  <c r="F86" i="1"/>
  <c r="E86" i="1"/>
  <c r="D86" i="1"/>
  <c r="C86" i="1"/>
  <c r="B86" i="1"/>
  <c r="H85" i="1"/>
  <c r="G85" i="1"/>
  <c r="F85" i="1"/>
  <c r="E85" i="1"/>
  <c r="D85" i="1"/>
  <c r="C85" i="1"/>
  <c r="B85" i="1"/>
  <c r="H84" i="1"/>
  <c r="G84" i="1"/>
  <c r="F84" i="1"/>
  <c r="E84" i="1"/>
  <c r="D84" i="1"/>
  <c r="C84" i="1"/>
  <c r="B84" i="1"/>
  <c r="H83" i="1"/>
  <c r="G83" i="1"/>
  <c r="F83" i="1"/>
  <c r="E83" i="1"/>
  <c r="D83" i="1"/>
  <c r="C83" i="1"/>
  <c r="B83" i="1"/>
  <c r="H82" i="1"/>
  <c r="G82" i="1"/>
  <c r="F82" i="1"/>
  <c r="E82" i="1"/>
  <c r="D82" i="1"/>
  <c r="C82" i="1"/>
  <c r="B82" i="1"/>
  <c r="H81" i="1"/>
  <c r="G81" i="1"/>
  <c r="F81" i="1"/>
  <c r="E81" i="1"/>
  <c r="D81" i="1"/>
  <c r="C81" i="1"/>
  <c r="B81" i="1"/>
  <c r="H80" i="1"/>
  <c r="G80" i="1"/>
  <c r="F80" i="1"/>
  <c r="E80" i="1"/>
  <c r="D80" i="1"/>
  <c r="C80" i="1"/>
  <c r="B80" i="1"/>
  <c r="H79" i="1"/>
  <c r="G79" i="1"/>
  <c r="F79" i="1"/>
  <c r="E79" i="1"/>
  <c r="D79" i="1"/>
  <c r="C79" i="1"/>
  <c r="B79" i="1"/>
  <c r="H78" i="1"/>
  <c r="G78" i="1"/>
  <c r="F78" i="1"/>
  <c r="E78" i="1"/>
  <c r="D78" i="1"/>
  <c r="C78" i="1"/>
  <c r="B78" i="1"/>
  <c r="H77" i="1"/>
  <c r="G77" i="1"/>
  <c r="F77" i="1"/>
  <c r="E77" i="1"/>
  <c r="D77" i="1"/>
  <c r="C77" i="1"/>
  <c r="B77" i="1"/>
  <c r="H76" i="1"/>
  <c r="G76" i="1"/>
  <c r="F76" i="1"/>
  <c r="E76" i="1"/>
  <c r="D76" i="1"/>
  <c r="C76" i="1"/>
  <c r="B76" i="1"/>
  <c r="H75" i="1"/>
  <c r="G75" i="1"/>
  <c r="F75" i="1"/>
  <c r="E75" i="1"/>
  <c r="D75" i="1"/>
  <c r="C75" i="1"/>
  <c r="B75" i="1"/>
  <c r="H74" i="1"/>
  <c r="G74" i="1"/>
  <c r="F74" i="1"/>
  <c r="E74" i="1"/>
  <c r="D74" i="1"/>
  <c r="C74" i="1"/>
  <c r="B74" i="1"/>
  <c r="H73" i="1"/>
  <c r="G73" i="1"/>
  <c r="F73" i="1"/>
  <c r="E73" i="1"/>
  <c r="D73" i="1"/>
  <c r="C73" i="1"/>
  <c r="B73" i="1"/>
  <c r="H72" i="1"/>
  <c r="G72" i="1"/>
  <c r="F72" i="1"/>
  <c r="E72" i="1"/>
  <c r="D72" i="1"/>
  <c r="C72" i="1"/>
  <c r="B72" i="1"/>
  <c r="H71" i="1"/>
  <c r="G71" i="1"/>
  <c r="F71" i="1"/>
  <c r="E71" i="1"/>
  <c r="D71" i="1"/>
  <c r="C71" i="1"/>
  <c r="B71" i="1"/>
  <c r="H70" i="1"/>
  <c r="G70" i="1"/>
  <c r="F70" i="1"/>
  <c r="E70" i="1"/>
  <c r="D70" i="1"/>
  <c r="C70" i="1"/>
  <c r="B70" i="1"/>
  <c r="H69" i="1"/>
  <c r="G69" i="1"/>
  <c r="F69" i="1"/>
  <c r="E69" i="1"/>
  <c r="D69" i="1"/>
  <c r="C69" i="1"/>
  <c r="B69" i="1"/>
  <c r="H68" i="1"/>
  <c r="G68" i="1"/>
  <c r="F68" i="1"/>
  <c r="E68" i="1"/>
  <c r="D68" i="1"/>
  <c r="C68" i="1"/>
  <c r="B68" i="1"/>
  <c r="H67" i="1"/>
  <c r="G67" i="1"/>
  <c r="F67" i="1"/>
  <c r="E67" i="1"/>
  <c r="D67" i="1"/>
  <c r="C67" i="1"/>
  <c r="B67" i="1"/>
  <c r="H66" i="1"/>
  <c r="G66" i="1"/>
  <c r="F66" i="1"/>
  <c r="E66" i="1"/>
  <c r="D66" i="1"/>
  <c r="C66" i="1"/>
  <c r="B66" i="1"/>
  <c r="H65" i="1"/>
  <c r="G65" i="1"/>
  <c r="F65" i="1"/>
  <c r="E65" i="1"/>
  <c r="D65" i="1"/>
  <c r="C65" i="1"/>
  <c r="B65" i="1"/>
  <c r="H64" i="1"/>
  <c r="G64" i="1"/>
  <c r="F64" i="1"/>
  <c r="E64" i="1"/>
  <c r="D64" i="1"/>
  <c r="C64" i="1"/>
  <c r="B64" i="1"/>
  <c r="H63" i="1"/>
  <c r="G63" i="1"/>
  <c r="F63" i="1"/>
  <c r="E63" i="1"/>
  <c r="D63" i="1"/>
  <c r="C63" i="1"/>
  <c r="B63" i="1"/>
  <c r="H62" i="1"/>
  <c r="G62" i="1"/>
  <c r="F62" i="1"/>
  <c r="E62" i="1"/>
  <c r="D62" i="1"/>
  <c r="C62" i="1"/>
  <c r="B62" i="1"/>
  <c r="H61" i="1"/>
  <c r="G61" i="1"/>
  <c r="F61" i="1"/>
  <c r="E61" i="1"/>
  <c r="D61" i="1"/>
  <c r="C61" i="1"/>
  <c r="B61" i="1"/>
  <c r="H60" i="1"/>
  <c r="G60" i="1"/>
  <c r="F60" i="1"/>
  <c r="E60" i="1"/>
  <c r="D60" i="1"/>
  <c r="C60" i="1"/>
  <c r="B60" i="1"/>
  <c r="H59" i="1"/>
  <c r="G59" i="1"/>
  <c r="F59" i="1"/>
  <c r="E59" i="1"/>
  <c r="D59" i="1"/>
  <c r="C59" i="1"/>
  <c r="B59" i="1"/>
  <c r="H58" i="1"/>
  <c r="G58" i="1"/>
  <c r="F58" i="1"/>
  <c r="E58" i="1"/>
  <c r="D58" i="1"/>
  <c r="C58" i="1"/>
  <c r="B58" i="1"/>
  <c r="H57" i="1"/>
  <c r="G57" i="1"/>
  <c r="F57" i="1"/>
  <c r="E57" i="1"/>
  <c r="D57" i="1"/>
  <c r="C57" i="1"/>
  <c r="B57" i="1"/>
  <c r="H56" i="1"/>
  <c r="G56" i="1"/>
  <c r="F56" i="1"/>
  <c r="E56" i="1"/>
  <c r="D56" i="1"/>
  <c r="C56" i="1"/>
  <c r="B56" i="1"/>
  <c r="H55" i="1"/>
  <c r="G55" i="1"/>
  <c r="F55" i="1"/>
  <c r="E55" i="1"/>
  <c r="D55" i="1"/>
  <c r="C55" i="1"/>
  <c r="B55" i="1"/>
  <c r="H54" i="1"/>
  <c r="G54" i="1"/>
  <c r="F54" i="1"/>
  <c r="E54" i="1"/>
  <c r="D54" i="1"/>
  <c r="C54" i="1"/>
  <c r="B54" i="1"/>
  <c r="H53" i="1"/>
  <c r="G53" i="1"/>
  <c r="F53" i="1"/>
  <c r="E53" i="1"/>
  <c r="D53" i="1"/>
  <c r="C53" i="1"/>
  <c r="B53" i="1"/>
  <c r="H52" i="1"/>
  <c r="G52" i="1"/>
  <c r="F52" i="1"/>
  <c r="E52" i="1"/>
  <c r="D52" i="1"/>
  <c r="C52" i="1"/>
  <c r="B52" i="1"/>
  <c r="H51" i="1"/>
  <c r="G51" i="1"/>
  <c r="F51" i="1"/>
  <c r="E51" i="1"/>
  <c r="D51" i="1"/>
  <c r="C51" i="1"/>
  <c r="B51" i="1"/>
  <c r="H50" i="1"/>
  <c r="G50" i="1"/>
  <c r="F50" i="1"/>
  <c r="E50" i="1"/>
  <c r="D50" i="1"/>
  <c r="C50" i="1"/>
  <c r="B50" i="1"/>
  <c r="H49" i="1"/>
  <c r="G49" i="1"/>
  <c r="F49" i="1"/>
  <c r="E49" i="1"/>
  <c r="D49" i="1"/>
  <c r="C49" i="1"/>
  <c r="B49" i="1"/>
  <c r="H48" i="1"/>
  <c r="G48" i="1"/>
  <c r="F48" i="1"/>
  <c r="E48" i="1"/>
  <c r="D48" i="1"/>
  <c r="C48" i="1"/>
  <c r="B48" i="1"/>
  <c r="H47" i="1"/>
  <c r="G47" i="1"/>
  <c r="F47" i="1"/>
  <c r="E47" i="1"/>
  <c r="D47" i="1"/>
  <c r="C47" i="1"/>
  <c r="B47" i="1"/>
  <c r="H46" i="1"/>
  <c r="G46" i="1"/>
  <c r="F46" i="1"/>
  <c r="E46" i="1"/>
  <c r="D46" i="1"/>
  <c r="C46" i="1"/>
  <c r="B46" i="1"/>
  <c r="H45" i="1"/>
  <c r="G45" i="1"/>
  <c r="F45" i="1"/>
  <c r="E45" i="1"/>
  <c r="D45" i="1"/>
  <c r="C45" i="1"/>
  <c r="B45" i="1"/>
  <c r="H44" i="1"/>
  <c r="G44" i="1"/>
  <c r="F44" i="1"/>
  <c r="E44" i="1"/>
  <c r="D44" i="1"/>
  <c r="C44" i="1"/>
  <c r="B44" i="1"/>
  <c r="H43" i="1"/>
  <c r="G43" i="1"/>
  <c r="F43" i="1"/>
  <c r="E43" i="1"/>
  <c r="D43" i="1"/>
  <c r="C43" i="1"/>
  <c r="B43" i="1"/>
  <c r="H42" i="1"/>
  <c r="G42" i="1"/>
  <c r="F42" i="1"/>
  <c r="E42" i="1"/>
  <c r="D42" i="1"/>
  <c r="C42" i="1"/>
  <c r="B42" i="1"/>
  <c r="H41" i="1"/>
  <c r="G41" i="1"/>
  <c r="F41" i="1"/>
  <c r="E41" i="1"/>
  <c r="D41" i="1"/>
  <c r="C41" i="1"/>
  <c r="B41" i="1"/>
  <c r="H40" i="1"/>
  <c r="G40" i="1"/>
  <c r="F40" i="1"/>
  <c r="E40" i="1"/>
  <c r="D40" i="1"/>
  <c r="C40" i="1"/>
  <c r="B40" i="1"/>
  <c r="H39" i="1"/>
  <c r="G39" i="1"/>
  <c r="F39" i="1"/>
  <c r="E39" i="1"/>
  <c r="D39" i="1"/>
  <c r="C39" i="1"/>
  <c r="B39" i="1"/>
  <c r="H38" i="1"/>
  <c r="G38" i="1"/>
  <c r="F38" i="1"/>
  <c r="E38" i="1"/>
  <c r="D38" i="1"/>
  <c r="C38" i="1"/>
  <c r="B38" i="1"/>
  <c r="H37" i="1"/>
  <c r="G37" i="1"/>
  <c r="F37" i="1"/>
  <c r="E37" i="1"/>
  <c r="D37" i="1"/>
  <c r="C37" i="1"/>
  <c r="B37" i="1"/>
  <c r="H36" i="1"/>
  <c r="G36" i="1"/>
  <c r="F36" i="1"/>
  <c r="E36" i="1"/>
  <c r="D36" i="1"/>
  <c r="C36" i="1"/>
  <c r="B36" i="1"/>
  <c r="H35" i="1"/>
  <c r="G35" i="1"/>
  <c r="F35" i="1"/>
  <c r="E35" i="1"/>
  <c r="D35" i="1"/>
  <c r="C35" i="1"/>
  <c r="B35" i="1"/>
  <c r="H34" i="1"/>
  <c r="G34" i="1"/>
  <c r="F34" i="1"/>
  <c r="E34" i="1"/>
  <c r="D34" i="1"/>
  <c r="C34" i="1"/>
  <c r="B34" i="1"/>
  <c r="H33" i="1"/>
  <c r="G33" i="1"/>
  <c r="F33" i="1"/>
  <c r="E33" i="1"/>
  <c r="D33" i="1"/>
  <c r="C33" i="1"/>
  <c r="B33" i="1"/>
  <c r="H32" i="1"/>
  <c r="G32" i="1"/>
  <c r="F32" i="1"/>
  <c r="E32" i="1"/>
  <c r="D32" i="1"/>
  <c r="C32" i="1"/>
  <c r="B32" i="1"/>
  <c r="H31" i="1"/>
  <c r="G31" i="1"/>
  <c r="F31" i="1"/>
  <c r="E31" i="1"/>
  <c r="D31" i="1"/>
  <c r="C31" i="1"/>
  <c r="B31" i="1"/>
  <c r="H30" i="1"/>
  <c r="G30" i="1"/>
  <c r="F30" i="1"/>
  <c r="E30" i="1"/>
  <c r="D30" i="1"/>
  <c r="C30" i="1"/>
  <c r="B30" i="1"/>
  <c r="H29" i="1"/>
  <c r="G29" i="1"/>
  <c r="F29" i="1"/>
  <c r="E29" i="1"/>
  <c r="D29" i="1"/>
  <c r="C29" i="1"/>
  <c r="B29" i="1"/>
  <c r="H28" i="1"/>
  <c r="G28" i="1"/>
  <c r="F28" i="1"/>
  <c r="E28" i="1"/>
  <c r="D28" i="1"/>
  <c r="C28" i="1"/>
  <c r="B28" i="1"/>
  <c r="H27" i="1"/>
  <c r="G27" i="1"/>
  <c r="F27" i="1"/>
  <c r="E27" i="1"/>
  <c r="D27" i="1"/>
  <c r="C27" i="1"/>
  <c r="B27" i="1"/>
  <c r="H26" i="1"/>
  <c r="G26" i="1"/>
  <c r="F26" i="1"/>
  <c r="E26" i="1"/>
  <c r="D26" i="1"/>
  <c r="C26" i="1"/>
  <c r="B26" i="1"/>
  <c r="H25" i="1"/>
  <c r="G25" i="1"/>
  <c r="F25" i="1"/>
  <c r="E25" i="1"/>
  <c r="D25" i="1"/>
  <c r="C25" i="1"/>
  <c r="B25" i="1"/>
  <c r="H24" i="1"/>
  <c r="G24" i="1"/>
  <c r="F24" i="1"/>
  <c r="E24" i="1"/>
  <c r="D24" i="1"/>
  <c r="C24" i="1"/>
  <c r="B24" i="1"/>
  <c r="H23" i="1"/>
  <c r="G23" i="1"/>
  <c r="F23" i="1"/>
  <c r="E23" i="1"/>
  <c r="D23" i="1"/>
  <c r="D21" i="1" s="1"/>
  <c r="C23" i="1"/>
  <c r="C21" i="1" s="1"/>
  <c r="B23" i="1"/>
  <c r="T19" i="1"/>
  <c r="R19" i="1"/>
  <c r="P19" i="1"/>
  <c r="N19" i="1"/>
  <c r="J19" i="1"/>
  <c r="I19" i="1" s="1"/>
  <c r="T18" i="1"/>
  <c r="R18" i="1"/>
  <c r="P18" i="1"/>
  <c r="I18" i="1" s="1"/>
  <c r="N18" i="1"/>
  <c r="J18" i="1"/>
  <c r="T17" i="1"/>
  <c r="R17" i="1"/>
  <c r="P17" i="1"/>
  <c r="N17" i="1"/>
  <c r="J17" i="1"/>
  <c r="I17" i="1" s="1"/>
  <c r="T16" i="1"/>
  <c r="R16" i="1"/>
  <c r="P16" i="1"/>
  <c r="I16" i="1" s="1"/>
  <c r="N16" i="1"/>
  <c r="J16" i="1"/>
  <c r="T15" i="1"/>
  <c r="R15" i="1"/>
  <c r="P15" i="1"/>
  <c r="N15" i="1"/>
  <c r="J15" i="1"/>
  <c r="I15" i="1" s="1"/>
  <c r="T14" i="1"/>
  <c r="R14" i="1"/>
  <c r="P14" i="1"/>
  <c r="I14" i="1" s="1"/>
  <c r="N14" i="1"/>
  <c r="J14" i="1"/>
  <c r="T13" i="1"/>
  <c r="R13" i="1"/>
  <c r="P13" i="1"/>
  <c r="N13" i="1"/>
  <c r="J13" i="1"/>
  <c r="I13" i="1" s="1"/>
  <c r="T12" i="1"/>
  <c r="R12" i="1"/>
  <c r="P12" i="1"/>
  <c r="I12" i="1" s="1"/>
  <c r="N12" i="1"/>
  <c r="J12" i="1"/>
  <c r="T11" i="1"/>
  <c r="R11" i="1"/>
  <c r="P11" i="1"/>
  <c r="N11" i="1"/>
  <c r="J11" i="1"/>
  <c r="I11" i="1" s="1"/>
  <c r="T10" i="1"/>
  <c r="R10" i="1"/>
  <c r="P10" i="1"/>
  <c r="I10" i="1" s="1"/>
  <c r="N10" i="1"/>
  <c r="J10" i="1"/>
  <c r="T9" i="1"/>
  <c r="R9" i="1"/>
  <c r="P9" i="1"/>
  <c r="N9" i="1"/>
  <c r="J9" i="1"/>
  <c r="I9" i="1" s="1"/>
  <c r="T8" i="1"/>
  <c r="R8" i="1"/>
  <c r="P8" i="1"/>
  <c r="I8" i="1" s="1"/>
  <c r="N8" i="1"/>
  <c r="J8" i="1"/>
  <c r="T7" i="1"/>
  <c r="R7" i="1"/>
  <c r="P7" i="1"/>
  <c r="N7" i="1"/>
  <c r="J7" i="1"/>
  <c r="I7" i="1" s="1"/>
  <c r="T6" i="1"/>
  <c r="R6" i="1"/>
  <c r="P6" i="1"/>
  <c r="I6" i="1" s="1"/>
  <c r="N6" i="1"/>
  <c r="J6" i="1"/>
  <c r="T5" i="1"/>
  <c r="R5" i="1"/>
  <c r="P5" i="1"/>
  <c r="N5" i="1"/>
  <c r="J5" i="1"/>
  <c r="I5" i="1" s="1"/>
  <c r="T4" i="1"/>
  <c r="R4" i="1"/>
  <c r="P4" i="1"/>
  <c r="I4" i="1" s="1"/>
  <c r="N4" i="1"/>
  <c r="J4" i="1"/>
  <c r="T3" i="1"/>
  <c r="R3" i="1"/>
  <c r="P3" i="1"/>
  <c r="N3" i="1"/>
  <c r="J3" i="1"/>
  <c r="I3" i="1" s="1"/>
  <c r="I177" i="8" l="1"/>
  <c r="H3" i="5"/>
  <c r="M99" i="9"/>
  <c r="I3" i="5" l="1"/>
  <c r="K4" i="5" s="1"/>
  <c r="K3" i="5"/>
</calcChain>
</file>

<file path=xl/sharedStrings.xml><?xml version="1.0" encoding="utf-8"?>
<sst xmlns="http://schemas.openxmlformats.org/spreadsheetml/2006/main" count="60236" uniqueCount="7369">
  <si>
    <t>KM</t>
  </si>
  <si>
    <t>KL</t>
  </si>
  <si>
    <t>STAGE 1: Independent review/assignment of codes</t>
  </si>
  <si>
    <t>Stage 3: R1 &amp; R2 ratings + supervisor input</t>
  </si>
  <si>
    <t>Stage 2: sample quotes and codes</t>
  </si>
  <si>
    <t>ResponseId</t>
  </si>
  <si>
    <t xml:space="preserve">Participant ID </t>
  </si>
  <si>
    <t>Gender</t>
  </si>
  <si>
    <t>Age</t>
  </si>
  <si>
    <t xml:space="preserve">Country </t>
  </si>
  <si>
    <t>Employ</t>
  </si>
  <si>
    <t>Income</t>
  </si>
  <si>
    <t>Accom</t>
  </si>
  <si>
    <t>TOTAL</t>
  </si>
  <si>
    <t>Q52 - Reflecting on the past year, how has COVID-19 changed your lifestyle, behaviours and thinking for the BETTER?</t>
  </si>
  <si>
    <t>Q52 CODES</t>
  </si>
  <si>
    <t>Q73 - Reflecting on the past year, how has COVID-19 changed your lifestyle, behaviours and thinking for the WORSE?</t>
  </si>
  <si>
    <t>Q73 CODES</t>
  </si>
  <si>
    <t>Q74 - Did you learn anything new about yourself or others during the pandemic?</t>
  </si>
  <si>
    <t>Q74 CODES</t>
  </si>
  <si>
    <t>Q71 - Reflecting on the past year, name a few things you did to better cope and become more resilient during the pandemic?</t>
  </si>
  <si>
    <t xml:space="preserve">Q71 CODES </t>
  </si>
  <si>
    <t>Q72 - Thinking ahead, what support would you/your family need in the next 6 months to thrive and recover from the pandemic?</t>
  </si>
  <si>
    <t xml:space="preserve">Q72 CODES </t>
  </si>
  <si>
    <t>Theme? You can assign a code that works for you. e.g., 1= financial struggles; 2= mental health</t>
  </si>
  <si>
    <t>Notes</t>
  </si>
  <si>
    <t>Question for Keri</t>
  </si>
  <si>
    <t>Stage 3: R1 ratings based on first independent review</t>
  </si>
  <si>
    <t>Stage 3: R2 ratings based on first independent review</t>
  </si>
  <si>
    <t>Rater 1's (Kim) codes/themes Key</t>
  </si>
  <si>
    <t>R1's Example quote</t>
  </si>
  <si>
    <t>Rater 2's (Kyleigh) codes/themes Key</t>
  </si>
  <si>
    <t>R2's Example quote</t>
  </si>
  <si>
    <t>Frequency of (-99)</t>
  </si>
  <si>
    <t>Frequency of (-999)</t>
  </si>
  <si>
    <t>Frequency of (13)</t>
  </si>
  <si>
    <t>Frequency of (1)</t>
  </si>
  <si>
    <t>Frequency of (2)</t>
  </si>
  <si>
    <t>Frequency of (3)</t>
  </si>
  <si>
    <t>Frequencyy of (4+)</t>
  </si>
  <si>
    <t>Frequency of (4-)</t>
  </si>
  <si>
    <t>Frequency of (5+)</t>
  </si>
  <si>
    <t>Frequency of (5-)</t>
  </si>
  <si>
    <t>Frequency of (6)</t>
  </si>
  <si>
    <t>Frequency of (7)</t>
  </si>
  <si>
    <t>Frequency (8)</t>
  </si>
  <si>
    <t>Frequency of (9)</t>
  </si>
  <si>
    <t>Frequency of (10)</t>
  </si>
  <si>
    <t>Frequency of (11)</t>
  </si>
  <si>
    <t>Frequency of (12)</t>
  </si>
  <si>
    <t>% for each cat</t>
  </si>
  <si>
    <t>Mean</t>
  </si>
  <si>
    <t>-</t>
  </si>
  <si>
    <t>R_06etsAA9hyqHVw5</t>
  </si>
  <si>
    <t>-99</t>
  </si>
  <si>
    <t>R_0eNYrTdxSgSecdH</t>
  </si>
  <si>
    <t>Have saved money because non essential shops were shut.</t>
  </si>
  <si>
    <t>6, +4</t>
  </si>
  <si>
    <t>Ate a load of junk.worried about catching the virus organising iton .</t>
  </si>
  <si>
    <t>4+, 1</t>
  </si>
  <si>
    <t>People are willing to help you  shopping collecting meds etc.more careful whom I came into contact with.</t>
  </si>
  <si>
    <t>8, 4+</t>
  </si>
  <si>
    <t>Used my garden .Able to do online training .Talked openly about any worries to family and work colleagues.</t>
  </si>
  <si>
    <t>4+,10,3</t>
  </si>
  <si>
    <t>To all be vaccinated .to listen to some good news for a change.some normality to everyday things.</t>
  </si>
  <si>
    <t>R_0JPLVYzEnU77xF7</t>
  </si>
  <si>
    <t>Working mostly from home since COVID began. At this point in time, most of the rest of my life is back to normal.</t>
  </si>
  <si>
    <t>It weakened the relationships with my coworkers because we rarely saw each other</t>
  </si>
  <si>
    <t>4-, 3</t>
  </si>
  <si>
    <t>I learned to appreciate the time together with my toddler and to emphasize my own mental health. This is something I carry into my teaching. I have completely revised my course policies to emphasize mental health and compassionate teaching as a result of my own and my students' experiences during the pandemic. I think COVID-19 has made me a better teacher and a better human being in the classroom.</t>
  </si>
  <si>
    <t>2,4+</t>
  </si>
  <si>
    <t>None</t>
  </si>
  <si>
    <t>R_0lFOhmOyt8JeJcR</t>
  </si>
  <si>
    <t>partially online/remote teaching, meeting new people in a new country</t>
  </si>
  <si>
    <t xml:space="preserve">10, 3, 4+ </t>
  </si>
  <si>
    <t>-Caused a lot of anxiety about the future with travel plans and seeing family again
-Lost a grandparent which has made me question decision to live in a different country to my family
-Worry about how/if myself and partner will see our families, who live in different countries, in the future
-Panic at the thought of this lasting several years 
-Worried about my teaching contract not being extended
-Chocolate consumption has gone up!</t>
  </si>
  <si>
    <t>1, 3, 8, 7, 6, 4+</t>
  </si>
  <si>
    <t>-I do have a mental toughness and mindset, resilience
-Detailed my social media and news accounts last year and it's been fine/haven't missed it
-I can create sense of adventure and travel within the stricters of lockdown regulations (long-distance cycling, running, camping, wild swimming etc all still possible
-Highly organised at the detriment of mental health sometimes- but ability to not lose focus helped me to purchase our first owned property</t>
  </si>
  <si>
    <t>1, 7, 5+, 10</t>
  </si>
  <si>
    <t>-Running and long distance cycling
-Read more fiction books (I have a tendency to read non-fiction)
-Swim in cold water
-Enjoy the small fun moments with my boyfriend
-Appreciate the tiny moments e.g. icecream on the beach, a good view, a nice tree in the park</t>
  </si>
  <si>
    <t>4+,2</t>
  </si>
  <si>
    <t>-Being able to grieve my grandad together
-Financial security/renewal of job contracts
-Ease of airline or Eurostar travel without quarantine restrictions</t>
  </si>
  <si>
    <t>3,9,6,7</t>
  </si>
  <si>
    <t>R_0PToQ4ffdAZC36h</t>
  </si>
  <si>
    <t>R_0rDiOlOQnscjq6J</t>
  </si>
  <si>
    <t>Ended romantic relationship, became single mom, struggled with childcare, started therapy, started therapy for my kids</t>
  </si>
  <si>
    <t>3,1</t>
  </si>
  <si>
    <t>Ended romantic relationship, became single mom, struggled with childcare</t>
  </si>
  <si>
    <t>I am resilient.</t>
  </si>
  <si>
    <t>Started therapy.</t>
  </si>
  <si>
    <t>Therapy, childcare services</t>
  </si>
  <si>
    <t>R_0wetYS0PmMpwRcB</t>
  </si>
  <si>
    <t>R_10A6uLsrEhO4Dxg</t>
  </si>
  <si>
    <t>R_10AcNRcotI3p8mz</t>
  </si>
  <si>
    <t>More aware of my already strained mental health as well as my partner’s, eating healthier food, less caffeine, taking meds more regularly, speaking more directly to friends about how I feel, not blaming myself for enjoyable activities or insomnia, cutting myself more slack and accepting that while the world is full of children in adult bodies with access to nukes and refusing to wear masks to help others, I can still influence where I live by following all the best advice I can.</t>
  </si>
  <si>
    <t xml:space="preserve">2, 1, 3, 4+ , 11, 7 </t>
  </si>
  <si>
    <t>I feel miserable, angry, frustrated, fed up, lonely, cruel, worthless, exhausted, spiteful, stupid, harmful, lazy and wasteful. I gave up trying to keep my sleep diurnal and I’ve been unemployed for a year now, the longest in my overworked adult life so far. I can’t afford a therapist so my self-hatred has spiralled massively. I’ve been fighting with the DWP again to try for PIP again but every mental effort is so exhausting and I have no idea where anything is, if I even have copies to begin with. I feel like other disabled people need more help, so when they ask for “proof” to support my “claim”, I don’t have any “evidence” from adult social care that I need help they’re probably too underfunded to give. Everything is too much and I’m angry that I have to tiptoe around saying how overwhelmed I am to avoid being sectioned, which would of course make everything better!</t>
  </si>
  <si>
    <t>1, 11, 6, 8</t>
  </si>
  <si>
    <t>I’m bisexual not lesbian, and I might be more trans masculine than I thought. My partner is autistic and I need to accommodate his needs properly rather than just assuming that I understand from my own perspective and  that’s somehow enough. My siblings have mental health that needs more care; I can’t help them; and I am not responsible for my parents’ harmful opinions.</t>
  </si>
  <si>
    <t>1, 3, 2</t>
  </si>
  <si>
    <t>Wank fairly constantly. Seriously, I have hurt my hands and wrists from the daily movement. Other than that, trying to self-therapise with mental affirmations and self-soothing thoughts</t>
  </si>
  <si>
    <t>4+</t>
  </si>
  <si>
    <t>Money: regular and unconditional so that I don’t waste brain time on job shit. I’m disabled and while I could work some jobs with support, I have never gotten all of what I need so I think that in the current situation, it makes sense for jobs to go to other people who could do them better. That doesn’t mean my partner and I could suddenly survive on air, however. I need therapy, so that also takes money; I need PIP for this, so I need help fighting the DWP for the disability support I’ve never had and still need. My partner needs therapy and job support too. My family needs disability support and childcare, especially while my stepdad is an essential worker. My friends desperately need money for living expenses, therapy and — my god — recreation to make life worth living. Our cat passed away so at least I don’t need vet bill money anymore.</t>
  </si>
  <si>
    <t>6,8,4+</t>
  </si>
  <si>
    <t>R_10AdpDN7SgkAnsV</t>
  </si>
  <si>
    <t>Not seeing friends as often &amp; traveling restrictions</t>
  </si>
  <si>
    <t>3, 7, 4-</t>
  </si>
  <si>
    <t>Be patient &amp; careful k</t>
  </si>
  <si>
    <t xml:space="preserve">1, 2 </t>
  </si>
  <si>
    <t>More responsible for yourself &amp; others</t>
  </si>
  <si>
    <t>Better vaccination especially against the new variants</t>
  </si>
  <si>
    <t>R_10DgSGejdgqz5Gu</t>
  </si>
  <si>
    <t>I have had to adapt to working from home full-time and I moved back in with my parents as a result, for extra space and a proper 'office'. I wasn't able to play my usual team sport or visit my partner who lives abroad.</t>
  </si>
  <si>
    <t xml:space="preserve">6, 3, 4- </t>
  </si>
  <si>
    <t>I have moved back in with my parents which is something I did not want to do (I've moved too many times already). I lost the ability to play my team sport but I still go running for exercise. I also have not been able to see my partner in over a year because they live in a different country - that is the worst aspect of COVID for me.
I think it has also changed my thinking about other people and I am maybe more quick to judge others for not sticking to the rules.</t>
  </si>
  <si>
    <t>2, 3, 4-, 7</t>
  </si>
  <si>
    <t>Not particularly. I think it just confirmed what I already knew - it's very hard to control a large group of people and they will interpret things differently and do what they think is right for them.</t>
  </si>
  <si>
    <t>2, 11</t>
  </si>
  <si>
    <t>I moved home with my parents so I had extra space for working from home. I was also in a larger house with access to a garden and closer to the sea - getting out of London definitely helped. 
I initially thought that the pandemic would last 2 years so I think that has helped me be resilient. And I was pretty much a home-body before so not much has changed. I am very fortunate to be able to work from home and have a stable job with enough money so it hasn't been very challenging for me. Avoiding too much news and unfollowing people from Twitter has also helped my mental health, as has walking in the countryside and trying to focus on positives.</t>
  </si>
  <si>
    <t>4+,4-,2</t>
  </si>
  <si>
    <t>I don't think I need anything apart from the vaccine. And for my partner to be vaccinated and to be able to come over and stay for a while.</t>
  </si>
  <si>
    <t>7,3</t>
  </si>
  <si>
    <t>R_10Hq4PixIvlsBVj</t>
  </si>
  <si>
    <t>Yes</t>
  </si>
  <si>
    <t>Less exercise</t>
  </si>
  <si>
    <t>4-</t>
  </si>
  <si>
    <t>I know myself quite well</t>
  </si>
  <si>
    <t>I just focused on my research. Might as well do something useful and productive with my time.</t>
  </si>
  <si>
    <t>We are doing ok. No support needed.</t>
  </si>
  <si>
    <t>R_10IOApU0TZaz887</t>
  </si>
  <si>
    <t>zunehmende Antriebs- und Motivationslosigkeit, Desillusionierung über Kompetenzen und guten Willen der Regierung = increasing lack of drive and motivation, disillusionment with skills and goodwill of the government</t>
  </si>
  <si>
    <t>5-, 12</t>
  </si>
  <si>
    <t>Möglichkeiten sich privat in Kleingruppen zu treffen, Öffnung von Restaurants &amp; Bars- Opportunities to meet privately in small groups, opening of restaurants &amp; bars</t>
  </si>
  <si>
    <t>3,4+</t>
  </si>
  <si>
    <t>R_10pwtHIP52BVj5R</t>
  </si>
  <si>
    <t>I am a lot more irritable now that I am staying with my parents who bicker a lot but some how are happy.
The conflicts / previous issues that I believe sorting are causing significant amount of stress too. Like they have become unavaiodable too.</t>
  </si>
  <si>
    <t>1. My parents house does not have basics and that's caused me to be more irritable and unhappy.
2. A longing / planning to fix things has increased in me.
3. The above has stopped me in completing my online degress. Lesser time for my growth.</t>
  </si>
  <si>
    <t>11, 2, 4-, 6</t>
  </si>
  <si>
    <t>Yes!
that I like fun and to joke around more than many things.</t>
  </si>
  <si>
    <t>I was creating paintings of things and situations I liked- this helped me to appreciate things more and thus helped me transition to things.
I seeked help from counsellor.
I stayed in touch with my friends.</t>
  </si>
  <si>
    <t>4+,8,3</t>
  </si>
  <si>
    <t>Vaccines.
Grocery shopping.</t>
  </si>
  <si>
    <t>7,4+</t>
  </si>
  <si>
    <t>R_10qkGdQR9coP84V</t>
  </si>
  <si>
    <t>it hasn't</t>
  </si>
  <si>
    <t>more stress</t>
  </si>
  <si>
    <t>R_10qku4eab9Q86Ro</t>
  </si>
  <si>
    <t>R_111Ngi2fwMR9lgo</t>
  </si>
  <si>
    <t>overall pessimism on future-outlook, inability to plan ahead</t>
  </si>
  <si>
    <t>5-, 2</t>
  </si>
  <si>
    <t>Friendships take commitment and effort and are no longer casual</t>
  </si>
  <si>
    <t>Social interactions as much as possible, focus on what you CAN do and not what you can't do</t>
  </si>
  <si>
    <t>4+,3</t>
  </si>
  <si>
    <t>vaccines, money, ability to travel again (international family)</t>
  </si>
  <si>
    <t>7,4+,6</t>
  </si>
  <si>
    <t xml:space="preserve">18 = Selfish acts of others and govenrment </t>
  </si>
  <si>
    <t>"More people than I thought turned out to be stupid ... Anti vaccine and such."</t>
  </si>
  <si>
    <t>R_11j6LZjOmLtfo7o</t>
  </si>
  <si>
    <t>I more regularly take my dog out for a walk and spend a lot more time with her</t>
  </si>
  <si>
    <t xml:space="preserve">4+ </t>
  </si>
  <si>
    <t>I think I've been more reluctant to go out</t>
  </si>
  <si>
    <t>Keeping my work space and bedroom separate</t>
  </si>
  <si>
    <t>R_11Z1DbtfHPP4YGH</t>
  </si>
  <si>
    <t>More time at home, not commuting, saving money, not always having to be sociable</t>
  </si>
  <si>
    <t xml:space="preserve">4+ , 4- </t>
  </si>
  <si>
    <t>More time to think on anxiety, fewer distractions</t>
  </si>
  <si>
    <t>1, 4-</t>
  </si>
  <si>
    <t>I am adaptable and independent</t>
  </si>
  <si>
    <t>Ignore social media more often</t>
  </si>
  <si>
    <t>Allowance of a flexible work routine</t>
  </si>
  <si>
    <t>R_12DTrW5NYcxAiRB</t>
  </si>
  <si>
    <t>Covid-19 pandemic brought significant changes in terms lifestyle, behaviour and thinking. Explicitly, it allowed me a full resetting - from am overambitious person, with lots of professional responsibilities and a quite stressful life, I am now a person focusing on family life, healthy lifestyle, inner peace, etc. The pandemic gave me the opportunity to clearly see what is really essential in my life and determined me to focus on that.</t>
  </si>
  <si>
    <t>2,4+,3,1</t>
  </si>
  <si>
    <t xml:space="preserve">2, 3, 4+ </t>
  </si>
  <si>
    <t>I ended the relationship with my father. I have always had a complicated relationship with him, but eight months ago I simply felt that I can not deal anymore with the stress caused by his toxic behaviour. The stress caused by the pandemic was big enough for me to be able to cope with this extra source.</t>
  </si>
  <si>
    <t>3, 4-, 1</t>
  </si>
  <si>
    <t>I literally rediscovered myself and repositioned myself towards various life matters. I redefined my short term and long term objectives in a more realistic manner given the changes that pandemic has brought. I learned more about partner and parents.</t>
  </si>
  <si>
    <t>2, 5+, 3</t>
  </si>
  <si>
    <t>Mindfulness, the support from my partner and my mother.</t>
  </si>
  <si>
    <t>2,3</t>
  </si>
  <si>
    <t>We don’t necessarily need something big to recover from the pandemic. We have just moved into a wonderful flat- very spacious; financially we are alright; we have only medical concerns at a more general level.</t>
  </si>
  <si>
    <t>R_12FpozgN6YetsCf</t>
  </si>
  <si>
    <t>R_12Gqai0IZewediU</t>
  </si>
  <si>
    <t>lavoro da casa</t>
  </si>
  <si>
    <t>niente</t>
  </si>
  <si>
    <t>no</t>
  </si>
  <si>
    <t>niente- nothing</t>
  </si>
  <si>
    <t>nessuno</t>
  </si>
  <si>
    <t>R_12hfD3cAYFa37PI</t>
  </si>
  <si>
    <t>less interaction with people</t>
  </si>
  <si>
    <t>there is nothing</t>
  </si>
  <si>
    <t>more police around. A goverment that really cares about social justice</t>
  </si>
  <si>
    <t>R_12JeILgyxqr3lec</t>
  </si>
  <si>
    <t>My husband now works from home- I like having him around.</t>
  </si>
  <si>
    <t xml:space="preserve">3, 5+ </t>
  </si>
  <si>
    <t>My husband now works from home!!!!</t>
  </si>
  <si>
    <t>3, 6</t>
  </si>
  <si>
    <t>I love my freedom, but I am relatively obedient.</t>
  </si>
  <si>
    <t>Online pilates, walking</t>
  </si>
  <si>
    <t>4+,10</t>
  </si>
  <si>
    <t>FUN</t>
  </si>
  <si>
    <t>R_12JhP4y7gdHo4j3</t>
  </si>
  <si>
    <t>I work from home full time now.</t>
  </si>
  <si>
    <t>It's made me slightly agoraphobic</t>
  </si>
  <si>
    <t xml:space="preserve">1, 4- </t>
  </si>
  <si>
    <t>I like gardening</t>
  </si>
  <si>
    <t>Spent time with husband and pets, smoked a lot of marijuana</t>
  </si>
  <si>
    <t>Just our second vaccines!</t>
  </si>
  <si>
    <t>R_12JQuTf2qPyfCgJ</t>
  </si>
  <si>
    <t>I am more appreciative of being able to spend time with friends and family.</t>
  </si>
  <si>
    <t>Lack of mental health support.</t>
  </si>
  <si>
    <t>1, 8, 4-</t>
  </si>
  <si>
    <t>I really don’t think I’m any more resilient.</t>
  </si>
  <si>
    <t>People to continue to proceed with caution until they are vaccinated etc. 
More funding for mental health services. Demand has increased.</t>
  </si>
  <si>
    <t>7,11,8</t>
  </si>
  <si>
    <t>R_12JsNozNI1cljIu</t>
  </si>
  <si>
    <t>I dealt with my mental health issues and did lots of creative things</t>
  </si>
  <si>
    <t>1,4+</t>
  </si>
  <si>
    <t>Yes, I did self-development and understand myself better now</t>
  </si>
  <si>
    <t>my mother - less shifts in hospital, grandma #1 - vaccination and possibility to socialise freely, grandma #2 - great medical care for lingering covid symptomps, sister - refund of her student hall payments</t>
  </si>
  <si>
    <t>6,7,8</t>
  </si>
  <si>
    <t>R_12KdBFPsWFsADDR</t>
  </si>
  <si>
    <t>More time to spend at home rather than commuting, meaning more time to do things I wouldn't normally have time for.</t>
  </si>
  <si>
    <t>Feeling guilty about being less productive than usual, not being able to see family (abroad) or friends, not being able to engage with activities outside of the home, particularly the social kind.</t>
  </si>
  <si>
    <t>4-, 3, 5-</t>
  </si>
  <si>
    <t>I moved in with my partner at the start of the first lockdown, and I learned a lot about myself through him - that I am more resilient than I thought, that I get things done that need to get done even if I feel like I'm being unproductive, that I am not as terrible a person as I sometimes think I am, that I am often very hard on myself.</t>
  </si>
  <si>
    <t>1, 2, 3</t>
  </si>
  <si>
    <t>I've become more patient in waiting for things to improve, and have stopped worrying so much about things I cannot control.</t>
  </si>
  <si>
    <t>A bigger space to work in, better equipment at home, less expectation to be 'productive' from my boss and from students (who can sometimes be a bit demanding!), more support with certain aspects of my job that I feel have been more difficult these days (e.g. research, being motivated etc.)</t>
  </si>
  <si>
    <t>R_12r6F08vZmMbji8</t>
  </si>
  <si>
    <t>Working from home with husband working from home. We have a small two bedroom apartment with two kids so finding space for us both has been hard.</t>
  </si>
  <si>
    <t>6,3</t>
  </si>
  <si>
    <t>I use to commute by public transit and it will be awhile before I feel comfortable doing that again. Basically any shared space will make me feel uneasy for awhile.</t>
  </si>
  <si>
    <t xml:space="preserve">1, 7, </t>
  </si>
  <si>
    <t>A lot of people I know moved away. I thought people lived in this city bc they actually liked it, but it seems like people were here bc they had to be here for work.</t>
  </si>
  <si>
    <t>It was a lesson in staying flexible and accepting and adapting to what I cannot control. Figuring out ways to deal with problems, like childcare, and focusing on what is important, that everyone is healthy.</t>
  </si>
  <si>
    <t>If we are both working from home, we need more space. I also need my work to be understanding with childcare.</t>
  </si>
  <si>
    <t>R_12rL9Ss3mcnrjzQ</t>
  </si>
  <si>
    <t>R_12yg5MaVHuvo6Ul</t>
  </si>
  <si>
    <t>Work and learn at home without a good living condition</t>
  </si>
  <si>
    <t>Pessimistic than before</t>
  </si>
  <si>
    <t>1, 4+</t>
  </si>
  <si>
    <t>No</t>
  </si>
  <si>
    <t>- allow myself to express my emotions by crying</t>
  </si>
  <si>
    <t>N/a</t>
  </si>
  <si>
    <t xml:space="preserve">14 = Freedom </t>
  </si>
  <si>
    <t>"No more lockdowns ... lifting of international travel restrictions."</t>
  </si>
  <si>
    <t>R_1Blzx7ItLEbNDa1</t>
  </si>
  <si>
    <t>working from home, not going in tp shops</t>
  </si>
  <si>
    <t>6, 7, 4-</t>
  </si>
  <si>
    <t>i get less exercise, don't go to the gym
i think i get distracted more easily, and more anxious</t>
  </si>
  <si>
    <t>lots of people don't care about other people</t>
  </si>
  <si>
    <t>got an elliptical, tried to exercise more
tried meditation and yoga</t>
  </si>
  <si>
    <t>i don't know</t>
  </si>
  <si>
    <t>R_1BURQhzue85IZzz</t>
  </si>
  <si>
    <t>R_1BVCLuN3tbTg3ho</t>
  </si>
  <si>
    <t>Greater prioritising of activities that are better for physical and mental health over work. Keeping in touch with long-distance friends and family more often.</t>
  </si>
  <si>
    <t>4+,3,1</t>
  </si>
  <si>
    <t xml:space="preserve">4+, 3 </t>
  </si>
  <si>
    <t>More worried for the health of family members. Quicker to get frustrated in some situations.</t>
  </si>
  <si>
    <t>1, 3, 4+</t>
  </si>
  <si>
    <t>I am very resilient due to my pre-existing chronic illness compared to many able-bodied people and was surprised at how easily I could recognise the need to build healthy habits and build them into my day-to-day life.</t>
  </si>
  <si>
    <t xml:space="preserve">1, 4+ </t>
  </si>
  <si>
    <t>Joined an online community of others with the same chronic illness as we were all in the same situation (young &amp; shielding). Exercised regularly, started yoga. Greater acknowledgement/acceptance of not being productive/the need to rest. Kept in touch with family regularly, started a new activity after lockdown.</t>
  </si>
  <si>
    <t>4+,2,3</t>
  </si>
  <si>
    <t>Mental health support access, especially to help older people who are not as aware of the different help available and different types of mental health issues (e.g. anxiety). Greater support to re-enter normal life after shielding.</t>
  </si>
  <si>
    <t>R_1BYjJvQ5qGSAfIp</t>
  </si>
  <si>
    <t>university (2nd year) from home</t>
  </si>
  <si>
    <t>More negative thinking about future because I am rushed into graduating (next year is final year) after my study abroad year was cancelled due to COVID-19. All feels to quick - did not get to enjoy the 'wonder years'.</t>
  </si>
  <si>
    <t>2, 6, 7</t>
  </si>
  <si>
    <t>Talking with my family when things are stressful.</t>
  </si>
  <si>
    <t>R_1CdtxnWYQxBvEbJ</t>
  </si>
  <si>
    <t>R_1CEzwZUZHzo73J8</t>
  </si>
  <si>
    <t>R_1CkXcd4krtuikdM</t>
  </si>
  <si>
    <t>Things have mostly been fairly similar for me; my mental health has always been bad and I was in a sort of self-imposed lockdown already.</t>
  </si>
  <si>
    <t>R_1CpXeomGugMyov2</t>
  </si>
  <si>
    <t>Currently working from home</t>
  </si>
  <si>
    <t>My lifestyle has not worsened but I do feel behaviours and thinking have slightly worsened because I'm not sure about future plans.</t>
  </si>
  <si>
    <t>2, 1</t>
  </si>
  <si>
    <t>Cannot be certain about the future and to focus on the present.</t>
  </si>
  <si>
    <t>Talking to friends and family help me cope and validate my problems.</t>
  </si>
  <si>
    <t>Being close toegther.</t>
  </si>
  <si>
    <t>R_1CsxutlEzbz0cWg</t>
  </si>
  <si>
    <t>It depends</t>
  </si>
  <si>
    <t>yes</t>
  </si>
  <si>
    <t>Having routines and plans, but not too fixed on them. We have the luxury to get treats to make things a bit more exciting now and then. Also, definitely have taken advantage of what are on offer at our door steps more, while before we might not have paid attention.</t>
  </si>
  <si>
    <t>The government to have better grip of things before things can get worse again, keep things under control before more infection surges again. I know lockdowns were necessary but they are also very disruptive to many people.</t>
  </si>
  <si>
    <t>12,7</t>
  </si>
  <si>
    <t>R_1cXENKpNIrwaxMG</t>
  </si>
  <si>
    <t>R_1d4zYbeziQL9SIY</t>
  </si>
  <si>
    <t>Not seeing friends in person.</t>
  </si>
  <si>
    <t>3, 4- , 7</t>
  </si>
  <si>
    <t>I am resilient, creative, strong, able to transform. Good at reading Tarot for others and coaching them. Persistent when it comes to supporting emerging artists and continuing my work with them independently even after being laid off in 2020. I’m also a pretty good mom who gives my child confidence and love. Unconditional love.</t>
  </si>
  <si>
    <t>1, 2, 3, 6</t>
  </si>
  <si>
    <t>Started my own independent work. Meditated more. Learned reiki. Read Tarot. Maintained close relationships through zoom and WhatsApp. Regular contact with friends. Breath work. Not getting super stressed out about the many failings of online learning for my first-grader.</t>
  </si>
  <si>
    <t>4+,3,6</t>
  </si>
  <si>
    <t>I would need a full time job and we would need help with childcare.</t>
  </si>
  <si>
    <t>R_1DA2GNErx994tqB</t>
  </si>
  <si>
    <t>More time to get out running, more time with family</t>
  </si>
  <si>
    <t>4+, 3</t>
  </si>
  <si>
    <t>Less time to socialise. The high levels of stress when home schooling and trying to fit in the PhD while the children were asleep led to me being far less patient than usual.</t>
  </si>
  <si>
    <t>1, 4-, 6</t>
  </si>
  <si>
    <t>I learnt a lot about my children's learning style and academic strengths and weaknesses during homeschooling.</t>
  </si>
  <si>
    <t xml:space="preserve">3, 6 </t>
  </si>
  <si>
    <t>Ensuring I had some time to myself, letting some of the household chores slide a little.</t>
  </si>
  <si>
    <t>Just the return to childcare, clubs and activities so that the children are happy and well catered for.</t>
  </si>
  <si>
    <t>R_1dB6IgyjFWA1oaX</t>
  </si>
  <si>
    <t>La mia fiducia nell'umanità è estremamente calata. Una pandemia poteva essere il nemico comune, quell'escamotage di cui l'umanità aveva bisogno per agire ed interagire come un sol popolo.  Invece OGNI singolo ha pensato ad i propri interessi = My confidence in humanity has dropped extremely. A pandemic could be the common enemy, that ploy that humanity needed to act and interact as one people. Instead EVERY individual has thought of their own interests</t>
  </si>
  <si>
    <t>Il mio peccato capitale è la pigrizia e il lockdown mi ha solo permesso di indulgere  nell'accidia = My cardinal sin is laziness and the lockdown has only allowed me to indulge in sloth</t>
  </si>
  <si>
    <t>Ho cercato degli affetti stabili ma la situazione collettiva unitamente alla modifica delle abitudini quotidiane non ha fatto altro che accentuare le mie fragilità e frustrazioni. Resilienza è un concetto abusato e la parola ultimamente viene utilizzata troppo e troppo spesso in maniera errata. Non sono una persona resiliente e il covid ha ristretto la mia zona di comfort- I looked for stable affections but the collective situation together with the modification of daily habits did nothing but accentuate my fragility and frustrations. Resilience is an overused concept and the word is being used too much and too often in a wrong way lately. I am not a resilient person and covid has restricted my comfort zone</t>
  </si>
  <si>
    <t>Sostegno economico, ottenuto tramite politiche sociali efficenti- Economic support, obtained through efficient social policies</t>
  </si>
  <si>
    <t>R_1dbFleohaqf0GVy</t>
  </si>
  <si>
    <t>less likely to head down for my usual evening runs, therefore, decreased overall physical activity.</t>
  </si>
  <si>
    <t>nil</t>
  </si>
  <si>
    <t>being able to filter, or not be exposed to the constant stream of news (often sensationalized to sitr up stress, concern and anxiety). 
becoming more adept at focusing and working from home.</t>
  </si>
  <si>
    <t>4+,6,2</t>
  </si>
  <si>
    <t>country-wide small business recovery.</t>
  </si>
  <si>
    <t>R_1DBUm1CaPjw1KqB</t>
  </si>
  <si>
    <t>Working from home, do not generally enter stores</t>
  </si>
  <si>
    <t>6, 7</t>
  </si>
  <si>
    <t>I have been less active for much of the year, particularly during the winter. 
After breaking up with my long term partner I have felt more lonely and engaged in more disordered eating and had more anxiety.</t>
  </si>
  <si>
    <t xml:space="preserve">1, 3, 4- </t>
  </si>
  <si>
    <t>Absolutely-- I learned to prioritize my own needs in a new way, and learned that I have to take myself and my well-being seriously.
I have learned that some people are selfish and that I don't want to be connected to them, but I've learned that I have a fantastic support system that I appreciate very much.</t>
  </si>
  <si>
    <t>2, 11, 3</t>
  </si>
  <si>
    <t>Spending time in nature intentionally, reaching out to friends and family for help, being proactive about staying connected with friends and family, engaging in arts and crafts like coloring and sewing, cooking and baking</t>
  </si>
  <si>
    <t>R_1DBwOPD5ddBZqCn</t>
  </si>
  <si>
    <t>我是一名幼儿园老师。疫情期间，我和我的同事通过录制亲子居家小视频（亲子锻炼、歌谣、故事、音乐律动、美术创作等内容），让我们的小朋友在家充实生活，一日作息规律，促进亲子交流，缓解停学在家的焦虑。</t>
  </si>
  <si>
    <t>10, 5+, 4+, 1</t>
  </si>
  <si>
    <t>不会。反而是更加珍惜和家人在一起的时光；工作上，学会了一些新的技能，如录制小视频、开启视频会议等等；个人能籍此机会有一些时间思考个人的学习与成长。= will not. Instead, I cherish my time with my family even more; at work, I have learned some new skills, such as recording small videos, starting video conferences, etc.; individuals can take this opportunity to have some time to think about personal learning and growth.</t>
  </si>
  <si>
    <t>2, 3, 4+, 5+, 6, 10</t>
  </si>
  <si>
    <t>是的。学会了很多卫生保健知识，也更加感恩国家的制度优势和医疗保障体系，感恩身边为我们守护健康生活的所有人！= Yes. I have learned a lot of health care knowledge, and I am more grateful for the country's institutional advantages and medical security system, and grateful to everyone around us who protects our healthy lives!</t>
  </si>
  <si>
    <t>4+, 8, 2</t>
  </si>
  <si>
    <t>居家办公、因为孩子网络学习的缘故和孩子一起制定学习计划。- Work from home and make a study plan with your child because of your child’s online learning.</t>
  </si>
  <si>
    <t>中国现在的经济工作已经全面恢复，所有人的日常生活已经恢复正常，社会秩序非常好，感觉大家更加团结、努力、积极、向上。感谢- 我的国家！- China’s economic work has now fully recovered, everyone’s daily life has returned to normal, and the social order is very good. I feel that everyone is more united, hardworking, positive, and progressive. Thank my country!</t>
  </si>
  <si>
    <t>R_1dEOBxatTsTQmbB</t>
  </si>
  <si>
    <t>R_1dHaN6KyYivJBC2</t>
  </si>
  <si>
    <t>Went from never working at home, to 100% working from home. Now I work from home 60% of the time (personal preference, I could go back 100% if I wanted). Not being able to visit family (mum, dad etc).</t>
  </si>
  <si>
    <t>6, 3, 7</t>
  </si>
  <si>
    <t>Stress about COVID and how the government has handled it, including the handling of the vaccine rollout. Working from home I can now vape at my computer so I might vape slightly more.</t>
  </si>
  <si>
    <t xml:space="preserve">1, 7, 12, 6, 4+ </t>
  </si>
  <si>
    <t>Unfortunately I learnt that many of my acquaintances were idiots, posted COVID misinformation etc on social media.</t>
  </si>
  <si>
    <t>11, 3</t>
  </si>
  <si>
    <t>Stopped using Facebook, started exercising more (walking around the block) and eating healthier. Calling family regularly.</t>
  </si>
  <si>
    <t>4+,4-,3</t>
  </si>
  <si>
    <t>The government to stop bungling the vaccine rollout, and to stop cutting financial supports before things are truly back to normal.</t>
  </si>
  <si>
    <t>12,7,6</t>
  </si>
  <si>
    <t>R_1DIKhMEqqGQQKPo</t>
  </si>
  <si>
    <t>μάθηση και εργασία από το σπίτι</t>
  </si>
  <si>
    <t>οχι = no</t>
  </si>
  <si>
    <t>στα δυσκολα βλεπεις ποιους εχεις πραγματικα κοντα σου = in difficulty you see who you really have near you</t>
  </si>
  <si>
    <t>2, 3</t>
  </si>
  <si>
    <t>Διαβασμα και αποκτηση πιστοποιησης στα Νομικα- Reading and obtaining certification in Law</t>
  </si>
  <si>
    <t>Ανοιγμα του αθλητισμου.Διοτι ο αθλητισμος ειναι κομματι του πολιτισμου- Opening of sports. Because sports are part of culture</t>
  </si>
  <si>
    <t>R_1DnGToLCpFWCtv4</t>
  </si>
  <si>
    <t>R_1DqIxCEsYGfPfNX</t>
  </si>
  <si>
    <t>I am trying to go with the flow as I just cannot plan more than a week at a time .This is hard as I have always planned for my business .</t>
  </si>
  <si>
    <t>2, 6</t>
  </si>
  <si>
    <t>I am a positive person so have accepted the fact that this will go on in some way /ripple effect for another year or so and people around me will also make changes in their lives .I never think anything is for the worse so it is hard to answer this question .
I have always known that experiences come in my life to teach me and I move from that point</t>
  </si>
  <si>
    <t>People will do what they want to do and no one can change this.
I have learned to accept and enjoy</t>
  </si>
  <si>
    <t>I dived into cooking more as that relaxes me .Ignored what I cannot control and cut off from folks that made me feel negative /did noyt help or add to my personal growth</t>
  </si>
  <si>
    <t>Nothing I can think off.We all have been vaccinated ,this is a pandemic and it will run its course</t>
  </si>
  <si>
    <t>R_1Dx4cpa7MbL5Ngq</t>
  </si>
  <si>
    <t>Εκμάθηση απο το σπίτι. E-learning.</t>
  </si>
  <si>
    <t>6, 10</t>
  </si>
  <si>
    <t>Όχι, αντιθέτως. Προσπαθώ και βλέπω τι καλύτερο μπορώ να κάνω μέσα απο αυτή τη κατάσταση ώστε να μην μείνω πίσω στη ζωή μου. = No, on the contrary. I try and see what I can do best through this situation so that I do not fall behind in my life.</t>
  </si>
  <si>
    <t>Ναι. = Yes</t>
  </si>
  <si>
    <t>Υπερβολικός καθαρισμός.- Excessive cleaning.</t>
  </si>
  <si>
    <t>Ψυχολόγος- Psychologist</t>
  </si>
  <si>
    <t>R_1DZoxgrGPOhDl6r</t>
  </si>
  <si>
    <t>Being more grateful for my health and for the family I have, and being more pro-active in looking after my physical and mental well-being</t>
  </si>
  <si>
    <t>Uncertainty can sometimes cause a bit of anxiety</t>
  </si>
  <si>
    <t>That I can be happier by looking after my own well-being and it is important to do so</t>
  </si>
  <si>
    <t>Daily regular prayer time
Daily physical exercise</t>
  </si>
  <si>
    <t>Covid vaccine
Down time from work and study to look after our mental health</t>
  </si>
  <si>
    <t>7,8,6</t>
  </si>
  <si>
    <t>R_1E5O3jYKFkRTBYd</t>
  </si>
  <si>
    <t>Δεν άλλαξε</t>
  </si>
  <si>
    <t>Δεν άλλαξε = Did not change</t>
  </si>
  <si>
    <t>Τις επιπτώσεις στη ψυχική υγεία = The effects on mental health</t>
  </si>
  <si>
    <t>Περπάτημα- Walking</t>
  </si>
  <si>
    <t>Δεν θα χρειαστούμε βοήθεια- We will not need help</t>
  </si>
  <si>
    <t>R_1eJmQkLBvZy5LMC</t>
  </si>
  <si>
    <t>Επηρέασε αρνητικά</t>
  </si>
  <si>
    <t>ναι = Yes</t>
  </si>
  <si>
    <t xml:space="preserve">Χρήση κάνναβης 24/7
Τρέξιμο
Περπάτημα με φίλους - Cannabis use 24/7
Run
Walking with friends </t>
  </si>
  <si>
    <t>R_1eKVUUPUWwlqmSO</t>
  </si>
  <si>
    <t>Slower pace of life. No jet lag from work travel. No colds or flu.</t>
  </si>
  <si>
    <t>2, 4-</t>
  </si>
  <si>
    <t>I’ve become a hermit. Re-entering life might be uncomfortable. Too much drinking. I now stockpile (although that’s also Brexit related.</t>
  </si>
  <si>
    <t>2, 1, 4+</t>
  </si>
  <si>
    <t>That I don’t like travelling. That freedom and democracy can’t be taken for granted.</t>
  </si>
  <si>
    <t xml:space="preserve">2, 4-, 7 </t>
  </si>
  <si>
    <t>Cooking great and healthy meals.</t>
  </si>
  <si>
    <t>Assurances that our government pensions are safe.</t>
  </si>
  <si>
    <t>R_1eradZ9DvsispxY</t>
  </si>
  <si>
    <t>It has made me appreciate the smaller things so much more</t>
  </si>
  <si>
    <t>I have been impulse shopping online a lot more</t>
  </si>
  <si>
    <t>4+, 10</t>
  </si>
  <si>
    <t>I need human contact for my mental health.</t>
  </si>
  <si>
    <t xml:space="preserve">2, 1 </t>
  </si>
  <si>
    <t>Talk more often to friends online</t>
  </si>
  <si>
    <t>3,10</t>
  </si>
  <si>
    <t>A fully vaccinated population so we can go outside and interact without social distancing.</t>
  </si>
  <si>
    <t>R_1eVnTSZ3AmyDZlT</t>
  </si>
  <si>
    <t>we're almost done with a whole school year of online/distance learning for my daughter; no access to childcare for over a year too</t>
  </si>
  <si>
    <t>6, 8, 3</t>
  </si>
  <si>
    <t>I'm not used to crowds anymore. Crowds scare me. 
Hospitals scare me. My dad had to have a non-coved surgical procedure last week and I was so stressed out and worried that he might catch covid in the hospital. I accompanied him to the hospital a lot so I was also worried as well.</t>
  </si>
  <si>
    <t>1, 2, 7, 3</t>
  </si>
  <si>
    <t>Yes--I learned that multitasking is extremely difficult for me when I'm under stressed</t>
  </si>
  <si>
    <t xml:space="preserve">1, 5- , 2 </t>
  </si>
  <si>
    <t>going to therapy/psychotherapy
getting into hobbies for myself and for the greater good (composting, recycling, gardening, kombucha)
reading</t>
  </si>
  <si>
    <t>8,4+</t>
  </si>
  <si>
    <t>access to childcare
better government pandemic response
ability to still work from home/offsite while still having access to childcare
vaccination rollout</t>
  </si>
  <si>
    <t>3,12,6</t>
  </si>
  <si>
    <t>R_1eXflHkYYQGacXm</t>
  </si>
  <si>
    <t>Working from home, wearing masks, seeing fewer people, eating meals at home and cooking</t>
  </si>
  <si>
    <t>6,7,4-</t>
  </si>
  <si>
    <t>Restlessness and anxiety due to isolation</t>
  </si>
  <si>
    <t>I have a strong relationship with my partner</t>
  </si>
  <si>
    <t>Get a dog</t>
  </si>
  <si>
    <t>Need to continue being employed and bringing home an income. Exercising would be good too</t>
  </si>
  <si>
    <t>6,4+</t>
  </si>
  <si>
    <t>R_1eyET9D3WAeJSfE</t>
  </si>
  <si>
    <t>I have a more disciplined work schedule.</t>
  </si>
  <si>
    <t>4+ , 5+</t>
  </si>
  <si>
    <t>I have less physical activity.  Less patience with annoying neighbours.</t>
  </si>
  <si>
    <t xml:space="preserve">4- </t>
  </si>
  <si>
    <t>Keeping a disciplined schedule.</t>
  </si>
  <si>
    <t>A better downstairs neighbour. Job security. News that the pandemic is being handled better globally. More physical space at home.</t>
  </si>
  <si>
    <t>6,3,12</t>
  </si>
  <si>
    <t>R_1eyruwfFlViVpID</t>
  </si>
  <si>
    <t>R_1f0JZ37yBIm6BVU</t>
  </si>
  <si>
    <t>Mental health , learning from home, responsibilitiesLonely</t>
  </si>
  <si>
    <t>1,6</t>
  </si>
  <si>
    <t>Boring , loneness, bad temper</t>
  </si>
  <si>
    <t>Yes...Computer Zoom</t>
  </si>
  <si>
    <t>Cooking</t>
  </si>
  <si>
    <t>follow the government policies</t>
  </si>
  <si>
    <t>R_1F3zoXja6n2FY5t</t>
  </si>
  <si>
    <t>I am working from home more often. I put more active effort into relaxation exercises. I have not sought help for a physical condition, which I would have if everything was open and easily accessible.</t>
  </si>
  <si>
    <t xml:space="preserve">6,4+, 8 </t>
  </si>
  <si>
    <t>I spend less time with friends in the UK. I have not been able to travel to my home country and visit friends and family there as much as I would have before the pandemic. I do more yoga and exercise than before the pandemic. I go out less often, and I rarely go somewhere that requires travelling by public transport. I worry a bite more than I used to.</t>
  </si>
  <si>
    <t>1, 3, 4-, 4+, 7</t>
  </si>
  <si>
    <t>I am more of a family person than I already thought. I really miss my family and home country now that I cannot visit regularly. I also learned how much I like to be in nature, and that I am not as much of a city person as I thought.</t>
  </si>
  <si>
    <t>Yoga, meditation and mindfullness, breathing exercises, going for walks alone or with friends or partner, talking to people about our experience.</t>
  </si>
  <si>
    <t>Being able to visit family in my and my partner's come countries, and for family to be able to visit us, would make a big difference.</t>
  </si>
  <si>
    <t>R_1f7aPGfra94jd3b</t>
  </si>
  <si>
    <t>all school activities from home, have child and husband home with me, no travel</t>
  </si>
  <si>
    <t>6, 3, 7, 4-</t>
  </si>
  <si>
    <t>Not able to see friends and travel</t>
  </si>
  <si>
    <t xml:space="preserve">3, 4-, 7 </t>
  </si>
  <si>
    <t>A lot of people don't understand science and public health. Many are selfish and unwilling to make sacrifices (wear a mask, stay in lockdown) to protect others.</t>
  </si>
  <si>
    <t>7, 11</t>
  </si>
  <si>
    <t>Thought about priorities (marriage, child, school) and let the other stuff / small stuff go. Let go of being disappointed about things being different and instead tried to find a silver lining (ex. No one could visit my new baby in April 2020 when he was born, which was disappointing, but on the bright side we had time to set up a routine and cherish quality time together as the 3 of us- myself, husband, and baby)</t>
  </si>
  <si>
    <t>nothing</t>
  </si>
  <si>
    <t>R_1FfZmzYeyYRQ7WS</t>
  </si>
  <si>
    <t>I'm taking more walks outside and made me put more effort to organising plans to meet up with people during times of lockdown easing</t>
  </si>
  <si>
    <t>It's interfered with my efforts to break negatively reinforcing habits and has reinforced my sense of isolation and depression. I have gone from optimistic about the future to ambivalent at best</t>
  </si>
  <si>
    <t xml:space="preserve">1, 2, 4-, 5- </t>
  </si>
  <si>
    <t>Some people really cannot cope with being alone - suffering the same sense of isolation that I've grown used to over the years</t>
  </si>
  <si>
    <t xml:space="preserve">1, 2, 4- </t>
  </si>
  <si>
    <t>I have gone on more walks and feeding the ducks is quite therapeutic</t>
  </si>
  <si>
    <t>I think I would need some therapy</t>
  </si>
  <si>
    <t>R_1FfzSLNrHicw7kk</t>
  </si>
  <si>
    <t>Started to walk outdoors with friends and family.</t>
  </si>
  <si>
    <t>3, 4+</t>
  </si>
  <si>
    <t>Worsened my mental health, my medication has now increased twice in mg's. Home schooling stress and pressure. Weight increase.</t>
  </si>
  <si>
    <t>1, 6, 4+</t>
  </si>
  <si>
    <t>Who your real friends are.</t>
  </si>
  <si>
    <t>Go out walking, Brought a bike in the summer and went on bike rides when I could, not as often as i wanted to but it was a change.</t>
  </si>
  <si>
    <t>Financial support. Mental health support. Support on how we will recover from this mentally and physically and financially.</t>
  </si>
  <si>
    <t>6,8</t>
  </si>
  <si>
    <t>R_1FK75trXeachA4T</t>
  </si>
  <si>
    <t>Ich bin den Nachrichten gegenüber gelassener geworden</t>
  </si>
  <si>
    <t xml:space="preserve">12, 4+ </t>
  </si>
  <si>
    <t>Ich denke negativer über andere Menschen, habe Vertrauen in die Regierung verloren und meide größere Ansammlungen = I think more negatively about other people, I have lost trust in the government and avoid large crowds</t>
  </si>
  <si>
    <t xml:space="preserve">11, 12, 7, 4- </t>
  </si>
  <si>
    <t>Ich habe kein Problem damit, mich für einige Tage oder Wochen zu isolieren.  
Menschen sind egoistischer, als ich dachte. = I have no problem isolating myself for a few days or weeks.
People are more selfish than I thought.</t>
  </si>
  <si>
    <t>2, 4+, 11</t>
  </si>
  <si>
    <t>R_1FKFQPvqhCTQewV</t>
  </si>
  <si>
    <t>Appreciating the little things more. Seeing the opportunity to be with friends and family as extremely precious and something I should not take for granted. Taking better care of myself (eating properly, exercising, communicating to others when I'm stressed or upset instead of bottling it all up).</t>
  </si>
  <si>
    <t>Scared of being around large groups of people, commuting on the Tube where there is less ventilation (feeling a little claustrophobic). Less optimistic about my future as a middle-aged adult, COVID-19 has highlighted major issues we as a country and world have not been attempting hard enough to solve (racism, police brutality, climate change, inequalities perpetrated by greed). COVID-19 won't be the last pandemic we encounter, will we be ready for the next one?</t>
  </si>
  <si>
    <t>1, 2, 4-, 7</t>
  </si>
  <si>
    <t>Children are stronger than we give them credit for, the resilience they've displayed throughout this year has left me humbled and inspired. As adults, we have a duty to ensure the world they continue to grow up in will be a kinder and safer one.</t>
  </si>
  <si>
    <t xml:space="preserve">1, 2, 3, </t>
  </si>
  <si>
    <t>Admitting to friends and family when I need support for my mental health instead of spiralling by myself. Incorporating more walks into my daily routine (walking to stations instead of taking buses on commutes). When studying at home, working in the lounge to be around my flatmates more, I don't see them as much during the week because I'm currently working overtime. Being in the same room with them, hearing the ambient noise, calms me down, reassures me that I'm not alone and how lucky I am to be living with friends that make me feel safe and supported.</t>
  </si>
  <si>
    <t>3,4+,6,2</t>
  </si>
  <si>
    <t>Parents would benefit from couples therapy, lockdown has emphasised underlying issues they've been refusing to address. I would personally benefit from talking therapy for my anxiety and a consult with a chiropractor for back pain that has gotten worse from being stuck inside during the first two waves of the pandemic.</t>
  </si>
  <si>
    <t>R_1Fmjz6s8szUIKQU</t>
  </si>
  <si>
    <t>Wiser with finances, more appreciative of time spent with friends/family</t>
  </si>
  <si>
    <t>2, 3, 6</t>
  </si>
  <si>
    <t>6,3,2</t>
  </si>
  <si>
    <t>More anxiety surrounding finances and future plans</t>
  </si>
  <si>
    <t>1, 6</t>
  </si>
  <si>
    <t>I am more adaptable to situations, I can crochet</t>
  </si>
  <si>
    <t>Journalling, crocheting, taking time to slow down and process</t>
  </si>
  <si>
    <t>4+,4-</t>
  </si>
  <si>
    <t>Financial stability</t>
  </si>
  <si>
    <t>R_1Fn5eUF7WPacDTY</t>
  </si>
  <si>
    <t>I believe that I can survive more that I thought I could.</t>
  </si>
  <si>
    <t xml:space="preserve">4+, 2 </t>
  </si>
  <si>
    <t>I am still not good at work from home and being productive.</t>
  </si>
  <si>
    <t xml:space="preserve">6, 5- </t>
  </si>
  <si>
    <t>I am more resilient than I thought. And my brain can engage in more critical and unbiased thinking than I thought.</t>
  </si>
  <si>
    <t xml:space="preserve">2, 4+ </t>
  </si>
  <si>
    <t>Physical workout--running and yoga. 
Reading for pleasure.</t>
  </si>
  <si>
    <t>A stop to the COVID situation in India would be ideal but unexpected. Also a change in India's political leaders including Modi. I am originally from India and people I love are suffering there.</t>
  </si>
  <si>
    <t>R_1FR5YgV43gMiwpa</t>
  </si>
  <si>
    <t>My appreciation of physical contact with family and friends has been highlighted,  also as our area is usually saturated with office workers and tourists we now recognise local people</t>
  </si>
  <si>
    <t xml:space="preserve">3, 4+ </t>
  </si>
  <si>
    <t>Missing regular contact with 1 daughter, especially as i had a child care bubble with my other daughter as she's single parent.</t>
  </si>
  <si>
    <t xml:space="preserve">3, 4- </t>
  </si>
  <si>
    <t>I found myself being kinder and more tolerant with myself and others. 
Gardening 
Reading</t>
  </si>
  <si>
    <t>N/A</t>
  </si>
  <si>
    <t>R_1FS5ieLx2voU1rU</t>
  </si>
  <si>
    <t>Picked up some hobbies. Appreciated freedom a bit more</t>
  </si>
  <si>
    <t>2, 4+</t>
  </si>
  <si>
    <t>Unemployment, difficulty in finishing my masters, bad mental health from staying indoors constantly, bad eating habits, less exercise, life on hold.</t>
  </si>
  <si>
    <t>Found a new love of music. I am considering pursuing it.</t>
  </si>
  <si>
    <t xml:space="preserve">2, 4+, 5+ </t>
  </si>
  <si>
    <t>Played ukulele, tried to find some online groups so that I could talk to someone new.</t>
  </si>
  <si>
    <t>I need a job. I need the job market to recover so I can get a job I want. Herd immunity so that jobs are less stressful.</t>
  </si>
  <si>
    <t>R_1Fs7DY8bJQnAl8S</t>
  </si>
  <si>
    <t>Αποφοίτησα και είμαι άνεργη, γεγονός που χειροτέρεψε την ψυχική μου υγεια και με έκανε να νιώθω απελπισμένη για το μέλλον μου.</t>
  </si>
  <si>
    <t>6, 1, 2</t>
  </si>
  <si>
    <t>Ναι, όλους τους τομείς της ζωής μου. = Yes, all areas of my life.</t>
  </si>
  <si>
    <t>Ότι η ζωή μας μπορεί να αλλάξει πολύ γρήγορα και ότι δεν μπορούμε να είμαστε σίγουροι για τίποτα. = That our lives can change very quickly and that we can not be sure of anything.</t>
  </si>
  <si>
    <t>Ακούω μουσική, βλέπω αθλητικά, ντοκιμαντέρ, ακούω podcasts, διαβάζω βιβλία, πηγαίνω για περπάτημα.- I listen to music, watch sports, documentaries, listen to podcasts, read books, go for a walk.</t>
  </si>
  <si>
    <t>Οικονομική.- Economic</t>
  </si>
  <si>
    <t>R_1g5ElXWtj54cGyx</t>
  </si>
  <si>
    <t>Have not had to suffer social anxiety as not gone anywhere</t>
  </si>
  <si>
    <t>Lost strength, stamina through lack of exercise.  feel apathetic, no motivation to do anything. lack of exercise and fresh air has aged me and I have become comfortable just staying indoors away from any social contact.  Used to go out on bus every day but have not been on public transport for about 14 months and am afraid to go back.</t>
  </si>
  <si>
    <t xml:space="preserve">1, 4-, 5- </t>
  </si>
  <si>
    <t>Realised my chronic anxiety is mainly social rather than general.  Can avoid by just being a recluse
c</t>
  </si>
  <si>
    <t>1, 2</t>
  </si>
  <si>
    <t>Stopped watching government covid broadcasts, and the news.  Just endured and tried to keep calm and avoid feelings of panic.</t>
  </si>
  <si>
    <t>4-,4+,1</t>
  </si>
  <si>
    <t>Support to return to life in small steps over a period of time.  Other people behave sensibly.</t>
  </si>
  <si>
    <t>R_1gb7ZzDs25kHjmK</t>
  </si>
  <si>
    <t>Getting used to work at home, wash hands more frequently</t>
  </si>
  <si>
    <t>6, 7, 4+</t>
  </si>
  <si>
    <t>My most anxious period of time in my whole life was when the Covid-19 pandemic hit the UK. The wondering almost all the time about if I had got Covid was stressful and annoying.</t>
  </si>
  <si>
    <t xml:space="preserve">1, </t>
  </si>
  <si>
    <t>I found that the idea of getting Covid was less frightening than that your loved ones find you had Covid but cannot od anything. The idea of prevent this from happening made me more anxious than getting Covid itself.</t>
  </si>
  <si>
    <t xml:space="preserve">1, 3 </t>
  </si>
  <si>
    <t>Work out every day</t>
  </si>
  <si>
    <t>none</t>
  </si>
  <si>
    <t>R_1gBL0HwZ3gIU8CQ</t>
  </si>
  <si>
    <t>temporary increase in unemployment benefit (universal credit)</t>
  </si>
  <si>
    <t>It being illegal to socialise outside and meet other people's houses.
Loneliness and social isolation.</t>
  </si>
  <si>
    <t xml:space="preserve">7, 1 </t>
  </si>
  <si>
    <t>R_1gFQiZfQqNxPE0X</t>
  </si>
  <si>
    <t>R_1gj8owyJepuLqWV</t>
  </si>
  <si>
    <t>i think i stay home/inside more, don't really work consistently, and have to make more of an effort to catch up with friends. honestly my life hasn't changed drastically though (i've been lucky)</t>
  </si>
  <si>
    <t>3, 4-, 13, 5-</t>
  </si>
  <si>
    <t>i'm more prone to staying inside/not getting out of the house at all on certain days, and i think i go through cycles where my thoughts are more pessimistic than they used to be</t>
  </si>
  <si>
    <t>4-, 1</t>
  </si>
  <si>
    <t>i've found myself to be really interested in clinical psychology, and i feel like i have a different understanding of how people rationalize their politics</t>
  </si>
  <si>
    <t>i've been making more of an effort to reach out to friends and stay connected, and i've been crafting a bit more, which makes me feel like i'm doing something interesting even when i'm taking a break</t>
  </si>
  <si>
    <t>i think my family's good (we're all vaccinated and healthy). i think there needs to be more fiscal support for people struggling on the whole.</t>
  </si>
  <si>
    <t>R_1GJGzUEB5Nx9zCr</t>
  </si>
  <si>
    <t>less time commuting</t>
  </si>
  <si>
    <t>4-,7</t>
  </si>
  <si>
    <t>over thinking and anxiety has risen.</t>
  </si>
  <si>
    <t>My need to be outdoors and make time for myself</t>
  </si>
  <si>
    <t>yoga, got a dog, walking</t>
  </si>
  <si>
    <t>emotional, mental,</t>
  </si>
  <si>
    <t>R_1gqFxBUEzgbJBN3</t>
  </si>
  <si>
    <t>R_1gTGDqOFoZfgY4s</t>
  </si>
  <si>
    <t>εργασια και εκπαίδευση από  το σπίτι</t>
  </si>
  <si>
    <t xml:space="preserve">Όχι = No </t>
  </si>
  <si>
    <t xml:space="preserve">έγινα λίγο περισσότρερο ανεκτική = I became a little more tolerant </t>
  </si>
  <si>
    <t>R_1gvARn4LD0RhgNK</t>
  </si>
  <si>
    <t>R_1GWy2rBn20T9gAr</t>
  </si>
  <si>
    <t>Learning working from home</t>
  </si>
  <si>
    <t>Social distance make friends can't meet often</t>
  </si>
  <si>
    <t>7, 3, 4-</t>
  </si>
  <si>
    <t>Use online devices</t>
  </si>
  <si>
    <t>To develop new interest, to acquire knowledge thru online, to make a life balance</t>
  </si>
  <si>
    <t>My belief in God with hope</t>
  </si>
  <si>
    <t>R_1hA6jks33n1kyZh</t>
  </si>
  <si>
    <t>more time, space to think</t>
  </si>
  <si>
    <t>Not seeing family</t>
  </si>
  <si>
    <t>Life doesn't have to be rushed
I like being around people</t>
  </si>
  <si>
    <t>Yoga
Support group
A job in a hospital to leave the house</t>
  </si>
  <si>
    <t>n/a</t>
  </si>
  <si>
    <t>R_1hFijG5VmkV6XCC</t>
  </si>
  <si>
    <t>I wound up back working as a respiratory therapist rather than starting my masters in forensic anthropology and archaeology as I had planned. Not being able to travel internationally for over a year has been a real source of annoyance.</t>
  </si>
  <si>
    <t xml:space="preserve">6, 7 </t>
  </si>
  <si>
    <t>None really.</t>
  </si>
  <si>
    <t>Apparently I can work thirty nine 12 hour night shifts in a row without a break. I also learned just how stupid and selfish an appallingly high number of my fellow Americans are.</t>
  </si>
  <si>
    <t>I did my job and that is about it. I felt like I was contributing something and that is all I needed I guess.</t>
  </si>
  <si>
    <t>I need to get back to my studies and to be able to travel internationally.</t>
  </si>
  <si>
    <t>6,4+,7</t>
  </si>
  <si>
    <t>R_1hMPfCm5YRjtI1J</t>
  </si>
  <si>
    <t>I have more time to do things I enjoy, to make plans for my work.</t>
  </si>
  <si>
    <t>I can’t see my friends and family</t>
  </si>
  <si>
    <t>How much we need other people to be around us,how important it is to help and others when they are in need</t>
  </si>
  <si>
    <t>I used time to think and talk to myself</t>
  </si>
  <si>
    <t>I hope within the next few months all my family members and friends to get vaccinated so that we can recover from pandemia and get our lives back</t>
  </si>
  <si>
    <t>3,7</t>
  </si>
  <si>
    <t>R_1hRanQLNANWDisW</t>
  </si>
  <si>
    <t>More hopeless feeling towards the future, not knowing when this will end, when the social distancing measures will end.</t>
  </si>
  <si>
    <t>1, 2, 7</t>
  </si>
  <si>
    <t>Wearing a mask isn’t all that bad.</t>
  </si>
  <si>
    <t>Exercise, see friends regularly</t>
  </si>
  <si>
    <t>R_1hVWNQvU9zXInzF</t>
  </si>
  <si>
    <t>yes regarding public transport as walking and cycling more</t>
  </si>
  <si>
    <t>miss the social aspects and travelling, but feel that was important, but I am still the same person.</t>
  </si>
  <si>
    <t xml:space="preserve">7, 4-, 2 </t>
  </si>
  <si>
    <t>Time goes much faster.</t>
  </si>
  <si>
    <t>Have a good space to live in, with access to parks. One problem medically with knee, but manage to work around it with help of private physio, which brought back my mobility. I was on crutches for 1 week. We could afford my private consultation that others couldn't afford. But we have always been very careful with money, living within our means</t>
  </si>
  <si>
    <t>The end of the pandemic.</t>
  </si>
  <si>
    <t>R_1hYV7v31hjJmjZ8</t>
  </si>
  <si>
    <t>I feel that this question is leading me to focus on only negative changes. I can't answer it the way it is written. I will say that working from home has had a positive impact on me. My household finances are a bit lower, but we're still doing OK. 
I was a private person with a small social circle before the pandemic, and I still am. I am looking forward to reconnecting with a few people once we're all fully vaccinated, but my social life has not changed.</t>
  </si>
  <si>
    <t>6, 7, 3</t>
  </si>
  <si>
    <t>I am saddened that there are people put their own wants ahead of other people's needs. Public health requires public buy-in and participation. I am happy to stay home in order to limit exposure with other people (I know that I have been healthy and following guidelines, but they don't know that about me--I don't want to cause them unease.) but I see so much evidence that other people have just started reverting back to "normal." I have not had a haircut since before the pandemic (it's a want, not a need) and only went into a restaurant once, when the initial lockdown ended. (Again, wants vs needs.)</t>
  </si>
  <si>
    <t>11, 2, 7, 4-</t>
  </si>
  <si>
    <t>I've been happy at home and have not felt that I needed to develop coping mechanisms.</t>
  </si>
  <si>
    <t>I'm doing OK financially, but if I were to go back to my pre-pandemic job, I'd be doing better.</t>
  </si>
  <si>
    <t>R_1i4jFEvxZg9ONHM</t>
  </si>
  <si>
    <t>It hasn’t</t>
  </si>
  <si>
    <t>It hasnt</t>
  </si>
  <si>
    <t>Nope</t>
  </si>
  <si>
    <t>Financial support</t>
  </si>
  <si>
    <t>R_1I58K4ta9oru9d2</t>
  </si>
  <si>
    <t>More time for hobbies, more time for walking and exercise, checking up on friends more regularly</t>
  </si>
  <si>
    <t>Have been unable to see family for an extended period of time, I have lost friends due to having different opinions about social distancing and lockdowns.</t>
  </si>
  <si>
    <t>3, 4-, 7</t>
  </si>
  <si>
    <t>That people are a lot more selfish than I had expected</t>
  </si>
  <si>
    <t xml:space="preserve">11, 2 </t>
  </si>
  <si>
    <t>Regular exercise, reaching out to friends and reflecting on my current situation</t>
  </si>
  <si>
    <t>More time with family and a working environment more suited to our needs.</t>
  </si>
  <si>
    <t>3,6</t>
  </si>
  <si>
    <t>R_1I5Z06TLktEAcf4</t>
  </si>
  <si>
    <t>I have been working from home 100% for the past 5 months</t>
  </si>
  <si>
    <t>Been feeling lonelier and was relying more on my partner. I havent been able to see my partner and family as much as I'd like to</t>
  </si>
  <si>
    <t>I have learnt how to take care of myself better - what makes me feel good when I'm off, what habits make my day better and how to deal with things a bit more on my own.</t>
  </si>
  <si>
    <t>- Exercise routine
- Yoga
- Regular(ish) video calls with my family and friends
- Trying not to dwell on the things that frustrate me</t>
  </si>
  <si>
    <t>4+,3,2</t>
  </si>
  <si>
    <t>Knowing what the longer term restrictions would be...</t>
  </si>
  <si>
    <t>7,12</t>
  </si>
  <si>
    <t>R_1I6lpoTN4ux4wer</t>
  </si>
  <si>
    <t>R_1I77w1QqNjNvsHr</t>
  </si>
  <si>
    <t>It did not change my behavior in that aspect.</t>
  </si>
  <si>
    <t>Became slightly paranoid about the people on the street.</t>
  </si>
  <si>
    <t>1, 7</t>
  </si>
  <si>
    <t>Not necessarily.</t>
  </si>
  <si>
    <t>Took online courses, played games, learned a new language.</t>
  </si>
  <si>
    <t>10,4+</t>
  </si>
  <si>
    <t>Sociability in general.</t>
  </si>
  <si>
    <t>R_1IcO1uk2Kq4zAZq</t>
  </si>
  <si>
    <t>Ho dovuto iniziare la didattica a distanza</t>
  </si>
  <si>
    <t>Ho un atteggiamento più negativo nei confronti del futuro. = I have a more negative attitude towards the future 
Fino a Marzo, pensavo di prendere un anno sabbatico e non iniziare la magistrale perché non volevo più fare lezioni in DAD = Until March, I was thinking of taking a gap year and not starting the master's because I no longer wanted to take lessons in DAD.</t>
  </si>
  <si>
    <t>Ho capito chi sono le vere amicizie = I figured out who true friendships are</t>
  </si>
  <si>
    <t xml:space="preserve">2, 3 </t>
  </si>
  <si>
    <t>Ho iniziato a fare più sport e a scaricare lo stress nello sport- Initiate a lot more sports and scarcity stress in sports</t>
  </si>
  <si>
    <t>Non abbiamo bisogno di alcun supporto- We don't need any support</t>
  </si>
  <si>
    <t>R_1IiM3RKtHbFE6eE</t>
  </si>
  <si>
    <t>Made me more able to put up with boring circumstances, mental health improved as I had a chance to practice coping mechanisms in a more sterlised environment, made me value my friendships and freedom more</t>
  </si>
  <si>
    <t>4+, 1, 3</t>
  </si>
  <si>
    <t>im the same really, i work less well and i enjoy my work less overall though.</t>
  </si>
  <si>
    <t>4-, 6, 2</t>
  </si>
  <si>
    <t>people change their mind a lot depending on what they want to believe</t>
  </si>
  <si>
    <t>Exercise, yoga, going for walks often</t>
  </si>
  <si>
    <t>im fine</t>
  </si>
  <si>
    <t>R_1IL8wDwmayCvdpw</t>
  </si>
  <si>
    <t>I don’t believe it has been worse</t>
  </si>
  <si>
    <t>There are more ignorant people than I previously thought</t>
  </si>
  <si>
    <t>Stayed home much more than usual</t>
  </si>
  <si>
    <t>Just support from family and friends</t>
  </si>
  <si>
    <t>R_1ILQlpljDfIlsgR</t>
  </si>
  <si>
    <t>網上開會</t>
  </si>
  <si>
    <t xml:space="preserve">沒有 = No </t>
  </si>
  <si>
    <t>有。例如疫苗的作用。= Have. For example, the role of vaccines.</t>
  </si>
  <si>
    <t>在家工作。網上開會。</t>
  </si>
  <si>
    <t>接種疫苗。- vaccination</t>
  </si>
  <si>
    <t>R_1imLtWHxS6N9BBt</t>
  </si>
  <si>
    <t>Regular washing of hands</t>
  </si>
  <si>
    <t>7, 4+</t>
  </si>
  <si>
    <t>Mental health. Not seeing friends and socialising</t>
  </si>
  <si>
    <t>1, 3, 7, 4-</t>
  </si>
  <si>
    <t>Not sure</t>
  </si>
  <si>
    <t>Seeing friends in social setting</t>
  </si>
  <si>
    <t>R_1ImSQvsozEnnZ6d</t>
  </si>
  <si>
    <t>Has not changed anything for the worse</t>
  </si>
  <si>
    <t>Self, able to live/ survive well without “normal” daily activities; shopping in stores, going out with friends etc.</t>
  </si>
  <si>
    <t>Created a strong daily routine
Made regular phone and video contact with family and friends 
Watched a funny show on tv daily with spouse
Kept environment clean, bright and pleasant</t>
  </si>
  <si>
    <t>I have been fortunate to have a job that was unaffected by the pandemic.  
I am an RN, regularly employed. Increased stress was present for several months, but improved with improved PPE supply, more knowledge about virus and finally great improvement once vaccinated.  
My adult children and spouses also have work that continued without interruption in pay. 
I do not feel we have any recovery to make, and we are all thriving now that we can see each other</t>
  </si>
  <si>
    <t>R_1InnuPjIvgylfKr</t>
  </si>
  <si>
    <t>Less surprised on hearing unexpected news.</t>
  </si>
  <si>
    <t>Going outdoors and to gym much much less than before.</t>
  </si>
  <si>
    <t>How I think and react to things.</t>
  </si>
  <si>
    <t>Better understanding of how I think and react to things.  Then becoming more open to others ways of talking and doing things.</t>
  </si>
  <si>
    <t>Nothing really, maybe more chance to talk to friends.</t>
  </si>
  <si>
    <t>R_1IR6udm8in97POG</t>
  </si>
  <si>
    <t>R_1irJYAxiMwiE250</t>
  </si>
  <si>
    <t>yES</t>
  </si>
  <si>
    <t>R_1Iu7tWSRAzC8neX</t>
  </si>
  <si>
    <t>Less alcohol consumption and more time to focus on being healthy and strong.</t>
  </si>
  <si>
    <t>4+, 4-</t>
  </si>
  <si>
    <t>COVID restrictions have had a major impact on my personal life, particularly in relation to my marriage which has just ended. Even though it wasn't the only source of trouble, restrictions, lockdown and not being able to continue with social dynamics in different spaces and with different performativities, had a major toll in our relationship.</t>
  </si>
  <si>
    <t>2, 3, 7</t>
  </si>
  <si>
    <t>Importance of support networks, the benefits of green space and space to do exercise for both physical and mental health.</t>
  </si>
  <si>
    <t>1, 2, 3, 4+</t>
  </si>
  <si>
    <t>exercise, eat healthily</t>
  </si>
  <si>
    <t>Mental health support (therapy), social network support (family, friends, colleagues) for getting back with social life</t>
  </si>
  <si>
    <t>8,3</t>
  </si>
  <si>
    <t>R_1j95ygZWRYIx1xV</t>
  </si>
  <si>
    <t>Getting angry and stressed quite often</t>
  </si>
  <si>
    <t>No, I didn't</t>
  </si>
  <si>
    <t>Getting more involved in household activities.</t>
  </si>
  <si>
    <t>R_1jcsYeKPwSLYhml</t>
  </si>
  <si>
    <t>R_1jcvMuN2OYYasHz</t>
  </si>
  <si>
    <t>Increased mindfulness</t>
  </si>
  <si>
    <t>Loss of confidence to do things</t>
  </si>
  <si>
    <t>4-, 2</t>
  </si>
  <si>
    <t>Live for the day</t>
  </si>
  <si>
    <t>Stop worrying go slower enjoy the moment</t>
  </si>
  <si>
    <t>Return to regular work and social routine</t>
  </si>
  <si>
    <t>R_1jeTYPE8T9BgU1x</t>
  </si>
  <si>
    <t>Cambiando l'ottimismo in realismo in termini di pianificazione quotidiana = By changing optimism into realism in terms of daily planning</t>
  </si>
  <si>
    <t>Ho seguito alla cieca le indicazioni della mia azienda per evitare il contagio- I follow all the indications from my company to avoid contention</t>
  </si>
  <si>
    <t>possibilità di viaggiare liberamente/vaccino- ability to travel freely / vaccine</t>
  </si>
  <si>
    <t>4+,7</t>
  </si>
  <si>
    <t>R_1jJ2ID2ScogQc2v</t>
  </si>
  <si>
    <t>Working from home is easier and better. More nature, less polution, less traffic.</t>
  </si>
  <si>
    <t>6, 5+</t>
  </si>
  <si>
    <t>Prevented moving home, having holidays and seeing friends and family. It has bolstered my thoughts about how poor this government is and how selfish and stupid many people are.</t>
  </si>
  <si>
    <t>4-, 7, 3, 12, 11</t>
  </si>
  <si>
    <t>I am very independent and don't really need social contact or doing social things, nor to go go shopping. These things I haven't really missed.</t>
  </si>
  <si>
    <t xml:space="preserve">4-, 2 </t>
  </si>
  <si>
    <t>Took up pastimes like playing chess and learning a language, both using phone apps, and reading books that I have never got around to reading before. Cycling and enjoying the nature with less traffic and noise polution.</t>
  </si>
  <si>
    <t>Perhaps more time together.</t>
  </si>
  <si>
    <t>R_1JOvHsjm8QfFdYx</t>
  </si>
  <si>
    <t>R_1JPnuRrqmfMs5tD</t>
  </si>
  <si>
    <t>I am more comfortable with online meetings and presentations</t>
  </si>
  <si>
    <t xml:space="preserve">10, 4+ </t>
  </si>
  <si>
    <t>being alone for a long period of time made me wonder a lot about everything in life and criticise my lifestyle, behaviour and thoughts</t>
  </si>
  <si>
    <t>I found out that there is a lot of problems that I need to deal with in order to live a more fulfilling life</t>
  </si>
  <si>
    <t>crochet, crochet and more crochet. taking time to make a proper cup of coffee and breakfast. never work in home clothes.</t>
  </si>
  <si>
    <t>therapy
theater</t>
  </si>
  <si>
    <t>R_1jv30TS8alW3xgk</t>
  </si>
  <si>
    <t>I exercise more, started meditation. I'm learning a new language, and learned to deal better with boredom.</t>
  </si>
  <si>
    <t xml:space="preserve">4+, 5+ </t>
  </si>
  <si>
    <t>Not going out has made me lazy to put an effort in my  appearance. Due to Covid, I haven't gone for a routine blood test, annual check up, eye check, gynecologist consultation. There is underlying worry about loved ones contracting Covid. I've been ruminating more than usual about past issues which I don't normally do.</t>
  </si>
  <si>
    <t>4-, 8, 7, 3, 1, 2</t>
  </si>
  <si>
    <t>I realized I'm more resilient than I thought. I am proud of how my husband and I handled the pandemic- checking in on loved ones over video, trying to eat healthier, begin exercising, etc. Trying to control what we can. I wasn't so sure in the beginning of the pandemic due to stress about covid. I found I was stronger than I thought because I had quit drinking the year before, and I didn't use the pandemic as an excuse to start again.</t>
  </si>
  <si>
    <t>1, 2, 3, 4-</t>
  </si>
  <si>
    <t>Ate more at home and healthier foods. Added protein in every meal to control carb and sugar cravings. Started taking multi-vitamins. Began yoga 3 times a week. I ty and do headspace meditation (though not consistent). I reduced some rumination last year by learning German on Duolingo. I talked to friends and loved ones regularly and check in on my dad every day. I watched more comedy shows to keep my mood up.</t>
  </si>
  <si>
    <t>The support of the public by wearing masks, staying home, and helping lower the out of control numbers in my country.</t>
  </si>
  <si>
    <t>7,11</t>
  </si>
  <si>
    <t>R_1JWyErE9fSqNnkR</t>
  </si>
  <si>
    <t>R_1k00WvsI54FXbFt</t>
  </si>
  <si>
    <t>Spend more time with my partner, not commuting, connecting more with friends in other locations</t>
  </si>
  <si>
    <t>3, 4+ , 4-</t>
  </si>
  <si>
    <t>Mental health is worse, physical health is worse, stress is increased, poor diet, no exercise anymore</t>
  </si>
  <si>
    <t>I'm not very resilient.</t>
  </si>
  <si>
    <t>Can't think of any. Most everything has been worse off emotionally and physically. Nothing 'better' but maybe the same.</t>
  </si>
  <si>
    <t>More confidence that it won't spread, more interactions with friends but under responsible guidelines of the gov.</t>
  </si>
  <si>
    <t>12,3</t>
  </si>
  <si>
    <t>R_1k1BrvvPAfg1HMt</t>
  </si>
  <si>
    <t>R_1K6HPNuQkDuBPja</t>
  </si>
  <si>
    <t>I have had more free time to pursue new interests and spend time with my husband and cat</t>
  </si>
  <si>
    <t>The variety of my work has vanished (freelance musician) as the industry hasn't opened up yet.</t>
  </si>
  <si>
    <t>I was probably working too hard unnecessarily before the pandemic.</t>
  </si>
  <si>
    <t>I settled into a routine with my husband that we never used to have due to our unpredictable schedules. This has been a lifeline in ensuring that each day has certain things to look forward to.</t>
  </si>
  <si>
    <t>The performing arts industry needs a clear plan on how it is going to open up again so that we can go back to work.</t>
  </si>
  <si>
    <t>R_1K70Ht3yepyoOLr</t>
  </si>
  <si>
    <t>外出。</t>
  </si>
  <si>
    <t>7, 4-</t>
  </si>
  <si>
    <t>變得更潔癖。例如一定會將超市購買的物品用酒精紙抹完才放進雪櫃。及頻密使用其他消毒物品。= Become a cleaner addiction. For example, the items purchased in the supermarket must be wiped with alcohol paper before putting them in the refrigerator. And frequently use other disinfection items.</t>
  </si>
  <si>
    <t>4+, 7</t>
  </si>
  <si>
    <t xml:space="preserve">有的。= some </t>
  </si>
  <si>
    <t>沒有</t>
  </si>
  <si>
    <t>沒有。</t>
  </si>
  <si>
    <t>R_1K8y6sxld3XVcep</t>
  </si>
  <si>
    <t>Trust in government has deteriorated, not sure if this government can properly run the country.</t>
  </si>
  <si>
    <t>Yes - different people's risk level and tolerance for risk</t>
  </si>
  <si>
    <t>Wash hands more frequently</t>
  </si>
  <si>
    <t>R_1KdU8lxNgO7zHC9</t>
  </si>
  <si>
    <t>Mental and physical health has improved during lockdown when I didn't have to leave the house to see people and people kept their distance outside to begin with</t>
  </si>
  <si>
    <t>1, 4-, 7</t>
  </si>
  <si>
    <t>People are selfish.
I learned I had genetic condition that makes me vulnerable</t>
  </si>
  <si>
    <t>11, 2, 7</t>
  </si>
  <si>
    <t>Not seeing anyone</t>
  </si>
  <si>
    <t>Doubled jabbed and be able to continue to work from home</t>
  </si>
  <si>
    <t>6,7</t>
  </si>
  <si>
    <t>R_1Kqj2yTbfXuTdjH</t>
  </si>
  <si>
    <t>Better</t>
  </si>
  <si>
    <t>We are resilient and very resourceful. When life gives lemons make lemonade and get on with it. Adapt to the environment and keep hope always</t>
  </si>
  <si>
    <t>Meditate, mindfulness and live in the moment. Be kind to your self and others around you</t>
  </si>
  <si>
    <t>Think of people as people not as a statistic</t>
  </si>
  <si>
    <t>R_1kRXOTERdUmGvKC</t>
  </si>
  <si>
    <t>Only in regard to strengthening my belief that the majority of humans are self obsessed and thoughtless. Think only if themselves and their wants in the very short term and give absolutely no thought to the environment or anything or anyone outside their immediate circle. There is no hope for the future of this planet when even a global pandemic can't make those people think about more than themselves</t>
  </si>
  <si>
    <t>11, 2</t>
  </si>
  <si>
    <t>No. There will always be a small section of humanity who works slavishly for the benefit of others and the planet as a whole whilst the vast majority care about nothing but themselves, right now, right here. You could say I realised I dislike and despair of the human race even more  than I did previously.</t>
  </si>
  <si>
    <t>Took more prescribed medication. Avoided people as much as possible. Kept up with government information and ignored all other hype and avoided media reporting.</t>
  </si>
  <si>
    <t>4+,4-,12</t>
  </si>
  <si>
    <t>Support for my mental health which I have been told is not an option.</t>
  </si>
  <si>
    <t>R_1KuJ1KW4mZ0L1jB</t>
  </si>
  <si>
    <t>I exercise more now than I used to, and drive to work less because we both WFH</t>
  </si>
  <si>
    <t>4+, 6, 4-</t>
  </si>
  <si>
    <t>Not really.</t>
  </si>
  <si>
    <t>I don't think so</t>
  </si>
  <si>
    <t>R_1kYTGQpp5qr7OYg</t>
  </si>
  <si>
    <t>I need to change my businesses I am an artist who did festivals to sell my art. I need to become internet based and successful.</t>
  </si>
  <si>
    <t>I drink to cope with stress and of course that’s terrible.</t>
  </si>
  <si>
    <t xml:space="preserve">1, 2, 4+ </t>
  </si>
  <si>
    <t>We took in my step daughter and her boyfriend because Covid / inability to work displaced them from their apartment and they said they would be homeless.They ended up being lazy, dirty and unmotivated to help keep the overcrowded space clean. I had to ask them to leave once vaccines became available. They still haven’t found work or gotten vaccinated so I’ve learned that just because people are family doesn’t mean they are responsible adults. I’m am so stressed and I hope they actually leave when they say they are supposed to in a few days. They probably hate us for asking them to leave, but I can’t let them live like it’s a hotel, they have a cat they don’t even clean up after.</t>
  </si>
  <si>
    <t xml:space="preserve">1, 2, 3, 4-, 6, 7, 11 </t>
  </si>
  <si>
    <t>I tried to make art. I tried to help my family. I talked to family and friends. I tried to not overeat or drink too much.</t>
  </si>
  <si>
    <t>For everything to not be shut down again, or to at least figure out how to sell online and not need outdoor events to make money.</t>
  </si>
  <si>
    <t>R_1l9oq0TeZ5B04Ff</t>
  </si>
  <si>
    <t>The different lifestyle of staying at home during the pandemic has given me the time to explore other hobbies and has also allowed me to develop a renewed sense of resilience to uncertain events.</t>
  </si>
  <si>
    <t>6, 2, 4+, 5+, 1</t>
  </si>
  <si>
    <t>covid has stalled the development of social relationships in my workplace which has caused me to rely on friends outside of the workplace rather than relationships with colleagues</t>
  </si>
  <si>
    <t>7, 6, 3</t>
  </si>
  <si>
    <t>Spending the initial portion of the pandemic alone, helped me discover a new sense of resilience and taught me that perhaps I was more able to deal with uncertain events than I had previously thought.</t>
  </si>
  <si>
    <t>It was essential to allow myself to not worry excessively about getting work done on time, and to give time to 'doing nothing'</t>
  </si>
  <si>
    <t>the return to work in physical workplaces must be allowed to be gradual. Changing from the current work lifestyle immediately back to a fully in person work lifestyle would be shocking and difficult to deal with. The same sensitivity and mindfulness that was shown to people during the onset of the pandemic must also be produced to allow people to overcome the anxieties of returning to 'normal'.</t>
  </si>
  <si>
    <t>6,1</t>
  </si>
  <si>
    <t>R_1laZp3JXZmaUfiu</t>
  </si>
  <si>
    <t>Work from home. Much less contact with other people. Not seeing my elderly mother regularly. No long distance travel. Few vacations. Less willingness to go to doctor. Less in person shopping (except for bakeries!). More time at home. No eating out but more take-out.  Bake way too many of my favorite goodies - cookies and seedy cheese. Few family visits. Reduced participation in my favorite sport - Pickleball.</t>
  </si>
  <si>
    <t xml:space="preserve">6, 7, 3, 4- </t>
  </si>
  <si>
    <t>I am an introvert and the pandemic has allowed me to disconnect more from the world around me. I’ve never had many friends and this has made me feel like I have even fewer because I do not get the same level of work and sports interactions with co-worker and acquaintances. I feel like I am harder for my wife to live with, maybe because I get less time away from her. She used to travel regularly but has been unable to do so. This exhibits in my being overly sensitive to criticism (or perceived criticism), and not wanting to do things with her like going for walks. I am more grumpy and touchy than I used to be. I have been eating too much, specifically too much sugar,</t>
  </si>
  <si>
    <t>1, 2, 3, 4-, 4+, 7</t>
  </si>
  <si>
    <t>We are resilient. Since the beginning of the pandemic I thought there would be no returning to “normal”, but rather than dwell on that I wonder what the new normal will be. I was surprised at how easily I adjusted to having so much less contact with people, confirming my belief that I am an introvert.</t>
  </si>
  <si>
    <t>I attempted to maintain my regular physical activity. Because I was a regular gym goer (something I fear never doing again), it was hard to maintain my motivation. Thankfully a friend convinced me to take up an online yoga class that is short and planned out for me. I have now done yoga every day for over 100 days, something I never would have thought I would do pre-pandemic. I tried to get outside regularly even in crummy weather. I’ve read many more books than in the past. I have cried a lot more than I did in the past.</t>
  </si>
  <si>
    <t>I have been considering going to a therapist (although I have been thinking about this for years so who knows if I will follow up). I want other people to get vaccinated. My wife and I both have anti-vaxer’s in our families and we are not happy about it. We are starting to open up our lives to travel with a couple of plane trips planned.</t>
  </si>
  <si>
    <t>8,7,3,4+</t>
  </si>
  <si>
    <t>R_1Legky4WxmJSL40</t>
  </si>
  <si>
    <t>More time with my wife; more in-home exercise; less alcohol; learned new skills (online); less business travel. I've done more pleasure reading.</t>
  </si>
  <si>
    <t>3, 4+, 4-, 10</t>
  </si>
  <si>
    <t>Inability to see our adult children, and other extended family and friends. Less time pursuing interests that involve others (team sports, choral singing, socializing). Inability to travel for fun.</t>
  </si>
  <si>
    <t>I can continue learning new things (e.g., languages, music). Several friends and acquaintances have beliefs I'd categorize as conspiracy theories, or even paranoia. I can eat a (mostly) vegetarian diet. I have no interest in debates about political or social issues -- over the past year such debates have ceased to engage me.</t>
  </si>
  <si>
    <t>2, 3, 4-, 5+</t>
  </si>
  <si>
    <t>Making the bed every day (or nearly every day). Staying in contact with my family and close friends over electronic means. Learning new things (online courses). Exercising. Playing guitar, piano, singing. Maintaining a fairly consistent sleep schedule. Gardening. Eating less sugar. Resisting -- mostly -- the impulse to judge others' behavior (e.g., not wearing masks, gathering in groups). Seeking reliable sources for news about COVID and other things going on in the world.</t>
  </si>
  <si>
    <t>4+,3,12</t>
  </si>
  <si>
    <t>No re-emergence of the pandemic. Time together. Easy impromptu gatherings.</t>
  </si>
  <si>
    <t>R_1LFPThwHgPq84Zz</t>
  </si>
  <si>
    <t>Περιορισμός μετακινήσεων, εργασία στο σπίτι, μέτρα προστασίας (μάσκες κλπ)</t>
  </si>
  <si>
    <t>δεν ταξιδεύω, αποφεύγω τις επαφές με ανθρώπους (χειραψίες, αγκαλιές κλπ) = I do not travel, I avoid contact with people (handshakes, hugs, etc.)</t>
  </si>
  <si>
    <t xml:space="preserve">4-, 7 </t>
  </si>
  <si>
    <t xml:space="preserve">καλή ατομική υγιεινή = good personal hygiene </t>
  </si>
  <si>
    <t>απέκτησα υπομονή και δεν είμαι πια βιαστικός- I have gained patience and I am no longer in a hurry</t>
  </si>
  <si>
    <t>τίποτε- nothing</t>
  </si>
  <si>
    <t>R_1LGNDQr9Xlii6l6</t>
  </si>
  <si>
    <t>working from home along with spouse and child</t>
  </si>
  <si>
    <t>6, 3</t>
  </si>
  <si>
    <t>I do almost nothing outside of the house now. I used to enjoy being active, planning and attending sports and events with friends, meals with family, concerts, trips. None of that is possible right now leaving me very little to do that I enjoy.</t>
  </si>
  <si>
    <t>4-, 3, 7</t>
  </si>
  <si>
    <t>Create a work space in the basement.</t>
  </si>
  <si>
    <t>R_1LkCd2HjHFm7paz</t>
  </si>
  <si>
    <t>Φυσικά. Ενισχύθηκε η κοινωνική απομόνωση = Of course. Social isolation was strengthened</t>
  </si>
  <si>
    <t>Τελικά υπάρχει ανάγκη για μοίρασμα = Finally there is a need for sharing</t>
  </si>
  <si>
    <t>R_1lnx6V4LwLTYjGE</t>
  </si>
  <si>
    <t>I just get on with it</t>
  </si>
  <si>
    <t>More smoking, plans for the future</t>
  </si>
  <si>
    <t>That I am very patient</t>
  </si>
  <si>
    <t>I’m not sure</t>
  </si>
  <si>
    <t>Holidays</t>
  </si>
  <si>
    <t>R_1loDxcjtDkg8tGY</t>
  </si>
  <si>
    <t>I found a partner!!</t>
  </si>
  <si>
    <t>I have no chance to vist my mother which has been hospitalized for a tumor</t>
  </si>
  <si>
    <t>no more than usually</t>
  </si>
  <si>
    <t>I got Lisina, I tryied to not modify my routine and daily life, I thought positive</t>
  </si>
  <si>
    <t>being toghether and help my mother to recover from tumor</t>
  </si>
  <si>
    <t>R_1lsGcDiHoGfgaj7</t>
  </si>
  <si>
    <t>Use of Zoom</t>
  </si>
  <si>
    <t>Isolated from family &amp; friends</t>
  </si>
  <si>
    <t>How others react to restricted lifestyle I’m used to.</t>
  </si>
  <si>
    <t>I wrote about nature</t>
  </si>
  <si>
    <t>Safety to see family and friends.</t>
  </si>
  <si>
    <t>R_1LTHnrZEJ3yySp2</t>
  </si>
  <si>
    <t>wfh, social distancing</t>
  </si>
  <si>
    <t>there are a lot of idiots among us</t>
  </si>
  <si>
    <t>avoid social media</t>
  </si>
  <si>
    <t>money</t>
  </si>
  <si>
    <t>R_1ltSDj24ME6O6Nz</t>
  </si>
  <si>
    <t>I've become much less social than before. I've also worked from home almost exclusively.</t>
  </si>
  <si>
    <t>4-,6</t>
  </si>
  <si>
    <t>It has made me more worried. It has made me less likely to see friends that I want to see.</t>
  </si>
  <si>
    <t>1, 4-, 3</t>
  </si>
  <si>
    <t>I learned that humans' certainty about the future is often an illusion, and I learned to be fine with not making advance plans. In fact I actually like it!</t>
  </si>
  <si>
    <t>2, 5+</t>
  </si>
  <si>
    <t>I became more resilient to stress at work, plowing forward even when I was very nervous about how something would turn out.</t>
  </si>
  <si>
    <t>2,1</t>
  </si>
  <si>
    <t>We will need good childcare support and also hopefully understanding from my employers to allow me to stop commuting if the pandemic worsens.</t>
  </si>
  <si>
    <t>R_1M3pBV3Pgzb9egf</t>
  </si>
  <si>
    <t>exercise
talking to people</t>
  </si>
  <si>
    <t>reduced workload
better access to healthcare</t>
  </si>
  <si>
    <t>R_1mCvGV2QoFeWHhX</t>
  </si>
  <si>
    <t>R_1mDYlVgCEGfZe7u</t>
  </si>
  <si>
    <t>More time to spend on hobbies at home without a commute. Less drinking alcohol. More aware of hygiene and cleanliness. Closer with my roommate.</t>
  </si>
  <si>
    <t>4+ , 4-, 3</t>
  </si>
  <si>
    <t>Disordered eating behaviours have increased. Less time with friends. Eating has gotten worse. Emotions are a lot more extreme.</t>
  </si>
  <si>
    <t xml:space="preserve">4+, 4-, 3, 1, </t>
  </si>
  <si>
    <t>No.</t>
  </si>
  <si>
    <t>Going for a walk or playing a game to put off bad coping habits. Set schedules/timetables to keep myself on top of things. Learnt how to self-soothe when stressed.</t>
  </si>
  <si>
    <t>4+,1</t>
  </si>
  <si>
    <t>Continued support from my supervisor. Ideally therapeutic support for my eating disorder. An acceptance from the university that work has been delayed owing to the pandemic itself.</t>
  </si>
  <si>
    <t>8,2</t>
  </si>
  <si>
    <t>R_1mhomrIzpvxTWy8</t>
  </si>
  <si>
    <t>Mental health</t>
  </si>
  <si>
    <t>I had made me stress about the future, my mental health has declined. I feel alone and that nobody understands me.</t>
  </si>
  <si>
    <t>1, 2, 4-</t>
  </si>
  <si>
    <t>Yes, I have learned to cook.</t>
  </si>
  <si>
    <t xml:space="preserve">2, </t>
  </si>
  <si>
    <t>Following the governments guidlines.</t>
  </si>
  <si>
    <t>Mental health help.</t>
  </si>
  <si>
    <t>R_1MKAS5v7dD8bfs2</t>
  </si>
  <si>
    <t>R_1mlR1AwH4cwz0bF</t>
  </si>
  <si>
    <t>长时间无法远距离外出</t>
  </si>
  <si>
    <t>还好 = fine</t>
  </si>
  <si>
    <t>是，学会一些远程办公和教学的软件和技能 = Yes, learn some remote office and teaching software and skills</t>
  </si>
  <si>
    <t xml:space="preserve">6, 10 </t>
  </si>
  <si>
    <t>远程办公节省了通勤，办公时间灵活- Remote office saves commuting and flexible office hours</t>
  </si>
  <si>
    <t>结合远程与在地办公模式，灵- 活选择- Combining remote and local office mode, flexible choice</t>
  </si>
  <si>
    <t>R_1MN7p2wTwrD6sJT</t>
  </si>
  <si>
    <t>I feel quite content to stay at home more, comfortable with my own company</t>
  </si>
  <si>
    <t>1,2</t>
  </si>
  <si>
    <t>I feel worried that I may have become more sedentary and  make less effort to go out</t>
  </si>
  <si>
    <t>I am content with my own company, however I value my friends greatly, my siblings don't care about me, my children are wonderful and resilient</t>
  </si>
  <si>
    <t>Just relaxed , stopped striving to be busy all the time
Kept in touch with friends</t>
  </si>
  <si>
    <t>some part-time work (my contract comes to an end in July)</t>
  </si>
  <si>
    <t>R_1MSQejzJCVZkcsi</t>
  </si>
  <si>
    <t>R_1mVM44mrbyKW22Q</t>
  </si>
  <si>
    <t>Going for more walks</t>
  </si>
  <si>
    <t>Overthinking and feeling more anxious about going into a shop</t>
  </si>
  <si>
    <t xml:space="preserve">1, 8, 7 </t>
  </si>
  <si>
    <t>Go for more walks. Tell people about my worries.</t>
  </si>
  <si>
    <t>Support with how to cope with everything going back to ‘normality’</t>
  </si>
  <si>
    <t xml:space="preserve">8 = Loss </t>
  </si>
  <si>
    <t>"I lost my nan ... and I feel dissapointed about all the things we can't do."</t>
  </si>
  <si>
    <t>R_1mw2TBsn4YAn3g9</t>
  </si>
  <si>
    <t>i had to learn how to work from home and have a regular routine, which I would not have been able to do without my boyfriend.</t>
  </si>
  <si>
    <t>I doomscroll - I regularly check news websites to see what bad things are happening as a way of procrastinating. 
For the first 6 months I stopped exercising because they gyms had closed but that is when I made myself learn running so i now think my fitness is better than it was pre-pandemic.</t>
  </si>
  <si>
    <t xml:space="preserve">2, 4-, 4+, </t>
  </si>
  <si>
    <t>I learned how to run, that is one of my favourite hobbies now.
Watching people I know and journalists wildly misinterpret statistics, risk, and the words of scientists about covid has shown me that I have much higher mathematical literacy than most people because of my academic background.  
Related to the previous point, I learned that my family are selfish and cannot link their actions to wider society or they think exceptions should be applied to them. I hadn't realised how demanding they are of me until the pandemic when they pressured me to do things that break lockdown and potentially spread the virus for their sake. I've become better at recognizing their controlling behaviors and am learning to set boundaries. I enjoyed my christmas celebration alone with my boyfriend so much that I would consider spending christmas away from my family again in future!</t>
  </si>
  <si>
    <t xml:space="preserve">2, 3, 7, 11 </t>
  </si>
  <si>
    <t>I took up some new hobbies to show myself that I can continue to learn and grow and become a better person. Running is a big one, I also am practicing Greek (my second language I am not fluent in but want to be) for 5 minutes a day. I started learning Cantonese so I can make my boyfriend laugh and eavesdrop on his mother. She speaks perfect English but with other people around she always switches to Cantonese.</t>
  </si>
  <si>
    <t>4+,</t>
  </si>
  <si>
    <t>Vaccinations, a spacious living space and a garden, nature within walking distance of home, fiber internet.
It feels like a weird answer but I need the pandemic to not come back? The only way I can recover is for it to be over. I'm going to start a new job in 4 months and I want to be able to go in to the office to meet people, I want to reconnect with friends over food and drinks, I want to spontaneously go out and travel and have holidays abroad but I don't want these things during the pandemic, even as lockdown is being eased because it will have the shadow of possibly catching and spreading the virus hanging over it. I think to recover and thrive I need to be carefree about these things.</t>
  </si>
  <si>
    <t>7,10,4+</t>
  </si>
  <si>
    <t>R_1mx6DDQGEzaqj8j</t>
  </si>
  <si>
    <t>Had time to just be and not constantly doing things to distract myself. I have also been able to save money</t>
  </si>
  <si>
    <t xml:space="preserve">2, 4+, 6 </t>
  </si>
  <si>
    <t>social life impacted and inability to see family</t>
  </si>
  <si>
    <t>3, 4-</t>
  </si>
  <si>
    <t>Kept myself busy with projects.</t>
  </si>
  <si>
    <t>R_1MZ1QBaK6snb8Q0</t>
  </si>
  <si>
    <t>No overseas travel</t>
  </si>
  <si>
    <t>4-, 7</t>
  </si>
  <si>
    <t>It has made me fear I won't see my parents overseas for some time</t>
  </si>
  <si>
    <t>People from other countries are very different to how Australians think</t>
  </si>
  <si>
    <t>Learn to de-stress and enjoy home</t>
  </si>
  <si>
    <t>More certainty about the future</t>
  </si>
  <si>
    <t>R_1N2FkRuXaOaoynu</t>
  </si>
  <si>
    <t>I keep my distance know from other people.</t>
  </si>
  <si>
    <t>I stay home more, otherwise it hasn't change my behavior</t>
  </si>
  <si>
    <t>Long walks helped</t>
  </si>
  <si>
    <t>Money for their business, which was greatly affected, however they already got that from the government program</t>
  </si>
  <si>
    <t>R_1n6d7BR8XdD009L</t>
  </si>
  <si>
    <t>mehr Gelassenheit, keine Warten auf eine Lösung, Indifferenz</t>
  </si>
  <si>
    <t>schlechte Planbarkeit, schwierig Zukunftspläne zu machen, weiterhin keine Urlaubsreisen möglich = poor predictability, difficult future plans, still no vacation trips possible</t>
  </si>
  <si>
    <t>sicherlich! neue Seiten von Freunden kennengelernt, viel über Sicherheits- und Freiheitsbefinden gelernt = surely! got to know new sides of friends, learned a lot about security and freedom</t>
  </si>
  <si>
    <t>Yoga, Meditation, Spazieren gehen, Brot backen, Zimmerpflanzen</t>
  </si>
  <si>
    <t>Urlaub mit der Familie- Family vacation</t>
  </si>
  <si>
    <t>3,4+,7</t>
  </si>
  <si>
    <t>R_1N82AiNW26vEnU0</t>
  </si>
  <si>
    <t>Online classes, zoom and google meets have been a real benefit.</t>
  </si>
  <si>
    <t>Diet and sleep has worsened.</t>
  </si>
  <si>
    <t>R_1NFhgbUIa9KAy4Y</t>
  </si>
  <si>
    <t>exclusively work from home</t>
  </si>
  <si>
    <t>Made me more isolated - less social, willing to reach out and connect.</t>
  </si>
  <si>
    <t>I learned how self-absorbed and uncaring some (other) people can be.</t>
  </si>
  <si>
    <t>get therapy</t>
  </si>
  <si>
    <t>R_1Nk3J6uXXIbe241</t>
  </si>
  <si>
    <t>my  husband works from home and home working for  me generally easier. no commute.</t>
  </si>
  <si>
    <t>6, 3, 4-</t>
  </si>
  <si>
    <t>not seeing friends &amp; family and not being able to make travel plans for the year ahead.</t>
  </si>
  <si>
    <t>happy I had my PhD to keep me occupied.  Finishing now, so wonder what lockdown would be like without it!?
others generally pretty sensible but everyone misses doing "normal" socialising and travel.</t>
  </si>
  <si>
    <t>6, 4-. 7</t>
  </si>
  <si>
    <t>more exercise
(even?) more structure to the day/evenings to make up for lack of random activities.
reach out to friends and family more regularly.</t>
  </si>
  <si>
    <t>greater clarity (or as much as possible) about travel possibilities/restrictions</t>
  </si>
  <si>
    <t>13,7,4+</t>
  </si>
  <si>
    <t>R_1nNGpUlDVWO6OVc</t>
  </si>
  <si>
    <t>We were full-time caregivers for our grandsons for six weeks. For the rest of the time, we have been part-time caregivers/teachers.</t>
  </si>
  <si>
    <t>I can't think of anything that has changed for the worse. I miss seeing and spending time with our adult children.</t>
  </si>
  <si>
    <t>Learned that we can still like each other living in quarantine!</t>
  </si>
  <si>
    <t>Good food, lots of exercise, lots of spiritual work.</t>
  </si>
  <si>
    <t>We have been fortunate and have thrived throughout.</t>
  </si>
  <si>
    <t>R_1nNmCzp8b9znSPH</t>
  </si>
  <si>
    <t>I practice more social distancing</t>
  </si>
  <si>
    <t>Mainly I feel much more stress because of the uncertainty and I haven't gotten in touch with many people I love.</t>
  </si>
  <si>
    <t>How much impact the media has on people's lives.</t>
  </si>
  <si>
    <t>Started walking more.</t>
  </si>
  <si>
    <t>Work stability</t>
  </si>
  <si>
    <t>R_1nOwTwSRlWdnLKC</t>
  </si>
  <si>
    <t>Socializing, my kids schooling, travel plans</t>
  </si>
  <si>
    <t xml:space="preserve">3, 7 </t>
  </si>
  <si>
    <t>Recharged my marriage after going through a lot of rough times</t>
  </si>
  <si>
    <t>Form a pod for socializing for my kids, start a regular zoom chat with friebds</t>
  </si>
  <si>
    <t>Numbers to go down so my kids can go back to school, children’s vaccines</t>
  </si>
  <si>
    <t>R_1nQ264QNIkKEdVS</t>
  </si>
  <si>
    <t>No social life, no live music (son is a musician), no restaurants (tired of cooking for everyone), no variety in surroundings</t>
  </si>
  <si>
    <t xml:space="preserve">4-, 6, </t>
  </si>
  <si>
    <t>Started running regularly until severe ankle sprain forced me to stop.  Still in rehab.</t>
  </si>
  <si>
    <t>Vaccines for all</t>
  </si>
  <si>
    <t>R_1NqfAyYWgc09Q3e</t>
  </si>
  <si>
    <t>Not having to interact with people</t>
  </si>
  <si>
    <t>Work is more insecure</t>
  </si>
  <si>
    <t>Mindful self compassion meditation
Regular walkin</t>
  </si>
  <si>
    <t>Job security</t>
  </si>
  <si>
    <t>R_1NSDgOe0nAYdkY1</t>
  </si>
  <si>
    <t>The one unexpected result of the pandemic is that we are now living in a very comfortable flat in my husband's country, for a very low price (compared to UK standards). We now have plenty of space to work from home without interrupting each other's day.</t>
  </si>
  <si>
    <t>I'm permanently living in my husband's country, where I don't speak the language, so that makes me feel even more isolated than if I were in say, the UK where I am enrolled as a student. Having no family or friends whatsover, makes me feel bad. I'm aware that I wouldn't be able to visit them in their homes even if they were in the same country, but my close family and friends are even in a different time zone, making it very difficult to have a chat on the phone.
No job prospects here for the same reason, language barriers. Having a nice apartment is nice, temporarily, until I finish my thesis. But the isolation and the constant bad news about COVID (worldwide, and in my home country), plus the political instability there in my home country (change of government coming this month), plus the uncertainty of what will happen next... My thinking about the future has become certainly worse.</t>
  </si>
  <si>
    <t xml:space="preserve">1, 2, 3, 4-, 6, 7, 12 </t>
  </si>
  <si>
    <t>Yes, that it's useless to plan anything for the next month, even worse for the next year. I'm all about planning next steps, but that has proven to be completely stressful these days. No planning and more day-to-day living.
Also, that being healthy is what matters the most. I'm not excelling at my studies, I feel like I wasn't even before the pandemic, and that made me feel like a failure. Thanks to my husband, I'm starting to realize that even in the worst case scenario, in which I don't fulfil my degree, it's not the end of my life, not would I be a failure.</t>
  </si>
  <si>
    <t>It's still a work in progress, but I'm trying to be a bit more flexible in terms of future plans.</t>
  </si>
  <si>
    <t>Emotional support, I guess. To have the reassurance that in the end, everything will be okay.</t>
  </si>
  <si>
    <t>R_1nUgpYV8fqLhz5G</t>
  </si>
  <si>
    <t>Bad eating habits, not being able to see &amp; support friends face to face. Much more stress at work. Able to get away to relax</t>
  </si>
  <si>
    <t>2, 3, 4-, 6</t>
  </si>
  <si>
    <t>Took time off work, garden, spend more time in bed, do nothing at all for a day</t>
  </si>
  <si>
    <t>4-,4+</t>
  </si>
  <si>
    <t>To be able to have friends &amp; family visit, be in the house &amp; stay.</t>
  </si>
  <si>
    <t>R_1nW0x3mb5ms0Lo8</t>
  </si>
  <si>
    <t>I am more organised</t>
  </si>
  <si>
    <t>I have become more willingly isolated</t>
  </si>
  <si>
    <t>Some folk are very ignorant about covid. I don't think much has changed about myself or the ways I deal with things</t>
  </si>
  <si>
    <t>I got slightly more organised</t>
  </si>
  <si>
    <t>I don't know</t>
  </si>
  <si>
    <t>R_1o5347y0WarmlMb</t>
  </si>
  <si>
    <t>Cooking more often and the increased variety in my cooking has probably improved my diet</t>
  </si>
  <si>
    <t>It was already hard to socialise (in-person) prior to the pandemic, but now there's another layer of stress caused by my focus on social distancing. My mental health was fine prior to the pandemic, but now it's certainly not. I used to be more physically active, but that has dropped. My decreasing physical health throughout the pandemic (partly caused by and partly *causing* the decreased physical activity) is not good.</t>
  </si>
  <si>
    <t>I learned that I do need to socialise and be physically around other people semi-regularly.</t>
  </si>
  <si>
    <t>I see a mental health counsellor regularly now.</t>
  </si>
  <si>
    <t>I need access to the vaccine, so that I can visit my family and start returning to normal (for me) socialising. Continued counselling is probably also necessary</t>
  </si>
  <si>
    <t>7,3,4+,8</t>
  </si>
  <si>
    <t>R_1o7KorlyRDexf94</t>
  </si>
  <si>
    <t>Interesting news, good excuse to stay home more than usual</t>
  </si>
  <si>
    <t>Less physical activity, less meeting family and friends, not going abroad.</t>
  </si>
  <si>
    <t>Definitely, ascalways at times of crisis, people reveal their real personality more than normally. No news, though.</t>
  </si>
  <si>
    <t>Reading many professional literature (I am M.D), observing the rules of wearing masks, desinfecting hands and stuff from thr supermarket and social distancing (and demanding others doing it, too), making preventive hot inhalations when in doubt of being exposed to the virus, taking the vaccine, of course.</t>
  </si>
  <si>
    <t>Propper vaccination, determination, optimism.</t>
  </si>
  <si>
    <t>2,7</t>
  </si>
  <si>
    <t>R_1oASCNr1sSTQ9Nt</t>
  </si>
  <si>
    <t>I just stay indoors all the time for everything!</t>
  </si>
  <si>
    <t>4- , 7</t>
  </si>
  <si>
    <t>Agoraphobia! And I don't know that I will be able to perceive safety (separate from actually being safe, which may be possible) again, at least not for a long time. Not even in reference solely to the pandemic itself, but that the extended isolation caused by the aforementioned never ever leaving the house has brought up a bunch of unrelated past traumatic experiences, and I experience a lot more post-traumatic stress symptoms etc. than in the past.</t>
  </si>
  <si>
    <t>People really really really really do not care about disabled people's lives. Truly, they do not care whether we live or die - or in fact, they would consider our dying a mercy for us, something unavoidable, maybe sad, but also maybe positive somehow right (being put out of our apparent misery etc.) I thought I knew that before, but I didn't really.</t>
  </si>
  <si>
    <t xml:space="preserve">2, 11 </t>
  </si>
  <si>
    <t>I took my religious observance more seriously which has made/is making a big difference to my overall level of happiness. 
I'm not more resilient. What doesn't kill you makes you weaker.</t>
  </si>
  <si>
    <t>Money, please! Just enough money to get into different, safer housing and not have to choose between like, food and medicine. I just want whatever material resources could help bring some SECURITY and STABILITY to the life of myself and my family.</t>
  </si>
  <si>
    <t>R_1oBFTvYy5V0kG6r</t>
  </si>
  <si>
    <t>more resilient</t>
  </si>
  <si>
    <t>lonelier, I feel bottled up with emotions, lost valuable time with friends and family, don't work out as used to.</t>
  </si>
  <si>
    <t xml:space="preserve">1, 2, 3, 4- </t>
  </si>
  <si>
    <t>I wouldn't say I learned anything new, I just had to get on with it so as not to let it affect my work.</t>
  </si>
  <si>
    <t>I think some mental health counselling might be beneficial.</t>
  </si>
  <si>
    <t>R_1OHsj22aaViLqNL</t>
  </si>
  <si>
    <t>Started exercising again, left my stressful job</t>
  </si>
  <si>
    <t>4+, 6</t>
  </si>
  <si>
    <t>Drink more alcohol and ate badly during Early 2021 lockdown.</t>
  </si>
  <si>
    <t>Mindfulness exercises and exercising</t>
  </si>
  <si>
    <t>R_1oHXSRlVGc6L7h9</t>
  </si>
  <si>
    <t>working from home</t>
  </si>
  <si>
    <t>sleep schedule is wild</t>
  </si>
  <si>
    <t>i like hiking and walking</t>
  </si>
  <si>
    <t>went on walks</t>
  </si>
  <si>
    <t>vaccine</t>
  </si>
  <si>
    <t>R_1OJGIE1XeHkWiec</t>
  </si>
  <si>
    <t>I wash my hands more thoroughly. I have started litter-picking. I've found some new parks and walks. I've found some fun things to do in the UK and closer to home, to have a nice old-fashioned staycation.</t>
  </si>
  <si>
    <t xml:space="preserve">7, 4+ </t>
  </si>
  <si>
    <t>I am lonely and bored, unable to do the little activities I want. I feel unstimulated not being able to go to galleries and museums. I have an even lower opinion of the Tory government, which is depressing. It's been very difficult, boring and tiresome trying to find and get a job.</t>
  </si>
  <si>
    <t>1, 2, 4-, 5-, 12, 6</t>
  </si>
  <si>
    <t>I'm surprised about how seemingly few people have dealt with loneliness and isolation in their lives before. I've learnt that my parents cannot handle the social isolation which lockdown brought. I've been reassured that I like my own introversion.</t>
  </si>
  <si>
    <t>I got a pet, which is something I've always wanted. It's lifted my spirits. 
Getting fit and spending more time outdoors has made me feel better.
Exploring my local area and finding new walks has been fun.
Seeing how badly lots of people are coping, I've realized I'm pretty good at coping with a lot of things and have developed some useful tools, which has boosted my confidence.</t>
  </si>
  <si>
    <t>Financial support - I've been unable to find a job and Universal Credit is nowhere near enough to live a very basic life. Following on from that, I need a suitable job that utilizes my skills, at least to a degree (i.e. not just bartending or similar).</t>
  </si>
  <si>
    <t>R_1Ok1CUvdpvEKBu0</t>
  </si>
  <si>
    <t>respecting other people's attitude towards covid and expecting them to respect mine. I also started running.</t>
  </si>
  <si>
    <t>A lot of stress about my health and the future
Had to move house because of not getting along with my family member during lockdown
Because of financial pressures due to covid, my drama school shut down indefinitely, so my lifestyle and plans changed dramatically from one moment to the next</t>
  </si>
  <si>
    <t xml:space="preserve">1, 2, 3, 6, </t>
  </si>
  <si>
    <t>I learned that people need to be upfront about what they feel comfortable and safe with, without feeling ashamed or guilty. And that others MUST respect that.</t>
  </si>
  <si>
    <t>Running
Started psychotherapy (although that wasn't strictly because of the pandemic)
Moved house twice
Moved back to Greece
Tried to be more honest
Re-evaluated my relationships</t>
  </si>
  <si>
    <t>4+,8,2,3</t>
  </si>
  <si>
    <t>Lots of available testing. A vaccine that works. A return to normality, once it is safe. A holiday.</t>
  </si>
  <si>
    <t>R_1OP4JVYSGghoGRe</t>
  </si>
  <si>
    <t>I somehow manage to work from homw and get efficient now when I want to. It becomes difficult sometimes but I have to.
Also I started exercising more which is something I didn't used to do outside gyms but now since gyms are not available, I do my exercises in my room or at the park.</t>
  </si>
  <si>
    <t xml:space="preserve">6, 4+ </t>
  </si>
  <si>
    <t>My fitness got worse and my mental health and quality of work have dramatically decreased.</t>
  </si>
  <si>
    <t xml:space="preserve">1, 2, 4-, 6 </t>
  </si>
  <si>
    <t>People will believe any conspiracy theory out there which makes me extremely angry since it is also aligned with my line of work and research.</t>
  </si>
  <si>
    <t>Listening to music and trying to define "relaxing" time. Even if it failed most of the time, it was a way for me to break my schedule and space in a way that would help me follow a normal schedule</t>
  </si>
  <si>
    <t>R_1op8Ath3Kdb8T4Q</t>
  </si>
  <si>
    <t>R_1osTGys8SopSF2H</t>
  </si>
  <si>
    <t>R_1OZCPkcpHaztGFQ</t>
  </si>
  <si>
    <t>R_1P5l9BZdgW5lK46</t>
  </si>
  <si>
    <t>Some aspects have improved, close relationships with immediate family and considering adopting new working practices permanently.</t>
  </si>
  <si>
    <t>Fear of family becoming ill ( shielders) was worse. Anxiety around their safety has increased. My physical fitness has decreased.</t>
  </si>
  <si>
    <t>Resilient beyond what I thought. Engaged with new working patterns has been good.</t>
  </si>
  <si>
    <t xml:space="preserve">1, 2, 5+, 6 </t>
  </si>
  <si>
    <t>Reduced risk of contracting Covid-19 by limiting outside contact. Husband and children were fully vaccinated before the end of March and this helped my anxiety. I have also just got the vaccine.</t>
  </si>
  <si>
    <t>4-,1,7</t>
  </si>
  <si>
    <t>The virus to be virtually eliminated within the community.</t>
  </si>
  <si>
    <t>R_1PbDR5EqgFts88W</t>
  </si>
  <si>
    <t>R_1pE8xZ7ajk70LfR</t>
  </si>
  <si>
    <t>I think I am able to slow down and relax much easier when stressful circumstances arise, instead of getting carried away with them as I would have 14 months ago.</t>
  </si>
  <si>
    <t xml:space="preserve">1, 4+, 2 </t>
  </si>
  <si>
    <t>I think my general faith in the intelligence of humans has declined significantly.</t>
  </si>
  <si>
    <t>I generally practiced how to let things go by being more present in the moment.  Accepting the now for what it is by adapting and just appreciating it.</t>
  </si>
  <si>
    <t>I do not particularly feel I need any support or help from outside of what I can provide for myself.</t>
  </si>
  <si>
    <t>R_1pKIlPqMdvVUKeR</t>
  </si>
  <si>
    <t>Less social obligations</t>
  </si>
  <si>
    <t>Less freedom to connect face to face with friends and family</t>
  </si>
  <si>
    <t xml:space="preserve">4-, 3, 7 </t>
  </si>
  <si>
    <t>R_1pQ0CJK0hJGyGbA</t>
  </si>
  <si>
    <t>R_1pQ1OpQfWCEZZSK</t>
  </si>
  <si>
    <t>It hasn’t.</t>
  </si>
  <si>
    <t>Isolation and anxiety</t>
  </si>
  <si>
    <t>Not really</t>
  </si>
  <si>
    <t>Meditation. Exercise. Craft. Time outdoors.</t>
  </si>
  <si>
    <t>I don’t know</t>
  </si>
  <si>
    <t>R_1PRlg12uVyziCkD</t>
  </si>
  <si>
    <t>improve my professional skills</t>
  </si>
  <si>
    <t>4+,6</t>
  </si>
  <si>
    <t>clinical support</t>
  </si>
  <si>
    <t>R_1pSfEneGBf4To43</t>
  </si>
  <si>
    <t>cannot travel beyond the place (Hong Kong) freely without the quarantine, also cannot visit relatives who are in hospital and old aged home.</t>
  </si>
  <si>
    <t>Learn that the western countries, especially the US, dragged the  pandemic to tied with politics. US tried to shift the responsibility of cannot control the pandemic to other country, namely China. Without evidence attacking China is the origin of Covid19 even after investigated by WHO. However, US refused for WHO to check their laboratory.</t>
  </si>
  <si>
    <t xml:space="preserve">12, 11 </t>
  </si>
  <si>
    <t>I tried to find fun in Hong Kong by staycation and hiking to different places within Hong Kong. I find there are many beautiful places in Hong Kong, after comparing to many famous places in the World which I visited before. Many places in Hong Kong is first class.</t>
  </si>
  <si>
    <t>I hope after receiving the vaccine, I can travel freely to any place in the World, at least in Mainland China without quarantine.</t>
  </si>
  <si>
    <t>R_1pzMRsKLh4HkO4U</t>
  </si>
  <si>
    <t>it encouraged me to question the things which I usually do and to change/improve them if they had little value or meaning. I learnt to be thankful for safety and for being in a country where cautionary measures were taken to reduce the spread.
It encouraged me to be more intentional in meeting with people to maintain my social relationships.</t>
  </si>
  <si>
    <t xml:space="preserve">2, 4+, 3, 7 </t>
  </si>
  <si>
    <t>2, 4+, 3</t>
  </si>
  <si>
    <t>2,7,3,4+</t>
  </si>
  <si>
    <t>My lifestyle has become much more sedentary and I do not walk or go out as often as I used to.</t>
  </si>
  <si>
    <t xml:space="preserve">2, 4- </t>
  </si>
  <si>
    <t>I learnt that I am resilient and flexible in the face of changing times, such as having to adapt to working at home and having more online meetings.
I learnt that others may have a harder time in adapting to technology/these things, but that we are all resilient in trying despite the frustrations it causes us and I see that others have very good ideas and think out of the box too in overcoming such challenges and it encourages me to do the same.</t>
  </si>
  <si>
    <t xml:space="preserve">1, 2, 6, 10, 5+ </t>
  </si>
  <si>
    <t>I met my friends on zoom to spend time together, such as reading a book while being in their company online or to spend time laughing and having fun playing online games and engaging in conversations.
I tried to think of creative ways to celebrate my friends' birthdays, such as creating digital cards/zoom backgrounds which were very therapeutic as I also enjoy creating digital content on photoshop/canva.
I searched for opportunities related to the things I was interested in that helped me manage my time productively - such as doing an internship in digital marketing.</t>
  </si>
  <si>
    <t>10,3</t>
  </si>
  <si>
    <t>To show support to each other and encourage one another through these times.
Simple things such as acts of service like a massage or helping with the household chores.
We are blessed financially and to be able to have stable jobs during this period is something we are grateful for.</t>
  </si>
  <si>
    <t>2,11</t>
  </si>
  <si>
    <t>R_1q3srUr6bB9cn1n</t>
  </si>
  <si>
    <t>R_1q9f5ZpH3p8grk9</t>
  </si>
  <si>
    <t>Generally slowed down my pace of life</t>
  </si>
  <si>
    <t>Isolation from family and friends</t>
  </si>
  <si>
    <t>Routine, time in green spaces</t>
  </si>
  <si>
    <t>R_1Q9rg4eGpYu7EPr</t>
  </si>
  <si>
    <t>I quit smoking. Am working on spiritual practice and staying grounded. Have learned that it is pointless to argue on social media, and that British view me as opinionated for standing up for what I believe in. Have learned that some who I believed were friends were not, my relationship which is complicated as I live in Switz &amp; he in the UK has somehow improved, despite being seperated, we talk every day for hours.</t>
  </si>
  <si>
    <t>4-, 3, 11</t>
  </si>
  <si>
    <t>I am drinking too much at the moment, which causes incautious behavoour. It is getting harder to stop.</t>
  </si>
  <si>
    <t>I learned who amongst my friends is selfish enough to risk the health of others and fall into conspiracy rabbitholes in regards to the virus and other, equally uleasant things, getting thrown ûnder the gossip bus by somebody I trusted when she told me that her bf was a Holocaust denier. I guess she wanted me to keep that a secret? I learned a bit of inner strenbth and am TRYING but failing to learn more self-discipline.</t>
  </si>
  <si>
    <t xml:space="preserve">2, 3, 11, </t>
  </si>
  <si>
    <t>Painting a bit more, but honestly I have bipolarity II depression, and my concentration span and motivational levels are at an all-time low. That combined with menopause is just a flipping blast 😂 I am experiencing more and more frequent mood swings. In regards to previous question re feeling watched, in 2014 I was actually being stalked by 2 men, one who is a hacker and managed to keep getting thru my firewalls vor the last 7 years, and who has attacked me physically twice, and the other who subsequently stabbed s/o to death and will be in jail for 10 more years. I am also racially &amp; culturally ambiguous, and am followed by store detectives EVERY time I go to the shops. I also live above a sports bar which supports fascist teams and has a poster of Mussolini on the wall. I have been frequently attacked and refused help by the police. I'm not as paranoid as I may sound!</t>
  </si>
  <si>
    <t>4+,1,2</t>
  </si>
  <si>
    <t>Being able to be near my partner would really help, but with the expense of the PCR tests it isn't feasible anytime soon. I am at the age at which women begin to become invisible, and though I look and feel younger, am beginning to feel the difficulty of meeting new people. Esp with music venues closed- not that I would attend a concert at this point! People in this country seem to be afraid of foreigners, as in many countries, but it's pretty bad here! Due to my style and my melanin  I often feel like a neon sign, or a target. Having more people I could trust around me would be wonderful, but when I reach out, people flinch back.</t>
  </si>
  <si>
    <t>R_1QaYIRifpIpepza</t>
  </si>
  <si>
    <t>R_1QcN8OLE5QLfXSg</t>
  </si>
  <si>
    <t>I prioritise myself more and stick to my boundaries. Exercise more. Eat better.</t>
  </si>
  <si>
    <t>I probably drink more. 
I’m more sceptical of other people. 
I worry more</t>
  </si>
  <si>
    <t>R_1QFaI3k8tzllLGu</t>
  </si>
  <si>
    <t>Ability to cope with uncertain situations is better. Outlook and positive thinking has been necessary to stay sane. Resilience has improved since government has failed us.</t>
  </si>
  <si>
    <t>2, 5+, 12, 1</t>
  </si>
  <si>
    <t>More alcohol consumption to cope.
Not saving money because it is useless or it is the tradeoff I made for better mental health.
Trust in government has eroded and I believe they are all selfish and corrupt, self-serving individuals.</t>
  </si>
  <si>
    <t>4+, 1, 6, 12</t>
  </si>
  <si>
    <t>Even though I have less money, I will live.
There is the need to be content with what you have. Pursuit of something better or higher has taken a backseat</t>
  </si>
  <si>
    <t>6, 2</t>
  </si>
  <si>
    <t>Exercised more.
Slept more
Gave up control of things and life and just let things be</t>
  </si>
  <si>
    <t>Government support in terms of cash doleouts esp to the middle income sector.
Loans to start businesses</t>
  </si>
  <si>
    <t>12,6</t>
  </si>
  <si>
    <t>R_1qfivVsMfXjSZrn</t>
  </si>
  <si>
    <t>I've acheived some things and spent more time with the children and talking to my parents.</t>
  </si>
  <si>
    <t>I've been allowed not to keep up with friends as much as I should.</t>
  </si>
  <si>
    <t>A bit.</t>
  </si>
  <si>
    <t>Help from the children's school, which we are getting.</t>
  </si>
  <si>
    <t>R_1Qg9gQuFofhocm9</t>
  </si>
  <si>
    <t>R_1QJJomcxhfOXCXF</t>
  </si>
  <si>
    <t>R_1QnGni6SNFlddJx</t>
  </si>
  <si>
    <t>IT HASN'T</t>
  </si>
  <si>
    <t>IT HAS AFFECTED MY WILL TO CONTINUE DOING THIS PHD. I HAVE NO DRIVE, NO MOTIVATION AND I'M BORED AND LONELY.</t>
  </si>
  <si>
    <t>6, 5-, 1</t>
  </si>
  <si>
    <t>YES I LEARNED NOT TO TAKE THINGS FOR GRANTED. THE ABILITY TO GO SHOPPING, TO MEET SOMEONE FOR DINNER, TO WATCH A MOVIE, TO SIMPLY LIVE LIFE LIKE I'M USED TO &amp;lt;-- NOT TAKE THESE AND MANY MORE FOR GRANTED. I SHOULD ALSO BE MORE EASY-GOING AND STOP PUSHING PEOPLE AWAY T.T</t>
  </si>
  <si>
    <t>-MEDITATION
-EXERCISE
-CONNECTING WITH PEOPLE SO MY BRAIN DOESN'T OVERTHINK. REALLY, ONE'S BRAIN CAN BECOME THEIR WORST ENEMY IF NOT OCCUPPIED WITH MEANINGFUL THOUGHTS/TASKS/ETC.</t>
  </si>
  <si>
    <t>I DON'T KNOW</t>
  </si>
  <si>
    <t>R_1qUswTfkcHc8Tic</t>
  </si>
  <si>
    <t>R_1qWkBtWwHLLH65T</t>
  </si>
  <si>
    <t>Work has been more stressful because of the changes to schools and teaching (I am a teacher).
I haven’t been able to see my family as much as I would have liked and worry about the health of my parents.</t>
  </si>
  <si>
    <t>6, 1, 3, 4-</t>
  </si>
  <si>
    <t>I coped much better with lockdown than I thought I would. 
I have developed a better and more secure relationship with my step daughter because she has lived here more. 
I have enjoyed being released from activities I felt I ought to be doing.</t>
  </si>
  <si>
    <t>More walking with my dog. 
Lots of family (at home) activities like fire pits and games. 
Accepted that it’s ok to slow down!</t>
  </si>
  <si>
    <t>I think we’re doing fine. My parents are struggling and would benefit from feeling safer and being allowed to socialise more.</t>
  </si>
  <si>
    <t>12,3,4+</t>
  </si>
  <si>
    <t>R_1Qz0HgBFUWFgw14</t>
  </si>
  <si>
    <t>I have taken up cycling.</t>
  </si>
  <si>
    <t>Some people are very selflish but most are okay.</t>
  </si>
  <si>
    <t>R_1r03qbcCFjhnrK8</t>
  </si>
  <si>
    <t>Better physical exercise routines, controlling how much news I read</t>
  </si>
  <si>
    <t xml:space="preserve">4+, 12 </t>
  </si>
  <si>
    <t>Stress related with social situations, worse sleep quality, more uncertainty, less time outside</t>
  </si>
  <si>
    <t xml:space="preserve">1, 4-, 2, 3, </t>
  </si>
  <si>
    <t>I learned that I have depressive tendencies and some social anxiety.</t>
  </si>
  <si>
    <t>Physical exercise, no screen usage before bed, instead I read to turn off my brain. Waking up early and not going to bed too late.</t>
  </si>
  <si>
    <t>An extension on my PhD fellowship and affordable housing.</t>
  </si>
  <si>
    <t>R_1rABiFdergvdSSZ</t>
  </si>
  <si>
    <t>Made me realize I am a resilient person.</t>
  </si>
  <si>
    <t>Uncertain about the future, particularly moving to new places for work. Find it difficult to be physically comfortable with strangers.</t>
  </si>
  <si>
    <t>2, 1, 6</t>
  </si>
  <si>
    <t>Ability to visit and talk to other humans.</t>
  </si>
  <si>
    <t>R_1rCTNxGfyLz4TQY</t>
  </si>
  <si>
    <t>R_1rJs9Q2bTBvdorW</t>
  </si>
  <si>
    <t>Ich ziehe mich mehr zurück, auch wenn ich Nähe bräuchte. Ich erlebe Menschen oft als Gefahr/etwas, das ich vermeiden muss. Ich reagiere extrem gereizt, wenn Verhaltensregeln nicht eingehalten werden. = I withdraw more, even if I need closeness. I often experience people as a danger / something that I have to avoid. I get extremely irritated when rules of conduct are not followed.</t>
  </si>
  <si>
    <t>1, 2, 4-, 7, 11</t>
  </si>
  <si>
    <t>Yoga
Lange Radtouren
Bewusste Auszeiten</t>
  </si>
  <si>
    <t>Leicht verfügbare Schnelltests, um Sicherheit zu haben
Schnelles Öffnen der Unis, um Alltagsinteraktionen zu ermöglichen
Verlängerung von Fristen und Stipendienlaifzeiten- "Easily available rapid tests for security
Quick opening of the universities to enable everyday interactions
Extension of deadlines and grant periods "</t>
  </si>
  <si>
    <t>R_1rrFS4H9ZatwhLI</t>
  </si>
  <si>
    <t>I drink less, am fitter and get more done.</t>
  </si>
  <si>
    <t>4+ , 4-</t>
  </si>
  <si>
    <t>See friends less often.</t>
  </si>
  <si>
    <t>Probably have improved my time management and motivation.</t>
  </si>
  <si>
    <t>Improve my sleep.</t>
  </si>
  <si>
    <t>None.</t>
  </si>
  <si>
    <t>R_1rv0Vpe3id4hX5y</t>
  </si>
  <si>
    <t>I have mostly worked remotely &amp; mostly lived within these four walls pre-COVID, so not much has changed in that sense.</t>
  </si>
  <si>
    <t>6, 13, 4-</t>
  </si>
  <si>
    <t>No hangouts, no hugging &amp; feeling fully connected with people out of my bubble (friends).. Hugs I really do miss.
Drinking &amp; processed sugar consumption worsened (increased) a few times during this past year, but I've been bouncing back this past few months, so it was more temporary.</t>
  </si>
  <si>
    <t xml:space="preserve">3, 4-, 7, 4+ </t>
  </si>
  <si>
    <t>Sure, loads. 
One recurring observation, around how people will disapprove of the covid rules, pinpoint the parts that are pure safety theatre, but continue to put on appearances. I'm part of this crowd from time to time.
Another unfortunate observation, around how some people have and will spend zero time preparing for the possibility of black swan events.. They get so caught off-guard by the specifics ('08 crash, covid, whatever), and they don't connect the dots that this will happen in another form, most likely not too far out, in our lifetimes. There's some major emotional maturity &amp; resilience missing here, which shouldn't be this fancy, impossible thing to access, and yet people don't know how to access it within themselves.</t>
  </si>
  <si>
    <t>2, 7</t>
  </si>
  <si>
    <t>Coming back around to journalling, listening to music, dancing, and learning (reading &amp; podcasts). I've known &amp; implemented these habits to various extents before, but I've been leaning into all of these much more this spring. Something about the year's milestone got me revising my daily habits &amp; wanting this spring to really bloom.</t>
  </si>
  <si>
    <t>The biggest thing is really responsible official messaging around how people can be safe while outside. That's it. Officials are so worried about controlling people's behaviour that they're dealing recurring blows to our innate anti-fragility mechanisms (like going out -- fresh air, vit D, movement; the easy benefits here are numerous) throughout this past year. 
Toronto has gone into serious lockdown again, since Apr 17, for at least a month -- orders to not go outdoors except for 'essentials' (groceries, medical, exercise), &amp; to stay within your 'local' area (aka 1st half of our zip code). 
This throws a pretty serious wrench into my plans of getting friends out on spring walks. I have specifically 3 friends in mind -- all of whom don't have the habit of going outside &amp; taking a breather from being cooped up &amp; from sitting, and living with parents is taking a toll on their well-being. All in all, I'm getting worried for them. I've managed to do a few winter walks, but people aren't too eager when it's cold. But now it's spring -- and the simplest, effective good I can do is to go share a walk with them in this refreshing &amp; blooming weather, it is NOT to send them some funny meme or video. 
And now I'm cut off from doing even that little piece of social support.</t>
  </si>
  <si>
    <t>R_1rwsoUPqEiMxvUJ</t>
  </si>
  <si>
    <t>managing to work from home more easily and improved IT skills. ALso recognising that 'being busy' takes many forms - it's not just attending lots of meetings</t>
  </si>
  <si>
    <t>6,4+,10</t>
  </si>
  <si>
    <t>Too many meetings online - have lost some rapport with some colleagues.
I am sad not to have seen wider family members more oftern.
I have not been able to travel for work - I work in LMIC which has been very difficult to manage with poor internet penetration in home countries.</t>
  </si>
  <si>
    <t xml:space="preserve">6, 10, 3, 4-, </t>
  </si>
  <si>
    <t>I can manage to work at home without getting too bored!
I have learnt that my daughter (aged 14) is very driven.</t>
  </si>
  <si>
    <t>Going for a walk more often.
Sitting in the sunshine when it is out to read a book or something un-screen related.</t>
  </si>
  <si>
    <t>For my son (16) to be more reliable and less impulsive when out with his friends. 'Feast or famine' appraoch to his social life seems to have encouraged extreme behaviours</t>
  </si>
  <si>
    <t>R_1rwttQGP9GNToKB</t>
  </si>
  <si>
    <t>Definitely having to work from home which has been positive for me. I don't go out much at all anymore. I need to get a primary care doctor but covid definitely makes this harder. I do appreciate the mental health accessibility through video chats.</t>
  </si>
  <si>
    <t>6, 1, 8 , 4-</t>
  </si>
  <si>
    <t>My concentration has been a lot worse which has made things a lot harder.</t>
  </si>
  <si>
    <t>5-</t>
  </si>
  <si>
    <t>I have sensory processing disorder and being able to work from home and control my environment has been very beneficial.</t>
  </si>
  <si>
    <t>I started talking with a therapist and a psychiatrist.</t>
  </si>
  <si>
    <t>Honestly just some vacation time to relax.</t>
  </si>
  <si>
    <t>R_1rxIGhsXTdafZve</t>
  </si>
  <si>
    <t>Distance from people</t>
  </si>
  <si>
    <t>Make a routine and force myself to go running (I bought a running watch)</t>
  </si>
  <si>
    <t>R_1rxonlSPGSvhoWU</t>
  </si>
  <si>
    <t>Got a lot of housework and renovating done.</t>
  </si>
  <si>
    <t>Less intensive exercise, fewer social interactions, watched a lot more TV than before.</t>
  </si>
  <si>
    <t xml:space="preserve">4-, 4+ </t>
  </si>
  <si>
    <t>Allowed to see more of family and friends and leave the house more.</t>
  </si>
  <si>
    <t>R_1ZFPUcZHZ9K2DPb</t>
  </si>
  <si>
    <t>easier to say no to things if I'm not in the mood</t>
  </si>
  <si>
    <t>not much change - still try to eat well, workout, see friends (safely)</t>
  </si>
  <si>
    <t>rely on myself</t>
  </si>
  <si>
    <t>R_20M9fbEbCbiVKO4</t>
  </si>
  <si>
    <t>More in touch with my self - learnt some good techniques to manage anxiety etc.</t>
  </si>
  <si>
    <t xml:space="preserve">4+, 1 </t>
  </si>
  <si>
    <t>I’ve had time to dedicate to my studies and building my future career 24/7, so whilst this has been great and very productive I think I’ve totally lost any sense of work life balance.</t>
  </si>
  <si>
    <t xml:space="preserve">6, 2 </t>
  </si>
  <si>
    <t>I’m more resilient than I realise. Definitely has allowed me to learn about those close to me and who is truly reliable and carinf</t>
  </si>
  <si>
    <t>Stay really busy with studies and work
Paint
Cooking</t>
  </si>
  <si>
    <t>To feel safe when out - ie. it would be nice to know that masks will be kept beyond June 21, I think the idea of this and all other barriers against COVID going could be really overwhelming</t>
  </si>
  <si>
    <t>7,1,12</t>
  </si>
  <si>
    <t>R_20MazGQjKDfQZhF</t>
  </si>
  <si>
    <t>I have worked from home for more than a year now and no travel. I rarely leave my home.</t>
  </si>
  <si>
    <t>I move less and it's hard to keep fit. Even if I exercise daily I sit more and for longer. I'm less careful about what I eat and I've gained weight.</t>
  </si>
  <si>
    <t>Hmm the situation seems to increase behaviours and reactions that are already present</t>
  </si>
  <si>
    <t>I've kept a steady work pace and tried to exercise regularly</t>
  </si>
  <si>
    <t>To meet in person, to travel, music, art, new experiences</t>
  </si>
  <si>
    <t>4+,3,7</t>
  </si>
  <si>
    <t>R_20ZJNgxCLdsWNN1</t>
  </si>
  <si>
    <t>Focus on more sleep, reduced alcohol and being more aware of my body and emotions.</t>
  </si>
  <si>
    <t>4-, 1, 4+</t>
  </si>
  <si>
    <t>Lack of contact with family, especially my brother who has severe physical and mental health problems, lack of contact with friends who mainly live too far away to see without staying overnight.</t>
  </si>
  <si>
    <t>Some friendships have strengthened and ebbed depending on how good people / relationships are at communicating via phone / online. 
Nothing replaces physical contact and time.</t>
  </si>
  <si>
    <t>3, 10, 2</t>
  </si>
  <si>
    <t>Listened to children's storybooks that I used to read as a child (Cherub) on repeat. 
Started training for a half marathon with my fiance who had never done any running before.
Spend more time doing online / Zoom events with family members who would usually not be online e.g. grandparents 
Do a date night frequently with my fiance where we made more of an effort to dress up / plan an evening of entertainment for each other and cook nice food.</t>
  </si>
  <si>
    <t>To be able to spend time together, probably with the option to be inside because of those who have medical needs / are elderly. 
Medical help for my elderly grandfather who struggles to navigate complex systems to access care.</t>
  </si>
  <si>
    <t>4+,8</t>
  </si>
  <si>
    <t>R_210o93mJxqy2DNo</t>
  </si>
  <si>
    <t>I've been working from home for over a year, limiting in-person interactions with friends/family, therapy via FaceTime</t>
  </si>
  <si>
    <t>6,10, 3, 8, 1 , 4-</t>
  </si>
  <si>
    <t>I've had a lot of anxiety about what the right thing is to do in different situations. Even though I think we are more cautious than many people, I worry about the risks we do take and their impact on the community. I have remained fairly active but I do sit more and walk much less now that I don't commute. My mental health has fluctuated with some bouts of anxiety or depression.</t>
  </si>
  <si>
    <t>I have begun to clarify my value and the way I want to contribute to my community and see some of the ways that is out of sync with my work/company. Working from home makes that clearer because there are less distractions day-to-day. I haven't learned anything particular about others but I have deepened relationships through sharing this experience even when we haven't been able to see one another.</t>
  </si>
  <si>
    <t xml:space="preserve">2, 6, 3 </t>
  </si>
  <si>
    <t>I've made sure to keep some form of routine and make myself change clothes before work every day. I try to yoga in the morning and meet friends over video call to exercise in the afternoon. This has helped me stay more physically healthy and strengthened my friendships from a distance. My partner and I have prioritized communication and checking in with one another.</t>
  </si>
  <si>
    <t>The main thing is being vaccinated so we can see one another. We have been very fortunate that our family has been mainly healthy and have not faced severe economic strain.</t>
  </si>
  <si>
    <t>7,4+,3</t>
  </si>
  <si>
    <t>R_217ctkTJv5vexCF</t>
  </si>
  <si>
    <t>made me more scared</t>
  </si>
  <si>
    <t>don't know</t>
  </si>
  <si>
    <t>R_21AMmvAq2PjHTNy</t>
  </si>
  <si>
    <t>I am more accepting of the mundane</t>
  </si>
  <si>
    <t>Finance worries 
Poor pastoral support from UCL and hence struggling with my studies</t>
  </si>
  <si>
    <t>6, 1</t>
  </si>
  <si>
    <t>Yes the importance of my partner</t>
  </si>
  <si>
    <t>keeping physically fit</t>
  </si>
  <si>
    <t>A refund of fees from UCL</t>
  </si>
  <si>
    <t>R_21AMtvlhAgm6Rcl</t>
  </si>
  <si>
    <t>Mask while indoors</t>
  </si>
  <si>
    <t>Spend more time at home and less time with social activities.</t>
  </si>
  <si>
    <t>How little people believe in science</t>
  </si>
  <si>
    <t>R_21bKccZMgGDIog2</t>
  </si>
  <si>
    <t>Eher verschlechtert eher verschlechtert</t>
  </si>
  <si>
    <t>Ja</t>
  </si>
  <si>
    <t>Laufen, viel Sport und gesund essen- Running, exercising and eating healthy</t>
  </si>
  <si>
    <t>Brauche keine Unterstützung- Don't need any support</t>
  </si>
  <si>
    <t>R_21o0y0TCBd4IpMe</t>
  </si>
  <si>
    <t>Major life changes, career change, more time outdoors, more exercise, saved money</t>
  </si>
  <si>
    <t>4+, 2, 6</t>
  </si>
  <si>
    <t>Lack of social contact is bad for mental health</t>
  </si>
  <si>
    <t>Some people are much more law abiding than others!</t>
  </si>
  <si>
    <t>Reduced news consumption
Stuck to rules
Lots of outside time and exercise</t>
  </si>
  <si>
    <t>4-,4+,7</t>
  </si>
  <si>
    <t>Continued support for home working where possible rather than forcing people into offices again</t>
  </si>
  <si>
    <t>R_21obrKTQUx7EBGg</t>
  </si>
  <si>
    <t>I'm getting used to meeting people on zoom, eat less raw food, bike less; less practice with my English because I meet foriegn friends less; cannot travel around freely and I miss my family; I enjoy writing more</t>
  </si>
  <si>
    <t>10, 3, 4-</t>
  </si>
  <si>
    <t>most of the things are not getting that bad, but I spend more time in front of the computer, or other digital devices, and I sit for a long time. This may do harm to my eyes or physical condition.</t>
  </si>
  <si>
    <t xml:space="preserve">2, 10, 4+ </t>
  </si>
  <si>
    <t>yes, I reflect myself more and learned some more recipes, also try to read some books; practice my instruments</t>
  </si>
  <si>
    <t>I build the online game routine with my friends; I get more flexible time to sleep; make plans; try new things that can be done at home</t>
  </si>
  <si>
    <t>I don't have an idea for this, maybe meet together after two years</t>
  </si>
  <si>
    <t>R_21tVTmDNLXyuoEE</t>
  </si>
  <si>
    <t>My lifestyle is almost entirely different. I’ve had to think about a lot of horrible things.</t>
  </si>
  <si>
    <t>I’ve been astounded by people’s stupidity, selfishness and carelessness.</t>
  </si>
  <si>
    <t>Everyone (within reason) being vaccinated. Job security.</t>
  </si>
  <si>
    <t>R_21vt8ylHLa0hprM</t>
  </si>
  <si>
    <t>Working from home, constantly staying home</t>
  </si>
  <si>
    <t>Very minimal exercise and staying home a lot.</t>
  </si>
  <si>
    <t>I do prefer working from home, would like to continue doing that.</t>
  </si>
  <si>
    <t>Zoom games with friends/family, lots of board games, accepting when I’m in a bad mood and owning that, instead of pretending I’m not in a mood and it negatively impacting my spouse</t>
  </si>
  <si>
    <t>10,3,1</t>
  </si>
  <si>
    <t>R_22lytuurKXwc0ua</t>
  </si>
  <si>
    <t>Made me more aware of how lucky I am to be fairly fit, and want to remain fit. I have quit smoking.</t>
  </si>
  <si>
    <t>I tend to indulge more in food I used to avoid such as cakes or chocolate. I also find it more difficult to moderate alcohol consumption.</t>
  </si>
  <si>
    <t>I miss seeing people more than I thought I would.</t>
  </si>
  <si>
    <t>Enjoy food and drink. Did a mindfulness course in order to control stress and learn to live in the present. Made a concious effort to move more (walk, exercise)</t>
  </si>
  <si>
    <t>We are ok.</t>
  </si>
  <si>
    <t>R_22rgdisvLQhqt3l</t>
  </si>
  <si>
    <t>have become proficient user of online tools for work, have learnt to live away from family aborad which has been the hardest and have enjoyed more family time</t>
  </si>
  <si>
    <t>3, 4+ , 10</t>
  </si>
  <si>
    <t>it has caused me more stress regarding seeing family abroad</t>
  </si>
  <si>
    <t xml:space="preserve">1, 3, </t>
  </si>
  <si>
    <t>to value the little things, more family time and simple pleasures</t>
  </si>
  <si>
    <t>physical exercise at home, baking, jigsaws</t>
  </si>
  <si>
    <t>clear plans on going abroad to see family</t>
  </si>
  <si>
    <t>3,7,4+</t>
  </si>
  <si>
    <t>R_22XHoerf5c2PUVo</t>
  </si>
  <si>
    <t>put on face mask, wash hands, stay home more</t>
  </si>
  <si>
    <t>7,4-</t>
  </si>
  <si>
    <t>R_22XrNSszvdwlMPB</t>
  </si>
  <si>
    <t>i became more conscious about cleanliness and personal hygiene</t>
  </si>
  <si>
    <t xml:space="preserve">4+, 7 </t>
  </si>
  <si>
    <t>i have gotten significantly more negative and pessimistic especially when thinking about the future. worklife balance has decreased significantly as we move to use online tools for work and school. concentration has definitely decreased too.</t>
  </si>
  <si>
    <t xml:space="preserve">2, 6, 5-, 10 </t>
  </si>
  <si>
    <t>contact my friends / loved ones through social media because we cannot meet up as frequently as before. greater consumption of online content and social media.</t>
  </si>
  <si>
    <t>3,10,4+</t>
  </si>
  <si>
    <t>stable employment</t>
  </si>
  <si>
    <t>R_237637kTVFahX5Y</t>
  </si>
  <si>
    <t>Not commuting has given more time to do what I want</t>
  </si>
  <si>
    <t>I am physically less active. I don't leave my house every day.</t>
  </si>
  <si>
    <t>I've realised how many stupid people there are out there. People are also more selfish than I thought. I've learnt that I obey the rules a bit too much</t>
  </si>
  <si>
    <t>Exercising, talking to friends and family, hobbies</t>
  </si>
  <si>
    <t>Vaccines</t>
  </si>
  <si>
    <t>R_23V9tgkGRaZZo0x</t>
  </si>
  <si>
    <t>δε μπορούσα να εκτονώσω το άγχος μου</t>
  </si>
  <si>
    <t>τη συμπεριφορά- έγινα πιο αντικοινωνική = behavior- I became more antisocial</t>
  </si>
  <si>
    <t>όρια υπομονής- έμαθα καλύτερα τον εαυτό μου και το σύντροφό μου- έβαλα προτεραιότητες στη ζωή μου = limits of patience - I got to know myself and my partner better - I set priorities in my life</t>
  </si>
  <si>
    <t>πολύ μαγείρεμα- φροντίδα προσώπου και σώματος- a lot of cooking- face and body care</t>
  </si>
  <si>
    <t>άνοιγμα εστίασης και χώρων όπου μπορεί να δουλέψει ο σύντροφός μου- opening restaurants and places where my partner can work</t>
  </si>
  <si>
    <t>R_24C0qolqq2Up7pp</t>
  </si>
  <si>
    <t>R_24HEZ6TPYkzzTG2</t>
  </si>
  <si>
    <t>R_24jTcOkAeaVVQnU</t>
  </si>
  <si>
    <t>Had to work from home, more cautious about going out, not being able to meet many people</t>
  </si>
  <si>
    <t>7, 1, 4-</t>
  </si>
  <si>
    <t>I've become a lot more sedentary, feels like there are very many stressors because I'm cooped up at home mostly. We're allowed to leave the house but sometimes I feel guilty. I take precautions but I worry that maybe I'll catch COVID and pass it on to my family members who are considered vulnerable just because I wanted to have some fun.</t>
  </si>
  <si>
    <t>Just tried to fake it till I made it.</t>
  </si>
  <si>
    <t>My family is fortunate enough to be financially stable. I suppose just reassurances that it'll be safe for us to socialise again.</t>
  </si>
  <si>
    <t>R_24r7tt1JG847Drd</t>
  </si>
  <si>
    <t>R_24urnDrh6teL9E2</t>
  </si>
  <si>
    <t>R_24uXN23n2WRO17T</t>
  </si>
  <si>
    <t>work from home and see my son and stay longer with my mother abroad</t>
  </si>
  <si>
    <t>backache worsens
more irritable and tired
no travel 
no way out</t>
  </si>
  <si>
    <t xml:space="preserve">4+, 4- </t>
  </si>
  <si>
    <t>am tough 
my partner showed more emotions, love etc
being kind 
and calmer</t>
  </si>
  <si>
    <t>cooking with my son
walk with friends</t>
  </si>
  <si>
    <t>stay tohgether</t>
  </si>
  <si>
    <t>R_24w4MgA0HAFl1L4</t>
  </si>
  <si>
    <t>More opportunities for reflections</t>
  </si>
  <si>
    <t xml:space="preserve">4+ , 2 </t>
  </si>
  <si>
    <t>4+ , 2</t>
  </si>
  <si>
    <t>Uncertainty towards future (short term and long term) and difficulties planning. 
Unsure when I would be able to travel and meet close ones.</t>
  </si>
  <si>
    <t xml:space="preserve">2, 3, 4- </t>
  </si>
  <si>
    <t>When given more space and time, people are able to connect better</t>
  </si>
  <si>
    <t>Spent time to develop more coping strategies. 
Continued to go to work (routine) when I didn’t want to helped.</t>
  </si>
  <si>
    <t>4+,1,6</t>
  </si>
  <si>
    <t>More consistent check in with each other and possibly meet-ups</t>
  </si>
  <si>
    <t>R_24xdbziLBSATSvr</t>
  </si>
  <si>
    <t>Increased anxiety over health-related issues, job insecurity</t>
  </si>
  <si>
    <t>Levels of resilience to adverse situations can increase over time</t>
  </si>
  <si>
    <t>1. Listen to music
2. Talking with family/friends 
3. Meditation</t>
  </si>
  <si>
    <t>Mental health support</t>
  </si>
  <si>
    <t>R_25RvrRKfGnKYe84</t>
  </si>
  <si>
    <t>I have been working from home. I no longer have a consistent morning routine, as I do the bare minimum to get ready for calls. I have not seen my friends in over a year, though we do online socializing.</t>
  </si>
  <si>
    <t xml:space="preserve">6, 10, 5-, 3 </t>
  </si>
  <si>
    <t>I feel like I have become much more pessimistic about people and do not believe they have others' interests at mind or know how to read scientific literature. I have also become quite resentful of how this pandemic has been politicized.
I have rarely left the house since last summer. I hope that I will feel more motivated to when I am vaccinated and the weather improves.
I have become frustrated with my family due to differing levels of comfort with activities during this time. I have recently made the decision to stop seeing them until I am vaccinated.
I feel constantly concerned that anything I do in terms of exposing myself or visiting people will put loved ones at risk.</t>
  </si>
  <si>
    <t xml:space="preserve">2, 11, 12, 7, 3 </t>
  </si>
  <si>
    <t>I live a few states away from most of my friends. It has been nice that the pandemic increased our communication. It has also made me feel more confident and trusting in these friendships.
I have learned that I can find ways to interact with others no matter whether we are in person or not.
I have learned that working from home can help my chronic migraines, and I may want to pursue working from home part-time in my future career.
I learned that a lot of older men (my father and most of my parent's fathers) do not like being challenged in any way around their decisions during this pandemic.</t>
  </si>
  <si>
    <t xml:space="preserve">2, 3, 4+, 6 </t>
  </si>
  <si>
    <t>I have gone out of my way to have multiple reoccurring activates with friends every week. This has greatly helped my mental health, and I wish I had done this sooner. I also really liked finding more ways to spend time with people that did not require as much effort and travel time as in-person visits.
I have restricted my use of most social media and news. I now prioritize trying to get more "news" about people doing good things in the world, and I place more value in small-scale kindness than large-scale stresses.
The pandemic has allowed better access to therapy. I attend graduate school in a small town, so I have had very few options for therapy, and most opening require an hour or more of transportation time. With telehealth, I can pick from any provider in the state, allowing me to find ones that better fit my needs, and I have more scheduling flexibility.</t>
  </si>
  <si>
    <t>4+,3,2,8</t>
  </si>
  <si>
    <t>I think myself and my loved ones being vaccinated would greatly help. I also would like my family to be open to ongoing conversations about how to remain safe as the global situation changes. 
Additionally, since I am working at home, it would be incredibly supportive for my work to give advance notice when things begin to transition to in-person work again.</t>
  </si>
  <si>
    <t>7,6</t>
  </si>
  <si>
    <t>R_25t1fnMsvR0oBzU</t>
  </si>
  <si>
    <t>Mehr Spaziergänge, engerer Kontakt per Telefon zu Freund*innen, die ich sonst nicht oft höre</t>
  </si>
  <si>
    <t>mehr Alkohol, mehr depressive Phasen, Zukunftsängste, Einsamkeit, die ich schwer ertragen kann = more alcohol, more periods of depression, fear of the future, loneliness that I find hard to bear</t>
  </si>
  <si>
    <t>4+, 1, 2</t>
  </si>
  <si>
    <t>Telefonieren, Reflektieren, Podcasts hören, regelmäßig lange spazieren- Phones, Reflections, Podcasts here, regular time</t>
  </si>
  <si>
    <t>Keine, ich bräuchte einfach ein durchschnittliches Sozialleben- None, I just need an average social life</t>
  </si>
  <si>
    <t>R_25vB3bzmwHoJ1j6</t>
  </si>
  <si>
    <t>Enjoy more the small, simple things pleasures in life. Focus on the present.</t>
  </si>
  <si>
    <t>Reduced dramatically my financial ability for personal expenses (clothes, drinking/eating our or take away, gifts etc.)
Not able to see/ hug my friends. Not able to travel!</t>
  </si>
  <si>
    <t>How much I needed everyone and everything to slow down.</t>
  </si>
  <si>
    <t>Took better care of myself.
Eat home made food.
Meditate.
Speak to my family more often.
Gardening for grounding.
Learn new skills.</t>
  </si>
  <si>
    <t>Financial support and a job at less risk to maintain.</t>
  </si>
  <si>
    <t>R_25yfe9G8u1Vu34T</t>
  </si>
  <si>
    <t>mancanza di contatti sociali = lack of social contacts</t>
  </si>
  <si>
    <t>l'importanza di avere contatti sociali = the importance of having social contacts</t>
  </si>
  <si>
    <t xml:space="preserve">rispettare le regole- respect the rules </t>
  </si>
  <si>
    <t>R_25yljiA2O08hkc3</t>
  </si>
  <si>
    <t>the public are effected by what they read on social media websites, more than they think.
the media are becoming news makers rather than reporters</t>
  </si>
  <si>
    <t>2, 12</t>
  </si>
  <si>
    <t>stop reading the news, stop watching the tv news</t>
  </si>
  <si>
    <t>commitment to the government rulings</t>
  </si>
  <si>
    <t>12,11</t>
  </si>
  <si>
    <t>R_26hj6WevjkC22Jo</t>
  </si>
  <si>
    <t>I’m less likely to do things I don’t want to do because you never know when you’re going to be stuck inside again and I’m not wasting my window of freedom on something that isn’t beneficial to me/my friends/ my family, or that I’m just not interested in doing</t>
  </si>
  <si>
    <t>I don’t leave the house for days on end, I either overeat or under eat, I have no concept of good nutrition, I drink more often and I don’t really have a sleep schedule</t>
  </si>
  <si>
    <t>I really need to feel in control of my life to feel comfortable</t>
  </si>
  <si>
    <t>Took up knitting</t>
  </si>
  <si>
    <t>To not have to face any more restrictions, and job security</t>
  </si>
  <si>
    <t>R_26i44tAkBZxWKtW</t>
  </si>
  <si>
    <t>Much more physical activity now. Too much juggling of my job with childcare</t>
  </si>
  <si>
    <t xml:space="preserve">4+ , 6, 3 </t>
  </si>
  <si>
    <t>Juggling work and childcare has been stressful</t>
  </si>
  <si>
    <t xml:space="preserve">3, 6, 1 </t>
  </si>
  <si>
    <t>I used to dread staying at home for even one day. The pandemic has taught me to not get depressed if I’m stuck at home</t>
  </si>
  <si>
    <t>I work out rigorously every single morning. I started playing tennis again. I am very focused on healthy eating</t>
  </si>
  <si>
    <t>I need school to open full time</t>
  </si>
  <si>
    <t>R_26luktKK8B1T4xa</t>
  </si>
  <si>
    <t>gradually love to work from home instead of backing to campus</t>
  </si>
  <si>
    <t>lack of sports activities, putting on some weights..</t>
  </si>
  <si>
    <t>have learned a lot of online learning platforms
know how to keep the room clean and tidy efficiently</t>
  </si>
  <si>
    <t xml:space="preserve">10, 5+ </t>
  </si>
  <si>
    <t>1. work from home with high concentration.
2. get up early and seize every chance to do sports activities
3.love myself.</t>
  </si>
  <si>
    <t>my family hopes to get back together soon. once there are flights to London, they eager to fly here and meet me.</t>
  </si>
  <si>
    <t>R_26m4IvGOAqYR839</t>
  </si>
  <si>
    <t>Δυσκόλεψε την πρόσβαση</t>
  </si>
  <si>
    <t>Ναι, κάποιες δραστηριότητες είναι πλέον αδύνατες. = Yes, some activities are no longer possible.</t>
  </si>
  <si>
    <t>Τις αντιδράσεις-αντοχές υπό τις νέες συνθήκες. Την αναγκαιότητα της ανθρώπινης επαφής. = The reactions-resistance under the new conditions. The necessity of human contact.</t>
  </si>
  <si>
    <t>Φιλτράρισμα ενημέρωσης. Επιλογή επαφών. Άυξηση δραματικά του χρόνου που περνώ σε ανοιχτούς χώρους (πάρκα κλπ)- Update filtering. Select contacts. Dramatic increase in the time I spend outdoors (parks etc)</t>
  </si>
  <si>
    <t>Άγνωστο- unknown</t>
  </si>
  <si>
    <t>R_26mYpY4etkDBryj</t>
  </si>
  <si>
    <t>More comfortable in finding ways to entertain myself. Learning innovative ways to socialise online. Try out activities I would have considered to be too busy to try.</t>
  </si>
  <si>
    <t>10, 5+ , 4+</t>
  </si>
  <si>
    <t>Frustration when others do not complete a task that you rely on. Difficulty in understanding/sympathising the mental wellbeing that lockdown has had on others as mine has been effected minimally.</t>
  </si>
  <si>
    <t xml:space="preserve">1, 11 </t>
  </si>
  <si>
    <t>I was more comfortable with myself than I realised but at the same time am confident to reach out to others when I do feel lonely.</t>
  </si>
  <si>
    <t>Setting tasks over the week to keep myself entertained (e.g. gardening at the weekend, forgaing, DIY around the house). Plan regular social activities. Celebrate small wins with housemates to boost morale.</t>
  </si>
  <si>
    <t>A more or less certain timeline for the future which relies on an easing of lockdown that does not forfeit the effects we have benefitted so far. Most worried about anxiety from people being too relaxed coming out of lockdown.</t>
  </si>
  <si>
    <t>12,1</t>
  </si>
  <si>
    <t>R_271qqoA6HXMiBwv</t>
  </si>
  <si>
    <t>Solitudine è incertezza per il futuro = Loneliness is uncertainty about the future</t>
  </si>
  <si>
    <t>Passeggiate, videochiamate- Walks, video calls</t>
  </si>
  <si>
    <t>Economico</t>
  </si>
  <si>
    <t>R_27BghJY0nmF6xYl</t>
  </si>
  <si>
    <t>A slower pace of life</t>
  </si>
  <si>
    <t>Not seeing friends, and not being able to travel.</t>
  </si>
  <si>
    <t>I’ve been able to cope entirely on my own.I’m a very resilient person anyway.</t>
  </si>
  <si>
    <t>Better education for those who don’t understand the risks of contamination from the virus, and a campaign to get more people vaccinated</t>
  </si>
  <si>
    <t>R_27d0PJD78Nfykxg</t>
  </si>
  <si>
    <t>More conscious of going to shops for supplies. Social distancing as well...more leery of strangers in public</t>
  </si>
  <si>
    <t>7, 8, 1, 4+</t>
  </si>
  <si>
    <t>Less sociable due to the perpetual lockdowns...</t>
  </si>
  <si>
    <t>I’ve learned how much I appreciate my family.</t>
  </si>
  <si>
    <t>Quickly solidified routines with family and a network of places to visit safely to break up the monotony.</t>
  </si>
  <si>
    <t>We’re already thriving!</t>
  </si>
  <si>
    <t>R_27g7G4t8LxVGbgK</t>
  </si>
  <si>
    <t>Yes. It made me cautious and less carefree. It made me age and not enjoy my twenties. I have seen the ugly side of my supervisor and I regret doing a PhD</t>
  </si>
  <si>
    <t>1, 2, 6</t>
  </si>
  <si>
    <t>I learnt how to do Yoga</t>
  </si>
  <si>
    <t>Yoga and therapy</t>
  </si>
  <si>
    <t>Spend more time together and try to do a few normal things</t>
  </si>
  <si>
    <t>R_27jkLgHc8vJ4QMR</t>
  </si>
  <si>
    <t>Helped to have some perspective about small concerns</t>
  </si>
  <si>
    <t>Concern about loved ones and wider society</t>
  </si>
  <si>
    <t xml:space="preserve">3, 1, 2 </t>
  </si>
  <si>
    <t>People don't understand statistics nor basic hygiene!</t>
  </si>
  <si>
    <t>2, 11, 7</t>
  </si>
  <si>
    <t>New work projects/business</t>
  </si>
  <si>
    <t>Financial</t>
  </si>
  <si>
    <t>R_27KiB5H96L9PVNH</t>
  </si>
  <si>
    <t>I have increased the physical exercise I get daily, spend no time commuting which was very stressful, I worry less about the small things, I don't have to plan events or for having people round for a meal or visit which I found stressful.  I have less ironing which I didn't enjoy.  I have more time to myself.  I have been helping with the vaccine programme which is very rewarding.</t>
  </si>
  <si>
    <t xml:space="preserve">7, 4+ , 4- </t>
  </si>
  <si>
    <t>I miss being able to hug my family and friends.  I tend to work later and more hours because I am working from home.  I am reluctant to plan leisure activities as I think they will get cancelled and then that will be stressful to sort out refunds or reschedule.</t>
  </si>
  <si>
    <t>3, 4-, 6, 1, 6</t>
  </si>
  <si>
    <t>I learned that physical contact is a really important part of my life.  I'm lucky to live with a loving husband and children who will still give their mum a cuddle even though they are adults now. I learned that peace and quiet and solitude, as well as physical exercise are needed to keep me sane.</t>
  </si>
  <si>
    <t>I stopped watching the news, had my shopping ordered for click and collect, joined the vaccine programme to feel I was doing something positive to get us out of this.</t>
  </si>
  <si>
    <t>My A'level son will need the most support.  He has been the most affected by the restrictions of the pandemic, and doesn't want to go to university because of the pandemic.  If he gets the A level results he was capable of before his mental health was affected by covid, could secure an apprenticeship and begin living a more normal 18 year old life this would enable his mental health to recover.  I would also like to continue working from home for the majority of my working week, only going into the office if I need to with a plan to make this a long term working pattern.  This would allow me to be around and support my family through the next 6 months.</t>
  </si>
  <si>
    <t>6,</t>
  </si>
  <si>
    <t>R_27Kl39qRo2havAM</t>
  </si>
  <si>
    <t>No change</t>
  </si>
  <si>
    <t>I haven't been able to travel. Is have been arguing a lot with people about the matter.</t>
  </si>
  <si>
    <t>People are stupid and will believe anything.</t>
  </si>
  <si>
    <t>I have been focusing on work more and I am trying to focus on things that relax me and make me happy.</t>
  </si>
  <si>
    <t>6,2</t>
  </si>
  <si>
    <t>Accurate information and sufficient salary</t>
  </si>
  <si>
    <t>6,12</t>
  </si>
  <si>
    <t>R_27rmHGLwqHnDjQ7</t>
  </si>
  <si>
    <t>R_28AuDQhOciEePJJ</t>
  </si>
  <si>
    <t>I have taken lots of online courses and improved my employability. I am now driving which was a previous fear.</t>
  </si>
  <si>
    <t>I am single and feel increasingly lonely. Having to isolate prior to and after working offshore has made me feel like i'm throwing away time. I have become less fit as I've not been able to access the gym or spend much time outdoors. I have more fear of authority now.</t>
  </si>
  <si>
    <t>1, 2, 6, 4-, 12</t>
  </si>
  <si>
    <t>Previously I struggled to be in the same place for a long time, but I have been able to stay without travel.</t>
  </si>
  <si>
    <t>Keeping myself busy by taking online courses, talking with friends.</t>
  </si>
  <si>
    <t>Consistency, hopefully no more lockdowns.</t>
  </si>
  <si>
    <t>R_28IFw30lkzJINlI</t>
  </si>
  <si>
    <t>Not travelling, not meeting friends</t>
  </si>
  <si>
    <t>Able to work and handle childcare-being able to juggle a lot of things at once</t>
  </si>
  <si>
    <t xml:space="preserve">2, 6 </t>
  </si>
  <si>
    <t>Tolerate stress at home</t>
  </si>
  <si>
    <t>For everyone to be able to get vaccinated</t>
  </si>
  <si>
    <t>R_29bqvUA4fdJPPul</t>
  </si>
  <si>
    <t>Working from home, all online shopping, seeing people only outdoors</t>
  </si>
  <si>
    <t>6, 10, 7</t>
  </si>
  <si>
    <t>Order more takeout
Less exercise
Less meditation
Cabin fever
Depressive episodes</t>
  </si>
  <si>
    <t xml:space="preserve">1, 4-, 4+ </t>
  </si>
  <si>
    <t>I learned much of the general public is short-sighted and inconsiderate (i.e., unwilling to follow basic safety measures to avoid spreading a plague)</t>
  </si>
  <si>
    <t>Craft projects
Virtual game nights
Hiking</t>
  </si>
  <si>
    <t>R_29buixKKud6y5ta</t>
  </si>
  <si>
    <t>More anxious, less exercise</t>
  </si>
  <si>
    <t>R_29hPRxK4eAbtZpe</t>
  </si>
  <si>
    <t>Working from home, ordering medication earlier in advance, greater need for mental health sercives, spend more time comforting friends who are also struggling</t>
  </si>
  <si>
    <t>6, 8, 1, 3, 4+</t>
  </si>
  <si>
    <t>Drinking more alcohol, lack of routine regarding work, more negative attitude, more time to wallow in self pity/depressive thoughts because I don't have to go to an office.</t>
  </si>
  <si>
    <t>4+, 6, 1,</t>
  </si>
  <si>
    <t>I am more extraverted than I realised and crave social interaction to be motivated for work. I value my romantic relationship and the life we have more than my career. People take out stress in different ways.</t>
  </si>
  <si>
    <t>Seek psychological therapy, reach out to friends and family, move in with my boyfriend</t>
  </si>
  <si>
    <t>8,3,4+</t>
  </si>
  <si>
    <t>Psychological therapy, access to gyms, ability to travel abroad without quarantine (to meet family), access to offices and workspaces with other people, funded extension to PhD project deadline</t>
  </si>
  <si>
    <t>8,4+,3,7,6</t>
  </si>
  <si>
    <t>R_29jlGOradDoHrBr</t>
  </si>
  <si>
    <t>Masks are something I'll definitely adopt, especially in winter and spring to prevent colds and allergies.</t>
  </si>
  <si>
    <t>I feel more isolated, I lost contact with friends in this period. More pressured at uni, the lack of recognition that we are in a extreme situation and we are asked to perform same as always is really damaging.</t>
  </si>
  <si>
    <t xml:space="preserve">1, 3, 4-, 6, </t>
  </si>
  <si>
    <t>I realised how privileged I am with the things I currently have.</t>
  </si>
  <si>
    <t>I took time off from uni and did not do any academic activities for a while, this helped tremendously.
Regular meetings and conversations with my flatmates to chat about the week and ask for support.</t>
  </si>
  <si>
    <t>4-,4+,3</t>
  </si>
  <si>
    <t>Job.</t>
  </si>
  <si>
    <t>R_2a9VxpOCQxK5Njf</t>
  </si>
  <si>
    <t>Because we both work from home, my wife and I see each other more. I have found more ways to exercise; I have done more cooking and baking; I have begun learning Spanish. I have read more books.</t>
  </si>
  <si>
    <t xml:space="preserve">6, 3, 4+ </t>
  </si>
  <si>
    <t>We've been unable to see our adult children, who live in another country. Same with our friends and extended family. Less socializing locally. Less cardio exercise. Fewer chances to make music with others.</t>
  </si>
  <si>
    <t>Yes, that we are even more privileged than we realized.</t>
  </si>
  <si>
    <t>Continue exercising, stay in touch with others via electronic media, grab sun and outdoor time whenever I could.</t>
  </si>
  <si>
    <t>We have more than we need, so I suppose we'd like to be part of (or continue being part of) collaborative work to improve our community.</t>
  </si>
  <si>
    <t>R_2aEp6N3EesPs0Ea</t>
  </si>
  <si>
    <t>Everything is virtual</t>
  </si>
  <si>
    <t>Yes, we all need contact with family and friends</t>
  </si>
  <si>
    <t>Exercise, talking, home office</t>
  </si>
  <si>
    <t>R_2AGTZkjRLyMS82S</t>
  </si>
  <si>
    <t>have interacted much less with my extended family</t>
  </si>
  <si>
    <t>able to carry out everything online, but face to face can still close the deal much better.</t>
  </si>
  <si>
    <t xml:space="preserve">2, 10 </t>
  </si>
  <si>
    <t>being on social media apps helps the world still feel like part of a community and connected, even though everyone is separated</t>
  </si>
  <si>
    <t>more business and opportunities</t>
  </si>
  <si>
    <t>R_2aJls2zL40Zky0w</t>
  </si>
  <si>
    <t>Work from home, no travel</t>
  </si>
  <si>
    <t>I like Republicans less</t>
  </si>
  <si>
    <t xml:space="preserve">2, 12 </t>
  </si>
  <si>
    <t>I like myself more</t>
  </si>
  <si>
    <t>Continued readings in stoicism</t>
  </si>
  <si>
    <t>Get people vaccinated</t>
  </si>
  <si>
    <t>R_2aKVJGxhiMxvZEZ</t>
  </si>
  <si>
    <t>Becoming more comfortable with using Zoom for meetings</t>
  </si>
  <si>
    <t>I'm deaf, and going out with all of this mask-wearing is a nightmare for speechreading.</t>
  </si>
  <si>
    <t xml:space="preserve">2, 7 </t>
  </si>
  <si>
    <t>Working from home is much more possible than it was once believed to be.</t>
  </si>
  <si>
    <t>Set regular Zoom meetings with friends, took time at least one day a week to devote specifically to spouse</t>
  </si>
  <si>
    <t>4+,3,10</t>
  </si>
  <si>
    <t>More job opportunities in my profession</t>
  </si>
  <si>
    <t>R_2alBXTOxf0nimzs</t>
  </si>
  <si>
    <t>Hasn’t</t>
  </si>
  <si>
    <t>Walking in the country, board games</t>
  </si>
  <si>
    <t>R_2aLcCyVpwmAl9Pr</t>
  </si>
  <si>
    <t>Working from home, doing more share of chores</t>
  </si>
  <si>
    <t>6, 4+</t>
  </si>
  <si>
    <t>Not being able to hang out with friends, no team sports, smoking noticably more</t>
  </si>
  <si>
    <t xml:space="preserve">3, 4-, 4+ </t>
  </si>
  <si>
    <t>Got to know my children better, I can survive being mostly cooped up at home for more than a year</t>
  </si>
  <si>
    <t xml:space="preserve">3, 2 </t>
  </si>
  <si>
    <t>Play more computer games, smoking, have a dedicated work area</t>
  </si>
  <si>
    <t>Being able to freely go on outings as a family for both indoor and outdoor activities, in person emotional support</t>
  </si>
  <si>
    <t>4+,3,8</t>
  </si>
  <si>
    <t>R_2alem0dPkeeBR83</t>
  </si>
  <si>
    <t>It hasn't. Nothing has improved in my life as a direct or indirect consequence of Covid-19.</t>
  </si>
  <si>
    <t>- Much higher levels of stress &amp; lower breaking point
- Ruined my relationship
- Horrendous mental health 
- Lowered job prospects
- Ruined my social life</t>
  </si>
  <si>
    <t>1, 3, 6</t>
  </si>
  <si>
    <t>Learned to over-communicate and to prioritise my own health above al else</t>
  </si>
  <si>
    <t>Les government regulation</t>
  </si>
  <si>
    <t>R_2aLj2X5JZJz9Crp</t>
  </si>
  <si>
    <t>Remote learning</t>
  </si>
  <si>
    <t>I spend so much time by myself now, even with my parents we are often in different rooms of the house or our schedules don't line up. Though we get along great, I'm very lucky in that regard!  I've been trying to get better about spacing things out and doing more than usual when I know I'm feeling good since bad days will come.</t>
  </si>
  <si>
    <t>I have a more variation than usual for good/bad days. Some days I'm super productive, others I barely get out of bed, this has been back and forth all of quarantine.</t>
  </si>
  <si>
    <t>2, 5-</t>
  </si>
  <si>
    <t>Daily walk outside, drink a lot of water, and plan as much as I can. Surprisingly, I have been scheduling/planning more now than ever because I need it to not just sit around all day.</t>
  </si>
  <si>
    <t>We're very lucky, will be fine.</t>
  </si>
  <si>
    <t>R_2atWWbJopxxqrUx</t>
  </si>
  <si>
    <t>That made me more responsible and at the same time more appreciative to what I have.</t>
  </si>
  <si>
    <t>I don't socialise that was very difficult for me in the beginning. I talk to my friends on phone more often, what I would hardly do in the past. I'm much more appreciative about what I have got, in particular my parents and siblings.</t>
  </si>
  <si>
    <t>YESSS, I learned having even the best friends and most precious person in your life all the time around is tooooo annoying. I do need to be given some privacy.</t>
  </si>
  <si>
    <t>1- I started work-out to avoid putting on weight.
2- I learned a few new software</t>
  </si>
  <si>
    <t>Job security and renewing visa.That is all.</t>
  </si>
  <si>
    <t>R_2atY0LIfXFZDcXC</t>
  </si>
  <si>
    <t>learning and working from home</t>
  </si>
  <si>
    <t>Alcohol consumption.</t>
  </si>
  <si>
    <t>My relationships, my eating habits.</t>
  </si>
  <si>
    <t>R_2AWqjNGLLnalm1f</t>
  </si>
  <si>
    <t>Allowed me and my partner to arrange  a house move and subsequent renovation. Allowed us to save money and plan for the future. Has helped clarify what really matters in our lives going forward. We have improved our culinary skills.</t>
  </si>
  <si>
    <t>2, 3, 4+, 6</t>
  </si>
  <si>
    <t>Worse physical fitness (lack of access to football). Worse alcohol intake.</t>
  </si>
  <si>
    <t xml:space="preserve">4- , 4+ </t>
  </si>
  <si>
    <t>Learned which of our friends were more anxious than others, and which were more susceptible to false information or fake news.</t>
  </si>
  <si>
    <t xml:space="preserve">1, 2, 3 </t>
  </si>
  <si>
    <t>Set up a digital calendar, pursued additional extracurricular professional development, created a cleaning/cooking/shopping rota which my partner. We have recently bought a pet (specifically now that lockdown is over).</t>
  </si>
  <si>
    <t>I won't need too much - just need to get back to sport. Parents are vaccinated and largely unscathed. My littlest brother became socially isolated and susceptible to fake news - as a family we will need to help rehabilitate him.</t>
  </si>
  <si>
    <t>R_2aXpJSAUxTLk63o</t>
  </si>
  <si>
    <t>Work from home noe Job change. Broke up with boyfriend</t>
  </si>
  <si>
    <t>Eat worse. Get a bit more anxious at times. Spend more online</t>
  </si>
  <si>
    <t>Sometimes being alone better. Have to reflect on u</t>
  </si>
  <si>
    <t>Music and meditation 
Thankful for what I have
Tell family I love them more
Call family more. Not a chore</t>
  </si>
  <si>
    <t>Time to see each other. Reconnect</t>
  </si>
  <si>
    <t>R_2ay0LNRWHaQb7hG</t>
  </si>
  <si>
    <t>not much</t>
  </si>
  <si>
    <t>not much except cannot travel</t>
  </si>
  <si>
    <t>R_2b15P0slsiBLAAO</t>
  </si>
  <si>
    <t>Value social contacts even more</t>
  </si>
  <si>
    <t>Don't know</t>
  </si>
  <si>
    <t>Yes. I need more boundaries in terms of helping out family members (taking care of the grand-children) than my partner.</t>
  </si>
  <si>
    <t>Don't know.</t>
  </si>
  <si>
    <t>A holiday just for me and my partner. And maybe some time just for me alone, or with other adults.</t>
  </si>
  <si>
    <t>R_2b15wgaJNhS26zc</t>
  </si>
  <si>
    <t>I interact with many, many fewer people on a daily basis</t>
  </si>
  <si>
    <t>I do not have the same level of patience as I used to and my overall outlook has become more negative</t>
  </si>
  <si>
    <t>I learned that I can spend more time by myself but it's not what I really want</t>
  </si>
  <si>
    <t>tried to stay informed to stay safe, get outside for fresh air and some exercise</t>
  </si>
  <si>
    <t>more opportunities to be social in a safe way</t>
  </si>
  <si>
    <t>R_2BgqUABK4X2w1Ip</t>
  </si>
  <si>
    <t>R_2bNOMnLqRluG24Q</t>
  </si>
  <si>
    <t>More philosophical,  more working from home, doing telehealth consulting instead of face to face.  overall doing less consultation</t>
  </si>
  <si>
    <t>6,10, 8, 4-</t>
  </si>
  <si>
    <t>Trust to the government has plummeted down the pits. 
Trust to politicians at the lowest 
Limited ability to get outdoor and get to the bush 
Increased thoughts and plans towards retirement. 
and get back to country of origin and stay with grand children</t>
  </si>
  <si>
    <t xml:space="preserve">12, 4-, 3, 2 </t>
  </si>
  <si>
    <t>Reaffirm my self reliance  and resilience. 
Governments and politicians  can be so irrational and unethical. 
Big pharmaceutical companies can be so greedy and unethical and hold the world in random.</t>
  </si>
  <si>
    <t xml:space="preserve">1, 2, 12, 11 </t>
  </si>
  <si>
    <t>Manage to work and work around own home. 
Doing more gardening , and getting more home grown vegetables and home cooking.</t>
  </si>
  <si>
    <t>Travel bubbles between neighbouring countries  helps a great deal 
(Certainly now that I can plan to go back to NZ to see my grand children helps a great deal ) 
Family members overseas need their local governments to do much better to control the pandemic and implement better vaccination programs</t>
  </si>
  <si>
    <t>4+,7,3</t>
  </si>
  <si>
    <t>R_2bQ7cR5SNCU5i7z</t>
  </si>
  <si>
    <t>R_2Brp6wrolmd0gKw</t>
  </si>
  <si>
    <t>working from home, cooking more at home</t>
  </si>
  <si>
    <t>10, 4+</t>
  </si>
  <si>
    <t>there's less joy in my life</t>
  </si>
  <si>
    <t>I learned that I don't really mind staying home.</t>
  </si>
  <si>
    <t>read, exercise</t>
  </si>
  <si>
    <t>I would need a greater percentage of the world population to be vaccinated so that global travel can really open up again and I can go and see my family.</t>
  </si>
  <si>
    <t>R_2bT3Zi0VZiFFh6m</t>
  </si>
  <si>
    <t>在家上课非常不方便</t>
  </si>
  <si>
    <t>10, 7</t>
  </si>
  <si>
    <t>没有</t>
  </si>
  <si>
    <t>防治感染的方法 = Ways to prevent infection</t>
  </si>
  <si>
    <t>在家上课</t>
  </si>
  <si>
    <t>经济- economy</t>
  </si>
  <si>
    <t>R_2BtBAkJecXSG9ZF</t>
  </si>
  <si>
    <t>Savings</t>
  </si>
  <si>
    <t>Away from family and friends,  not hug anyone, not socialise, no outings</t>
  </si>
  <si>
    <t>Tried to go slowly</t>
  </si>
  <si>
    <t>Travel</t>
  </si>
  <si>
    <t>R_2bWydWR0reYqXWO</t>
  </si>
  <si>
    <t>Worse in the sense of anxiety and having to manage alone without having the physical support of family who do not live near me. Worse in that is has restricted physical activities and school, which has impacted on my oldest child who has autism and has struggled as she has lost her routines, been restricted in activities and contact with school and wider family. Worse in the sense of anxiety due to the incompetence of central government, lack of transparency and accountability, lack of media openness and the corruption of central government around PPE contracts etc, impact on the NHS waiting lists and services provided, impact on health and care workers, and sense of loss for people who I work with who have had to shield. Their sense of loss and the loss of skills, function and decline in mental health for some is profoundly upsetting, invisible to many they have been often trapped at home with little or no contact with others, loss of many services some of which will be permanent loss of services. The lack of preparedness, incompetence and corruption is very depressing.</t>
  </si>
  <si>
    <t xml:space="preserve">2, 3, 4-, 11, 12 </t>
  </si>
  <si>
    <t>Not particularly, I am a sole parent any my  oldest daughter with a autism and learning needs.The past few years in school were very hard for her. I divorced some time ago due to domestic violence and coercive control, and have had ongoing abuse from my ex for many years, often focused on my children. Ironically the pandemic gave us all a bit of breathing space and due to his extreme anxiety about the virus, it meant my ex stopped harassing us as much. We are pretty pragmatic and do the best we can to keep things in perspective, our experiences have made us pretty resilient.</t>
  </si>
  <si>
    <t>See above.</t>
  </si>
  <si>
    <t>For investment in local services and communities to support services for young people; job creation and innovation in public services to support young people in particular those with neurodiverse needs.</t>
  </si>
  <si>
    <t>R_2c0m5Y8vUM7oG1F</t>
  </si>
  <si>
    <t>R_2c6keZj4wuwF6UU</t>
  </si>
  <si>
    <t>R_2cAtGECCLw0MMDb</t>
  </si>
  <si>
    <t>forced to slow down</t>
  </si>
  <si>
    <t>move less, lazier, social interactions lessened</t>
  </si>
  <si>
    <t>I use distractions a lot in normal life to not face things</t>
  </si>
  <si>
    <t>Gardening</t>
  </si>
  <si>
    <t>Ability to see one another</t>
  </si>
  <si>
    <t>R_2cbwqP5ISx8a5Cl</t>
  </si>
  <si>
    <t>More isolating</t>
  </si>
  <si>
    <t>Colouring music</t>
  </si>
  <si>
    <t>R_2CkUkoX1SCAvQFu</t>
  </si>
  <si>
    <t>Know what really matters in life, spend money more wisely</t>
  </si>
  <si>
    <t>2,4+,6</t>
  </si>
  <si>
    <t>2,6</t>
  </si>
  <si>
    <t>Social interaction. Personal appearance</t>
  </si>
  <si>
    <t>Having partner. Have personal project</t>
  </si>
  <si>
    <t>Stable infrastructure (internet)</t>
  </si>
  <si>
    <t>R_2Cm4dmIHANZcGf8</t>
  </si>
  <si>
    <t>R_2COC6QHHIIk2fjs</t>
  </si>
  <si>
    <t>R_2COhaIcCUGAIUIb</t>
  </si>
  <si>
    <t>Less movement, less social interaction, more anxiety</t>
  </si>
  <si>
    <t xml:space="preserve">4-, 1 </t>
  </si>
  <si>
    <t>going back to work regularly</t>
  </si>
  <si>
    <t xml:space="preserve">13 = Does not want support/ does not know </t>
  </si>
  <si>
    <t>"Nothing additional to what we already have."</t>
  </si>
  <si>
    <t>R_2COKg3rRaYK9IoU</t>
  </si>
  <si>
    <t>Isolation</t>
  </si>
  <si>
    <t>Uncertainty non</t>
  </si>
  <si>
    <t>Mental support</t>
  </si>
  <si>
    <t>R_2CPxWykXszaPhEr</t>
  </si>
  <si>
    <t>R_2CqvujmfHXTV5Ro</t>
  </si>
  <si>
    <t>Enabled me to be aware of my own work-life balance and my own levels of resilience</t>
  </si>
  <si>
    <t>Significant relationship breakdown meant moving out, moving home and relocation in the midst of lockdown.</t>
  </si>
  <si>
    <t>My own capacity for resilience</t>
  </si>
  <si>
    <t>Focusing on protective factors for my mental health; weekly therapy, not being so self-critical</t>
  </si>
  <si>
    <t>1,8,2</t>
  </si>
  <si>
    <t>Financial support, holiday,</t>
  </si>
  <si>
    <t>R_2CrLY3dh9fYnqxz</t>
  </si>
  <si>
    <t>i have enjoyed the fact there has been no pressure to do things</t>
  </si>
  <si>
    <t>Missed seeing people</t>
  </si>
  <si>
    <t>yoga
sewing
working</t>
  </si>
  <si>
    <t>nothing springs to mind</t>
  </si>
  <si>
    <t>R_2CrMjDdg2ed9fGV</t>
  </si>
  <si>
    <t>Drink more, do less</t>
  </si>
  <si>
    <t>My family are more wonderful than I could ever imagine</t>
  </si>
  <si>
    <t>Calmer</t>
  </si>
  <si>
    <t>To return to normality and take off the masks</t>
  </si>
  <si>
    <t>R_2ctEG52GEH0fdfs</t>
  </si>
  <si>
    <t>in bad way</t>
  </si>
  <si>
    <t>no discipline I have anymore. aggressive. confused and can't focus</t>
  </si>
  <si>
    <t>I am ageing</t>
  </si>
  <si>
    <t>maybe remote work and onlıne seminars and meetings. I call and spend more time with my family</t>
  </si>
  <si>
    <t>vaccınating everybody</t>
  </si>
  <si>
    <t>R_2D1B4ddo4F8Ocp8</t>
  </si>
  <si>
    <t>R_2dF3t9RCmYgUxqa</t>
  </si>
  <si>
    <t>It’s harder to engage in the things I would do to support my health
I miss socialising with good friends</t>
  </si>
  <si>
    <t xml:space="preserve">5-, 4- </t>
  </si>
  <si>
    <t>I can work online</t>
  </si>
  <si>
    <t>Called friends more often more social contact</t>
  </si>
  <si>
    <t>More social contact</t>
  </si>
  <si>
    <t>R_2dgSBESifFgBivD</t>
  </si>
  <si>
    <t>it's saved me money in transport and time commuting</t>
  </si>
  <si>
    <t>4+ , 6</t>
  </si>
  <si>
    <t>Seeing yo son's mental health deteriorate, his despair at the isolation and not being back in Uni</t>
  </si>
  <si>
    <t xml:space="preserve">1, 3, 6 </t>
  </si>
  <si>
    <t>I continue working (lecturing online), and spending time on my pets and garden</t>
  </si>
  <si>
    <t>start young people's social clubs</t>
  </si>
  <si>
    <t>R_2dhez6OsFgSDFrt</t>
  </si>
  <si>
    <t>my relationship with my family became better since we have been together for the whole duration of the lockdown</t>
  </si>
  <si>
    <t>I have been feeling so much anger towards my government and its administration. There are days when this anger would consume me. Duterte's administration has done to help its people. 
My mental health has gone through some worse periods during the pandemic. My lifestyle became lacking because of the quarantine guidelines.</t>
  </si>
  <si>
    <t xml:space="preserve">1, 2, 12 </t>
  </si>
  <si>
    <t>I've spent my time during quarantine consuming anything and everything on the internet.</t>
  </si>
  <si>
    <t xml:space="preserve">4+, 10 </t>
  </si>
  <si>
    <t>Yoga/meditation/reflection, building and strengthening relationships</t>
  </si>
  <si>
    <t>Health care, provision of the vaccine</t>
  </si>
  <si>
    <t>7,8</t>
  </si>
  <si>
    <t>R_2dhUEnM1npGvalN</t>
  </si>
  <si>
    <t>Lezioni principalmente da casa, lavoro differente, meno uscite di svago.</t>
  </si>
  <si>
    <t>7, 4-, 6</t>
  </si>
  <si>
    <t>Il futuro mi appare incerto. = The future seems uncertain to me.</t>
  </si>
  <si>
    <t>Ho imparato a stare di più da sola, ad apprezzare la solitudine, la compagnia di me stessa e capire chi sono i veri amici. = I have learned to be alone more, to appreciate loneliness, the company of myself and understand who the real friends are.</t>
  </si>
  <si>
    <t>Maggior concentrazione su me stessa, più attività fisica, più tempo in famiglia.- More focus on myself, more physical activity, more family time.</t>
  </si>
  <si>
    <t>2,4+,3</t>
  </si>
  <si>
    <t>R_2DNQesVaP2ltOSZ</t>
  </si>
  <si>
    <t>Εγκλεισμός, αποκλειστική φροντίδα και ευθύνη παιδιών και μάθησης</t>
  </si>
  <si>
    <t xml:space="preserve">Ίσως = maybe </t>
  </si>
  <si>
    <t>Ότι υπάρχει χρόνος και πρέπει να αξιοποιείται σωστά... = That there is time and it must be used properly ...</t>
  </si>
  <si>
    <t>Επαγγελματική δραστηριότητα online με κοινωνική συναναστροφή και ενασχόληση με είδος χειροτεχνίας- Professional online activity with socializing and engaging in crafts</t>
  </si>
  <si>
    <t>Καλύτερα φυσική κατάσταση, ενίσχυση ανοσοποιητικού- Better physical condition, strengthening the immune system</t>
  </si>
  <si>
    <t>R_2DTuokDBwLwNkLa</t>
  </si>
  <si>
    <t>I am at home more br myself!</t>
  </si>
  <si>
    <t>I have less social interaction than before!</t>
  </si>
  <si>
    <t>I have learned that I can adapt to a different
Way of living, but I know that there is a lot that is lacking! Even though I am basically an introvert, I need more social interaction!</t>
  </si>
  <si>
    <t>Many home improvement projects and much more reading!</t>
  </si>
  <si>
    <t>Need no support, just the ability to move around more freely in society!</t>
  </si>
  <si>
    <t>R_2dXc3IcLWwvNG4a</t>
  </si>
  <si>
    <t>-weight gain</t>
  </si>
  <si>
    <t>-biked
-watched tv</t>
  </si>
  <si>
    <t>-spend time outside</t>
  </si>
  <si>
    <t>R_2dXeaM8s6VwHKIW</t>
  </si>
  <si>
    <t>My therapy sessions have moved to Zoom, which is useful, but not as effective.</t>
  </si>
  <si>
    <t>1,10,8</t>
  </si>
  <si>
    <t>10, 8, 1</t>
  </si>
  <si>
    <t>1,10</t>
  </si>
  <si>
    <t>I am much more prone to comfort eating than I was.</t>
  </si>
  <si>
    <t>I learned that I am much more of a people person than I thought I was.</t>
  </si>
  <si>
    <t>I joined a series of online workshops with one of my favourite poets, and made a point of attending online gatherings with a writing for wellbeing organisation.</t>
  </si>
  <si>
    <t xml:space="preserve">2= Relationships / Social Life </t>
  </si>
  <si>
    <t>"Live life and enjoy yourself", "slower pace of life", "live more present", "worry less"</t>
  </si>
  <si>
    <t xml:space="preserve">2 = Working from home / online activity </t>
  </si>
  <si>
    <t>"video conferencing and dialoguing with colleagues"</t>
  </si>
  <si>
    <t>R_2dyFSOgAiCW7z63</t>
  </si>
  <si>
    <t>I'm happier with simplicity</t>
  </si>
  <si>
    <t>I'm eating more as I'm at home. I miss seeing my family who are all in different countries. I miss my workplace though I don't want to go back to an office full time. I miss my friends.</t>
  </si>
  <si>
    <t xml:space="preserve">3, 4-, 4+, 6 </t>
  </si>
  <si>
    <t>I've found I'm happy not doing all the supposed fun things I was doing before - gigs theatre etc</t>
  </si>
  <si>
    <t>Started planning retirement
Saved more of my salary 
Took time to talk and listen</t>
  </si>
  <si>
    <t>4+,2,6</t>
  </si>
  <si>
    <t xml:space="preserve">20 = Access to services </t>
  </si>
  <si>
    <t>"It has improved my access to health services becuse I can access services from home instead of having to find adequate public transportation."</t>
  </si>
  <si>
    <t>R_2E4qbhLNJBeHAn6</t>
  </si>
  <si>
    <t>Sí</t>
  </si>
  <si>
    <t>En este momento no sé qué responder = At this moment I don't know what to answer</t>
  </si>
  <si>
    <t>Descansar, leer.- Rest, read.</t>
  </si>
  <si>
    <t>Mucho apoyo en todo sentido como cualquier familia.- Much support in every way like any family.</t>
  </si>
  <si>
    <t>R_2E4tiLy5L5gkgM9</t>
  </si>
  <si>
    <t>I find other people stressful so having less social contact removes stress.</t>
  </si>
  <si>
    <t>I have felt isolated from co-workers and my university.</t>
  </si>
  <si>
    <t xml:space="preserve">1, 4-, 3, 6 </t>
  </si>
  <si>
    <t>I realised that contact with fellow workers is important for me.</t>
  </si>
  <si>
    <t>Informed myself of science behind covid, vaccines etc.  Kept abreast of statistics and advice.</t>
  </si>
  <si>
    <t>Support to interact with people in a 'normal' way.</t>
  </si>
  <si>
    <t>R_2E4uqA4Fw7tYx9y</t>
  </si>
  <si>
    <t>My wife got laid off from her job and we pulled our kids out of daycare. Now she watches them while I go to work. I switched jobs to avoid COVID exposure and to have less COVID related stress, also to get a salary increase since we’re now living on basically one income.</t>
  </si>
  <si>
    <t>6, 1, 7</t>
  </si>
  <si>
    <t xml:space="preserve">6, 3, 1 </t>
  </si>
  <si>
    <t>It’s just added a layer of stress and isolation that wasn’t there before. Also, I miss non-sexual physical touch, hugs, etc.</t>
  </si>
  <si>
    <t>I can survive a lot. My wife is very patient.</t>
  </si>
  <si>
    <t>Lots of time on zoom, getting creative with outdoor activities with friends. More time on the phone with friends and family. Ordering groceries via delivery.</t>
  </si>
  <si>
    <t>10,4+,3</t>
  </si>
  <si>
    <t>Babysitting! My wife and I haven’t had a date night in over a year.</t>
  </si>
  <si>
    <t>R_2EaWcgU2F5hQ3vK</t>
  </si>
  <si>
    <t>Take joy from small things</t>
  </si>
  <si>
    <t>Total loss of control and ability to see family and friends</t>
  </si>
  <si>
    <t xml:space="preserve">4-, 3 </t>
  </si>
  <si>
    <t>Daily one hour walk. Upped alcohol to daily consumption at the beginning but then reduced to weekends; both of which had their time and place and helped at the time. Got to know my neighbours and share a lot with them - walks, food, recipes, day to day stuff, the only face-to-face conversations possible when friends and family don't live locally</t>
  </si>
  <si>
    <t>The ability to travel internationally to see elderly relatives</t>
  </si>
  <si>
    <t>R_2EcSeORhF4ujHy5</t>
  </si>
  <si>
    <t>poor concentration, 
less motivation,
less patience
Lifestyle restricted (I miss museums, cultural outings, visiting the city)
Negative thoughts are harder to ignore</t>
  </si>
  <si>
    <t xml:space="preserve">5-, 2, 4-, 1 </t>
  </si>
  <si>
    <t>Yes. Work is the most important thing at this point in my life.</t>
  </si>
  <si>
    <t>walks in green spaces</t>
  </si>
  <si>
    <t>Daughter and I to finish our studies
clarify my job position</t>
  </si>
  <si>
    <t>R_2EEIddzcbtXuO4Y</t>
  </si>
  <si>
    <t>R_2EFX2tVcoHmJ2td</t>
  </si>
  <si>
    <t>Working and learning from home</t>
  </si>
  <si>
    <t>Unsure</t>
  </si>
  <si>
    <t>Focus on school</t>
  </si>
  <si>
    <t>Find new job after graduation</t>
  </si>
  <si>
    <t>R_2EmCHU6x12PQh18</t>
  </si>
  <si>
    <t>I have to work from home; definitely not going out and seeing people as often as I used to</t>
  </si>
  <si>
    <t>6, 4-, 7</t>
  </si>
  <si>
    <t>For the first time I am starting to feel lonely. I miss the social interaction I got from being at work (my business has us all working from home still). My mental health has deteriorated slightly as a result.</t>
  </si>
  <si>
    <t>1, 6, 4-, 2</t>
  </si>
  <si>
    <t>I've been surprised at how different people think about the situation, particularly family members.</t>
  </si>
  <si>
    <t>I stopped engaging with almost all social media and news feeds which reduced my exposure to alarmist and fake news.</t>
  </si>
  <si>
    <t>4-,12</t>
  </si>
  <si>
    <t>Well, we're about to go into our 3rd wave right now, and there are rumours about restrictions and curfews again; plus vaccines are only just starting for the over 60's, so we've got a long way to go still. I just need to find ways to meet my emotional/mental needs within the limits of what's socially acceptable now - figure out how to live WITH this disease in our midst, instead of hiding from it.</t>
  </si>
  <si>
    <t>8,7</t>
  </si>
  <si>
    <t>R_2eOqMjc70rR1Jaq</t>
  </si>
  <si>
    <t>Loss of freedom, loss of contact with others, loss of habits of seeing other people</t>
  </si>
  <si>
    <t>R_2ePAiJRsI9NuAzV</t>
  </si>
  <si>
    <t>Less service access for physical health</t>
  </si>
  <si>
    <t>Less motivated to do things, such as exercise, meeting friends and going out</t>
  </si>
  <si>
    <t xml:space="preserve">4-, 5- </t>
  </si>
  <si>
    <t>I am better at concentrating and self regulating than I thought</t>
  </si>
  <si>
    <t>Going for a walk every day, being kind to myself by putting less pressure on myself, reading books, cooking new recipes, exercising, being in nature</t>
  </si>
  <si>
    <t>Traveling overseas to see family and friends - ideally without having to quarantine and pay an incredible amount of money for covid tests and to self isolate in some hotel</t>
  </si>
  <si>
    <t>R_2EpiiraO48tPilc</t>
  </si>
  <si>
    <t>Più attenzione</t>
  </si>
  <si>
    <t>Si</t>
  </si>
  <si>
    <t>Pulizia- cleaning</t>
  </si>
  <si>
    <t>Psicologico- psychological</t>
  </si>
  <si>
    <t>R_2eWoTEolHmBmO90</t>
  </si>
  <si>
    <t>Ειμαι πολύ πιο προσεκτική στις σχέσεις με οικογένεια και φίλους,  εννοώντας ότι σκεφτόμουν πως δεν πρπει να τους αγκαλιάζω και να τους φιλω παροτι έτσι έκανα πάντα.</t>
  </si>
  <si>
    <t>3, 7, 4+</t>
  </si>
  <si>
    <t>Όχι δεν επηρεάστηκε προς το χειρότερο. = No it was not affected for the worse.</t>
  </si>
  <si>
    <t>Έμαθα ότι απολαμβάνω πολύ περισσότερο βόλτες στη φύση από το να σπαταλαω τον ελεύθερο χρόνο μου στο κινητό η σε άσκοπες ασχολίες. = I learned that I enjoy walking in nature much more than wasting my free time on my cell phone or in useless activities</t>
  </si>
  <si>
    <t>Άρχισα να περπατάω πολύ περισσότερο για να αντιμετωπίσω την αίσθηση του εγκλεισμού, διάβασα πολλά βιβλία. - I started walking a lot more to deal with the feeling of inclusion, I read a lot of books.</t>
  </si>
  <si>
    <t>Δεν θα χρειαστούμε υποστήριξη.- We will not need support.</t>
  </si>
  <si>
    <t>R_2Ey4Oc3HjXGig2Q</t>
  </si>
  <si>
    <t>Having meaningful relationships with friends that count</t>
  </si>
  <si>
    <t>Worry about my parents</t>
  </si>
  <si>
    <t>Level of anxiety and uncertainty I can cope with has improved</t>
  </si>
  <si>
    <t>Vaccine for all of them</t>
  </si>
  <si>
    <t>R_2f1VjHNpfkxPUdL</t>
  </si>
  <si>
    <t>not significantly</t>
  </si>
  <si>
    <t>drinking more, put on weight, less active in lockdown due to childcare</t>
  </si>
  <si>
    <t xml:space="preserve">4+, 4-, 3 </t>
  </si>
  <si>
    <t>tai chi, keeping close phone contact with friends, being outdoors</t>
  </si>
  <si>
    <t>not another lockdown caused by ongoing bad management of the situation</t>
  </si>
  <si>
    <t>R_2f2vTgmWgLaudQf</t>
  </si>
  <si>
    <t>take more notice about health and family</t>
  </si>
  <si>
    <t>less traveling unable to go outside of the country without planning way ahead</t>
  </si>
  <si>
    <t>i am clean</t>
  </si>
  <si>
    <t>not sure</t>
  </si>
  <si>
    <t>R_2fBtQKQ6vp3EnMD</t>
  </si>
  <si>
    <t>I don't buy things I don't need anymore, I am better at thinking how to do good things and move on with life rather than just complaining. I have better relationships with my family members.</t>
  </si>
  <si>
    <t>I rarely move my body.</t>
  </si>
  <si>
    <t>Yes. That things are so uncertain, resilience and ability to adapt is very important. Some of my students who cannot adapt jusr give up in education.</t>
  </si>
  <si>
    <t>Talking to friends and family, doing social work, reading books, exercise</t>
  </si>
  <si>
    <t>Support from the government with rules and regulations that helps prevent more spread of the virus</t>
  </si>
  <si>
    <t>R_2fCDuJYPusSQ0uL</t>
  </si>
  <si>
    <t>I pay less attention to the tasks at hand.</t>
  </si>
  <si>
    <t>I have a worse attention span. I am depressed. I cry almost daily.</t>
  </si>
  <si>
    <t xml:space="preserve">2, 1, 5- </t>
  </si>
  <si>
    <t>I have to work to function. I am very goal oriented.</t>
  </si>
  <si>
    <t>Religion</t>
  </si>
  <si>
    <t>My family overseas must be vaccinated so we can safely see each other.</t>
  </si>
  <si>
    <t>R_2fqWRWrZyAmfh86</t>
  </si>
  <si>
    <t>Not rushing around and trying to do too much</t>
  </si>
  <si>
    <t>Very isolated, unenthused, worried about everyone</t>
  </si>
  <si>
    <t>Read the news less often, deleted social media apps, focused on one day at a time</t>
  </si>
  <si>
    <t>4-,2</t>
  </si>
  <si>
    <t>R_2fwdbom5phmox93</t>
  </si>
  <si>
    <t>I am now completely teaching remote, and going to school remote.</t>
  </si>
  <si>
    <t>It has negatively impacted my mental health, physical health, and has caused me a lot of stress and anxiety given how the provincial and federal government is handling the pandemic.</t>
  </si>
  <si>
    <t xml:space="preserve">1, 12 </t>
  </si>
  <si>
    <t>I learned that I have trouble slowing down and focusing on one thing. I am a multitasker to the point where it becomes an issue, and I have difficulty focusing on one thing and I end up taking way too much on.</t>
  </si>
  <si>
    <t>I worked on engaging in positive self talk more, and I worked on being kinder to myself.</t>
  </si>
  <si>
    <t>I would need vaccinations to becomes more open, and restrictions on seeing family members would need to be reduced.</t>
  </si>
  <si>
    <t>R_2fwFMYvtwbzDTaK</t>
  </si>
  <si>
    <t>social interactions</t>
  </si>
  <si>
    <t>planning meals and share the responsibility with my partner</t>
  </si>
  <si>
    <t>The possibility of my partner find a job that pays him more.</t>
  </si>
  <si>
    <t>R_2hiRSmmtulasjgB</t>
  </si>
  <si>
    <t>R_2nr0AbGEDQyDlkt</t>
  </si>
  <si>
    <t>It hasn't</t>
  </si>
  <si>
    <t>Due to household income loss as a direct result of covid lockdown measures we lost our home and had to move back into my family home for a few months which substantially impacted our lifestyle. I had to travel 100 miles a day for work. Moving out again was made significantly more difficult due to changes that the government made in regards to stamp duty. This caused a lot of stress and impacted my mood a lot. Being isolated for such a long time has now made social activities harder for me.</t>
  </si>
  <si>
    <t xml:space="preserve">1, 2, 3, 4-, 6, </t>
  </si>
  <si>
    <t>It highlighted the strength of my relationship and the lengths that certain family members are willing to go to help out and how little some others are willing to do.</t>
  </si>
  <si>
    <t>Ensured I got enough sleep. 
Avoided the news when things became particularly difficult.</t>
  </si>
  <si>
    <t>No support needed.</t>
  </si>
  <si>
    <t>R_2oc7OSsRpxi3GO5</t>
  </si>
  <si>
    <t>I have had to completely change my working style to adapt to working from home with all its own distractions.  My sense of loneliness and isolation heavily increased by not being able to see my friends or family.</t>
  </si>
  <si>
    <t xml:space="preserve">1, 6, 3, 4- </t>
  </si>
  <si>
    <t>That even though I am an introvert by nature, I do miss being around people.</t>
  </si>
  <si>
    <t>Found the app Habitica in January which gave me a fun way to keep track of the things I needed to do each day.  After several months, I started to talk to my friends more online.</t>
  </si>
  <si>
    <t>Financial support would be helpful.</t>
  </si>
  <si>
    <t>R_2OSV0V27vzCQO1W</t>
  </si>
  <si>
    <t>I consider that my online lectures at the University are less effective compared to those with physical presence.</t>
  </si>
  <si>
    <t>No, not really.</t>
  </si>
  <si>
    <t>Better acquainted with online teaching.</t>
  </si>
  <si>
    <t>R_2ouV9c78dqVtwu5</t>
  </si>
  <si>
    <t>Regular exercise, reduced waste, better nutrition, deeper understanding of inequality and inequity both locally and globally</t>
  </si>
  <si>
    <t>mental health worsened significantly, I am actively avoiding social contact (although I need it probably more than many), my cognitive abilities declined leading to me no longer being able to do my research (for the time being).</t>
  </si>
  <si>
    <t>I apparently am capable of depression and burnout (had not thought that possible!). The covid crisis somewhat bears on my research in several ways, so the list would be long professionally. I learned that I am not and will never be happy living on the country side.</t>
  </si>
  <si>
    <t>I tried the full self-care manual (didn't stop the depression, but hell knows where I'd be without it): restrict exposure to social media and news (while following up on the essentials stuff); learning new skills (esp. cooking), exercising regularly, trying to be more aware of my limits, and ultimately: therapy. I ultimately failed at the resiliance-part, so ...</t>
  </si>
  <si>
    <t>4-,4+,8</t>
  </si>
  <si>
    <t>I don't know. We're in the unusual situation of not needing financial/institutional/governmental support. This is not true for most! 
Give us all some recovery time? Avoid to just go back to normal from one day to the other? (Just because the pandemic is declared over (which it isn't, in fact, of course), doesn't mean we can all go back to normal and 100% yet, oftentimes the exhaustion kicks in only afterwards and just like people reacted very differently at very different paces to getting used to the pandemic reality, so it will be crawling out of it ...) 
I guess the bottom line would be: policies (locally in my case at unis, but this is true more generally) that take into account the raptures the pandemic caused. Sociologists and psychologists might have some ideas of how to craft policies that take these different paces etc. into account.</t>
  </si>
  <si>
    <t>13,7</t>
  </si>
  <si>
    <t>R_2P57JObOYKrr06i</t>
  </si>
  <si>
    <t>Having to cope with working from home, dealing with extra work</t>
  </si>
  <si>
    <t>Having more work</t>
  </si>
  <si>
    <t>How selfish and naive some people are</t>
  </si>
  <si>
    <t>Spend more time with my children and exercise more</t>
  </si>
  <si>
    <t>We don’t need support but both my husband and I are work in stressful jobs which have supported the community during the pandemic. It would be nice to be rewarded financially and have a holiday</t>
  </si>
  <si>
    <t>R_2P8bbW6IRI5JrJo</t>
  </si>
  <si>
    <t>It made me talk more with my parents, it allowed me to spend more time with my partner, it made me appreciate more our pre-pandemic rituals and routine</t>
  </si>
  <si>
    <t>4+, 3, 2</t>
  </si>
  <si>
    <t>It made my studies feel extremely isolating, it made it much more difficult for me to concentrate, it made me eat more than before.</t>
  </si>
  <si>
    <t xml:space="preserve">6, 4-, 5- </t>
  </si>
  <si>
    <t>The most important thing would be the realisation that when under stress, everything becomes too important for me which in turn causes me to get stuck on multiple levels.</t>
  </si>
  <si>
    <t>Having an academic mentor, walking daily, smoking less</t>
  </si>
  <si>
    <t>Getting access to our GP</t>
  </si>
  <si>
    <t>R_2PBbFIl3Dyd95G8</t>
  </si>
  <si>
    <t>We are resilient</t>
  </si>
  <si>
    <t>Am getting certified as a Co-Active coach and am working with clients on zoom; became a Tarot practitioner, studied and became a reiki practitioner etc</t>
  </si>
  <si>
    <t>Me getting a steady and higher income. Daughter going back to in-person school.</t>
  </si>
  <si>
    <t>R_2PbzMrxTuPjOoMo</t>
  </si>
  <si>
    <t>Staying at home more, less social gatherings</t>
  </si>
  <si>
    <t>Less catch ups with friends. Less communication</t>
  </si>
  <si>
    <t>using more telecommunication and technology</t>
  </si>
  <si>
    <t>More safe means to meet upwith friends and exercise</t>
  </si>
  <si>
    <t>R_2pS2xbqLC8CWq4K</t>
  </si>
  <si>
    <t>Ha influito molto sul mio lavoro. Un po' sullo studio e molto sulla possibilità di sfogare lo stress.</t>
  </si>
  <si>
    <t>Non credo di essere cambiato in peggio. Forse sono diventato un po' più cinico e la mia fiducia nel futuro si è un po' ridotta. = I don't think I've changed for the worse. Maybe I've gotten a little more cynical and my faith in the future has dwindled a bit.</t>
  </si>
  <si>
    <t>Ho imparato che stare soli per scelta è facile, stare soli per obbligo non lo è affatto. = I learned that being alone by choice is easy, being alone by obligation is not at all.</t>
  </si>
  <si>
    <t>Mi sono dedicato allo studio, alla coltivazione di piante ed ortaggi, alla cucina ed alle passeggiate.- I dedicated myself to studying, growing plants and vegetables, cooking and walking.</t>
  </si>
  <si>
    <t>Non credo avrò bisogno di particolari supporti.- I don't think I will need special supports.</t>
  </si>
  <si>
    <t>R_2pXiuKmitGeoq2P</t>
  </si>
  <si>
    <t>more focused on self-care, more time to myself away from work, streamlined social connections</t>
  </si>
  <si>
    <t>less social contact, less freedom to see loved ones, less ability to travel</t>
  </si>
  <si>
    <t>Learned more about my priorities for my lifestyle and work, learned more about how to look after myself</t>
  </si>
  <si>
    <t>take regular breaks and time out by myself and rest more, more time spent on hobbies alone eg reading, cross-stitching</t>
  </si>
  <si>
    <t>R_2q1ykB5lxg18Quj</t>
  </si>
  <si>
    <t>I work more effectively remotely</t>
  </si>
  <si>
    <t>Less sport less socialising</t>
  </si>
  <si>
    <t>Self contained and can function for long periods with limited social interaction.</t>
  </si>
  <si>
    <t>Regular work routine and exercise</t>
  </si>
  <si>
    <t>Nothing in particular</t>
  </si>
  <si>
    <t>R_2qdVqo46LaNepzA</t>
  </si>
  <si>
    <t>less travelling time to work since i work at home</t>
  </si>
  <si>
    <t xml:space="preserve">6, 4- </t>
  </si>
  <si>
    <t>no holidays, not being able to see friends and family regularly, to take the children out to see places...</t>
  </si>
  <si>
    <t>Its amazing how little we actually need.... my children were very happy to stay at home</t>
  </si>
  <si>
    <t>yoga, making sourdough brea, felting, watching TV</t>
  </si>
  <si>
    <t>A holiday abroad and more time to see family</t>
  </si>
  <si>
    <t>R_2QFpKzTiCBisXS2</t>
  </si>
  <si>
    <t>It hasn't.</t>
  </si>
  <si>
    <t>I am very lonely now. I meet fewer people. I talk very little. I move less.</t>
  </si>
  <si>
    <t>A lot of people are impatient bastards, that don't think of anyone but themselves.</t>
  </si>
  <si>
    <t>Learned to work from home.</t>
  </si>
  <si>
    <t>Vaccines.</t>
  </si>
  <si>
    <t>R_2QglhqvCzI7E73u</t>
  </si>
  <si>
    <t>Changed relationships with family and friends due to COVID beliefs and anxieties. Less tolerant of people. Worried for the future. We will never ever go back to 'normal'. Have not seen my family in over 6 months.</t>
  </si>
  <si>
    <t>Stopped talking to people who only talked about COVID. Stopped watching the news. Stopped talking about COVID in work. Tried to continue to live my life as normal.</t>
  </si>
  <si>
    <t>R_2qkpUV48GH6asAx</t>
  </si>
  <si>
    <t>Lost/denied experiences</t>
  </si>
  <si>
    <t>Can effectively work from home and likely could be a snowbird</t>
  </si>
  <si>
    <t>Daily work and picture log</t>
  </si>
  <si>
    <t>A return ti normalcy — making new memories with family and friends.</t>
  </si>
  <si>
    <t>R_2QliVRqgoOR7HfG</t>
  </si>
  <si>
    <t>More time with family, no commuting hour, more energy after work</t>
  </si>
  <si>
    <t>Having conversation with people, wasting more time for trivial things</t>
  </si>
  <si>
    <t xml:space="preserve">4-, 4+, 6 </t>
  </si>
  <si>
    <t>I cant think any</t>
  </si>
  <si>
    <t>Have emergency fund, surrounded by family, falk to others, offer help to those in need</t>
  </si>
  <si>
    <t>Vaccine</t>
  </si>
  <si>
    <t>R_2qmbaunSVf0rCI8</t>
  </si>
  <si>
    <t>Helped build resilience, grateful and appreciative of friends and family, grateful for my health. More focused on my health, saving money but enjoying life.</t>
  </si>
  <si>
    <t>2, 3, 4+ , 1</t>
  </si>
  <si>
    <t>Work life balance has been more skewed towards work</t>
  </si>
  <si>
    <t>A lot of people are very selfish and aren't willing to abide by rules to help keep people safe</t>
  </si>
  <si>
    <t xml:space="preserve">2, 11, 7 </t>
  </si>
  <si>
    <t>Have managed to navigate a new PhD during very isolating times</t>
  </si>
  <si>
    <t>My mum lost her job, would love for her to find a new job in which she feels supported and fulfilled.</t>
  </si>
  <si>
    <t>R_2QMTAXBj8J0owIx</t>
  </si>
  <si>
    <t>Working remotely from home &amp; while traveling.</t>
  </si>
  <si>
    <t>N/A - have come out of this stronger &amp; more resilient than before.</t>
  </si>
  <si>
    <t>My shrewd, often cynical (or realistic) perspectives on the state of society and government were largely confirmed.</t>
  </si>
  <si>
    <t xml:space="preserve">2, 11, 12 </t>
  </si>
  <si>
    <t>Cut back substantially on social media and unnecessary news consumption.  Focused more on personal and professional growth.</t>
  </si>
  <si>
    <t>Wife (legal immigrant) needs a job.</t>
  </si>
  <si>
    <t>R_2QoEsjO2cmyNHf0</t>
  </si>
  <si>
    <t>more future thinking, appreciating what I've got</t>
  </si>
  <si>
    <t>much more anxious, can't see my family as they live far away and much more angry with other people who don't stick to the covid rules</t>
  </si>
  <si>
    <t xml:space="preserve">1, 3, 4-, 7, 11 </t>
  </si>
  <si>
    <t>That I am comfortable being on my own</t>
  </si>
  <si>
    <t>more walks, got creative with pottery, FaceTimed my family</t>
  </si>
  <si>
    <t>just be able to see each other</t>
  </si>
  <si>
    <t>R_2Qtei9Lar9Rt5fT</t>
  </si>
  <si>
    <t>I have more time and flexibility to exercise before work and do chores during the day</t>
  </si>
  <si>
    <t>I have been moving less i.e. sitting down more. I work longer (which helps my productivity but impacts my work/life balance a bit). I now feel exhausted at the idea of doing something after work when I used to go out after work from the office.</t>
  </si>
  <si>
    <t xml:space="preserve">4-, 6, 5- </t>
  </si>
  <si>
    <t>R_2qvMf7mnpjRNsLk</t>
  </si>
  <si>
    <t>Yes, I am a mental health worker (psychologist) and I only see clients through Zoom.</t>
  </si>
  <si>
    <t>I am pessimistic about government response to COVID, and worry that we will continue to live a more restrictive lifestyle in the future due to vaccine hesitancy... this is a tragedy. 
We are no longer able to enjoy travel to different countries in order to discover various cultures... this will affect society negatively.</t>
  </si>
  <si>
    <t xml:space="preserve">2, 4-, 7, 12 </t>
  </si>
  <si>
    <t>My family is resilient, and we should advocate loudly for our communities.  For example, I work in autism, and we successfully advocated for the vaccination of autistic adults and to prioritise their families : )</t>
  </si>
  <si>
    <t>- lowering alcohol intake
- taking mental breaks
- teaching deep, diaphargmatic breathing</t>
  </si>
  <si>
    <t>- we will require tax deferrals (!) for our municipal taxes.</t>
  </si>
  <si>
    <t>R_2QWEcSxstuA4tvF</t>
  </si>
  <si>
    <t>Remote learning and enhance self-education.</t>
  </si>
  <si>
    <t>10,2</t>
  </si>
  <si>
    <t>Set up a remote working environment.</t>
  </si>
  <si>
    <t>6,10</t>
  </si>
  <si>
    <t>Nothing</t>
  </si>
  <si>
    <t>R_2R9u7IZk3UnjLCa</t>
  </si>
  <si>
    <t>Svolgo l'università da casa</t>
  </si>
  <si>
    <t>Il COVID-19 mi ha portato a uscire sempre meno di casa e ha ridotto significativamente le occasioni per uscire e vedere i miei amici, cosa che ritengo molto importanti per rilassarmi e recuperare energie mentali.
È aumentata la mia sfiducia verso le tante persone che conosce che non rispettano le regole o che hanno idee negazioniste. = COVID-19 has led me to leave the house less and less and significantly reduced the opportunities to go out and see my friends, which I believe is very important to relax and recover mental energy.
My distrust of the many people he knows who don't respect the rules or who have denial ideas has increased.</t>
  </si>
  <si>
    <t xml:space="preserve">1, 2,3, 4-, 11 </t>
  </si>
  <si>
    <t>Ho imparato che molte persone fanno fatica a capire i dati presentati in tv o sui social. Ho compreso quanto sia importante avere un'adeguata istruzione per affrontare al meglio la vita. = I've learned that many people struggle to understand the data presented on TV or on social media. I understood how important it is to have an adequate education to better face life.</t>
  </si>
  <si>
    <t>Fare più sport. 
Cercare il più possibile di darmi degli obiettivi chiari e, se possibile, di prendermi delle pause dallo studio. Ma ammetto che molte volte non sono riuscito a staccare quando ne avevo bisogno.
Ricerca di contatti sociali attraverso le tecnologie di comunicazione.- Try as much as possible to give me clear goals and, if possible, to take breaks from studying. But I admit that many times I have not been able to disconnect when I needed it.</t>
  </si>
  <si>
    <t>Per fortuna non abbiamo avuto grossi problemi e non mi pare di sentire particolari bisogni. Sicuramente un graduale ritorno alla normalità potrà giovare me e la mia famiglia, in quanto andrà a ripristinare le dinamiche preesistenti e ci consentirà di essere tutti più tranquilli- Luckily we didn't have any major problems and I don't seem to feel any particular needs. Surely a gradual return to normality will benefit me and my family, as it will restore the pre-existing dynamics and allow us to all be calmer.</t>
  </si>
  <si>
    <t>13,2</t>
  </si>
  <si>
    <t>R_2R9yBgJGgPfzF5a</t>
  </si>
  <si>
    <t>More online meetings, but I have poor internet connection</t>
  </si>
  <si>
    <t>10, 8</t>
  </si>
  <si>
    <t>It's made me more reclusive, it's harder to go out and socialise with groups of people or to make plans in the future. I feel like I have a lot to think about and I just want to be alone, not thinking up small talk etc.</t>
  </si>
  <si>
    <t>Dedicate more time to relaxing exercise, such as long walks and listening to podcasts whilst doing nothing else.</t>
  </si>
  <si>
    <t>R_2rAzXyaMGEhXUL7</t>
  </si>
  <si>
    <t>Stressful</t>
  </si>
  <si>
    <t>No income</t>
  </si>
  <si>
    <t>Watching movies</t>
  </si>
  <si>
    <t>R_2rhXnv3ddo4yP1o</t>
  </si>
  <si>
    <t>R_2rN3hyJsQYu4AXO</t>
  </si>
  <si>
    <t>I've tried to stick better to my routines to take care of mental health</t>
  </si>
  <si>
    <t>It has made me much unhealthier because I cannot walk outside; there are strict lockdowns in the Philippines. I feel trapped inside the house.</t>
  </si>
  <si>
    <t>That it's alright to take breaks, and become productive when I can.</t>
  </si>
  <si>
    <t>To release stress -- play the piano, write, call friends, cook, play with pets, gardening, clean the house, read</t>
  </si>
  <si>
    <t>R_2rObAqQcUo5FysJ</t>
  </si>
  <si>
    <t>chiusura in casa = closing in the house</t>
  </si>
  <si>
    <t>occuparmi della casa- take care of the house</t>
  </si>
  <si>
    <t>un viaggio lungo- a long journey</t>
  </si>
  <si>
    <t>R_2roKUKzYuMdlbYO</t>
  </si>
  <si>
    <t>Working from home most of the time now. Going outside less. Seeing friends and family much less.</t>
  </si>
  <si>
    <t>6, 7, 3, 4-</t>
  </si>
  <si>
    <t>Its made me more lonely because I can't go out to see my friends and family. 
It has made me settle in a more sedimentary lifestyle so barely exercise anymore.</t>
  </si>
  <si>
    <t>I really like sitting out in the sun, even though I thought I didn't.</t>
  </si>
  <si>
    <t>I've been texting close friends and family more often, staying in touch. 
I've made many to-do lists to feel productive and organized. 
I've tried to organize what I could to keep a semblance of a normal life around the house.</t>
  </si>
  <si>
    <t>Primarily financial support and public health (like vaccinations) so we can be safe</t>
  </si>
  <si>
    <t>6,7,12</t>
  </si>
  <si>
    <t>R_2rom7GSjPpYczyk</t>
  </si>
  <si>
    <t>Working from home, teaching from home, social life mostly through the internet. Met someone online, became boyfriends, saw each other whenever we could, sometimes difficult because of partial lockdowns, now we are on a break</t>
  </si>
  <si>
    <t>6, 3, 10</t>
  </si>
  <si>
    <t>There's so much uncertainty about the future. Everything now is so unsure and subject to speculation, from healthcare to the economy, job market, house market (I'm trying to get a mortgage for a house).</t>
  </si>
  <si>
    <t xml:space="preserve">2, 8, 6, </t>
  </si>
  <si>
    <t>We all are looking for the same things: safety, security, health, food, living space, to enjoy life.
And I truly learnt that the one thing that gives you all or most of them is money. And money comes moslty from privilege, i.e. from birth.</t>
  </si>
  <si>
    <t>Started therapy. Then suspended it. Then restarted it.
Started a diet. Then suspended it. Haven't restarted it yet.
Set up a home office. Thankfully I had enough money for that.</t>
  </si>
  <si>
    <t>8,4+,6</t>
  </si>
  <si>
    <t>Honestly, more money. But that's not gonna happen.</t>
  </si>
  <si>
    <t>R_2ruNIRuRyusR4ED</t>
  </si>
  <si>
    <t>It has improved my access to health services because I can access services from home instead of having to find adequate public transportation. Plus before I got vaccinated I was afraid to take public transportation anyway.</t>
  </si>
  <si>
    <t>8, 7, 1</t>
  </si>
  <si>
    <t xml:space="preserve">8, 7 </t>
  </si>
  <si>
    <t>1,8,7</t>
  </si>
  <si>
    <t>I am worried that it will never end because people refuse to accept basic public health measures like wearing masks and not being out at crowded/indoor restaurants and bars. I am very frustrated that we opened up bars so soon during lockdown. How is that an essential service??
It has changed my lifestyle in that I don't eat indoors at restaurants anymore ever. Even though I have been vaccinated I am concerned about variants and also don't want to set a bad example for people who have not been vaccinated.
I no longer see acquaintances that would have otherwise provided a casual social network, such as people that studied in the same coffee shop that I do or knowing the baristas and bartenders in the places around where I live. This has made living completely alone even harder since I now don't have any casual daily interactions with people.
 I lost an entire year of productivity because I was too anxious to focus on schoolwork. Now my scholarship is expiring but I still have at least a year left so I will have to go tens of thousands of dollars in debt to graduate instead of being able to have scholarship funding for the entire time.</t>
  </si>
  <si>
    <t xml:space="preserve">1, 2, 3, 4-, 7, 11, 12, 6 </t>
  </si>
  <si>
    <t>I learned how completely selfish a significant minority of Americans are and how callous they are about human life if it interferes with their comfort and convenience.</t>
  </si>
  <si>
    <t>I cut my work hours to seek intensive outpatient treatment for out of control anxiety. I was riding my bike to work because I was scared of public transportation and the physical activity improved my mental health.</t>
  </si>
  <si>
    <t>8,6,1</t>
  </si>
  <si>
    <t>I would need to know that other people are taking steps to respect public health so that I don't have to be worried about variants and so we can actually reach herd immunity. I don't think it will be possible for me to thrive because I know this won't happen and I can't make other people care about each other. So I'm not sure if I will ever be able to eat indoors or get on a plane again.
I think I would feel better, even if still pessimistic about covid, if I was able to stay on schedule for my schoolwork.</t>
  </si>
  <si>
    <t>11,1</t>
  </si>
  <si>
    <t>R_2ruvL95UiOH6hDw</t>
  </si>
  <si>
    <t>I saved time on a very long commute by working from home. I actually got to do more work. I met my friends in London more often online; we used to meet in person every 2-3 months for games, now we do it online every other week.</t>
  </si>
  <si>
    <t>6, 10, 3</t>
  </si>
  <si>
    <t>I love that this box is MUCH BIGGER than the one about changes for the better! I worked from home for many years before COVID-19, so this was just a return to that. I do miss meeting the other students, researchers and professors face-to-face; the more structured online meetings are good, but a lot of random in-person interaction is missed, so I am much less aware of what they're doing and learning somewhat less by osmosis. I did not get to go to conferences this year.</t>
  </si>
  <si>
    <t xml:space="preserve">2, 3, 4-, 6, 10 </t>
  </si>
  <si>
    <t>Daily meetings with co-workers helped while we did them (early on). Over summer, we sort of stopped, and never resumed a full schedule, but while they lasted they were very helpful.</t>
  </si>
  <si>
    <t>More time! There aren't enough hours in the day. Or, at least, more structure to make better use of the time.</t>
  </si>
  <si>
    <t>R_2rVkOSJHbUyjurL</t>
  </si>
  <si>
    <t>I have thought more about the future. I decided  to retire early and spend more time with my husband. I now appreciate certain things as important to me.</t>
  </si>
  <si>
    <t>The loss of freedom was difficult. Not seeing family very hard.</t>
  </si>
  <si>
    <t xml:space="preserve">2, 3, 4-, 7 </t>
  </si>
  <si>
    <t>I didn't think when the lockdown would end , but lived in short bursts of time.</t>
  </si>
  <si>
    <t>That the r value will come right down in all the places my family live in and the vaccinations live up to the hype.</t>
  </si>
  <si>
    <t>R_2rwLhXPOPmVfIrY</t>
  </si>
  <si>
    <t>Working from home primarily</t>
  </si>
  <si>
    <t>Not seeing people</t>
  </si>
  <si>
    <t>Nothing really, not been too bad</t>
  </si>
  <si>
    <t>We've all done fairly well</t>
  </si>
  <si>
    <t>R_2S0lrOphpW6YiMt</t>
  </si>
  <si>
    <t>COVID-19 has not had any positive impact on my life. Zero. Nothing.</t>
  </si>
  <si>
    <t>Social life has diminished. 
Face to face contact (without masks) is non existent in most settings and so I am deprived of necessary human social interactions. 
I now think less of many people because they apparently crave restrictions/face masks for life, and they're happy for myself and others to be forced to have our freedoms restricted.</t>
  </si>
  <si>
    <t xml:space="preserve">4-, 7, 2, 11 </t>
  </si>
  <si>
    <t>I discovered that a lot of people are stupid and will easily believe statements if a random "scientist" on twitter dictates it to them. More people lack critical thinking in the UK than I thought.</t>
  </si>
  <si>
    <t>PhD extensions + more funding</t>
  </si>
  <si>
    <t>R_2S6tWfBRFbxdjxi</t>
  </si>
  <si>
    <t>Working from home</t>
  </si>
  <si>
    <t>Having to work at home</t>
  </si>
  <si>
    <t>Yes. I am pretty resilient and resourceful as i have adapted to the enforced changes well</t>
  </si>
  <si>
    <t>More walks and chats on the phone. Zoom calls</t>
  </si>
  <si>
    <t>A chance to see friends for meals</t>
  </si>
  <si>
    <t>R_2S7eX8AWPCN3UAm</t>
  </si>
  <si>
    <t>Igienizzare- sanitize</t>
  </si>
  <si>
    <t>Casa nuova- New house</t>
  </si>
  <si>
    <t>R_2S7GL86b9QNEm5S</t>
  </si>
  <si>
    <t>Got worse</t>
  </si>
  <si>
    <t>Everyone are hypocrites l</t>
  </si>
  <si>
    <t>Learn a new skill</t>
  </si>
  <si>
    <t>Consistancy</t>
  </si>
  <si>
    <t>R_2S954crj0StnLci</t>
  </si>
  <si>
    <t>Fewer demands on time</t>
  </si>
  <si>
    <t>Unable to see friends and family and be out and about doing social things</t>
  </si>
  <si>
    <t>?</t>
  </si>
  <si>
    <t>A lot more regular walking including a regular weekly time to walk with one friend
Yoga over WhatsApp twice a week with two friends</t>
  </si>
  <si>
    <t>Freedom to do regular things and feel that is safe to do so 
Being able to return to university for my son
Getting a job after A levels for my daughter and being able to visit prospective universities
Being able to visit my elderly parents for me and my husband</t>
  </si>
  <si>
    <t>2,12,6</t>
  </si>
  <si>
    <t>R_2saHTRTfDTrbM6u</t>
  </si>
  <si>
    <t>It has allowed me time to spend on myself and away from work.</t>
  </si>
  <si>
    <t>It has made me very unwell mentally because I have not had a routine, been able to do things to help myself or that make me happy or see family and friends. It has also made it very difficult to have purpose in life and highlighted everything wrong with the world. It has been very difficult to find work. People have also become very selfish.</t>
  </si>
  <si>
    <t xml:space="preserve">1, 2, 3, 4-, 6, 11 </t>
  </si>
  <si>
    <t>The pandemic has taught me just how little this government cares about the everyday person and important issues. It has become clear how unkind and insensitive most people are. Our health care system is broken. I have learnt that shared housing is terrible for mental health and people need pets. I have also learnt that there are other career options for me that I cannot access because of funding.</t>
  </si>
  <si>
    <t>12, 2, 11, 8, 6</t>
  </si>
  <si>
    <t>Watch different tv. Don’t think too far ahead. Enjoy the me time. Baths. Walks. Ignore social media and the news. Talk to family often.</t>
  </si>
  <si>
    <t>4+,2,4-,3</t>
  </si>
  <si>
    <t>Financial support! Mental health support. General health support. And not just leaflets, real tangible support. Opportunities.</t>
  </si>
  <si>
    <t>R_2SCR5taOZomd7FT</t>
  </si>
  <si>
    <t>I have found that people are rude,arrogant  and just plain selfish. I have been spat at  pushed and shoved an constantly being leant over.</t>
  </si>
  <si>
    <t>My anger issues have appeared after 7 years
People are rude</t>
  </si>
  <si>
    <t>Nothing helped. When you go into  work day after day and your not aprieciated you just give up</t>
  </si>
  <si>
    <t>I need help from the mental health team but I can't get it</t>
  </si>
  <si>
    <t>R_2SeMhAvgcGdlrj3</t>
  </si>
  <si>
    <t>I work from home one day a week now (I never used to work from home)</t>
  </si>
  <si>
    <t>I'm less physically active now because I can't go to gym classes</t>
  </si>
  <si>
    <t>I need aviation to resume so that my partner doesn't lose his job as a pilot due to the pandemic</t>
  </si>
  <si>
    <t>R_2SIyXyGjtBR3MiO</t>
  </si>
  <si>
    <t>R_2sMbnnD4ErHstDr</t>
  </si>
  <si>
    <t>Relazionarmi con i bambini e con gli anziani, persone che richiedono spesso un contatto ravvicinato, è reso estremamente difficile nonostante per loro sia una necessità</t>
  </si>
  <si>
    <t>3, 1</t>
  </si>
  <si>
    <t>Non mi sento più libera di uscire ed andare ovunque io voglia, non mi sento a mio agio in un luogo affollato. Viaggiare liberamente per il mio Paese e all’estero è diventato stressante. = I no longer feel free to go out and go wherever I want, I don't feel comfortable in a crowded place. Traveling freely around my country and abroad has become stressful.</t>
  </si>
  <si>
    <t>Studiare, leggere nuovi libri, essere informata- Study, read new books, be informed</t>
  </si>
  <si>
    <t>Stabilità economica e possibilità di progettare una vita futura- Economic stability and the possibility of planning a future life</t>
  </si>
  <si>
    <t>R_2sMpJY2GfKBFeKd</t>
  </si>
  <si>
    <t>I have placed a higher priority on my physical and mental health. The pandemic has made clear the things I prioritise in my life.</t>
  </si>
  <si>
    <t>I worry more than I used to, especially about things I cannot control. I find my sleep pattern and level of motivation is wildly variable and unpredictable.</t>
  </si>
  <si>
    <t>1, 2, 5-</t>
  </si>
  <si>
    <t>R_2sSTL377k9W9ABe</t>
  </si>
  <si>
    <t>I worry less about presentism and I definitely put myself and family before everything else</t>
  </si>
  <si>
    <t>I'm fairly anxious about life returning to 'normal' - but some of this is linked to being pregnant. I'm not ready to mix socially in big groups or in indoor venues.</t>
  </si>
  <si>
    <t>I definitely learned which friends and family I could rely on and really care - and those who don't!</t>
  </si>
  <si>
    <t>Exercise, and avoided too much news consumption and googling!</t>
  </si>
  <si>
    <t>4+,12</t>
  </si>
  <si>
    <t>I'd like everyone to be vaccinated as soon as possible, and for some of the inequalities that the pandemic has highlighted to be addressed ASAP - especially those around childcare and the impact of lockdowns on mothers.</t>
  </si>
  <si>
    <t>R_2SvOT5CpvIVaYEQ</t>
  </si>
  <si>
    <t>Rispetto al futuro e al lavoro, difficoltà e dubbi nell'avvicinarmi agli altri = With respect to the future and to work, difficulties and doubts in getting closer to others</t>
  </si>
  <si>
    <t>l'igiene e quanto possono essere infetti i luoghi comuni. = hygiene and how infected clichés can be.</t>
  </si>
  <si>
    <t>Attività fisica, musica</t>
  </si>
  <si>
    <t>Supporto economico</t>
  </si>
  <si>
    <t>R_2tDobX1WZXtNWc5</t>
  </si>
  <si>
    <t>Got into healthcare</t>
  </si>
  <si>
    <t>PTSD after working on a COVID ITU. The death of people I had a rapport with. Bodies. Running out of body bags. Removing care. Moral injury.</t>
  </si>
  <si>
    <t>1, 9, 2</t>
  </si>
  <si>
    <t>I can’t stay alone in lockdown.</t>
  </si>
  <si>
    <t>Exercise, routine.</t>
  </si>
  <si>
    <t>Counselling, financial support, an acknowledgment that I gave my soul to save others, now I need the support.</t>
  </si>
  <si>
    <t>R_2tfF1s6p8xYH2Jd</t>
  </si>
  <si>
    <t>took a year leave of absence to help my elder dad and work in the family business</t>
  </si>
  <si>
    <t>no dancing or connection
more alcohol consumption- loneliness
more physically demanding work
some depression about the sanity of others who think covid is a hoax
anger over ignorance and what it does - how it limits us
living away from home to help family
inability to socialize-- loneliness</t>
  </si>
  <si>
    <t xml:space="preserve">1, 2, 4-, 4+, 11, </t>
  </si>
  <si>
    <t>Yes, I am resilient
some others are very kind and helpful</t>
  </si>
  <si>
    <t>Walking in nature
drinking more alcohol
eating chocolate
throwing myself into my new job in the family business</t>
  </si>
  <si>
    <t>stable economy
more vaccinations throughout the world
return of travel
return of dancing</t>
  </si>
  <si>
    <t>6,7,4+</t>
  </si>
  <si>
    <t>R_2tFhl4hOmUUUidy</t>
  </si>
  <si>
    <t>made me approach things slower</t>
  </si>
  <si>
    <t>made me more isoloated</t>
  </si>
  <si>
    <t>create online social connections, made the most of outdoor space</t>
  </si>
  <si>
    <t>10,3,4+</t>
  </si>
  <si>
    <t>job security</t>
  </si>
  <si>
    <t>R_2tG2QZcjQJRvIcJ</t>
  </si>
  <si>
    <t>Lockdown has been great, working from home is amazing, less work pressure, more me time, more self care. Cooking more.</t>
  </si>
  <si>
    <t>More angry at the general population and their selfishness and inability to do simple behaviours.
Lifestyle: less walking to work and other places, not being able to do martial arts training.</t>
  </si>
  <si>
    <t>11, 2, 4-</t>
  </si>
  <si>
    <t>I enjoy cafes a lot and miss them. I enjoy chill time at home a lot. I enjoy cooking a lot.</t>
  </si>
  <si>
    <t>At home exercise.
Zoom socials.
Positive reflections.</t>
  </si>
  <si>
    <t>4+,10,2</t>
  </si>
  <si>
    <t>Thriving already, recovery not much needed beyond being able to do sports again.</t>
  </si>
  <si>
    <t>R_2tG3d52CzezGFDI</t>
  </si>
  <si>
    <t>R_2tg9woOY1qwgVFP</t>
  </si>
  <si>
    <t>working from home, not seeing people</t>
  </si>
  <si>
    <t>Not getting to see/hug/etc people</t>
  </si>
  <si>
    <t>Started doing weight lifting, learning ukelele, not judging my food cravings</t>
  </si>
  <si>
    <t>My family needs financial assistance</t>
  </si>
  <si>
    <t>R_2tLlgYhbDaJIccu</t>
  </si>
  <si>
    <t>apprendimento da casa</t>
  </si>
  <si>
    <t>Sono diventata più insicura rispetto al futuro e, talvolta, più irascibile = I have become more insecure about the future and, at times, more short-tempered</t>
  </si>
  <si>
    <t>Ho imparato molto su me stessa e ho imparato a rallentare un po' il mio stile di vita che, solitamente, è abbastanza frenetico. Ho imparato, in parte, ad accettare la tristezza e a conviverci, e sono stata in grado di capire quali persone sono veramente importanti nella mia vita. = I learned a lot about myself and I learned to slow down a bit my lifestyle which is usually quite hectic. I have learned, in part, to accept sadness and to live with it, and I have been able to understand which people are really important in my life.</t>
  </si>
  <si>
    <t>Mi sono circondata di persone che mi vogliono bene e ho cercato di creare meno conflitti possibili (non sempre riuscendoci), ho letto alcuni libri, mi sono dedicata allo studio e, quando possibile, sono uscita per lavorare o incontrare persone- I surrounded myself with people who love me and tried to create as few conflicts as possible (not always succeeding), I read some books, I dedicated myself to study and, when possible, I went out to work or meet people</t>
  </si>
  <si>
    <t>4+,4-6,3</t>
  </si>
  <si>
    <t>Io continuerò ad andare in terapia per affrontare alcuni miei lati caratteriali- I will continue to go to therapy to address some of my character sides</t>
  </si>
  <si>
    <t>R_2tm0vqyR8LDahlF</t>
  </si>
  <si>
    <t>Better nutrition (home cooking)</t>
  </si>
  <si>
    <t>Feelinng isolated, no social interaction</t>
  </si>
  <si>
    <t>Cooking, walking</t>
  </si>
  <si>
    <t>R_2Tn7Rv0uoQ7Zl5k</t>
  </si>
  <si>
    <t>all in all I do not think it has changed things significantly for me</t>
  </si>
  <si>
    <t>Loneliness and boredom</t>
  </si>
  <si>
    <t>Yes I have learnt where my brain goes when there is nothing to do and nobody to talk to</t>
  </si>
  <si>
    <t>Cycling more and more</t>
  </si>
  <si>
    <t>Being able to go home and see my family</t>
  </si>
  <si>
    <t>R_2tnBWoyX6lQMhCr</t>
  </si>
  <si>
    <t>ανεπάρκεια</t>
  </si>
  <si>
    <t>ναι</t>
  </si>
  <si>
    <t>οχι</t>
  </si>
  <si>
    <t>αισιόδοξη σκέψη- optimistic thinking</t>
  </si>
  <si>
    <t>αγάπη- love</t>
  </si>
  <si>
    <t>R_2TOfM0qiNgMKJ7i</t>
  </si>
  <si>
    <t>not at all</t>
  </si>
  <si>
    <t>Made me feel more lonely. The new life I had made after the death of my husband 8 years ago has been taken away from me. This has taken me backwards in the grieving process</t>
  </si>
  <si>
    <t>Not really. I have always known I am resilient so I have managed to cope</t>
  </si>
  <si>
    <t>Learned new IT skills so I can carry on with the voluntary work I do remotely. Also Zoom &amp; Google Meet to carry with classes I do &amp; keep in touch with family</t>
  </si>
  <si>
    <t>I just want to get back to doing the things I enjoy - seeing family &amp; friends, going to the theatre, eating out &amp; going on holiday.
My main concern is that my son was made redundant and it might be difficult to get a new job</t>
  </si>
  <si>
    <t>R_2TTP8T1JJVUdppp</t>
  </si>
  <si>
    <t>Ho fatto più sedute dallo psicologo, ho due animali domestici di cui prendermi cura e in parte mi sento più reponsabile.</t>
  </si>
  <si>
    <t>Non ci sono stati peggioramenti troppo evidenti. = There were no obvious worsening.</t>
  </si>
  <si>
    <t>Che spesso sono distratta e spesso lo sono anche gli altri e non facciamo caso a particolari che talvolta sono importanti. = That I am often distracted and often others are too and we do not pay attention to details that are sometimes important.</t>
  </si>
  <si>
    <t>Attività fisica, serie TV, studiare, cucinare.-  Physical activity, TV series, study, cooking.</t>
  </si>
  <si>
    <t>R_2U2S8GQn2pEv7nB</t>
  </si>
  <si>
    <t>R_2U3h4hWPwxrU120</t>
  </si>
  <si>
    <t>More exercise, more mindfulness and time to myself in healthy ways</t>
  </si>
  <si>
    <t>My eating has become more disordered which has effects on my mood</t>
  </si>
  <si>
    <t>Who I am I without constant social anxiety</t>
  </si>
  <si>
    <t>Schedules and lists, taking time for my friends and partner, setting things up so they work for me.</t>
  </si>
  <si>
    <t>More money and financial security</t>
  </si>
  <si>
    <t>R_2U5zMWRclWjYMay</t>
  </si>
  <si>
    <t>taking more exercise, eating healthier food, workplace is cleaned more frequently, focusing on the positives, more grateful for being healthy, enjoying simple things like a walk.</t>
  </si>
  <si>
    <t>Not being able to invite friends inside my house, not seeing family for a long time, worrying about family catching Covid.</t>
  </si>
  <si>
    <t xml:space="preserve">3, 4-, 7, 1 </t>
  </si>
  <si>
    <t>Being older helps me to be more resilient.</t>
  </si>
  <si>
    <t>followed the rules so I could be as safe as possible 
Kept myself busy by reading lots of books, gardening, walking 
Tried to live a healthy lifestyle so my general health was good.
Was grateful for all the good things.</t>
  </si>
  <si>
    <t>5+,2</t>
  </si>
  <si>
    <t>nothing additional to what we have already</t>
  </si>
  <si>
    <t>R_2uJ4j5rTAqpG3QU</t>
  </si>
  <si>
    <t>I’ve become even more closed off from family and friends. Have lost interest in a lot of things.</t>
  </si>
  <si>
    <t xml:space="preserve">3, 4-, 5- </t>
  </si>
  <si>
    <t>R_2uJTUivajvbkFaH</t>
  </si>
  <si>
    <t>Increased my resilience to sudden changes in circumstances, better discipline about social distancing and following guidelines without feeling annoyed.</t>
  </si>
  <si>
    <t>Emotional fatigue from social isolation. Not able to travel to see parents in home country. Mental health definitely worsened. Became much more sedentary, gained weight, indulged in comfort eating. Became quite difficult to follow a healthy routine or schedule. Motivation was low from about 6 months into the pandemic and restrictions</t>
  </si>
  <si>
    <t>2, 3, 4-, 1, 5-, 7</t>
  </si>
  <si>
    <t>I was surprised by how important social interaction was important to my mental and physical well-being.</t>
  </si>
  <si>
    <t>I did not use to be very comfortable with phone calls or electronic means of communication. This used to cause me significant anxiety. Adjusted to this quite well, all things considered.</t>
  </si>
  <si>
    <t>Gradual and careful reintroduction back to "normal" life, social distancing and mask-wearing being observed by the majority. Reassurance on work and financial security. Therapy and exercise.</t>
  </si>
  <si>
    <t>7,6,8,4+</t>
  </si>
  <si>
    <t>R_2uU4dWBW0jUeHJq</t>
  </si>
  <si>
    <t>Lebensstil: weniger stress, weniger mobil, weniger Reisen</t>
  </si>
  <si>
    <t xml:space="preserve">1, 7 </t>
  </si>
  <si>
    <t>ruhiger, zurückgezogen, etwas einsam = quieter, withdrawn, a little lonely</t>
  </si>
  <si>
    <t xml:space="preserve">2, 1, 4- </t>
  </si>
  <si>
    <t>ja, aber kann ich jetzt nicht reflektieren = yes, but I can't reflect now</t>
  </si>
  <si>
    <t>înnerer rückzug- inner retreat</t>
  </si>
  <si>
    <t>urlaub, freiraum, soziales- vacation, space, social</t>
  </si>
  <si>
    <t>R_2uwkaf5uXkSsNau</t>
  </si>
  <si>
    <t>I am more aware of personal hygiene and social distancing</t>
  </si>
  <si>
    <t>I am more wary of being in crowds</t>
  </si>
  <si>
    <t>I am surprised that so many people believe conspiracy theories.</t>
  </si>
  <si>
    <t>Contact friends and family. Become more connected to others in the community.</t>
  </si>
  <si>
    <t>Vaccination.</t>
  </si>
  <si>
    <t>R_2V2dA49MgOJ70IL</t>
  </si>
  <si>
    <t>zu müde zum Hoffen = too tired to hope</t>
  </si>
  <si>
    <t>sport</t>
  </si>
  <si>
    <t>R_2v7jJkxJijvQewl</t>
  </si>
  <si>
    <t>Less trust in government. More anxious to be out around people. More uncertain about the future.</t>
  </si>
  <si>
    <t>12, 1, 2</t>
  </si>
  <si>
    <t>The extent to which people can be pulled into conspiracy theories. Realized that as much as I like my own company, I do need people, just sometimes. I didn't touch another human for more than a year and I didn't miss it at all.</t>
  </si>
  <si>
    <t>Living in the moment. Creating projects to keep myself busy. Being responsible for others at work and creating strict systems and rules for the business helped me to feel more in control of my environment and that I was keeping others safe.</t>
  </si>
  <si>
    <t>Opportunities to volunteer and work in my new field/industry, which have been sparse over the last year. Continued support of my current employer, which has been exemplary.</t>
  </si>
  <si>
    <t>R_2V7x7aAdtgxcWg3</t>
  </si>
  <si>
    <t>I work from home most of the time and so does my husband.</t>
  </si>
  <si>
    <t xml:space="preserve">6, 3 </t>
  </si>
  <si>
    <t>2,5+</t>
  </si>
  <si>
    <t>I was already an introvert, so this makes me want to continue working from home.</t>
  </si>
  <si>
    <t xml:space="preserve">2m 6 </t>
  </si>
  <si>
    <t>Yes! I learned how many crazy people I know that thought Trump was the best president ever and some still think he is President. It is unbelievable. I have also learned how terrible those people are.</t>
  </si>
  <si>
    <t>Not really anything. I just took it one day at a time</t>
  </si>
  <si>
    <t>I need someone to help me declutter and clean my house because we spend so much time here!</t>
  </si>
  <si>
    <t>R_2V8CgmQpbUq3bfx</t>
  </si>
  <si>
    <t>Clarified that I need to achieve my goals as soon as possible.</t>
  </si>
  <si>
    <t>No longer have the freedom to move between my country of work and my home country as easily as I would like. Used to travel internationally for work and study 3+ times a year, but this is no longer possible. Unable to socialize with coworkers or friends in real life. Facebook has become an essential service just after I stopped using Facebook.</t>
  </si>
  <si>
    <t xml:space="preserve">10, 3, 4-, 6 </t>
  </si>
  <si>
    <t>I am incredibly time poor. My job requires far more actual work than a lot of people, who also get paid more than I do as a teacher. Friends recommend a video game or a series on Netflix that I simply don’t have time to play or watch. Those same friends are earning 4 to 5 times my salary, but doing far less actual work. It makes me question becoming a teacher in the first place.</t>
  </si>
  <si>
    <t>6, 3, 10, 2</t>
  </si>
  <si>
    <t>Ignore stupid requests, especially those with a bureaucratic theme.</t>
  </si>
  <si>
    <t>An increase in salary.</t>
  </si>
  <si>
    <t>R_2VdofvOOPvDW9WQ</t>
  </si>
  <si>
    <t>I have used the time get tons of work finished so that I can take more time off in the future, or at least lower my workload.</t>
  </si>
  <si>
    <t>It is much harder to stay physically active and has hurt many of my personal/professional relationships.</t>
  </si>
  <si>
    <t>Exercise and reassurance from my employer about the long-term.</t>
  </si>
  <si>
    <t>R_2VDX5YCV8Cv6gue</t>
  </si>
  <si>
    <t>More isolated. Been widowed but not able to travel to see friends</t>
  </si>
  <si>
    <t>Communication on line</t>
  </si>
  <si>
    <t>Whatever it takes to truly get covid under control</t>
  </si>
  <si>
    <t>R_2VfNTNtFkZCLMmd</t>
  </si>
  <si>
    <t>I have less physical activity</t>
  </si>
  <si>
    <t>R_2vjhZRAxBCuj3cc</t>
  </si>
  <si>
    <t>R_2VJQJvVcIZnvob7</t>
  </si>
  <si>
    <t>More walking.</t>
  </si>
  <si>
    <t>Shows people to be very ignorant, I.dont need as much material things in my life.</t>
  </si>
  <si>
    <t>Talking to family and friends.</t>
  </si>
  <si>
    <t>Walking and.outdoor spaces.</t>
  </si>
  <si>
    <t>Mental health support.</t>
  </si>
  <si>
    <t>R_2VjTevuJX7ZDVUW</t>
  </si>
  <si>
    <t>Working from home while kids are doing school online, facilities closed for exercise</t>
  </si>
  <si>
    <t>6, 3, 7, 10</t>
  </si>
  <si>
    <t>Trust in government (CDC) to follow science and make responsible decisions/announcements has decreased. Opening/closure of various businesses/schools is inconsistent and not based on science. Advice on masking incorrect. No evidence that sanitizing surfaces does anything to safeguard against Covid-19.</t>
  </si>
  <si>
    <t>12, 7</t>
  </si>
  <si>
    <t>I'm pretty content at home and avoiding interaction with others most of the time.</t>
  </si>
  <si>
    <t>Requiring that all school/university teachers are vaccinated before opening schools in the fall. Require proof of vaccination for older students returning to school/university. Allow 12 years olds and younger kids to be vaccinated!</t>
  </si>
  <si>
    <t>R_2VkE9G3BASFgCeR</t>
  </si>
  <si>
    <t>R_2VmR9ODogfQaXex</t>
  </si>
  <si>
    <t>Sometimes working from home, not able to participate in volunteering</t>
  </si>
  <si>
    <t>I become lazy, I tend to do nothing important, I can’t do what I used to do like doing volunteery work</t>
  </si>
  <si>
    <t>That I’m weaker than I thought</t>
  </si>
  <si>
    <t>I go to psychiatrist and it’s a big step</t>
  </si>
  <si>
    <t>R_2VNQhuWDFuau98s</t>
  </si>
  <si>
    <t>Cherish being social much more</t>
  </si>
  <si>
    <t>Less movement, sitting a lot at home, alone. Not being able to get things done</t>
  </si>
  <si>
    <t>Work together with friends on zoom, going on vacation</t>
  </si>
  <si>
    <t>Mental health and physical health support</t>
  </si>
  <si>
    <t xml:space="preserve">7 = Pro-health behaviours </t>
  </si>
  <si>
    <t>"Started doing weight lifting, learning ukelele, not judging my food cravings."</t>
  </si>
  <si>
    <t>R_2VxMYADvgl3JzLF</t>
  </si>
  <si>
    <t>R_2vZX5p2Fqkd5w7U</t>
  </si>
  <si>
    <t>healthier and more active</t>
  </si>
  <si>
    <t>become less sociable</t>
  </si>
  <si>
    <t>took more control over my diet and exercise habits</t>
  </si>
  <si>
    <t>better govt guidance</t>
  </si>
  <si>
    <t>R_2w5MCql6SBgAjay</t>
  </si>
  <si>
    <t>帶口罩，以及與家人見面的機會</t>
  </si>
  <si>
    <t xml:space="preserve">7, 3 </t>
  </si>
  <si>
    <t>不</t>
  </si>
  <si>
    <t>是的！</t>
  </si>
  <si>
    <t>行多一點路，保持身體健康。
工作時間彈性
開會用zoom- "Go a little more and stay healthy.
Working time flexibility
Use zoom for meetings"</t>
  </si>
  <si>
    <t>希望通關
經濟恢復
醫院降低警誡級別- "Hope to clear the customs
Economic recovery
The hospital lowers the warning level"</t>
  </si>
  <si>
    <t>R_2wAeEsW3VrireLm</t>
  </si>
  <si>
    <t>ossessione con l'igiene (prima non avrei mai lavato le mani così spesso)</t>
  </si>
  <si>
    <t>Più ansia
Meno vita sociale
0 vita culturale (teatri, musica classica, mostre...) = More anxiety
Less social life
0 cultural life (theaters, classical music, exhibitions ...)</t>
  </si>
  <si>
    <t>Sì</t>
  </si>
  <si>
    <t>Sport in casa
sentire amici
scrivere
leggere - "Sports at home
feel friends
write
light"</t>
  </si>
  <si>
    <t>supporto psicologico- psychological support</t>
  </si>
  <si>
    <t>R_2waTGCRyYcEOAyN</t>
  </si>
  <si>
    <t>R_2wbF3CKa4McJo17</t>
  </si>
  <si>
    <t>Less traffic</t>
  </si>
  <si>
    <t>Not being ale to travel and see my family abroad.
Not seeing my friends
Not bein* ale to go to tým during lockdown</t>
  </si>
  <si>
    <t xml:space="preserve">3, 4-,7 </t>
  </si>
  <si>
    <t>I need routine and exercise is a must.</t>
  </si>
  <si>
    <t>Getting a dog
Long walks 
Working</t>
  </si>
  <si>
    <t>Being able  to travel</t>
  </si>
  <si>
    <t>R_2WDrJM9xeziAhkA</t>
  </si>
  <si>
    <t>R_2WGTBIm126ffEeZ</t>
  </si>
  <si>
    <t>R_2wHvwHOxFffWkSO</t>
  </si>
  <si>
    <t>Better time management</t>
  </si>
  <si>
    <t>Frustration at living with someone else, clashing at home due to different lifestyles, daily pattern/activities, distraction</t>
  </si>
  <si>
    <t>My ability to look after my physical health through regular exercise, balanced diet, finding joy in the small things</t>
  </si>
  <si>
    <t>Exercise, keeping a balanced diet</t>
  </si>
  <si>
    <t>Better support from my university to work from home</t>
  </si>
  <si>
    <t>R_2WMrjo3n7D7jymn</t>
  </si>
  <si>
    <t>It hasn’t changed it got through better</t>
  </si>
  <si>
    <t>I have found it difficult to be positive, to concentrate and to feel how alone I am
It never bothered me before.</t>
  </si>
  <si>
    <t xml:space="preserve">2, 5-, 4- </t>
  </si>
  <si>
    <t>Yes that I am capable of being depressed</t>
  </si>
  <si>
    <t>I survived by carrying on a sort of routine and reaching out to people</t>
  </si>
  <si>
    <t>R_2wn6AWLQgz7TRI4</t>
  </si>
  <si>
    <t>meno socializzazione</t>
  </si>
  <si>
    <t>si</t>
  </si>
  <si>
    <t>pazienza- patience</t>
  </si>
  <si>
    <t>nessun supporto, sapere che il supporto esiste per gli altri- no support, know that support exists for others</t>
  </si>
  <si>
    <t>R_2wpmJRi7Sy16oVD</t>
  </si>
  <si>
    <t>Lost job, very few jobs available to apply to.  Constantly being alone.</t>
  </si>
  <si>
    <t>All of it, the social distancing and loss of income has basically ruined my life.</t>
  </si>
  <si>
    <t xml:space="preserve">7, 6, 2 </t>
  </si>
  <si>
    <t>I hate being alone and I need to work full time to be happy</t>
  </si>
  <si>
    <t>I started drinking, smoking and doing cocaine again</t>
  </si>
  <si>
    <t>End of lockdown so that I can earn a living again.  That would literally solve all of my problems.</t>
  </si>
  <si>
    <t>R_2wSMDgEkxCj3DLO</t>
  </si>
  <si>
    <t>R_2Wxaz2tSPqPvwf2</t>
  </si>
  <si>
    <t>apathy, lethargy, not getting out of bed,  physical and mental effort to do anything. anxiety of going outdoors.</t>
  </si>
  <si>
    <t xml:space="preserve">2, 5-, 4-, 1 </t>
  </si>
  <si>
    <t>how many friendships etc were just habit and haven't lasted.</t>
  </si>
  <si>
    <t>R_2Wxx3gPg16Xgglk</t>
  </si>
  <si>
    <t>Not</t>
  </si>
  <si>
    <t>Loneliness, no concerts, no social life, drinking and eating too much, gaining weight, psychological issues</t>
  </si>
  <si>
    <t xml:space="preserve">1, 4-, 4+, </t>
  </si>
  <si>
    <t>I know who my friends are.</t>
  </si>
  <si>
    <t>R_2WYn9nhMSNSUplI</t>
  </si>
  <si>
    <t>made me more insular</t>
  </si>
  <si>
    <t>yes how to remain out side of the minutiae of people's problems but rather concentrating on the basics; that I can get through this; and that I should help others more</t>
  </si>
  <si>
    <t>did a couple ofonline courses; spent more time reading</t>
  </si>
  <si>
    <t>have a lot of sunshine, be able to go out and travel at reduced rates...just have freedom :)</t>
  </si>
  <si>
    <t>R_2WZl2sLFv7lzEhD</t>
  </si>
  <si>
    <t>I have focused more on my physical health, which has been a great addition to my routine.</t>
  </si>
  <si>
    <t>I feel anxious seeing other people outside of my household as I am worried that they are spreading COVID</t>
  </si>
  <si>
    <t>I learnt how to manage being on my own a lot, which is important.</t>
  </si>
  <si>
    <t>A good routine, especially in the morning, will be continuing in the future.</t>
  </si>
  <si>
    <t>Emotional support (and a vaccine!!)</t>
  </si>
  <si>
    <t>R_2wzSdzZ6pZIzX2f</t>
  </si>
  <si>
    <t>R_2XbQn9Bi0pgbMcs</t>
  </si>
  <si>
    <t>R_2Xck6T5YKX5Js7C</t>
  </si>
  <si>
    <t>Improved ptsd</t>
  </si>
  <si>
    <t>Become more isolated</t>
  </si>
  <si>
    <t>Worked throughout the pandemic in health care environment  reduced anxiety around covid</t>
  </si>
  <si>
    <t>R_2XcWbwIxfG9mvNq</t>
  </si>
  <si>
    <t>eat healthy</t>
  </si>
  <si>
    <t>yes more</t>
  </si>
  <si>
    <t>financial</t>
  </si>
  <si>
    <t>R_2xF75XLlrOuDWkt</t>
  </si>
  <si>
    <t>I have slowed down. Our life is smaller, less busy. Although I miss the social aspects of the theatre and comedy and music gigs i have got used to being at home and appreciating other things in life.</t>
  </si>
  <si>
    <t>Government appalling. 
Bullying antivaxxers
Some of my colleagues have been disappointing - made us feel unsafe. Said colleague not managed by senior leadership and so the middle level teams left to either go off sick or stand up to them attracting some negative attention. 
So governance in my some of my organisation of senior people has been unsafe and so unsettling.</t>
  </si>
  <si>
    <t xml:space="preserve">12, 11, 6, 1, 3 </t>
  </si>
  <si>
    <t>As an extrovert i have learned to be quieter and enjoy it. 
Speak up more to defend myself and my team from unsafe colleagues despite the negative attention that may result.</t>
  </si>
  <si>
    <t>Innovate teaching and working practice. 
Spent a lot of time outdoors with my animals and learned a lot about pasture management.</t>
  </si>
  <si>
    <t>Safe leadership - nationally 
Safe leadership in work locally. 
Ensure trade remains open for food supply. 
Booster vaccination. 
Safe public transport to help get to work.</t>
  </si>
  <si>
    <t>12,6,7</t>
  </si>
  <si>
    <t>R_2XhXySiINkZOQOl</t>
  </si>
  <si>
    <t xml:space="preserve">3= Exercise / Physical Health </t>
  </si>
  <si>
    <t xml:space="preserve">"Hard to stay active" </t>
  </si>
  <si>
    <t>3 = Social connection</t>
  </si>
  <si>
    <t>"I realised that contact with fellow workers is important for me."</t>
  </si>
  <si>
    <t>R_2XicBnn9aGzvOSc</t>
  </si>
  <si>
    <t>Gave me time away from stress during first lock down, second and third made me lonely</t>
  </si>
  <si>
    <t>Not really made things worse</t>
  </si>
  <si>
    <t>I can go a week without eating very easily apparently</t>
  </si>
  <si>
    <t>Weed</t>
  </si>
  <si>
    <t>R_2xPMuCN4IdyIvbD</t>
  </si>
  <si>
    <t>Changing priorities and developing management of stressful situations as well as patience.</t>
  </si>
  <si>
    <t xml:space="preserve">2, 1, 4+ </t>
  </si>
  <si>
    <t>Less independence and another category of opinions that sometimes have changed relationships with other people.</t>
  </si>
  <si>
    <t>The importance and need for community.</t>
  </si>
  <si>
    <t>Exercise and making time to look after others.</t>
  </si>
  <si>
    <t>Social re-engagement opportunities.</t>
  </si>
  <si>
    <t>R_2xPp6U89W9Om36p</t>
  </si>
  <si>
    <t>I am dedicating more time for sport, I have more time for hobbies and I could reflect on personal things.</t>
  </si>
  <si>
    <t>Drop in social activities. I had difficulties not being able to see my friends as they are my main source of support. My workload has increased a lot last year and I have job insecurities. It was hard to only focus on work and household duties without having opportunities for fun. I also ending up gaining some weight despite dedicating time for sport - this is because I am not commuting anymore.</t>
  </si>
  <si>
    <t>3, 4-, 6</t>
  </si>
  <si>
    <t>More sport, more cooking, more emotional regulation. I reach out more systematically to friends or family members if I need to talk. I focus on what is going ok.</t>
  </si>
  <si>
    <t>Less uncertainties and some time together as we live in different countries. 
I would need time off work to go elsewhere and recharge and ideally a more permanent job.</t>
  </si>
  <si>
    <t>R_2xRBDXvxGEoX2Bd</t>
  </si>
  <si>
    <t>We are more flexible for work, and people have slowed down to enjoy little things like gardening.</t>
  </si>
  <si>
    <t>It's tanked my mental health, I've gained SO much weight, and I'm stressed about not seeing my family in over a year.</t>
  </si>
  <si>
    <t xml:space="preserve">1, 4+, 3, 4- </t>
  </si>
  <si>
    <t>That we liked the option of going out, even if we didn't often do it.</t>
  </si>
  <si>
    <t>I started growing plants, and 3D printing.</t>
  </si>
  <si>
    <t>I need so much more support in my research than I've been given. I probably need therapy.</t>
  </si>
  <si>
    <t>R_2y2a24XRXxMUlHS</t>
  </si>
  <si>
    <t>Aprendí a trabajar desde casa</t>
  </si>
  <si>
    <t>Me encuentro ansiosa constantemente ante la incertidumbre y el miedo al contagio = I find myself constantly anxious in the face of uncertainty and fear of contagion</t>
  </si>
  <si>
    <t>A descansar más, trabajar mis emociones, hacer una nueva rutina = To rest more, work my emotions, do a new routine</t>
  </si>
  <si>
    <t>Estudiar, trabajar mis emociones, hacer ejercicio, hacer cosas que me gustan- Study, work on my emotions, exercise, do things that I like</t>
  </si>
  <si>
    <t>6,2,4+,1</t>
  </si>
  <si>
    <t>Volver a ver a personas cercanas, recuperar el trabajo- Seeing close people again, recovering work</t>
  </si>
  <si>
    <t>R_2Y3AgkYdlcvl7xl</t>
  </si>
  <si>
    <t>Il mio lavoro è stato temporaneamente sospeso per più di 6 mesi</t>
  </si>
  <si>
    <t>Mi ha reso più insicura nei confronti del futuro, più sfiduciata nei confronti del governo e più cauta nel prendere decisioni, perchè il contesto che mi circonda può cambiare e abbandonarmi in qualsiasi momento. = It made me more insecure about the future, more distrustful of the government and more cautious in making decisions, because the context that surrounds me can change and abandon me at any moment.</t>
  </si>
  <si>
    <t>1, 2, 12</t>
  </si>
  <si>
    <t>Ho imparato in maniera positiva ad avere a che fare con le cose che non posso controllare. = I have positively learned to deal with things I cannot control.</t>
  </si>
  <si>
    <t>Ho seguito una dieta sana e regolare esercizio fisico, tenendomi impegnata studiando per la mia professione (anche se temporaneamente sospesa causa Covid-19), ho vissuto ospite a casa del mio ragazzo per tutto il secondo lockdown ed ho iniziato un master di formazione.- Now I follow a healthy diet and I regulate physical exercise, I have an impegnata studying for my profession (even if it is temporarily suspected of causing Covid-19), ho I visit my house of my ragazzo for tutto il secondo lockdown ed ho started a master di formazione.</t>
  </si>
  <si>
    <t>Poter riprendere a lavorare senza nuove interruzioni.- Being able to resume work without new interruptions.</t>
  </si>
  <si>
    <t>R_2Y3onX5XGIHcQC8</t>
  </si>
  <si>
    <t>Didattica a distanza, isolamento sociale, impossibilità di vedere amiche, 24/7 in famiglia</t>
  </si>
  <si>
    <t xml:space="preserve">6, 1, 3 </t>
  </si>
  <si>
    <t>Solitudine, stanchezza, stufa di questa situazione... vita monotona, noiosa, mi sento spesso debole e stanca. = Loneliness, tiredness, tired of this situation ... monotonous, boring life, I often feel weak and tired.</t>
  </si>
  <si>
    <t>Ho capito che i latticini mi fanno stare male... = I realized that dairy products make me sick ...</t>
  </si>
  <si>
    <t>Lunghe passeggiate con il mio cane, coccole agli animali domestici, musica, scrivere i miei pensieri- Long walks with my dog, pampering pets, music, writing my thoughts</t>
  </si>
  <si>
    <t>Basterebbe poter tornare alla vita di prima- It would be enough to be able to return to life as before</t>
  </si>
  <si>
    <t>R_2y77f8tMrLtIDY5</t>
  </si>
  <si>
    <t>working 100% from home, attending therapy virtually</t>
  </si>
  <si>
    <t>6, 10, 8</t>
  </si>
  <si>
    <t>I feel more nervous about being in crowded places/going into central London. I feel like more of a hermit. I don't feel the need to see/socialise with friends like I used to.</t>
  </si>
  <si>
    <t>Long walks in nature to try to disconnect from work.</t>
  </si>
  <si>
    <t>Flexibility and understanding with working/commuting arrangements</t>
  </si>
  <si>
    <t>R_2y7OTO0fzhAqAj5</t>
  </si>
  <si>
    <t>I am more grateful for the things I have access to (such as food, hygiene essentials, etc.) and less fussy about the specific products or items I buy.</t>
  </si>
  <si>
    <t>I think I have had more opportunity to witness and realise that other people struggle when life gets tough and that I am not alone, or unusual, for struggling to keep up with all aspects of “normal” life when I experience challenging situations or periods of my life.</t>
  </si>
  <si>
    <t>The pandemic has had very little impact on my own day-to-day life and activities - I was housebound before it started and I am still housebound now, so I haven’t faced changes due to lockdown or COVID-19 restrictions or things such as mask-wearing. However, the members of my household have been quite stressed during the pandemic and I have worked hard on taking time out for myself to unwind and not get caught up in the rollercoaster of other people’s emotions. For me, this includes meditation, listening to music which reminds me of my focus and purpose, and I have also looked for external resources with regards to being a better listener/support to others.</t>
  </si>
  <si>
    <t>3,4+,2</t>
  </si>
  <si>
    <t>Social contact!</t>
  </si>
  <si>
    <t>R_2YaeFPvfQASpeWB</t>
  </si>
  <si>
    <t>Working from home, closing and reopening practice</t>
  </si>
  <si>
    <t>More fearful and judgmental</t>
  </si>
  <si>
    <t>More importance placed on self care - yoga, art and walking</t>
  </si>
  <si>
    <t>Pets, walking, yoga, art, time with friends outside, Zoom meetings with friends and family, connected with extended family</t>
  </si>
  <si>
    <t>Financial support, business tools such as marketing, education about what’s safe and not safe</t>
  </si>
  <si>
    <t>R_2YaoQMK3TNF1SuB</t>
  </si>
  <si>
    <t>I have to listen to people who are ignorant about science, medicine, and research talk like they are experts.</t>
  </si>
  <si>
    <t>Yes. People are dumb. I don’t have to listen to them, but I do have to live around these people, which is scary.</t>
  </si>
  <si>
    <t>I have done DIY projects to spruce up my home and yard.</t>
  </si>
  <si>
    <t>I would love to have just some time away from work, away from others to clean and organize my home, paint walls, and really deep clean.</t>
  </si>
  <si>
    <t>R_2yax6E8Utb4SgvC</t>
  </si>
  <si>
    <t>Staying home was hard.not visiting people and places when I liked</t>
  </si>
  <si>
    <t>People's kindness to help others.able to do on line training.</t>
  </si>
  <si>
    <t>Followed the guidelines of keeping safe
. Talked about any anxieties at work.</t>
  </si>
  <si>
    <t>1,7</t>
  </si>
  <si>
    <t>Getting both our vaccines.</t>
  </si>
  <si>
    <t>R_2yfiS4xjOtJQGWk</t>
  </si>
  <si>
    <t>Without Covid, I would not have been able to buy a house with my partner. I enjoy the freedom of working from home. I am less stressed now that I don't have to live alone in London. I overcame my eating disorder because I had routine and eating enough.</t>
  </si>
  <si>
    <t>6, 3, 4+, 2</t>
  </si>
  <si>
    <t>I haven't been able to make any friends at uni.</t>
  </si>
  <si>
    <t>Some other people are closer friends than I thought, while others are not worth the effort.</t>
  </si>
  <si>
    <t>Everyone else to follow the rules too! I won't feel comfortable in busy social situations for a while unless I can trust that others are sensible and testing regularly</t>
  </si>
  <si>
    <t>11,7</t>
  </si>
  <si>
    <t xml:space="preserve">15 = Balance </t>
  </si>
  <si>
    <t>"I've been trying to get better about spacing things out and doing more than usual when I know I'm feeling good since bad days will come."</t>
  </si>
  <si>
    <t>R_2YfybMmjKdtgOr8</t>
  </si>
  <si>
    <t>Occasionally agitated</t>
  </si>
  <si>
    <t>Families that are forced to be separated, unexpected deaths/sickness</t>
  </si>
  <si>
    <t xml:space="preserve">3, 2, 9 </t>
  </si>
  <si>
    <t>People are more resilient than they think they are.</t>
  </si>
  <si>
    <t>Make prayers, talk to people whom I trust, busy myself with things that are beneficial</t>
  </si>
  <si>
    <t>Assurance</t>
  </si>
  <si>
    <t>R_2ygfkHx3Rqb8CVL</t>
  </si>
  <si>
    <t>Improved physical health as exercise has become a new method for establishing routine/improving my mental health</t>
  </si>
  <si>
    <t>Pre-existing mental health issues were exasperated and the constant working from home/delays to equipment access has greatly slowed productivity on my school work (ie, PhD thesis). I am also less optimistic about job prospects once I complete my degree.</t>
  </si>
  <si>
    <t xml:space="preserve">1, 6, 5- </t>
  </si>
  <si>
    <t>Had previously over-estimated my ability to be alone for long periods of time</t>
  </si>
  <si>
    <t>Improve physical health through increased exercise regime and healthier eating habits. This also helped establish a routine that assisted in managing my mental health.</t>
  </si>
  <si>
    <t>Not sure. Government and health guidance on how to safely reunite would be the most pressing.</t>
  </si>
  <si>
    <t>R_2ykMbcCbL7zZuGk</t>
  </si>
  <si>
    <t>I have paid more attention to my physical health</t>
  </si>
  <si>
    <t>I have developed a deep mistrust of the government.</t>
  </si>
  <si>
    <t>I'm not as vital or liked as I thought I was.</t>
  </si>
  <si>
    <t>Running</t>
  </si>
  <si>
    <t>I'd like the government to stop lying to us.</t>
  </si>
  <si>
    <t>R_2Ymk6dOw6xxDqC4</t>
  </si>
  <si>
    <t>R_2YnfyYpWTRsMszX</t>
  </si>
  <si>
    <t>More appreciative of the people in my life.</t>
  </si>
  <si>
    <t>Really have to force myself to plan things/go out.</t>
  </si>
  <si>
    <t>I'm very easy going.</t>
  </si>
  <si>
    <t>Spent a lot of time working on my hobbies (knitting/gardening)</t>
  </si>
  <si>
    <t>Face to face time with family and friends.</t>
  </si>
  <si>
    <t>R_2YrJJtDnZvaXdnw</t>
  </si>
  <si>
    <t>Appreciate time with my family and friends, valve seeing them. I appreciate my freedom.</t>
  </si>
  <si>
    <t>3,2</t>
  </si>
  <si>
    <t>I hate the restrictions and my freedom being taken away. Not seeing my family was awful.</t>
  </si>
  <si>
    <t>I'm not good on my own and I didn't like my over thinking brain. I really am a people person and like to be busy.</t>
  </si>
  <si>
    <t>Some honest advice on the facts, looking forward not backwards. More time off work to be able to holiday, for family times.</t>
  </si>
  <si>
    <t>R_2yrXmPapSm9Wct1</t>
  </si>
  <si>
    <t>I am more in touch with family and friends abroad, my fiance and i have learned to spend a lot of time together in close proximity (both working from home full time for 1 year) without going on each others nerves too much, becoming more considerate. I picked up running and cycling in the first half of covid but have struggled to keep up the running. Eating better mostly.</t>
  </si>
  <si>
    <t>Easy to get into negative thought spirals, some stress snacking, sometimes short with others, more easily overwhelmed at work. Watching WAY more TV.</t>
  </si>
  <si>
    <t xml:space="preserve">1, 2, 6, 4+ </t>
  </si>
  <si>
    <t>I learnt how important it is to me to spend physical time with my friends and family. I also learned I need some hobbies that aren't related to socialising and eating out... but still working on that.</t>
  </si>
  <si>
    <t>Was good at picking up exercise in the beginning, but found that hard to maintain in 2021. Having more frank discussions with friends and family about emotional health.</t>
  </si>
  <si>
    <t>We don't need financial support, but to "thrive" / fully enjoy life a return to proper socialising and travel would be crucial, especially around when we might be able to see family abroad.</t>
  </si>
  <si>
    <t>R_2YtzE4EbmGNrYKa</t>
  </si>
  <si>
    <t>been wfh continuously since March 2020</t>
  </si>
  <si>
    <t>+ = Did not answer 74</t>
  </si>
  <si>
    <t>R_2YyNC57x8tw5Ud1</t>
  </si>
  <si>
    <t>Can’t socialise as before</t>
  </si>
  <si>
    <t>I enjoy doing more exercise</t>
  </si>
  <si>
    <t>Exercise more</t>
  </si>
  <si>
    <t>- = Did not answer 71</t>
  </si>
  <si>
    <t>R_2Yyokdnw1aMfezq</t>
  </si>
  <si>
    <t>More time to reflect, more focus on health and rest, use/buy less, use less plastic, avoid stressful news, less social anxiety, more walks in nature</t>
  </si>
  <si>
    <t>More negative, less trusting, reduced social skills</t>
  </si>
  <si>
    <t>I need other people more than I though</t>
  </si>
  <si>
    <t>Support with finding jobs, phsyiotherapy and support with long covid</t>
  </si>
  <si>
    <t>R_2z77hWhysLwzS3t</t>
  </si>
  <si>
    <t>Working from home, not socializing or seeing out of town family, mental health struggles</t>
  </si>
  <si>
    <t>6, 1, 3</t>
  </si>
  <si>
    <t>More pessimistic about the government and future pandemics</t>
  </si>
  <si>
    <t>More crafts, meditating more</t>
  </si>
  <si>
    <t>A vacation</t>
  </si>
  <si>
    <t>R_2zAuLhY3thq21nH</t>
  </si>
  <si>
    <t>working from home; I do not physically speak to another person on a regular basis</t>
  </si>
  <si>
    <t>Because I now sometimes go days between physically speaking with anyone, I have found that I struggle to do it well now. I also frequently forget words while I'm speaking, and listening to other people talk at length makes me irritable</t>
  </si>
  <si>
    <t>I wouldn't have considered myself overly sensitive to loneliness but I have been extremely isolated this year</t>
  </si>
  <si>
    <t>My coping strategies are now part of the problem</t>
  </si>
  <si>
    <t>go outside</t>
  </si>
  <si>
    <t>R_2zG64tkn03esXNY</t>
  </si>
  <si>
    <t>Πολύ</t>
  </si>
  <si>
    <t>Ναι</t>
  </si>
  <si>
    <t>Όχι</t>
  </si>
  <si>
    <t>Καλό πλύσιμο χεριών
Αποστάσεις από άλλα άτομα
Χρήση μάσκας σε εσωτερικούς χώρους
Περιορισμός άσκοπων μετακινήσεων- "Good hand washing
Distances from other people
Use of mask indoors
Restriction of unnecessary movements "</t>
  </si>
  <si>
    <t>4+,7,4-</t>
  </si>
  <si>
    <t>Βοήθεια από ειδικό, ψυχολόγο
Οικονομική στήριξη- "Help from a specialist, psychologist
Financial support"</t>
  </si>
  <si>
    <t>8,6</t>
  </si>
  <si>
    <t>R_2zGbJ3Z6ybRqRuA</t>
  </si>
  <si>
    <t>Due to work stress from working from home and being unable to “escape”, I started drinking alcohol daily and relapsed into smoking/vaping.</t>
  </si>
  <si>
    <t>About friendship, I learned which people really care and I consider as sincere friends. I also learned a lot about my parents from their stories since I spend more time with them</t>
  </si>
  <si>
    <t>Going to therapy, tracking my mood and starting a gratitude journal (advice from therapy). Also allowing time to relax and breathe through netflix or youtube especially during weekends and holidays</t>
  </si>
  <si>
    <t>8,1,4+</t>
  </si>
  <si>
    <t>Vaccine access</t>
  </si>
  <si>
    <t>R_2ZIC2Kn5QXfRJ2M</t>
  </si>
  <si>
    <t>sono molto più sedentario e diffidente nelle persone che non supportano le misure anti covid = I am much more sedentary and wary of people who do not support anti covid measures</t>
  </si>
  <si>
    <t xml:space="preserve">4-, 1, 7 </t>
  </si>
  <si>
    <t>Le mie reazioni di disprezzo nei confronti dei negazionisti mi hanno fatto accorgere del guscio di chiusura e sfiducia emotiva che ho attorno = My reactions of contempt towards the deniers have made me realize the shell of closure and emotional distrust that I have around</t>
  </si>
  <si>
    <t>Corso online per migliorare le mie competenze lavorative- Online course to migrate my lab competence</t>
  </si>
  <si>
    <t>Sicurezza per poter fare progetti dopo la laurea- Security to be able to make plans after graduation</t>
  </si>
  <si>
    <t xml:space="preserve">16 = Isolation / loneliness </t>
  </si>
  <si>
    <t>"Feeling lonely and not talking to friends when I feel sad."</t>
  </si>
  <si>
    <t>R_2zMv9mO8mfNCV4p</t>
  </si>
  <si>
    <t>Αυξήθηκαν οι ευθύνες φροντίδας για το σπίτι και τα παιδιά,αποφεύγουμε τις άσκοπες εξόδους συνεπώς μένω περισσότερο μεσα στο σπίτι,έχω αγχος όταν πηγαίνω σε πολυσύχναστους χώρους όπως σούπερ μάρκετ,νοσοκομειο</t>
  </si>
  <si>
    <t>Άλλαξε σίγουρα προς το χειρότερο τον τρόπο ζωής μας,αλλά μας έμαθε να σκεφτόμαστε με άλλο τρόπο πιο θετικό για τους συνανθρώπους μας και την οικογενεια = It certainly changed our way of life for the worse, but it taught us to think in a more positive way for our fellow human beings and family.</t>
  </si>
  <si>
    <t>Μάθαμε ότι μπορούμε να ζήσουμε,χωρίς πολλά από αυτά που πριν θεωρούσαμε απαραίτητα.Δυστυχώς μάθαμε και πόσο μεγάλο είναι το ποσοστό των συμπολιτών μας είναι ανεγκέφαλοι. = We learned that we can live without many of what we previously considered necessary. Unfortunately, we also learned how large the percentage of our fellow citizens are brainless.</t>
  </si>
  <si>
    <t>Προσπάθησα να κάνω τον χρόνο μου στο σπίτι πιο δημιουργικό,να περάσω περισσότερο χρόνο συζητώντας η παίζοντας με τα παιδιά μου.Έμαθα να μην συζητώ με αρνητές συνωμοσιολόγους κλπ.Διάβασα,γυμνάστηκα στο σπίτι,μαγείρεψα περισσοτερο- I tried to make my time at home more creative, to spend more time talking or playing with my children. I learned not to talk to negative conspiracy theorists, etc. I read, exercised at home, cooked more</t>
  </si>
  <si>
    <t>Τα παιδιά μου ήδη συμβουλεύονται ψυχολόγο,όταν ολοκληρώσω τον εμβολιασμό μου ίσως το κάνω κι εγώ.- My children are already consulting a psychologist, when I finish my vaccination maybe I will too.</t>
  </si>
  <si>
    <t>R_2znWbSmscmCaMsc</t>
  </si>
  <si>
    <t>Εργασία διαδικτυακά, απομόνωση από συγγενείς και φίλους</t>
  </si>
  <si>
    <t xml:space="preserve">10, 1, 3 </t>
  </si>
  <si>
    <t>Επιτραπέζια παιχνίδια,- board games</t>
  </si>
  <si>
    <t>Ψυχολογική- Psychological</t>
  </si>
  <si>
    <t>R_2zOnTPBsVRtFwxy</t>
  </si>
  <si>
    <t>Not exercising anymore, closed gyms. Increased workload, not enough time for hobbies/doing things for myself</t>
  </si>
  <si>
    <t>6,4-</t>
  </si>
  <si>
    <t>Lost frequent interaction with friends</t>
  </si>
  <si>
    <t>Gave me time to reflect on future plans. Remote working brought me more work as freelancer and offered more opportunities.</t>
  </si>
  <si>
    <t>Other people's behaviour, learned better how to protect/distance myself from toxic behaviours</t>
  </si>
  <si>
    <t>Establish remote work arrangement</t>
  </si>
  <si>
    <t>R_2zqG3euIQ7XOy2o</t>
  </si>
  <si>
    <t>I am less stressed about money as I was able to save. I am physically less tired and stressed because I didn't have to commute far and could spend more time by myself relaxing/resting. I took up new hobbies and exercise. I am closer to my family and friends.</t>
  </si>
  <si>
    <t>I feel more anxious about things (e.g. work, the future, plans, socialising). It is hard to focus on work but also hard to turn off, it s hard to relax and switch off. I am worried about missing out of things but also worried about returning to life as normal.</t>
  </si>
  <si>
    <t xml:space="preserve">1, 2, 6 </t>
  </si>
  <si>
    <t>I cope well on my own and and more self reliant than other people. I am a rule follower where lots of people I know are not.</t>
  </si>
  <si>
    <t>I got more hobbies. I bought logical puzzle books, read, listened to new podcasts, got into running and outdoor fitness classes. I did things to fill the time in the evening and entertain myself. This stopped me getting bored or lonely.</t>
  </si>
  <si>
    <t>My parens are nervous about returning to normal life. Encouragement and scientific evidence to make them feel safe is needed.</t>
  </si>
  <si>
    <t>R_2ZVX3I1hd3Q1lTT</t>
  </si>
  <si>
    <t>We can't have huge gatherings anymore</t>
  </si>
  <si>
    <t>I hate online learning</t>
  </si>
  <si>
    <t xml:space="preserve">2, 6, 10 </t>
  </si>
  <si>
    <t>blasting loud music when I feel stressed</t>
  </si>
  <si>
    <t>financial support</t>
  </si>
  <si>
    <t>R_2ZWBwv6IamYddFT</t>
  </si>
  <si>
    <t>Health is more important and life is for living with kindness</t>
  </si>
  <si>
    <t>Help, show kindness we are in this together. We have to help ourselves to help others and stay safe</t>
  </si>
  <si>
    <t>People are resilient and the community spirit and humanity will always win</t>
  </si>
  <si>
    <t>Meditation and mindfulness</t>
  </si>
  <si>
    <t>Job opportunity and skill set</t>
  </si>
  <si>
    <t>R_2ZWuUG9L8Wcr3vu</t>
  </si>
  <si>
    <t>ΠΟΛΥ</t>
  </si>
  <si>
    <t>ΝΑΙ</t>
  </si>
  <si>
    <t>ΠΡΟΣΠΑΘΕΙΑ ΚΑΙ ΣΥΜΕΤΟΧΗΣΤΑ ΜΕΤΡΑ ΓΙΑ ΤΗΝ ΠΡΟΛΗΨΗ  ΚΑΤΑ ΤΗΣ ΠΑΝΔΗΜΙΑΣ- EFFORT AND PARTICIPATING MEASURES FOR PANDEMIC PREVENTION</t>
  </si>
  <si>
    <t>ΝΑ ΕΧΟΥΜΕ ΥΓΕΙΑ ΚΑΙ ΨΥΧΙΚΗ ΔΥΝΑΜΗ- TO HAVE HEALTH AND MENTAL STRENGTH</t>
  </si>
  <si>
    <t>R_307rE6WTtVrZiUJ</t>
  </si>
  <si>
    <t>R_30cPfyUow8K8smW</t>
  </si>
  <si>
    <t>Sono piú attenta nell'igiene, sono piú abituata a lavorare online = I am more careful about hygiene, I am more used to working online</t>
  </si>
  <si>
    <t>4+, 7, 10</t>
  </si>
  <si>
    <t>4+,6 (add 10, remove 6, add7)</t>
  </si>
  <si>
    <t>Mi sento meno socievole, faccio meno sport = I feel less sociable, I play less sports</t>
  </si>
  <si>
    <t>Sono brava ad adattarmi = I'm good at adapting</t>
  </si>
  <si>
    <t>evitare di parlare troppo del Covid-19, adattare le restrizioni ai miei bisogni psico-fisici- avoid Covid-19 tropics, adjust restraints that are more psycho-physical</t>
  </si>
  <si>
    <t>sarebbe utile avere supporto per ricominciare a credere nel futuro- it would be useful to have support to start believing in the future again</t>
  </si>
  <si>
    <t>5+</t>
  </si>
  <si>
    <t>R_30dTjnbsAqb6wSl</t>
  </si>
  <si>
    <t>Happier doing less. Working from home. Less tired - no commute. More time to cook fresh meals. No new clothes bought.</t>
  </si>
  <si>
    <t>Less exercise and more alcohol. Sometimes bored. Less chance to see people face to face.</t>
  </si>
  <si>
    <t>4-, 4+</t>
  </si>
  <si>
    <t>I was surprised I was happier doing less and found new ways to entertain myself (jigsaws, reading).</t>
  </si>
  <si>
    <t>Greater range of home based activities such as cooking, doing jigsaws and reading.</t>
  </si>
  <si>
    <t>R_30dTtMMZVmjJwRK</t>
  </si>
  <si>
    <t>Catching Covid more involved in protecting myself and family and pet</t>
  </si>
  <si>
    <t>isolating
working fron home</t>
  </si>
  <si>
    <t>R_30eioOYaenaQN3t</t>
  </si>
  <si>
    <t>Slowing down pace of life, becoming closer to lpcal friends, working from home (when schools are open)</t>
  </si>
  <si>
    <t>6,2,3</t>
  </si>
  <si>
    <t xml:space="preserve">2, 3, 10 </t>
  </si>
  <si>
    <t>4+,6,10</t>
  </si>
  <si>
    <t>I miss my friends and family. Have become more introverted and less sociable.</t>
  </si>
  <si>
    <t>Started taking anti depressants.
Regular exercise.</t>
  </si>
  <si>
    <t>Nothing specific, we are very fortunate compared to so many others.</t>
  </si>
  <si>
    <t>R_30jlIvO0a7HYnyq</t>
  </si>
  <si>
    <t>working from home. thinking if staying the UK is a good option</t>
  </si>
  <si>
    <t>I'm not exercising or active as I was. I am not seeing my friends as much , even for remote conversations. Withdrawn inward.</t>
  </si>
  <si>
    <t>Learning to slow down on things. Enjoy the small things in life that I didn't have time or make time for before. Eg. reading books or taking a bath</t>
  </si>
  <si>
    <t>Don't over think things. Take one day at a time. Have a daily routine or schedule to manage days when I feel more anxious.</t>
  </si>
  <si>
    <t>If we have to go back to the office, then reassurance that the ventilation system is safe.
Ability to choose days that I can work from home (and each week could be different)- more flexibility.
Ability to create some office space at home.</t>
  </si>
  <si>
    <t>R_31F8iAtgkOfW7Yy</t>
  </si>
  <si>
    <t>My life has been more stable</t>
  </si>
  <si>
    <t>I am eating very unhealthily</t>
  </si>
  <si>
    <t>I am very annoyed with many people for not taking the pandemic seriously</t>
  </si>
  <si>
    <t>Exercise, going outside</t>
  </si>
  <si>
    <t>R_31NwW1hgqcfv2Ya</t>
  </si>
  <si>
    <t>Not at all</t>
  </si>
  <si>
    <t>Stress at work</t>
  </si>
  <si>
    <t xml:space="preserve">1, 6 </t>
  </si>
  <si>
    <t>Learn new online tools</t>
  </si>
  <si>
    <t>R_32WKYznV81sK5er</t>
  </si>
  <si>
    <t>Health and safety of family members and friends always come first.</t>
  </si>
  <si>
    <t>Study online courses</t>
  </si>
  <si>
    <t>Learn to care more about others well beings; study online courses; feel blessed being lived in a city like HK with excellent vaccination services.</t>
  </si>
  <si>
    <t>3,2,6</t>
  </si>
  <si>
    <t>Nothing specially needed at this point.</t>
  </si>
  <si>
    <t>R_336YKuke6kq4UVl</t>
  </si>
  <si>
    <t>More suspicious of people potentially infecting me.</t>
  </si>
  <si>
    <t>I learnt that different people have very different risk tolerances.</t>
  </si>
  <si>
    <t>tried to control thoughts more</t>
  </si>
  <si>
    <t>vaccines for my children</t>
  </si>
  <si>
    <t>R_33BB9r6EhoLMWxx</t>
  </si>
  <si>
    <t>It has affected me because of the lack of access to services for physical health conditions. It is much harder to visit the doctor and mental health services are all by telephone. I have hearing problems so I am not happy using the telephone.</t>
  </si>
  <si>
    <t>8,1</t>
  </si>
  <si>
    <t>It has stopped all of my voluntary work which has impacted on my mental health - I am not feeling useful at the moment. It has made me a little nervous of crowds of people especially in supermarkets. I want to be helpful to others but because of COVID-19 I cannot do this so much as before.</t>
  </si>
  <si>
    <t>I found out that I am more resilient than I thought I was. I found that many people in our community wanted to help others and formed new groups to do this task.</t>
  </si>
  <si>
    <t>I taught myself Zoom and Microsoft Teams so that I could be in contact with friends and colleagues. I joined many online meetings and took part in lots of training sessions to help me in my work and to increase my knowledge.
I completed a Mental Health well-being course and I have just started another for three weeks.</t>
  </si>
  <si>
    <t>10,3,4+,1,8</t>
  </si>
  <si>
    <t>We will need support to find employment and probably to help our mental health too.</t>
  </si>
  <si>
    <t>R_33BYPWlIbC5V5fe</t>
  </si>
  <si>
    <t>在家上网课</t>
  </si>
  <si>
    <t>无</t>
  </si>
  <si>
    <t>R_33C0z6zQV8ksemb</t>
  </si>
  <si>
    <t>I feel a bit more in control over my time at home and how I manage it. I enjoy the mix of home working and having to appear in court in person as it gives a good mix. I feel closer to my husband and have really enjoyed seeing him more.</t>
  </si>
  <si>
    <t>4+,2,3,6</t>
  </si>
  <si>
    <t>Our house is messier and we have not stayed on top of keeping it clean as well as I would have liked. I feel less social and able to socialise and worry about the impact this will have on staying close to people. I feel much less close to my parents because I have not seen them for a long time. I worry about pubs re-opening and how I will manage to keep my alcohol intake down.</t>
  </si>
  <si>
    <t xml:space="preserve">3, 4-, 1, 2 </t>
  </si>
  <si>
    <t>Better use of to-do lists to try and stay on top of things. 
Reaching out to people at work with questions which has made be feel more supported and more confident in my thought process and approach. 
Doing short yoga or HIIT classes at home using an app to encourage me to do some exercise even when I really don't feel like doing it. 
Not buying snacks/chocolate for the house. I've found if they are not in the house I don't eat them and I'm better able to control my snacking.</t>
  </si>
  <si>
    <t>As a couple I think it would be good to try to see each other more but this will be hard as we both go back to working away from home / seeing friends. I don't know how that can really be supported but that is one of my concerns.</t>
  </si>
  <si>
    <t xml:space="preserve">11 = Finances </t>
  </si>
  <si>
    <t>"Partner needs to find a job."</t>
  </si>
  <si>
    <t>R_33dyjmSqapbpNt0</t>
  </si>
  <si>
    <t>Πάντα ακολουθουσα κανονες υγιενης, ωστόσο αυτό ενταθηκε καπως. Η κοινωνικη απομονωση μς ενοχλησε λιγο αλλα περισσοτερο τα αυστηρά περιοριστικα μετρα μου δημιούργησαν τεραστιο αγχος και προβληματα στην εργασια μου και την καθημερινοτητα μου.</t>
  </si>
  <si>
    <t>6,1,7,4+</t>
  </si>
  <si>
    <t>Οχι</t>
  </si>
  <si>
    <t>Δυστυχώς,  ηρθα σε αντιπαραθεση με αρκετα αγαπημενα προσωπα, τοσο για ζητηματα του ιου (θεωριες συνωμοσίας κλπ), όσο και για το θέμα του εμβολιασμου. = Unfortunately, I came into conflict with several loved ones, both on issues of the virus (conspiracy theories, etc.) and on the issue of vaccination.</t>
  </si>
  <si>
    <t xml:space="preserve">3, 11, 7 </t>
  </si>
  <si>
    <t>Δεν υπαρχει κατι.- There is nothing.</t>
  </si>
  <si>
    <t>Ελπιζω κανενος ειδους υποστηριξη.- I hope for any kind of support.</t>
  </si>
  <si>
    <t>1,2,3,4,5,6,7,8,9,12,11,12</t>
  </si>
  <si>
    <t>R_33fOhp16oj1xHd3</t>
  </si>
  <si>
    <t>I do a lot more cleaning of my home for my work there childminding children</t>
  </si>
  <si>
    <t>I have a neurological problem with my face which makes wearing a mask or shield uncomfortable at best, painful at worst so I feel more vulnerable when mixing when unable to wear one</t>
  </si>
  <si>
    <t>not really</t>
  </si>
  <si>
    <t>Interaction with family via skype or Zoom since we couldn't meet up and made smal presents to send to them</t>
  </si>
  <si>
    <t>R_33vBxyjoJwajZLW</t>
  </si>
  <si>
    <t>Treasure what I owe now.</t>
  </si>
  <si>
    <t>Worry if I catch the virus,my health will be ruin and dailylife will be completely changed .</t>
  </si>
  <si>
    <t>Try to keep fit physically by doing more exercises .</t>
  </si>
  <si>
    <t>Sleep well ,eat more healthy food ,rest regularly,see ftiends more often.</t>
  </si>
  <si>
    <t>Zoom eith family members oftrn</t>
  </si>
  <si>
    <t>R_33xp9s01HyJKTH9</t>
  </si>
  <si>
    <t>I don't want to go near people.</t>
  </si>
  <si>
    <t>I no longer get enough exercise.</t>
  </si>
  <si>
    <t>I learned I can survive a year on lockdown. I learned the daily commute to work is not necessary.</t>
  </si>
  <si>
    <t>Talk to friends, family and coworkers as much as I can.</t>
  </si>
  <si>
    <t>Vaccines for all of us.</t>
  </si>
  <si>
    <t>( = Did not answer 52</t>
  </si>
  <si>
    <t>R_3CN8ZIhU31XTvRf</t>
  </si>
  <si>
    <t>apprendimento e lavoro da casa, impossibilità a staccare dallo studio in modo netto per mancanza di momenti di svago (es. bar aperti alla sera)</t>
  </si>
  <si>
    <t>Ho più incertezze riguardo il futuro e meno propensione a fare programmi di esperienze a medio-lungo termine = I have more uncertainties about the future and less inclination to make medium-long term experience plans</t>
  </si>
  <si>
    <t>Sono più resiliente di quanto non credessi = I am more resilient than I thought</t>
  </si>
  <si>
    <t>Pensare positivo ed evitare il bombardamento di notizie su telegiornali o piattaforme di informazione. Il concentrarmi sulle attività che posso svolgerle, cercando di affrontarle al meglio (es. studio e lezioni)- Positive thinking and avoiding the bombardment of notifications on telegrams or platforms for information. Concentrate on activities that move around, starting in front of the armpit (ie studio and lesions)</t>
  </si>
  <si>
    <t>Psicologico e sociale- Psychological and social</t>
  </si>
  <si>
    <t>R_3CQ1sFZv0aFPlkC</t>
  </si>
  <si>
    <t>dont know- unlikely to get support</t>
  </si>
  <si>
    <t>R_3CUXg5oEmy4SpRx</t>
  </si>
  <si>
    <t>learning and working from home, not seeing friends, no more outings (date nights in restaurants)</t>
  </si>
  <si>
    <t>3,4-,6</t>
  </si>
  <si>
    <t>I am more anxious because of the uncertainty which makes things difficult to plan</t>
  </si>
  <si>
    <t>I am a "gatherer" - planning events between friends</t>
  </si>
  <si>
    <t>Regular workouts, regular morning routines, designating specific hours for work</t>
  </si>
  <si>
    <t>I honestly do not know</t>
  </si>
  <si>
    <t>R_3CVgHF7pJ4RsB5Z</t>
  </si>
  <si>
    <t>Learn to appreciate nature and the little things in life like seeing family and being able to go on holiday. Learn not to take life for granted and that things can change very quickly.</t>
  </si>
  <si>
    <t>- before Covid I got into a really good exercise routine- this has stopped and my physical health has worsened
- my mental health is not in a good place- I am anxious, I don’t want to leave the house at times, very self conscious, panic when going out
- made me question my direction for a career....being creative makes me a lot happier than my current job. 
- other people’s issues affect me more- struggling to switch off from work and stop worrying.</t>
  </si>
  <si>
    <t xml:space="preserve">4-, 1, 6, 2 </t>
  </si>
  <si>
    <t>- People can be selfish when it comes to not following rules like everyone else. 
- My job which involves tackling other people’s problems seems to have an adverse effect on my own mental health 
- Don’t underestimate how much seeing family has on your well-being and mental health 
- it has allowed me to develop my love for crafts again and realised how much they help my mental health</t>
  </si>
  <si>
    <t xml:space="preserve">2, 6, 11, 3, 1, 4+ </t>
  </si>
  <si>
    <t>Started doing yoga and getting into hobbies to keep my mind occupied and stop panicking and worrying. I’ve been able to develop coping strategies because of this.</t>
  </si>
  <si>
    <t>Possibly mental health support, support to get back into a routine with exercise and weight loss</t>
  </si>
  <si>
    <t>8,6,4+</t>
  </si>
  <si>
    <t>R_3CZ5YBlmq1Fj6Yu</t>
  </si>
  <si>
    <t>R_3DdxB8TsC45siiL</t>
  </si>
  <si>
    <t>I work from home and barely leave the house.</t>
  </si>
  <si>
    <t>6, 4-</t>
  </si>
  <si>
    <t>I am much more sedentary, have fewer friends, and see the friends I do have less often.</t>
  </si>
  <si>
    <t>Exercise; spend time with husband and cats; pick up relaxing hobbies like embroidery.</t>
  </si>
  <si>
    <t>The knowledge that it is safe to return to normal.</t>
  </si>
  <si>
    <t>R_3dEyZexBOo5Y616</t>
  </si>
  <si>
    <t>im more aloof</t>
  </si>
  <si>
    <t>becoming more antisocial</t>
  </si>
  <si>
    <t>nope</t>
  </si>
  <si>
    <t>stayed away from people</t>
  </si>
  <si>
    <t>herd immunity</t>
  </si>
  <si>
    <t>R_3DhGQoAK3gaWZpF</t>
  </si>
  <si>
    <t>R_3DinoVZna9rTkoi</t>
  </si>
  <si>
    <t>I have spent more time with my family.</t>
  </si>
  <si>
    <t>Social life, being alone.</t>
  </si>
  <si>
    <t>R_3DkcirW8Ka7lIMl</t>
  </si>
  <si>
    <t>I think I have become more adaptable and resilient. It has made me realise the importance of family and friendship. I'm very grateful that my close friends and family have not suffered any terrible consequences as a result of COVID.</t>
  </si>
  <si>
    <t>2,3,1</t>
  </si>
  <si>
    <t>I have definitely deteriorated physically throughout the pandemic, I have a lot of back, neck and head pain (which I am hoping to discuss with my doctor)- I think it's happening because I have a much more sedentary lifestyle and haven't been exercising much. I feel like I have aged a lot over the past year.</t>
  </si>
  <si>
    <t>4-, 2, 8</t>
  </si>
  <si>
    <t>Making sure I was interacting with my housemates as much as possible, making sure we were there for each other. Also making plans for the day to keep myself busy, trying to have a routine. And being hopeful about the future, trying to find jobs and opportunities that interest me to pursue after my studies.</t>
  </si>
  <si>
    <t>3,4+,5+,3</t>
  </si>
  <si>
    <t>A vaccine to travel abroad to see my parents and other family.</t>
  </si>
  <si>
    <t>R_3DkIKqPG1nugWgm</t>
  </si>
  <si>
    <t>R_3Dpiq9bSwYyFVXw</t>
  </si>
  <si>
    <t>no social activity or access to gym/sports for 10 of 14 months</t>
  </si>
  <si>
    <t>Much worse</t>
  </si>
  <si>
    <t>Zoom quizzes, cycling</t>
  </si>
  <si>
    <t>end lockdowns</t>
  </si>
  <si>
    <t>R_3DqlcA9W45ku3jQ</t>
  </si>
  <si>
    <t>Staying home when ill and wearing masks in public spaces.</t>
  </si>
  <si>
    <t>I overthink everything in terms of its risk.</t>
  </si>
  <si>
    <t>- Calling my friends
- Cooking
- Therapy</t>
  </si>
  <si>
    <t>3,4+,8</t>
  </si>
  <si>
    <t>- Continuing therapy</t>
  </si>
  <si>
    <t xml:space="preserve">Areas of support (*) = (1*) Vaccines, (2*) Finances, (3*) Mental Health, (4*) Freedom of movement, (5*) Government, (6*) Education, (7*) Treating people more kindly, (8*) Physical Health </t>
  </si>
  <si>
    <t>R_3dY9HxZ7Bt2U46D</t>
  </si>
  <si>
    <t>Δεν έχει αλλάξει κάτι, βρισκόμουν ήδη στις ίδιες συνθήκες</t>
  </si>
  <si>
    <t>Ο τρόπος ζωής και σκέψης μου άλλαξε προς το καλύτερο. Η συμπεριφορά μου προς τα μέλη της οικογένειας που συμβιώνω μαζί τους άλλαξε προς το χειρότερο. = My way of life and thinking changed for the better. My attitude towards the family members I live with has changed for the worse.</t>
  </si>
  <si>
    <t>Έμαθα πολλά καινούρια πράγματα γύρω από την διατροφή, την άσκηση, την ευεξία, την ψυχική υγεία (δικιά μου και υπολοίπων). Ένιωσα ότι ήρθα σ' επαφή με τον πραγματικό μου εαυτό. = I learned a lot of new things about diet, exercise, wellness, mental health (mine and others'). I felt that I came in contact with my real self.</t>
  </si>
  <si>
    <t>Γυμνάζομαι σχεδόν καθημερινά, προσέχω τι τρώω από πλευράς ποσότητας και θρεπτικών συστατικών, δεν καταναλώνω πλέον συχνά ουσίες εκτός από καφεΐνη, συνεχίζω τις συνεδρίες ψυχοθεραπείας μου, βελτιώνω τα ωράρια ύπνου μου, μειώνω την ώρα κατανάλωσης νέων και ατέρμονου σκρολαρίσματος σε social media.- I exercise almost every day, I watch what I eat in terms of quantity and nutrients, I no longer often consume substances other than caffeine, I continue my psychotherapy sessions, I improve my sleep schedules, I reduce the time spent consuming new and endless scrolling on social media.</t>
  </si>
  <si>
    <t>4+,8,2,4-</t>
  </si>
  <si>
    <t>Θέλω να βρω δουλειά ώστε ν' αποκτήσω την οικονομική δυνατότητα να μείνω μόνη μου σε νέο σπίτι.- I want to find a job so that I can afford to stay alone in a new home.</t>
  </si>
  <si>
    <t>R_3dYZmKsuwnz8B36</t>
  </si>
  <si>
    <t>I’m so lonely. Covid has stopped me seeing my family and friends when I need them the most. 
My health has got worse. I can’t get the help I need.</t>
  </si>
  <si>
    <t>Nothing.</t>
  </si>
  <si>
    <t>I need face to face support from professionals</t>
  </si>
  <si>
    <t>R_3e2lSxGe3rh5bR2</t>
  </si>
  <si>
    <t>Stay at home</t>
  </si>
  <si>
    <t>No traveling</t>
  </si>
  <si>
    <t>Covid 19 and vaccination.,</t>
  </si>
  <si>
    <t>Self awareness, self care, mindfulness.</t>
  </si>
  <si>
    <t>Meet friends, traveling abroad.</t>
  </si>
  <si>
    <t>R_3e98tA5v4TqMmoW</t>
  </si>
  <si>
    <t>I'm more self-aware of comforts in my life, and how blessed I am to have a normal family and life.</t>
  </si>
  <si>
    <t>I have gained weight unhealthily (overeating, not much exercise)because of the stay-at-home and work-from home lifestyle. I'm not sure if it's something I have discovered about myself or a change within me but I feel I have become more lazy and realise that I have actually not made much of a contribution at all to anything, feeling like a freeloader sometimes, maybe wasting my God-blessed life away. I think it is robbing me of a more exciting time starting my career too, and what some people deem the "prime" years in my 20s.</t>
  </si>
  <si>
    <t>4+, 6, 2</t>
  </si>
  <si>
    <t>Yes, a lot. Myself as mentioned above. And I feel I learned a lot about the leaders of my country and their lack of genuine consideration for the people.</t>
  </si>
  <si>
    <t>I write in my diary, talk to my parents, I talk with my friends, find relatable memes on twitter, created a "compulsory" 1-hour time out in daylight especially on workdays, trying to find new hobbies/interests that can be more productive.</t>
  </si>
  <si>
    <t>2,3,4+</t>
  </si>
  <si>
    <t>Confidence to be out and about, that is accurate and reliable information on what is safe to do.</t>
  </si>
  <si>
    <t>R_3EbgD5xoeZjUEhN</t>
  </si>
  <si>
    <t>I'm more financially secure and I'm happier</t>
  </si>
  <si>
    <t>I probably smoke more</t>
  </si>
  <si>
    <t>Exercise</t>
  </si>
  <si>
    <t>R_3EbviY0MheyyQMP</t>
  </si>
  <si>
    <t>R_3Ecc5OrWuBDFVy3</t>
  </si>
  <si>
    <t>I am able to be more active during the day (e.g., go for walks) and be outside more</t>
  </si>
  <si>
    <t>I feel very guilty a lot of the time. Drinking more (mostly from boredom) and feeling cooped up and anxious.</t>
  </si>
  <si>
    <t>1, 2, 4+</t>
  </si>
  <si>
    <t>I like to be busy!</t>
  </si>
  <si>
    <t>Trying to stick to a routine, going for a walk everyday. Talking to friends and family.</t>
  </si>
  <si>
    <t>Lots of opportunities to socialise guilt free.</t>
  </si>
  <si>
    <t>R_3EckD0jXRq7UEZp</t>
  </si>
  <si>
    <t>More respectful of others</t>
  </si>
  <si>
    <t>That I am comfortable with my own company</t>
  </si>
  <si>
    <t>Regular exercise</t>
  </si>
  <si>
    <t>R_3ee7w31M2U7Fw1U</t>
  </si>
  <si>
    <t>R_3efvU20MsGmMFM9</t>
  </si>
  <si>
    <t>Completing PhD from home, only going out to pick up food or groceries</t>
  </si>
  <si>
    <t>My level of underlying, constant stress has increased so that it's always there. Even when I'm relaxed or not worrying about my work, I still get stressed anytime I have to leave my apartment to go pick up food or groceries or end up around people who aren't wearing masks or social distancing. I get worried anytime a close relative decides to do something that seems unsafe, like go on a trip or to a large gathering. I get frustrated anytime a friend flaunts protective measures to travel, go to bars, host a party, or other generally unsafe behavior. I have a constant level of worry for the elderly people in my life, even if I know they're being mostly safe. When people I know decide to reward themselves for 'being good' or decide it's safe to do something just because it's something they really want to do without concern for other people, I have an immediate gut reaction of rage and frustration for the fact that I've spent most of the last year+ inside and haven't even seen any friends or family members or traveled at all. Anytime someone invites me to a party or large gathering, I worry about how to decline the invitation and worry that they will see me as crazy or stupid, or just assume I'm living in fear when I'm actually trying to keep others safe. I'm extremely paranoid now of what others must think of me as I'm usually the only person in my circles actually following guidelines to keep both myself and others safe, and don't really trust anyone anymore who I had previously thought were caring of others or smart enough to be safe. It has made me feel isolated and like I don't truly have any friends, because only 1-2 of my friends have actually tried to follow safety guidelines, and the rest have selfishly done whatever they wanted when it was something fun they wanted to do or an event they didn't want to miss out on. I've started to feel like I hate mostly everyone, and that just makes me hate myself. I don't want to be so mad at everyone all the time, and now I feel mostly just jaded and bitter and everyone else's lack of caring, which in turn has made me feel like I'm the one who is uncaring. I hate that caring for other people's health and safety has made me an angry person, mostly due to how others have treated me. I get treated like I'm the selfish one for saying no to events and parties, or visits with family, but I'm terrified of someone I know or someone I don't know getting COVID due to my actions. I don't want to be responsible for community spread or any other person having horrible effects from COVID or developing a long term disability. I don't even mind all that much not ever going out for work, socialization, travel, or shopping. What bothers me most is not feeling solidarity with others in my life or with my community. It always feels like I'm the only one even trying or doing anything for the sake of others, and constantly seeing everything get worse makes me feel like my efforts haven't mattered or even achieved anything.</t>
  </si>
  <si>
    <t xml:space="preserve">1, 2, 3, 4-, 7, 11 </t>
  </si>
  <si>
    <t>I learned that I would basically give up anything to keep both myself and others safe, but that for other people I know, that isn't true at all. I am willing to not go anywhere, do anything, or see anyone to keep from spreading COVID both to people I know and love, as well as complete strangers who may have to be out and about for much more important reasons than any reason why I would have to go out. I have learned that I can't really trust anyone, and never really knew my friends and family members who have not taken things seriously, or have only taken things seriously up to the point where there's a trip they just really want to go on or an event or party they just really want to go to. I've learned mostly that people are weak, and their desire to do the right thing fades rapidly in the face of other desires. I don't necessarily think I'm any stronger than others, but I feel a stronger moral duty to not participate in community spread and put others at risk. I've had many surprising conversations with others where I pointed out how someone else (either a known person or a stranger) may be affected by their actions, and they reacted with shock and told me they had never considered that before. In some cases it was a close relative like a grandparent, and in others it was a stranger like an essential worker, but in all cases I was terrified to learn how little other people think of others, and how little effort they put into thinking through all the potential consequences of their actions. I have always been extremely concerned with things like this, and was surprised to learn that this isn't the case for other people as I had assumed it was.</t>
  </si>
  <si>
    <t>I don't think I've ever developed good coping skills. I've been so tired, burned out, and stressed the whole time that anytime I tried to engage with a new hobby or activity for coping, I found myself unable to even be interested or have the energy to do it. I have attempted to take up various hobbies to little success. I've tried to make plans for frequent exercise or spending time outside, also with little success. I think that seeing other people constantly lose their resolve to stay safe and to keep others safe has actually strengthened my own resolve to not give up. Seeing so many people not care has made me more resolved to continue caring and made me realize how important it is for those of us who are trying to keep others safe to keep doing so. Every time someone I know hosts a party or an event, I'm even more resolved to stay at home and interact with others as little as possible.</t>
  </si>
  <si>
    <t>1,2,3</t>
  </si>
  <si>
    <t>I think we would mostly need support from other people agreeing to behave safely, which is obvious we aren't going to get if it hasn't happened in the past year. As people continue to invite us to events without any mention of a plan for following safety guidelines, I have absolutely no interest in returning to normal activities. Even though we are now almost fully vaccinated, I still have no plans for returning to normal activities given that people who aren't even vaccinated are refusing to prioritize their and others' health and safety. If my friends and family would agree to only safe activities and visits, I would feel comfortable participating again. If people made it a normal thing to ask about plans for being safe instead of ridiculing others for caring, I would also feel comfortable enough to ask others about plans for their events. If shops and malls etc. continue to have limited capacity and guidelines requiring masks and social distancing, I will probably feel comfortable going out again. If guidelines are all removed, then I may not. I would like for my university or advisor to allow PhD students to take extra time off to recover from all the pandemic stress. I don't feel like I'll ever recover my previous level of productivity without significant time off, which I seem unlikely to receive.</t>
  </si>
  <si>
    <t>R_3egCqRuWaZHHVTw</t>
  </si>
  <si>
    <t>Resilience, motivated, feel like I’ve had a lot of time to understand and train in my new job</t>
  </si>
  <si>
    <t xml:space="preserve">5+, 6, 4+ </t>
  </si>
  <si>
    <t>Haven’t been able to go on holiday and spend as much time with my friends like I used to</t>
  </si>
  <si>
    <t>I like my own company</t>
  </si>
  <si>
    <t>Workouts</t>
  </si>
  <si>
    <t>R_3eh4A20eiVstjsF</t>
  </si>
  <si>
    <t>R_3EHdk81ZwVLZigv</t>
  </si>
  <si>
    <t>Not as much exercise</t>
  </si>
  <si>
    <t>Caused me additional stress working from home, worrying about family members getting sick, getting an academic job was a nightmare</t>
  </si>
  <si>
    <t>1, 6, 3</t>
  </si>
  <si>
    <t>Stayed with my parents for awhile so I would have more access to green spaces outdoors and wouldn't feel like I couldn't do anything if my family got sick.</t>
  </si>
  <si>
    <t>Herd immunity with everyone fully vaccinated</t>
  </si>
  <si>
    <t>R_3EJY3Wc9jbHC7ZP</t>
  </si>
  <si>
    <t>maybe</t>
  </si>
  <si>
    <t>Yes, I realized how important health, family and freedom are.</t>
  </si>
  <si>
    <t>Physical exercise to lessen stress. Talk yo others to share worries.</t>
  </si>
  <si>
    <t>R_3ekLL6uwu5JVnoL</t>
  </si>
  <si>
    <t>go out less</t>
  </si>
  <si>
    <t>see friends and family less</t>
  </si>
  <si>
    <t>get the vaccine</t>
  </si>
  <si>
    <t>R_3elD6mZvHB2cFmJ</t>
  </si>
  <si>
    <t>Lost weight more exercise healthier getting treatment for mental health, more outdoor exercise, more creative, more content with simple pleasures like flowers nature. Since taking medication less likely for thoughts to spiral downwards as able to catch them as thinking has definitely slowed down. Wasn’t able to do this prior to taking medication so it has made a difference.</t>
  </si>
  <si>
    <t>4+,2,1</t>
  </si>
  <si>
    <t>Slightly more wary of acquaintances less open to new relationships more guarded. Less able to work, less money, less able to read books and absorb information (since taking citaloprim) less able to meditate also.</t>
  </si>
  <si>
    <t xml:space="preserve">4-, 5-, 6, 2, 3 </t>
  </si>
  <si>
    <t>I learned that my mental health and the balance between being well and very unwell was much more precarious than I would ever have believed. I learnt that I can trust those closest to me and with the help of an amazingly kind therapist got through my mother being ill and dying ( I seriously don’t think I would have got through it otherwise.) I also learnt that medication can be helpful and I would not have believed how much before.</t>
  </si>
  <si>
    <t xml:space="preserve">1, 2, 3, 8, 9 </t>
  </si>
  <si>
    <t>Resilience is worn away by stress, lack of money and uncertainty. There isn’t much that you can do to build these things into your life if you are living month to month. Prior to the pandemic we were already worn down by trying to live on £800 per month universal credit after years of being on zero hours and a redundancy. 
Sometimes the only way I could pay for shopping was to use PayPal as that took 3 days to clear. To not have food for your child is the most stressful thing. In order to get free school meals you have to earned not more than £7,400 in a year (eventually we did qualify) but this is such a low amount. I will be for ever thankful for Marcus Rashford for the vouchers in lock down made a huge difference and also a moral boost. They DWP said they would refer us to a food bank but it was in the church at the end of my road and I felt so ashamed to go. 
We couldn’t pay our mortgage for months, both my partner and I had operations last March. All of this just wears you down it’s not about resilience these are deliberate political choices that have made life much harder for people. It’s been ongoing for the past 10 years. We weren’t coping just surviving.</t>
  </si>
  <si>
    <t>1,2,6,</t>
  </si>
  <si>
    <t>I received high quality regular counselling for free during the pandemic. This was down to the exceptional kindness of one individual that sheer luck lead me to. Had that not been available then I sincerely believe the impact on me my family would have been devastating. I have asked for help so many times before and it’s just not available or the quality so poor as to make it ineffective. The public sector is now run by people who have no idea about working class life and the struggles people face. This leads to there being no help available when people really need it. In order for people to recover and thrive this inequality across the board needs addressing. Everyone from Michael Marmot to the Joseph Rowntree trust to Shelter have completed reports over and over about this it’s so well known.  (NB I have little faith that it will be). That said I am grateful for now being immunised and do feel healthier than I ever have. To thrive people need to feel like they have a stake in society and that life will be better for their children, that they can have meaningful work and enough rest.</t>
  </si>
  <si>
    <t>R_3Eny8y8F67VNvTI</t>
  </si>
  <si>
    <t>Kept me forcefully away from relationship that do not necessarily make me feel better (family, mostly). Enabled me to eat better, and practice more mindful yoga or stuff, because I am no longer "too tired" after coming home from work. It allowed me to explore with my clothing options and get a lot more comfortable with myself.</t>
  </si>
  <si>
    <t>It makes me fearful pandemics will keep on coming, and "normal" life will never come back. Think we're basically done with the part of life that was supposed to be easy, and it wasn't really easy for me. Put me in a "should be ready for an apocalypse" state of mind. 
Shrinks the scope of what is possible. I don't even think about the fact that I could visit friends or go to a movie, or a concert anymore. Life has become limited to food work, and the 2km around my house, and I don't even miss the rest of it, it has stopped existing. It's really bleak.
Isolation. It wasn't the case at the beginning of the pandemic, but time passing, I have lost touch with quite a lot of people. 
Makes it harder to have any kind of a plan. For anything. It's the first year I don't wonder what I'm going to do over the summer, it doesn't feel worth it.</t>
  </si>
  <si>
    <t>Yes, a lot. Learnt that I really hated performing my gender, for example, and that I am actually probably most likely just plain trans. The relief of never having to dress up for anyone and being the one to deal with my hair is still delightful a year into the pandemic. I've discovered I am more resilient than I thought. I think I also just understood that actually mental health is a thing and it affects how people acts, I guess I knew that but never actually KNEW that, somehow?</t>
  </si>
  <si>
    <t>See a therapist. Get into a routine with strictly set timetable, in which I get out everyday for a walk or a jog, and do a bit of stretching etc. Put a bit more money into groceries to eat tasty stuff. Play a LOT of video games at the beginning, now I don't have time for that anymore. Try to curate my feed on social medias to have more friends and less news. Breathing and mindfulness exercices.</t>
  </si>
  <si>
    <t>8,4-,4+</t>
  </si>
  <si>
    <t>Keep going to therapy, mostly... And patience from our friends and family I think.</t>
  </si>
  <si>
    <t>R_3Ep24y4ZAb6FMS2</t>
  </si>
  <si>
    <t>become lazier, less motivated, and don't move around much at all</t>
  </si>
  <si>
    <t>4-,5-</t>
  </si>
  <si>
    <t>I like to have down time, I learned I need me space and that I had never been okay with that idea before. 
I also learnt you can work from anywhere with my job. 
I have learnt that you need to be cautious with media and careful with how you approach other people's mindsets on certain ideologies</t>
  </si>
  <si>
    <t>Decided to come see my family and be home</t>
  </si>
  <si>
    <t>Hopefully my parents can get a job</t>
  </si>
  <si>
    <t>R_3eqoEze0nx4ZUMG</t>
  </si>
  <si>
    <t>To Slow down and not be rushing around as much, enjoy the moment.</t>
  </si>
  <si>
    <t>Working far more and longer hours. not a good balance to personal/work life. more withdrawn, disconnected from friends. feel out of the loop of wider issues.</t>
  </si>
  <si>
    <t xml:space="preserve">6, 2, 4- </t>
  </si>
  <si>
    <t>I have been hiding Mental health problems in the past.</t>
  </si>
  <si>
    <t>Shut down from everything. Chocolate. Focus on work (but not in a healthy way).</t>
  </si>
  <si>
    <t>Opening up access to see one another again. Be able to go out on day trips and things.</t>
  </si>
  <si>
    <t>R_3equBcmVAKVfU0Z</t>
  </si>
  <si>
    <t>Not seeing friends and family is hardest</t>
  </si>
  <si>
    <t>Some friends in denial about Covid</t>
  </si>
  <si>
    <t>Cut down alcohol, went on a diet</t>
  </si>
  <si>
    <t>Continuing mental health assistance. Being able to see friends and family again.</t>
  </si>
  <si>
    <t>R_3EussX8rmUr2HKd</t>
  </si>
  <si>
    <t>Wear mask in public</t>
  </si>
  <si>
    <t>I am ok without regular social activities</t>
  </si>
  <si>
    <t>Go to bed earlier; yoga; social media breaks</t>
  </si>
  <si>
    <t>Financial help</t>
  </si>
  <si>
    <t>R_3Ev6sgYTJUrJi1J</t>
  </si>
  <si>
    <t>very difficult and long waits to get access to mental and physical healthcare. I feel I've worn all my friends out with how much social and emotional support I've needed. I've become much more withdrawn and even afraid to go outside, afraid to meet new people because I think they will ultimately disappoint me.</t>
  </si>
  <si>
    <t xml:space="preserve">1, 8, 3, 4- </t>
  </si>
  <si>
    <t>Yes - it is going to take me years to recover from the trauma of the isolation I've faced this year</t>
  </si>
  <si>
    <t>Most people just don't really care about others, especially strangers. Many people will get angry about being asked to inconvenience themselves, even if it will save someone's life.</t>
  </si>
  <si>
    <t>No, I've used up all my resilience.</t>
  </si>
  <si>
    <t>Psychotherapy, being able to hug my friends, being able to re-establish a network of social support rather than having to rely on another couple who have their own problems, improved health and access to physical healthcare and appropriate treatment, a holiday away from home with some sunshine</t>
  </si>
  <si>
    <t>8,3,7</t>
  </si>
  <si>
    <t>R_3Ev7Nij0MoU43bF</t>
  </si>
  <si>
    <t>I started working more from home and I had access to mental health services</t>
  </si>
  <si>
    <t>6, 1 , 8</t>
  </si>
  <si>
    <t xml:space="preserve">6, 1 , 8 (remove 1) </t>
  </si>
  <si>
    <t>1,7,8 (remove 1, add 6)</t>
  </si>
  <si>
    <t>I lost hope in my long distance relationship, since I hadn't had the chance to see my partner for months. My mental health suffered drastically during lockdown, especially in winter.</t>
  </si>
  <si>
    <t>Enjoying small things happening in life, staying connected with friends, family and acquaintances.</t>
  </si>
  <si>
    <t>Staying in contact with friends, family and partner
I started running regularly
I started baking</t>
  </si>
  <si>
    <t>Free time to reconnect with loved ones.</t>
  </si>
  <si>
    <t>R_3ExVqs4dfB4JgE1</t>
  </si>
  <si>
    <t>R_3EXYFHjNxVvN5iP</t>
  </si>
  <si>
    <t>Working from home; providing help to my Mother (single person support bubble)</t>
  </si>
  <si>
    <t>Unable to meet up with my daughters new school teachers &amp; parents of her new friends; hard to establish relationships and settle into the new area &amp; school.</t>
  </si>
  <si>
    <t>That family are the priority. That others are very materialistic and I'm surprised by the 'need' to travel &amp; holiday.</t>
  </si>
  <si>
    <t>To spend quality time with daughter and mother; this was doing things together (e.g. a jigsaw or some gardening).</t>
  </si>
  <si>
    <t>To have our second vaccine and find ways to feel more comfortable to engage with a wider community.</t>
  </si>
  <si>
    <t>R_3ezCDVT9FCVi97H</t>
  </si>
  <si>
    <t>Man lernt mehr, was wirklich wichtig ist. Es ist allgemein alles ruhiger.</t>
  </si>
  <si>
    <t>Ich ziehe mich viel mehr zurück. Erst war der Effekt positiv, aber mittlerweile weiß ich kaum mehr, wie man sich in sozialen Situationen mit Freunden etc verhält, weil es so lange her ist. = I withdraw a lot more. At first the effect was positive, but now I hardly know how to behave in social situations with friends, etc., because it was so long ago.</t>
  </si>
  <si>
    <t>2, 4-, 3</t>
  </si>
  <si>
    <t>dass viele nur sehr an sich bzw die eigene Familie denken, ich leider irgendwie auch. = that many only think a lot of themselves or their own family, unfortunately I somehow too.</t>
  </si>
  <si>
    <t>Ich mache sehr regelmäßig Sport mittlerweile.- I do sport very regularly now.</t>
  </si>
  <si>
    <t>Geld; ich nicht, aber meine Mutter. Es fehlt.- Money; not me, but my mother. Something is missing.</t>
  </si>
  <si>
    <t>R_3F4EqoGbbXhTHjV</t>
  </si>
  <si>
    <t>I think I’ve realised some things aren’t worth panicking over and I need to just chill out</t>
  </si>
  <si>
    <t>It’s made me less motivated and more anxious on a whole about the future etc. Having not worked for a year due to covid it has affected my ability to have a normal routine and socialise regularly which has made me depressed</t>
  </si>
  <si>
    <t xml:space="preserve">1, 4-, 6 </t>
  </si>
  <si>
    <t>People are really stupid and I don’t think I could survive the end of the world</t>
  </si>
  <si>
    <t>Smoke</t>
  </si>
  <si>
    <t>I don’t know just support from each other and support with employment etc.</t>
  </si>
  <si>
    <t>R_3F54GZOGFEdD2Z9</t>
  </si>
  <si>
    <t>Made me appreciate friends and family more</t>
  </si>
  <si>
    <t>Severe anxiety and depression and fear for the future. Lack of future plans and feeling trapped.</t>
  </si>
  <si>
    <t>How important human touch is on my health and wellbeing and realising the support that I had around me.</t>
  </si>
  <si>
    <t>I had counselling, I started used brain training apps to feel like I was using my brain and I started yoga and meditation.</t>
  </si>
  <si>
    <t>8,2,4+</t>
  </si>
  <si>
    <t>The ability to see loved ones and travel to different parts of the country</t>
  </si>
  <si>
    <t>R_3fBN7yFPBPadIE9</t>
  </si>
  <si>
    <t>less commuting, more relaxing, more time for work and family, moved to a nicer and cheaper area as could work from home, finances are better</t>
  </si>
  <si>
    <t>more lonely, feeling trapped at home, worse anxiety, less able to do fun hobbies like meeting friends in pub</t>
  </si>
  <si>
    <t>value of socialising</t>
  </si>
  <si>
    <t>R_3fcv1LPfsF4G5ZK</t>
  </si>
  <si>
    <t>Ho trovato dei modi alternativi per rendere significative le giornate e ho aumentato le mie competenze digitali.</t>
  </si>
  <si>
    <t xml:space="preserve">2,10 </t>
  </si>
  <si>
    <t>Mi ha resa più sedentaria. = It made me more sedentary.</t>
  </si>
  <si>
    <t>Ho capito a chi tenevo veramente e chi invece preferivo non avere più nella mia vita.
Ho imparato ad accettare di più la solitudine. = I understood who I really cared about and who I preferred not to have in my life anymore.
I have learned to accept loneliness more.</t>
  </si>
  <si>
    <t>Nuove attività (dipingere, workout...); Giocato con la mia famiglia (soprattutto a ping pong); fatto più volte videochiamate con amici e parenti.- New activities (painting, workout ...); Played with my family (especially ping pong); made several video calls with friends and family.</t>
  </si>
  <si>
    <t>R_3fGKFjSkfndwvmi</t>
  </si>
  <si>
    <t>Long periods of working from home and not seeing colleagues</t>
  </si>
  <si>
    <t>I took part in fewer physical activities and resulted in being less fit and spending extensive periods of time indoors alone.</t>
  </si>
  <si>
    <t>Camaraderie, especially when doing a PhD, is incredibly important.</t>
  </si>
  <si>
    <t>Trying to pick up more hobbies and interest that are possible during the pandemic</t>
  </si>
  <si>
    <t>Financial certainty for extensions with the PhD</t>
  </si>
  <si>
    <t>R_3fK7SRWTVRqa94i</t>
  </si>
  <si>
    <t>I have become more health conscious.</t>
  </si>
  <si>
    <t>I have been on furlough for the last year and it has made it very difficult for our household to carry on paying the bills etc.</t>
  </si>
  <si>
    <t>Started taking multivitamins,
Started exercising,
Started drinking more water,</t>
  </si>
  <si>
    <t>R_3fkpmbhBnNeTE9B</t>
  </si>
  <si>
    <t>Use of technology, better communication with work colleagues and family</t>
  </si>
  <si>
    <t>10,3,6</t>
  </si>
  <si>
    <t>Not being able to see family</t>
  </si>
  <si>
    <t>Others' emotional state can fluctuate</t>
  </si>
  <si>
    <t>Can't think of anything - I had to go to work as usual.</t>
  </si>
  <si>
    <t>R_3fltuDPxQj00Hui</t>
  </si>
  <si>
    <t>more active, more connected with colleagues, more aware of my goals, got back into regular routine, started doing yoga and meditation regularly,</t>
  </si>
  <si>
    <t>2, 5+, 4+,3</t>
  </si>
  <si>
    <t>2,5+,4+ (add 3)</t>
  </si>
  <si>
    <t>3,2 (Add 4+, 5+)</t>
  </si>
  <si>
    <t>worse sleep, triggered mental health problems and worsened others, sometimes worsened appetite and spending, more negative self-talk, lack of motivation, poor concentration, feeling distant from people, frustration with the government and other people, lack of trust in others and the government, fear and concern over the future and the financial impact</t>
  </si>
  <si>
    <t>1, 4-, 6, 5-, 11, 12, 2</t>
  </si>
  <si>
    <t>I have learned that a crisis brings out the best and the worst in people, I've learned I don't work well from home, I learned how valuable a routine is</t>
  </si>
  <si>
    <t>yoga, keep to a routine, sleep routine, communication with others, honesty, CBT, going outside regularly, not beating myself up if I don't do EVERYTHING, trying not to compare myself to others, meditation</t>
  </si>
  <si>
    <t>4+,2,8</t>
  </si>
  <si>
    <t>job security, getting back to normality and being able to meet up with people, go on holiday, financial support for family with now failing business.</t>
  </si>
  <si>
    <t>6,3,4+,7</t>
  </si>
  <si>
    <t>R_3fpov33BtLnYlC9</t>
  </si>
  <si>
    <t>Τα περισσοτερα νοσοκομεία έχουν μετατραπεί σε covid και δεν μπορουν να πάνε άτομα που χρήζουν περίθαλψης.</t>
  </si>
  <si>
    <t>Ναι.</t>
  </si>
  <si>
    <t>Μάσκα, αντισηπτικά- Mask, antiseptics</t>
  </si>
  <si>
    <t>κοινωνική συναναστροφή- social interaction</t>
  </si>
  <si>
    <t>R_3FPTPxscwmmNzLF</t>
  </si>
  <si>
    <t>Made me closer with my family than ever despite physical distance. Also think face masks and some level of social distancing should remain post-covid, so think that's a change for the better</t>
  </si>
  <si>
    <t>3,2,5+,7</t>
  </si>
  <si>
    <t>3, 7 (add 2, 5+)</t>
  </si>
  <si>
    <t>3,2,4+,5+ (add 7, remove 4+)</t>
  </si>
  <si>
    <t>Initially anxious to be infected, so would constantly be thinking about behaviours from myself and others that would mean I would get infected or infect others. Now I have had covid, this has lessened but I still have some anxiety  when I see others not wearing a mask or socially distancing - but more worried on a wider level, that we might go into lockdown again or experience the grief of having a lot of people dying</t>
  </si>
  <si>
    <t>People are selfish (not wearing masks or socially distancing) and have rigid opinions (thinking that people who are unsure about taking the vaccine are crazy antivaxxers rather than normal, educated people who are just worried about side effects).</t>
  </si>
  <si>
    <t>I think any changes in coping and resilience were more due to outside factors such as lockdown, the threat of lockdown, high transmission rates decreasing, rather than something I actively did</t>
  </si>
  <si>
    <t>Been waiting for 8 months for a hospital appointment for an undiagnosed condition I have, so having a health care service which can run at normal levels again is important. While I appreciate the health service struggled to cope with covid at some points, it's hard to think that others with other conditions which affect them daily must suffer for it</t>
  </si>
  <si>
    <t>R_3frVaZhjbmGOvu0</t>
  </si>
  <si>
    <t>No more traveling overseas</t>
  </si>
  <si>
    <t>That we are very lucky</t>
  </si>
  <si>
    <t>Washing hands more often and not having friends visiting us at home as often</t>
  </si>
  <si>
    <t>We are very well off financially and cannot think of anything</t>
  </si>
  <si>
    <t>R_3fvoDRCnkdnnqMz</t>
  </si>
  <si>
    <t>Spending more quality time at home with myself and family. Saving more money. Let go mentally of what I cannot control.</t>
  </si>
  <si>
    <t>3,6,4+,1,2</t>
  </si>
  <si>
    <t xml:space="preserve">3, 6, 4+ </t>
  </si>
  <si>
    <t>3,6,2</t>
  </si>
  <si>
    <t>Reduced frequency of physical exercise (gym closures due to restrictions).
Stress over lack of travel.
Frustration with fellow citizens/peers over their vaccine hesitancy will delay progress out of Covid-19.</t>
  </si>
  <si>
    <t xml:space="preserve">1, 4-, 11, 7 </t>
  </si>
  <si>
    <t>Acceptance of the situation and gratitude for the things I have in my life (family, reliable income, loving spouse, living space to work from home). 
Try new hobbies/activities such as reading, cooking, keep setting personal goals.</t>
  </si>
  <si>
    <t>We are all in a privileged position to have space, time and cashflow to thrive during the pandemic. Support from the government in terms of a clear roadmap to get us out of the pandemic, incentivise people to take vaccines and reduce quarantine restrictions to kick start travel again.</t>
  </si>
  <si>
    <t>7,2</t>
  </si>
  <si>
    <t>R_3fYPsxoiStBW9OI</t>
  </si>
  <si>
    <t>R_3g0NtzVEmxfLQ3n</t>
  </si>
  <si>
    <t>Working from home still. Can't see family overseas</t>
  </si>
  <si>
    <t>Harder to plan for the long term</t>
  </si>
  <si>
    <t>Resilience. Adaptability</t>
  </si>
  <si>
    <t>Better at being at home and isolated. Adaptable to changes in plans</t>
  </si>
  <si>
    <t>A clear vaccine rollout in Australia would be nice</t>
  </si>
  <si>
    <t>R_3g1qr5OFf68mp1f</t>
  </si>
  <si>
    <t>studio universitario da casa, non più fuori sede</t>
  </si>
  <si>
    <t>Riduzione relazioni sociali, sentire che le propria vita è fortemente condizionata dalle decisioni politiche = Reduction of social relations, feeling that one's life is strongly conditioned by political decisions</t>
  </si>
  <si>
    <t xml:space="preserve">2, 4-, 12 </t>
  </si>
  <si>
    <t>Che è difficile capire dove stia la verità assoluta. E che io tendo a non prendere posizioni. = That it is difficult to understand where the absolute truth lies. And that I tend not to take sides.</t>
  </si>
  <si>
    <t>Cercare attività da fare a casa per variare la routine (ordinare la cena, giocare a carte..) e passeggiare.- Look for activities to do at home to vary the routine (order dinner, play cards ..) and take a walk.</t>
  </si>
  <si>
    <t>Nessuno.</t>
  </si>
  <si>
    <t>R_3g6OkWm6XiVuvxp</t>
  </si>
  <si>
    <t>More time with family, more walking and taking in local areas.</t>
  </si>
  <si>
    <t>Isolated, a little reclusive</t>
  </si>
  <si>
    <t>Paint by numbers 
Run signed up for London marathon 
Walking</t>
  </si>
  <si>
    <t>Opportunity to meet people again</t>
  </si>
  <si>
    <t>R_3G8KIlC0CuEoOuz</t>
  </si>
  <si>
    <t>Working from home, sanitizing, extra cautious when around people, restrictions in social life</t>
  </si>
  <si>
    <t>6, 7, 1</t>
  </si>
  <si>
    <t>Many restrictions, not being able to do things/work/study (access to primary sources for my research), afraid for my parents' health</t>
  </si>
  <si>
    <t>7, 4-, 6, 8, 1, 3</t>
  </si>
  <si>
    <t>Yes, that a lot of stupidity flies around!</t>
  </si>
  <si>
    <t>The pandemic did not affect me much, I was used in staying at home studying and I was away from friends and family anyway.</t>
  </si>
  <si>
    <t>Be able to do things, visit friends and family and travel abroad.</t>
  </si>
  <si>
    <t>R_3G98M5lElvmq69C</t>
  </si>
  <si>
    <t>Moved to working from home, wearing a mask, more hand hygine. Adapted my workout routine for home.</t>
  </si>
  <si>
    <t>I feel as though I drink more alcohol, but its hard to quantify because before I wouldn't drink in the week and then drink while socialising at the weekend. Now I have a drink at different times of the week.</t>
  </si>
  <si>
    <t>I sorted out my exercise routine so I could keep that up without access to the gym.</t>
  </si>
  <si>
    <t>PhD funding extension for me, permanent job contract for my boyfriend who I live with. Opportunities for acadmeic outputs related to the pandemic to make up for lost opportunities on my CV.</t>
  </si>
  <si>
    <t xml:space="preserve">19 = News / Information </t>
  </si>
  <si>
    <t>"Stopped watching government covid broadcasts, and the news."</t>
  </si>
  <si>
    <t>R_3GBLXzSQTI8uOlO</t>
  </si>
  <si>
    <t>It feels like life is on hold and people have been brainwashed</t>
  </si>
  <si>
    <t>Lots of meditation! 
Talk to my partner
Try to celebrate the positive</t>
  </si>
  <si>
    <t>R_3GC9ucAgYC7dbaK</t>
  </si>
  <si>
    <t>WFH. Not going out much</t>
  </si>
  <si>
    <t>Not much exercise, lack of social contact</t>
  </si>
  <si>
    <t>That there are some friends I don't need to see any more</t>
  </si>
  <si>
    <t>Be happy in myself.</t>
  </si>
  <si>
    <t>My partner to get proper mental health support</t>
  </si>
  <si>
    <t>R_3Gf76An8V8KnQge</t>
  </si>
  <si>
    <t>More free time, enjoyment in small things, appreciation for how fortunate I am.</t>
  </si>
  <si>
    <t>4+, 2</t>
  </si>
  <si>
    <t>Less socialising, lost touch with old friends, underlying stress about the rules/future, loss of confidence due to starting a PhD during COVID-19 (less support)</t>
  </si>
  <si>
    <t>1, 2, 3, 4-, 6</t>
  </si>
  <si>
    <t>Arranged frequent calls with friends, took time for myself e.g. walks, reading, new hobbies</t>
  </si>
  <si>
    <t>Clear guidance about the rules</t>
  </si>
  <si>
    <t>R_3GfgGZhAzV8zEda</t>
  </si>
  <si>
    <t>No need for make up, no need for many clothes</t>
  </si>
  <si>
    <t>Becoming a hermit, losing spontaneity</t>
  </si>
  <si>
    <t>Able to function without too many people</t>
  </si>
  <si>
    <t>Create daily routine, little pleasures like grounding coffee beans and making fresh coffee with my husband, making time for conversations</t>
  </si>
  <si>
    <t>Meeting up with friends, sharing cultural pursuits</t>
  </si>
  <si>
    <t>R_3GfuAMpefpHAZVA</t>
  </si>
  <si>
    <t>I learned to work from home.</t>
  </si>
  <si>
    <t>I became lonelier.</t>
  </si>
  <si>
    <t>People suffer in isolation.</t>
  </si>
  <si>
    <t>Get on with social life again.</t>
  </si>
  <si>
    <t>R_3Gk8GLeABJLB5mg</t>
  </si>
  <si>
    <t>Sono tornata per un periodo a casa, di solito sono studentessa fuorisede. Studio a distanza, limiti di spazio e indipendenza.</t>
  </si>
  <si>
    <t xml:space="preserve">Meno sport, meno motivazione. = less sport, less motivation </t>
  </si>
  <si>
    <t>Apprezzare gli amici, accettare situazioni spiacevoli, rispettare limiti personali. = Appreciate friends, accept unpleasant situations, respect personal limits.</t>
  </si>
  <si>
    <t>Prendere i miei tempi, aprirmi con gli altri, fare cose che mi piacciono. -Take my time, open up to others, do things I like.</t>
  </si>
  <si>
    <t>Amici e parenti.- Friends and relatives.</t>
  </si>
  <si>
    <t>R_3GlFs5S34laC1eR</t>
  </si>
  <si>
    <t>less traffic, less pollution, less visitors</t>
  </si>
  <si>
    <t>No where to go</t>
  </si>
  <si>
    <t>sleep</t>
  </si>
  <si>
    <t>R_3GwH6Bl5mjTnrqL</t>
  </si>
  <si>
    <t>Engaged in various online activities I wouldn’t have tried or had access to before.</t>
  </si>
  <si>
    <t>Eating too much!</t>
  </si>
  <si>
    <t>I am more creative than I thought.</t>
  </si>
  <si>
    <t>Writing, joining forums, zoom meetings. Mindfulness.</t>
  </si>
  <si>
    <t>R_3h6bKGwRU45p0E3</t>
  </si>
  <si>
    <t>Already worked from home before COVID - so no change in routine. My dad came to stay with us during the 2nd wave (India) so there is a slight routine change but not too much.</t>
  </si>
  <si>
    <t>I was confident about us getting out ok until the 2nd wave of the mutant virus in India, and how the government here has handled it. Without vaccines, and seeing people dying endlessly, a lack of oxygen, lack of hospital beds, and the country running out of vaccines, remdesivir, and oxygen just created a great sense of panic. This was compounded due to the government messaging focused on "being positive" and pretending/ignoring the crisis that's currently going on. There is also proof that the COVID-19 death numbers are being heavily UNDER-reported right now.</t>
  </si>
  <si>
    <t xml:space="preserve">2, 12, 7 </t>
  </si>
  <si>
    <t>I found I could handle the lockdown better than many of my friends or family members. I'm proud that the work I've done over the past three years helped me handle this situation. I quit smoking over ten years ago. I stopped drinking about a year before COVID and even when stressed, I never reached for, or wanted to reach for a drink. Many of my social circle could not handle it, and I didn't realize I was different until they kept commenting about how shocked they were that I didn't relapse.</t>
  </si>
  <si>
    <t>I started online therapy with a good therapist - knowing that this was going to be a rough ride. I think that helped me. I made it a project to learn how to cope better. So, I started learning German on Duolingo (great temporary break from rumination or stress). I decided that instead of freaking out about the virus, I would try and help my immunity -so I started a vitamin regimen, my husband and I have been eating a variety of vegetables and cooking all our meals. I signed up for headspace and meditate. I also signed up for a three time a week online group yoga session that really makes me feel calm. When stressed about family members or loved ones getting COVID, I decided to just call and check in with people more often - and I think that's helping - me as much as them.</t>
  </si>
  <si>
    <t>8,4+,3</t>
  </si>
  <si>
    <t>Vaccines!</t>
  </si>
  <si>
    <t>R_3HAlydZzPeqALrH</t>
  </si>
  <si>
    <t>Not Significantly</t>
  </si>
  <si>
    <t>NA</t>
  </si>
  <si>
    <t>Focussed on my health and mental well being.</t>
  </si>
  <si>
    <t>R_3HCarEX6ZWx7Oku</t>
  </si>
  <si>
    <t>Stay more often at home. Drink more water.</t>
  </si>
  <si>
    <t>Afraid of meeting people. Afraid of going out for holiday. Reluctant to help someone face to face.</t>
  </si>
  <si>
    <t>General cleanliness.</t>
  </si>
  <si>
    <t>Eating outside home.</t>
  </si>
  <si>
    <t>Be patient.</t>
  </si>
  <si>
    <t>R_3hEDxlqtfkbTbuY</t>
  </si>
  <si>
    <t>I am better at being independent and spending time alone</t>
  </si>
  <si>
    <t>2,4-</t>
  </si>
  <si>
    <t>I have gotten worse at socialising with people and more reluctant to meet new people</t>
  </si>
  <si>
    <t>I am often content on my own. People can be very selfish by not following guidelines</t>
  </si>
  <si>
    <t>Picked up new hobbies</t>
  </si>
  <si>
    <t>Socialising with family and friends when that is safe</t>
  </si>
  <si>
    <t>R_3hfsg6wrjgtIrW3</t>
  </si>
  <si>
    <t>Working from home part time, hours reduced</t>
  </si>
  <si>
    <t>Found out how many selfish and narcissistic people are in America and our government.</t>
  </si>
  <si>
    <t>Yes how to set boundaries, stand up for myself and that my employer is toxic &amp; it's time to move on after 6.5 years!</t>
  </si>
  <si>
    <t>Setting boundaries, self care in the form of self parenting, how resilient I am</t>
  </si>
  <si>
    <t>More financial assistance</t>
  </si>
  <si>
    <t>R_3hsb4ecGk0b5bMg</t>
  </si>
  <si>
    <t>Accepting many things are beyond my control, relishing the necessity of having a network around me.</t>
  </si>
  <si>
    <t>Missing family abroad, questioning whether to remain in the U.K., less motivation to look for new job or continue in post grad studies, feeling stuck and frustrated.</t>
  </si>
  <si>
    <t xml:space="preserve">3, 4-, 5-, 6 </t>
  </si>
  <si>
    <t>Not really. Perhaps that people can really lift others up when things seem down.
Becoming part of my street community was priceless.</t>
  </si>
  <si>
    <t>Dropped all expectations, seized the moments to have fun and be free, said yes to any opportunities, getting to know my neighbours!</t>
  </si>
  <si>
    <t>Opportunities to develop and grow, and patience to get there. Allowing more time to get back on track and find motivation. It takes a lot more to motivate me at the moment but I know it’s still in there.</t>
  </si>
  <si>
    <t>R_3HUBhZQpaIuOdOE</t>
  </si>
  <si>
    <t>online classes; big gatherings are all but eradicated</t>
  </si>
  <si>
    <t>It's impossible to host large gatherings now so we have to work around it by splitting into smaller groups which are less effective in bonding, I find.</t>
  </si>
  <si>
    <t>Nothing in particular.</t>
  </si>
  <si>
    <t>Whenever I feel lonely, I just blast loud music at night.</t>
  </si>
  <si>
    <t>Financial support.</t>
  </si>
  <si>
    <t>R_3HuFuAdFjkMfOug</t>
  </si>
  <si>
    <t>Working from home.  Going to my studio a *lot* less.  Going out only when I need to (excluding walks where I won't come into contact with many people).</t>
  </si>
  <si>
    <t>I'm less trusting of other people (a bit - I generally don't trust people anyway).</t>
  </si>
  <si>
    <t>Others: they rely on other people more and aren't terribly resilient.  Some people are a lot more selfish than I thought.
Me: I'm more resiliant than I thought.  I'm less reliant on others.</t>
  </si>
  <si>
    <t xml:space="preserve">1, 2, 11 </t>
  </si>
  <si>
    <t>I didn't really do much.  With PTSD experience of dealing with stress, and experience of having been agoraphobic, I've almost been practicing for lockdowns my whole life.
There were some financial issues when my husband lost his job, but other than that, lockdown has made my life easier and simpler.</t>
  </si>
  <si>
    <t>The government to stop fucking about.</t>
  </si>
  <si>
    <t>R_3HUNiypJiMB6yla</t>
  </si>
  <si>
    <t>Working from home, not having to commute</t>
  </si>
  <si>
    <t>Not being able to visit museums and exhibitions nor travel abroad</t>
  </si>
  <si>
    <t>How much I prefer to stay at home than the journey to work</t>
  </si>
  <si>
    <t>read more, listen to plays &amp; music</t>
  </si>
  <si>
    <t>R_3I9tTp3PV1ADzB9</t>
  </si>
  <si>
    <t>Closer with family</t>
  </si>
  <si>
    <t>Made my eating disorder worse</t>
  </si>
  <si>
    <t>I explored new hobbies like knitting and keyboard</t>
  </si>
  <si>
    <t>Engaging in new hobbies</t>
  </si>
  <si>
    <t>Start going out gradually with my support worker as I’m too scared to at the moment because of my ocd</t>
  </si>
  <si>
    <t>R_3I9woFnDVg96yeD</t>
  </si>
  <si>
    <t>Spend more time inside</t>
  </si>
  <si>
    <t>exercised more</t>
  </si>
  <si>
    <t>More money</t>
  </si>
  <si>
    <t>R_3IbOOMWc8l4xAhL</t>
  </si>
  <si>
    <t>I now do Pilates every day</t>
  </si>
  <si>
    <t>I am losing contact with my friends and relatives.</t>
  </si>
  <si>
    <t>R_3iDwIB1Rc2aytPG</t>
  </si>
  <si>
    <t>More afraid of people and social situations</t>
  </si>
  <si>
    <t>Who my friends are</t>
  </si>
  <si>
    <t>Support</t>
  </si>
  <si>
    <t>R_3iOsDidxkE5WODP</t>
  </si>
  <si>
    <t>Working from home and more time spent at home</t>
  </si>
  <si>
    <t>Inability to interact with others live and working from home.</t>
  </si>
  <si>
    <t>4-, 6</t>
  </si>
  <si>
    <t>How resilient I am.</t>
  </si>
  <si>
    <t>Go for more walks, and talk on the phone more regularly.</t>
  </si>
  <si>
    <t>More in person interaction</t>
  </si>
  <si>
    <t>R_3iOVBuKdpaiymsf</t>
  </si>
  <si>
    <t>Started working from home, realised how much my sister hates me, faced a life threat because of her, realised how weak my parents are for condoning her behaviour, realised how I am not loved at home and only used as a driver, hospital attendant, technical support, cleaner etc.</t>
  </si>
  <si>
    <t>3, 11</t>
  </si>
  <si>
    <t>Cannot live in this house anymore. This family is a joke and everyone is against me and has only used me for their benefit.</t>
  </si>
  <si>
    <t>3, 2</t>
  </si>
  <si>
    <t>I have to realise my parents love my sister more than me. She threatened me with my life and I had to file a police complaint but they pressurised me to take it back. They would much rather I am killed by some goons hired by my sister than police taker her for questioning.</t>
  </si>
  <si>
    <t>Played mindless games on my phone to keep myself distracted from everything going on at home</t>
  </si>
  <si>
    <t>I need to buy a house real quick so I can move out. It has caused me so much mental stress I can't even operate anymore. I have no support from anyone.</t>
  </si>
  <si>
    <t>R_3IQawWc0kx0O4fF</t>
  </si>
  <si>
    <t>I work from home more often, and much of my job has been moved online, which has been incredibly time-consuming and stressful.</t>
  </si>
  <si>
    <t>6,10, 1</t>
  </si>
  <si>
    <t>I am not able to socialize with friends and meet new people, and that has made my quality of life outside of work much worse.  My work (teaching) has been moved primarily online environment, which has resulted in my workload increasing by at least 50% in terms of effort and time, and has degraded my ability to understand and respond to my student's needs.  I also am less hopeful about the future and find myself thinking about just surviving the next few years and not really planning anything new in my life.</t>
  </si>
  <si>
    <t xml:space="preserve">3, 4-, 6, 5-, 2 </t>
  </si>
  <si>
    <t>That I care about and need to interact with my friends and family much more than I thought I needed in the past.</t>
  </si>
  <si>
    <t>Develop a set routine for starting every day, regardless of whether I was going to work or staying at home.</t>
  </si>
  <si>
    <t>More freedom to get out in the community and to travel without unnecessary burdens related to the pandemic.</t>
  </si>
  <si>
    <t>R_3ISK9chrZbgdcIg</t>
  </si>
  <si>
    <t>Working from home means I get to spend more time with my wife</t>
  </si>
  <si>
    <t>Nothing springs to mind</t>
  </si>
  <si>
    <t>A surprisingly high number of people in my area don't understand how to wear a mask or pay proper attention to social distancing</t>
  </si>
  <si>
    <t>Sustained a meditation regime, met up with friends I used to see in person via internet meetings, gardened</t>
  </si>
  <si>
    <t>A government that is focused on supporting people rather than pandering to their financial backers.</t>
  </si>
  <si>
    <t>R_3issb9VXJvC2b34</t>
  </si>
  <si>
    <t>I have learned how resilient I am while having also learned how selfish other people are.</t>
  </si>
  <si>
    <t>1, 2, 11</t>
  </si>
  <si>
    <t>I kept in contact with my close friends through facetime, social distancing, etc.</t>
  </si>
  <si>
    <t>3,10,7</t>
  </si>
  <si>
    <t>R_3iUVq0ncVOTUiIz</t>
  </si>
  <si>
    <t>Better use of IT</t>
  </si>
  <si>
    <t>Family isolation, no respite holiday</t>
  </si>
  <si>
    <t>Even the strongest can have cracks in their resilience</t>
  </si>
  <si>
    <t>Walking</t>
  </si>
  <si>
    <t>Holiday</t>
  </si>
  <si>
    <t>R_3ixv3PoHbCIT8xC</t>
  </si>
  <si>
    <t>R_3iyfO0CSE6d3b9Y</t>
  </si>
  <si>
    <t>R_3j297WzJXNFpKVI</t>
  </si>
  <si>
    <t>R_3J2foZvO2z1j5pu</t>
  </si>
  <si>
    <t>Improved my relationship with my partner. I learned new hobbies during lockdown. I did exercise more during lockdown.</t>
  </si>
  <si>
    <t>My mental health was worse during lockdown. This has improved as life is very much back to normal in my country.</t>
  </si>
  <si>
    <t>Reaching out to friends and family more by phone or online. Particularly friends in the same profession who could share my experiences.</t>
  </si>
  <si>
    <t>Good community vaccination rates and no further outbreaks of covid 19 from hotel quarantine into the community. This would let us travel interstate freely for holidays and catch up with friends and family in person. We are doing well otherwise.</t>
  </si>
  <si>
    <t>R_3j6v1b60UDFc9rg</t>
  </si>
  <si>
    <t>The uncertainty of whether the virus will ever be conquered causes stress, as does not seeing friends or being able to go places and travel.</t>
  </si>
  <si>
    <t>That too many people are selfish - buying up and stockpiling supermarket supplies and flouting lockdown rules by having parties etc</t>
  </si>
  <si>
    <t xml:space="preserve">2, 7, 11 </t>
  </si>
  <si>
    <t>Relaxed at home</t>
  </si>
  <si>
    <t>Don’t know</t>
  </si>
  <si>
    <t>R_3j8sqaFbOkP66yl</t>
  </si>
  <si>
    <t>R_3J8VICNwhozrDBp</t>
  </si>
  <si>
    <t>R_3JCbaVRSDguTlyK</t>
  </si>
  <si>
    <t>Nessuno</t>
  </si>
  <si>
    <t>Ho molta angoscia per il futuro ed il lavoro. Nel mio campo la disoccupazione è altissima in Italia. = I have a lot of anxiety about the future and the job. In my field, unemployment is very high in Italy.</t>
  </si>
  <si>
    <t>Ho custodito le relazioni importanti. = I have cherished the important relationships.</t>
  </si>
  <si>
    <t>Controllare le emozioni dirompenti- Control the disruptive emotions</t>
  </si>
  <si>
    <t>R_3jcV7Eci3jIL2E0</t>
  </si>
  <si>
    <t>a lot</t>
  </si>
  <si>
    <t>stopped worrying about deadlines</t>
  </si>
  <si>
    <t>distance from each other</t>
  </si>
  <si>
    <t>R_3JhmtnawdH1cja8</t>
  </si>
  <si>
    <t>spending more time alone</t>
  </si>
  <si>
    <t>more scared, lonely, stressed, and isolated</t>
  </si>
  <si>
    <t>you can still function during uncertainty</t>
  </si>
  <si>
    <t>crafting and creativity, spending time outside in nature, journaling</t>
  </si>
  <si>
    <t>R_3JID7EuVEWH1oL9</t>
  </si>
  <si>
    <t>More freedom to see each other</t>
  </si>
  <si>
    <t>R_3JijQafDYzYH3bP</t>
  </si>
  <si>
    <t>R_3JIZ6DvJO69IlWF</t>
  </si>
  <si>
    <t>在家制定学习时间，去外地查看是否有隔离需要。</t>
  </si>
  <si>
    <t>没有。</t>
  </si>
  <si>
    <t>R_3JjS2z0PhRK4bYQ</t>
  </si>
  <si>
    <t>R_3JKKNcykdZA2klm</t>
  </si>
  <si>
    <t>Less burnout from socialising too much. I am not the best at social situations, but expectations of others have changed this year, for me for the better! I think we are eating better not having easy access to quick shops, having to plan ahead</t>
  </si>
  <si>
    <t>Watching more television for not being able to get to museums etc at the weekends</t>
  </si>
  <si>
    <t>I learned I need more privacy from neighbours at home if I am here all the time (I work from home now). I didn't realise it would bother me, but there are a lot of people walking past and I'd rather they weren't able to look in to the house when I am in it.</t>
  </si>
  <si>
    <t>Stopped using my phone as much so I couldn't see the news. Starting learning how to make cocktails.</t>
  </si>
  <si>
    <t>R_3Jmfa4x8R8Z9t3b</t>
  </si>
  <si>
    <t>There is no lifestyle, mostly work..</t>
  </si>
  <si>
    <t>Try to do more things for myself</t>
  </si>
  <si>
    <t>R_3Jt7MvMfkRXaGdk</t>
  </si>
  <si>
    <t>Staying at home</t>
  </si>
  <si>
    <t>Less social encounters.
Depression.
Anxiety.</t>
  </si>
  <si>
    <t>Can live a simple life.</t>
  </si>
  <si>
    <t>More ready to stay at home and live a simple life to cope with lockdown.</t>
  </si>
  <si>
    <t>Hope to resume the normal social and daily life. Normal encounters with people.</t>
  </si>
  <si>
    <t>R_3jVe0MwseeLFwtU</t>
  </si>
  <si>
    <t>R_3JyoZf3C7UqVjaN</t>
  </si>
  <si>
    <t>Have to face the uncertainty</t>
  </si>
  <si>
    <t>People should be more grateful for what we have. We are really vulnerable</t>
  </si>
  <si>
    <t>Jogging; chatting with friends; face the difficulty; make plans; writing diary</t>
  </si>
  <si>
    <t>Guidance from the government, do not be too soft with the lockdown. Speed up the vaccination</t>
  </si>
  <si>
    <t>R_3k69MLdus1bcWIF</t>
  </si>
  <si>
    <t>working from home, blocked a job relocation, caused extended unemployment</t>
  </si>
  <si>
    <t>less excercising, less trusting, see incompetence in politicians more readily</t>
  </si>
  <si>
    <t xml:space="preserve">4-, 12 </t>
  </si>
  <si>
    <t>Ignore news, focus on myself</t>
  </si>
  <si>
    <t>the government to get out of the way</t>
  </si>
  <si>
    <t>R_3kaAUmDbwQB6kJv</t>
  </si>
  <si>
    <t>Even more respectful of others space.</t>
  </si>
  <si>
    <t>Feel more isolated.</t>
  </si>
  <si>
    <t>I hoped people would be more respectful of people with chronic health conditions and be more understanding but that seems to have passed pretty quickly now they are tired of lockdown. I didn't think so many would deliberately break the rules which is disappointing and frustrating.</t>
  </si>
  <si>
    <t>Nothing, everything has stayed the same.</t>
  </si>
  <si>
    <t>I'm not sure.</t>
  </si>
  <si>
    <t>R_3kAEzocjyDrXxLj</t>
  </si>
  <si>
    <t>stopped drinking due to lockdown</t>
  </si>
  <si>
    <t>no longer desire to go outside</t>
  </si>
  <si>
    <t>R_3kAOOGq8GmMAasY</t>
  </si>
  <si>
    <t>δυσκολότερη καθημερινότητα</t>
  </si>
  <si>
    <t>Απομάκρυνε τους ανθρώπους, διέρρηξε τον κοινωνικό ιστό = He drove people away, he broke into the social fabric</t>
  </si>
  <si>
    <t>Οι άνθρωποι έχουμε ανάγκη ο ενας τον άλλον = We humans need each other</t>
  </si>
  <si>
    <t>Υπομονή, ενημέρωση, ψυχραιμία, απασχόληση με χόμπι, βόλτες στην πόλη- Patience, information, composure, hobbies, walks in the city</t>
  </si>
  <si>
    <t>Είμαστε έτοιμοι, καμία υποστήριξη- We are ready, no support</t>
  </si>
  <si>
    <t xml:space="preserve">9 = Worries / Pessimism </t>
  </si>
  <si>
    <t>"I worry about pubs re-opening and how I will manage to keep my alcohol intake down."</t>
  </si>
  <si>
    <t>R_3KBCrZpyLlG49VB</t>
  </si>
  <si>
    <t>Αναγκάστηκα να δουλεύω από το σπίτι, καθυστέρησα πολύ να ολοκληρώσω τις σπουδές μου και μου στέρησε πολύ την διασκέδαση και τους ανθρώπου μου. Επιπλέον λόγω κλειστών γυμναστηρίων επιβαρύνθηκε η σωματική μου υγεία.</t>
  </si>
  <si>
    <t>Όλα μοιάζουν πολύ πιο αβέβαια και δεν μπορώ να προγραμματίσω πολλά πράγματα. Δημιουργήθηκε μια αίσθηση απάθειας και μιζέριας στην καθημερινή ζωή. = Everything seems much more uncertain and I can not plan many things. A sense of apathy and misery was created in everyday life.</t>
  </si>
  <si>
    <t>Έμαθα ότι η παραμονή μέσα σε ένα σπίτι για ένα χρόνο μόνο καλό δεν προσφέρει. = I learned that staying in a house for one year alone does not offer good.</t>
  </si>
  <si>
    <t>Προσπάθησα να βγαίνω όσο γίνεται από το σπίτι και όταν αυτό δεν ήταν εφικτό να βλέπω ταινίες.- I tried to get out of the house as much as possible and when that was not possible to watch movies.</t>
  </si>
  <si>
    <t>Σίγουρα θα χρειαστώ μεγάλη υποστήριξη οικονομική καθώς εν μέσω πανδημίας τελείωσα το διδακτορικό και δυσκολεύομαι πολύ στις συνθήκες να βρω δουλειά.- I will definitely need a lot of financial support as in the middle of a pandemic I finished my doctorate and I find it very difficult in the conditions to find a job.</t>
  </si>
  <si>
    <t>R_3kddKLqgMMODF4H</t>
  </si>
  <si>
    <t>lock-down allowed me to concentrate on my studies</t>
  </si>
  <si>
    <t>haven't seen my friends as much but not the end of the world</t>
  </si>
  <si>
    <t>yeah - I dealt with the sedentary life rather well</t>
  </si>
  <si>
    <t>threw myself into a part-time course</t>
  </si>
  <si>
    <t>we're pretty okay</t>
  </si>
  <si>
    <t>R_3kFo887PiJecFCw</t>
  </si>
  <si>
    <t>R_3kgO2vNJDDUXAHs</t>
  </si>
  <si>
    <t>J'ai su m'adapter.</t>
  </si>
  <si>
    <t>J'ai su m'adapter, mais parfois au détriment de ma santé mentale et de mon bonheur. J'ai du renoncé à beaucoup d'activités me faisant plaisir qui faisaient partie intégrante de mon bonheur (soupers entre amis et famille, célébrations diverses, soupers au restaurant en amoureux, entre autres). Je me suis beaucoup chicanée avec mon conjoint et ma famille à propos de notre nouveau quotidien à la maison ainsi que le respect des consignes sanitaires. = I was able to adapt, but sometimes to the detriment of my mental health and my happiness. I had to give up many activities that made me happy that were an integral part of my happiness (dinners with friends and family, various celebrations, romantic dinners, among others). I argued a lot with my partner and my family about our new daily life at home as well as respect for sanitary instructions.</t>
  </si>
  <si>
    <t xml:space="preserve">1, 2, 3, 4-, </t>
  </si>
  <si>
    <t>J'ai une bonne capacité d'adaptation, mais à capacité limitée. Mon conjoint et moi nous adaptons de façon différente, donc la communication devient absolument essentielle afin de conserver un bon vivre ensemble. Ma famille et mes amis occupent une place très importante dans ma vie. = I have good adaptability, but limited ability. My partner and I adapt in different ways, so communication becomes absolutely essential in order to maintain a good life together. My family and friends are very important in my life.</t>
  </si>
  <si>
    <t>Parler énormément avec mon conjoint et ma famille, être tolérante envers les autres, faire du sport.- To speak enormously with my family and family, to be tolerant of others, for sport.</t>
  </si>
  <si>
    <t>Soutien psychologique personnel et de couple.- Personal and couple psychological support.</t>
  </si>
  <si>
    <t>R_3kHQaff4tqsSVoR</t>
  </si>
  <si>
    <t>Avoided going to the GP, working from home, school clubs</t>
  </si>
  <si>
    <t>Stopped going out as much and seeing friends</t>
  </si>
  <si>
    <t>I enjoy the outdoors and socializing</t>
  </si>
  <si>
    <t>Set targets for myself.</t>
  </si>
  <si>
    <t>Schools need to to do more for adolescents. This was not an easy period for my teen son.</t>
  </si>
  <si>
    <t>R_3KNM4jcWrhJ5jhq</t>
  </si>
  <si>
    <t>More health concern</t>
  </si>
  <si>
    <t>1,8</t>
  </si>
  <si>
    <t>Accept the fact that we have to stay home and no travelling.  No hope to travel the world.  Try to understand that we are better than the other people in the world.  Just stay save and healthy in a non active life style.</t>
  </si>
  <si>
    <t>Yes.  I know more public health and work on it.</t>
  </si>
  <si>
    <t>Social distancing, sanitise hands, stay home, zoom meetings.kee</t>
  </si>
  <si>
    <t>7,4-,10</t>
  </si>
  <si>
    <t>Keep up the habit of public health requirements.  Start joining more event in the community to stimulate the economy.   Helping friends if they need help.</t>
  </si>
  <si>
    <t>12,4+</t>
  </si>
  <si>
    <t>R_3kOeVo0fG56SSeB</t>
  </si>
  <si>
    <t>Other people to wear a mask, social distance, and follow rules informed by science (not politics)</t>
  </si>
  <si>
    <t>11,7,12</t>
  </si>
  <si>
    <t>R_3kv2Jhau75yaDpl</t>
  </si>
  <si>
    <t>exercise, nutrition, reaching out to friends/family, checking in on people I care about, making the most of the time I have with loved ones</t>
  </si>
  <si>
    <t>Who truly cares will show it</t>
  </si>
  <si>
    <t>Routine, planning, spending time with friends and family (face to face or remotely)</t>
  </si>
  <si>
    <t>Business security and job security</t>
  </si>
  <si>
    <t>R_3KW6BPQzCN2pdmZ</t>
  </si>
  <si>
    <t>WFH, focus on essential things</t>
  </si>
  <si>
    <t>Seeing friends and family less, no vacations</t>
  </si>
  <si>
    <t>Habits
Simple things</t>
  </si>
  <si>
    <t>Vaccinations</t>
  </si>
  <si>
    <t>R_3kz95Ykg8s7zm7r</t>
  </si>
  <si>
    <t>R_3L7IJAKcV64sW5c</t>
  </si>
  <si>
    <t>R_3L8aU7Bp8aKn8KE</t>
  </si>
  <si>
    <t>R_3LcDnGPXwKVVYXu</t>
  </si>
  <si>
    <t>Ηρέμησα κ αναθεώρησα πολλά για μένα κ τους γύρω μου</t>
  </si>
  <si>
    <t>Όχι τον πήγε προς ο καλύτερο Αλλά με μεγάλη στεναχώρια Εάν κ σιγά σιγά βγαίνω κ καταλαβαίνω γιατί μου συνέχεια όλο αυτό = No, he did it for the better But with great sadness If I slowly go out and understand why all this continues</t>
  </si>
  <si>
    <t>Γυμνατικη σωστή στο σπίτι = Proper gymnastics at home</t>
  </si>
  <si>
    <t>Γυμανστικη,διάβασμα,  εσωτερική αναζήτηση- Gymnastics, reading, internal search</t>
  </si>
  <si>
    <t>Οικονομική κ ψυχολογικη- Economic and psychological</t>
  </si>
  <si>
    <t>R_3LcFJSemKpEOhMV</t>
  </si>
  <si>
    <t>Becoming a stay at home mom in isolation made me feel like I am not contributing to the world and I often feel worthless.</t>
  </si>
  <si>
    <t xml:space="preserve">6, 1, 2 </t>
  </si>
  <si>
    <t>Learned that most people don’t care about anyone but themselves.</t>
  </si>
  <si>
    <t>I’m not sure I did become more resilient.</t>
  </si>
  <si>
    <t>More support and activities for young children</t>
  </si>
  <si>
    <t>R_3LcmK6mE752aa6q</t>
  </si>
  <si>
    <t>R_3lGQC38QTfjuCfj</t>
  </si>
  <si>
    <t>R_3Lj7q2E2efeLm6p</t>
  </si>
  <si>
    <t>mehr Zeit für Meditation</t>
  </si>
  <si>
    <t>sehr wenig Freunde getroffen, zu wenig Sozialkontakte. Berufliche Unsicherheit = Met very few friends, too few social contacts. Job insecurity</t>
  </si>
  <si>
    <t>4-, 3, 6</t>
  </si>
  <si>
    <t>nein</t>
  </si>
  <si>
    <t>sparen, meine Ausgaben stark einschränken. Mich auf meine persönliche Entwicklung konzentrieren.- save, severely limit my expenses. Focus on my personal development.</t>
  </si>
  <si>
    <t>Geld. Die Aussicht, dass ich mit meinem Beruf auch ein Einkommen habe.- Money. The prospect that my job will also give me an income.</t>
  </si>
  <si>
    <t>R_3lKOUpDnYgjZ8LD</t>
  </si>
  <si>
    <t>I was diagnosed PTSD in November last year and have been attending the sessions since then. I refused to go out until March and am still afraid of people on the street. I live on a very unhealthy lifestyle but it is getting slightly better as the therapy works.</t>
  </si>
  <si>
    <t xml:space="preserve">1, 8, 4-, 2 </t>
  </si>
  <si>
    <t>I learned how to deal with trauma memories thanks to my therapist. I attempted suicide in February and am now having sessions with a listening place around where I live. I encountered very rude people but also am fortunate enough to meet the others who are very nice and patient with me.</t>
  </si>
  <si>
    <t xml:space="preserve">1, 11, 4+ </t>
  </si>
  <si>
    <t>I learned how to deal with trauma memories thanks to my therapist.</t>
  </si>
  <si>
    <t>stop racism against Asians please</t>
  </si>
  <si>
    <t>R_3lKYu5PwV3qnqMF</t>
  </si>
  <si>
    <t>Working from home saves time commuting and is more efficient in many respects.</t>
  </si>
  <si>
    <t>I am less active.</t>
  </si>
  <si>
    <t>Set learning goals to productively use the extra time available.</t>
  </si>
  <si>
    <t>Face to face contact.</t>
  </si>
  <si>
    <t>R_3lPtY5DAvJ4EqmF</t>
  </si>
  <si>
    <t>Living in a perpetual state of low level worrying. Not being able to see friends and family. Not knowing when I’ll be able to safely travel to seeing my family.</t>
  </si>
  <si>
    <t>I’m more resilient than I could have imagined.</t>
  </si>
  <si>
    <t>Focus on wellbeing and exercise.</t>
  </si>
  <si>
    <t>R_3lQakkyJB2U1Y8t</t>
  </si>
  <si>
    <t>R_3lsNHG3eYaJRSwa</t>
  </si>
  <si>
    <t>Got in a better shape</t>
  </si>
  <si>
    <t>Disturbed studies, motivation and discipline to carry out my work remotely</t>
  </si>
  <si>
    <t>6, 5-</t>
  </si>
  <si>
    <t>Work from home is not for me</t>
  </si>
  <si>
    <t>R_3lSRj2CWdGc4kUe</t>
  </si>
  <si>
    <t>A goverment that is responsible and put people before profit but that it unlikely with the present goverment in the UK</t>
  </si>
  <si>
    <t>R_3lt2YLc7i9BD0S6</t>
  </si>
  <si>
    <t>Not really. I wash my hands more. With the exception of that I'm not sure much has been improved for me.</t>
  </si>
  <si>
    <t xml:space="preserve">7, 0 </t>
  </si>
  <si>
    <t>7,0,4+</t>
  </si>
  <si>
    <t>I see my friends and family less, which isn't surprising. And then I feel guilty that when I am able to see my family (my grandparents in particular) that because I am also now busy catching up with all of my other friends and going out, I'm not making the time for them. I am, but that's not how they'll see it.</t>
  </si>
  <si>
    <t>I'm much worse at virtually staying in touch with people that I originally thought. I didn't realise quite how much I relied on seeing my friends and family face-to-face</t>
  </si>
  <si>
    <t>10, 2, 3</t>
  </si>
  <si>
    <t>In the new year I started running, and that helped keep me motivated and get some fresh air, etc. I see/speak with friends and family as often as I can.</t>
  </si>
  <si>
    <t>I feel that me, and my family, are fine. The vaccinations are doing well and fortunately, no one has been seriously impacted either physically or mentally. It's the economy that needs a boost, and if we are all able to go out and see each other, that will help both the economy and our relationships (and in turn, psychological lulls)</t>
  </si>
  <si>
    <t>R_3lxp1fpheuSnwHn</t>
  </si>
  <si>
    <t>I've gotten outdoors more</t>
  </si>
  <si>
    <t>My ex-husband, and his new partner, have become more aggressive.</t>
  </si>
  <si>
    <t>I learnt how much more resilient I am.</t>
  </si>
  <si>
    <t>I opted to join more in my community. For example, I became a school governor and later agreed to be a PPC member for my church.</t>
  </si>
  <si>
    <t>I need my narcissistic-soon-to-be-ex-asshat-of-a-husband to stop being such a douche bag who is ruled by his psycho narcissistic mistress' whims - which change with the wind.</t>
  </si>
  <si>
    <t>R_3lXplv2D1lLixCE</t>
  </si>
  <si>
    <t>R_3LYhlRHVdBe8H4h</t>
  </si>
  <si>
    <t>Appreciate home and living space more and had time to do jobs around the house that may have put off.</t>
  </si>
  <si>
    <t>Not being able to see family and friends. Uncertainty and nervousness about beginning to socialise again. Working from home and lack of contact with colleagues. Mental health and feeling down about the future and what it holds.</t>
  </si>
  <si>
    <t xml:space="preserve">3, 4-, 6, 1, </t>
  </si>
  <si>
    <t>Resilience and being able to adapt to the changes that have been forced upon me.</t>
  </si>
  <si>
    <t>Acceptance of the situation. Working on projects in the home. Gardening. Learning new skills for work.</t>
  </si>
  <si>
    <t>Better evidence based guidance from our government. More information about airborne transmission and how to reduce the risk of infection from covid-19. Being able to go to the dentist. Currently can’t and won’t watch government briefings on BBC, and have become more distrusting of BBC; In fact I use to watch BBC breakfast news every morning and evening. I don’t watch it anymore.</t>
  </si>
  <si>
    <t>R_3lzyYJzpIgXCHgP</t>
  </si>
  <si>
    <t>I take better care of my mental health. I make healthier choices and exercise more regularly. I'm more grateful.</t>
  </si>
  <si>
    <t>1,4+,2</t>
  </si>
  <si>
    <t>I feel much worse about the state of our country and about the selfish behaviours of other people. I hate reading the news because it always makes me sad.</t>
  </si>
  <si>
    <t xml:space="preserve">2, 11, </t>
  </si>
  <si>
    <t>My partner has been a huge support and help, and pre-pandemic I was more the supportive partner, so it's been amazing to know he can provide that. 
I'm also learning what choices are better for my mental health.</t>
  </si>
  <si>
    <t xml:space="preserve">3, 2, 1 </t>
  </si>
  <si>
    <t>Regular exercise (running). Started daily yoga. Drink less alcohol and fizzy pop. Started keeping a journal.</t>
  </si>
  <si>
    <t xml:space="preserve">) = Did not answer 73 </t>
  </si>
  <si>
    <t>R_3m1w7z72dyQWep1</t>
  </si>
  <si>
    <t>R_3maDFHX3Al6QYAJ</t>
  </si>
  <si>
    <t>I am not sure it has</t>
  </si>
  <si>
    <t>I now struggle with confidence in my own abilities because I have fewer opportunities to compare myself to others.</t>
  </si>
  <si>
    <t>R_3mk2450frkwF6wp</t>
  </si>
  <si>
    <t>R_3mlqyShQU7Znz57</t>
  </si>
  <si>
    <t>Working from home since March 2020</t>
  </si>
  <si>
    <t>The lack of social contact has been difficult. As has the lack of social activities such as parties, clubs, bars, cinema, museums etc.</t>
  </si>
  <si>
    <t>Maybe that we're all a lot mare resilient than we thought. Nothing other than that.</t>
  </si>
  <si>
    <t>Focus on every day as it comes. Try not to engage with sensational headlines (find trustworthy sources of information which are more balanced). Do some form of exercise every day. Don't feel guilty about doing nothing.</t>
  </si>
  <si>
    <t>2,4-,4+</t>
  </si>
  <si>
    <t>I don't think I need anything. It is an uncertain time and there is not much that can be done about that.</t>
  </si>
  <si>
    <t>R_3mmeb91ZFSkgN6X</t>
  </si>
  <si>
    <t>have become very vigilant regarding covid prevention measures</t>
  </si>
  <si>
    <t>constant anxiety and less resilience</t>
  </si>
  <si>
    <t>i am very happy to stay home for months on end as long as i have internet access.</t>
  </si>
  <si>
    <t>being in quarantine and not seeing relatives.</t>
  </si>
  <si>
    <t>maintain safety precautions. mandatory vaccinations.</t>
  </si>
  <si>
    <t>R_3MR5K881Djsdl6C</t>
  </si>
  <si>
    <t>.</t>
  </si>
  <si>
    <t>R_3MuLjTttZEE0IjR</t>
  </si>
  <si>
    <t>I think my addiction to screens and social media has definitely gotten worse. I've also been struggling to exercise which has cuased serious weight gain.</t>
  </si>
  <si>
    <t>I learned that I am more resilient than i thought i was</t>
  </si>
  <si>
    <t>I've learned to accept that on some days I'm not motivated to do anything and that's okay. This has made dealing with work much less stressful.</t>
  </si>
  <si>
    <t>My mom needs to get a job because financially things are getting a bit rough. My family needs family therapy because things have gotten very tense</t>
  </si>
  <si>
    <t>66,8</t>
  </si>
  <si>
    <t>R_3My9XGiUdAT4LZS</t>
  </si>
  <si>
    <t>Home Office wesentlich angenehmer als Arbeit im Büro</t>
  </si>
  <si>
    <t>Weniger Bewegung, weniger soziale Kontakte = Less exercise, less social contact</t>
  </si>
  <si>
    <t>R_3Myw92GhdCh2gxy</t>
  </si>
  <si>
    <t>εργασία από το σπίτι</t>
  </si>
  <si>
    <t>όχι</t>
  </si>
  <si>
    <t>υπομονή
τήρηση κανόνων υγιεινής
οργάνωση χώρου εργασίας στο σπίτι
καλύτερη οργάνωση υλικού απαραίτητου για την εργασία μου
μαγειρική
καλύτερη επικοινωνία με τους οικείους μου- patience
observance of hygiene rules
workplace organization at home
better organization of material necessary for my work
cuisine
better communication with my family</t>
  </si>
  <si>
    <t>2,7,3</t>
  </si>
  <si>
    <t>συνεχή ενημέρωση για την εξέλιξη της πανδημίας και των μέσων προστασίας- continuous information on the evolution of the pandemic and the means of protection</t>
  </si>
  <si>
    <t>R_3n8ZSc5oz4nylu3</t>
  </si>
  <si>
    <t>working from home most days, telehealth for counseling appointments, much less physically active and lost stamina</t>
  </si>
  <si>
    <t>6,8,4-</t>
  </si>
  <si>
    <t>This year has been challenging. I have struggled with not having much physicial activity and really losing a lot of stamina. Also, I relapsed in my eating disorder and began struggling more with binge/restrict cycle. I'm estranged from my family and covid brought up some contact with them and that's been  stressful also.</t>
  </si>
  <si>
    <t xml:space="preserve">2, 4-, 3, 1 </t>
  </si>
  <si>
    <t>I'm pretty strong as a person. Working from home is actually pretty great and I'm going to miss it.</t>
  </si>
  <si>
    <t>I talk more openly with my boyfriend about my needs, I kept up my therapy regimen and improved my self talk to giv myself a break. This year has been so much and i have to let it be ok if I am struggling a little.</t>
  </si>
  <si>
    <t>Financially, another stimulus check or two would be ideal. I kept my job but lost my supplemental income. Still not sure when that will recover so need some support there. Also, easing back into work in person or being able to maintain telework some of the time.</t>
  </si>
  <si>
    <t>R_3NExUBauUFmoaKk</t>
  </si>
  <si>
    <t>Riduzione importante della vita sociale (vedere persone diverse)</t>
  </si>
  <si>
    <t>Ho meno voglia di impegnarmi in relazioni sociali = I have less desire to engage in social relationships</t>
  </si>
  <si>
    <t>Siamo più adattabili di quanto crediamo = We are more adaptable than we think</t>
  </si>
  <si>
    <t>Affidarmi a fonti di informazioni sicure e approfondite- Relying on secure and in-depth sources of information</t>
  </si>
  <si>
    <t>Non so</t>
  </si>
  <si>
    <t>R_3nIySRC5jcTUEqO</t>
  </si>
  <si>
    <t>Security regulations prevented the timely delivery of materials needed for my experiments</t>
  </si>
  <si>
    <t>7, 8</t>
  </si>
  <si>
    <t>Home office</t>
  </si>
  <si>
    <t>No thought for now</t>
  </si>
  <si>
    <t>R_3nje1OtsUm65uhk</t>
  </si>
  <si>
    <t>1. I used to hangout with friends a lot. But since the spread of COVID-19, I’ve been using apps e.g. Zoom, Teams, etc. to virtually meet them.
2. Increased number of playing online games with friends (chess, multiplayer games, and so on)
3. Increased number of spending time on social media to interact with friends</t>
  </si>
  <si>
    <t>I haven’t been doing any sports in the past few months. It really affects my physical condition e.g. increasing weight, laziness, eating disorder and I know that those things are bad for my physical condition. In short, the lifestyle that I’m doing these days is not healthy.</t>
  </si>
  <si>
    <t>I did not find any significant changes about myself or others during the pandemic.</t>
  </si>
  <si>
    <t>1. Socialize with friends (virtual meet) to reduce anxiety, loneliness, and boredom
2. Engage in virtual training activities (Microsoft Office certification, seminars, discussions) to enhance my employability skills
3. Learn new recipes to reduce “going out” activities that would increase probability of COVID-19 exposure</t>
  </si>
  <si>
    <t>3,1,6,4+</t>
  </si>
  <si>
    <t>Prefer not to answer.</t>
  </si>
  <si>
    <t>R_3nNNfpEcC3xnl4Z</t>
  </si>
  <si>
    <t xml:space="preserve">@ = Did not answer 72 </t>
  </si>
  <si>
    <t>R_3nPjuiR6Deaop4o</t>
  </si>
  <si>
    <t>Yes - working from home</t>
  </si>
  <si>
    <t>Over-eating and drinking during the first lockdown</t>
  </si>
  <si>
    <t>5:2 diet</t>
  </si>
  <si>
    <t>Ability to visit others (Scotland and Midlands); Mother-in-law in care home.</t>
  </si>
  <si>
    <t>R_3nrcGASOlZzl6MK</t>
  </si>
  <si>
    <t>Walking outdoors frequently</t>
  </si>
  <si>
    <t>Missing my family</t>
  </si>
  <si>
    <t>Focusing on living in the moment</t>
  </si>
  <si>
    <t>Putting my needs first</t>
  </si>
  <si>
    <t>Being able to meet with family and friends</t>
  </si>
  <si>
    <t>R_3nu3tDzEg7GIsFy</t>
  </si>
  <si>
    <t>R_3nVkoqE2nwUbpta</t>
  </si>
  <si>
    <t>R_3NWgk8ustE3ld6C</t>
  </si>
  <si>
    <t>I've found it difficult to live with constant fear of being infected as shielding. My world has become very small confined to home and garden with occasional visit to cousin in bubble or supermarket. I miss our regular holidays, daytrips, visits to museum &amp; art galleries, spending time on interests (ie face to face meetings not just Zoom) and spending time with relations and friends around the country.</t>
  </si>
  <si>
    <t xml:space="preserve">1, 7, 4-, 3, 10 </t>
  </si>
  <si>
    <t>I kept busy doing research and writing. I kept in contact with family and friends via email and phonecalls. I tried to keep myself informed with facts about the pandemic I distrust the Govt who are dishonest and I don't use social media to face fake news.00</t>
  </si>
  <si>
    <t>I want to return to as near normality as possible while keeping safe. The Govt ought to revise test and trace so that NHS and public sector involved instead of wasting £millions on Serco &amp; failed system. Govt need to put more money into NHS with higher increase in salaries to retain experienced staff - this way other health problems will be dealt with efficiently as huge backlog.</t>
  </si>
  <si>
    <t>R_3NXjydEpFcDj45n</t>
  </si>
  <si>
    <t>R_3O6YXVBR8j0BQYx</t>
  </si>
  <si>
    <t>I do more exercise and I am cleaning my hands more.</t>
  </si>
  <si>
    <t>I have started smoking a little. I have had deterioration in mental health including psychosis and self harm. My eating disorder, anorexia has retriggered. I'm craving cannabis. 
I feel afraid in public places and I avoid going anywhere with crowds. I'm quite socially isolated. 
My daughter has cut off all communication with me so I feel hurt, angry and unsupported.</t>
  </si>
  <si>
    <t xml:space="preserve">1, 3, 4-, 4+ </t>
  </si>
  <si>
    <t>I have found that despite my mental health problems  I have been able to get through long periods of social isolation in the lockdown. 
I have found that my family are not as supportive as they could be.</t>
  </si>
  <si>
    <t>Lots of jigsaws. I help at a local soup kitchen. I use social media and online support groups.</t>
  </si>
  <si>
    <t>I need continued access to mental health support services which I am currently using.</t>
  </si>
  <si>
    <t>R_3oI6yeZaDNECrrj</t>
  </si>
  <si>
    <t>R_3OjdTzf6lnY8qoe</t>
  </si>
  <si>
    <t>Wfh</t>
  </si>
  <si>
    <t>A little bit hard to concentrate</t>
  </si>
  <si>
    <t>No..</t>
  </si>
  <si>
    <t>R_3oMwCUwMX7gwsVB</t>
  </si>
  <si>
    <t>R_3OrdcnmWjtm57Hz</t>
  </si>
  <si>
    <t>Sono sempre attenta quando mi reco in posti chiusi e seguo sempre le raccomandazioni = I am always attentive when I go to closed places and I always follow the recommendations</t>
  </si>
  <si>
    <t>7 (add 2)</t>
  </si>
  <si>
    <t>Sono sicuramente preoccupata per il futuro perchè credo che la partita non sia ancora vinta e servirà la responsabilità di tutti per arrivare a risultati concreti che possano farci tornare a vivere come prima di questa pandemia. = I am certainly worried about the future because I believe that the game has not yet been won and everyone's responsibility will be needed to arrive at concrete results that can make us go back to living as before this pandemic.</t>
  </si>
  <si>
    <t>Sì, soprattutto sugli altri, esistono purtroppo molte persone stupide che si comportano superficialmente e non hanno ancora capito che è arrivato il momento di essere responsabili per la nostra e l'altrui salute. = Yes, especially on others, unfortunately there are many stupid people who behave superficially and have not yet understood that the time has come to be responsible for our and others' health.</t>
  </si>
  <si>
    <t>Ho accettato di buon grado di cambiare alcune abitudini, pensando sempre che avendo una casa e vivendo con i nostri affetti più cari siamo comunque molto fortunati.- I gladly accepted to change some habits, always thinking that having a home and living with our closest loved ones we are still very lucky.</t>
  </si>
  <si>
    <t>2,</t>
  </si>
  <si>
    <t>Essere vicini gli uni agli altri, sorridere e stringere i denti finchè la situazione lo richiederà.- Being close to each other, smiling and gritting your teeth as long as the situation demands it.</t>
  </si>
  <si>
    <t>R_3oUgfQi5v70PmIN</t>
  </si>
  <si>
    <t>Totally limited my social activity. I am a dancer
And haven’t been able to dance until recently!
Going to restaurants has been limited. No movies! I am looking forward to better times!</t>
  </si>
  <si>
    <t>Yes, I can adapt to these situations, but life in
General is not as fun and rewarding!</t>
  </si>
  <si>
    <t>I built a yard barn. I put in a hard wood floor in my home. I made a garden and started a vineyard. I made wine and became a much better cook. I read, read read! Actually it was quite a productive year personally, just not as enjoyable socially!</t>
  </si>
  <si>
    <t>Everyone to get vaccinated and return to normal!</t>
  </si>
  <si>
    <t>R_3ozRwaqcyVBlpE2</t>
  </si>
  <si>
    <t>R_3p5tAqND4mbOWLO</t>
  </si>
  <si>
    <t>Sleeping more</t>
  </si>
  <si>
    <t>Lockdown</t>
  </si>
  <si>
    <t>R_3p8WwAPXYGHDXlP</t>
  </si>
  <si>
    <t>working from home, although i started to go into the office again a couple of days a week.</t>
  </si>
  <si>
    <t>more paranoid, pessimistic.</t>
  </si>
  <si>
    <t>R_3pbgkxPUXa0Tn36</t>
  </si>
  <si>
    <t>ΜΑΘΑΜΕ ΚΑΙΝΟΥΡΓΙΟΥΣ ΤΡΟΠΟΥΣ ΕΡΓΑΣΙΑΣ = WE LEARNED NEW WAYS OF WORK</t>
  </si>
  <si>
    <t>ΑΥΞΗΘΗΚΕ ΤΟ ΑΓΧΟΣ ΓΙΑ ΝΑ ΑΝΤΑΠΟΚΡΙΘΟΥΜΕ ΣΤΑ ΝΕΑ ΔΕΔΟΜΕΝΑ = THE STRESS HAS INCREASED TO RESPOND TO THE NEW DATA</t>
  </si>
  <si>
    <t>ΑΠΕΔΕΙΧΘΗ ΟΤΙ ΕΙΧΑ ΠΕΡΙΣΣΟΤΕΡΗ ΥΠΟΜΟΝΗ ΚΑΙ ΑΝΤΟΧΗ ΣΤΙΣ ΑΛΛΑΓΕΣ. = IT WAS PROVED THAT I HAD MORE PATIENCE AND RESISTANCE TO CHANGE.</t>
  </si>
  <si>
    <t>ΔΙΑΛΕΙΜΜΑΤΑ ΞΕΚΟΥΡΑΣΗΣ- REST BREAKS</t>
  </si>
  <si>
    <t>ΑΛΛΑΓΗ ΠΑΡΑΣΤΑΣΕΩΝ- CHANGE OF PERFORMANCES</t>
  </si>
  <si>
    <t>R_3Pc7oHiR3xFSOpz</t>
  </si>
  <si>
    <t>R_3PMhQbOASdzMscd</t>
  </si>
  <si>
    <t>R_3PTgQQjZxsliIDO</t>
  </si>
  <si>
    <t>I work from home now--with no end in sight.</t>
  </si>
  <si>
    <t>I really miss going into the office and having small moments of socialization. As an extrovert, being without that has been lonely. Especially given that the work day is such a huge part of the day.</t>
  </si>
  <si>
    <t>I think I learned to give myself the grace that I might give other people. Also that it's okay to just stop engaging with people you don't agree with.</t>
  </si>
  <si>
    <t>I tried my best to exercise. I watched a lot of trashy TV. I thought about the future.</t>
  </si>
  <si>
    <t>Mental health support, clear guidance on how to safely interact with people again.</t>
  </si>
  <si>
    <t>8,12</t>
  </si>
  <si>
    <t>R_3PyMM5fbNllaBIt</t>
  </si>
  <si>
    <t>The government and health officials know less than I do.</t>
  </si>
  <si>
    <t>12, 2</t>
  </si>
  <si>
    <t>R_3PZwPMlc116yRYc</t>
  </si>
  <si>
    <t>working from home, no mental health support or treatment</t>
  </si>
  <si>
    <t>6,8,1</t>
  </si>
  <si>
    <t>Less exercise (places are closed, no walking to/from work/walking to other activities), less access to mental health support</t>
  </si>
  <si>
    <t>4-, 8</t>
  </si>
  <si>
    <t>Set more boundaries on working/leisure time, more time off to just do nothing (not spending all holiday having plans/travelling)</t>
  </si>
  <si>
    <t>Mental health support, more socialising, a change to see family after not being able to for months (travel restrictions )</t>
  </si>
  <si>
    <t>8,4+,3,7</t>
  </si>
  <si>
    <t>R_3q983aCpLdyfOYD</t>
  </si>
  <si>
    <t>R_3qEf3FAUJk5XUvt</t>
  </si>
  <si>
    <t>It has maybe made me value what I have and how lucky we in the UK are.</t>
  </si>
  <si>
    <t>I had an existing thought pattern where loved ones would die, that’s a lot worse. I get stuck obsessing over people dying. I’ve always been a bit phobic about going out and mixing with people, that’s become more ingrained. I’ve become more despairing about the human race’s ability to survive. The lack of vaccines to poorer countries makes me more sure that profit comes before people for industry and governments, but the multinational work on the vaccines gives me hope.</t>
  </si>
  <si>
    <t>1, 2, 4-, 5-, 7, 12</t>
  </si>
  <si>
    <t>My stepdad, who has always had a huge fear of germs, was probably justified.
I’m not dead yet, in spite of everything. I’m physically disabled and I’m very ill, but mentally I’m probably stronger than I thought. Still ever so slightly insane though....</t>
  </si>
  <si>
    <t xml:space="preserve">3, 2, 1, </t>
  </si>
  <si>
    <t>Moved, with my elderly cat, into a new house with my boyfriend (we weren’t living together until 23/03/20, and then I moved in with him temporarily while lockdown lasted, still together in a different house).
Sorted out my diet to eat better food, less refined food, more veg. Makes me feel better physically and mentally. 
Let myself be looked after for the first time since childhood.</t>
  </si>
  <si>
    <t>3,2,4+</t>
  </si>
  <si>
    <t>CBT. Increase in income. Trustworthy government.</t>
  </si>
  <si>
    <t>8,6,12</t>
  </si>
  <si>
    <t>R_3qIgCH046Pwgqkx</t>
  </si>
  <si>
    <t>R_3QJhL3yKF1cFpAZ</t>
  </si>
  <si>
    <t>I don’t think it has. Nothing is better.</t>
  </si>
  <si>
    <t>I hate working from home, it’s very stressful and managing/coping wi5 the obvious mental issues of others at work when working online is just dreadful. 
My adult son has long Covid and there are so many worries and issues arising from that. He is also highly anxious.</t>
  </si>
  <si>
    <t>2, 1, 6, 3</t>
  </si>
  <si>
    <t>Yes. We are all more vulnerable than we think and our stability can very quickly disappear.</t>
  </si>
  <si>
    <t>Talk to friends and family. 
Create routines</t>
  </si>
  <si>
    <t>Access to medical care.
A workload that isn’t crippling so I can spend more time with my son.</t>
  </si>
  <si>
    <t>8,6,3,4+</t>
  </si>
  <si>
    <t>R_3qQI1ic7DIjgt8F</t>
  </si>
  <si>
    <t>little</t>
  </si>
  <si>
    <t>tai chi, lots of time outside</t>
  </si>
  <si>
    <t>government making sensible decisions instead of taking lots of unnecessary risk</t>
  </si>
  <si>
    <t>R_3QQRh9akxT99trG</t>
  </si>
  <si>
    <t>Not being able to see friends and family, work became stressful, the government didn't care about teachers at all during covid so felt anxious and unsafe in the work place constantly</t>
  </si>
  <si>
    <t>The government are absolutely corrupt and should not be in power</t>
  </si>
  <si>
    <t>Exercise. This worked really well until I injured myself and was unable too continue. This happened in June and am only just getting this sorted now due to how awful health care access has been during the pandemic.</t>
  </si>
  <si>
    <t>Support for my back injury. Otherwise our family has been largely unaffected</t>
  </si>
  <si>
    <t>R_3QQT5hdWf4H4sQO</t>
  </si>
  <si>
    <t>R_3qrqqeBtPaceoVs</t>
  </si>
  <si>
    <t>Teaching from home, not accessing healthcare (e.g., dentist, annual check-up), not socializing outside of the home</t>
  </si>
  <si>
    <t>6,4-,8</t>
  </si>
  <si>
    <t>I have accessed the gym less. The gym allows me to exercise quickly and predictably, compared to exercising outdoors or at home.
I feel hopeless looking at how covid-19 has been politicized.
I have not been giving my health the same attention as before because I do not want to visit the doctor's office or the dentist in fear of higher risk of covid-19 infection.</t>
  </si>
  <si>
    <t xml:space="preserve">4-, 1, 7, 8 </t>
  </si>
  <si>
    <t>I have been able to create a healthier attitude towards work and my capacity to do work.</t>
  </si>
  <si>
    <t>Therapy and medication, going outside more often (e.g., hiking, rock climbing, running, walks), be open and vulnerable with friends and family about my feelings, checking in with others to see how they're doing, engaging in more positive and compassionate talk with myself.</t>
  </si>
  <si>
    <t>8,1,4+,2</t>
  </si>
  <si>
    <t>People collectively getting their shit together and mask up, social distance, and get the effing vaccine!</t>
  </si>
  <si>
    <t>R_3QRVr2rt7LfdCed</t>
  </si>
  <si>
    <t>R_3QSNzDLNmfEcAlA</t>
  </si>
  <si>
    <t>Better online resources for studying have become available</t>
  </si>
  <si>
    <t>I am wondering how I will find socialising in real life again- not to the extent that I will avoid it but I think it'll be strange to go back</t>
  </si>
  <si>
    <t>Exercising (even lightly) every day 
Tried to keep in touch with different family members/friends that I wouldn't have otherwise</t>
  </si>
  <si>
    <t>R_3qsuFWJl6SQkiFJ</t>
  </si>
  <si>
    <t>R_3QWD2hm6DJqFcoC</t>
  </si>
  <si>
    <t>Sono più svogliata e faccio molta più fatica a studiare da casa.</t>
  </si>
  <si>
    <t>5-, 6</t>
  </si>
  <si>
    <t>Sicuramente è fortemente aumentata la mia ansia sociale. Mi sento molto più sicura e tranquilla stando a casa, sentendo spesso un peso il dovere uscire e socializzare (cosa che ho fatto quando era possibile in zona gialla). 
Inoltre, ho notato di provare molta meno motivazione in generale, sia per quanto riguarda lo studio, sia per la speranza di trovare una magistrale e un futuro che mi soddisfino appieno. = Certainly my social anxiety has greatly increased. I feel much safer and more peaceful being at home, often feeling a burden having to go out and socialize (which I did when possible in the yellow zone).
Furthermore, I have noticed that I feel much less motivation in general, both in terms of studying and for the hope of finding a master's degree and a future that fully satisfy me.</t>
  </si>
  <si>
    <t>1, 2, 4-, 5-, 6</t>
  </si>
  <si>
    <t>Ho imparato quanto non si debba dare per scontato il fatto di prendersi cura di sè stessi e uscire almeno per fare delle passeggiate. Ho imparato ad accettare di più il fatto che non posso essere sempre brava e rispettare i miei piani secondo le mie aspettative, in quanto stiamo vivendo una situazione difficile ed è giusto essere gentili con sè stessi e riconoscere che è normale non riuscire sempre a fare tutto ed è normale essere demotivati. 
Per quanto riguarda gli altri, ho la percezione che molte persone siano egoiste e che molte abbiano un diniego della situazione che stiamo vivendo. = I learned how much you shouldn't take it for granted to take care of yourself and at least go out for walks. I have learned to accept more the fact that I cannot always be good and respect my plans according to my expectations, as we are living in a difficult situation and it is right to be kind to yourself and recognize that it is normal not to always be able to do everything and it is normal to be unmotivated.
As for others, I have the perception that many people are selfish and that many have a denial of the situation we are experiencing.</t>
  </si>
  <si>
    <t>Una cosa che mi ha aiutato molto è stato uscire e fare più sport all'aperto, cosa che mi faceva stare bene sia fisicamente che mentalmente. Inoltre, è stato molto importante prendermi cura del mio sonno che è stato molto disturbato nell'ultimo anno. Dormire di più e meglio mi è servito per essere più tranquilla e affrontare meglio questa situazione.- One thing that helped me a lot was going out and doing more outdoor sports, which made me feel good both physically and mentally. Also, it was very important to take care of my sleep which has been very disturbed in the last year. Sleeping more and better helped me to be calmer and better cope with this situation.</t>
  </si>
  <si>
    <t>Per fortuna a livello economico siamo riusciti a rimanere stabili visto che abbiamo un'attività che è potuta rimanere aperta sempre. Penso che passare del tempo di qualità insieme, magari in un posto isolato e tranquillo in vacanza (se sarà possibile farlo) possa essere d'aiuto per tutti.- Fortunately, economically we managed to remain stable as we have a business that has always been able to remain open. I think that spending quality time together, perhaps in an isolated and quiet place on vacation (if it is possible to do so) can be helpful for everyone.</t>
  </si>
  <si>
    <t>R_3QWUmtffPwDVNoy</t>
  </si>
  <si>
    <t xml:space="preserve">17 = Covid measures </t>
  </si>
  <si>
    <t>"I want other people to get vaccinated."</t>
  </si>
  <si>
    <t>R_3r0YxOd3a8Uyi5s</t>
  </si>
  <si>
    <t xml:space="preserve">4= Lifestyle Habits / Behavioural Changes </t>
  </si>
  <si>
    <t xml:space="preserve">"Losing interest in things", "Antisocial", "Hermit" </t>
  </si>
  <si>
    <t>4 = Sedentary behaviour</t>
  </si>
  <si>
    <t>"I feel worried that I may have become more sedentary and make less effort to go out."</t>
  </si>
  <si>
    <t>R_3R1H2z6bPovbvGT</t>
  </si>
  <si>
    <t>Il covid ha cambiato tante cose. Ammalarmi è stato molto pesante e tutt'ora ho sintomi debilitanti anche se ho ripreso a lavorare. Però mi ha permesso anche di rompere relazioni malsane, fronteggiare da sola molte cose. Ho imparato a chiedere meno a me stessa, a essere più indulgente e fare solo quello che devo fare, il resto del tempo dormo per la estrema stanchezza che il covid mi ha lasciato. Ho smesso completamente di mangiare pesce, già non mangiavo carne, perché c'è bisogno di un cambiamento ecologico e chiusura degli allevamenti. Cerco sempre di continuare con lo zero waste, per ridurre i rifiuti. Ho percepito come ci sia mancanza di amore per il pianeta.</t>
  </si>
  <si>
    <t>La malattia mi ha resa molto debole fisicamente e mentalmente, per cui non riesco più a seguire la mia routine quotidiana di yoga, e questo mi rattrista. Inoltre non ho più forza per viaggiare, prendere una corriera o mezzi, perché mi stanco molto. Ho visto quando ero ammalata che a molte persone che sentivo spesso di me non importava e sono stata lasciata sola. Ho capito che bisogna approfittare della propria debolezza per comprendere chi ti sta vicino solo per prendere. = The disease has made me very weak physically and mentally, so I can no longer follow my daily yoga routine, which saddens me. Furthermore, I no longer have the strength to travel, take a bus or vehicles, because I get tired a lot. I saw when I was sick that many people I often heard about me didn't care and I was left alone. I understood that you have to take advantage of your weakness to understand who is close to you just to take.</t>
  </si>
  <si>
    <t xml:space="preserve">1, 4-, 2 </t>
  </si>
  <si>
    <t>Ho imparato che io ho bisogno di amore e che anche il pianeta si sente come me. Quando non respiravo ho percepito che mi mancava amore, non solo aria, e che la mia solitudine è totale. Ho capito che per avere amore sono abituata a dare. Ho pensato che anche il pianeta è così. Continua a darci nutrimento, ospitalità, ma noi siamo aridi e in cambio diamo solo spazzatura e veleni. Ho capito che è importante imparare a seminare i propri doni solo in terreni fertili, perché il resto è solo sprecato. = I learned that I need love and that the planet feels like me too. When I wasn't breathing, I felt that I lacked love, not just air, and that my loneliness is total. I understood that in order to have love, I am used to giving. I thought the planet is like that too. It continues to give us nourishment, hospitality, but we are dry and in return we give only garbage and poisons. I understood that it is important to learn to sow your gifts only in fertile soil, because the rest is just wasted.</t>
  </si>
  <si>
    <t>Ho chiesto aiuto online a una psicologa. Ho bloccato dal telefono determinate persone. Ho seguito una scuola di yoga online in India. Mi sono diplomata come istruttrice di yoga. Ho fatto delle videochiamate con mia mamma e mia sorella. Sto spendendo tanto in cibo buono e di qualità. Ho cominciato a raccogliere immagini di come vorrei la mia casa per pensare a un futuro in cui avrò una casa mia. Ho guardato tutti i giorni sketch comici, per ridere. Ho parlato al telefono con un'altra sopravvissuta al covid, e questo mi ha fatto sentire meno sola, perché nessuno può capire cosa si prova quando i sintomi sono pesanti: io non riuscivo più a camminare, avevo le gambe bloccate.- I asked a psychologist for help online. I've blocked certain people from my phone. I followed an online yoga school in India. I graduated as a yoga instructor. I made video calls with my mom and sister. I'm spending a lot on good, quality food. I started collecting pictures of how I would like my home to think about a future where I will have my own home. I watched comic sketches every day, just to laugh. I spoke on the phone with another Covid survivor, and this made me feel less alone, because no one can understand what it feels like when the symptoms are severe: I could no longer walk, my legs were blocked.</t>
  </si>
  <si>
    <t>8,4-,3,4+</t>
  </si>
  <si>
    <t>Supporto psicologico, tranquillità perché non riesco più a concentrarmi e a leggere, proprio a qualche mese da un concorso insegnanti che aspettavo da due anni. Mi servirebbe una pausa da lavoro che non posso prendermi. Mi servirebbe stare in mezzo alla natura, magari al mare e al sole, per dimenticare il terrore provato nell'essere da sola per 34 giorni di malattia con sintomi pesantissimi. Mi piacerebbe poter riavere il mio cane con me, che ho dovuto lasciare da mia madre, per poter toccare qualcuno e avere uno scambio affettivo, ma ancora non so se sono in grado di portarlo fuori come ha bisogno, per la- Psychological support, peace of mind because I can no longer concentrate and read, just a few months after a teachers' competition that I had been waiting for two years. I need a break from work that I can't take. I would need to be in the midst of nature, perhaps by the sea and the sun, to forget the terror felt in being alone for 34 days of illness with very heavy symptoms. I would like to be able to have my dog ​​back with me, which I had to leave with my mother, to be able to touch someone and have an emotional exchange, but I still don't know if I am able to take him out as he needs, due to physical exhaustion. Schools need to be closed. stanchezza fisica. Ci sarebbe bisogno di chiudere le scuole.</t>
  </si>
  <si>
    <t>R_3r21KLxbote4oBZ</t>
  </si>
  <si>
    <t>Heroes come in all shapes, sizes and uniforms</t>
  </si>
  <si>
    <t>Hasn't</t>
  </si>
  <si>
    <t>There is an advantage to living at distance to family</t>
  </si>
  <si>
    <t>Initially don't answer the door</t>
  </si>
  <si>
    <t>R_3R4LouhMaZHgRik</t>
  </si>
  <si>
    <t>Learning from home</t>
  </si>
  <si>
    <t>I have felt way more lonely and isolated and have been unable to spend much time with people my own age/in the same stage of life. As I am in my early 20s, I would normally have liked to go out, go on dates, get to know new people, etc., none of which has been able to happen this past year.</t>
  </si>
  <si>
    <t>I am discouraged by the amount of anti-vaxxers and the lack of education in the general public about vaccination and spread of viruses. I am also very upset by the Ontario government's poor handling of this situation.</t>
  </si>
  <si>
    <t>2, 11, 12, 7</t>
  </si>
  <si>
    <t>I have tried to cut myself a bit of slack in terms of making life decisions, managing mental health, etc. because of these extreme circumstances we are in. I have also initiated way more social Zoom calls to maintain a decent level of contact with friends/family.</t>
  </si>
  <si>
    <t>Probably therapy</t>
  </si>
  <si>
    <t>R_3RgCIBeJdbz8WDG</t>
  </si>
  <si>
    <t>Preoccupazione per comportamenti che erano usuali prima della pandemia</t>
  </si>
  <si>
    <t>Il fatto che dopo un anno ancora ci sono persone che non credono all'esistenza del covid fa diminuire la mia fiducia nella massa = The fact that after a year there are still people who do not believe in the existence of the covid decreases my confidence in the mass</t>
  </si>
  <si>
    <t>Che le interazioni sociali sono molto importanti = That social interactions are very important</t>
  </si>
  <si>
    <t>Meditazione e attività fisica.  Poca attenzione alle notizie sul covid- Meditation and physical activity. Little attention to the news on the covid</t>
  </si>
  <si>
    <t>Un vaccino</t>
  </si>
  <si>
    <t>R_3rHwxXD8u84q6hp</t>
  </si>
  <si>
    <t>Reduced social contact with family and friends</t>
  </si>
  <si>
    <t>Re-thinking holidays abroad, spending on clothes</t>
  </si>
  <si>
    <t>Meditation, reflecting, prayer</t>
  </si>
  <si>
    <t>R_3rHYx05pN202x3K</t>
  </si>
  <si>
    <t>Social distance, hygiene, effective time management, surviving life changes</t>
  </si>
  <si>
    <t>7, 2</t>
  </si>
  <si>
    <t>Loneliness, trust for the governments,</t>
  </si>
  <si>
    <t>Listening to inner voice</t>
  </si>
  <si>
    <t>Break and holiday</t>
  </si>
  <si>
    <t>R_3RllugINDOYHY0c</t>
  </si>
  <si>
    <t>Many interactions on Zoom.  I love being able to stay home to do many of the things I love to do.</t>
  </si>
  <si>
    <t>I have paid little attention to my personal appearance because I wasn't seeing anyone and because I found it very easy to eat and drink while on the computer.</t>
  </si>
  <si>
    <t>I knew I loved to be alone and at home but I didn't realize how much I enjoy it.
People think I'm an extrovert but I enjoy alone time more than socialization.
I also realized which people in my life are really important to me.</t>
  </si>
  <si>
    <t>Ordering almost everything online and taking daily walks</t>
  </si>
  <si>
    <t>Everyone getting vaccinated</t>
  </si>
  <si>
    <t>R_3RslDN1SVQ9Ra54</t>
  </si>
  <si>
    <t>Become closer with friends</t>
  </si>
  <si>
    <t>No longer see friends in person as much, less motivates and more tired</t>
  </si>
  <si>
    <t xml:space="preserve">2, 3, 4-, 5- </t>
  </si>
  <si>
    <t>More resilient than I think</t>
  </si>
  <si>
    <t>Exercise, routine,</t>
  </si>
  <si>
    <t>Job support</t>
  </si>
  <si>
    <t>R_3rSpiLLBO3hIgeu</t>
  </si>
  <si>
    <t>made me aware of the important things - strengthened my romantic relationship</t>
  </si>
  <si>
    <t>Affected my work and mental health</t>
  </si>
  <si>
    <t>Resilience</t>
  </si>
  <si>
    <t>Exercise, self care, new hobbies</t>
  </si>
  <si>
    <t>Financial security</t>
  </si>
  <si>
    <t>R_3rU6qQiDYAUJCs5</t>
  </si>
  <si>
    <t>I pay more attentions to my physical health.</t>
  </si>
  <si>
    <t>It has exacerbated existing physical and mental conditions.
It has decreased my level of daily activity.
It has reduced the amount of social interaction with others.
It had meant my sleeping pattern is much worse.
I have been diagnosed with depression and anxiety.
It has made me feel detached from family and friends and has negatively affected my relationship with my partner.</t>
  </si>
  <si>
    <t>1, 2, 4-, 3</t>
  </si>
  <si>
    <t>I learned I am more reliant on having a daily routine than I thought I was. I learned other people are often selfish and don't think about how their actions affect other people (breaking COVID restrictions, not wearing a mask or socially distancing, being unpleasant to people who are just trying to do their jobs).</t>
  </si>
  <si>
    <t>2, 11, 7, 6</t>
  </si>
  <si>
    <t>I made an effort to get outside at least once a day for a walk and to carry out some sort of higher intensity exercise (running) 2-3 times per week. I tried to switch off from work in the evenings and do something to relax, but this often didn't happen.</t>
  </si>
  <si>
    <t>Myself and my family would need mental health support to recover from the effects of lockdown, grief of losing loved ones, and long periods of separation from each other. We would need reassurance that something like this will not happen again and that the government will learn from this experience and act sooner to prevent a pandemic of this magnitude.</t>
  </si>
  <si>
    <t>R_3s0LQq74QXMgF4s</t>
  </si>
  <si>
    <t>R_3sazlPerxtOG7zF</t>
  </si>
  <si>
    <t>Better work life balance and healthy habits (eating, exercising)</t>
  </si>
  <si>
    <t>I trust people less
I am disappointed with people critical thinking skills and number skills
I am more stressed about uncertainty in our lives
I worry about children and how lockdown and restrictions are impacting them</t>
  </si>
  <si>
    <t xml:space="preserve">2, 11, 1, 3, 7 </t>
  </si>
  <si>
    <t>Going for long walks in the morning
Talking to my mum on the phone  a couple of times a week
Going to the gym</t>
  </si>
  <si>
    <t>Support at work for better transition to working in the office again, but still maintaining work-life balance</t>
  </si>
  <si>
    <t>R_3sjok2LnfqA3k79</t>
  </si>
  <si>
    <t>Μεγάλο μερος της εργασιας μου διεκπεραιώνεται απο το σπιτι. Πολλες υπηρεσιες εξυπηρετούνται διαδικτυακα, οποτε εξοικονομω χρονο.</t>
  </si>
  <si>
    <t>6,8,10</t>
  </si>
  <si>
    <t>Ναι. Τα κυβερνητικά μετρα δυσχεραίνουν την καθημερινότητα μου, δεν μπορω να εργαστω απερισπαστη. Πλεον δεν εχω καμια διεξοδο για βολτες εκτος δουλειας, καθως τα βραδια απαγορευεται η κυκλοφορία.  Επιπλεον, επισκεπτομαι λιγοτερο συχνα την οικογενεια μου, καθως μενουν σε αλλες πολεις και λογω των μετρων δεν μπορουμε να ταξιδεψουμε. 
Οσον αφορα τη συμπεριφορα και τον τροπο σκεψης, οχι, δεν αλλαξε ριζικα. Εκτος απο το γεγονός οτι ειμαι πιο ευερεθιστη, αλλα αυτο οφειλεται σε ολη αυτη την πιεση που δεν βρισκει εκτονωση πουθενα. = Yes. Government measures make my daily life difficult, I can not work undisturbed. I no longer have a way out for walks outside of work, as traffic is prohibited at night. In addition, I visit my family less often, as they live in other cities and due to the measures we can not travel.
In terms of behavior and way of thinking, no, it has not changed radically. Apart from the fact that I am more irritable, but this is due to all this pressure that does not find relief anywhere.</t>
  </si>
  <si>
    <t>2, 3, 4-, 6, 7</t>
  </si>
  <si>
    <t>Οχι.</t>
  </si>
  <si>
    <t>Τηρω τα μετρα προστασιας. Αυτο με την διαλλακτικοτητα δεν  καταλαβαινω τι εννοειται ακριβως.- I observe the protection measures. I do not understand exactly what is meant by compromise.</t>
  </si>
  <si>
    <t>Καμια υποστήριξη.- No support.</t>
  </si>
  <si>
    <t>R_3soCaYv5JelskVW</t>
  </si>
  <si>
    <t>università online</t>
  </si>
  <si>
    <t>è difficile fare progetti per il futuro</t>
  </si>
  <si>
    <t>Apprezzare le piccole cose = Appreciate the little things</t>
  </si>
  <si>
    <t>ritorno alla normalità</t>
  </si>
  <si>
    <t>R_3V23KkncXHUKqvn</t>
  </si>
  <si>
    <t>在家学习（效率变低），英语的练习减少</t>
  </si>
  <si>
    <t>各有利弊吧。也算是一种新的学习和生活方式，且在这个过程中确实找到了自己更喜欢的未来方向。除了学术，在生活和财务上反而是有所好转的（一直都不喜欢出门），在这个过程中也学到了一些事情。 = Each has its pros and cons. It can be regarded as a new study and lifestyle, and in the process, I have indeed found a future direction I prefer. In addition to academics, my life and finances have improved (I have never liked to go out). I also learned some things in the process.</t>
  </si>
  <si>
    <t xml:space="preserve">2, 6, 5+ </t>
  </si>
  <si>
    <t>是。对自己的愿望和对未来的期望进行了内省，通过尝试以后给自己设定了一条清晰的发展路线。对职场上的人和事也有了更多了解。= Yes. I have introspected my wishes and expectations for the future, and set a clear development path for myself after trying. I also learned more about people and things in the workplace.</t>
  </si>
  <si>
    <t>线上交流的增加
电子绘画的学习
更加健康的作息- "The increase in online communication
Electronic painting learning
Healthier work and rest"</t>
  </si>
  <si>
    <t>只要不出事，就能正常发展- As long as nothing happens, it can develop normally</t>
  </si>
  <si>
    <t>R_3wvqQzmXltawie5</t>
  </si>
  <si>
    <t>R_3xtqvAcMmwTxFIZ</t>
  </si>
  <si>
    <t>Social distancing mostly</t>
  </si>
  <si>
    <t>More worried about being around others</t>
  </si>
  <si>
    <t>More people than I thought turned out to be stupid... Anti vaccine and such</t>
  </si>
  <si>
    <t>Continued my routine as best I could</t>
  </si>
  <si>
    <t>I have no idea</t>
  </si>
  <si>
    <t>R_40CSWLPsKSI3UxH</t>
  </si>
  <si>
    <t>Less physical activity,difficulty travelling and visiting friends and family abroad</t>
  </si>
  <si>
    <t>Developed a household schedule</t>
  </si>
  <si>
    <t>R_4H4KoYxh3KozFg5</t>
  </si>
  <si>
    <t>I think a lot about how the pandemic could have been milder here if people in Sweden actually followed recommendations from the government, and if the government here had followed the same line as the other Scandinavian countries. I am also very sad that I haven’t met my family or colleagues since before the pandemic started.</t>
  </si>
  <si>
    <t xml:space="preserve">2, 3, 4-, 7, 12 </t>
  </si>
  <si>
    <t>That I actually CAN work from home, that I CAN enjoy being alone, that I am a good baker, that plants are fun, that yoga is good for me, that my bubble friends are friends for life, and that some people who disregard restrictions/recommendations systematically weren’t the kind of people I thought they were.</t>
  </si>
  <si>
    <t xml:space="preserve">2, 6, 3, 11, 7, </t>
  </si>
  <si>
    <t>I created a small friend kohort who have been my social bubble for the year. I found hobbies to do on my own at home that I enjoy and find meaningful (baking, yoga, plants), and took steps to create a dedicated workspace, and separate worktime and off-time.</t>
  </si>
  <si>
    <t>Increased physical activity outside of the home.</t>
  </si>
  <si>
    <t>R_4Ow1QiRMR5aIIZr</t>
  </si>
  <si>
    <t>Made me more resilient made me appreciate all that I have</t>
  </si>
  <si>
    <t>Made things look a lot more uncertain</t>
  </si>
  <si>
    <t>That people can adapt very quickly to harsh circumstances</t>
  </si>
  <si>
    <t>Self-care (baths and meditation)
Accept I have the right to be stressed
Reassure others</t>
  </si>
  <si>
    <t>Specific counselling
Clear guidance from the government
Help from my uni</t>
  </si>
  <si>
    <t>R_4YnxUqgVdZSUr9n</t>
  </si>
  <si>
    <t>R_4Yq7jJCTxaY639D</t>
  </si>
  <si>
    <t>I have spent more time with my son</t>
  </si>
  <si>
    <t>I have never been so lonely in my whole life</t>
  </si>
  <si>
    <t>I can’t be on my own for to long I will start to loose my marbles</t>
  </si>
  <si>
    <t>Eating sleeping and enjoying the little things</t>
  </si>
  <si>
    <t>To be left alone and to not be crowded as we introduce ourselves back into normal life</t>
  </si>
  <si>
    <t>R_54rA0gWxG5rQvLz</t>
  </si>
  <si>
    <t>Relazioni sociali ed economiche = Social and economic relations</t>
  </si>
  <si>
    <t xml:space="preserve">Solidarietà = Solidarity </t>
  </si>
  <si>
    <t>Non saprei- I do not understand</t>
  </si>
  <si>
    <t>R_56hIonzb1mMnxUl</t>
  </si>
  <si>
    <t>that i can wash my hands in almost anywhere, i could live remotely near nature for a fair / affordable price, not having to go to the office so far (still remote work), still needed at work, people are more aware about their health and wellbeing, and taking hygiene precaution.</t>
  </si>
  <si>
    <t>4+, 1, 5+</t>
  </si>
  <si>
    <t>work hasnt been great, cannot travel with my parents, haven't seen my parents for more than 1 year now, uncertainty with travel regulations.</t>
  </si>
  <si>
    <t>6, 3, 4-, 7</t>
  </si>
  <si>
    <t>that i actually enjoy not having to meet people in person at work that often.</t>
  </si>
  <si>
    <t>move out of my city to live in another city with good access to nature / the beach. tell myself things will get better. tell myself to be grateful that my family and I are healthy and still have jobs.</t>
  </si>
  <si>
    <t>to have all family members vaccinated, and for people in the world to get vaccinated.</t>
  </si>
  <si>
    <t>R_5bTcuyp73U5jlFT</t>
  </si>
  <si>
    <t>no overseas travel</t>
  </si>
  <si>
    <t>R_5nl1vQMiNkrLAEV</t>
  </si>
  <si>
    <t>Learned to enjoy myself at home, started a hobby of jigsaw puzzle</t>
  </si>
  <si>
    <t>less social contact, less dressing up and feeling pretty</t>
  </si>
  <si>
    <t>Learned hobbies, outdoor cycling and jigsaw puzzles</t>
  </si>
  <si>
    <t>exercise and virtual social contacts</t>
  </si>
  <si>
    <t>R_5pwQz93eovnEmEp</t>
  </si>
  <si>
    <t>more exercise, made friends with neighbours, appreciate what we have, less travel=less pollution, shopping more locally</t>
  </si>
  <si>
    <t>not seeing family and friends
social anxiety
worries about future world
more social media use (wasting time on Reddit)</t>
  </si>
  <si>
    <t>nice neighbours</t>
  </si>
  <si>
    <t>running
more contact with family and some friends via internet</t>
  </si>
  <si>
    <t>permission to travel to see family
efficient vaccines</t>
  </si>
  <si>
    <t>R_5vQXsCZWkoLvRvz</t>
  </si>
  <si>
    <t>R_6gJ4ZGolE0Nwcff</t>
  </si>
  <si>
    <t>Working from home, worse mental health, stress and anxiety.</t>
  </si>
  <si>
    <t>Future uncertainties - planning my life, my place in the world, my purpose, 'what's next after the PhD', job uncertainties, cutbacks in budgets in academia....</t>
  </si>
  <si>
    <t xml:space="preserve">2, 6, </t>
  </si>
  <si>
    <t>People can be shockingly mean and heartless, even after years of what I thought are friendships, they treated me unfair and with exploitation, with very unacceptable language which is very shocking, I don't know what caused this.
Myself - I am very resilient but mentally not coping amazingly with this amount of uncertainties.</t>
  </si>
  <si>
    <t>11, 3, 2, 1</t>
  </si>
  <si>
    <t>'Let go', try very hard to not worry about things that are beyond my control as no emotion or being upset/frustrated/anxious will help the situation at all.</t>
  </si>
  <si>
    <t>I don't know. Stability would be nice, strong social support system is essential I think - we have very little beyond this at this stage I think.</t>
  </si>
  <si>
    <t>12,8</t>
  </si>
  <si>
    <t>R_6gK4M0sv8gPrg5z</t>
  </si>
  <si>
    <t>More cautious when going out</t>
  </si>
  <si>
    <t>Less socializing and physical activity</t>
  </si>
  <si>
    <t>Can be resilient and adapt to new work environment</t>
  </si>
  <si>
    <t>Frequent catchups with friends and family</t>
  </si>
  <si>
    <t>More people following lockdown restrictions</t>
  </si>
  <si>
    <t>R_6JO0NBia0xVPgXf</t>
  </si>
  <si>
    <t>Maybe</t>
  </si>
  <si>
    <t>R_6KEwXqTwiVXVSCt</t>
  </si>
  <si>
    <t>Improved my home work environment and spending more time with my dog</t>
  </si>
  <si>
    <t>Became much more reclusive</t>
  </si>
  <si>
    <t>Have a separate workspace from the rest of my house</t>
  </si>
  <si>
    <t>R_6PuHC02aShSWhWN</t>
  </si>
  <si>
    <t>No, it has exacerbated my anxiety, but made me more conscious of my spending</t>
  </si>
  <si>
    <t>More paranoid and anxious</t>
  </si>
  <si>
    <t>That we can withstand many things</t>
  </si>
  <si>
    <t>Walking with friends, talking to family over skype</t>
  </si>
  <si>
    <t>A break. A mental break from everything</t>
  </si>
  <si>
    <t>R_6s69L78jr4lhpPH</t>
  </si>
  <si>
    <t>R_6VurSrVCXey9ZaV</t>
  </si>
  <si>
    <t>I still don't like to be around other people despite restrictions foolishly ending, I need medication but don't want to call the gp to get it or go to pick it up from anywhere so I'm just constantly anxious now.</t>
  </si>
  <si>
    <t>7,8,1</t>
  </si>
  <si>
    <t>More antisocial than ever before, panic attacks in shops etc, gained weight from not going to the gym etc, don't want people to touch or even stand near me even if I know them, I'm sure it'll take years do undo some of the behaviours I've now learnt over the course of the pandemic. Being around people without panicking seems impossible.</t>
  </si>
  <si>
    <t>I quit smoking and drinking this year, cold turkey, so I know I have a lot of willpower once I really make up my mind about something. I found out that a lot of people are selfish and or easily fooled by false information and don't know how to fact check or look for reliable sources of news.</t>
  </si>
  <si>
    <t>2, 4-, 11</t>
  </si>
  <si>
    <t>Resilience is a term I associate with Gaslighting people with poor mental health/physical health.
I smoked and drank heavily throughout 2020 to cope, which was obviously hugely detrimental to my health. I gave those things up through willpower but the pandemic had nothing to do with it.</t>
  </si>
  <si>
    <t>An extremely good therapist, a new government, for other people to behave responsibly.</t>
  </si>
  <si>
    <t>8,12,11</t>
  </si>
  <si>
    <t>R_78qwbqFLV87wJzj</t>
  </si>
  <si>
    <t>Somehow</t>
  </si>
  <si>
    <t>Insecurity and anxiety</t>
  </si>
  <si>
    <t>I don’t need to do it alone</t>
  </si>
  <si>
    <t>Patient</t>
  </si>
  <si>
    <t>R_7QmcwvNbTYmXGXT</t>
  </si>
  <si>
    <t>My productivity and motivation to complete my work has worsened. I no longer have a good daily routine and my sleeping patterns have gotten worse. My levels of physical activity have reduced and my weight has increased which has affected my body image. I have had less social interaction with colleagues and friends which has made me feel isolated.</t>
  </si>
  <si>
    <t>3, 4-, 5-</t>
  </si>
  <si>
    <t>A lot of people are more selfish than I realised (refusing to follow covid guidelines etc.).</t>
  </si>
  <si>
    <t>Tried to go outside at least once a day. Maintained communication with family and friends.</t>
  </si>
  <si>
    <t>Support to cope with anxiety surrounding things reopening and 'going back to normal'.</t>
  </si>
  <si>
    <t>R_7R7R9WmvnCoZ89b</t>
  </si>
  <si>
    <t>I home schooled.</t>
  </si>
  <si>
    <t>My life has improved this past year.</t>
  </si>
  <si>
    <t>I learned to do things I love eg cycling, listening to the music I used to listen to, dancing on my own in the garden it front room when everyone else was sleeping to live streams of my favourite DJ and joining group chats. I learned it’s ok to do what I want sometimes. I learned that when I’m happier, my kids are happier.</t>
  </si>
  <si>
    <t>Cycling, running, gardening, walking and birdwatching, nature watching, listening to music, yoga, painting, reading.</t>
  </si>
  <si>
    <t>We are applying for Early Help. We have an appointment with camhs. Time and space to continue doing these things. Not lots of catch up work/lessons from school.</t>
  </si>
  <si>
    <t>R_7VyDd3LJ8CO4REJ</t>
  </si>
  <si>
    <t>I am more reclusive.</t>
  </si>
  <si>
    <t>I was displaced when my landlord sold the property I was renting. I’m seeing the way inflation is exacerbating while income is stagnant, it’s unsustainable for basic survival, especially, for single people.</t>
  </si>
  <si>
    <t>Mediated</t>
  </si>
  <si>
    <t>More income</t>
  </si>
  <si>
    <t>R_819X2Icyuc1cVMZ</t>
  </si>
  <si>
    <t>An extra worry</t>
  </si>
  <si>
    <t>Yes, definitely given was working out the same room as my SO for a year</t>
  </si>
  <si>
    <t>Quit my job, started a new business, bought a house, and moved internationally with a newborn... now I feel like I could do anything!!</t>
  </si>
  <si>
    <t>Help around the house</t>
  </si>
  <si>
    <t>R_82GlHHZJh4UqbOV</t>
  </si>
  <si>
    <t>Quando sono fuori sto attenta all'igiene delle mani e ad avere sempre la mascherina, esco meno con gli amici, vado a trovare meno i parenti</t>
  </si>
  <si>
    <t>7, 3</t>
  </si>
  <si>
    <t>Più pensieri negativi, più ansia, mi sono "arresa" all'andamento delle cose, meno motivazione = More negative thoughts, more anxiety, I have "surrendered" to the course of things, less motivation</t>
  </si>
  <si>
    <t xml:space="preserve">1, 2, 5- </t>
  </si>
  <si>
    <t>Sono più forte psicologicamente di quanto credessi, anche gli altri hanno attraversato periodi di crisi psicologica come me = I am psychologically stronger than I thought, others have also gone through periods of psychological crisis like me</t>
  </si>
  <si>
    <t>Dedicarmi a nuovi hobby, mantenere i contatti tramite videochiamate, fare sport in casa- Dedicating myself to new hobbies, keeping in touch via video calls, playing sports at home</t>
  </si>
  <si>
    <t>Supporto psicologico</t>
  </si>
  <si>
    <t>R_86Tp0NyKxL2C5RT</t>
  </si>
  <si>
    <t>I move less, I talk less, I am more lonely and less fit.</t>
  </si>
  <si>
    <t>People in general are selfish bastards, especially in the Tory government.</t>
  </si>
  <si>
    <t>11, 12</t>
  </si>
  <si>
    <t>Keep calm and carry on. Build a home gym. Build a home office.</t>
  </si>
  <si>
    <t>Payment. Vaccines. People keeping their distance until it is safe.</t>
  </si>
  <si>
    <t>R_8dC6dW49crYStnX</t>
  </si>
  <si>
    <t>Ability to communicate without "bothering" anyone, e.g. WhatsApp messages</t>
  </si>
  <si>
    <t>Far less physical activity; dental hygiene has suffered as I don't always remember to clean my teeth in the mornings</t>
  </si>
  <si>
    <t>How common it might be for trauma to remain undisclosed for decades; that I'm not the only one who worries about looking stupid :)</t>
  </si>
  <si>
    <t>Resigning myself to plans not always working out / learning to live with uncertainty; meditating more; making more of an effort to keep regular bedtimes</t>
  </si>
  <si>
    <t>Finding accommodation, as I'm relocating to an expensive part of the UK; I'm going to need legal advice and I'm fervently hoping I can find somewhere livable but affordable!</t>
  </si>
  <si>
    <t>R_8e8O2Uaevy97nKp</t>
  </si>
  <si>
    <t>R_8hJpEfpuow8j65X</t>
  </si>
  <si>
    <t>R_8hNSJlNkCdgP5FD</t>
  </si>
  <si>
    <t>More conscientious, more intentional about social interactions, more grateful</t>
  </si>
  <si>
    <t>Physical health has deteriorated (laziness to exercise)</t>
  </si>
  <si>
    <t>Zoom calls with friends, having a morning routine, keeping up with the news and learning more about the world</t>
  </si>
  <si>
    <t>R_8hNT5LNNLCWuMqR</t>
  </si>
  <si>
    <t>Not seeing work colleagues. No socialising - theatre, meals out, etc</t>
  </si>
  <si>
    <t>Am easier in my own company then I thought I would be</t>
  </si>
  <si>
    <t>Organising my day more -stopping work at a fixed time. Not feeling guilty of watching more TV. Ok to have a ‘duvet day’ if I felt I needed it</t>
  </si>
  <si>
    <t>Acknowledging that a sudden going back to normal would be traumatic</t>
  </si>
  <si>
    <t>R_8Ii73pa0t87arM5</t>
  </si>
  <si>
    <t>I was able to make home improvements.</t>
  </si>
  <si>
    <t>I haven't seen friends and family for a while.</t>
  </si>
  <si>
    <t>I learnt some focus</t>
  </si>
  <si>
    <t>Writing.</t>
  </si>
  <si>
    <t>A million bucks... I don't know</t>
  </si>
  <si>
    <t>R_8itIXVOsP9zAABX</t>
  </si>
  <si>
    <t>Significantly more stress at work and more work load</t>
  </si>
  <si>
    <t>Work (see above)</t>
  </si>
  <si>
    <t>Therapy</t>
  </si>
  <si>
    <t>Vaccine from the reliable source</t>
  </si>
  <si>
    <t>R_8k1tho6RvoSveHD</t>
  </si>
  <si>
    <t>Μάθηση και εργασία από το σπίτι</t>
  </si>
  <si>
    <t>Μάσκες- Masks</t>
  </si>
  <si>
    <t>Οικονομική- Economic</t>
  </si>
  <si>
    <t>R_8pj4v7xVhaeF8xX</t>
  </si>
  <si>
    <t>learning from home</t>
  </si>
  <si>
    <t>not much because China has recovered from COVID-19 fairly quickly and effectively and everything has gone back to normal</t>
  </si>
  <si>
    <t>life skills</t>
  </si>
  <si>
    <t>Not in need, we were not affected much by the pandemic</t>
  </si>
  <si>
    <t>R_9BMKohh7kwoTsjv</t>
  </si>
  <si>
    <t>Well I work from home 100% of the time now, and have been for over a year. I'm used to it and there are actually benefits to it, so I don't mind too much anymore (although I miss seeing coworkers in person).</t>
  </si>
  <si>
    <t>6,5+</t>
  </si>
  <si>
    <t>Not seeing coworkers is not great. I miss them.</t>
  </si>
  <si>
    <t>Yes; have focused a lot more energy on bettering myself.</t>
  </si>
  <si>
    <t>Workout every day, intermittent fasting (I have lost 8 lbs so far!), more yoga &amp; meditation, doing puzzles, knitting, drinking less alcohol.</t>
  </si>
  <si>
    <t>R_9ME0yYZ7ZyCjYOt</t>
  </si>
  <si>
    <t>R_9srkwHlF3htZOUh</t>
  </si>
  <si>
    <t>R_9twskJKBVUDaCRz</t>
  </si>
  <si>
    <t>Made me significantly more aware of how easily germs spread. 
Confusing of how people perceive you based on what you/don’t do—increased biases.</t>
  </si>
  <si>
    <t>I’m more adaptable than I thought. Didn’t realize how much of my life was already like I was in quarantine and may need to do more activities</t>
  </si>
  <si>
    <t>Stuck with basic routine
Bought a house 
Still went to work</t>
  </si>
  <si>
    <t>Socially acceptable to wear or not wear a mask. Increased vaccinations. Social willingness to adapt and flow and increase tele-options.</t>
  </si>
  <si>
    <t>7,10</t>
  </si>
  <si>
    <t>R_9zWoSNHIjFPMP9D</t>
  </si>
  <si>
    <t>Less able to cope but gained perspective on mental health issues, started using medication</t>
  </si>
  <si>
    <t>So much that I have trouble articulating. I learned that I am stronger and more capable than I thought I was.</t>
  </si>
  <si>
    <t>Taking care of my mental health, prioritizing my own needs, being less quick to anger and more compassionate, becoming less of a people pleaser</t>
  </si>
  <si>
    <t>R_A03ZVmtDitaDeed</t>
  </si>
  <si>
    <t>messuno</t>
  </si>
  <si>
    <t>si: serve a riflettere.
Sono autistica, per un anno altri hanno sperimentato cosa comporta l'isolamento sociale che di solito altri impongono a noi = yes: it serves to reflect.
I am autistic, for a year others have experienced what the social isolation entails that others usually impose on us</t>
  </si>
  <si>
    <t>Niente, non è il covid quello che mi minaccia- Nothing, the covid is not what threatens me</t>
  </si>
  <si>
    <t>avrei bisogno di supporto psicologico specifico per la mia condizione di gifted asperger con jn burnout lavorativo- I would need specific psychological support for my gifted asperger condition with work burnout</t>
  </si>
  <si>
    <t>R_A4c6XwcgrXiHcxr</t>
  </si>
  <si>
    <t>R_A7f2dbeHLkfCDm1</t>
  </si>
  <si>
    <t>Life is short and we need to be grateful for the conditions we have already, we have food and love, then we are more than happy. we have a house but mostly it's the home feeling that matters</t>
  </si>
  <si>
    <t>got more lazy</t>
  </si>
  <si>
    <t>knowing who really care</t>
  </si>
  <si>
    <t>- exercise; - reading; - healthier habits (food, less use of technology)</t>
  </si>
  <si>
    <t>I think we are better than some people so nothing</t>
  </si>
  <si>
    <t>R_aaORjmenb7wpqXD</t>
  </si>
  <si>
    <t>I exercise more and eat healthier food</t>
  </si>
  <si>
    <t>I am more stressed and less able to regulate my emotions</t>
  </si>
  <si>
    <t xml:space="preserve">1. 4- </t>
  </si>
  <si>
    <t>I worry too much</t>
  </si>
  <si>
    <t>Taking walks</t>
  </si>
  <si>
    <t>R_aatwYlcQjCAQsut</t>
  </si>
  <si>
    <t>Evito esami medici che potrebbero essere utili ma non necessari, evito i negozi di prodotti non alimentari di qualsiasi tipo e lavoro da casa logorante dopo un anno</t>
  </si>
  <si>
    <t>8, 6, 7</t>
  </si>
  <si>
    <t>Ho meno voglia di uscire anche quando "si può", dall'altra sono stufa di stare sempre in casa e mi sento più sola perchè non posso vedere chi voglio quando voglio. = I have less desire to go out even when "you can", on the other hand I'm tired of always being at home and I feel more alone because I can't see who I want when I want.</t>
  </si>
  <si>
    <t xml:space="preserve">Che sono molto resistente, e che a volte riesco a dissociarmi dalle mie emozioni in modo produttivo. Sostanzialmente è stato un training allo stress e un modo per rivalutare ciò che prima davo magari per scontato = 
That I am very resilient, and that I can sometimes dissociate myself from my emotions in a productive way. Basically it was a stress training and a way to re-evaluate what I might have taken for granted before </t>
  </si>
  <si>
    <t>Maggiore attività fisica, maggiore tempo dedicato a me stessa, ricerco di più le mie amicizie anche se sono distanti- More physical activity, more time dedicated to myself, I seek more friends even if they are distant</t>
  </si>
  <si>
    <t>Economico soprattutto- Economic above all</t>
  </si>
  <si>
    <t>R_AbxTGYRl7erBH7b</t>
  </si>
  <si>
    <t>I am learning to be on my own and have started doing more arts and crafts .</t>
  </si>
  <si>
    <t>I do not like crowds and I used to love being amongst folks</t>
  </si>
  <si>
    <t>I want to retire but will get bored so not ready yet</t>
  </si>
  <si>
    <t>Make hand made cards 
Reach out to folks 
TAke care of myself emotionally</t>
  </si>
  <si>
    <t>I need medical help for my husband who has been diagnosed with severe sleep apnea and he is extremely stubborn so it is hard</t>
  </si>
  <si>
    <t>R_AclEqpu3GO8Ly4F</t>
  </si>
  <si>
    <t>more babysitting duties</t>
  </si>
  <si>
    <t>Less travelling,</t>
  </si>
  <si>
    <t>can cope with time spending at home during lockdown</t>
  </si>
  <si>
    <t>coping with the fear of the uncertainties. coping with people with fear and anxiety</t>
  </si>
  <si>
    <t>Spending time together, with more positive attitude about future</t>
  </si>
  <si>
    <t>R_AEXSlkbLi5f9JId</t>
  </si>
  <si>
    <t>I have began working out and eating better</t>
  </si>
  <si>
    <t>My attention and motivation have worsened and I tend to procrastinate a lot.</t>
  </si>
  <si>
    <t>I am not as career oriented as I originally thought; I am very interested in having a nice life outside of work</t>
  </si>
  <si>
    <t>Health related stress and guilt.</t>
  </si>
  <si>
    <t>Psychological support</t>
  </si>
  <si>
    <t>R_af3qi6dNHvzM7dv</t>
  </si>
  <si>
    <t>working from home and not an office</t>
  </si>
  <si>
    <t>It has deprived me of contact with firends and family and participation in fun events -- weddings, baptisms, concerts, sporting events</t>
  </si>
  <si>
    <t>I like going to work</t>
  </si>
  <si>
    <t>walk five miles a day to get refreshed and ready to go to work</t>
  </si>
  <si>
    <t>nothing special.  We are ready to go -- vaccinated and ready</t>
  </si>
  <si>
    <t>R_AHjYiW71CU7e61r</t>
  </si>
  <si>
    <t>R_AHTbjnPw2hqrOTL</t>
  </si>
  <si>
    <t>Lavoro da casa</t>
  </si>
  <si>
    <t>Resilienza</t>
  </si>
  <si>
    <t>Incrementato la lettura- Increased reading</t>
  </si>
  <si>
    <t>Na</t>
  </si>
  <si>
    <t>R_Ai0iZcL4uJjfSFj</t>
  </si>
  <si>
    <t>R_Ajpv4z5yDffu425</t>
  </si>
  <si>
    <t xml:space="preserve">1= Outlook and attitude </t>
  </si>
  <si>
    <t xml:space="preserve">"Appreciating people around me", "feel closer to family" </t>
  </si>
  <si>
    <t xml:space="preserve">1 = Mental health </t>
  </si>
  <si>
    <t>"My mental health was fine prior to the pandemic, but now it's certainly not."</t>
  </si>
  <si>
    <t>R_aWgcfWM07cBb8S5</t>
  </si>
  <si>
    <t>I have been involved in COVID-19 research, which has enabled me to feel like I am helping as well as learn a lot of new techniques and meet a lot of people.</t>
  </si>
  <si>
    <t>I feel like I am burnt out and am worried about my family members physical and mental health all the time.
I am definitely less fit than I was and have been working much longer hours.
I am more judgmental about people and loose a bit of faith in humanity when I go out and see people who don't see to care about the people around them.</t>
  </si>
  <si>
    <t>1, 3, 6, 11</t>
  </si>
  <si>
    <t>That I am able to adapt well.</t>
  </si>
  <si>
    <t>I stopped watching the news and removed myself from some social media platforms. I tired to set up meeting virtually with friends, which I hadn't really thought of doing before the lock down.</t>
  </si>
  <si>
    <t>4-,10</t>
  </si>
  <si>
    <t>My grandparents need a way for their groups to safely start to open back up (virtually or in person) as they have been struggling with the lack of contact and isolation. They struggle with technology which has made staying in contact harder. Other family members have started therapy to help with their mental health, it think this needs to continue and be made available to more people who need it.</t>
  </si>
  <si>
    <t>3,8</t>
  </si>
  <si>
    <t>R_b71nxgXuz5c6L05</t>
  </si>
  <si>
    <t>More chance to go for a walk during the day.</t>
  </si>
  <si>
    <t>It has prevented me from doing the work I am suppose to do. Although there were work arounds for the first several months the last 5/6 months have felt like a complete waste of my grant from not being able to get on with normal work.
Have not been able to engage in the activities that I normally would, such as playing in a big band and meeting friends.
My sleep cycle has shifted massively twice over the last year, initially shifting 1-2 hours later and then shifting back by an hour or so. 
I have tended to procrastinate more as the work load I have dries up slowly with the things I find to do feeling ever more pointless or a waste of time. This lack of seemingly meaningful or important work just leaves me bored and leads to me never really working properly but only half working on anything and just not really concentrating.</t>
  </si>
  <si>
    <t>6, 4-, 3, 5-,</t>
  </si>
  <si>
    <t>Not particularly.</t>
  </si>
  <si>
    <t>Just accepting what is not what could be to an extent. But this is not infallable.</t>
  </si>
  <si>
    <t>Just getting back to normal.</t>
  </si>
  <si>
    <t>R_b93lrPsM5X7FkcN</t>
  </si>
  <si>
    <t>R_bDVI4gvCCT8vaJX</t>
  </si>
  <si>
    <t>working from home a half day a week</t>
  </si>
  <si>
    <t>less socializing with friends</t>
  </si>
  <si>
    <t>while an introvert, i still enjoy occasional socializing</t>
  </si>
  <si>
    <t>set short term goals and take my health into my own hands</t>
  </si>
  <si>
    <t>being able to see each other</t>
  </si>
  <si>
    <t>R_BFaC29ilq8aPOYp</t>
  </si>
  <si>
    <t>working from home, not seeing friends and family</t>
  </si>
  <si>
    <t>Academic communication was very unpleasant and negatively influenced the view of how some people within my field treat one another (I am in epidemiology).</t>
  </si>
  <si>
    <t>Generally learned about how other people and myself would respond to measures such as social distancing, threat of a respiratory pandemic etc.</t>
  </si>
  <si>
    <t>Putting things in context (e.g. the impact on me is not so bad) helped with coping.</t>
  </si>
  <si>
    <t>Nothing specific</t>
  </si>
  <si>
    <t>R_bflvYWkEhQKUz05</t>
  </si>
  <si>
    <t>We've had to start homeschooling both kids and for a while my husband didn't want to send them back before kids could get vaccinated, which at first didn't look likely. Now he's more ok with it and I am relieved that at least in the fall they can go to school again in person.</t>
  </si>
  <si>
    <t>3,6,8,7</t>
  </si>
  <si>
    <t>I am exercising less, I am more passive, I am more likely to get addicted to Minecraft, I feel more trapped and I have lost most interest in reviving my relationship, although I don't think we'll divorce. We coexist quite well and have kids. I have also been affected that our tween is also reacting to the the situation and making it challenging to parent and school her.</t>
  </si>
  <si>
    <t>4-, 3,  2,  5-, 3,</t>
  </si>
  <si>
    <t>I can learn hard pieces of music given enough time. I can actively identify something I can do and over time build up motivation and interest. I have enjoyed being with my children, at times. Being in nature is really really good for you.</t>
  </si>
  <si>
    <t>I've learned to identify when to tell others I am feeling hopeless. I have learned some better parenting approaches. I know that I can put up with a lot of boredom, loneliness and blueness and still function.</t>
  </si>
  <si>
    <t>Kids need to find an activity they can start doing, and start making friends and being more socially active and LEAVING THE HOUSE MORE. My husband needs to start doing his activities. I need to find activities for me to do as well and learn for it to be ok to go and do them even if nobody else wants to. 
My daughter would benefit from talking to a therapist.</t>
  </si>
  <si>
    <t>R_BGlrtjTdgjUmcKJ</t>
  </si>
  <si>
    <t>fewer visits to family</t>
  </si>
  <si>
    <t>drinking more wine, seeing family less, exercising lessI</t>
  </si>
  <si>
    <t>4+, 4-, 3</t>
  </si>
  <si>
    <t>I don't like not being with other people frequently</t>
  </si>
  <si>
    <t>read more news</t>
  </si>
  <si>
    <t>vaccine for the grandchildren</t>
  </si>
  <si>
    <t>R_bKEBAyzD3kry4Nz</t>
  </si>
  <si>
    <t>Εργασία απ'το σπίτι</t>
  </si>
  <si>
    <t>Χειρότερο!! Απομάκρυνση από φίλους! = Worse !! Get away from friends!</t>
  </si>
  <si>
    <t>Προσαρμόστηκα. Συμβιβάστηκα.- I adapted. I compromised.</t>
  </si>
  <si>
    <t>Απλά να τελειώσει όλο αυτό.- Just end it all.</t>
  </si>
  <si>
    <t>R_ByOYrKVnzgoraP7</t>
  </si>
  <si>
    <t>Stayed home more. Been fastidious with cleanliness</t>
  </si>
  <si>
    <t>Hardly at all</t>
  </si>
  <si>
    <t>Australians can follow rules and do what needs to be done to control the pandemic.</t>
  </si>
  <si>
    <t>Set up zoom meetings with friends. Learned to cook and garden.</t>
  </si>
  <si>
    <t>Quicker access to vaccine</t>
  </si>
  <si>
    <t>R_C7us4F8Yeak5USB</t>
  </si>
  <si>
    <t>It changed my priorities and my perspective of life</t>
  </si>
  <si>
    <t>My lifestyle was changed negatively. No social interactions for such a long time. Most importantly, we aera and still are unable to travel and visit family. Working from home has increased my workload and affected my motivation. Finally, homeschooling has been exhausting.</t>
  </si>
  <si>
    <t>2, 3, 4-, 6, 5-</t>
  </si>
  <si>
    <t>I learnt that I am stronger than I thought and I changed my mind for a lot of people around me. Observing people during a crisis can tell you a lot about their ethos and values.</t>
  </si>
  <si>
    <t>Focusing on things that I have rather than on things I was missing.
Communication with friends and family.</t>
  </si>
  <si>
    <t>I haven’t seen my family since August. Meeting them would help a lot. Also, having a proper break from work would be essential. It feels like we have been working non stop since March 2020</t>
  </si>
  <si>
    <t>R_C8sVzQkaTkEy3UB</t>
  </si>
  <si>
    <t>Learned to mediate and converted to Buddhism</t>
  </si>
  <si>
    <t>Ate too much and put on weight</t>
  </si>
  <si>
    <t>Talking to people online and on WhatsApp</t>
  </si>
  <si>
    <t>Across to mental health therapy</t>
  </si>
  <si>
    <t>R_cC4Wpv6zhw2FMgV</t>
  </si>
  <si>
    <t>I have become much more open with friends about mental health, chatted regularly to people who live far away due to everything being online, and have been able to take time for myself</t>
  </si>
  <si>
    <t xml:space="preserve">1, 3, 4+ </t>
  </si>
  <si>
    <t>Anxiety levels have increased, unable to motivate myself to do work, feeling lonely and not talking to friends when I feel sad, sleeping and eating have been very very irregular, feel a lot more hopeless and I don't trust things to stick around anymore</t>
  </si>
  <si>
    <t>1, 3, 4-, 5-, 2</t>
  </si>
  <si>
    <t>I discovered that I have ADHD and am seeking a diagnosis, and I discovered that a lot more of my friends suffer from mental health disorders than I initially thought</t>
  </si>
  <si>
    <t xml:space="preserve">2, 3, 1 </t>
  </si>
  <si>
    <t>Going outside ore often, drinking water, getting a better relationship with sleep, talking to friends about how my mental health is</t>
  </si>
  <si>
    <t>Therapy and counselling to deal with the negative thoughts that have come up, a safety net policy or my university being more accomodating with poor grades</t>
  </si>
  <si>
    <t>R_CdlDcYaLBzolSGR</t>
  </si>
  <si>
    <t>appreciate time with family and friends</t>
  </si>
  <si>
    <t>travelling, job security</t>
  </si>
  <si>
    <t>R_ClhqtCt2PJaiioF</t>
  </si>
  <si>
    <t>R_CmOM9muCUmnZAxr</t>
  </si>
  <si>
    <t>R_cTHcQk1ve6wAoZH</t>
  </si>
  <si>
    <t>Realising that I need to make some big changes that I've put off for too long out of fear because I've realised that if I continue to do nothing, things will just get worse.</t>
  </si>
  <si>
    <t>Everything has become so much harder. My mental and physical health has massively deteriorated and there has been a dangerous lack of support with them, even when there have been services involved. The worst thing of all is that discriminatory and negligent behaviour from people working in front line services has been completely excused and ignored even when this has been abusive. With the deterioration of my health, very little in person contact with friends, none with loved ones, my mental health is the worst its ever been and so is the lack of support, or even compassion, from the so-called caring professionals which leads to me becoming increasingly hopeless, overwhelmed and isolated.</t>
  </si>
  <si>
    <t>1, 2, 4-, 8</t>
  </si>
  <si>
    <t>That people who choose to be employed in the caring professions are not always 'caring'. I've realised from going through the pandemic, who are my true friends and exactly what that means. I've realised that I am stronger than I ever thought but that despite making a huge amount of progress I need to build my support network, move somewhere that I finally be happy and safe and settled long-term and really work on building a positive future by setting and gradually achieving goals that I've dreamed of and put off for too long. I think the time has really come for me to fight to be able to have the life that I've longed for and deserved for so long, as if I don't, I don't think that I can continue with living the life/existence that I have been for too long because I haven't realised that I am capable of so much more even with all of the obstacles in my path. I've learned to appreciate and be grateful for things a lot more, even the little things that I took for granted for so long. I've realised the importance of making creativity a priority in my life and I've realised that my dad is unlikely to ever change and that I need space and low expectations where he is concerned to prevent any further heartbreak being caused by him. I've realised that I want to make a difference and that I want to be a positive influence in the lives of people I come into contact with, whilst continuing to be honest and authentic. I've realised how much my mum means to me even more now that we have become closer than ever during the pandemic, even despite the distance, and it means so much for our relationship to finally be all I ever dreamed for it to be and more. Most of all I've realised that it's during the darkest times that you notice any light at all, even if it's just a distant glimmer, and the importance of focusing on those.</t>
  </si>
  <si>
    <t>Kept in frequent contact with my mum and really improved our relationship, this was helped massively by an improved ability to communicate, which was one of so many benefits of...
Self-funding and starting to attend trauma therapy, which has been life changing in so many ways and has definitely helped me to survive one of the most challenging times of my life as well as to finally have a professional relationship that is focused on validating me and my experiences, being understood and someone actually believing, and as such helping me to believe, that I can progress to recovery and what this means (not a cure but a chance to not let the past control my life like it has for so long). It has helped so much that my therapist is not just focused on a set script or theory, but treats me with respect and like the individual I am. She doesn't have too high expectations, she understands that this is not going to be a case of a brief course of cbt and I will be healed of decades of trauma and abuse but just because I'm not a quick-fix definitely does not mean that she has written me off as not being worth it/being untreatable. As a result of her believing me I have made huge progress both in therapy, within myself, in my relationships with loved ones and most unusually for me in letting my guard down in my therapeutic relationship. I trust her to see me at my worst, to tell her things that I have probably never told any therapist and have even sent her excerpts from my diary because I know that she can be trusted and will understand me instead of judging me or invalidating me.
Trying when I am well enough to, to have online video calls with my friend Jonathan and trying to touch base with friends as much as I can but spending less time on Facebook as I found I was spending too much time comparing my life to the version that was being shared by others of their lives.
Refusing to put up with so much appalling behaviour from others, whether friends who would overstep boundaries repeatedly, hurt and disrespected me, or professionals who have behaved negligently. Life is too short to settle and suffer.
Journalling on a regular basis has been a huge positive in so many ways.
Following dreams such as doing creative writing and journalism courses.
Trying to think about positive changes I can make to make my future so much happier and safer without dwelling too much on past or future that I don't actually live fully in my present.
Trying to think more about ways that I can be more mindful, from meditation daily to trying to restart creative writing and Art Journalling.</t>
  </si>
  <si>
    <t>3,8,2,1</t>
  </si>
  <si>
    <t>To get as far away from South Wales, my abusive neighbour and the appalling public services who have not only enabled him but really impacted negatively on my mental health. If it wasn't for them I would be much further along on my recovery journey than I am. I am hoping to relocate to England where hopefully there will be better services, attitudes, wellness and care for both my physical and mental health, that I can be physically closer to my family which is a huge safety factor for me and I hope that in time, as our relationship improves that I will be able to be more of a support to them. I will also have many more options of pursuing hobbies, interests, courses/education and perhaps some form of flexible voluntary or freelance work.
Better access to physical and mental health support and if necessary treatment, would be of huge impact to me and my family. The pandemic has put a lot of tests and in-person specialist appointments on hold or at the end of huge waiting lists. An example of this, my mother in her 60s has been waiting for a couple of months already for an urgent liver scan which then adds to stress and worry for her and our family as well as meaning that she has to continue to struggle with difficult symptoms whilst holding down a full-time job. I have developed an eating disorder and I need to have assessment and treatment by specialist mental health professionals that I can trust, an assessment for ocd and more support for my ptsd. 
I think opportunities for people to access support groups both within and outside of the mental health team, as a lot of friendships/relationships have suffered.
Reassurance that the government can be relied upon to manage any concerning peaks in the covid rates as early as possible with less intrusive methods rather than leaving things to continue and the UK needing to go into yet another long term pandemic, as I know that this would be a hugely negative experience for me and my entire family. I also think that as soon as possible there needs to be an independent enquiry, not just into how the pandemic could have been handled better (especially initially), why propaganda from anti-vaxxers, that has led to some people becoming fearful of the vaccine, has been allowed to spread so easily with very little of it being challenged quickly enough by a variety of trusted people (not politicians) and a clear communication of the facts. How many people have been affected by long-covid and what sorts of treatment/care/support they need and how this can be best provided.
And a really huge one for me (which in turn impacts my family hugely) is a report into how those with mental illness have been during the pandemic (studies like this will be incredibly useful for this), those who have developed or relapsed mental illnesses, how they have been treated (was treatment even available/accessible - especially for those who were shielding etc?), how many people have lost their lives during lock down as a result of mental illness,how many of these deaths could have been prevented? What could have helped? What needs to be put in place urgently and in the long-term to ensure that those suffering do not get left on waiting lists etc and things escalate unnecessarily? These are such important questions but I doubt the government and public services would be willing to be held accountable. My only hope is that if they do not undertake these enquiries themselves that, a probably better and, more likely trustworthy method, would be for a charity/charities or organisation/organisations will investigate this as I think it is so important for us to not just get caught up in the joy of returning to some form of normality and see this whole experience with Rose tinted glasses, while it is good to appreciate what was successful, it is always good to acknowledge that nothing is ever handled perfectly and so it is good to learn whether things can be done better/differently next time/in any similar situation for a more positive outcome.</t>
  </si>
  <si>
    <t>R_cx6PPslJl5C6dVv</t>
  </si>
  <si>
    <t>Cannot see my partner</t>
  </si>
  <si>
    <t>Able to travel and visit partner and family</t>
  </si>
  <si>
    <t>R_d0QQ56Ut8nuaeFr</t>
  </si>
  <si>
    <t>Have stayed in more, postponed appointments when possible, continued working from home</t>
  </si>
  <si>
    <t xml:space="preserve">6,4+ </t>
  </si>
  <si>
    <t>I have become even more inactive, have eaten more unhealthy food and have become more anti-social</t>
  </si>
  <si>
    <t>That I can manage without much social contact and that material things matter quite a lot to my quality of life</t>
  </si>
  <si>
    <t>Go from one room to another for a change of scene, kept in touch with people to offer moral support, became more organised when shopping, bought things online</t>
  </si>
  <si>
    <t>Vaccination and opportunities for those who want to work or study to do so</t>
  </si>
  <si>
    <t>R_d1ovxn2YMKTKCDD</t>
  </si>
  <si>
    <t>I am much more organised with grocery shopping, and can cook a lot more food which I enjoy.  I've also had the time/inclination to start trying to run, which I've found has given my mental health a boost.</t>
  </si>
  <si>
    <t>I'm a lot more anxious in scenarios where there are lots of people, and can be wound up in grocery stores if people don't attempt to distance.</t>
  </si>
  <si>
    <t>I learned that myself and my partner are on the same page regarding covid - that we should be as sensible as we can so that we don't pass it along to vulnerable people. I also learned that some of my family have differnet levels of comfort regarding covid.</t>
  </si>
  <si>
    <t>I tried running, which I was surprised to enjoy. Working from home also helped remove some stress from the workplace.</t>
  </si>
  <si>
    <t>4+,6,1</t>
  </si>
  <si>
    <t>I would like some of the distancing measures to stay in place for a while, to more gently ease back into 'normal' life.</t>
  </si>
  <si>
    <t>R_dav1XO7Z9dtGBGh</t>
  </si>
  <si>
    <t>I have worked from home for a year and I'm much better about keeping my hands clean</t>
  </si>
  <si>
    <t>My Mom died and I had to grieve alone in my house without my social supports.</t>
  </si>
  <si>
    <t xml:space="preserve">8, 4- </t>
  </si>
  <si>
    <t>I need people more than I thought I did.</t>
  </si>
  <si>
    <t>Picked up a new hobby, did online meetings with friends, learned to cook new things</t>
  </si>
  <si>
    <t>I need more people to be vaccinated so we can be together</t>
  </si>
  <si>
    <t>R_dbySSEgVhF7xvVv</t>
  </si>
  <si>
    <t>Spending more time with my family, Enabled me to get a puppy, People are generally more aware of their behaviours and actions</t>
  </si>
  <si>
    <t>Negative impact on my mental health
Not wanting to exercise around other people
Struggling to get time for myself
Struggling to keep work at work
Staff illnesses putting more pressure on other staff
It's any easy excuse not to socialise with other people which in turn worsens my mental health
Seem to be spending more time working without the financial benefits for it
Not sure what is going to happen going forward</t>
  </si>
  <si>
    <t>I need to spend more time for me but I'm struggling to do this
My mental health is more of an issue than I thought
It's difficult to get the students to follow the government advice when their parents don't believe in COVID or send the child in even though they have been in contact with someone who has tested positive</t>
  </si>
  <si>
    <t>2, 1, 11, 7</t>
  </si>
  <si>
    <t>Spending time with my puppy
Spending time on me
Doing arts and crafts activities</t>
  </si>
  <si>
    <t>I think I will need to get some more support for my mental health issues when the summer holidays start. Making sure we are doing things we enjoy together and separately.</t>
  </si>
  <si>
    <t>R_DCg8scEh9N457DH</t>
  </si>
  <si>
    <t>I wonder how we will return to a normal more free life</t>
  </si>
  <si>
    <t>Lots. People are frightened at times. Not practical and  easily scared. People are selfish generally. Can be rude to others. People don’t think of others in general. I am am optimistic person however and I believe in the goodness of most people. I find some people very strange and insular. People generally don’t consider the consequences if their actions on other people.
Most people don’t think deeply enough about their own humanity.</t>
  </si>
  <si>
    <t>Switch of from news and current affaires. Read more</t>
  </si>
  <si>
    <t>Less pessimistic more positive news</t>
  </si>
  <si>
    <t>R_DGD1rU4xk4oZ8YN</t>
  </si>
  <si>
    <t>Reopening business and establishing protocols</t>
  </si>
  <si>
    <t>Fear</t>
  </si>
  <si>
    <t>Yoga, hiking, art, zoom with friends and family, pets</t>
  </si>
  <si>
    <t>Money</t>
  </si>
  <si>
    <t>R_DIFIqYElisgA24h</t>
  </si>
  <si>
    <t>I've had to do learning from home from university. All my support groups went online, and had to be isolated with my lgbt+ phobic parents.</t>
  </si>
  <si>
    <t>I've had to do learning from home from university - which has been a benefit because I hated the 1hr 20 mins commute and I have bad social anxiety so I don't need to talk to anyone or feel left out anymore. Though being isolated from my friends and not leaving the house has really impacted my mental health. I've been more depressed than usual, and more fatigued as my eating habits are all over the place. My physical health is deteriorating because I'm starting at a screen all day , 12 hours a day. I've had to get a harder prescription for glasses! All of my support groups went online, and they weren't as nice or as helpful. Getting up feels like a chore. I've felt more drained, hopeless and fatigued.</t>
  </si>
  <si>
    <t>1, 2, 6, 4-, 5-. 8</t>
  </si>
  <si>
    <t>Everybody is going through something, everyone is having it hard. Social media is just one lens you see a person, and usually, it's at their best.</t>
  </si>
  <si>
    <t>Didn't look at the news cycle much - especially when it came to racial trauma, police brutality, and covid-19 news.
Made sure I went outside on walks at least twice a month.
Talk to my friends as much as I can
Picked up a new hobby.</t>
  </si>
  <si>
    <t>Some sort of funding to support people looking for jobs and also any debt that has occurred because of the pandemic.
At least a 12-month therapy program for everyone, because this year has been traumatic in so many different ways.</t>
  </si>
  <si>
    <t>R_DiW9ktzSZvQ3N0B</t>
  </si>
  <si>
    <t xml:space="preserve">Non viaggio = No travel </t>
  </si>
  <si>
    <t xml:space="preserve">Mi sono iscritta all’università = I enrolled in university </t>
  </si>
  <si>
    <t>Studiare</t>
  </si>
  <si>
    <t>Viaggiare- Travel</t>
  </si>
  <si>
    <t>R_djoKe5jg6I9AAed</t>
  </si>
  <si>
    <t>不能出国</t>
  </si>
  <si>
    <t>是的，变得更悲观 = Yes, become more pessimistic</t>
  </si>
  <si>
    <t>是的，多学了很多心理学知识 = Yes, I learned a lot of psychology knowledge</t>
  </si>
  <si>
    <t>读越来越多的心理学的书- Read more and more psychology books</t>
  </si>
  <si>
    <t>家人需要了解和阅读更多的心理学知识以帮助和了解自己- Family members need to understand and read more psychological knowledge to help and understand themselves</t>
  </si>
  <si>
    <t>R_DM0AEcTHCMjRY41</t>
  </si>
  <si>
    <t>mehr Home Office, weniger Pendeln, mehr Ruhe, weniger Aktivitäten pro Tag</t>
  </si>
  <si>
    <t>6,4-,4+</t>
  </si>
  <si>
    <t>keine Kommunikation, kein Austausch, keine Leute kennenlernen, erhebliche Einschränkung die eigene Persönlichkeit auszuleben und neue Karrierewege zu erkunden = No communication, no exchange, no getting to know people, considerable restriction to live out one's own personality and to explore new career paths</t>
  </si>
  <si>
    <t xml:space="preserve">4- , 2, 6 </t>
  </si>
  <si>
    <t>mehr Ruhe tut mir gut = more rest is good for me</t>
  </si>
  <si>
    <t>mehr Fokus auf mich selbst- more focus on myself</t>
  </si>
  <si>
    <t>Vertragsverlängerung- contract extension</t>
  </si>
  <si>
    <t>R_DNd9DgkVqRfOwSt</t>
  </si>
  <si>
    <t>studying from home, doing everything online, not seeing many people (live alone), not going to gym anymore</t>
  </si>
  <si>
    <t xml:space="preserve">6, 10, 7, 4- </t>
  </si>
  <si>
    <t>working out less, eating worse, less social interaction, worse sleep</t>
  </si>
  <si>
    <t>we are resilient! did some online courses and spent time on self-development, spent time nourishing friendships with friends who live far on Skype</t>
  </si>
  <si>
    <t xml:space="preserve">1, 2, 3, 10 </t>
  </si>
  <si>
    <t>mindfulness/yoga, routine, regular online social events, volunteering, regular phone calls, finding new interests, music, working out at home when possible</t>
  </si>
  <si>
    <t>less pressure from school</t>
  </si>
  <si>
    <t>R_DT51SIvlFl1jpyV</t>
  </si>
  <si>
    <t>More responsible, managing time, multitasking</t>
  </si>
  <si>
    <t xml:space="preserve">2,4+ </t>
  </si>
  <si>
    <t>More stress and anxiety</t>
  </si>
  <si>
    <t>That I suffer from high functioning anxiety</t>
  </si>
  <si>
    <t>Seeing friends and spending time alone when overwhelmed and spending time with family</t>
  </si>
  <si>
    <t>Reassurance from the government</t>
  </si>
  <si>
    <t>R_eg68hx6zEFkrvxL</t>
  </si>
  <si>
    <t>Appreciation and perspective</t>
  </si>
  <si>
    <t>Just restlessness of it all worn me down in so many ways.</t>
  </si>
  <si>
    <t>Yes and I joined a book club which I love!</t>
  </si>
  <si>
    <t xml:space="preserve">2, 5+ </t>
  </si>
  <si>
    <t>Couples therapy, time and energy invested in trying to improve all round health</t>
  </si>
  <si>
    <t>8,3,2</t>
  </si>
  <si>
    <t>Just more positive certainty</t>
  </si>
  <si>
    <t>R_ehXByFDdE7eakNj</t>
  </si>
  <si>
    <t>R_ehXdJRlQCfHILEl</t>
  </si>
  <si>
    <t>COVID has enabled me to adapt to situations better e.g. working from home. Also makes me more grateful for social situations and seeing loved ones, friends etc. Definitely feel I’m more in the moment when I do so now. I also got into gym and exercising due to the extra time at home.</t>
  </si>
  <si>
    <t>To be honest I don’t think it has changed my lifestyle for the worse necessarily apart from the inability to see friends etc. And I’d like to be able to meet my colleagues in person (from my new job). I think in this light I can get quite frustrated.</t>
  </si>
  <si>
    <t>If anything how we can adapt as a society in all aspects. The way we socialise, the way we work, the way we adapt.</t>
  </si>
  <si>
    <t>Started exercising to improve my mental health. Made sure I set more of a routine, became more organised etc. Made sure I kept in contact with friends and loved ones.</t>
  </si>
  <si>
    <t>I think general reassurance in all aspects would be beneficial. But I have to say I think we have been lucky through the pandemic and I understand that not everyone has had such an easy time. So in terms of recovery, not much needs to be done.</t>
  </si>
  <si>
    <t>R_ekBZmowIzYerFmN</t>
  </si>
  <si>
    <t>getting better at self motivating an working from home I think</t>
  </si>
  <si>
    <t>5+, 6</t>
  </si>
  <si>
    <t>health is way worse without gyms and now gyms are too busy to work out in</t>
  </si>
  <si>
    <t>I need to improve my self-motivation</t>
  </si>
  <si>
    <t>don't know really</t>
  </si>
  <si>
    <t>nothing. I'm fine by myself</t>
  </si>
  <si>
    <t>R_ekUWQwGJLGsybLP</t>
  </si>
  <si>
    <t>R_erJsIurzZq5AqT7</t>
  </si>
  <si>
    <t>social isolation, less physical exercise, overeating</t>
  </si>
  <si>
    <t>get comfortable with my own company</t>
  </si>
  <si>
    <t>no idea</t>
  </si>
  <si>
    <t>R_esXnUZUPhFgKgZX</t>
  </si>
  <si>
    <t>more focused on what is important</t>
  </si>
  <si>
    <t>lack of concentration, less patience</t>
  </si>
  <si>
    <t>mot really</t>
  </si>
  <si>
    <t>Not letting small things get at me</t>
  </si>
  <si>
    <t>more financial stability and housing security</t>
  </si>
  <si>
    <t>R_eXb2VNqNuaPly2B</t>
  </si>
  <si>
    <t>Has given me more time to focus on my studies</t>
  </si>
  <si>
    <t>Has prevented me from dating</t>
  </si>
  <si>
    <t>Yes, that I can cope with a sedentary lifestyle reasonably well; and that others are more prone to stress than I thought</t>
  </si>
  <si>
    <t>Set up a nice working space</t>
  </si>
  <si>
    <t>To see each other</t>
  </si>
  <si>
    <t>R_eXpvNVlk4mqfz69</t>
  </si>
  <si>
    <t>less exercise, more stress</t>
  </si>
  <si>
    <t>hmm people can behave in very irrational ways</t>
  </si>
  <si>
    <t>tried to exercise and get enough sleep. Tried to go out daily</t>
  </si>
  <si>
    <t>Please just open gyms, pools etc so that I can exercise better</t>
  </si>
  <si>
    <t>R_NWpRRhgJL0MXMu5</t>
  </si>
  <si>
    <t>R_O85pcB7V3s6385j</t>
  </si>
  <si>
    <t>More family time</t>
  </si>
  <si>
    <t>More sedentary, eating more</t>
  </si>
  <si>
    <t>How well we get on as a family</t>
  </si>
  <si>
    <t>Spending lots of time in the garden, knitting</t>
  </si>
  <si>
    <t>Holiday time</t>
  </si>
  <si>
    <t>R_O9JNnD4ynItLOJH</t>
  </si>
  <si>
    <t>more physical acitiviy</t>
  </si>
  <si>
    <t>more worried</t>
  </si>
  <si>
    <t>more fragile than expected</t>
  </si>
  <si>
    <t>R_OJpELvc6qfSOo2B</t>
  </si>
  <si>
    <t>I started a new job working from home.</t>
  </si>
  <si>
    <t>It has made me more wary of people potentially? And disappointed when I see them break the rules</t>
  </si>
  <si>
    <t>1, 2, 7, 11</t>
  </si>
  <si>
    <t>I learned that I need less social contact than I thought I did.</t>
  </si>
  <si>
    <t>Running, calling friends &amp; family more, being more vulnerable &amp; emotionally honest</t>
  </si>
  <si>
    <t>Very little.</t>
  </si>
  <si>
    <t>R_OJYkFHu4eXMcuSB</t>
  </si>
  <si>
    <t>Take more time for myself</t>
  </si>
  <si>
    <t>Not seeing people has led to spiraling thoughts of paranoia</t>
  </si>
  <si>
    <t>4-, 1, 2</t>
  </si>
  <si>
    <t>Developed self care strategies and continued taking about feelings to MH workers</t>
  </si>
  <si>
    <t>More of the same, talking therapies</t>
  </si>
  <si>
    <t>R_OkB5TgNdhTAI56F</t>
  </si>
  <si>
    <t>ΛΙΓΟ</t>
  </si>
  <si>
    <t xml:space="preserve">ΟΧΙ = No </t>
  </si>
  <si>
    <t>ΝΑΙ = Yes</t>
  </si>
  <si>
    <t>R_OkTVcWv3UANUZxL</t>
  </si>
  <si>
    <t>My life is less hectic and I have slowed down on many extracurricular activities, especially those related to my children. It gave us more quality time as a family and gave me more time to reflect on many things.</t>
  </si>
  <si>
    <t xml:space="preserve">2, 3, 5+ </t>
  </si>
  <si>
    <t>I have become more anxious and more isolated as a person.</t>
  </si>
  <si>
    <t>1, 4- , 2</t>
  </si>
  <si>
    <t>yes, that I am very anxious as a person, which I wasn't aware of before. Besides, I also have learnt to choose the people I can trust and refer them as my close-knit friends. Other people, whom I consider acquaintances, I am not giving importance to in my life and keep them at arms' length.</t>
  </si>
  <si>
    <t>Focus more on my studies and use Emotion regulation strategies.</t>
  </si>
  <si>
    <t>6,4+,1</t>
  </si>
  <si>
    <t>None. we have adapted just fine.</t>
  </si>
  <si>
    <t>R_OoKe4ZL9WrnudJT</t>
  </si>
  <si>
    <t>No travel, see people installer groups, shop more online rather than in store, working out only at home</t>
  </si>
  <si>
    <t>No travel</t>
  </si>
  <si>
    <t>I’m happy where I am and not affected by all the lockdowns. I am not affected by all this like many other people, I take things as they are.</t>
  </si>
  <si>
    <t>Exercise at home - not dependent on gyms being open. Move to a bigger apartment with a balcony, so that we have outdoor space even during lockdown (and any other time of course).</t>
  </si>
  <si>
    <t>Don’t need anything extra</t>
  </si>
  <si>
    <t>R_oY9p7FxCdBYfAFb</t>
  </si>
  <si>
    <t>I have isolated myself, I never see anyone, I feel safer</t>
  </si>
  <si>
    <t>Staying alive</t>
  </si>
  <si>
    <t>People do not care</t>
  </si>
  <si>
    <t>I kept away from everyone</t>
  </si>
  <si>
    <t>I get support from mental health team</t>
  </si>
  <si>
    <t>R_PAHsUOSZzkAdvi1</t>
  </si>
  <si>
    <t>Teaching online - it's good to learn these new skills but I think the students struggle. Got a puppy and that has increased responsibilities. Struggle to exercise espescially as it is hot and all gyms are closed. Wanted to go the doctor to get a mole checked out but haven't been able to due to restricitions.</t>
  </si>
  <si>
    <t>10, 4-, 8</t>
  </si>
  <si>
    <t>Excercise less, eat and drink more. Less likely to engage in news. Negative about the future as can't plan. Expect plans to change or be cancelled.</t>
  </si>
  <si>
    <t xml:space="preserve">4-, 4+, 2 </t>
  </si>
  <si>
    <t>I can cope by myself. Husband and I were seperated for 6 months due to travel restrictions.</t>
  </si>
  <si>
    <t>At the beginning lots of yoga. Talking to friends and family. Routines helped me too.</t>
  </si>
  <si>
    <t>To be able to see family. Qatar is on a red list and so we can't travel back to the UK easily. Time for exercise.</t>
  </si>
  <si>
    <t>R_pASbjDoOg9C6AMN</t>
  </si>
  <si>
    <t>more working from home and managing home schooling</t>
  </si>
  <si>
    <t>Children and I suffered from missing in-person school. 
I miss the opportunity to go out and see friends and to travel</t>
  </si>
  <si>
    <t xml:space="preserve">3, 6, 4- </t>
  </si>
  <si>
    <t>How resilient and self-motivated my children can be.</t>
  </si>
  <si>
    <t>Keeping routines but being more relaxed with children's behaviour and screen-time</t>
  </si>
  <si>
    <t>Time to catch up on work, missed from home schooling children.</t>
  </si>
  <si>
    <t>R_pbDPcfDHnl5fkjf</t>
  </si>
  <si>
    <t>Yes, I learned to enjoy my home and surroundings, I organised the house better, dealt with someparts of it I should have done years ago, and never had time. I've got much better at IT skills and home working. My garden looks the best it's ever done and I love spending time with my husband. He built us a camper van during the lock downs!</t>
  </si>
  <si>
    <t xml:space="preserve">2, 3, 4+, 6, 10 </t>
  </si>
  <si>
    <t>Take time to unwind at the end of the day. More exercise.</t>
  </si>
  <si>
    <t>Job security
Being safe at work</t>
  </si>
  <si>
    <t>R_PCA0b4NNIhErwNb</t>
  </si>
  <si>
    <t>R_pDxHa0MJSoOP1IZ</t>
  </si>
  <si>
    <t>found a routine that really works for me. got an autism diagnosis for work (life-changing). I can spend way longer on my own now before getting depressed.</t>
  </si>
  <si>
    <t>I've become more of a hermit (I already was one but now...), much more stolid and stubborn in my thinking, more risk-averse.
I have less patience than I did with the wider world.
I drink more. Never more than one bottle of wine or equivalent a week, but it used to be a rarity at all - the "treat" for coping with the first few weeks has become more frequent.</t>
  </si>
  <si>
    <t>people actually like me! have been more authentically me - too tired to filter all the time - and people like my full-on daft self.</t>
  </si>
  <si>
    <t>set boundaries for myself about work (no overtime), rest (day off mornings are all mine), things I'd agree to. Stuck to them!
attempted to exercise.
told people I was autistic
switched off from the outside world for a while if it was really upsetting me</t>
  </si>
  <si>
    <t>to trust that we're rebuilding more fairly and in a way that'll suit way more people, not just the status quo.
**material** recognition of the effort made by everyone who couldn't work from home</t>
  </si>
  <si>
    <t>R_pM2Ite2zv1Oby8h</t>
  </si>
  <si>
    <t>work from home, fewer career prospects after graduation, see going out</t>
  </si>
  <si>
    <t>More time spent inside playing video games, watching TV, and on social media than outside exercising/going places, socializing with friends</t>
  </si>
  <si>
    <t xml:space="preserve">4+, 10, 4-, 3 </t>
  </si>
  <si>
    <t>how resilient people can be</t>
  </si>
  <si>
    <t>trying to remember that the most important thing is that everyone stays healthy and doesn't catch COVID-19, be kind to myself and not expect the same level of productivity, etc.</t>
  </si>
  <si>
    <t>access to a vaccine, and being vaccinated, job opportunities/offer</t>
  </si>
  <si>
    <t>R_po6FHM9XnQSFEgp</t>
  </si>
  <si>
    <t>Using virtual services to support users for our charity, prioritizing things we need at home (food, etc.), using Zoom to contact friends and family</t>
  </si>
  <si>
    <t>Lost a family member to COVID,,Watching another family member deteriorating physically due to pandemic, sometimes upsetting to watch irresponsible behavior of people,,not distanceing, littering the parks, etc.</t>
  </si>
  <si>
    <t>8, 3, 11, 7</t>
  </si>
  <si>
    <t>Was able to address new virtual communication demands at work better than I thought I would,,</t>
  </si>
  <si>
    <t xml:space="preserve">6, 10, 2 </t>
  </si>
  <si>
    <t>Used Zoom and Facebook to communicate with family &amp; friends,,did Show &amp; tell with some to promote doing things between contacts,,developed better crochet and watercolor painting skills, used mindfulness and meditating at times.</t>
  </si>
  <si>
    <t>Being able to visit with family and friends, having gyms/pools open up, having restaurants/pubs open up.</t>
  </si>
  <si>
    <t>R_po7B8GR03kLk0IV</t>
  </si>
  <si>
    <t>R_PSqkH4eArPogiQN</t>
  </si>
  <si>
    <t>It left me exposed to my bad habits</t>
  </si>
  <si>
    <t>I am more creative than I give myself credit for</t>
  </si>
  <si>
    <t>Went to therapy</t>
  </si>
  <si>
    <t>Time and reckless optimism</t>
  </si>
  <si>
    <t>R_PU7NPIuPRcuITV7</t>
  </si>
  <si>
    <t>We (including myself) cook a lot more and eat well. I make an effort to keep in touch with people and value conversations and interactions more. I read more (not just news, books!) I am more engaged with educating our child at home.</t>
  </si>
  <si>
    <t>I probably spend too much time shopping online. I am a bit suspicious, skeptical, or scathing about others in my city (Querdenker, Anthroposophs, antivaxxers...) One of my close frienships has gone way downhill because of differences of opinion. I am more addicted to Twitter...</t>
  </si>
  <si>
    <t>10, 4+, 2, 3</t>
  </si>
  <si>
    <t>I can cook and can also enjoy it. I like reading non-fiction books (rather than fiction). We are quite self-sufficient as a family. I do actually have to go outside every day at least a little, and don't have to convince myself hard to do so. I am no longer so close to some of my previously very close friends and perhaps had fundamental (maybe irreconcilable differences) to them.</t>
  </si>
  <si>
    <t>I made an effort to organize calls with others and keep in touch. I signed on to continue my regular therapy sessions. I made an effort to join my yoga class and be good to myself.</t>
  </si>
  <si>
    <t>2,8,4+</t>
  </si>
  <si>
    <t>We will need support towards the end of my pregnancy, the birth, and the coming months. From family and friends (old and new). My husband needs time off work (as arranged) and I am taking the remainder of my holidays ahead of maternal leave. I hope that my husband's mother-in-law will be vaccinated soon, before she plans to come stay with us. I hope many more people will be vaccinated. I hope that numbers will go down enough so that it's safer for our daughter to go back to kindergarten.</t>
  </si>
  <si>
    <t>R_PzIBkgiqEGWeYU1</t>
  </si>
  <si>
    <t>I have more savings</t>
  </si>
  <si>
    <t>Everything else!</t>
  </si>
  <si>
    <t>Pointless rules and illogical people annoy me more than I thought.</t>
  </si>
  <si>
    <t>Ignoring the pointless rules quitely.</t>
  </si>
  <si>
    <t>7,13</t>
  </si>
  <si>
    <t>Pointless rules to stop.</t>
  </si>
  <si>
    <t>R_pzUmeAdk3E7fztD</t>
  </si>
  <si>
    <t>R_Q6yQWVcX6sey8x3</t>
  </si>
  <si>
    <t>Cannot visit family due to lockdown</t>
  </si>
  <si>
    <t>3,4-,7</t>
  </si>
  <si>
    <t>Lost face to face contact with friends and family</t>
  </si>
  <si>
    <t>Maintain a positive attitude</t>
  </si>
  <si>
    <t>Early lifting of lockdown so that we can meet again without quarantine</t>
  </si>
  <si>
    <t>R_qCtAjBNclAcpEtj</t>
  </si>
  <si>
    <t>Feeling (even more) grateful for what I have ((mental-) health &amp; resilience, space, living close to nature, ability to work from home, ...)</t>
  </si>
  <si>
    <t>I worry (more) about how the world(leaders) will be able to make the turn from well-fare to well-being. Are we all able to accept that we don't always need to go for more, bigger, better because exhausts our planet and causes conflict and even more war. This crisis is a perfect opprtunity to make that move. Yet, do they (= we) have the guts to do it?</t>
  </si>
  <si>
    <t>How people react so differently to the stress. And that new, unknown patterns become visible.</t>
  </si>
  <si>
    <t>sleep longer, be milder with myself and others, accept and try to embrace the disadvantages, listen (more) to my body and soul to find what it needs to feel better, rather then listen to all these self-proclaimed gurus with their action plans and advices.</t>
  </si>
  <si>
    <t>I don't need any support.</t>
  </si>
  <si>
    <t>R_qLC2iVjUqZHBO9j</t>
  </si>
  <si>
    <t>More time with family in the same household instead of activities. Saved more money not going out.</t>
  </si>
  <si>
    <t>R_qPK65VHHPBzjVGF</t>
  </si>
  <si>
    <t>Gar nicht.</t>
  </si>
  <si>
    <t>Hat Unterhaltungsangebote entzogen und Zukunftspläne in Frage gestellt. = Has withdrawn entertainment and questioned future plans.</t>
  </si>
  <si>
    <t>Nein.</t>
  </si>
  <si>
    <t>Kleine Genusserlebnisse in den Alltag einbauen (z. Bsp. Take-Away abholen).- Incorporate small pleasure experiences into everyday life (e.g. pick up take-away).</t>
  </si>
  <si>
    <t>Keine Unterstützung, aber Aufschwung im Arbeitsmarkt und in der Wirtschaft.- No support, but an upswing in the labor market and in the economy.</t>
  </si>
  <si>
    <t>R_r28zDXedNpKPk0V</t>
  </si>
  <si>
    <t>I now cherish the time spent with family and friends more. You do realize what are the most important things in life in this scenario.</t>
  </si>
  <si>
    <t>Everything is just negative, a never-ending cycle of pessimism, in all aspects of life.</t>
  </si>
  <si>
    <t>I think I became a new person, but not all of it is good. I am now more negative about life, whereas before I was more optimistic. Everyone is just coping.</t>
  </si>
  <si>
    <t>I did not do too well, honestly, still struggling, as everything is so unsure and you feel that outside events have more effect on your life than you do.</t>
  </si>
  <si>
    <t>Just more optimism really. And time, to really have a break, and rest.</t>
  </si>
  <si>
    <t>5+,4-</t>
  </si>
  <si>
    <t>R_r2UWME1p6oIOHHH</t>
  </si>
  <si>
    <t>R_r7kdYA13fspBGHT</t>
  </si>
  <si>
    <t>R_R8Jqe2k3o5rybnP</t>
  </si>
  <si>
    <t>(In the current stage:) Transitioning from teaching at home to hybrid teaching</t>
  </si>
  <si>
    <t>Students and parents reach me with a lot of questions all the time on instant messaging tools --&amp;gt; loss of personal time</t>
  </si>
  <si>
    <t>Nil</t>
  </si>
  <si>
    <t>Reminding myself that some people are just unreasonable
Sleep more</t>
  </si>
  <si>
    <t>11,4+</t>
  </si>
  <si>
    <t>Support from the school management to reject parents' and students' unreasonable requests (asking multiple lateness record to be erased despite months of reminders)
Financial support would be nice but not necessary for me</t>
  </si>
  <si>
    <t>R_r8QwR5S49tt9znH</t>
  </si>
  <si>
    <t>Working from home, less interaction with friends, falling out with friends who don’t take preventive measures seriously, haven’t seen family in 2 years because can’t travel</t>
  </si>
  <si>
    <t>6,3,7</t>
  </si>
  <si>
    <t>less interaction with friends and colleagues, falling out with friends who don’t take preventive measures seriously, haven’t seen family in 2 years because can’t travel</t>
  </si>
  <si>
    <t>Maybe happier being at home than I thought?</t>
  </si>
  <si>
    <t>Vaccine access, better information about kids risk</t>
  </si>
  <si>
    <t>R_RgCMQirfe0VslPj</t>
  </si>
  <si>
    <t>More used to my own company, slower pace of life</t>
  </si>
  <si>
    <t>Loneliness</t>
  </si>
  <si>
    <t xml:space="preserve">12 = Motivation </t>
  </si>
  <si>
    <t>"Being hopeful about the future, trying to find jobs and opportunities that interest me to pursue after my studies."</t>
  </si>
  <si>
    <t>R_RgxFGZ0tVO4F8Zj</t>
  </si>
  <si>
    <t>Don't take time and freedom for granted</t>
  </si>
  <si>
    <t>uncertainty about the future. The world descending into more chaos. Not being able to travel and see family and friends.</t>
  </si>
  <si>
    <t>i don't like isolation at aaalllllll.</t>
  </si>
  <si>
    <t>Started playing warzone to forget things and pass the time. Watched a lot of netflix.</t>
  </si>
  <si>
    <t>R_RjWTHnPQ5fZq3Fn</t>
  </si>
  <si>
    <t>Happy at home. No colds or flu. Mask may be norm at a grocery store</t>
  </si>
  <si>
    <t>I love spending time with my family</t>
  </si>
  <si>
    <t>Cook more garden some</t>
  </si>
  <si>
    <t>R_Rnoq3VaoXUtLfcR</t>
  </si>
  <si>
    <t>Content with staying at home if I have to also I have saved money</t>
  </si>
  <si>
    <t>I feel lonely and depressed</t>
  </si>
  <si>
    <t>Some people are selfish</t>
  </si>
  <si>
    <t>Talk to friends</t>
  </si>
  <si>
    <t>R_Rnss1v7jwWI8pGx</t>
  </si>
  <si>
    <t>Reassessed work life balance</t>
  </si>
  <si>
    <t>Put weight on, become unfit. I’m a hill climber, there are none locally</t>
  </si>
  <si>
    <t>How hard it must have been for those living alone</t>
  </si>
  <si>
    <t>Yoga 
Read more books 
Online jigsaws 
DIY 
Zoom calls</t>
  </si>
  <si>
    <t>4+10</t>
  </si>
  <si>
    <t>I think we would manage in the same way we have</t>
  </si>
  <si>
    <t>R_RPLHhWBESPcz9TP</t>
  </si>
  <si>
    <t>healthier food</t>
  </si>
  <si>
    <t>less exercise</t>
  </si>
  <si>
    <t>R_RVThMkl5lqqMjXX</t>
  </si>
  <si>
    <t>Work from home, lack of social life</t>
  </si>
  <si>
    <t>Lack of social interaction</t>
  </si>
  <si>
    <t>I want to be around people more</t>
  </si>
  <si>
    <t>Got back to yoga practise, inventive about new dishes</t>
  </si>
  <si>
    <t>Cheer them up through different means</t>
  </si>
  <si>
    <t>R_RWZkO96iixSG4ox</t>
  </si>
  <si>
    <t>It has made my physical health better as I have had more time to focus on that.</t>
  </si>
  <si>
    <t>It has made my anxiety bad again.</t>
  </si>
  <si>
    <t>Turns out I need constant social exposure to make sure I don't become a hermit.</t>
  </si>
  <si>
    <t>R_Rz6TdRmNchdmKtP</t>
  </si>
  <si>
    <t>Working from home completely now</t>
  </si>
  <si>
    <t>Less active, more unfit</t>
  </si>
  <si>
    <t>Who keeps up communication when it's not in-person</t>
  </si>
  <si>
    <t>Set up my home office so lockdown don't interrupt my work</t>
  </si>
  <si>
    <t>R_s4NkmhsXtlzDDfr</t>
  </si>
  <si>
    <t>一部分变糟糕 = Part of it goes bad
Part of it is getting better (more focused on learning)
一部分也在变好（更专注学习）</t>
  </si>
  <si>
    <t>是 = Yes</t>
  </si>
  <si>
    <t>R_s56IURWZrj1Va4F</t>
  </si>
  <si>
    <t>Negative feelings towards other people (not distancing etc); falling out with friends over covid, not being able to see my Mum who is nearly 90.
Concern about safety coming out of lockdown - transitional period where unclear about mixing.</t>
  </si>
  <si>
    <t xml:space="preserve">1, 11, 3, 4-, 7 </t>
  </si>
  <si>
    <t>Not really. Other than recognising the things I really like doing - eg theatre and nice meal out. I'm really missing culture, galleries, cinema etc.</t>
  </si>
  <si>
    <t>I don't think I have done anything positive. I've just adapted to not doing anything.</t>
  </si>
  <si>
    <t>Learning to feel safe again.</t>
  </si>
  <si>
    <t>R_s5pM99LpxbP8VpL</t>
  </si>
  <si>
    <t>I do everything from home now ( work, school, exercise, etc.)</t>
  </si>
  <si>
    <t>More isolated, less socializing</t>
  </si>
  <si>
    <t>I learned about what is really a necessity in life and I guess I also learned who is really there for me and who isn’t.</t>
  </si>
  <si>
    <t>Exercise
Yoga</t>
  </si>
  <si>
    <t>R_s5tTikw6hWDQ9ep</t>
  </si>
  <si>
    <t>Staying more at home</t>
  </si>
  <si>
    <t>Can't go travel</t>
  </si>
  <si>
    <t>Getting used to wearing masks
Watching TV dramas
Eating a balanced diet
Keeping the habit of weekly hiking</t>
  </si>
  <si>
    <t>Vaccination 
Can travel</t>
  </si>
  <si>
    <t>R_SAA3SfpD8x3cznz</t>
  </si>
  <si>
    <t>R_saFZRguU9JH3oVb</t>
  </si>
  <si>
    <t>It has enabled me to come up with a more stable routine as I am at home all of the time.</t>
  </si>
  <si>
    <t>It has made it harder to focus on uni work as I have not been going out much. My concentration and motivation has declined and I am finding myself being bored a lot of the time. I feel nervous about leaving the house as I have been used to staying inside for a long time.</t>
  </si>
  <si>
    <t xml:space="preserve">6, 4-, 5-, 1 </t>
  </si>
  <si>
    <t>Spent more time with family and came up with new hobbies</t>
  </si>
  <si>
    <t>Stay positive</t>
  </si>
  <si>
    <t>R_sBQyqtB4HajFXWh</t>
  </si>
  <si>
    <t>miss seeing family</t>
  </si>
  <si>
    <t>felt more isolated and lonely
feel like we are older and don't have years left to just stay home and wait
more focused on my and my husbands mental and physical health</t>
  </si>
  <si>
    <t>there are lots of people who believe fake news and won't follow any guidelines
thus, endangering themselves and others
The lack of unity on this subject has been disheartening</t>
  </si>
  <si>
    <t>went out to shop and eat while following safety guidelines.</t>
  </si>
  <si>
    <t>allow us to see family in UK and vice versa
for our grown son's occupation come back
creation of travel passport</t>
  </si>
  <si>
    <t>R_scGoiy8X4CyYQrn</t>
  </si>
  <si>
    <t>Made me cope better with uncertainty.</t>
  </si>
  <si>
    <t>Given me a bit of a “What’s the worst that could happen, life is short” mentality. I take more risks now.</t>
  </si>
  <si>
    <t>Became more aware of how much people need people.</t>
  </si>
  <si>
    <t>Tried to speak with friends more in the UK. Tried to think less about “when we will get home” and make the most of living in the literal best place in the world right now (NZ).</t>
  </si>
  <si>
    <t>I worry about my family every single day. I worry there will be a day they need me and I can’t get back to the UK easily. (Also if I leave NZ- I cannot re enter currently due to my visa status)</t>
  </si>
  <si>
    <t>R_SDCYtWkKqz8ajfP</t>
  </si>
  <si>
    <t>Sono più chiusa in casa</t>
  </si>
  <si>
    <t>R_sF231wzJRG6ZXiN</t>
  </si>
  <si>
    <t>È peggiorata la fiducia nelle istituzioni non mi sembra che si prendano decisioni coerenti e tempestive. Non posso andare dai miei figli che vivono all’estero. La pandemia non l’avevo mai considerata come possibilità di morte di milioni di persone in tutto il mondo = Trust in institutions has worsened, it does not seem to me that coherent and timely decisions are made. I cannot go to my children who live abroad. I had never considered the pandemic as the possibility of the death of millions of people around the world</t>
  </si>
  <si>
    <t xml:space="preserve">2, 3, 12 </t>
  </si>
  <si>
    <t>Si che non diventiamo migliori se qualcosa ci minaccia = Yes, we don't become better if something threatens us</t>
  </si>
  <si>
    <t>Ho cercato di vedere le cose positive come leggere, passeggiare quando possibile, occuparmi- I tried to see the positive things like reading, walking whenever possible, occupying myself</t>
  </si>
  <si>
    <t>Credere che ci siano persone sane di mente a governarci- Believing that there are sane people ruling us</t>
  </si>
  <si>
    <t>R_SH6lZ5eVzTPDX8Z</t>
  </si>
  <si>
    <t>Nope.</t>
  </si>
  <si>
    <t>Introvert, less social.</t>
  </si>
  <si>
    <t>Try to being calmer and try to come in balance when feeling depressed by myself.</t>
  </si>
  <si>
    <t>Netflix, a lot of walking in the near by area, online chatting, social media feed, few video calls.</t>
  </si>
  <si>
    <t>Health safety mostly.</t>
  </si>
  <si>
    <t>R_sHZQZK8B0X0DGN3</t>
  </si>
  <si>
    <t>Feel graceful about things already have</t>
  </si>
  <si>
    <t>Worry about catching the virus .Lose friends because of social distancing..Little exercise worse my physical ability becos of lockdown .</t>
  </si>
  <si>
    <t>1, 3, 4- , 7</t>
  </si>
  <si>
    <t>Keep a better hygiene habit than before.Stay at home more often.</t>
  </si>
  <si>
    <t xml:space="preserve">2, 4+ , 4- </t>
  </si>
  <si>
    <t>Wear face mask when ever outside home all the time .
Keep social distancing</t>
  </si>
  <si>
    <t>Work harder than before to gain more incomes .</t>
  </si>
  <si>
    <t>R_SJzKkhjj3qAADjr</t>
  </si>
  <si>
    <t>More appreciation for going out.  Less paranoid about other people's cleanliness.</t>
  </si>
  <si>
    <t>Have become reclusive and do not want to go out if can be avoided.</t>
  </si>
  <si>
    <t>People can be selfish and caught up in their own lives.
I have learnt that I am more resilient, adaptable and stronger than I thought I was</t>
  </si>
  <si>
    <t>11, 1, 2</t>
  </si>
  <si>
    <t>Online support groups, reaching out to friends, being more honest about feelings, counselling</t>
  </si>
  <si>
    <t>10,8,2,3</t>
  </si>
  <si>
    <t>To continue to keep social distancing, face coverings and hands clean when out. For others to do the same.</t>
  </si>
  <si>
    <t>R_SK6ezveWHWVMhj3</t>
  </si>
  <si>
    <t>learning from home, caregiver responsibilities</t>
  </si>
  <si>
    <t>nature of work, workload and work pattern has completely changed
my lifestyle is more isolated from others</t>
  </si>
  <si>
    <t>I am more resilient than I thought and I have learned to become more tolerant.
Other people are less resilient and have a vastly different perspective on the pandemic.</t>
  </si>
  <si>
    <t xml:space="preserve">1, 2, </t>
  </si>
  <si>
    <t>meditation
regular walking 
cycling</t>
  </si>
  <si>
    <t>For my partner to be able to return to work after shielding.</t>
  </si>
  <si>
    <t>R_sM9bf7SwuZROLtf</t>
  </si>
  <si>
    <t>More time to sleep</t>
  </si>
  <si>
    <t>Everything in now a hassle.</t>
  </si>
  <si>
    <t>Just got on with it</t>
  </si>
  <si>
    <t>The social distancing requirement to be no longer a requirement</t>
  </si>
  <si>
    <t>R_SNweaEf4TZ7a2lj</t>
  </si>
  <si>
    <t>Better work life balance with working from home, seeing children more, etc.</t>
  </si>
  <si>
    <t>Miss seeing family and friends. Put on weight. Not spending enough time outside. Worry more about stuff</t>
  </si>
  <si>
    <t>I'm more resilient than I realised. Also how strong my relationship with my partner is - we didn't mind being around each other 24 / 7 at all!</t>
  </si>
  <si>
    <t>I had some coaching to improve my confidence after being furloughed and did some reading around managing anxiety</t>
  </si>
  <si>
    <t>How work handle things will be key - I really want flexible working to remain, it's been life changing</t>
  </si>
  <si>
    <t>R_sSuZObUuXqW92r7</t>
  </si>
  <si>
    <t>Place more importance on interactions with friends and family.</t>
  </si>
  <si>
    <t>Taken away time with family and friends, made me more self conscious in public and more anxious about catching illnesses.</t>
  </si>
  <si>
    <t>Exercise, time with family, time alone, keep in contact with friends</t>
  </si>
  <si>
    <t>Financial, emotional</t>
  </si>
  <si>
    <t>R_SUiVoU2A58ZdRcd</t>
  </si>
  <si>
    <t>My finances were a concern for a while and finding employment as well. My appetite is practically nonexistent. I’m stressed often, and the lack of access to my relationships hasn’t helped de-stress. Virtual classes have been very challenging. My relationship has been impacted negatively, through lack of excitement and connection.</t>
  </si>
  <si>
    <t>1, 3, 4-, 6,</t>
  </si>
  <si>
    <t>I need social interaction to go on and the lack of excitement has taken a toll on me. I need variety with activities to do and places to go. I enjoy my freedom and this lockdown has me feeling restrained.</t>
  </si>
  <si>
    <t>Using marijuana to help with the stress and trying to pick up new hobbies.</t>
  </si>
  <si>
    <t>The ability to travel so I can see my family. Getting vaccinated, along with the rest of the province so this can finally end. Working more than I need to recover financially from the pandemic hit.</t>
  </si>
  <si>
    <t>4+,3,7,6</t>
  </si>
  <si>
    <t>R_SVtFGMmOWq34vf3</t>
  </si>
  <si>
    <t>Everyday life, moving around, seeing family and friends</t>
  </si>
  <si>
    <t>It is scary how easily our life can change. I have been drinking a glass of wine almost everyday just for the time to pass by, feeling that it is something different. The routine has become more "routine".</t>
  </si>
  <si>
    <t>I learned that there is a massive degree of ignorance and stupidity.</t>
  </si>
  <si>
    <t>I was working and studying more, communicated with friends through the Internet.</t>
  </si>
  <si>
    <t>6,10,3</t>
  </si>
  <si>
    <t>We weren't affected much. We have stable jobs and we are healthy.</t>
  </si>
  <si>
    <t>R_SYMXnsXp6uwBuoh</t>
  </si>
  <si>
    <t>More motivation for healthy activities
More sceptical of reported data
More socialisation (remotely)</t>
  </si>
  <si>
    <t xml:space="preserve">5+, 4+ 12, </t>
  </si>
  <si>
    <t>Longer periods of time sat at desk
Less motivation for completing work</t>
  </si>
  <si>
    <t>Home offices are not conducive for productive work</t>
  </si>
  <si>
    <t>Increase socialisation through virtual means
More social exercise during periods of lockdown relaxation
New hobbies</t>
  </si>
  <si>
    <t>R_TbKJ4uaqsbDnWBX</t>
  </si>
  <si>
    <t>More walking</t>
  </si>
  <si>
    <t>No dance classes</t>
  </si>
  <si>
    <t>R_tJWfjRisMzQ7Q89</t>
  </si>
  <si>
    <t>better scheduling</t>
  </si>
  <si>
    <t>I'm less productive in terms of work. I'm less physically active. I'm less attentive to my children because of the lack of a clear distinction between work hours/work space and home hours/home space.</t>
  </si>
  <si>
    <t>4-, 6, 3</t>
  </si>
  <si>
    <t>That taking a shower helps me relieve stress.</t>
  </si>
  <si>
    <t>Try to go outdoors at least once a day. Have regular sessions where I meet up with friends and we work together over Zoom.</t>
  </si>
  <si>
    <t>A better working environment for me. Nicer neighbours.</t>
  </si>
  <si>
    <t>R_ToMdlBtHC8G6oDL</t>
  </si>
  <si>
    <t>je n'ai pas vu un medecin depuis plus d'un an, je ne sais jamais si j'agis bien quand je vois des gens , je prends les transports ... la majorité de mes actvites sociales</t>
  </si>
  <si>
    <t>8, 1, 3</t>
  </si>
  <si>
    <t>c'est une charge mentale quasi permanente, declenchant une fatigue supplementaire. Je n'ai pas envie de voir des gens dans des lieux publiques. = it is an almost permanent mental load, triggering additional fatigue. I don't want to see people in public places.</t>
  </si>
  <si>
    <t>les gens sont incoherents et frustrants dans leur atttudes vis a vis du bien commun = people are inconsistent and frustrating in their attitude towards the common good</t>
  </si>
  <si>
    <t>plus d'appels video, me coucher plus tot- no more video calls, go to bed earlier</t>
  </si>
  <si>
    <t>un soutien moral avnt tout, une absence de jugement de mes sautes d'humeur et de ma lassitude- moral support before everything, an absence of judgment from my mood swings and my weariness</t>
  </si>
  <si>
    <t>5+,1</t>
  </si>
  <si>
    <t>R_TpiHKg3dJHjycw1</t>
  </si>
  <si>
    <t>Stress levels increased; uncertainy about when will normality return</t>
  </si>
  <si>
    <t>R_tQ9PHNxqDvfTUPv</t>
  </si>
  <si>
    <t>Ha aumentato l'incertezza verso il futuro rendendo impossibile progettare = It has increased uncertainty about the future by making it impossible to plan</t>
  </si>
  <si>
    <t>Sono molto spaventata dalla mia morte e dalla morte delle persone care = I am very scared of my death and the death of loved ones</t>
  </si>
  <si>
    <t>Crearmi una routine e cercare di stare in contatto con le persone, non isolarmi- Create a routine and try to connect with people, don't isolate me</t>
  </si>
  <si>
    <t>R_Tuuz1rEclgc6T7j</t>
  </si>
  <si>
    <t>I exercised less when the gyms were closed</t>
  </si>
  <si>
    <t>I'm good at being alone</t>
  </si>
  <si>
    <t xml:space="preserve">5= Mental Health </t>
  </si>
  <si>
    <t>"More anxiety/ anxious", "stress increased", "worry", "motivation variable and unpredictable", "paranoid"</t>
  </si>
  <si>
    <t xml:space="preserve">5 = Anti-social behaviour </t>
  </si>
  <si>
    <t>"Slightly more wary of acquaintances less open to new relationships more guarded."</t>
  </si>
  <si>
    <t>R_tX1eWTwjpH2slPz</t>
  </si>
  <si>
    <t>Now deliver training via Teams, whereas this previously involved extensive travel around the uk.</t>
  </si>
  <si>
    <t>Not seeing friends as much.</t>
  </si>
  <si>
    <t>That I like being at home.</t>
  </si>
  <si>
    <t>Learnt to knit, used to do Joe Wickes workouts (first 7 months of Covid, started doing jigsaws.</t>
  </si>
  <si>
    <t>R_u2hVoehe0vDXmut</t>
  </si>
  <si>
    <t>I like not having to commute, but I am attending more things online than before (conferences, seminars, etc.). The year of reclusion has really affected my health, so after restrictions are lifted, I have a renewed enthusiasm for exercise, fitness, and mobility.</t>
  </si>
  <si>
    <t xml:space="preserve">10, 4+, 5+ </t>
  </si>
  <si>
    <t>I have ended up more reclusive (because of the restrictions). This has affected my ability to exercise - and therefore my physical health.</t>
  </si>
  <si>
    <t>I learned how different the perceptions of risk are among my friends and family.</t>
  </si>
  <si>
    <t>For my partner to find employment would be helpful. And also, if we can lose weight, and gain fitness.</t>
  </si>
  <si>
    <t>R_u7E1YUcFroPVFBL</t>
  </si>
  <si>
    <t>binge eating. loss of trust/faith in people to do the right thing (eg masks, getting vaccines). total loss of faith in government.</t>
  </si>
  <si>
    <t>12, 11, 4-</t>
  </si>
  <si>
    <t>Lifestyle - way less physical activity. way more drinking. way less mental stimulation (gym, art galleries, etc). way more burnout - no way to take a break or recover, no reason to. 
way more money on alcohol and delivery food.
behaviours - above plus mask. 
thinking - very little empathy or remorse left, feel like people who don't obey social distancing/masking should be punished and outcast. little faith in justice for causing people harm and their conspiracy theories.
little to no regret for the ones who have died denying covid. secretly delight in it. wish more would have gone.
little faith in process of government in getting vaccines to people or managing lockdowns or crisis situations.
little hope of addressing bigger problems like climate change.</t>
  </si>
  <si>
    <t xml:space="preserve">1, 2, 4-, 4+, 5-, 6, 11, 12, </t>
  </si>
  <si>
    <t>No. 
Just that i lost my last shreds of goodwill to strangers.</t>
  </si>
  <si>
    <t>I don't know.</t>
  </si>
  <si>
    <t>Strong government actions and systemic change for the next crisis and other existential threats like climate change and better handling of this one.</t>
  </si>
  <si>
    <t>R_UA81xQK1Eoz0wpP</t>
  </si>
  <si>
    <t>not rusting others, people being careless, change of future plans</t>
  </si>
  <si>
    <t>11,2</t>
  </si>
  <si>
    <t>2 family members got COVID, my dad died from old age and- MY MOM (73 yo) CANCELLED HER VACCINE</t>
  </si>
  <si>
    <t>3, 8, 7</t>
  </si>
  <si>
    <t>people are careless about other people including the people they supposedly love. This made me change my plans for th future which created extra stress and emotional turbulance</t>
  </si>
  <si>
    <t xml:space="preserve">2, 11, 1 </t>
  </si>
  <si>
    <t>othr people's behavious in my household and family members
had to concentrate on what I think it is best regardless others' opinions</t>
  </si>
  <si>
    <t>get vaccinate for sure, financial stability, as well as more work but in diverse industries</t>
  </si>
  <si>
    <t>R_uf5x8kGDve9s94B</t>
  </si>
  <si>
    <t>I work from home more often, but NZ is relatively COVID free, so it doesn't impact our daily lives as much as it used to or could (eg if we have another outbreak).</t>
  </si>
  <si>
    <t>Emotional eating, worry about the future.</t>
  </si>
  <si>
    <t>COVID really made me appreciate my relationship and my friends. I also learnt I am resilient.</t>
  </si>
  <si>
    <t xml:space="preserve">1, 2, 3  </t>
  </si>
  <si>
    <t>R_ufiIr6dUmdEvYWd</t>
  </si>
  <si>
    <t>Unsurr</t>
  </si>
  <si>
    <t>Hard to motivate, disorganised,</t>
  </si>
  <si>
    <t>Kids are amazing</t>
  </si>
  <si>
    <t>Zwifting</t>
  </si>
  <si>
    <t>Childcare,</t>
  </si>
  <si>
    <t>R_UgS5fKTQtrasO8p</t>
  </si>
  <si>
    <t>R_Ugz2ryilc86qQPT</t>
  </si>
  <si>
    <t>More childcare responsibility</t>
  </si>
  <si>
    <t>Allowed kids to watch too much tv</t>
  </si>
  <si>
    <t>Prioritize exercise</t>
  </si>
  <si>
    <t>R_umndqPEA4NvjQL7</t>
  </si>
  <si>
    <t>R_Uo7odO50CEmLnI5</t>
  </si>
  <si>
    <t>It’s made me exercise more probably. It’s made me enjoy spending time with my family more</t>
  </si>
  <si>
    <t>It has damaged some friendships and relationships such as that of my mother and stepfather. I worry that some people are quite reclusive now.</t>
  </si>
  <si>
    <t>That me and my family are much closer than we appear</t>
  </si>
  <si>
    <t>Made sure I had a good amount of work to do. 
Booked restaurants etc when they became open 
Went on lots of walks with friends
Spent a lot of time in the countryside</t>
  </si>
  <si>
    <t>6,4+,3</t>
  </si>
  <si>
    <t>A trip or travel/holiday 
But I don’t think we need much to recover we have had a good time relatively speaking</t>
  </si>
  <si>
    <t>R_US0gLcmN33bfzAl</t>
  </si>
  <si>
    <t>Appreciate local area more, less likely to go abroad which is better for the environment, appreciate more seeing family</t>
  </si>
  <si>
    <t>Anxiety around the unknown nature of lockdowns etc. Unable to plan or see family.</t>
  </si>
  <si>
    <t>Stopped reading the news, talked to partner more about how I'm feeling</t>
  </si>
  <si>
    <t>No more lockdowns, ability to travel further in the UK for short breaks</t>
  </si>
  <si>
    <t xml:space="preserve">10 = Loved ones </t>
  </si>
  <si>
    <t>"I feel closer to my husband and have really enjoyed seeing him more."</t>
  </si>
  <si>
    <t>R_UT3RyprJAfFyqRj</t>
  </si>
  <si>
    <t>Happier to be in my own home in my own company</t>
  </si>
  <si>
    <t>Had to give up work due to ill health (physical and mental) and motivation has been poor to improve this situation. Mental health improved due to medication and psychotherapy.</t>
  </si>
  <si>
    <t>1, 5-</t>
  </si>
  <si>
    <t>That we are all more resilient and resourceful than we once thought.
I have great admiration and also empathy for those who live in tiny flats with no green spaces, those with children and who had to work etc, and understand that for them this has been beyond difficult</t>
  </si>
  <si>
    <t>Had a psychologist and anti depressants, also a very supportive husband. Enjoyed crochet and making art</t>
  </si>
  <si>
    <t>We are all in good position, everyone in family works except me, and are settled in homes which suit us. 
For me better sick benefits from state would help</t>
  </si>
  <si>
    <t>R_UusL8rWqYYm4fip</t>
  </si>
  <si>
    <t>i'm more calm and patient</t>
  </si>
  <si>
    <t>i miss my family and i'm anxious about the future</t>
  </si>
  <si>
    <t>1, 3</t>
  </si>
  <si>
    <t>exercise</t>
  </si>
  <si>
    <t>lifting of international travel restrictions would mean that international students can visit their families, that would help a lot</t>
  </si>
  <si>
    <t>R_uxDGqor9Od4MgNP</t>
  </si>
  <si>
    <t>More resiiance, better discipline, consistancy.</t>
  </si>
  <si>
    <t>2,1,4+</t>
  </si>
  <si>
    <t>It has made me trust individuals less, trust in the government has remained an enforced that I do not trust them to the extent that they want people to trust them. I am less social which means there has been signficant unbalance in my life which has made it hard to cope.</t>
  </si>
  <si>
    <t>2, 4-, 12</t>
  </si>
  <si>
    <t>I learned that I need to be more resilient and consistant to show up everyday and this is the only thing that you can do.</t>
  </si>
  <si>
    <t>A lot of meditation, a lot of detachment, focusing on what I can do/change and what I cannot.</t>
  </si>
  <si>
    <t>Just having institutions (in my case University) actually check up on its PhD/Grad students and make sure they are supported at home. Providing support on how to address the mental stress and anxiety coming out of the pandemic but also giving people space to move in their own time to be more comfortable, i.e. don't force people to come back to the office when it is easier/more productive at this point to work from home.</t>
  </si>
  <si>
    <t>R_UzJ3tCrDqBAkFs5</t>
  </si>
  <si>
    <t>More cooking at home, thinking about what's important / what really matters, volunteering</t>
  </si>
  <si>
    <t>I have really enjoyed volunteering during the pandemic</t>
  </si>
  <si>
    <t>Volunteering
Took a class on resilience
More reading recently</t>
  </si>
  <si>
    <t>Government loosen restrictions</t>
  </si>
  <si>
    <t>R_ve5ZynxhAvd5Oql</t>
  </si>
  <si>
    <t>I have appreciated the quieter time and less petrol fumes! I have continued my work in the community</t>
  </si>
  <si>
    <t>I have felt frustrated at being unable to progress work projects and have found that zoom meetings made me feel detached
My husband has been depressed having recently retired aged 80 and motivating him has exhausted me and I feel inadequate 
I am very involved with my local community and with Westminster and haven’t been able to work as I would have liked which has made me feel even more concerned about vulnerable residents who may be suffering</t>
  </si>
  <si>
    <t xml:space="preserve">1, 6, 3, 4-, 2 </t>
  </si>
  <si>
    <t>Inner reflection</t>
  </si>
  <si>
    <t>I want to get back to working in Westminster and my community.  I sincerely hope that my husband will feel stronger physically and be supported by his medical team at st Mary’s</t>
  </si>
  <si>
    <t>R_vGNpbgyWtVzQ4Mh</t>
  </si>
  <si>
    <t>More time spent doing things near my house, less hours at work not working. More sports, spent more time doing therapy to overcome personal issues.</t>
  </si>
  <si>
    <t>Feeling lonely, being separated from acquaintances and friends, not being able to see my boyfriend. Usual support networks and activities gone but still having to work tipped the work life balance way off - burnt out at work and had another mental health crisis.</t>
  </si>
  <si>
    <t>1, 3, 4-, 6</t>
  </si>
  <si>
    <t>Yes. I had more deep conversations with more people, I learnt more about myself through introspection and therapy, I had time to reassess my values and realise what I don’t want on my life anymore.</t>
  </si>
  <si>
    <t>Exercise, gardening, regular Skype calls with family, journaling, cooking, being more open about my feelings, therapy.</t>
  </si>
  <si>
    <t>4+,10,8,2</t>
  </si>
  <si>
    <t>Money and therapy.</t>
  </si>
  <si>
    <t>R_vH4YDuKa5cHectX</t>
  </si>
  <si>
    <t>working partially from home, more time around family, stress surrounding the unknowns</t>
  </si>
  <si>
    <t>6,3,1</t>
  </si>
  <si>
    <t xml:space="preserve">10, 3, 1 </t>
  </si>
  <si>
    <t>made me more worried about health and safety; annoyed with fellow americans regarding their responses to the pandemic</t>
  </si>
  <si>
    <t>many people lack knowledge and understanding of science</t>
  </si>
  <si>
    <t>relied more on friends and family; utilized new ways of connecting such as video chat</t>
  </si>
  <si>
    <t>3,2,10</t>
  </si>
  <si>
    <t>R_vICj75yKhr7nXgd</t>
  </si>
  <si>
    <t>Value life more. Time is too short. Started a fitness and weight loss programme but then torn the ligaments in my ankle so I’ve had to stop. Walk more. I have a better aspect on life. I enter events and complete them to earn medals (at a cost).</t>
  </si>
  <si>
    <t>Isolated. Increased social anxiety now there are lots of people out again. Gained weight. Boredom eating. Lazy. More worried if I don’t hear from some people for while. Paranoid. Really missed meeting up with friends in the week for lunch. Sleep more in the day. Prevented me from going to mental health support places in the day. Being judged eg if not wearing a mask.</t>
  </si>
  <si>
    <t>1, 2, 3, 4-, 5-, 7, 8</t>
  </si>
  <si>
    <t>Friends are so important. Better self care is needed. My son loves me loads. Time is limited. Death could happen to anyone at anytime. I need to lose weight. People in my circle care, we don’t have to speak to eachother daily or even weekly but we pick up where we left off. My life is busy. I need to make more of an effort with others. 
Some people can be really selfish. Others can be incredible.</t>
  </si>
  <si>
    <t xml:space="preserve">2, 3, 5+, 11 </t>
  </si>
  <si>
    <t>Made a bubble with a friend and slept over on the weekends. 
Started walking more. Going to new places. Exploring the  local area. Offloaded more to my professional support team. Go on zoom for different events to occupy myself and feel less isolated.</t>
  </si>
  <si>
    <t>Continuing with therapy and psychology and having my support workers - part of my care plan. 
My son to continue having support and fun with young carers and to start counselling.</t>
  </si>
  <si>
    <t>R_vlftCDauEPGC4OR</t>
  </si>
  <si>
    <t>R_vNftfzlL7aNVSlX</t>
  </si>
  <si>
    <t>Nothing much, but more time is spent online</t>
  </si>
  <si>
    <t>Starting getting involved in arts, stretching before i sleep</t>
  </si>
  <si>
    <t>Finance</t>
  </si>
  <si>
    <t>R_vo9qnsh4ZjPQ7Zv</t>
  </si>
  <si>
    <t>Less Social life
Less time meeting friend indoor
Zero hungs and kisses
Anxious for not getting close to defected person (cough snissing etc) 
Keeping toddler away from school and playground</t>
  </si>
  <si>
    <t>People's ability to addupt is huge</t>
  </si>
  <si>
    <t>Vaccination for everyone asap</t>
  </si>
  <si>
    <t>R_VOnHi78IPDV3Wpz</t>
  </si>
  <si>
    <t>I'm a teacher who had to leave work on Friday because my own children were sent home due to being in close contact with a student who tested positive.</t>
  </si>
  <si>
    <t>As a divorce mom, COVID has created a huge amount of stress between myself, my children, my ex-husband and his new partner. They (the ex and the mistress) have not observed the rules as closely as I have over the past 15 months. This has created a lot of conflict between my sons and I. They, understandably, want to go and do things and when I say that, "The rules don't allow that" they respond with, "But Dad lets us do it!" I feel like giving up on the recommendations - which I do believe are there to keep all of us safe - for the sake of keeping the peace within the family,</t>
  </si>
  <si>
    <t xml:space="preserve">1, 3, 7, 11 </t>
  </si>
  <si>
    <t>I learnt that I don't enjoy working from home as much now as I did in the beginning. I learnt that my job, teaching, can't be effectively done remotely for the vast amount of students.</t>
  </si>
  <si>
    <t>Mental health support for my eldest son.</t>
  </si>
  <si>
    <t>R_VPah7Fnogrn8aD7</t>
  </si>
  <si>
    <t>R_VQmDF5sNinTn1vj</t>
  </si>
  <si>
    <t>Less reliance on social meetups, less FOMO</t>
  </si>
  <si>
    <t>Less forced interactions, happen-stance run-ins with people</t>
  </si>
  <si>
    <t>Yes -- about myself: happy to spend time alone more than I had thought / have a small social circle</t>
  </si>
  <si>
    <t>Lots of walks, taking photos of pretty things (e.g. flowers)</t>
  </si>
  <si>
    <t>R_vSx9yx9AtVvspIR</t>
  </si>
  <si>
    <t>I understand the importance of seeing friends and family, and spending time outside the home.</t>
  </si>
  <si>
    <t>My mental health reached an alltime low doe to COVID-19, and I still struggle with my Anxiety it daily. My eating and drinking habits were also poor due to the lockdowns and I had no opportunities to exercise, so my physical health has also deteriorated.</t>
  </si>
  <si>
    <t>I learned what things are important to me, and what I need to live happily.</t>
  </si>
  <si>
    <t>I tried to improve my home to make it a more enjoyable place to spend time, given that we were under lockdown. There was not much else I found helpful during the pandemic.</t>
  </si>
  <si>
    <t>Counselling or other mental health services to deal with the trauma of the past year.</t>
  </si>
  <si>
    <t>R_VVY5eP8yUI5oReF</t>
  </si>
  <si>
    <t>too much time alone,  too much shopping online, too much wasted time not being able to concentrate well</t>
  </si>
  <si>
    <t xml:space="preserve">2, 4+, 5- </t>
  </si>
  <si>
    <t>it bought out the best in people,   my resources weren't as good as I had previously thought</t>
  </si>
  <si>
    <t>I watched too much TV</t>
  </si>
  <si>
    <t>I and all may family have coped very well during the pandemic , for me it will help when I can see more of my children and grandchildren</t>
  </si>
  <si>
    <t>R_VWnYR9vz8vxH0pb</t>
  </si>
  <si>
    <t xml:space="preserve">Sono più cinico = I am more cynical </t>
  </si>
  <si>
    <t>Sì = yes</t>
  </si>
  <si>
    <t>Ho dato meno peso alla noia, nel senso che me la vivo più serenamente- I gave less weight to boredom, in the sense that I live it more serenely</t>
  </si>
  <si>
    <t xml:space="preserve">Soldi- money </t>
  </si>
  <si>
    <t>R_W0eJIEmPvUOpnTH</t>
  </si>
  <si>
    <t>I'm now a more healthy weight and I exercise regularly.</t>
  </si>
  <si>
    <t>Covid has retriggered all my self-harm behaviours . I have an eating disorder so I don't eat enough calories which is giving me pain in my legs. I continue with this behaviour as the leg pain is a new type of self-harm. I also cut myself, drink alcohol,  smoke and take cannabis.  My sexual addiction has started again and I'm craving casual sex with dangerous random men. I have started a sexual relationship with a man who I don't love and don't even find attractive. 
I'm so fed up of the whole Covid situation that I no longer care about looking after myself.  I don't have hope for the future. I don't see any end to this situation and keep wishing I was dead.</t>
  </si>
  <si>
    <t>1, 2, 3, 4-, 4+, 5-</t>
  </si>
  <si>
    <t>I was able to manage with social isolation in lockdown better than I thought I would. 
Family are not to be trusted and will let you down. They don't really care about me.</t>
  </si>
  <si>
    <t>Jigsaws and social media support groups. Weight loss and exercise regime.</t>
  </si>
  <si>
    <t>Regular mental health support and therapy.  Extra school tuition for my daughter.</t>
  </si>
  <si>
    <t>R_w0FIIpEyHJHPRXr</t>
  </si>
  <si>
    <t>No security, loss of motivation and direction feeling hopeless</t>
  </si>
  <si>
    <t xml:space="preserve">1, 5- </t>
  </si>
  <si>
    <t>That walking 40mins a day helps with weight loss. That I need to work for my self esteem. That my sons mental health issues are not down to me. That I was working harder than others in my workplace and being treated very badly. That it's good to speak about feelings.</t>
  </si>
  <si>
    <t xml:space="preserve">1, 2, 4+, 6 </t>
  </si>
  <si>
    <t>Walking
Stopped working
Enjoy family time
Look after myself better</t>
  </si>
  <si>
    <t>Already receiving support</t>
  </si>
  <si>
    <t>R_W3DG8smO0142Zmp</t>
  </si>
  <si>
    <t>R_w4UXJ8QmzUgwJVL</t>
  </si>
  <si>
    <t>R_W6wd2GJzNnsExmV</t>
  </si>
  <si>
    <t>I have reassess what is really important in my life.</t>
  </si>
  <si>
    <t>Tremendous lack of motivation, procrastination within all aspects of life.</t>
  </si>
  <si>
    <t xml:space="preserve">5- </t>
  </si>
  <si>
    <t>Quite a bit. Clearer images of my limitations and their roots.
Learnt how I can be happier with less and simplified my life.</t>
  </si>
  <si>
    <t>Changed my diet. Reduced to the bare minimum processed food. Kepty space clean and tidy at all times. Attended webinars to explore new job options and invested time to spirituality.</t>
  </si>
  <si>
    <t>A plan for job security. Free or affordable courses for women in the middle of their career.</t>
  </si>
  <si>
    <t>R_WB5mPa2vs8eXQJP</t>
  </si>
  <si>
    <t>Work from home all the time</t>
  </si>
  <si>
    <t>More sedentary, ruminate more, want to go out less even though I can.</t>
  </si>
  <si>
    <t>Who is really important in my life</t>
  </si>
  <si>
    <t>Yoga to relax, walking, speaking to family on the phone</t>
  </si>
  <si>
    <t>For the government to be held to account for their horrific failings to relieve the sense of injustice I feel.</t>
  </si>
  <si>
    <t>R_WdPE1O93DCRnc8V</t>
  </si>
  <si>
    <t>I can balance getting stuff done and having fun better.</t>
  </si>
  <si>
    <t>Mental health is very fragile. I need to consciously make an effort every day to feel 'okay'. Little things will set me off crying.</t>
  </si>
  <si>
    <t>I've learned to accept myself as I am, instead of chasing some ideal version of myself.</t>
  </si>
  <si>
    <t>Give myself a break. Do the things I enjoy to remind myself that life is worth getting through this pandemic. Allowed myself to be.</t>
  </si>
  <si>
    <t>Lots of mental support. Many acquaintances have contracted the virus and it is worrying. My mother, my sister and I are already in therapy. This needs to continue.</t>
  </si>
  <si>
    <t>R_Wjsp7JnRTlgrpGp</t>
  </si>
  <si>
    <t>Less driving. Increased time available for recreational activities at home.</t>
  </si>
  <si>
    <t>Lack of cultural opportunities such as concerts, theatre, sport, etc. Over-exposure to Government messages which I have very little faith in.</t>
  </si>
  <si>
    <t>4-, 12</t>
  </si>
  <si>
    <t>I like being at home relaxing more than I thought I would.</t>
  </si>
  <si>
    <t>Accept the inevitable - lockdown was a necessary evil. Watching tv. Play more music.</t>
  </si>
  <si>
    <t>Nothing in particular, just looking forward to being able to get out a bit more - and, eventually, to go on holiday(although this will not likely happen until 2022).</t>
  </si>
  <si>
    <t>R_Wk4sGzRTUFDxjqh</t>
  </si>
  <si>
    <t>Little worth mentioning</t>
  </si>
  <si>
    <t>R_WkbjgeWcLpfLr7X</t>
  </si>
  <si>
    <t>Die kleinen Dinge im Leben genießen, enge Kontakte wertschätzen, freie Zeit genießen, Natur genießen</t>
  </si>
  <si>
    <t>weniger Kontakt zu "neuen"/ fremden Menschen, weniger Feiern gehen = less contact with "new" / strangers, fewer celebrations</t>
  </si>
  <si>
    <t>Zusammenhalt, Teilen der kleinen Freuden = Cohesion, sharing the little joys</t>
  </si>
  <si>
    <t>Dinge machen, die mir gut tun (Essen, Sport, Achtsamkeit, Kreativität), Kontakte halten (mit Freunden spazieren gehen, telefonieren, skypen)- Do things that are good for me (food, sports, mindfulness, creativity), keep in touch (go for a walk with friends, make phone calls, Skype)</t>
  </si>
  <si>
    <t>Urlaub außerhalb Deutschlands- Vacation outside of Germany</t>
  </si>
  <si>
    <t>R_wNz4QUJzQRg1MZj</t>
  </si>
  <si>
    <t>R_wSJZCuOtm37qn7z</t>
  </si>
  <si>
    <t>There are more efficient ways to do things. I have practiced yoga and have walked a lot. I have learned a lot more about technology.</t>
  </si>
  <si>
    <t>It has been very difficult to not see family and friends and have small comforts that I was used to. I have caused myself a wrist injury from overuse on my laptop and this has affected my work and mental health.</t>
  </si>
  <si>
    <t xml:space="preserve">3, 4-, 6, 1 </t>
  </si>
  <si>
    <t>The worst and best in people have come out. I have learned the importance of social interaction and balance.</t>
  </si>
  <si>
    <t>I tried to do some form of exercise each day including yoga and walking.
I stayed in touch with my family more and was open about how I was feeling.
My partner and I started a film club with friends. Every second or third evening we watch a different film picked by one of us in rotating order.
I tried to focus a lot of energy on being productive.</t>
  </si>
  <si>
    <t>The ability to see each other in person, since we live in different countries.
Having access to the vaccine so that we feel safe again.</t>
  </si>
  <si>
    <t>R_wUcEQd9DMcaAMpz</t>
  </si>
  <si>
    <t>recreational activities, now at home more</t>
  </si>
  <si>
    <t>more OCD about germs</t>
  </si>
  <si>
    <t>learned new hobbies: cooking, baking, gardening, embroidering</t>
  </si>
  <si>
    <t>found hobbies at home and really lean into/enjoy time at home; got creative with recycling/reusing/repurposing as well as baking/cooking so we didn't miss eating out as much; kept perspective about our situation compared to others'; practiced gratuity for what we did have and enjoyed little things like walks around the neighborhood</t>
  </si>
  <si>
    <t>R_WuIrsuX3w3JYwbT</t>
  </si>
  <si>
    <t>Better work-life balance, reduced travelling, less spending, met my partner online, more exercise</t>
  </si>
  <si>
    <t xml:space="preserve">7, 3, 4+ </t>
  </si>
  <si>
    <t>Unable to socialise and see friends and family</t>
  </si>
  <si>
    <t>I'm happy with my own company</t>
  </si>
  <si>
    <t>joined online exercise group
met friend for walks during lockdown
joined an online dating site and now in a relationship</t>
  </si>
  <si>
    <t>partner needs to find a job, lifting of travel restrictions to allow family members from abroad to visit/return</t>
  </si>
  <si>
    <t>R_wZS8nCelKtem5MJ</t>
  </si>
  <si>
    <t>R_x4mjH2Jy5HnUmHv</t>
  </si>
  <si>
    <t>became unemployed</t>
  </si>
  <si>
    <t>Becoming unemployed has led to more stress about financial security and the future. 
I worry about not being able to see my friends and family who live overseas.</t>
  </si>
  <si>
    <t>I learned a lot about public engagement with science. Many people I know have reported enjoying working at home over in an office. I learned I can be resilient in a crisis.
I feel more relaxed about personal and professional expectations. I have more priorities that are not necessarily to do with work.</t>
  </si>
  <si>
    <t>I have developed a greater sense of acting on behalf of the public good rather than just self interest.
I have picked up new creative hobbies and taken up learning about and caring for indoor plants which has been enjoyable and good for my stress management.</t>
  </si>
  <si>
    <t>I would appreciate some more support in finding work and better access to mental health support (because I am not a citizen, I do not qualify for affordable mental health care).</t>
  </si>
  <si>
    <t>R_x4NSHiKGmVbG3f3</t>
  </si>
  <si>
    <t>Has made me appreciate the little things and want to do more when I have the chance. Health services are more appreciated</t>
  </si>
  <si>
    <t>2,8</t>
  </si>
  <si>
    <t>It afffectwd my mental helath at times due to working from home and also not seeing loved ones. Worries about the future of society. Causing backlogs in my work due to lockdown. The affect I have seen on younger children and SEN families from my work.</t>
  </si>
  <si>
    <t>I learnt that I am resilient but that I need others around me.</t>
  </si>
  <si>
    <t>Hobbies and exercise 
Walking with friends 
Food</t>
  </si>
  <si>
    <t>I don’t think we need any supper but generally I think people will need mental health support and also children will need support especially due to lack of social interaction</t>
  </si>
  <si>
    <t>R_x9GVAZD9dIs6Msp</t>
  </si>
  <si>
    <t>Working from home has been nice, not having to drive to work and being able to break up my working day with things I wouldn't normally be able to do if I was in the office (eg pick up a food shop, do some exercise during the working day). I've also eaten out less so am saving money there and probably eating healthier dinners. I am also much more concerned with my physical and mental health now and am trying to take better care of myself, particularly my mental health as it got quite bad in 2020 and I don't want that to happen again.</t>
  </si>
  <si>
    <t>6,1,4+</t>
  </si>
  <si>
    <t>My bed-time has become more extreme (usually between 2-3am now) knowing that I don't physically have to be in the office for work. This results in waking up really late, having a poor working routine, skewed working hours and I'm less productive too. Whilst nice, working from home also makes it really difficult to shut off mentally from work. Covid has probably made me more cynical, confused and disappointed as well - I feel like the Government has failed us time and time again, cronyism is rife. The vaccine has massively divided communities, ruined friendships, and made an 'us vs them' culture. Why is it so wrong for people to want a vaccine, or to question it? There is so much contradictory information and so much speculation as to the source of information and what motives that source may have, that I genuinely don't know what to trust or believe anymore. I've ended up switching off from news and social media more now, because I'm sick of it.</t>
  </si>
  <si>
    <t xml:space="preserve">1, 2, 6, 7, 11, 12 </t>
  </si>
  <si>
    <t>Apparently I'm too hard on myself(!). I learned that prior to the pandemic, I didn't really give much regard for my own health and wellbeing, and actually now I know that that is so important. It's ironic as my own research is related to wellbeing! But I guess I neglected my own, and now I think I am less willing to compromise it. I also think people in general are starting to think about mental health more which is great and a positive step forward. Work-life balance is now more of a real possibility as people have shown that they can still work effectively from home. I also think that people have shown how well they can come together and look out for each other - helping neighbours and elderly people during lockdown, people trying to support local and independent stores, raising money (eg Captain Tom Moore) - these are just some of the positive, caring acts people have demonstrated during the pandemic. We need more of this.</t>
  </si>
  <si>
    <t xml:space="preserve">1, 2, 4+, 5+ </t>
  </si>
  <si>
    <t>My mental health declined a lot last year, trying to cope with the uncertainty of the pandemic, stress with work, and the breakdown of my long-term relationship. I ended up getting some counselling through the uni (6 sessions), which did help somewhat. I also attended creative wellbeing sessions put on for us (PhD students) by our department (School of Psychology). Talking to my friends helped too. I also signed up to an online fitness app, and have started to do home workouts regularly to take better care of my mental and physical wellbeing. I'm not sure if my resilience has improved, but I am trying to focus more on the present and more immediate future to try to avoid overwhelming myself (eg with uni work, I'm trying to focus on smaller, more achievable tasks rather than think about every single thing I need to get done).</t>
  </si>
  <si>
    <t>1,8,4+</t>
  </si>
  <si>
    <t>I don't think we need much support thankfully. Just being able to be around and meet up with other people will be really beneficial to all of us. Less work pressure would help me too, and for my brother having work and more of an income will help him (he has been furloughed).</t>
  </si>
  <si>
    <t>R_XFhBQamA6JZ17DX</t>
  </si>
  <si>
    <t>In nessun modo</t>
  </si>
  <si>
    <t>È peggiorata la mia ipocondria = My hypochondria got worse</t>
  </si>
  <si>
    <t>A gestire meglio l'ansia. = To better manage anxiety.</t>
  </si>
  <si>
    <t>Yoga e Meditazione</t>
  </si>
  <si>
    <t>Non so.</t>
  </si>
  <si>
    <t>R_xGBdDUin6grXDNv</t>
  </si>
  <si>
    <t>Got on with work and uni. More focused less distracted by seeing friends.</t>
  </si>
  <si>
    <t xml:space="preserve">5+, 3 </t>
  </si>
  <si>
    <t>Over eating, phone addiction and social media. Anxious and sleep problems. Lack of attention span. Separation anxiety.</t>
  </si>
  <si>
    <t xml:space="preserve">1, 4+, 5- </t>
  </si>
  <si>
    <t>Some people aren't as strict about rules as I am. I hate being alone but social situations cause anxiety too.</t>
  </si>
  <si>
    <t>11, 1, 7, 2</t>
  </si>
  <si>
    <t>Organisation and calendars. Daily reflective journal.</t>
  </si>
  <si>
    <t>R_xGHfy6qDnTfTI8V</t>
  </si>
  <si>
    <t>Less social</t>
  </si>
  <si>
    <t>Definitely more stressed/anxious thoughts, my lifestyle had a lot more free time so I became more productive with schoolwork.</t>
  </si>
  <si>
    <t xml:space="preserve">1, 2, 6, 5+ </t>
  </si>
  <si>
    <t>I am good at being alone.</t>
  </si>
  <si>
    <t>Talking to people on the phone helped with keeping my emotions healthy even if I couldnt see them in person.</t>
  </si>
  <si>
    <t>4+,1,3,10</t>
  </si>
  <si>
    <t>Not very much!</t>
  </si>
  <si>
    <t>R_xGzD4sCVegUFkkh</t>
  </si>
  <si>
    <t>More things online, more convenient, didn't have to commute</t>
  </si>
  <si>
    <t>10,4-</t>
  </si>
  <si>
    <t>wearing face masks all the time worsens my skin, a lot more time needed for skin care
I'm always cautious and feel nervous when i heard someone cough</t>
  </si>
  <si>
    <t>I actually need human interaction. I can't stay at home for more than 2 weeks.</t>
  </si>
  <si>
    <t>Talk to someone whenever I feel down</t>
  </si>
  <si>
    <t>Will need the government's covid-19 guidelines to make sense</t>
  </si>
  <si>
    <t>R_xhDFMDahDXRNsT7</t>
  </si>
  <si>
    <t>Non riesco ad accedere ad uno psicologo pubblico e ad avere una cura decente nell'ambito della salute mentale. Penso sia dovuto al fatto che molte più persone hanno richiesto un accesso al servizio pubblico a causa del covid. Penso anche che il mio stato non tenga abbastanza in considerazione il contraccolpo psicologico che ha avuto la pandemia sulla popolazione generale. 
Il mio apprendimento e studio da casa è molto peggiorato, sono demotivata e ho poca concentrazione, non riesco a studiare, le lezioni online non mi stimolano.</t>
  </si>
  <si>
    <t>1,5-,6,8</t>
  </si>
  <si>
    <t>Non vedo prospettive per il futuro, non so se riuscirò a trovare un lavoro. La mia salute mentale ha ricominciato a deteriorarsi, causandomi episodi di ansia e depressione. = I don't see any prospects for the future, I don't know if I'll be able to find a job. My mental health has started to deteriorate again, causing me to have episodes of anxiety and depression.</t>
  </si>
  <si>
    <t>Parlare delle mie emozioni con i miei coinquilini ed amici.- Talking about my emotions with my roommates and friends.</t>
  </si>
  <si>
    <t>R_XMpMrAklQXVwi65</t>
  </si>
  <si>
    <t>R_XnaM0UWTHkityVz</t>
  </si>
  <si>
    <t>Son self-isolating with bubble at school</t>
  </si>
  <si>
    <t>3, 7</t>
  </si>
  <si>
    <t>Frustration at government, transition plans for Y6 son cancelled, not seeing mum enough.</t>
  </si>
  <si>
    <t xml:space="preserve">12, 3, 4- </t>
  </si>
  <si>
    <t>My autistic son became more relaxed and confident and funny. Discord chat groups have been amazing for him. My younger son learned he can ride a bike and run. I learned how to do things I want to do eg read, ride my bike, run, go out in the garden.</t>
  </si>
  <si>
    <t xml:space="preserve">3, 10, 4+, 5+ </t>
  </si>
  <si>
    <t>Exercise!!!!!</t>
  </si>
  <si>
    <t>Help for our sons to do things without us. Help for us to get time alone.</t>
  </si>
  <si>
    <t>R_XNwgYf0GQkXOe2t</t>
  </si>
  <si>
    <t>More home-cooked meals, less drinking and less of a busy/hectic lifestyle.</t>
  </si>
  <si>
    <t>Loneliness and lack of a support system have worsened my mental health. Getting COVID myself has made my health-related anxiety worse. Lack of socialisation outside of work.</t>
  </si>
  <si>
    <t xml:space="preserve">1, 2, 3, 4-, 6, 7 </t>
  </si>
  <si>
    <t>That I need a support system/socialising more than I thought I did.</t>
  </si>
  <si>
    <t>Hobbies, reaching out to friends and family online.</t>
  </si>
  <si>
    <t>Mental health and social support.</t>
  </si>
  <si>
    <t>R_XS7I5XHiZGVZxpT</t>
  </si>
  <si>
    <t>Some behaviours have been changed for the better; others have become worse (especially mental health). COVID has also given me a new perspective of things that I can only really put into practice once the pandemic is over.</t>
  </si>
  <si>
    <t>Mental health has definitely taken a hit, especially overall resilience and ability to weather day-to-day issues. Socially, the pandemic has made me drift from friends, even when trying to keep in touch.
Loneliness, worry for the future, anxiety have become much more commonplace throughout the pandemic than previously, likely partially due to the anxiety of the pandemic itself, but also because of the removal of a broader support network of friends and family.</t>
  </si>
  <si>
    <t>I'm far more resilient than I think, but I need to actively engage with it. I've also learned that I'm quite good at dealing with the "introvert lifestyle" that COVID has brought with lockdown. The lockdown itself: being cooped up at home etc., hasn't bothered me so much, but more the implications for the future (work, etc.).</t>
  </si>
  <si>
    <t>1, 2, 6, 7</t>
  </si>
  <si>
    <t>Stopped reading the news, actively engaged with friends through calls etc., maintaining a clean and tidy home/work space, tried to mix up my days, stepping away from doom-and-gloom discussions and trying to focusing on more potentially positive outcomes.</t>
  </si>
  <si>
    <t>4-,4+,3,10</t>
  </si>
  <si>
    <t>A better idea of what lies ahead in terms of vaccines, infrastructure, covid passports, etc., etc. Much of my family isn't in the UK, and not knowing or being able to plan to see them is a big issue that remains obscured.</t>
  </si>
  <si>
    <t>R_xskKf9Rtp5rTSuZ</t>
  </si>
  <si>
    <t>More reflective. Live more in the present</t>
  </si>
  <si>
    <t>Long covid symptoms 
Not being able to see friends and family 
Deterioration in mental health 
Not being able to do activities I enjoy</t>
  </si>
  <si>
    <t>3, 4-, 1, 5-</t>
  </si>
  <si>
    <t>Yoga and walking</t>
  </si>
  <si>
    <t>Mental health support
Things to open up</t>
  </si>
  <si>
    <t>R_XtbdXNn1Jttf1ZL</t>
  </si>
  <si>
    <t xml:space="preserve">Sono ancora più schiva nelle relazioni = 
I'm even more shy in relationships </t>
  </si>
  <si>
    <t>Sono più strutturata psicologicamente di quanto pensassi = I am more psychologically structured than I thought</t>
  </si>
  <si>
    <t>mantenere una routine anche extralavorativa- maintain a routine even outside of work</t>
  </si>
  <si>
    <t>pensiamo che fare un weekend fuori porta (con tutte le misure di sicurezza) potrebbe essere di grande aiuto; ci manca molto viaggiare- we think that taking a weekend out of town (with all the safety measures) could be of great help; we miss traveling a lot</t>
  </si>
  <si>
    <t>R_XUuEF8Lz4fAZDIR</t>
  </si>
  <si>
    <t>scary now</t>
  </si>
  <si>
    <t>cant plan anything, so unpredictable everything is.</t>
  </si>
  <si>
    <t>staying at home</t>
  </si>
  <si>
    <t>calm</t>
  </si>
  <si>
    <t>mental support</t>
  </si>
  <si>
    <t>R_XwcrOWFhCa0OCQh</t>
  </si>
  <si>
    <t>Spend more time with the family.  I will work from home going forward</t>
  </si>
  <si>
    <t>I dont see my friends and family as much</t>
  </si>
  <si>
    <t>I like not being so social. I like working from home</t>
  </si>
  <si>
    <t>Cooking at home, going for walks, running</t>
  </si>
  <si>
    <t>We are all set</t>
  </si>
  <si>
    <t>R_xxvpxluPTIkVO1P</t>
  </si>
  <si>
    <t>I changed my place to live - I used this opportunity for remote working to live in the place I have dreamed for couple of months, enjoying winter</t>
  </si>
  <si>
    <t>I cannot think of any, it is simply very pity that our student group got everyone to their ways physically and that our time together in London ended so abruptly</t>
  </si>
  <si>
    <t>I have been using this pandemic to create myself healthy routines in relation to physical activities, eating, and wellbeing in general. It has been very beneficial time for me. As well as self-discipline and planning - there is still quite a lot to do though.</t>
  </si>
  <si>
    <t xml:space="preserve">4+, 5+, 2 </t>
  </si>
  <si>
    <t>- I have now regular and healthy eating habits, I am doing physical exercise regularly and with diversity of different types. I am a person that likes variation so that is important and gives me motivation. I feel much better in my body and in my life, and I am sure that all this also has given me a lot of resilience.
- I have took it as a challenge to create better working habits as well (that I started already before pandemic), I have improved but there is still to go.</t>
  </si>
  <si>
    <t>This is related with my working habits: I think I should make plans and goals together with my colleages, and in that way create deadlines which would give structure to my timing. 
I need to reserve more time to work &amp; study
Right now I do not exactly know where I will be living next months. I have plans to be here and there and that will be a challenge to my working routines. I try to do in the same way than until now since I returned from London that I will stay at one place 2-3 weeks so I won't lose too many working day to resettling...</t>
  </si>
  <si>
    <t>R_Xz9seOWoAayq6WZ</t>
  </si>
  <si>
    <t>'seeing' friends more often</t>
  </si>
  <si>
    <t>- working less efficiently
- less gym</t>
  </si>
  <si>
    <t>- Socialising is very important to my mental health and overall wellbeing</t>
  </si>
  <si>
    <t>- Start a work routine earlier</t>
  </si>
  <si>
    <t>R_XzF4yAWqBCiUo0N</t>
  </si>
  <si>
    <t>R_Y9MVI8xO9wsquAh</t>
  </si>
  <si>
    <t>Less travel</t>
  </si>
  <si>
    <t>Less interaction with friends and family</t>
  </si>
  <si>
    <t>Letting the children watch more TV</t>
  </si>
  <si>
    <t>R_YbLB3oZI6Hj3TCF</t>
  </si>
  <si>
    <t>More appreciative of the people in my life, understanding life is too short and you have to live your life and enjoy yourself. I also started running which has improved my health and stamina</t>
  </si>
  <si>
    <t>I lost my nan who I was very close to. I can be quite pessimistic about the short term future and when things will start getting better. I feel disappointed a lot more about things we can’t do e.g go on holiday.</t>
  </si>
  <si>
    <t xml:space="preserve">1, 2, 8, 4-, 7 </t>
  </si>
  <si>
    <t>Seeing my boyfriend and family despite covid restrictions - we were all safe and testing negative</t>
  </si>
  <si>
    <t>Financial support but this is not available to us. My parents are overdrawn every month and now my eldest brother has moved back home after a relationship breakdown this has put more pressure on them</t>
  </si>
  <si>
    <t xml:space="preserve">6= Financial Security / Work </t>
  </si>
  <si>
    <t xml:space="preserve">"lowered job prospects", "workload" </t>
  </si>
  <si>
    <t>6 = Self-realisations</t>
  </si>
  <si>
    <t>"I've learned to accept myself as I am, instead of chasing some ideal version of myself."</t>
  </si>
  <si>
    <t>R_yIvcg1FikNWhJUR</t>
  </si>
  <si>
    <t>quite a bit initially in terms of staying at home more and being more cautious with social interaction, but as things got better we eased back into old habits</t>
  </si>
  <si>
    <t xml:space="preserve">7,1 </t>
  </si>
  <si>
    <t>not very much, i think it’s mostly just uncertainty about the future that bothers me but am just trying to take things as they come and not worry about it too much</t>
  </si>
  <si>
    <t>not sure if i did much to become more resilient. i think the fact that the government handled the initial outbreak well was very helpful because it allowed us to regain some normalcy for a bit. it was pretty distressing  being in lockdown</t>
  </si>
  <si>
    <t>if any it would be to see the situation improve (both locally and globally)</t>
  </si>
  <si>
    <t>R_yJVvpt0mdWotAGt</t>
  </si>
  <si>
    <t xml:space="preserve">Περιορισμός = restriction </t>
  </si>
  <si>
    <t xml:space="preserve">Ναι, επανω στην εργασια μου = yes, on my job </t>
  </si>
  <si>
    <t>Εργασια απο το σπιτι, τηλεδιασκεψεις και διαλογος με τους συναδελφους- Homework, video conferencing and dialogue with colleagues</t>
  </si>
  <si>
    <t>Συνεργασια και ομονοια- Collaboration and unity</t>
  </si>
  <si>
    <t>R_ykEQuhC4HszD1G9</t>
  </si>
  <si>
    <t>It has given my greater awareness of my mental health and the things that affect it.</t>
  </si>
  <si>
    <t>I generally have a more pessimistic outlook on life.</t>
  </si>
  <si>
    <t>Yes, gained greater understaning of things that could make me feel upset and how to mitigate this</t>
  </si>
  <si>
    <t>Attended counselling</t>
  </si>
  <si>
    <t>R_yKqf4aCxgSP0eOJ</t>
  </si>
  <si>
    <t>Working from home no travel</t>
  </si>
  <si>
    <t>Not being able to travel abroad to see family</t>
  </si>
  <si>
    <t>How adaptable I am</t>
  </si>
  <si>
    <t>Develop new routine and sticking to exercise regularly</t>
  </si>
  <si>
    <t>R_ykxymnbLEn9eAJX</t>
  </si>
  <si>
    <t>Im staying home more, working/attending school from home, seeing people less</t>
  </si>
  <si>
    <t xml:space="preserve">10, 7 </t>
  </si>
  <si>
    <t>Im more isolated and feel much lonelier and disconnected from others</t>
  </si>
  <si>
    <t>The government really doesn't give a shit about us</t>
  </si>
  <si>
    <t>Not really, no</t>
  </si>
  <si>
    <t>R_yl8jdVDpcsKSFHP</t>
  </si>
  <si>
    <t>Working from home, continue to see my psychotherapist but remotely</t>
  </si>
  <si>
    <t>I think I spend a lot more time on screens, and I feel more socially isolated from friends / neighbours / coworkers</t>
  </si>
  <si>
    <t xml:space="preserve">10, 3, 4-, 1 </t>
  </si>
  <si>
    <t>I have discovered how much I like gardening and caring for plants, I actually don't mind working from home as much as I thought, and slowing down is god for me</t>
  </si>
  <si>
    <t>Made a studio in my apartment, journaled more, took more walks during the day and let myself sleep in a little bit on work days when my body felt tired</t>
  </si>
  <si>
    <t>My roommate and I were evicted from our apartment because our landlord sold the place. Housing stability would mean a lot to me in the next 6 months.</t>
  </si>
  <si>
    <t>R_ymCOPdTcsBWgwPn</t>
  </si>
  <si>
    <t>Better work-life balance (less commuting etc.). Also, less social plans - so more rested.</t>
  </si>
  <si>
    <t>Missing friends and family. Feeling disconnected and bored/lonely.</t>
  </si>
  <si>
    <t xml:space="preserve">3, 4-, 1 </t>
  </si>
  <si>
    <t>I learnt that I can actually do less and be happy/more relaxed.</t>
  </si>
  <si>
    <t>Focus a good routine (especially with work).</t>
  </si>
  <si>
    <t>Opportunity to reconnect (e.g. in gardens etc). So good weather would help!</t>
  </si>
  <si>
    <t>R_YPGKT3W9ewMIPFn</t>
  </si>
  <si>
    <t>My husband works from home now, I cook much more frequently (nearly every day), I do many more activities over video conferencing platforms and see my friends and family much less than before.</t>
  </si>
  <si>
    <t>Constantly working from home means I get less of a break from my husband than I did before. We do really well with it but it is hard. I very much wish I could see my friends and family more often but they don’t live in the same state I do and I no longer travel.</t>
  </si>
  <si>
    <t>My husband and I created a stronger bond and have a much better understanding of each other’s needs.</t>
  </si>
  <si>
    <t>We moved from a one bedroom to a two bedroom so my husband could have his own office in our apartment (and I could cook / clean without being in his way).</t>
  </si>
  <si>
    <t>We are very much looking forward to being vaccinated and seeing our friends and family in the next 6 months</t>
  </si>
  <si>
    <t>R_YPpw5u4prAYVBWp</t>
  </si>
  <si>
    <t>telelavoro</t>
  </si>
  <si>
    <t>aumentata l'incertezza riguardo al futuro = uncertainty about the future increased</t>
  </si>
  <si>
    <t>e' aumentato il livello di responsabilità verso la società = the level of responsibility towards society has increased</t>
  </si>
  <si>
    <t>rafforzato i contatti tramite la rete- contacts through the network strengthened</t>
  </si>
  <si>
    <t>maggiore tranquillità riguardo alla vaccinazione in proiezione futura- greater peace of mind regarding vaccination in the future</t>
  </si>
  <si>
    <t>R_YPv340InYgTERot</t>
  </si>
  <si>
    <t>Staying away from people</t>
  </si>
  <si>
    <t>People are so damn ignorant, you have to verbally or eyeball them to get out your space</t>
  </si>
  <si>
    <t>Yeah I get very angry very easily, yeah people are incapable of following bloody instructions</t>
  </si>
  <si>
    <t>Stayed away from shops, people to cope, you can't be resilient when people are ignorant to your fears</t>
  </si>
  <si>
    <t>4-,11</t>
  </si>
  <si>
    <t>For all the wifi, phones and people to be banned. To be left alone in peace. I've learnt over the years there are no friends in life only leaches and that can mean your family sometimes as well</t>
  </si>
  <si>
    <t>R_YQrYP6DFRCu1pC1</t>
  </si>
  <si>
    <t>La paura nel relazionarmi con gli altri. Essere sempre diffidente. Pensare sempre al peggio e paura di pianificare il futuro. = The fear of relating to others. Always be wary. Always thinking of the worst and fear of planning for the future.</t>
  </si>
  <si>
    <t>Ho imparato che comunque sono forte. E che è importante igenizzarsi più spesso = I have learned that I am strong anyway. And that it is important to cleanse yourself more often</t>
  </si>
  <si>
    <t>Meditazione e hobby manuali (hand-lettering, uncinetto)- Manual meditation and hobbies (hand-lettering, crochet)</t>
  </si>
  <si>
    <t>Psicologico</t>
  </si>
  <si>
    <t>R_yrNsCDDAqTSaeLD</t>
  </si>
  <si>
    <t>I started learning more aboot chess.</t>
  </si>
  <si>
    <t>Made me doubt people, abiloty of government to operate. Being stuck in a house all day is maddening and slowly makes me feel like nothing is changing, and my understanding of time has radically shifted.</t>
  </si>
  <si>
    <t xml:space="preserve">2, 11, 12, </t>
  </si>
  <si>
    <t>I reconnected with my love of chess.</t>
  </si>
  <si>
    <t>Financial support as well as mental health support in the form of allowing communication with other people.</t>
  </si>
  <si>
    <t>R_yyWv5rjgCXm5E1X</t>
  </si>
  <si>
    <t>I'm getting so bored working from home. I hate the isolation and feel so much less engaged. It's so much harder for me to concentrate.</t>
  </si>
  <si>
    <t>5-,6</t>
  </si>
  <si>
    <t>I'm so much more paranoid about my health now. Always taking my temperature and always self-diagnosed. My partner who I spend a lot of time with is fully vaccinated and has been for months and it's difficult to feel like he wants to do things, but I'm still worried about getting COVID. I also have such a hard time waking up in the morning and have a really difficult time concentrating at work.</t>
  </si>
  <si>
    <t xml:space="preserve">1, 2, 3, 7, 4-, 5- </t>
  </si>
  <si>
    <t>My partner and I lived together for 4 months at the start of the pandemic and living together was so great. We fought so much less.</t>
  </si>
  <si>
    <t>Go on daily walks, watch a lot of Netflix, not be so hard on myself when I'm less productive than I hoped</t>
  </si>
  <si>
    <t>Most of my family is vaccinated and in 2 weeks, I will receive my second dose. To recover from the pandemic, I'd just hope as many people as possible in our community (New York City) get vaccinated, so the case numbers and the risk of COVID goes down, and we can all return to school, work, church, fitness classes, etc.</t>
  </si>
  <si>
    <t>R_yyYpiahcti7MLMB</t>
  </si>
  <si>
    <t>Focus on close relationships, increased resilience, appreciation for small things</t>
  </si>
  <si>
    <t>A feeling of loss, no social circle to fall back on or to draw support from</t>
  </si>
  <si>
    <t>People are co-operative and supportive</t>
  </si>
  <si>
    <t>A break from work</t>
  </si>
  <si>
    <t>R_z1IAoT047ivmH4d</t>
  </si>
  <si>
    <t>R_z7OMlHbyB80eCgF</t>
  </si>
  <si>
    <t>I learned working from home.</t>
  </si>
  <si>
    <t>I have become a more solitary person and I avoid meeting people often.</t>
  </si>
  <si>
    <t>I learned that living in isolation with mentally disorganised people is hell. I also learned that isolation all on my own makes my mind ill.</t>
  </si>
  <si>
    <t>Once I started on antidepressants I could sleep better and get a better focus.</t>
  </si>
  <si>
    <t>I am in therapy. I think this could help with recovery.</t>
  </si>
  <si>
    <t>R_ZC6XPL2kROtgHTz</t>
  </si>
  <si>
    <t>I am more self aware and notice when i need to take care of myself</t>
  </si>
  <si>
    <t>I've become more socially awkward and more hesitant to do social activities</t>
  </si>
  <si>
    <t>I've learnt that i can cope well in my own company for a long time</t>
  </si>
  <si>
    <t>Bake, Walk, Gym, drink, watch films</t>
  </si>
  <si>
    <t>A slow integration back to a social life</t>
  </si>
  <si>
    <t>R_ZEGTMZebyyojfLH</t>
  </si>
  <si>
    <t>It’s not specific, but it’s just worn me down</t>
  </si>
  <si>
    <t>I actually got through winter (when we couldn’t be outside much) better than I expected.</t>
  </si>
  <si>
    <t>Hike. Knit. Talk to friends on zoom.</t>
  </si>
  <si>
    <t>Real return to normalcy (complete with lower case rates)</t>
  </si>
  <si>
    <t>R_ZePKOzM2QdB8ejL</t>
  </si>
  <si>
    <t>More time with children</t>
  </si>
  <si>
    <t>Less routine when at home - easier not to be productive while working</t>
  </si>
  <si>
    <t>Quality more important than quantity time with children</t>
  </si>
  <si>
    <t>Regular yoga sessions and cooking</t>
  </si>
  <si>
    <t>Certainty to make plans eg going abroad on holiday</t>
  </si>
  <si>
    <t>R_ZfoMsqhxSF8kc25</t>
  </si>
  <si>
    <t>no changes since last survey</t>
  </si>
  <si>
    <t>many people don't care if their behavior causes risk for others</t>
  </si>
  <si>
    <t>found new hobbies</t>
  </si>
  <si>
    <t>no support needed</t>
  </si>
  <si>
    <t>R_ZkGWvX3EGs5cIV3</t>
  </si>
  <si>
    <t>More careful with hygiene</t>
  </si>
  <si>
    <t>I can't believe how many people don't wear masks in public. My interpretation is that these people don't care if other people feel uncomfortable. This saddens me.</t>
  </si>
  <si>
    <t>I tried to get outside more.</t>
  </si>
  <si>
    <t>We need our friends and neighbors to get vaccinated.</t>
  </si>
  <si>
    <t>R_ZKL9SmoMMnjO1b3</t>
  </si>
  <si>
    <t>R_ZmCENvqXd2ydBrr</t>
  </si>
  <si>
    <t>Learning and working from home in the long duration now's getting boring.</t>
  </si>
  <si>
    <t>6,5-</t>
  </si>
  <si>
    <t>Starting to invest money in the financial investment scheme. When it comes to work, I start to think about myself first (self-care). I rejected two job offers due to an anxiety issue with the nature of the work. I think mental health is more important, especially the balance between work and nature. I'd like to dedicate my skill and ability that brings benefit to social goods/humanity. Even the money (job security) is less than I used to get, but the job brings more value out of money.</t>
  </si>
  <si>
    <t xml:space="preserve">1,2, 6 </t>
  </si>
  <si>
    <t>I learn a new sport: Muay Thai. I also continue my swimming course. I found myself improving to learn new skills. Recently, I found out that I actually have bravery in every aspect of my life. I used to underestimate myself, not confident enough to decide something. I learn to build myself better.</t>
  </si>
  <si>
    <t>- I joined several mental health classes
- I read books about self-improvement/help 
- I changed my habits and lifestyle: reduce alcohol, do exercise more frequent, catch up with old friends, more giving to the unfortunate people</t>
  </si>
  <si>
    <t>6,4+,4-,3</t>
  </si>
  <si>
    <t>Working flexibility scheme. In order to recover from the pandemic (financially, mentally), working flexibility (home-office) should be an option.</t>
  </si>
  <si>
    <t>R_Zrwkbaspeatbok1</t>
  </si>
  <si>
    <t>I am a little more considerate of others</t>
  </si>
  <si>
    <t>Maintain friendships through on-line get togethers and games</t>
  </si>
  <si>
    <t>R_zSzRnS3jOqK21Vf</t>
  </si>
  <si>
    <t xml:space="preserve">Incertezza sul futuro = uncertainty about the future </t>
  </si>
  <si>
    <t>Prendermi delle pause è importante</t>
  </si>
  <si>
    <t xml:space="preserve">Passeggiate- walks </t>
  </si>
  <si>
    <t>R_zTPCkYAOKhxP1zr</t>
  </si>
  <si>
    <t>I have developed a routine to work from home and love it.</t>
  </si>
  <si>
    <t>I haven't been able to travel home to see my family/parents. This is the longest time that I've had to stay in one place in the last 15 years. I have been less physically active because I don't want to go out. I don't dress up for work and so I'm not even sure I can even fit into my work clothes anymore.</t>
  </si>
  <si>
    <t>I am quite fearful of going out but can keep myself entertained at home. In the UK, the only good thing has been the 'support bubble' which has allowed me and my partner to meet up. However, transportation and the lack of adherence to social distancing guidelines by others have still been rather stressful.</t>
  </si>
  <si>
    <t>1, 3, 7, 11</t>
  </si>
  <si>
    <t>Delved into work. Glad my living space is generally quite spacious and usually quiet. Tried not to read the news so much. Kept in touch with friends or reconnected with old friends to make sure they're ok. Had a weekly meet-up.</t>
  </si>
  <si>
    <t>Vaccination, financial support/subsidy to bills.</t>
  </si>
  <si>
    <t>R_zYiCYj4DH8pFdUB</t>
  </si>
  <si>
    <t>I have had so many changes in the last twelve months I can't say that covid has or has not been the driving force behind anything</t>
  </si>
  <si>
    <t>See above</t>
  </si>
  <si>
    <t>More exercise</t>
  </si>
  <si>
    <t>A guarantee that my partner's employer will survive the next six months</t>
  </si>
  <si>
    <t>R_ZyMSljqUQUao8qB</t>
  </si>
  <si>
    <t>ID</t>
  </si>
  <si>
    <t>gender</t>
  </si>
  <si>
    <t>age_years</t>
  </si>
  <si>
    <t>country1</t>
  </si>
  <si>
    <t>employ</t>
  </si>
  <si>
    <t>income</t>
  </si>
  <si>
    <t>accom</t>
  </si>
  <si>
    <t>Q52</t>
  </si>
  <si>
    <t>Q73</t>
  </si>
  <si>
    <t>Q74</t>
  </si>
  <si>
    <t>Q71</t>
  </si>
  <si>
    <t>Q72</t>
  </si>
  <si>
    <t>less social, more OCD</t>
  </si>
  <si>
    <t>a routine and keeping in touch with friends and family</t>
  </si>
  <si>
    <t>I'm hoping to visit my family who live abroad. I haven't seen them in 15 months</t>
  </si>
  <si>
    <t>zunehmende Antriebs- und Motivationslosigkeit, Desillusionierung über Kompetenzen und guten Willen der Regierung</t>
  </si>
  <si>
    <t>Möglichkeiten sich privat in Kleingruppen zu treffen, Öffnung von Restaurants &amp; Bars</t>
  </si>
  <si>
    <t>La mia fiducia nell'umanità è estremamente calata. Una pandemia poteva essere il nemico comune, quell'escamotage di cui l'umanità aveva bisogno per agire ed interagire come un sol popolo.  Invece OGNI singolo ha pensato ad i propri interessi</t>
  </si>
  <si>
    <t>Il mio peccato capitale è la pigrizia e il lockdown mi ha solo permesso di indulgere  nell'accidia</t>
  </si>
  <si>
    <t>Ho cercato degli affetti stabili ma la situazione collettiva unitamente alla modifica delle abitudini quotidiane non ha fatto altro che accentuare le mie fragilità e frustrazioni. Resilienza è un concetto abusato e la parola ultimamente viene utilizzata troppo e troppo spesso in maniera errata. Non sono una persona resiliente e il covid ha ristretto la mia zona di comfort</t>
  </si>
  <si>
    <t>Sostegno economico, ottenuto tramite politiche sociali efficenti</t>
  </si>
  <si>
    <t>不会。反而是更加珍惜和家人在一起的时光；工作上，学会了一些新的技能，如录制小视频、开启视频会议等等；个人能籍此机会有一些时间思考个人的学习与成长。</t>
  </si>
  <si>
    <t>是的。学会了很多卫生保健知识，也更加感恩国家的制度优势和医疗保障体系，感恩身边为我们守护健康生活的所有人！</t>
  </si>
  <si>
    <t>居家办公、因为孩子网络学习的缘故和孩子一起制定学习计划。</t>
  </si>
  <si>
    <t>中国现在的经济工作已经全面恢复，所有人的日常生活已经恢复正常，社会秩序非常好，感觉大家更加团结、努力、积极、向上。感谢我的国家！</t>
  </si>
  <si>
    <t>στα δυσκολα βλεπεις ποιους εχεις πραγματικα κοντα σου</t>
  </si>
  <si>
    <t>Διαβασμα και αποκτηση πιστοποιησης στα Νομικα</t>
  </si>
  <si>
    <t>Ανοιγμα του αθλητισμου.Διοτι ο αθλητισμος ειναι κομματι του πολιτισμου</t>
  </si>
  <si>
    <t>Όχι, αντιθέτως. Προσπαθώ και βλέπω τι καλύτερο μπορώ να κάνω μέσα απο αυτή τη κατάσταση ώστε να μην μείνω πίσω στη ζωή μου.</t>
  </si>
  <si>
    <t>Υπερβολικός καθαρισμός.</t>
  </si>
  <si>
    <t>Ψυχολόγος</t>
  </si>
  <si>
    <t>Τις επιπτώσεις στη ψυχική υγεία</t>
  </si>
  <si>
    <t>Περπάτημα</t>
  </si>
  <si>
    <t>Δεν θα χρειαστούμε βοήθεια</t>
  </si>
  <si>
    <t>Χρήση κάνναβης 24/7
Τρέξιμο
Περπάτημα με φίλους</t>
  </si>
  <si>
    <t>Ich denke negativer über andere Menschen, habe Vertrauen in die Regierung verloren und meide größere Ansammlungen</t>
  </si>
  <si>
    <t>Ich habe kein Problem damit, mich für einige Tage oder Wochen zu isolieren. 
Menschen sind egoistischer, als ich dachte.</t>
  </si>
  <si>
    <t>Ναι, όλους τους τομείς της ζωής μου.</t>
  </si>
  <si>
    <t>Ότι η ζωή μας μπορεί να αλλάξει πολύ γρήγορα και ότι δεν μπορούμε να είμαστε σίγουροι για τίποτα.</t>
  </si>
  <si>
    <t>Ακούω μουσική, βλέπω αθλητικά, ντοκιμαντέρ, ακούω podcasts, διαβάζω βιβλία, πηγαίνω για περπάτημα.</t>
  </si>
  <si>
    <t>Οικονομική.</t>
  </si>
  <si>
    <t>έγινα λίγο περισσότρερο ανεκτική</t>
  </si>
  <si>
    <t>Ho un atteggiamento più negativo nei confronti del futuro.
Fino a Marzo, pensavo di prendere un anno sabbatico e non iniziare la magistrale perché non volevo più fare lezioni in DAD</t>
  </si>
  <si>
    <t>Ho capito chi sono le vere amicizie</t>
  </si>
  <si>
    <t>Ho iniziato a fare più sport e a scaricare lo stress nello sport</t>
  </si>
  <si>
    <t>Non abbiamo bisogno di alcun supporto</t>
  </si>
  <si>
    <t>有。例如疫苗的作用。</t>
  </si>
  <si>
    <t>接種疫苗。</t>
  </si>
  <si>
    <t>Cambiando l'ottimismo in realismo in termini di pianificazione quotidiana</t>
  </si>
  <si>
    <t>Ho seguito alla cieca le indicazioni della mia azienda per evitare il contagio</t>
  </si>
  <si>
    <t>possibilità di viaggiare liberamente/vaccino</t>
  </si>
  <si>
    <t>變得更潔癖。例如一定會將超市購買的物品用酒精紙抹完才放進雪櫃。及頻密使用其他消毒物品。</t>
  </si>
  <si>
    <t>有的。</t>
  </si>
  <si>
    <t>δεν ταξιδεύω, αποφεύγω τις επαφές με ανθρώπους (χειραψίες, αγκαλιές κλπ)</t>
  </si>
  <si>
    <t>καλή ατομική υγιεινή</t>
  </si>
  <si>
    <t>απέκτησα υπομονή και δεν είμαι πια βιαστικός</t>
  </si>
  <si>
    <t>τίποτε</t>
  </si>
  <si>
    <t>Φυσικά. Ενισχύθηκε η κοινωνική απομόνωση</t>
  </si>
  <si>
    <t>Τελικά υπάρχει ανάγκη για μοίρασμα</t>
  </si>
  <si>
    <t>还好</t>
  </si>
  <si>
    <t>是，学会一些远程办公和教学的软件和技能</t>
  </si>
  <si>
    <t>远程办公节省了通勤，办公时间灵活</t>
  </si>
  <si>
    <t>结合远程与在地办公模式，灵活选择</t>
  </si>
  <si>
    <t>schlechte Planbarkeit, schwierig Zukunftspläne zu machen, weiterhin keine Urlaubsreisen möglich</t>
  </si>
  <si>
    <t>sicherlich! neue Seiten von Freunden kennengelernt, viel über Sicherheits- und Freiheitsbefinden gelernt</t>
  </si>
  <si>
    <t>Urlaub mit der Familie</t>
  </si>
  <si>
    <t>Ich ziehe mich mehr zurück, auch wenn ich Nähe bräuchte. Ich erlebe Menschen oft als Gefahr/etwas, das ich vermeiden muss. Ich reagiere extrem gereizt, wenn Verhaltensregeln nicht eingehalten werden.</t>
  </si>
  <si>
    <t>Leicht verfügbare Schnelltests, um Sicherheit zu haben
Schnelles Öffnen der Unis, um Alltagsinteraktionen zu ermöglichen
Verlängerung von Fristen und Stipendienlaifzeiten</t>
  </si>
  <si>
    <t>Laufen, viel Sport und gesund essen</t>
  </si>
  <si>
    <t>Brauche keine Unterstützung</t>
  </si>
  <si>
    <t>τη συμπεριφορά- έγινα πιο αντικοινωνική</t>
  </si>
  <si>
    <t>όρια υπομονής- έμαθα καλύτερα τον εαυτό μου και το σύντροφό μου- έβαλα προτεραιότητες στη ζωή μου</t>
  </si>
  <si>
    <t>πολύ μαγείρεμα- φροντίδα προσώπου και σώματος</t>
  </si>
  <si>
    <t>άνοιγμα εστίασης και χώρων όπου μπορεί να δουλέψει ο σύντροφός μου</t>
  </si>
  <si>
    <t>mehr Alkohol, mehr depressive Phasen, Zukunftsängste, Einsamkeit, die ich schwer ertragen kann</t>
  </si>
  <si>
    <t>Telefonieren, Reflektieren, Podcasts hören, regelmäßig lange spazieren</t>
  </si>
  <si>
    <t>Keine, ich bräuchte einfach ein durchschnittliches Sozialleben</t>
  </si>
  <si>
    <t>mancanza di contatti sociali</t>
  </si>
  <si>
    <t>l'importanza di avere contatti sociali</t>
  </si>
  <si>
    <t>rispettare le regole</t>
  </si>
  <si>
    <t>Ναι, κάποιες δραστηριότητες είναι πλέον αδύνατες.</t>
  </si>
  <si>
    <t>Τις αντιδράσεις-αντοχές υπό τις νέες συνθήκες. Την αναγκαιότητα της ανθρώπινης επαφής.</t>
  </si>
  <si>
    <t>Φιλτράρισμα ενημέρωσης. Επιλογή επαφών. Άυξηση δραματικά του χρόνου που περνώ σε ανοιχτούς χώρους (πάρκα κλπ)</t>
  </si>
  <si>
    <t>Άγνωστο</t>
  </si>
  <si>
    <t>Solitudine è incertezza per il futuro</t>
  </si>
  <si>
    <t>Passeggiate, videochiamate</t>
  </si>
  <si>
    <t>防治感染的方法</t>
  </si>
  <si>
    <t>经济</t>
  </si>
  <si>
    <t>Il futuro mi appare incerto.</t>
  </si>
  <si>
    <t>Ho imparato a stare di più da sola, ad apprezzare la solitudine, la compagnia di me stessa e capire chi sono i veri amici.</t>
  </si>
  <si>
    <t>Maggior concentrazione su me stessa, più attività fisica, più tempo in famiglia.</t>
  </si>
  <si>
    <t>Ίσως</t>
  </si>
  <si>
    <t>Ότι υπάρχει χρόνος και πρέπει να αξιοποιείται σωστά...</t>
  </si>
  <si>
    <t>Επαγγελματική δραστηριότητα online με κοινωνική συναναστροφή και ενασχόληση με είδος χειροτεχνίας</t>
  </si>
  <si>
    <t>Καλύτερα φυσική κατάσταση, ενίσχυση ανοσοποιητικού</t>
  </si>
  <si>
    <t>En este momento no sé qué responder</t>
  </si>
  <si>
    <t>Descansar, leer.</t>
  </si>
  <si>
    <t>Mucho apoyo en todo sentido como cualquier familia.</t>
  </si>
  <si>
    <t>Pulizia</t>
  </si>
  <si>
    <t>Όχι δεν επηρεάστηκε προς το χειρότερο.</t>
  </si>
  <si>
    <t>Έμαθα ότι απολαμβάνω πολύ περισσότερο βόλτες στη φύση από το να σπαταλαω τον ελεύθερο χρόνο μου στο κινητό η σε άσκοπες ασχολίες.</t>
  </si>
  <si>
    <t>Άρχισα να περπατάω πολύ περισσότερο για να αντιμετωπίσω την αίσθηση του εγκλεισμού, διάβασα πολλά βιβλία.</t>
  </si>
  <si>
    <t>Δεν θα χρειαστούμε υποστήριξη.</t>
  </si>
  <si>
    <t>Non credo di essere cambiato in peggio. Forse sono diventato un po' più cinico e la mia fiducia nel futuro si è un po' ridotta.</t>
  </si>
  <si>
    <t>Ho imparato che stare soli per scelta è facile, stare soli per obbligo non lo è affatto.</t>
  </si>
  <si>
    <t>Mi sono dedicato allo studio, alla coltivazione di piante ed ortaggi, alla cucina ed alle passeggiate.</t>
  </si>
  <si>
    <t>Non credo avrò bisogno di particolari supporti.</t>
  </si>
  <si>
    <t>Il COVID-19 mi ha portato a uscire sempre meno di casa e ha ridotto significativamente le occasioni per uscire e vedere i miei amici, cosa che ritengo molto importanti per rilassarmi e recuperare energie mentali.
È aumentata la mia sfiducia verso le tante persone che conosce che non rispettano le regole o che hanno idee negazioniste.</t>
  </si>
  <si>
    <t>Ho imparato che molte persone fanno fatica a capire i dati presentati in tv o sui social. Ho compreso quanto sia importante avere un'adeguata istruzione per affrontare al meglio la vita.</t>
  </si>
  <si>
    <t>Fare più sport. 
Cercare il più possibile di darmi degli obiettivi chiari e, se possibile, di prendermi delle pause dallo studio. Ma ammetto che molte volte non sono riuscito a staccare quando ne avevo bisogno.
Ricerca di contatti sociali attraverso le tecnologie di comunicazione.</t>
  </si>
  <si>
    <t>Per fortuna non abbiamo avuto grossi problemi e non mi pare di sentire particolari bisogni. Sicuramente un graduale ritorno alla normalità potrà giovare me e la mia famiglia, in quanto andrà a ripristinare le dinamiche preesistenti e ci consentirà di essere tutti più tranquilli</t>
  </si>
  <si>
    <t>chiusura in casa</t>
  </si>
  <si>
    <t>occuparmi della casa</t>
  </si>
  <si>
    <t>un viaggio lungo</t>
  </si>
  <si>
    <t>Igienizzare</t>
  </si>
  <si>
    <t>Casa nuova</t>
  </si>
  <si>
    <t>Non mi sento più libera di uscire ed andare ovunque io voglia, non mi sento a mio agio in un luogo affollato. Viaggiare liberamente per il mio Paese e all’estero è diventato stressante.</t>
  </si>
  <si>
    <t>Studiare, leggere nuovi libri, essere informata</t>
  </si>
  <si>
    <t>Stabilità economica e possibilità di progettare una vita futura</t>
  </si>
  <si>
    <t>Rispetto al futuro e al lavoro, difficoltà e dubbi nell'avvicinarmi agli altri</t>
  </si>
  <si>
    <t>l'igiene e quanto possono essere infetti i luoghi comuni.</t>
  </si>
  <si>
    <t>Sono diventata più insicura rispetto al futuro e, talvolta, più irascibile</t>
  </si>
  <si>
    <t>Ho imparato molto su me stessa e ho imparato a rallentare un po' il mio stile di vita che, solitamente, è abbastanza frenetico. Ho imparato, in parte, ad accettare la tristezza e a conviverci, e sono stata in grado di capire quali persone sono veramente importanti nella mia vita.</t>
  </si>
  <si>
    <t>Mi sono circondata di persone che mi vogliono bene e ho cercato di creare meno conflitti possibili (non sempre riuscendoci), ho letto alcuni libri, mi sono dedicata allo studio e, quando possibile, sono uscita per lavorare o incontrare persone</t>
  </si>
  <si>
    <t>Io continuerò ad andare in terapia per affrontare alcuni miei lati caratteriali</t>
  </si>
  <si>
    <t>αισιόδοξη σκέψη</t>
  </si>
  <si>
    <t>αγάπη</t>
  </si>
  <si>
    <t>Non ci sono stati peggioramenti troppo evidenti.</t>
  </si>
  <si>
    <t>Che spesso sono distratta e spesso lo sono anche gli altri e non facciamo caso a particolari che talvolta sono importanti.</t>
  </si>
  <si>
    <t>Attività fisica, serie TV, studiare, cucinare.</t>
  </si>
  <si>
    <t>ruhiger, zurückgezogen, etwas einsam</t>
  </si>
  <si>
    <t>ja, aber kann ich jetzt nicht reflektieren</t>
  </si>
  <si>
    <t>înnerer rückzug</t>
  </si>
  <si>
    <t>urlaub, freiraum, soziales</t>
  </si>
  <si>
    <t>zu müde zum Hoffen</t>
  </si>
  <si>
    <t>行多一點路，保持身體健康。
工作時間彈性
開會用zoom</t>
  </si>
  <si>
    <t>希望通關
經濟恢復
醫院降低警誡級別</t>
  </si>
  <si>
    <t>Più ansia
Meno vita sociale
0 vita culturale (teatri, musica classica, mostre...)</t>
  </si>
  <si>
    <t>Sport in casa
sentire amici
scrivere
leggere</t>
  </si>
  <si>
    <t>supporto psicologico</t>
  </si>
  <si>
    <t>pazienza</t>
  </si>
  <si>
    <t>nessun supporto, sapere che il supporto esiste per gli altri</t>
  </si>
  <si>
    <t>Me encuentro ansiosa constantemente ante la incertidumbre y el miedo al contagio</t>
  </si>
  <si>
    <t>A descansar más, trabajar mis emociones, hacer una nueva rutina</t>
  </si>
  <si>
    <t>Estudiar, trabajar mis emociones, hacer ejercicio, hacer cosas que me gustan</t>
  </si>
  <si>
    <t>Volver a ver a personas cercanas, recuperar el trabajo</t>
  </si>
  <si>
    <t>Mi ha reso più insicura nei confronti del futuro, più sfiduciata nei confronti del governo e più cauta nel prendere decisioni, perchè il contesto che mi circonda può cambiare e abbandonarmi in qualsiasi momento.</t>
  </si>
  <si>
    <t>Ho imparato in maniera positiva ad avere a che fare con le cose che non posso controllare.</t>
  </si>
  <si>
    <t>Ho seguito una dieta sana e regolare esercizio fisico, tenendomi impegnata studiando per la mia professione (anche se temporaneamente sospesa causa Covid-19), ho vissuto ospite a casa del mio ragazzo per tutto il secondo lockdown ed ho iniziato un master di formazione.</t>
  </si>
  <si>
    <t>Poter riprendere a lavorare senza nuove interruzioni.</t>
  </si>
  <si>
    <t>Solitudine, stanchezza, stufa di questa situazione... vita monotona, noiosa, mi sento spesso debole e stanca.</t>
  </si>
  <si>
    <t>Ho capito che i latticini mi fanno stare male...</t>
  </si>
  <si>
    <t>Lunghe passeggiate con il mio cane, coccole agli animali domestici, musica, scrivere i miei pensieri</t>
  </si>
  <si>
    <t>Basterebbe poter tornare alla vita di prima</t>
  </si>
  <si>
    <t>Καλό πλύσιμο χεριών
Αποστάσεις από άλλα άτομα
Χρήση μάσκας σε εσωτερικούς χώρους
Περιορισμός άσκοπων μετακινήσεων</t>
  </si>
  <si>
    <t>Βοήθεια από ειδικό, ψυχολόγο
Οικονομική στήριξη</t>
  </si>
  <si>
    <t>sono molto più sedentario e diffidente nelle persone che non supportano le misure anti covid</t>
  </si>
  <si>
    <t>Le mie reazioni di disprezzo nei confronti dei negazionisti mi hanno fatto accorgere del guscio di chiusura e sfiducia emotiva che ho attorno</t>
  </si>
  <si>
    <t>Corso online per migliorare le mie competenze lavorative</t>
  </si>
  <si>
    <t>Sicurezza per poter fare progetti dopo la laurea</t>
  </si>
  <si>
    <t>Άλλαξε σίγουρα προς το χειρότερο τον τρόπο ζωής μας,αλλά μας έμαθε να σκεφτόμαστε με άλλο τρόπο πιο θετικό για τους συνανθρώπους μας και την οικογενεια</t>
  </si>
  <si>
    <t>Μάθαμε ότι μπορούμε να ζήσουμε,χωρίς πολλά από αυτά που πριν θεωρούσαμε απαραίτητα.Δυστυχώς μάθαμε και πόσο μεγάλο είναι το ποσοστό των συμπολιτών μας είναι ανεγκέφαλοι.</t>
  </si>
  <si>
    <t>Προσπάθησα να κάνω τον χρόνο μου στο σπίτι πιο δημιουργικό,να περάσω περισσότερο χρόνο συζητώντας η παίζοντας με τα παιδιά μου.Έμαθα να μην συζητώ με αρνητές συνωμοσιολόγους κλπ.Διάβασα,γυμνάστηκα στο σπίτι,μαγείρεψα περισσοτερο</t>
  </si>
  <si>
    <t>Τα παιδιά μου ήδη συμβουλεύονται ψυχολόγο,όταν ολοκληρώσω τον εμβολιασμό μου ίσως το κάνω κι εγώ.</t>
  </si>
  <si>
    <t>Επιτραπέζια παιχνίδια,</t>
  </si>
  <si>
    <t>Ψυχολογική</t>
  </si>
  <si>
    <t>ΠΡΟΣΠΑΘΕΙΑ ΚΑΙ ΣΥΜΕΤΟΧΗΣΤΑ ΜΕΤΡΑ ΓΙΑ ΤΗΝ ΠΡΟΛΗΨΗ  ΚΑΤΑ ΤΗΣ ΠΑΝΔΗΜΙΑΣ</t>
  </si>
  <si>
    <t>ΝΑ ΕΧΟΥΜΕ ΥΓΕΙΑ ΚΑΙ ΨΥΧΙΚΗ ΔΥΝΑΜΗ</t>
  </si>
  <si>
    <t>Sono piú attenta nell'igiene, sono piú abituata a lavorare online</t>
  </si>
  <si>
    <t>Mi sento meno socievole, faccio meno sport</t>
  </si>
  <si>
    <t>Sono brava ad adattarmi</t>
  </si>
  <si>
    <t>evitare di parlare troppo del Covid-19, adattare le restrizioni ai miei bisogni psico-fisici</t>
  </si>
  <si>
    <t>sarebbe utile avere supporto per ricominciare a credere nel futuro</t>
  </si>
  <si>
    <t>Δυστυχώς,  ηρθα σε αντιπαραθεση με αρκετα αγαπημενα προσωπα, τοσο για ζητηματα του ιου (θεωριες συνωμοσίας κλπ), όσο και για το θέμα του εμβολιασμου.</t>
  </si>
  <si>
    <t>Δεν υπαρχει κατι.</t>
  </si>
  <si>
    <t>Ελπιζω κανενος ειδους υποστηριξη.</t>
  </si>
  <si>
    <t>Ho più incertezze riguardo il futuro e meno propensione a fare programmi di esperienze a medio-lungo termine</t>
  </si>
  <si>
    <t>Sono più resiliente di quanto non credessi</t>
  </si>
  <si>
    <t>Pensare positivo ed evitare il bombardamento di notizie su telegiornali o piattaforme di informazione. Il concentrarmi sulle attività che posso svolgerle, cercando di affrontarle al meglio (es. studio e lezioni)</t>
  </si>
  <si>
    <t>Psicologico e sociale</t>
  </si>
  <si>
    <t>Ο τρόπος ζωής και σκέψης μου άλλαξε προς το καλύτερο. Η συμπεριφορά μου προς τα μέλη της οικογένειας που συμβιώνω μαζί τους άλλαξε προς το χειρότερο.</t>
  </si>
  <si>
    <t>Έμαθα πολλά καινούρια πράγματα γύρω από την διατροφή, την άσκηση, την ευεξία, την ψυχική υγεία (δικιά μου και υπολοίπων). Ένιωσα ότι ήρθα σ' επαφή με τον πραγματικό μου εαυτό.</t>
  </si>
  <si>
    <t>Γυμνάζομαι σχεδόν καθημερινά, προσέχω τι τρώω από πλευράς ποσότητας και θρεπτικών συστατικών, δεν καταναλώνω πλέον συχνά ουσίες εκτός από καφεΐνη, συνεχίζω τις συνεδρίες ψυχοθεραπείας μου, βελτιώνω τα ωράρια ύπνου μου, μειώνω την ώρα κατανάλωσης νέων και ατέρμονου σκρολαρίσματος σε social media.</t>
  </si>
  <si>
    <t>Θέλω να βρω δουλειά ώστε ν' αποκτήσω την οικονομική δυνατότητα να μείνω μόνη μου σε νέο σπίτι.</t>
  </si>
  <si>
    <t>R_3EM4NDKw9OWRVu6</t>
  </si>
  <si>
    <t>Ich ziehe mich viel mehr zurück. Erst war der Effekt positiv, aber mittlerweile weiß ich kaum mehr, wie man sich in sozialen Situationen mit Freunden etc verhält, weil es so lange her ist.</t>
  </si>
  <si>
    <t>dass viele nur sehr an sich bzw die eigene Familie denken, ich leider irgendwie auch.</t>
  </si>
  <si>
    <t>Ich mache sehr regelmäßig Sport mittlerweile.</t>
  </si>
  <si>
    <t>Geld; ich nicht, aber meine Mutter. Es fehlt.</t>
  </si>
  <si>
    <t>Mi ha resa più sedentaria.</t>
  </si>
  <si>
    <t>Ho capito a chi tenevo veramente e chi invece preferivo non avere più nella mia vita.
Ho imparato ad accettare di più la solitudine.</t>
  </si>
  <si>
    <t>Nuove attività (dipingere, workout...); Giocato con la mia famiglia (soprattutto a ping pong); fatto più volte videochiamate con amici e parenti.</t>
  </si>
  <si>
    <t>Μάσκα, αντισηπτικά</t>
  </si>
  <si>
    <t>κοινωνική συναναστροφή</t>
  </si>
  <si>
    <t>Riduzione relazioni sociali, sentire che le propria vita è fortemente condizionata dalle decisioni politiche</t>
  </si>
  <si>
    <t>Che è difficile capire dove stia la verità assoluta. E che io tendo a non prendere posizioni.</t>
  </si>
  <si>
    <t>Cercare attività da fare a casa per variare la routine (ordinare la cena, giocare a carte..) e passeggiare.</t>
  </si>
  <si>
    <t>Meno sport, meno motivazione.</t>
  </si>
  <si>
    <t>Apprezzare gli amici, accettare situazioni spiacevoli, rispettare limiti personali.</t>
  </si>
  <si>
    <t>Prendere i miei tempi, aprirmi con gli altri, fare cose che mi piacciono.</t>
  </si>
  <si>
    <t>Amici e parenti.</t>
  </si>
  <si>
    <t>Ho molta angoscia per il futuro ed il lavoro. Nel mio campo la disoccupazione è altissima in Italia.</t>
  </si>
  <si>
    <t>Ho custodito le relazioni importanti.</t>
  </si>
  <si>
    <t>Controllare le emozioni dirompenti</t>
  </si>
  <si>
    <t>Clear government guidelines that are 'easy' for people to follow. I don't know if I could thrive in another winter lockdown.</t>
  </si>
  <si>
    <t>Απομάκρυνε τους ανθρώπους, διέρρηξε τον κοινωνικό ιστό</t>
  </si>
  <si>
    <t>Οι άνθρωποι έχουμε ανάγκη ο ενας τον άλλον</t>
  </si>
  <si>
    <t>Υπομονή, ενημέρωση, ψυχραιμία, απασχόληση με χόμπι, βόλτες στην πόλη</t>
  </si>
  <si>
    <t>Είμαστε έτοιμοι, καμία υποστήριξη</t>
  </si>
  <si>
    <t>Όλα μοιάζουν πολύ πιο αβέβαια και δεν μπορώ να προγραμματίσω πολλά πράγματα. Δημιουργήθηκε μια αίσθηση απάθειας και μιζέριας στην καθημερινή ζωή.</t>
  </si>
  <si>
    <t>Έμαθα ότι η παραμονή μέσα σε ένα σπίτι για ένα χρόνο μόνο καλό δεν προσφέρει.</t>
  </si>
  <si>
    <t>Προσπάθησα να βγαίνω όσο γίνεται από το σπίτι και όταν αυτό δεν ήταν εφικτό να βλέπω ταινίες.</t>
  </si>
  <si>
    <t>Σίγουρα θα χρειαστώ μεγάλη υποστήριξη οικονομική καθώς εν μέσω πανδημίας τελείωσα το διδακτορικό και δυσκολεύομαι πολύ στις συνθήκες να βρω δουλειά.</t>
  </si>
  <si>
    <t>J'ai su m'adapter, mais parfois au détriment de ma santé mentale et de mon bonheur. J'ai du renoncé à beaucoup d'activités me faisant plaisir qui faisaient partie intégrante de mon bonheur (soupers entre amis et famille, célébrations diverses, soupers au restaurant en amoureux, entre autres). Je me suis beaucoup chicanée avec mon conjoint et ma famille à propos de notre nouveau quotidien à la maison ainsi que le respect des consignes sanitaires.</t>
  </si>
  <si>
    <t>J'ai une bonne capacité d'adaptation, mais à capacité limitée. Mon conjoint et moi nous adaptons de façon différente, donc la communication devient absolument essentielle afin de conserver un bon vivre ensemble. Ma famille et mes amis occupent une place très importante dans ma vie.</t>
  </si>
  <si>
    <t>Parler énormément avec mon conjoint et ma famille, être tolérante envers les autres, faire du sport.</t>
  </si>
  <si>
    <t>Soutien psychologique personnel et de couple.</t>
  </si>
  <si>
    <t>Όχι τον πήγε προς ο καλύτερο Αλλά με μεγάλη στεναχώρια Εάν κ σιγά σιγά βγαίνω κ καταλαβαίνω γιατί μου συνέχεια όλο αυτό</t>
  </si>
  <si>
    <t>Γυμνατικη σωστή στο σπίτι</t>
  </si>
  <si>
    <t>Γυμανστικη,διάβασμα,  εσωτερική αναζήτηση</t>
  </si>
  <si>
    <t>Οικονομική κ ψυχολογικη</t>
  </si>
  <si>
    <t>sehr wenig Freunde getroffen, zu wenig Sozialkontakte. Berufliche Unsicherheit</t>
  </si>
  <si>
    <t>sparen, meine Ausgaben stark einschränken. Mich auf meine persönliche Entwicklung konzentrieren.</t>
  </si>
  <si>
    <t>Geld. Die Aussicht, dass ich mit meinem Beruf auch ein Einkommen habe.</t>
  </si>
  <si>
    <t>Weniger Bewegung, weniger soziale Kontakte</t>
  </si>
  <si>
    <t>υπομονή
τήρηση κανόνων υγιεινής
οργάνωση χώρου εργασίας στο σπίτι
καλύτερη οργάνωση υλικού απαραίτητου για την εργασία μου
μαγειρική
καλύτερη επικοινωνία με τους οικείους μου</t>
  </si>
  <si>
    <t>συνεχή ενημέρωση για την εξέλιξη της πανδημίας και των μέσων προστασίας</t>
  </si>
  <si>
    <t>Ho meno voglia di impegnarmi in relazioni sociali</t>
  </si>
  <si>
    <t>Siamo più adattabili di quanto crediamo</t>
  </si>
  <si>
    <t>Affidarmi a fonti di informazioni sicure e approfondite</t>
  </si>
  <si>
    <t>Sono sempre attenta quando mi reco in posti chiusi e seguo sempre le raccomandazioni</t>
  </si>
  <si>
    <t>Sono sicuramente preoccupata per il futuro perchè credo che la partita non sia ancora vinta e servirà la responsabilità di tutti per arrivare a risultati concreti che possano farci tornare a vivere come prima di questa pandemia.</t>
  </si>
  <si>
    <t>Sì, soprattutto sugli altri, esistono purtroppo molte persone stupide che si comportano superficialmente e non hanno ancora capito che è arrivato il momento di essere responsabili per la nostra e l'altrui salute.</t>
  </si>
  <si>
    <t>Ho accettato di buon grado di cambiare alcune abitudini, pensando sempre che avendo una casa e vivendo con i nostri affetti più cari siamo comunque molto fortunati.</t>
  </si>
  <si>
    <t>Essere vicini gli uni agli altri, sorridere e stringere i denti finchè la situazione lo richiederà.</t>
  </si>
  <si>
    <t>ΜΑΘΑΜΕ ΚΑΙΝΟΥΡΓΙΟΥΣ ΤΡΟΠΟΥΣ ΕΡΓΑΣΙΑΣ</t>
  </si>
  <si>
    <t>ΑΥΞΗΘΗΚΕ ΤΟ ΑΓΧΟΣ ΓΙΑ ΝΑ ΑΝΤΑΠΟΚΡΙΘΟΥΜΕ ΣΤΑ ΝΕΑ ΔΕΔΟΜΕΝΑ</t>
  </si>
  <si>
    <t>ΑΠΕΔΕΙΧΘΗ ΟΤΙ ΕΙΧΑ ΠΕΡΙΣΣΟΤΕΡΗ ΥΠΟΜΟΝΗ ΚΑΙ ΑΝΤΟΧΗ ΣΤΙΣ ΑΛΛΑΓΕΣ.</t>
  </si>
  <si>
    <t>ΔΙΑΛΕΙΜΜΑΤΑ ΞΕΚΟΥΡΑΣΗΣ</t>
  </si>
  <si>
    <t>ΑΛΛΑΓΗ ΠΑΡΑΣΤΑΣΕΩΝ</t>
  </si>
  <si>
    <t>Sicuramente è fortemente aumentata la mia ansia sociale. Mi sento molto più sicura e tranquilla stando a casa, sentendo spesso un peso il dovere uscire e socializzare (cosa che ho fatto quando era possibile in zona gialla). 
Inoltre, ho notato di provare molta meno motivazione in generale, sia per quanto riguarda lo studio, sia per la speranza di trovare una magistrale e un futuro che mi soddisfino appieno.</t>
  </si>
  <si>
    <t>Ho imparato quanto non si debba dare per scontato il fatto di prendersi cura di sè stessi e uscire almeno per fare delle passeggiate. Ho imparato ad accettare di più il fatto che non posso essere sempre brava e rispettare i miei piani secondo le mie aspettative, in quanto stiamo vivendo una situazione difficile ed è giusto essere gentili con sè stessi e riconoscere che è normale non riuscire sempre a fare tutto ed è normale essere demotivati. 
Per quanto riguarda gli altri, ho la percezione che molte persone siano egoiste e che molte abbiano un diniego della situazione che stiamo vivendo.</t>
  </si>
  <si>
    <t>Una cosa che mi ha aiutato molto è stato uscire e fare più sport all'aperto, cosa che mi faceva stare bene sia fisicamente che mentalmente. Inoltre, è stato molto importante prendermi cura del mio sonno che è stato molto disturbato nell'ultimo anno. Dormire di più e meglio mi è servito per essere più tranquilla e affrontare meglio questa situazione.</t>
  </si>
  <si>
    <t>Per fortuna a livello economico siamo riusciti a rimanere stabili visto che abbiamo un'attività che è potuta rimanere aperta sempre. Penso che passare del tempo di qualità insieme, magari in un posto isolato e tranquillo in vacanza (se sarà possibile farlo) possa essere d'aiuto per tutti.</t>
  </si>
  <si>
    <t>La malattia mi ha resa molto debole fisicamente e mentalmente, per cui non riesco più a seguire la mia routine quotidiana di yoga, e questo mi rattrista. Inoltre non ho più forza per viaggiare, prendere una corriera o mezzi, perché mi stanco molto. Ho visto quando ero ammalata che a molte persone che sentivo spesso di me non importava e sono stata lasciata sola. Ho capito che bisogna approfittare della propria debolezza per comprendere chi ti sta vicino solo per prendere.</t>
  </si>
  <si>
    <t>Ho imparato che io ho bisogno di amore e che anche il pianeta si sente come me. Quando non respiravo ho percepito che mi mancava amore, non solo aria, e che la mia solitudine è totale. Ho capito che per avere amore sono abituata a dare. Ho pensato che anche il pianeta è così. Continua a darci nutrimento, ospitalità, ma noi siamo aridi e in cambio diamo solo spazzatura e veleni. Ho capito che è importante imparare a seminare i propri doni solo in terreni fertili, perché il resto è solo sprecato.</t>
  </si>
  <si>
    <t>Ho chiesto aiuto online a una psicologa. Ho bloccato dal telefono determinate persone. Ho seguito una scuola di yoga online in India. Mi sono diplomata come istruttrice di yoga. Ho fatto delle videochiamate con mia mamma e mia sorella. Sto spendendo tanto in cibo buono e di qualità. Ho cominciato a raccogliere immagini di come vorrei la mia casa per pensare a un futuro in cui avrò una casa mia. Ho guardato tutti i giorni sketch comici, per ridere. Ho parlato al telefono con un'altra sopravvissuta al covid, e questo mi ha fatto sentire meno sola, perché nessuno può capire cosa si prova quando i sintomi sono pesanti: io non riuscivo più a camminare, avevo le gambe bloccate.</t>
  </si>
  <si>
    <t>Supporto psicologico, tranquillità perché non riesco più a concentrarmi e a leggere, proprio a qualche mese da un concorso insegnanti che aspettavo da due anni. Mi servirebbe una pausa da lavoro che non posso prendermi. Mi servirebbe stare in mezzo alla natura, magari al mare e al sole, per dimenticare il terrore provato nell'essere da sola per 34 giorni di malattia con sintomi pesantissimi. Mi piacerebbe poter riavere il mio cane con me, che ho dovuto lasciare da mia madre, per poter toccare qualcuno e avere uno scambio affettivo, ma ancora non so se sono in grado di portarlo fuori come ha bisogno, per la stanchezza fisica. Ci sarebbe bisogno di chiudere le scuole.</t>
  </si>
  <si>
    <t>Il fatto che dopo un anno ancora ci sono persone che non credono all'esistenza del covid fa diminuire la mia fiducia nella massa</t>
  </si>
  <si>
    <t>Che le interazioni sociali sono molto importanti</t>
  </si>
  <si>
    <t>Meditazione e attività fisica.  Poca attenzione alle notizie sul covid</t>
  </si>
  <si>
    <t>Ναι. Τα κυβερνητικά μετρα δυσχεραίνουν την καθημερινότητα μου, δεν μπορω να εργαστω απερισπαστη. Πλεον δεν εχω καμια διεξοδο για βολτες εκτος δουλειας, καθως τα βραδια απαγορευεται η κυκλοφορία.  Επιπλεον, επισκεπτομαι λιγοτερο συχνα την οικογενεια μου, καθως μενουν σε αλλες πολεις και λογω των μετρων δεν μπορουμε να ταξιδεψουμε. 
Οσον αφορα τη συμπεριφορα και τον τροπο σκεψης, οχι, δεν αλλαξε ριζικα. Εκτος απο το γεγονός οτι ειμαι πιο ευερεθιστη, αλλα αυτο οφειλεται σε ολη αυτη την πιεση που δεν βρισκει εκτονωση πουθενα.</t>
  </si>
  <si>
    <t>Τηρω τα μετρα προστασιας. Αυτο με την διαλλακτικοτητα δεν  καταλαβαινω τι εννοειται ακριβως.</t>
  </si>
  <si>
    <t>Καμια υποστήριξη.</t>
  </si>
  <si>
    <t>Apprezzare le piccole cose</t>
  </si>
  <si>
    <t>各有利弊吧。也算是一种新的学习和生活方式，且在这个过程中确实找到了自己更喜欢的未来方向。除了学术，在生活和财务上反而是有所好转的（一直都不喜欢出门），在这个过程中也学到了一些事情。</t>
  </si>
  <si>
    <t>是。对自己的愿望和对未来的期望进行了内省，通过尝试以后给自己设定了一条清晰的发展路线。对职场上的人和事也有了更多了解。</t>
  </si>
  <si>
    <t>线上交流的增加
电子绘画的学习
更加健康的作息</t>
  </si>
  <si>
    <t>只要不出事，就能正常发展</t>
  </si>
  <si>
    <t>Relazioni sociali ed economiche</t>
  </si>
  <si>
    <t>Solidarietà</t>
  </si>
  <si>
    <t>Non saprei</t>
  </si>
  <si>
    <t>Più pensieri negativi, più ansia, mi sono "arresa" all'andamento delle cose, meno motivazione</t>
  </si>
  <si>
    <t>Sono più forte psicologicamente di quanto credessi, anche gli altri hanno attraversato periodi di crisi psicologica come me</t>
  </si>
  <si>
    <t>Dedicarmi a nuovi hobby, mantenere i contatti tramite videochiamate, fare sport in casa</t>
  </si>
  <si>
    <t>Μάσκες</t>
  </si>
  <si>
    <t>Οικονομική</t>
  </si>
  <si>
    <t>si: serve a riflettere.
Sono autistica, per un anno altri hanno sperimentato cosa comporta l'isolamento sociale che di solito altri impongono a noi</t>
  </si>
  <si>
    <t>Niente, non è il covid quello che mi minaccia</t>
  </si>
  <si>
    <t>avrei bisogno di supporto psicologico specifico per la mia condizione di gifted asperger con jn burnout lavorativo</t>
  </si>
  <si>
    <t>Ho meno voglia di uscire anche quando "si può", dall'altra sono stufa di stare sempre in casa e mi sento più sola perchè non posso vedere chi voglio quando voglio.</t>
  </si>
  <si>
    <t>Che sono molto resistente, e che a volte riesco a dissociarmi dalle mie emozioni in modo produttivo. Sostanzialmente è stato un training allo stress e un modo per rivalutare ciò che prima davo magari per scontato</t>
  </si>
  <si>
    <t>Maggiore attività fisica, maggiore tempo dedicato a me stessa, ricerco di più le mie amicizie anche se sono distanti</t>
  </si>
  <si>
    <t>Economico soprattutto</t>
  </si>
  <si>
    <t>Incrementato la lettura</t>
  </si>
  <si>
    <t>Χειρότερο!! Απομάκρυνση από φίλους!</t>
  </si>
  <si>
    <t>Προσαρμόστηκα. Συμβιβάστηκα.</t>
  </si>
  <si>
    <t>Απλά να τελειώσει όλο αυτό.</t>
  </si>
  <si>
    <t>Non viaggio</t>
  </si>
  <si>
    <t>Mi sono iscritta all’università</t>
  </si>
  <si>
    <t>Viaggiare</t>
  </si>
  <si>
    <t>是的，变得更悲观</t>
  </si>
  <si>
    <t>是的，多学了很多心理学知识</t>
  </si>
  <si>
    <t>读越来越多的心理学的书</t>
  </si>
  <si>
    <t>家人需要了解和阅读更多的心理学知识以帮助和了解自己</t>
  </si>
  <si>
    <t>keine Kommunikation, kein Austausch, keine Leute kennenlernen, erhebliche Einschränkung die eigene Persönlichkeit auszuleben und neue Karrierewege zu erkunden</t>
  </si>
  <si>
    <t>mehr Ruhe tut mir gut</t>
  </si>
  <si>
    <t>mehr Fokus auf mich selbst</t>
  </si>
  <si>
    <t>Vertragsverlängerung</t>
  </si>
  <si>
    <t>ΟΧΙ</t>
  </si>
  <si>
    <t>Hat Unterhaltungsangebote entzogen und Zukunftspläne in Frage gestellt.</t>
  </si>
  <si>
    <t>Kleine Genusserlebnisse in den Alltag einbauen (z. Bsp. Take-Away abholen).</t>
  </si>
  <si>
    <t>Keine Unterstützung, aber Aufschwung im Arbeitsmarkt und in der Wirtschaft.</t>
  </si>
  <si>
    <t>一部分变糟糕
一部分也在变好（更专注学习）</t>
  </si>
  <si>
    <t>是</t>
  </si>
  <si>
    <t>È peggiorata la fiducia nelle istituzioni non mi sembra che si prendano decisioni coerenti e tempestive. Non posso andare dai miei figli che vivono all’estero. La pandemia non l’avevo mai considerata come possibilità di morte di milioni di persone in tutto il mondo</t>
  </si>
  <si>
    <t>Si che non diventiamo migliori se qualcosa ci minaccia</t>
  </si>
  <si>
    <t>Ho cercato di vedere le cose positive come leggere, passeggiare quando possibile, occuparmi</t>
  </si>
  <si>
    <t>Credere che ci siano persone sane di mente a governarci</t>
  </si>
  <si>
    <t>c'est une charge mentale quasi permanente, declenchant une fatigue supplementaire. Je n'ai pas envie de voir des gens dans des lieux publiques.</t>
  </si>
  <si>
    <t>les gens sont incoherents et frustrants dans leur atttudes vis a vis du bien commun</t>
  </si>
  <si>
    <t>plus d'appels video, me coucher plus tot</t>
  </si>
  <si>
    <t>un soutien moral avnt tout, une absence de jugement de mes sautes d'humeur et de ma lassitude</t>
  </si>
  <si>
    <t>Ha aumentato l'incertezza verso il futuro rendendo impossibile progettare</t>
  </si>
  <si>
    <t>Sono molto spaventata dalla mia morte e dalla morte delle persone care</t>
  </si>
  <si>
    <t>Crearmi una routine e cercare di stare in contatto con le persone, non isolarmi</t>
  </si>
  <si>
    <t>Sono più cinico</t>
  </si>
  <si>
    <t>Ho dato meno peso alla noia, nel senso che me la vivo più serenamente</t>
  </si>
  <si>
    <t>Soldi</t>
  </si>
  <si>
    <t>weniger Kontakt zu "neuen"/ fremden Menschen, weniger Feiern gehen</t>
  </si>
  <si>
    <t>Zusammenhalt, Teilen der kleinen Freuden</t>
  </si>
  <si>
    <t>Dinge machen, die mir gut tun (Essen, Sport, Achtsamkeit, Kreativität), Kontakte halten (mit Freunden spazieren gehen, telefonieren, skypen)</t>
  </si>
  <si>
    <t>Urlaub außerhalb Deutschlands</t>
  </si>
  <si>
    <t>È peggiorata la mia ipocondria</t>
  </si>
  <si>
    <t>A gestire meglio l'ansia.</t>
  </si>
  <si>
    <t>Non vedo prospettive per il futuro, non so se riuscirò a trovare un lavoro. La mia salute mentale ha ricominciato a deteriorarsi, causandomi episodi di ansia e depressione.</t>
  </si>
  <si>
    <t>Parlare delle mie emozioni con i miei coinquilini ed amici.</t>
  </si>
  <si>
    <t>Sono ancora più schiva nelle relazioni</t>
  </si>
  <si>
    <t>Sono più strutturata psicologicamente di quanto pensassi</t>
  </si>
  <si>
    <t>mantenere una routine anche extralavorativa</t>
  </si>
  <si>
    <t>pensiamo che fare un weekend fuori porta (con tutte le misure di sicurezza) potrebbe essere di grande aiuto; ci manca molto viaggiare</t>
  </si>
  <si>
    <t>Περιορισμός</t>
  </si>
  <si>
    <t>Ναι, επανω στην εργασια μου</t>
  </si>
  <si>
    <t>Εργασια απο το σπιτι, τηλεδιασκεψεις και διαλογος με τους συναδελφους</t>
  </si>
  <si>
    <t>Συνεργασια και ομονοια</t>
  </si>
  <si>
    <t>aumentata l'incertezza riguardo al futuro</t>
  </si>
  <si>
    <t>e' aumentato il livello di responsabilità verso la società</t>
  </si>
  <si>
    <t>rafforzato i contatti tramite la rete</t>
  </si>
  <si>
    <t>maggiore tranquillità riguardo alla vaccinazione in proiezione futura</t>
  </si>
  <si>
    <t>La paura nel relazionarmi con gli altri. Essere sempre diffidente. Pensare sempre al peggio e paura di pianificare il futuro.</t>
  </si>
  <si>
    <t>Ho imparato che comunque sono forte. E che è importante igenizzarsi più spesso</t>
  </si>
  <si>
    <t>Meditazione e hobby manuali (hand-lettering, uncinetto)</t>
  </si>
  <si>
    <t>Incertezza sul futuro</t>
  </si>
  <si>
    <t>Passeggiate</t>
  </si>
  <si>
    <t>Results</t>
  </si>
  <si>
    <t>Match</t>
  </si>
  <si>
    <t>No Match</t>
  </si>
  <si>
    <t xml:space="preserve">Proposed codes for non-matched. </t>
  </si>
  <si>
    <t>1,3,4+,2</t>
  </si>
  <si>
    <t>1,3,4+,4-,2,11</t>
  </si>
  <si>
    <t>6,3,4-</t>
  </si>
  <si>
    <t xml:space="preserve">lavoro da casa = work from home </t>
  </si>
  <si>
    <t>我是一名幼儿园老师。疫情期间，我和我的同事通过录制亲子居家小视频（亲子锻炼、歌谣、故事、音乐律动、美术创作等内容），让我们的小朋友在家充实生活，一日作息规律，促进亲子交流，缓解停学在家的焦虑。= I am a kindergarten teacher. During the epidemic, my colleagues and I recorded parent-child home videos (parent-child exercises, songs, stories, music rhythms, art creation, etc.) to let our children enrich their lives at home, have a daily routine, promote parent-child communication, and ease suspension of school Anxiety at home.</t>
  </si>
  <si>
    <t>10,6</t>
  </si>
  <si>
    <t>10,4+,6</t>
  </si>
  <si>
    <t>μάθηση και εργασία από το σπίτι = learning and working from home</t>
  </si>
  <si>
    <t>Εκμάθηση απο το σπίτι. = Learning from home. E-learning.</t>
  </si>
  <si>
    <t xml:space="preserve">Δεν άλλαξε = Did not change </t>
  </si>
  <si>
    <t xml:space="preserve">Επηρέασε αρνητικά = It affected negatively </t>
  </si>
  <si>
    <t>4-,2,6</t>
  </si>
  <si>
    <t>10,3,8</t>
  </si>
  <si>
    <t>6,10,3,8</t>
  </si>
  <si>
    <t>Ich bin den Nachrichten gegenüber gelassener geworden = I've become more relaxed about the news</t>
  </si>
  <si>
    <t>7,1</t>
  </si>
  <si>
    <t>Αποφοίτησα και είμαι άνεργη, γεγονός που χειροτέρεψε την ψυχική μου υγεια και με έκανε να νιώθω απελπισμένη για το μέλλον μου. = I graduated and I am unemployed, which worsened my mental health and made me feel desperate for my future.</t>
  </si>
  <si>
    <t>4-,3</t>
  </si>
  <si>
    <t>4-,6,3,2</t>
  </si>
  <si>
    <t>εργασια και εκπαίδευση από  το σπίτι = work and education from home</t>
  </si>
  <si>
    <t>2,4-,1</t>
  </si>
  <si>
    <t>6,7,2</t>
  </si>
  <si>
    <t>6,2,4+</t>
  </si>
  <si>
    <t>Ho dovuto iniziare la didattica a distanza = I had to start distance learning</t>
  </si>
  <si>
    <t>2,1,3</t>
  </si>
  <si>
    <t>2,1,4+,3</t>
  </si>
  <si>
    <t xml:space="preserve">網上開會 = Online meeting </t>
  </si>
  <si>
    <t>3,2,4-</t>
  </si>
  <si>
    <t>3,4-,4+</t>
  </si>
  <si>
    <t>外出。= Go out</t>
  </si>
  <si>
    <t>2,4+,1</t>
  </si>
  <si>
    <t>3,4+,6</t>
  </si>
  <si>
    <t>3,4+,4-,10</t>
  </si>
  <si>
    <t>Περιορισμός μετακινήσεων, εργασία στο σπίτι, μέτρα προστασίας (μάσκες κλπ) = Restrictions on movement, work at home, protection measures (masks, etc.)</t>
  </si>
  <si>
    <t>4+,6,3,4-</t>
  </si>
  <si>
    <t>4-,4+,3,7</t>
  </si>
  <si>
    <t>长时间无法远距离外出 = Unable to go out long distances for a long time</t>
  </si>
  <si>
    <t>1,2,4+</t>
  </si>
  <si>
    <t>2,6,1</t>
  </si>
  <si>
    <t>2,6,4+</t>
  </si>
  <si>
    <t>2,3,6</t>
  </si>
  <si>
    <t>8,10,1</t>
  </si>
  <si>
    <t>8,10,1,4-</t>
  </si>
  <si>
    <t>10,6,3</t>
  </si>
  <si>
    <t>6,3,4-,10,8</t>
  </si>
  <si>
    <t xml:space="preserve">Eher verschlechtert eher verschlechtert = rather worsened </t>
  </si>
  <si>
    <t>10,4-,3,4+</t>
  </si>
  <si>
    <t>10,3,4-,4+</t>
  </si>
  <si>
    <t>6,4-,7</t>
  </si>
  <si>
    <t>δε μπορούσα να εκτονώσω το άγχος μου = I could not relieve my anxiety</t>
  </si>
  <si>
    <t>6,1,3,4-</t>
  </si>
  <si>
    <t>6,3,10</t>
  </si>
  <si>
    <t>Mehr Spaziergänge, engerer Kontakt per Telefon zu Freund*innen, die ich sonst nicht oft höre = More walks, closer contact by phone with friends who I don't usually hear very often</t>
  </si>
  <si>
    <t>Δυσκόλεψε την πρόσβαση = It made access difficult</t>
  </si>
  <si>
    <t>8,4-</t>
  </si>
  <si>
    <t>10,3,2</t>
  </si>
  <si>
    <t>10,2,4+</t>
  </si>
  <si>
    <t>7,4-,1</t>
  </si>
  <si>
    <t>4+,2,6,4-</t>
  </si>
  <si>
    <t>4+,4-,2,7</t>
  </si>
  <si>
    <t>10,4+,2</t>
  </si>
  <si>
    <t>6,10,3,7</t>
  </si>
  <si>
    <t>6,3,2,4+</t>
  </si>
  <si>
    <t>2,3,4+,6</t>
  </si>
  <si>
    <t>2,10,6</t>
  </si>
  <si>
    <t>6,10,4-</t>
  </si>
  <si>
    <t>在家上课非常不方便 = It is very inconvenient to go to school at home</t>
  </si>
  <si>
    <t>1,4</t>
  </si>
  <si>
    <t>Lezioni principalmente da casa, lavoro differente, meno uscite di svago. = Lessons mainly from home, different work, fewer leisure outings.</t>
  </si>
  <si>
    <t>4-,6,7</t>
  </si>
  <si>
    <t>Εγκλεισμός, αποκλειστική φροντίδα και ευθύνη παιδιών και μάθησης = Inclusion, exclusive care and responsibility of children and learning</t>
  </si>
  <si>
    <t>1,3,4-</t>
  </si>
  <si>
    <t>6,1,3</t>
  </si>
  <si>
    <t>6,4-,7,3</t>
  </si>
  <si>
    <t xml:space="preserve">Più attenzione = More attention </t>
  </si>
  <si>
    <t>Ειμαι πολύ πιο προσεκτική στις σχέσεις με οικογένεια και φίλους,  εννοώντας ότι σκεφτόμουν πως δεν πρπει να τους αγκαλιάζω και να τους φιλω παροτι έτσι έκανα πάντα. = I am much more careful in relationships with family and friends, meaning that I thought I should not hug and kiss them even though I always did.</t>
  </si>
  <si>
    <t>3,4-</t>
  </si>
  <si>
    <t>Ha influito molto sul mio lavoro. Un po' sullo studio e molto sulla possibilità di sfogare lo stress. = It affected my work a lot. A little about studying and a lot about the possibility of relieving stress.</t>
  </si>
  <si>
    <t>3,4+,4-</t>
  </si>
  <si>
    <t>Svolgo l'università da casa = I go to university from home</t>
  </si>
  <si>
    <t>6,4-,3</t>
  </si>
  <si>
    <t>6,3,4+</t>
  </si>
  <si>
    <t>Relazionarmi con i bambini e con gli anziani, persone che richiedono spesso un contatto ravvicinato, è reso estremamente difficile nonostante per loro sia una necessità = Relating to children and the elderly, people who often require close contact, is made extremely difficult despite being a necessity for them</t>
  </si>
  <si>
    <t>4-,3,2</t>
  </si>
  <si>
    <t>apprendimento da casa = home learning</t>
  </si>
  <si>
    <t>ανεπάρκεια = inadequacy</t>
  </si>
  <si>
    <t>Ho fatto più sedute dallo psicologo, ho due animali domestici di cui prendermi cura e in parte mi sento più reponsabile. = I have had more sessions with the psychologist, I have two pets to take care of and in part I feel more responsible.</t>
  </si>
  <si>
    <t>8,1,3,4+</t>
  </si>
  <si>
    <t>2,7,1,4-</t>
  </si>
  <si>
    <t>2,7,4+</t>
  </si>
  <si>
    <t>Lebensstil: weniger stress, weniger mobil, weniger Reisen = Lifestyle: less stress, less mobile, less travel</t>
  </si>
  <si>
    <t>1,4-</t>
  </si>
  <si>
    <t>帶口罩，以及與家人見面的機會 = Wear a mask and the opportunity to meet with your family</t>
  </si>
  <si>
    <t>ossessione con l'igiene (prima non avrei mai lavato le mani così spesso) = obsession with hygiene (I would never have washed my hands so often before)</t>
  </si>
  <si>
    <t>Aprendí a trabajar desde casa = I learned to work from home</t>
  </si>
  <si>
    <t>Il mio lavoro è stato temporaneamente sospeso per più di 6 mesi = My job has been temporarily suspended for more than 6 months</t>
  </si>
  <si>
    <t>Didattica a distanza, isolamento sociale, impossibilità di vedere amiche, 24/7 in famiglia = Distance learning, social isolation, the impossibility of seeing friends, 24/7 in the family</t>
  </si>
  <si>
    <t>6,7,3</t>
  </si>
  <si>
    <t xml:space="preserve">Πολύ = Very </t>
  </si>
  <si>
    <t>Αυξήθηκαν οι ευθύνες φροντίδας για το σπίτι και τα παιδιά,αποφεύγουμε τις άσκοπες εξόδους συνεπώς μένω περισσότερο μεσα στο σπίτι,έχω αγχος όταν πηγαίνω σε πολυσύχναστους χώρους όπως σούπερ μάρκετ,νοσοκομειο = Home and child care responsibilities have increased, we avoid unnecessary outings so I stay more indoors, I get anxious when I go to busy places like supermarket, hospital</t>
  </si>
  <si>
    <t>6,4-,1,4+</t>
  </si>
  <si>
    <t>6,1,7,4-</t>
  </si>
  <si>
    <t>Εργασία διαδικτυακά, απομόνωση από συγγενείς και φίλους = Working online, isolation from relatives and friends</t>
  </si>
  <si>
    <t>6,4+,3,4-</t>
  </si>
  <si>
    <t>6,4+,4-</t>
  </si>
  <si>
    <t xml:space="preserve">ΠΟΛΥ = Very </t>
  </si>
  <si>
    <t>在家上网课 = Online class at home</t>
  </si>
  <si>
    <t>added 6</t>
  </si>
  <si>
    <t>Πάντα ακολουθουσα κανονες υγιενης, ωστόσο αυτό ενταθηκε καπως. Η κοινωνικη απομονωση μς ενοχλησε λιγο αλλα περισσοτερο τα αυστηρά περιοριστικα μετρα μου δημιούργησαν τεραστιο αγχος και προβληματα στην εργασια μου και την καθημερινοτητα μου. = I always followed hygiene rules, however this intensified somewhat. The social isolation bothered us a little but more the strict restrictive measures created a huge stress and problems in my work and my daily life.</t>
  </si>
  <si>
    <t>added 4+</t>
  </si>
  <si>
    <t xml:space="preserve">added 6 </t>
  </si>
  <si>
    <t>Removed 4+ and 5</t>
  </si>
  <si>
    <t>apprendimento e lavoro da casa, impossibilità a staccare dallo studio in modo netto per mancanza di momenti di svago (es. bar aperti alla sera) = learning and working from home, inability to detach from the study clearly due to lack of leisure time (e.g. bars open in the evening)</t>
  </si>
  <si>
    <t>added 4-</t>
  </si>
  <si>
    <t xml:space="preserve">removed 4+  </t>
  </si>
  <si>
    <t>added 1</t>
  </si>
  <si>
    <t>Δεν έχει αλλάξει κάτι, βρισκόμουν ήδη στις ίδιες συνθήκες = Nothing has changed, I was already in the same conditions</t>
  </si>
  <si>
    <t>removed 2</t>
  </si>
  <si>
    <t xml:space="preserve">removed 7 </t>
  </si>
  <si>
    <t>1,2,4+,6</t>
  </si>
  <si>
    <t>1,2,4+,5+,6</t>
  </si>
  <si>
    <t xml:space="preserve">added 2 and 1 </t>
  </si>
  <si>
    <t>removed 1</t>
  </si>
  <si>
    <t>removed 4+,5+</t>
  </si>
  <si>
    <t>removed 4+</t>
  </si>
  <si>
    <t>1,8,3,4-,5-,4+</t>
  </si>
  <si>
    <t>1,3,4-,8</t>
  </si>
  <si>
    <t>Man lernt mehr, was wirklich wichtig ist. Es ist allgemein alles ruhiger. = You learn more about what's really important. Generally everything is quieter.</t>
  </si>
  <si>
    <t>added 2</t>
  </si>
  <si>
    <t>4+,6,2,4-</t>
  </si>
  <si>
    <t>4+, 4-, 6, 3</t>
  </si>
  <si>
    <t>Ho trovato dei modi alternativi per rendere significative le giornate e ho aumentato le mie competenze digitali. = I found alternative ways to make the days meaningful and I increased my digital skills.</t>
  </si>
  <si>
    <t>2,10</t>
  </si>
  <si>
    <t xml:space="preserve">removed 5+ and 4+ </t>
  </si>
  <si>
    <t>Τα περισσοτερα νοσοκομεία έχουν μετατραπεί σε covid και δεν μπορουν να πάνε άτομα που χρήζουν περίθαλψης. = Most hospitals have been converted to covid and people in need of care cannot go.</t>
  </si>
  <si>
    <t>added 8</t>
  </si>
  <si>
    <t>added 5+ and 7</t>
  </si>
  <si>
    <t>studio universitario da casa, non più fuori sede = university study from home, no longer off-site</t>
  </si>
  <si>
    <t>6,7,2,4+,3</t>
  </si>
  <si>
    <t>6,7,1,4-</t>
  </si>
  <si>
    <t>removed 7, added 4-</t>
  </si>
  <si>
    <t>Sono tornata per un periodo a casa, di solito sono studentessa fuorisede. Studio a distanza, limiti di spazio e indipendenza. = I went home for a while, usually I am a student away from home. Distance study, space limits and independence.</t>
  </si>
  <si>
    <t>added 3</t>
  </si>
  <si>
    <t xml:space="preserve">removed 7, added 4- and 4+ </t>
  </si>
  <si>
    <t>10,6,7</t>
  </si>
  <si>
    <t xml:space="preserve">6,7,4- </t>
  </si>
  <si>
    <t xml:space="preserve">removed 7 and added 4+ </t>
  </si>
  <si>
    <t>2,6,3,1</t>
  </si>
  <si>
    <t>1,2,3,6,11</t>
  </si>
  <si>
    <t>在家制定学习时间，去外地查看是否有隔离需要。= Set a study time at home and go to other places to see if there is a need for isolation.</t>
  </si>
  <si>
    <t>removed 7</t>
  </si>
  <si>
    <t xml:space="preserve">δυσκολότερη καθημερινότητα = more difficult everyday </t>
  </si>
  <si>
    <t>Αναγκάστηκα να δουλεύω από το σπίτι, καθυστέρησα πολύ να ολοκληρώσω τις σπουδές μου και μου στέρησε πολύ την διασκέδαση και τους ανθρώπου μου. Επιπλέον λόγω κλειστών γυμναστηρίων επιβαρύνθηκε η σωματική μου υγεία. = I had to work from home, I was too late to finish my studies and it deprived me a lot of fun and my man. In addition, due to closed gyms, my physical health was burdened.</t>
  </si>
  <si>
    <t>removed 9</t>
  </si>
  <si>
    <t xml:space="preserve">J'ai su m'adapter. = I adapted </t>
  </si>
  <si>
    <t>Ηρέμησα κ αναθεώρησα πολλά για μένα κ τους γύρω μου = I calmed down and reviewed a lot about myself and those around me</t>
  </si>
  <si>
    <t xml:space="preserve">mehr Zeit für Meditation = more time for Meditation </t>
  </si>
  <si>
    <t>removed 4-</t>
  </si>
  <si>
    <t xml:space="preserve">removed 7 and 0 </t>
  </si>
  <si>
    <t>removed 5+</t>
  </si>
  <si>
    <t>Home Office wesentlich angenehmer als Arbeit im Büro = Home office is much more pleasant than working in the office</t>
  </si>
  <si>
    <t>εργασία από το σπίτι = work from home</t>
  </si>
  <si>
    <t>Riduzione importante della vita sociale (vedere persone diverse) = Major shortening of social life (seeing different people)</t>
  </si>
  <si>
    <t>removed 3</t>
  </si>
  <si>
    <t>added 10</t>
  </si>
  <si>
    <t>Sono più svogliata e faccio molta più fatica a studiare da casa. = I am more listless and I find it much harder to study from home.</t>
  </si>
  <si>
    <t>6,4+,5-</t>
  </si>
  <si>
    <t>Il covid ha cambiato tante cose. Ammalarmi è stato molto pesante e tutt'ora ho sintomi debilitanti anche se ho ripreso a lavorare. Però mi ha permesso anche di rompere relazioni malsane, fronteggiare da sola molte cose. Ho imparato a chiedere meno a me stessa, a essere più indulgente e fare solo quello che devo fare, il resto del tempo dormo per la estrema stanchezza che il covid mi ha lasciato. Ho smesso completamente di mangiare pesce, già non mangiavo carne, perché c'è bisogno di un cambiamento ecologico e chiusura degli allevamenti. Cerco sempre di continuare con lo zero waste, per ridurre i rifiuti. Ho percepito come ci sia mancanza di amore per il pianeta. = Covid has changed a lot of things. Getting sick was very heavy and I still have debilitating symptoms even though I went back to work. But it also allowed me to break up unhealthy relationships, face many things alone. I learned to ask myself less, to be more forgiving and just do what I have to do, the rest of the time I sleep from the extreme tiredness that the covid has left me. I completely stopped eating fish, I already didn't eat meat, because there is a need for an ecological change and closure of the farms. I always try to continue with zero waste, to reduce waste. I felt there is a lack of love for the planet.</t>
  </si>
  <si>
    <t>2,3,4-,4+,6</t>
  </si>
  <si>
    <t>Preoccupazione per comportamenti che erano usuali prima della pandemia = Concern about behaviors that were common before the pandemic</t>
  </si>
  <si>
    <t>removed 7 and 11</t>
  </si>
  <si>
    <t>7,4+,2</t>
  </si>
  <si>
    <t>Μεγάλο μερος της εργασιας μου διεκπεραιώνεται απο το σπιτι. Πολλες υπηρεσιες εξυπηρετούνται διαδικτυακα, οποτε εξοικονομω χρονο. Much of my work is done from home. Many services are served online, so I save time.</t>
  </si>
  <si>
    <t xml:space="preserve">added 8 </t>
  </si>
  <si>
    <t>在家学习（效率变低），英语的练习减少 = Study at home (lower efficiency), less English practice</t>
  </si>
  <si>
    <t>2,4+,6,7</t>
  </si>
  <si>
    <t>removed 12</t>
  </si>
  <si>
    <t>Quando sono fuori sto attenta all'igiene delle mani e ad avere sempre la mascherina, esco meno con gli amici, vado a trovare meno i parenti = When I am out I pay attention to hand hygiene and always have a mask, I go out less with friends, I go to visit relatives less</t>
  </si>
  <si>
    <t>7,3,4-</t>
  </si>
  <si>
    <t>Μάθηση και εργασία από το σπίτι = Learning and working from home</t>
  </si>
  <si>
    <t>added 5+</t>
  </si>
  <si>
    <t>Evito esami medici che potrebbero essere utili ma non necessari, evito i negozi di prodotti non alimentari di qualsiasi tipo e lavoro da casa logorante dopo un anno = I avoid medical tests that may be useful but not necessary, I avoid non-food stores of any kind and weary home work after a year</t>
  </si>
  <si>
    <t>8,6,4-</t>
  </si>
  <si>
    <t xml:space="preserve">Lavoro da casa = work from home </t>
  </si>
  <si>
    <t>Εργασία απ'το σπίτι = work from home</t>
  </si>
  <si>
    <t>1,3,4+</t>
  </si>
  <si>
    <t>removed 4+ and 5+</t>
  </si>
  <si>
    <t xml:space="preserve">removed 8 </t>
  </si>
  <si>
    <t xml:space="preserve">added 7 </t>
  </si>
  <si>
    <t>10,6,8</t>
  </si>
  <si>
    <t>3,6,8,10</t>
  </si>
  <si>
    <t>不能出国 = Can't go abroad</t>
  </si>
  <si>
    <t>mehr Home Office, weniger Pendeln, mehr Ruhe, weniger Aktivitäten pro Tag = more home office, less commuting, more rest, fewer activities per day</t>
  </si>
  <si>
    <t>10,6,3,4-</t>
  </si>
  <si>
    <t>4-,6,7,10</t>
  </si>
  <si>
    <t>3,6,4+</t>
  </si>
  <si>
    <t>5+,6</t>
  </si>
  <si>
    <t xml:space="preserve">ΛΙΓΟ = A LITTLE BIT </t>
  </si>
  <si>
    <t>4+2</t>
  </si>
  <si>
    <t>2,3,4-,4+</t>
  </si>
  <si>
    <t>4-,3,4+</t>
  </si>
  <si>
    <t>4-,4+,7,10</t>
  </si>
  <si>
    <t>1,2,4-</t>
  </si>
  <si>
    <t>4-,4+,6,8,10</t>
  </si>
  <si>
    <t>1,6,4+</t>
  </si>
  <si>
    <t>3,6,4-</t>
  </si>
  <si>
    <t>3,4+,4-,6</t>
  </si>
  <si>
    <t xml:space="preserve">Gar nicht. = Not at all </t>
  </si>
  <si>
    <t>removed 6</t>
  </si>
  <si>
    <t>removed 7 and 4-</t>
  </si>
  <si>
    <t>Sono più chiusa in casa = I am more closed in the house</t>
  </si>
  <si>
    <t xml:space="preserve">removed 7  </t>
  </si>
  <si>
    <t>4+,12,10</t>
  </si>
  <si>
    <t>4+,5+,12</t>
  </si>
  <si>
    <t>je n'ai pas vu un medecin depuis plus d'un an, je ne sais jamais si j'agis bien quand je vois des gens , je prends les transports ... la majorité de mes actvites sociales = I haven't seen a doctor for over a year, I never know if I am doing well when I see people, I take transport ... the majority of my social activities</t>
  </si>
  <si>
    <t>1,3,8</t>
  </si>
  <si>
    <t>4+,2,10</t>
  </si>
  <si>
    <t>2,4+,5+,10</t>
  </si>
  <si>
    <t>1,4-,2,10</t>
  </si>
  <si>
    <t>1,2,7,11,12</t>
  </si>
  <si>
    <t>6,4+,8,1</t>
  </si>
  <si>
    <t>1,4+,6</t>
  </si>
  <si>
    <t>Die kleinen Dinge im Leben genießen, enge Kontakte wertschätzen, freie Zeit genießen, Natur genießen  = Enjoy the little things in life, appreciate close contacts, enjoy free time, enjoy nature</t>
  </si>
  <si>
    <t>2,4+,10</t>
  </si>
  <si>
    <t>2,3,4+,4-,6,10</t>
  </si>
  <si>
    <t xml:space="preserve">In nessun modo = In no way </t>
  </si>
  <si>
    <t>6,5+,4-,3</t>
  </si>
  <si>
    <t>Non riesco ad accedere ad uno psicologo pubblico e ad avere una cura decente nell'ambito della salute mentale. Penso sia dovuto al fatto che molte più persone hanno richiesto un accesso al servizio pubblico a causa del covid. Penso anche che il mio stato non tenga abbastanza in considerazione il contraccolpo psicologico che ha avuto la pandemia sulla popolazione generale. 
Il mio apprendimento e studio da casa è molto peggiorato, sono demotivata e ho poca concentrazione, non riesco a studiare, le lezioni online non mi stimolano. = can't get access to a public psychologist and get decent mental health care. I think it's due to the fact that a lot more people have requested public service access because of the covid. I also think that my state does not sufficiently take into account the psychological repercussions that the pandemic has had on the general population.
My learning and studying from home has deteriorated a lot, I am unmotivated and I have little concentration, I cannot study, the online lessons do not stimulate me.</t>
  </si>
  <si>
    <t>8,5-,6,12</t>
  </si>
  <si>
    <t>2,4+,4-</t>
  </si>
  <si>
    <t>KW: Agree</t>
  </si>
  <si>
    <t>seeing' friends more often</t>
  </si>
  <si>
    <t>removed 10</t>
  </si>
  <si>
    <t>1,4-,7</t>
  </si>
  <si>
    <t>KW: I would agree with this</t>
  </si>
  <si>
    <t>6,4-,1</t>
  </si>
  <si>
    <t xml:space="preserve">telelavoro = telework </t>
  </si>
  <si>
    <t>kyleigh</t>
  </si>
  <si>
    <t>kim</t>
  </si>
  <si>
    <t>Stage 3 Q52 Codes</t>
  </si>
  <si>
    <t>Stage 3 Q73 Codes</t>
  </si>
  <si>
    <t>Stage 3 Q74 Codes</t>
  </si>
  <si>
    <t xml:space="preserve">4-, 5-, 3, 6 </t>
  </si>
  <si>
    <t xml:space="preserve">7, 4-, 3 </t>
  </si>
  <si>
    <t>1, 5+, 3</t>
  </si>
  <si>
    <t xml:space="preserve">1, 4-, 4+, 11, 7, 3 </t>
  </si>
  <si>
    <t xml:space="preserve">1, 7, 4- </t>
  </si>
  <si>
    <t xml:space="preserve">3, 1 </t>
  </si>
  <si>
    <t>1, 3, 11</t>
  </si>
  <si>
    <t>没有。= NO</t>
  </si>
  <si>
    <t>NO</t>
  </si>
  <si>
    <t>11, 7</t>
  </si>
  <si>
    <t>11, 1</t>
  </si>
  <si>
    <t xml:space="preserve">5-, 2, 7 </t>
  </si>
  <si>
    <t>1, 4-, 3, 7</t>
  </si>
  <si>
    <t>4+, 5+</t>
  </si>
  <si>
    <t>4-, 6 , 1</t>
  </si>
  <si>
    <t>2, 34-</t>
  </si>
  <si>
    <t xml:space="preserve">2, 3, 4+ (add 1) </t>
  </si>
  <si>
    <t xml:space="preserve">Incertezza sul futuro = Uncertainty about the future </t>
  </si>
  <si>
    <t xml:space="preserve">4+, 3, 1 </t>
  </si>
  <si>
    <t xml:space="preserve">6, 4+, 8 </t>
  </si>
  <si>
    <t>0 (change to 4-,7)</t>
  </si>
  <si>
    <t>1,</t>
  </si>
  <si>
    <t xml:space="preserve">6, 10, 4+ </t>
  </si>
  <si>
    <t xml:space="preserve">4+, 1, 2 </t>
  </si>
  <si>
    <t>2, 4+ (add 6)</t>
  </si>
  <si>
    <t>2, 4+,</t>
  </si>
  <si>
    <t>2 (add 5+)</t>
  </si>
  <si>
    <t>6, 10, 8, 1</t>
  </si>
  <si>
    <t>1, 8</t>
  </si>
  <si>
    <t>6,1, 7</t>
  </si>
  <si>
    <t>2, 4+, 5+</t>
  </si>
  <si>
    <t>5-, 4-</t>
  </si>
  <si>
    <t xml:space="preserve">5+, 4+ , 10 </t>
  </si>
  <si>
    <t>10, 4+, 3</t>
  </si>
  <si>
    <t xml:space="preserve">2, 5+, 4+  (add 3) </t>
  </si>
  <si>
    <t>3, 6, 4+, 1, 2</t>
  </si>
  <si>
    <t>6, 9, 4-</t>
  </si>
  <si>
    <t>8, 6</t>
  </si>
  <si>
    <t xml:space="preserve">7, 0, 4+ </t>
  </si>
  <si>
    <t xml:space="preserve">6, 8, 1, 4- </t>
  </si>
  <si>
    <t xml:space="preserve">10, 3 </t>
  </si>
  <si>
    <t>6, 1, 8</t>
  </si>
  <si>
    <t>6, 8, 7</t>
  </si>
  <si>
    <t xml:space="preserve">6,8, 10 </t>
  </si>
  <si>
    <t xml:space="preserve">7, 8, 1 </t>
  </si>
  <si>
    <t>10, 3</t>
  </si>
  <si>
    <t xml:space="preserve">6, 5+ </t>
  </si>
  <si>
    <t>6, 3, 8, 7</t>
  </si>
  <si>
    <t xml:space="preserve">2, 4+ , 5+ </t>
  </si>
  <si>
    <t xml:space="preserve">6, 8 </t>
  </si>
  <si>
    <t>3, 4+, 2</t>
  </si>
  <si>
    <t xml:space="preserve">5+ </t>
  </si>
  <si>
    <t>6, 7 (take out 7)</t>
  </si>
  <si>
    <t xml:space="preserve">4+ ,1, 2 </t>
  </si>
  <si>
    <t>6, 3, 1</t>
  </si>
  <si>
    <t>2, 4+ , 5+</t>
  </si>
  <si>
    <t xml:space="preserve">6, 3, 7 </t>
  </si>
  <si>
    <t xml:space="preserve">2, 8 </t>
  </si>
  <si>
    <t>6, 1, 4+, 3</t>
  </si>
  <si>
    <t>1, 5-, 6, 8</t>
  </si>
  <si>
    <t xml:space="preserve">5-, 10 </t>
  </si>
  <si>
    <t xml:space="preserve">10, 5- </t>
  </si>
  <si>
    <t xml:space="preserve">Stage 3 Codes </t>
  </si>
  <si>
    <t>2,1,6</t>
  </si>
  <si>
    <t>6,7,4-,3</t>
  </si>
  <si>
    <t>6,4+,8</t>
  </si>
  <si>
    <t>6,1,2</t>
  </si>
  <si>
    <t>1,4+,3</t>
  </si>
  <si>
    <t>6,3,7,4-</t>
  </si>
  <si>
    <t>2,12,1</t>
  </si>
  <si>
    <t>4+,6,3</t>
  </si>
  <si>
    <t>6,8,1,3</t>
  </si>
  <si>
    <t xml:space="preserve">2, 4+, 10 </t>
  </si>
  <si>
    <t>3,2,4+,1</t>
  </si>
  <si>
    <t>4+,3, 6</t>
  </si>
  <si>
    <t>4-,5-,1</t>
  </si>
  <si>
    <t>3,4+,6,1,2</t>
  </si>
  <si>
    <t>10 ,3</t>
  </si>
  <si>
    <t>7,8,1,12</t>
  </si>
  <si>
    <t>3,6,8,4+</t>
  </si>
  <si>
    <t>1,3</t>
  </si>
  <si>
    <t>2,4+,5+</t>
  </si>
  <si>
    <t>2,1,8</t>
  </si>
  <si>
    <t xml:space="preserve">AT LEAST ONE ANSWER </t>
  </si>
  <si>
    <t xml:space="preserve">4 UNANSWERED </t>
  </si>
  <si>
    <t xml:space="preserve">3 UNANSWERED </t>
  </si>
  <si>
    <t xml:space="preserve">2 UNANSWERED </t>
  </si>
  <si>
    <t xml:space="preserve">1 UNANSWERED </t>
  </si>
  <si>
    <t xml:space="preserve">ALL ANSWERED </t>
  </si>
  <si>
    <t xml:space="preserve">Notes: Deleted 37 empty rows, hid 59 non-English and answered, “Yes”. Hid 97 that have “-99” as answers for all questions. </t>
  </si>
  <si>
    <t>2,4(+)</t>
  </si>
  <si>
    <t xml:space="preserve">1 2 3 4 @ </t>
  </si>
  <si>
    <t>2 3 5 - @</t>
  </si>
  <si>
    <t>3 6 7 8 9 10 11 (2*)</t>
  </si>
  <si>
    <t>Loss on opportunities and of loved ones (separate code needed?)</t>
  </si>
  <si>
    <t xml:space="preserve">4 5 12 3 2 1 7 (3*) </t>
  </si>
  <si>
    <t>1 7 (3*) (7*)</t>
  </si>
  <si>
    <t>δυσκολότερη καθημερινότητα = everyday day life is more difficult</t>
  </si>
  <si>
    <t xml:space="preserve">Απομάκρυνε τους ανθρώπους, διέρρηξε τον κοινωνικό ιστό = he drove people away, he broke into the social fabric </t>
  </si>
  <si>
    <t xml:space="preserve">Οι άνθρωποι έχουμε ανάγκη ο ενας τον άλλον = we humans need each other </t>
  </si>
  <si>
    <t>Υπομονή, ενημέρωση, ψυχραιμία, απασχόληση με χόμπι, βόλτες στην πόλη = Patience, information, composure, hobbies, walks in the city</t>
  </si>
  <si>
    <t>Είμαστε έτοιμοι, καμία υποστήριξη = We are ready, no support</t>
  </si>
  <si>
    <t>5 3 1 13</t>
  </si>
  <si>
    <t>1 3 10 14 19 (4*)</t>
  </si>
  <si>
    <t>4 5 9 3 7 8 (4*) +</t>
  </si>
  <si>
    <t xml:space="preserve">Loss of silver linings that came out of Covid (e.g., spending more time with your significant others) </t>
  </si>
  <si>
    <t>5 16 + - @</t>
  </si>
  <si>
    <t>( 4 5 1 + - 15</t>
  </si>
  <si>
    <t>allow myself to express my emotions by crying</t>
  </si>
  <si>
    <t>2 9 1 @</t>
  </si>
  <si>
    <t xml:space="preserve">6 2 15 3 - 17 (7*) </t>
  </si>
  <si>
    <t>sono molto più sedentario e diffidente nelle persone che non supportano le misure anti covid = I am much more sedentary and wary of people who do not support anti-covid measures</t>
  </si>
  <si>
    <t>Sicurezza per poter fare progetti dopo la laurea = Security to be able to make plans after graduation</t>
  </si>
  <si>
    <t>4 17 18 5 2 9 (4*)</t>
  </si>
  <si>
    <t>(1*) (2*) (4*) 9 10 3 6 14 17</t>
  </si>
  <si>
    <t>2 7 + (2*) (6*) 8</t>
  </si>
  <si>
    <t>Started planning retirement                              
Saved more of my salary 
Took time to talk and listen</t>
  </si>
  <si>
    <t>6 4 3 15 9 11 1 13</t>
  </si>
  <si>
    <t xml:space="preserve">(1*) 5 3 6 10 17 </t>
  </si>
  <si>
    <t xml:space="preserve">1 7 6 9 18 10 19 @ </t>
  </si>
  <si>
    <t>2 )+-@</t>
  </si>
  <si>
    <t>3 7 (  @</t>
  </si>
  <si>
    <t>Calling my friends
- Cooking
- Therapy</t>
  </si>
  <si>
    <t>Continuing therapy</t>
  </si>
  <si>
    <t>(1*) 4 2 10 1 17</t>
  </si>
  <si>
    <t xml:space="preserve">(3*) 10 6 </t>
  </si>
  <si>
    <t>5 13 6</t>
  </si>
  <si>
    <t>15 3 10 5 7 11 14 (2*) (4*)</t>
  </si>
  <si>
    <t>6 12 7 14 (4*)</t>
  </si>
  <si>
    <t>7 1 @</t>
  </si>
  <si>
    <t>(1*) 2 4 7 1 10 17</t>
  </si>
  <si>
    <t xml:space="preserve">( + (1*) </t>
  </si>
  <si>
    <t>Ich ziehe mich mehr zurück, auch wenn ich Nähe bräuchte. Ich erlebe Menschen oft als Gefahr/etwas, das ich vermeiden muss. Ich reagiere extrem gereizt, wenn Verhaltensregeln nicht eingehalten werden = I withdraw more, even if I need closeness. I often experience people as a danger / something that I have to avoid. I get extremely irritated when the rules of conduct are not followed</t>
  </si>
  <si>
    <t>Leicht verfügbare Schnelltests, um Sicherheit zu haben
Schnelles Öffnen der Unis, um Alltagsinteraktionen zu ermöglichen
Verlängerung von Fristen und Stipendienlaifzeiten = Easily available rapid tests for security
Quick opening of the universities to enable everyday interactions
Extension of deadlines and grant periods</t>
  </si>
  <si>
    <t xml:space="preserve">( 5 18 + 7 1 17 3 </t>
  </si>
  <si>
    <t xml:space="preserve">2 3 6 </t>
  </si>
  <si>
    <t>5 4 12 10 (1*) 17 (4*)</t>
  </si>
  <si>
    <t xml:space="preserve">4 1 9 - @ </t>
  </si>
  <si>
    <t>(1*) 5 4 7 3 17</t>
  </si>
  <si>
    <t>4 16 18 12 7 (1*) 17</t>
  </si>
  <si>
    <t>6 7 12 + @</t>
  </si>
  <si>
    <t>7 12 2 - @</t>
  </si>
  <si>
    <t xml:space="preserve">2 11 1 16 18 10 13 </t>
  </si>
  <si>
    <t xml:space="preserve">7 6 10 1 (3*) </t>
  </si>
  <si>
    <t xml:space="preserve">(2*) (3*) 1 10 7 11 </t>
  </si>
  <si>
    <t xml:space="preserve">7 10 2 3 6 (4*) </t>
  </si>
  <si>
    <t xml:space="preserve">6 1 4 10 14 (2*) (3*) </t>
  </si>
  <si>
    <t xml:space="preserve">6 1 7 4 3 13 </t>
  </si>
  <si>
    <t>Möglichkeiten sich privat in Kleingruppen zu treffen, Öffnung von Restaurants &amp; Bars = Opportunities to meet privately in small groups, opening of restaurants &amp; bars</t>
  </si>
  <si>
    <t>( + - 12 18 3 14 (4*)</t>
  </si>
  <si>
    <t>6 4 10 + - 7 9 (2*)</t>
  </si>
  <si>
    <t>1 2 4 + 15 6 3 10 (4*)</t>
  </si>
  <si>
    <t>2 5 18 7 10 6 13</t>
  </si>
  <si>
    <t xml:space="preserve">16 10 1 3 2 5 12 4 9 7 (3*) (6*) </t>
  </si>
  <si>
    <t xml:space="preserve">6 1 7 ) (7*) </t>
  </si>
  <si>
    <t xml:space="preserve">( @ 1 5 </t>
  </si>
  <si>
    <t xml:space="preserve">Ναι = Yes </t>
  </si>
  <si>
    <t xml:space="preserve">Επιτραπέζια παιχνίδια, = board games </t>
  </si>
  <si>
    <t xml:space="preserve">Ψυχολογική = Psychological </t>
  </si>
  <si>
    <t xml:space="preserve">2 3 (3*) </t>
  </si>
  <si>
    <t>2 5 7 @</t>
  </si>
  <si>
    <t xml:space="preserve">2 5 7 15 </t>
  </si>
  <si>
    <t xml:space="preserve">Sì = Yes </t>
  </si>
  <si>
    <t>Sport in casa
sentire amici
scrivere
leggere = Sports at home
feel friends
write
light</t>
  </si>
  <si>
    <t xml:space="preserve">supporto psicologico </t>
  </si>
  <si>
    <t xml:space="preserve">17 1 5 14 7 10 (3*) </t>
  </si>
  <si>
    <t xml:space="preserve">Keeping clean </t>
  </si>
  <si>
    <t xml:space="preserve">6 10 6 9 7 (2*) (3*) (5*) </t>
  </si>
  <si>
    <t>5 1 11 4 2 3 (2*) (1*) 17</t>
  </si>
  <si>
    <t>lowering alcohol intake
- taking mental breaks
- teaching deep, diaphargmatic breathing</t>
  </si>
  <si>
    <t xml:space="preserve">(2*) 2 9 18 14 7 </t>
  </si>
  <si>
    <t xml:space="preserve">15 6 5 4 (7*) </t>
  </si>
  <si>
    <t xml:space="preserve">(4*) 2 3 6 7 10 14 </t>
  </si>
  <si>
    <t xml:space="preserve">1 4 12 5 17 (5*) 19 </t>
  </si>
  <si>
    <t xml:space="preserve">(6*)+ 3 14 7 2 10 11 (4*) (2*)  </t>
  </si>
  <si>
    <t xml:space="preserve">13 4 6 3 </t>
  </si>
  <si>
    <t xml:space="preserve">13 1 6 7 </t>
  </si>
  <si>
    <t xml:space="preserve">5 12 @ </t>
  </si>
  <si>
    <t xml:space="preserve">7 17 1 4 10 (1*) (3*) </t>
  </si>
  <si>
    <t>2 7 4 1 18 15 @</t>
  </si>
  <si>
    <t xml:space="preserve">(7*) 5 1 6 </t>
  </si>
  <si>
    <t xml:space="preserve">13 17 5 18 15 </t>
  </si>
  <si>
    <t>6 5 18 10 (4*)</t>
  </si>
  <si>
    <t>2 3 10 4 9 7 12 17 18 14 (1*) (4*) (3*)</t>
  </si>
  <si>
    <t xml:space="preserve">(7*) 6 10 3 4 7 </t>
  </si>
  <si>
    <t xml:space="preserve">6 12 9 15 18 4 11  (7*) (2*) </t>
  </si>
  <si>
    <t>) - 1 6 17 11 (2*)</t>
  </si>
  <si>
    <t>6 7 13</t>
  </si>
  <si>
    <t xml:space="preserve">13 5 4 </t>
  </si>
  <si>
    <t>6 5 13</t>
  </si>
  <si>
    <t>18 15 6 11 (2*)</t>
  </si>
  <si>
    <t>6 1 3 7 14 (3*) (4*)</t>
  </si>
  <si>
    <t xml:space="preserve">16 4 1 14 - @ </t>
  </si>
  <si>
    <t>6* 7 15 17 10 3 19</t>
  </si>
  <si>
    <t>Ho seguito alla cieca le indicazioni della mia azienda per evitare il contagio = I blindly followed my company's instructions to avoid contagion</t>
  </si>
  <si>
    <t>possibilità di viaggiare liberamente/vaccino = ability to travel freely / vaccine</t>
  </si>
  <si>
    <t>6 ( 17 14 (1*) (4*)</t>
  </si>
  <si>
    <t>13 6 5 18 16</t>
  </si>
  <si>
    <t>Αναγκάστηκα να δουλεύω από το σπίτι, καθυστέρησα πολύ να ολοκληρώσω τις σπουδές μου και μου στέρησε πολύ την διασκέδαση και τους ανθρώπου μου. Επιπλέον λόγω κλειστών γυμναστηρίων επιβαρύνθηκε η σωματική μου υγεία. = I had to work from home, I was too late to finish my studies and it deprived me a lot of fun and my man. In addition, due to closed gyms, my physical health deteriorated.</t>
  </si>
  <si>
    <t>Προσπάθησα να βγαίνω όσο γίνεται από το σπίτι και όταν αυτό δεν ήταν εφικτό να βλέπω ταινίες. = I tried to get out of the house as much as possible and when that was not possible to watch movies.</t>
  </si>
  <si>
    <t>Σίγουρα θα χρειαστώ μεγάλη υποστήριξη οικονομική καθώς εν μέσω πανδημίας τελείωσα το διδακτορικό και δυσκολεύομαι πολύ στις συνθήκες να βρω δουλειά. = I will definitely need a lot of financial support as in the middle of a pandemic I finished my doctorate and I find it very difficult in the conditions to find a job.</t>
  </si>
  <si>
    <t>8 2 4 9 5 7 11 (2*)</t>
  </si>
  <si>
    <t xml:space="preserve">13 2 10 9 18 6 </t>
  </si>
  <si>
    <t xml:space="preserve">2 13 4 1 18 7 </t>
  </si>
  <si>
    <t>6 12 15 7 11 (2*)</t>
  </si>
  <si>
    <t>10 15 3 17 (1*)</t>
  </si>
  <si>
    <t>15 - 4 5 10 14 (4*)</t>
  </si>
  <si>
    <t xml:space="preserve">17 9 3 7 11 (2*) </t>
  </si>
  <si>
    <t xml:space="preserve">10 2 1 4 6 3 (5*) </t>
  </si>
  <si>
    <t xml:space="preserve">10 1 4 6 (3*) </t>
  </si>
  <si>
    <t xml:space="preserve">εργασία από το σπίτι = work from home </t>
  </si>
  <si>
    <t xml:space="preserve">Περιορισμός = Restriction </t>
  </si>
  <si>
    <t xml:space="preserve">Ναι, επανω στην εργασια μου = Yes, on my job </t>
  </si>
  <si>
    <t>Εργασια απο το σπιτι, τηλεδιασκεψεις και διαλογος με τους συναδελφους = Homework, video conferencing and dialogue with colleagues</t>
  </si>
  <si>
    <t>Συνεργασια και ομονοια = Collaboration and unity</t>
  </si>
  <si>
    <t xml:space="preserve">2 17 3 (7*) </t>
  </si>
  <si>
    <t>1 9 11 6 7 10 (3*)</t>
  </si>
  <si>
    <t xml:space="preserve">7 10 1 9 6 11 (2*) (3*) </t>
  </si>
  <si>
    <t xml:space="preserve">2 3 12 9 10 7 14 17 (1*) (4*) </t>
  </si>
  <si>
    <t xml:space="preserve">Τις επιπτώσεις στη ψυχική υγεία = The effects on mental health </t>
  </si>
  <si>
    <t xml:space="preserve">Περπάτημα = Walking </t>
  </si>
  <si>
    <t xml:space="preserve">Δεν θα χρειαστούμε βοήθεια = We will not need help </t>
  </si>
  <si>
    <t xml:space="preserve">1 7 13 </t>
  </si>
  <si>
    <t>) + - @</t>
  </si>
  <si>
    <t xml:space="preserve">9 14 (4*) </t>
  </si>
  <si>
    <t>5 ( 15 7 13</t>
  </si>
  <si>
    <t>6 4 3 10 2 17 14 (1*) (4*)</t>
  </si>
  <si>
    <t>16 4 8  1 18 10 7 12 6 @</t>
  </si>
  <si>
    <t>2  8 @ +</t>
  </si>
  <si>
    <t>16 7 1 9 5 3 10 (3*)</t>
  </si>
  <si>
    <t xml:space="preserve">5 18 </t>
  </si>
  <si>
    <t>Wants to be left alone</t>
  </si>
  <si>
    <t xml:space="preserve">13 2 18 17 6 </t>
  </si>
  <si>
    <t>2 10 3 17 (1*) (7*)</t>
  </si>
  <si>
    <t xml:space="preserve">13 7 10 9 6 </t>
  </si>
  <si>
    <t>10 9 ( 7 6 3 (7*)</t>
  </si>
  <si>
    <t>2 5  1 15 14 (4*)</t>
  </si>
  <si>
    <t xml:space="preserve">13 15 10 7 1 </t>
  </si>
  <si>
    <t>6 1 (7*) (</t>
  </si>
  <si>
    <t>7 10 + 14 (4*)</t>
  </si>
  <si>
    <t>9 3 5 17 16 (7*)</t>
  </si>
  <si>
    <t xml:space="preserve">chiusura in casa = closing in the house </t>
  </si>
  <si>
    <t xml:space="preserve">occuparmi della casa = take care of the house </t>
  </si>
  <si>
    <t xml:space="preserve">un viaggio lungo = a long vacation </t>
  </si>
  <si>
    <t>3 14 (4*) (</t>
  </si>
  <si>
    <t>6 9 7 10 2 (7*)</t>
  </si>
  <si>
    <t>13 16 4</t>
  </si>
  <si>
    <t>2 18 6 17 (1*)</t>
  </si>
  <si>
    <t>2 10 6 11 17 (1*)</t>
  </si>
  <si>
    <t>Affidarmi a fonti di informazioni sicure e approfondite = Relying on secure and in-depth sources of information</t>
  </si>
  <si>
    <t xml:space="preserve">13 19 3 5 6 </t>
  </si>
  <si>
    <t xml:space="preserve">13 2 5 15 12 7 </t>
  </si>
  <si>
    <t>15 6 ( + @</t>
  </si>
  <si>
    <t>15 3 14 6 7 (3*)</t>
  </si>
  <si>
    <t>7 11 (2*)</t>
  </si>
  <si>
    <t>5 6 2 14 (4*)</t>
  </si>
  <si>
    <t>Γυμνάζομαι σχεδόν καθημερινά, προσέχω τι τρώω από πλευράς ποσότητας και θρεπτικών συστατικών, δεν καταναλώνω πλέον συχνά ουσίες εκτός από καφεΐνη, συνεχίζω τις συνεδρίες ψυχοθεραπείας μου, βελτιώνω τα ωράρια ύπνου μου, μειώνω την ώρα κατανάλωσης νέων και ατέρμονου σκρολαρίσματος σε social media. = I exercise almost every day, I watch what I eat in terms of quantity and nutrients, I no longer often consume substances other than caffeine, I continue my psychotherapy sessions, I improve my sleep schedules, I reduce the time spent consuming new and endless scrolling on social media.</t>
  </si>
  <si>
    <t>Θέλω να βρω δουλειά ώστε ν' αποκτήσω την οικονομική δυνατότητα να μείνω μόνη μου σε νέο σπίτι. = I want to find a job so that I can afford to stay alone in a new home.</t>
  </si>
  <si>
    <t xml:space="preserve">6 10 7 1 19 (2*) </t>
  </si>
  <si>
    <t>9 18 - 17 11 (1*) (2*)</t>
  </si>
  <si>
    <t>13 19 11 1 10 18 7 16</t>
  </si>
  <si>
    <t>15 5 4 14 7 11 (5*) (2*)</t>
  </si>
  <si>
    <t xml:space="preserve">2 17 18 5 7 15 17 20  (1*) (2*) (7*) </t>
  </si>
  <si>
    <t>2 17 10 18 9 14 (4*)</t>
  </si>
  <si>
    <t>Επηρέασε αρνητικά = It affected negatively</t>
  </si>
  <si>
    <t xml:space="preserve">ναι = Yes </t>
  </si>
  <si>
    <t xml:space="preserve">Χρήση κάνναβης 24/7 = Cannabis use 24/7
Τρέξιμο = Run 
Περπάτημα με φίλους = Walk with friends </t>
  </si>
  <si>
    <t xml:space="preserve">4 7 10 @ + </t>
  </si>
  <si>
    <t xml:space="preserve">13 15 10 2 9 </t>
  </si>
  <si>
    <t>Disability needs</t>
  </si>
  <si>
    <t>5 18 1 16 (3*)</t>
  </si>
  <si>
    <t xml:space="preserve">2 4 14 10 12 17 (1*) (2*) </t>
  </si>
  <si>
    <t>2 18 10 7 11 14 (2*) (4*)</t>
  </si>
  <si>
    <t>19 10 4 3 17 (1*)</t>
  </si>
  <si>
    <t xml:space="preserve">5 10 </t>
  </si>
  <si>
    <t>Yoga e Meditazione = Yoga and meditation</t>
  </si>
  <si>
    <t xml:space="preserve">Non so. = I do not know </t>
  </si>
  <si>
    <t>13 1 7</t>
  </si>
  <si>
    <t>10 1 6 7 11 (2*)</t>
  </si>
  <si>
    <t xml:space="preserve">2 9 6 10 12 1 11 20 (2*) (3*) </t>
  </si>
  <si>
    <t>Il COVID-19 mi ha portato a uscire sempre meno di casa e ha ridotto significativamente le occasioni per uscire e vedere i miei amici, cosa che ritengo molto importanti per rilassarmi e recuperare energie mentali. = COVID-19 has led me to leave the house less and less and significantly reduced the opportunities to go out and see my friends, which I believe is very important to relax and recover mental energy.
È aumentata la mia sfiducia verso le tante persone che conosce che non rispettano le regole o che hanno idee negazioniste. = My distrust of the many people he knows who don't respect the rules or who have denial ideas has increased.</t>
  </si>
  <si>
    <t>Fare più sport. = Do more sport 
Cercare il più possibile di darmi degli obiettivi chiari e, se possibile, di prendermi delle pause dallo studio. Ma ammetto che molte volte non sono riuscito a staccare quando ne avevo bisogno. = Try as much as possible to give me clear goals and, if possible, to take breaks from studying. But I admit that many times I have not been able to disconnect when I needed it.
Ricerca di contatti sociali attraverso le tecnologie di comunicazione. = Search for social contacts through communication technologies.</t>
  </si>
  <si>
    <t>Per fortuna non abbiamo avuto grossi problemi e non mi pare di sentire particolari bisogni. Sicuramente un graduale ritorno alla normalità potrà giovare me e la mia famiglia, in quanto andrà a ripristinare le dinamiche preesistenti e ci consentirà di essere tutti più tranquilli = Luckily we didn't have any major problems and I don't seem to feel any particular needs. Surely a gradual return to normality will benefit me and my family, as it will restore the pre-existing dynamics and allow us to all be calmer.</t>
  </si>
  <si>
    <t xml:space="preserve">2 4 10 5 18 6 12 15 (7*) </t>
  </si>
  <si>
    <t>( 5 9 18 3 6 12 (2*)</t>
  </si>
  <si>
    <t xml:space="preserve">4 10 15 11 (2*) </t>
  </si>
  <si>
    <t>Έμαθα ότι απολαμβάνω πολύ περισσότερο βόλτες στη φύση από το να σπαταλαω τον ελεύθερο χρόνο μου στο κινητό η σε άσκοπες ασχολίες. = I learned that I enjoy walking in nature much more than wasting my free time on my cell phone or in useless activities.</t>
  </si>
  <si>
    <t>Άρχισα να περπατάω πολύ περισσότερο για να αντιμετωπίσω την αίσθηση του εγκλεισμού, διάβασα πολλά βιβλία. = I started walking a lot more to deal with the feeling of inclusion, I read a lot of books.</t>
  </si>
  <si>
    <t>Δεν θα χρειαστούμε υποστήριξη.= We will not need support.</t>
  </si>
  <si>
    <t xml:space="preserve">13 10 7 6 </t>
  </si>
  <si>
    <t>2 14 9 6 5 17 16 (1*)</t>
  </si>
  <si>
    <t>mehr Zeit für Meditation = more time for meditation</t>
  </si>
  <si>
    <t>nein = No</t>
  </si>
  <si>
    <t xml:space="preserve">sparen, meine Ausgaben stark einschränken. Mich auf meine persönliche Entwicklung konzentrieren. = 
save, severely limit my expenses. Focus on my personal development. </t>
  </si>
  <si>
    <t>Geld. Die Aussicht, dass ich mit meinem Beruf auch ein Einkommen habe. = Money. The prospect that my job will also give me an income.</t>
  </si>
  <si>
    <t xml:space="preserve">7 3 11 (2*) </t>
  </si>
  <si>
    <t>10 15 9 6 17 (1*)</t>
  </si>
  <si>
    <t xml:space="preserve">7 3 6 15 (4*) </t>
  </si>
  <si>
    <t>2 4 6 10 1 @</t>
  </si>
  <si>
    <t xml:space="preserve">10 3 14 15 7 (4*) </t>
  </si>
  <si>
    <t>Ότι η ζωή μας μπορεί να αλλάξει πολύ γρήγορα και ότι δεν μπορούμε να είμαστε σίγουροι για τίποτα.= That our lives can change very quickly and that we can not be sure of anything.</t>
  </si>
  <si>
    <t>Ακούω μουσική, βλέπω αθλητικά, ντοκιμαντέρ, ακούω podcasts, διαβάζω βιβλία, πηγαίνω για περπάτημα. = I listen to music, watch sports, documentaries, listen to podcasts, read books, go for a walk.</t>
  </si>
  <si>
    <t>Οικονομική. = Economic</t>
  </si>
  <si>
    <t>1 9 6 (2*)</t>
  </si>
  <si>
    <t>8 3 17 11 14 (2*) (4*)</t>
  </si>
  <si>
    <t>2 5 4 19 9 15 1 7 10 6 18 20 (1*)</t>
  </si>
  <si>
    <t>2 7 17 (1*)</t>
  </si>
  <si>
    <t>2 5 6 10 17 (1*)</t>
  </si>
  <si>
    <t>Studiare, leggere nuovi libri, essere informata = Study, read new books, be informed</t>
  </si>
  <si>
    <t xml:space="preserve">Stabilità economica e possibilità di progettare una vita futura = Economic stability and the possibility of planning a future life </t>
  </si>
  <si>
    <t>14 5 9 6 11 + (2*)</t>
  </si>
  <si>
    <t xml:space="preserve">10 2 15 3 17 (1*) </t>
  </si>
  <si>
    <t>15 1 17 (1*) +</t>
  </si>
  <si>
    <t xml:space="preserve">13 6 11 7 </t>
  </si>
  <si>
    <t xml:space="preserve">6 5 9 7 (5*) </t>
  </si>
  <si>
    <t>18 9 7 5 19 1 (3*)</t>
  </si>
  <si>
    <t>2 14 6 7 (4*)</t>
  </si>
  <si>
    <t>6 10 17 (1*)</t>
  </si>
  <si>
    <t>11 10 9 6 (2*)</t>
  </si>
  <si>
    <t xml:space="preserve">2 4 1 6 7 11 (2*) </t>
  </si>
  <si>
    <t>10 11 ) + - @</t>
  </si>
  <si>
    <t>13 10 2</t>
  </si>
  <si>
    <t xml:space="preserve">7 5 12 15 1 10 11 17 8 (5*) (7*) </t>
  </si>
  <si>
    <t xml:space="preserve">19 11 4 9 17 6 2 10 17 (1*) </t>
  </si>
  <si>
    <t>8 14 6 18 (4*)</t>
  </si>
  <si>
    <t xml:space="preserve">2 3 6 7 17 (1*) </t>
  </si>
  <si>
    <t xml:space="preserve">2 3 10 15 + </t>
  </si>
  <si>
    <t xml:space="preserve">19 6 3 (4*) </t>
  </si>
  <si>
    <t xml:space="preserve">10 18 7 20 (8*) </t>
  </si>
  <si>
    <t>6 1 20 18 3 9 10 11 12 2 (2*) (3*) (4*) (5*) (7*) (8*)</t>
  </si>
  <si>
    <t xml:space="preserve">*Strong desire for Covid and Post-Covid research to share their findings with the public </t>
  </si>
  <si>
    <t xml:space="preserve">2 5 18 6 15 </t>
  </si>
  <si>
    <t xml:space="preserve">Cleaning the home environment </t>
  </si>
  <si>
    <t>2 9 15 3 10 7 14 (4*)</t>
  </si>
  <si>
    <t xml:space="preserve">2 10 9 18 17 4 7 11 (1*) (2*) (5*) </t>
  </si>
  <si>
    <t xml:space="preserve">14 9 10 6 15 (5*) (4*) </t>
  </si>
  <si>
    <t xml:space="preserve">13 2 3 4 12 </t>
  </si>
  <si>
    <t xml:space="preserve">15 1 6 9 10 (3*) </t>
  </si>
  <si>
    <t xml:space="preserve">15 14 6 17 (1*) </t>
  </si>
  <si>
    <t>13 6 12 14 3 10 7</t>
  </si>
  <si>
    <t xml:space="preserve">10 14 3 15 17 (1*) </t>
  </si>
  <si>
    <t>2 12 10 18 5 17 9 6 7 3 19 20 (1*)</t>
  </si>
  <si>
    <t>13 ) 1</t>
  </si>
  <si>
    <t>Sono ancora più schiva nelle relazioni = I'm even more shy in relationships</t>
  </si>
  <si>
    <t>mantenere una routine anche extralavorativa = maintain a routine even outside of work</t>
  </si>
  <si>
    <t xml:space="preserve">pensiamo che fare un weekend fuori porta (con tutte le misure di sicurezza) potrebbe essere di grande aiuto; ci manca molto viaggiare = we think that taking a weekend out of town (with all the safety measures) could be of great help; we miss traveling a lot </t>
  </si>
  <si>
    <t>5 6 15 14 (4*)</t>
  </si>
  <si>
    <t xml:space="preserve">( 18 10 6 15 14 (4*) </t>
  </si>
  <si>
    <t xml:space="preserve">9 11 6 (2*) </t>
  </si>
  <si>
    <t xml:space="preserve">19 15 1 7 5 3 11 (1*) (2*) (8*) </t>
  </si>
  <si>
    <t>13 16 2 3 4 12</t>
  </si>
  <si>
    <t xml:space="preserve">Ho imparato a stare di più da sola, ad apprezzare la solitudine, la compagnia di me stessa e capire chi sono i veri amici. = I have learned to be alone more, to appreciate loneliness, the company of myself and understand who the real friends are. </t>
  </si>
  <si>
    <t>Maggior concentrazione su me stessa, più attività fisica, più tempo in famiglia. = More focus on myself, more physical activity, more family time.</t>
  </si>
  <si>
    <t>2 9 6 7 10 16 @</t>
  </si>
  <si>
    <t xml:space="preserve">6 17 3 14 10 1 4 15 12 2 11 7 (5*) (2*) (3*) (8*) </t>
  </si>
  <si>
    <t>lavoro da casa = Clean the house</t>
  </si>
  <si>
    <t xml:space="preserve">6 9 (3*) (5*) (7*) </t>
  </si>
  <si>
    <t xml:space="preserve">15 10 9 2 3 1 17 20 18 (5*) </t>
  </si>
  <si>
    <t>18 @</t>
  </si>
  <si>
    <t>Μάσκες = Masks</t>
  </si>
  <si>
    <t>Οικονομική = Economic</t>
  </si>
  <si>
    <t xml:space="preserve">2 17 (2*) </t>
  </si>
  <si>
    <t xml:space="preserve">13 1 9 6 </t>
  </si>
  <si>
    <t>9 + - @</t>
  </si>
  <si>
    <t xml:space="preserve">16 4 18 14 3 10 7 11 17 14 (1*) (2*) (4*) </t>
  </si>
  <si>
    <t>καλή ατομική υγιεινή = good personal hygiene</t>
  </si>
  <si>
    <t>απέκτησα υπομονή και δεν είμαι πια βιαστικός = I have gained patience and I am no longer in a hurry</t>
  </si>
  <si>
    <t>τίποτε = nothing</t>
  </si>
  <si>
    <t xml:space="preserve">14 2 17 7 6 13 </t>
  </si>
  <si>
    <t xml:space="preserve">6 9 14 (4*) + - </t>
  </si>
  <si>
    <t xml:space="preserve">2 10 3 6 17 8 (1*) </t>
  </si>
  <si>
    <t xml:space="preserve">5 6 1 11 (2*) (3*) </t>
  </si>
  <si>
    <t xml:space="preserve">16 8 10 14 11 (2*) (4*) </t>
  </si>
  <si>
    <t xml:space="preserve">19 15 4 10 6 17 (1*) </t>
  </si>
  <si>
    <t xml:space="preserve">2 10 8 18 6 14 (4*) </t>
  </si>
  <si>
    <t xml:space="preserve">19 7 3 18 17 2 (7*) </t>
  </si>
  <si>
    <t xml:space="preserve">2 10 20 9 4 1 6 15 7 17 (1*) </t>
  </si>
  <si>
    <t xml:space="preserve">2 9 15 6 (7*) </t>
  </si>
  <si>
    <t>Need more space in the home</t>
  </si>
  <si>
    <t xml:space="preserve">13 5 10 17 (1*) </t>
  </si>
  <si>
    <t xml:space="preserve">2 5 3 7 (2*) </t>
  </si>
  <si>
    <t xml:space="preserve">3 10 14 (4*) </t>
  </si>
  <si>
    <t xml:space="preserve">9 10 8 6 (7*) </t>
  </si>
  <si>
    <t xml:space="preserve">6 4 11 18 7 15 (2*) (5*) </t>
  </si>
  <si>
    <t xml:space="preserve">5 10 8 18 6 17 11 (1*) (2*) </t>
  </si>
  <si>
    <t>14 ) + - @</t>
  </si>
  <si>
    <t>20 6 10 15 (7*)</t>
  </si>
  <si>
    <t>Sono più chiusa in casa = I am more closed inside in the house</t>
  </si>
  <si>
    <t>Ho chiesto aiuto online a una psicologa. Ho bloccato dal telefono determinate persone. Ho seguito una scuola di yoga online in India. Mi sono diplomata come istruttrice di yoga. Ho fatto delle videochiamate con mia mamma e mia sorella. Sto spendendo tanto in cibo buono e di qualità. Ho cominciato a raccogliere immagini di come vorrei la mia casa per pensare a un futuro in cui avrò una casa mia. Ho guardato tutti i giorni sketch comici, per ridere. Ho parlato al telefono con un'altra sopravvissuta al covid, e questo mi ha fatto sentire meno sola, perché nessuno può capire cosa si prova quando i sintomi sono pesanti: io non riuscivo più a camminare, avevo le gambe bloccate. = I asked a psychologist for help online. I've blocked certain people from my phone. I followed an online yoga school in India. I graduated as a yoga instructor. I made video calls with my mom and sister. I'm spending a lot on good, quality food. I started collecting pictures of how I would like my home to think about a future where I will have my own home. I watched comic sketches every day, just to laugh. I spoke on the phone with another Covid survivor, and this made me feel less alone, because no one can understand what it feels like when the symptoms are severe: I could no longer walk, my legs were blocked.</t>
  </si>
  <si>
    <t>Supporto psicologico, tranquillità perché non riesco più a concentrarmi e a leggere, proprio a qualche mese da un concorso insegnanti che aspettavo da due anni. Mi servirebbe una pausa da lavoro che non posso prendermi. Mi servirebbe stare in mezzo alla natura, magari al mare e al sole, per dimenticare il terrore provato nell'essere da sola per 34 giorni di malattia con sintomi pesantissimi. Mi piacerebbe poter riavere il mio cane con me, che ho dovuto lasciare da mia madre, per poter toccare qualcuno e avere uno scambio affettivo, ma ancora non so se sono in grado di portarlo fuori come ha bisogno, per la stanchezza fisica. Ci sarebbe bisogno di chiudere le scuole. = Psychological support, peace of mind because I can no longer concentrate and read, just a few months after a teachers' competition that I had been waiting for two years. I need a break from work that I can't take. I would need to be in the midst of nature, perhaps by the sea and the sun, to forget the terror felt in being alone for 34 days of illness with very heavy symptoms. I would like to be able to have my dog back with me, which I had to leave with my mother, to be able to touch someone and have an emotional exchange, but I still don't know if I am able to take him out as he needs, due to physical exhaustion. Schools need to be closed.</t>
  </si>
  <si>
    <t xml:space="preserve">6 8 16 14 1 3 2 10 (3*) (4*) (8*) </t>
  </si>
  <si>
    <t xml:space="preserve">Long Covid </t>
  </si>
  <si>
    <t xml:space="preserve">9 12 7 10 6 1 </t>
  </si>
  <si>
    <t xml:space="preserve">Already receiving support </t>
  </si>
  <si>
    <t xml:space="preserve">2 20 19 4 9 10 7 3 15 14 (4*) </t>
  </si>
  <si>
    <t xml:space="preserve">1 7 5 10 6 2 16 (3*) </t>
  </si>
  <si>
    <t>messuno = nothing</t>
  </si>
  <si>
    <t>Niente, non è il covid quello che mi minaccia = Nothing, the covid is not what threatens me</t>
  </si>
  <si>
    <t>avrei bisogno di supporto psicologico specifico per la mia condizione di gifted asperger con jn burnout lavorativo = I would need specific psychological support for my gifted asperger condition with work burnout</t>
  </si>
  <si>
    <t xml:space="preserve">3 (1*) </t>
  </si>
  <si>
    <t xml:space="preserve">2 6 10 7 1 (3*) (7*) </t>
  </si>
  <si>
    <t xml:space="preserve">14 17 6 3 (4*) </t>
  </si>
  <si>
    <t>Γυμανστικη,διάβασμα,  εσωτερική αναζήτηση = Gymnastics, reading, internal search</t>
  </si>
  <si>
    <t>Οικονομική κ ψυχολογικη = Economic and psychological</t>
  </si>
  <si>
    <t>6 7 11 1 (2*) (3*)</t>
  </si>
  <si>
    <t xml:space="preserve">5 7 11 (2*) </t>
  </si>
  <si>
    <t xml:space="preserve">2 6 3 7 (4*) </t>
  </si>
  <si>
    <t xml:space="preserve">4 20 9 6 7 10 17 (7*) </t>
  </si>
  <si>
    <t xml:space="preserve">8 3 10 6 14 (4*) </t>
  </si>
  <si>
    <t>3 10 + - @</t>
  </si>
  <si>
    <t xml:space="preserve">2 3 1 18 9 6 14 (4*) </t>
  </si>
  <si>
    <t xml:space="preserve">1 14 16 3 11 (2*) </t>
  </si>
  <si>
    <t>Όχι = No</t>
  </si>
  <si>
    <t>έγινα λίγο περισσότρερο ανεκτική = I became a little more tolerant</t>
  </si>
  <si>
    <t>2 6 - @</t>
  </si>
  <si>
    <t>6 10 2 @</t>
  </si>
  <si>
    <t>je n'ai pas vu un medecin depuis plus d'un an, je ne sais jamais si j'agis bien quand je vois des gens , je prends les transports ... la majorité de mes actvites sociales = I have not seen a doctor in over a year, I do not know if I will ever feel ok when I see people, I take public transport, most of my activities are social</t>
  </si>
  <si>
    <t>c'est une charge mentale quasi permanente, declenchant une fatigue supplementaire. Je n'ai pas envie de voir des gens dans des lieux publiques. = It is a semi-permanent mental change, triggering additional  fatigue, I do not want to see people in public places</t>
  </si>
  <si>
    <t xml:space="preserve">plus d'appels video, me coucher plus tot = more video calls, going to bed earlier </t>
  </si>
  <si>
    <t>un soutien moral avnt tout, une absence de jugement de mes sautes d'humeur et de ma lassitude = moral support before everything, an absence of judgment from my mood swings and my weariness</t>
  </si>
  <si>
    <t xml:space="preserve">20 9 1 5 18 2 (7*) </t>
  </si>
  <si>
    <t xml:space="preserve">16 12 14 18 3 10 7 11 (2*) </t>
  </si>
  <si>
    <t xml:space="preserve">2 15 4 10 12 7 6 3 14 1 (3*) (4*) </t>
  </si>
  <si>
    <t xml:space="preserve">5 1 18 6 11 14 (2*) </t>
  </si>
  <si>
    <t xml:space="preserve">(7*) 4 10 </t>
  </si>
  <si>
    <t>ΠΟΛΥ = VERY</t>
  </si>
  <si>
    <t xml:space="preserve">ΠΟΛΥ = VERY </t>
  </si>
  <si>
    <t>ΝΑΙ = YES</t>
  </si>
  <si>
    <t>ΠΡΟΣΠΑΘΕΙΑ ΚΑΙ ΣΥΜΕΤΟΧΗΣΤΑ ΜΕΤΡΑ ΓΙΑ ΤΗΝ ΠΡΟΛΗΨΗ  ΚΑΤΑ ΤΗΣ ΠΑΝΔΗΜΙΑΣ = EFFORT AND PARTICIPATION IN PANDEMIC PREVENTION MEASURES</t>
  </si>
  <si>
    <t>ΝΑ ΕΧΟΥΜΕ ΥΓΕΙΑ ΚΑΙ ΨΥΧΙΚΗ ΔΥΝΑΜΗ = TO HAVE HEALTH AND MENTAL STRENGTH</t>
  </si>
  <si>
    <t xml:space="preserve">17 1 (3*) </t>
  </si>
  <si>
    <t>Sí = Yes</t>
  </si>
  <si>
    <t xml:space="preserve">Descansar, leer. = Rest,read </t>
  </si>
  <si>
    <t>Mucho apoyo en todo sentido como cualquier familia. = Much support in every way like any family.</t>
  </si>
  <si>
    <t xml:space="preserve">6 10 (2*) (3*) </t>
  </si>
  <si>
    <t xml:space="preserve">6 12 6 3 10 (4*) </t>
  </si>
  <si>
    <t xml:space="preserve">2 8 4 6 9 15 17 11 (1*) (2*) </t>
  </si>
  <si>
    <t xml:space="preserve">14 17 7 (1*) (4*) </t>
  </si>
  <si>
    <t xml:space="preserve">7 3 15 10 20 (4*) </t>
  </si>
  <si>
    <t xml:space="preserve">19 4 5 (5*) </t>
  </si>
  <si>
    <t>沒有 = No</t>
  </si>
  <si>
    <t>有。例如疫苗的作用。= Have. For example, the role of vaccines</t>
  </si>
  <si>
    <t xml:space="preserve">在家工作。網上開會。= Work at home. Online meetings. </t>
  </si>
  <si>
    <t xml:space="preserve">接種疫苗。= Vaccination. </t>
  </si>
  <si>
    <t xml:space="preserve">15 7 17 2 (1*) </t>
  </si>
  <si>
    <t>10 14 7 @</t>
  </si>
  <si>
    <t xml:space="preserve">2 3 18 3 15 7 10 12 14 17 (1*) (4*) </t>
  </si>
  <si>
    <t xml:space="preserve">12 13 4 18 3 15 </t>
  </si>
  <si>
    <t xml:space="preserve">2 18 10 9 14 6 (7*) </t>
  </si>
  <si>
    <t xml:space="preserve">Mi sento meno socievole, faccio meno sport = I feel less sociable, I play less sports </t>
  </si>
  <si>
    <t xml:space="preserve">evitare di parlare troppo del Covid-19, adattare le restrizioni ai miei bisogni psico-fisici = avoid talking too much about Covid-19, adapt the restrictions to my psycho-physical needs </t>
  </si>
  <si>
    <t>sarebbe utile avere supporto per ricominciare a credere nel futuro = it would be useful to have support to start believing in the future again</t>
  </si>
  <si>
    <t xml:space="preserve">2 5 4 6 19 9 (5*) (7*) </t>
  </si>
  <si>
    <t xml:space="preserve">10 2 3 7 12 17 11 14 (2*) (4*) </t>
  </si>
  <si>
    <t>Μεγάλο μερος της εργασιας μου διεκπεραιώνεται απο το σπιτι. Πολλες υπηρεσιες εξυπηρετούνται διαδικτυακα, οποτε εξοικονομω χρονο. = Much of my work is done from home. Many services are served online, so I save time.</t>
  </si>
  <si>
    <t xml:space="preserve">Οχι. = No. </t>
  </si>
  <si>
    <t>Τηρω τα μετρα προστασιας. Αυτο με την διαλλακτικοτητα δεν  καταλαβαινω τι εννοειται ακριβως. = I observe the protection measures. That with compromise I do not understand exactly what is meant.</t>
  </si>
  <si>
    <t xml:space="preserve">Καμια υποστήριξη. = No support. </t>
  </si>
  <si>
    <t xml:space="preserve">2 20 13 14 17 9 10 </t>
  </si>
  <si>
    <t xml:space="preserve"> 7 4 ( - + @</t>
  </si>
  <si>
    <t xml:space="preserve">6 18 17 </t>
  </si>
  <si>
    <t xml:space="preserve">What will be, will be </t>
  </si>
  <si>
    <t xml:space="preserve">9 18 7 1 3 (4*) (7*) </t>
  </si>
  <si>
    <t xml:space="preserve">7 12 15 1 (3*) </t>
  </si>
  <si>
    <t>ΛΙΓΟ = A LITTLE BIT</t>
  </si>
  <si>
    <t>ΟΧΙ = No</t>
  </si>
  <si>
    <t>ΝΑΙ = yes</t>
  </si>
  <si>
    <t xml:space="preserve"> - @</t>
  </si>
  <si>
    <t xml:space="preserve">( ) - + 17 (1*) (5*) </t>
  </si>
  <si>
    <t xml:space="preserve">2 9 18 10 14 3 17 5 16 (6*) (1*) (5*) (7*) (3*) </t>
  </si>
  <si>
    <t>Seeing others being social has encouraged this person to anti social in COVID times</t>
  </si>
  <si>
    <t xml:space="preserve">16 2 3 15 10 14 1 (3*) (4*) </t>
  </si>
  <si>
    <t xml:space="preserve">Safe easing of lockdown </t>
  </si>
  <si>
    <t xml:space="preserve">2 10 15 3 6 7 11 16 (2*) </t>
  </si>
  <si>
    <t xml:space="preserve">2 1 18 15 7 17 10 14 (1*) (4*) </t>
  </si>
  <si>
    <t xml:space="preserve">19 9 14 10 18 17 11 (5*) (2*) </t>
  </si>
  <si>
    <t xml:space="preserve">4 6 10 17 (1*) </t>
  </si>
  <si>
    <t xml:space="preserve">2 4 3 15 (4*) </t>
  </si>
  <si>
    <t xml:space="preserve">17 3 4 6 12 10 2 (7*) </t>
  </si>
  <si>
    <t xml:space="preserve">2 10* 11 1 (2*) (3*) </t>
  </si>
  <si>
    <t xml:space="preserve">Loved ones are making her home unsafe </t>
  </si>
  <si>
    <t xml:space="preserve">12 4 3 16 7 10 1 (3*) </t>
  </si>
  <si>
    <t xml:space="preserve">6 3 9 8 7 (5*) </t>
  </si>
  <si>
    <t xml:space="preserve">15 14 18 17 (4*) </t>
  </si>
  <si>
    <t>15 6 7 @</t>
  </si>
  <si>
    <t xml:space="preserve">13 ) </t>
  </si>
  <si>
    <t xml:space="preserve">19 2 11 7 5 </t>
  </si>
  <si>
    <t xml:space="preserve">2 10 9 6 7 14 (4*) </t>
  </si>
  <si>
    <t>15 1 3 - @</t>
  </si>
  <si>
    <t xml:space="preserve">7 3 6 10 1 9 4 2 14 17 (1*) (4*) </t>
  </si>
  <si>
    <t xml:space="preserve">15 10 3 6 14 17 (1*) </t>
  </si>
  <si>
    <t xml:space="preserve">10 7 5 7 3 16 (4*) </t>
  </si>
  <si>
    <t xml:space="preserve">mehr Alkohol, mehr depressive Phasen, Zukunftsängste, Einsamkeit, die ich schwer ertragen kann = more alcohol, more periods of depression, fear of the future, loneliness that I find hard to bear </t>
  </si>
  <si>
    <t>Telefonieren, Reflektieren, Podcasts hören, regelmäßig lange spazieren = Talking on the phone, reflecting, listening to podcasts, taking long walks on a regular basis</t>
  </si>
  <si>
    <t xml:space="preserve">Keine, ich bräuchte einfach ein durchschnittliches Sozialleben = None, I just need an average social life </t>
  </si>
  <si>
    <t xml:space="preserve">16 7 10 4 9 1 2 3 (4*) </t>
  </si>
  <si>
    <t>Mi sono circondata di persone che mi vogliono bene e ho cercato di creare meno conflitti possibili (non sempre riuscendoci), ho letto alcuni libri, mi sono dedicata allo studio e, quando possibile, sono uscita per lavorare o incontrare persone = I surrounded myself with people who love me and tried to create as few conflicts as possible (not always succeeding), I read some books, I dedicated myself to study and, when possible, I went out to work or meet people</t>
  </si>
  <si>
    <t>Io continuerò ad andare in terapia per affrontare alcuni miei lati caratteriali = I will continue to go to therapy to address some of my character sides</t>
  </si>
  <si>
    <t xml:space="preserve">2 9 15 10 6 1 (3*) </t>
  </si>
  <si>
    <t xml:space="preserve">3 14 12 6 2 15 10 14 (4*) </t>
  </si>
  <si>
    <t>Una cosa che mi ha aiutato molto è stato uscire e fare più sport all'aperto, cosa che mi faceva stare bene sia fisicamente che mentalmente. Inoltre, è stato molto importante prendermi cura del mio sonno che è stato molto disturbato nell'ultimo anno. Dormire di più e meglio mi è servito per essere più tranquilla e affrontare meglio questa situazione. = One thing that helped me a lot was going out and doing more outdoor sports, which made me feel good both physically and mentally. Also, it was very important to take care of my sleep which has been very disturbed in the last year. Sleeping more and better helped me to be calmer and better cope with this situation.</t>
  </si>
  <si>
    <t>Per fortuna a livello economico siamo riusciti a rimanere stabili visto che abbiamo un'attività che è potuta rimanere aperta sempre. Penso che passare del tempo di qualità insieme, magari in un posto isolato e tranquillo in vacanza (se sarà possibile farlo) possa essere d'aiuto per tutti. = Fortunately, economically we have managed to remain stable as we have a business that has always been able to remain open. I think that spending quality time together, perhaps in an isolated and quiet place on vacation (if it is possible to do so) can be helpful for everyone.</t>
  </si>
  <si>
    <t xml:space="preserve">12 1 15 18 7 3 16 (4*) (7*) </t>
  </si>
  <si>
    <t xml:space="preserve">2 3 4 18 12 19 14 (5*) (4*) </t>
  </si>
  <si>
    <t xml:space="preserve">2 17 9 3 (5*) </t>
  </si>
  <si>
    <t xml:space="preserve">15 1 12 18 5 9 14 11 (2*) (4*) </t>
  </si>
  <si>
    <t xml:space="preserve">2 9 10  7 17 (1*) </t>
  </si>
  <si>
    <t>2 4 1 18 7 @</t>
  </si>
  <si>
    <t xml:space="preserve">13 10 8 7 </t>
  </si>
  <si>
    <t xml:space="preserve">2 12 4 18 - 11 (2*) (8*) </t>
  </si>
  <si>
    <t>16 15 10 1 7 11 (2*) (3*)</t>
  </si>
  <si>
    <t>6 10 15 (7*)</t>
  </si>
  <si>
    <t xml:space="preserve">15 3 7 13 + </t>
  </si>
  <si>
    <t xml:space="preserve">12 2 6 7 9 18 (5*) </t>
  </si>
  <si>
    <t xml:space="preserve">18 7 17 (1*) </t>
  </si>
  <si>
    <t xml:space="preserve">19 15 2 10 14 9 4 17 11 (1*) (2*) </t>
  </si>
  <si>
    <t>15 9 12 + - @</t>
  </si>
  <si>
    <t xml:space="preserve">12 10 5 9 15 11 (2*) </t>
  </si>
  <si>
    <t xml:space="preserve">9 5 1 (3*) </t>
  </si>
  <si>
    <t xml:space="preserve">10* 2 20 4 1 15 10 11 (2*) </t>
  </si>
  <si>
    <t xml:space="preserve">2 10 14 7 15 (4*) (5*) </t>
  </si>
  <si>
    <t xml:space="preserve">15 9 15 1 17 (1*) (3*) </t>
  </si>
  <si>
    <t>2 20 9 5 7 (7*) +</t>
  </si>
  <si>
    <t>Flexible work schedules</t>
  </si>
  <si>
    <t xml:space="preserve">13 14 10 </t>
  </si>
  <si>
    <t>7 9 - @</t>
  </si>
  <si>
    <t xml:space="preserve">15 1 6 19 (7*) </t>
  </si>
  <si>
    <t xml:space="preserve">15 10 - (6*) </t>
  </si>
  <si>
    <t xml:space="preserve">13 2 4 15 </t>
  </si>
  <si>
    <t xml:space="preserve">13 2 4 3 15 </t>
  </si>
  <si>
    <t xml:space="preserve">2 5 18 1 6 (5*) </t>
  </si>
  <si>
    <t xml:space="preserve">2 14 4 9 (5*) (7*) </t>
  </si>
  <si>
    <t xml:space="preserve">13 2 10 5 7 </t>
  </si>
  <si>
    <t xml:space="preserve">15 1 10 11 (2*) </t>
  </si>
  <si>
    <t>2 4 7 @</t>
  </si>
  <si>
    <t>15 10 7 + @</t>
  </si>
  <si>
    <t>15 7 2 (6*)</t>
  </si>
  <si>
    <t xml:space="preserve">13 12 3 1 15 </t>
  </si>
  <si>
    <t xml:space="preserve">3 15 7 2 (8*) </t>
  </si>
  <si>
    <t>3 10 12 (4*)</t>
  </si>
  <si>
    <t xml:space="preserve">9 10 1 8 3 15 (5*) </t>
  </si>
  <si>
    <t xml:space="preserve">13 15 </t>
  </si>
  <si>
    <t>οχι = No</t>
  </si>
  <si>
    <t>2 - @</t>
  </si>
  <si>
    <t xml:space="preserve">19 6 2 10 7 18 17 14 (1*) (4*) </t>
  </si>
  <si>
    <t>13 4 7 11</t>
  </si>
  <si>
    <t xml:space="preserve">2 10 18 15 (5*) </t>
  </si>
  <si>
    <t xml:space="preserve">19 15 4  11 (2*) </t>
  </si>
  <si>
    <t xml:space="preserve">Space at home </t>
  </si>
  <si>
    <t xml:space="preserve">2 15 18 4 7 14 (4*) </t>
  </si>
  <si>
    <t xml:space="preserve">10 4 1 17 (1*) + </t>
  </si>
  <si>
    <t xml:space="preserve">3 9  7 (4*) (7*) </t>
  </si>
  <si>
    <t>15 9 18 12 10 (7*)</t>
  </si>
  <si>
    <t xml:space="preserve">16 2 4 5 10 14 (4*) </t>
  </si>
  <si>
    <t>13 2 12</t>
  </si>
  <si>
    <t xml:space="preserve">( 15 10 17 (1*) </t>
  </si>
  <si>
    <t xml:space="preserve">16 2 10 15 7 (5*) </t>
  </si>
  <si>
    <t xml:space="preserve">Man lernt mehr, was wirklich wichtig ist. Es ist allgemein alles ruhiger. = You learn more about what's really important. Generally everything is quieter. </t>
  </si>
  <si>
    <t>Ich mache sehr regelmäßig Sport mittlerweile. = I do sport very regularly now.</t>
  </si>
  <si>
    <t xml:space="preserve">Geld; ich nicht, aber meine Mutter. Es fehlt. = Money; not me, but my mother. Something is missing. </t>
  </si>
  <si>
    <t xml:space="preserve">15 5 18 7 11 (2*) </t>
  </si>
  <si>
    <t>2 3 7 10 + @</t>
  </si>
  <si>
    <t xml:space="preserve">10 3 12 6 7 11 (2*) </t>
  </si>
  <si>
    <t xml:space="preserve">5 11 7 (2*) </t>
  </si>
  <si>
    <t xml:space="preserve">3 18 6 10 (2*) (4*) </t>
  </si>
  <si>
    <t xml:space="preserve">15 9 4 10 20 18 2 1 16 (3*) </t>
  </si>
  <si>
    <t xml:space="preserve">2 4 5 15 (7*) </t>
  </si>
  <si>
    <t xml:space="preserve">space at home </t>
  </si>
  <si>
    <t>2 5 7 + @</t>
  </si>
  <si>
    <t xml:space="preserve">2 4 14 11 (2*) (4*) </t>
  </si>
  <si>
    <t>J'ai su m'adapter. = I knew how to adapt.</t>
  </si>
  <si>
    <t>Parler énormément avec mon conjoint et ma famille, être tolérante envers les autres, faire du sport. = Talking a lot with my partner and my family, being tolerant of others, playing sports.</t>
  </si>
  <si>
    <t>Soutien psychologique personnel et de couple. = Personal and couple psychological support.</t>
  </si>
  <si>
    <t xml:space="preserve">6 8 10 15 1 (3*) </t>
  </si>
  <si>
    <t xml:space="preserve">keeping clean </t>
  </si>
  <si>
    <t>Ho accettato di buon grado di cambiare alcune abitudini, pensando sempre che avendo una casa e vivendo con i nostri affetti più cari siamo comunque molto fortunati. = I gladly accepted to change some habits, always thinking that having a home and living with our closest loved ones we are still very lucky.</t>
  </si>
  <si>
    <t>Essere vicini gli uni agli altri, sorridere e stringere i denti finchè la situazione lo richiederà. = Be close to each other, smile and grit your teeth as long as the situation demands it.</t>
  </si>
  <si>
    <t xml:space="preserve">178 18 10 6 (7*) </t>
  </si>
  <si>
    <t xml:space="preserve">δε μπορούσα να εκτονώσω το άγχος μου = I could not relieve my anxiety </t>
  </si>
  <si>
    <t xml:space="preserve">τη συμπεριφορά- έγινα πιο αντικοινωνική =  I became more antisocial </t>
  </si>
  <si>
    <t>πολύ μαγείρεμα- φροντίδα προσώπου και σώματος = a lot of cooking- face and body care</t>
  </si>
  <si>
    <t>άνοιγμα εστίασης και χώρων όπου μπορεί να δουλέψει ο σύντροφός μου = opening of restaurants and places where my partner can work</t>
  </si>
  <si>
    <t xml:space="preserve">1 5 10 15 7 14 11 (2*) (4*) </t>
  </si>
  <si>
    <t>10 15 13</t>
  </si>
  <si>
    <t xml:space="preserve">Thrived </t>
  </si>
  <si>
    <t>7 14 + - @</t>
  </si>
  <si>
    <t xml:space="preserve">6 16 8 10 1 (3*) </t>
  </si>
  <si>
    <t>2 3 4 12 10 15 (6*)</t>
  </si>
  <si>
    <t xml:space="preserve">5 12 3 (7*) </t>
  </si>
  <si>
    <t xml:space="preserve">4 3 15 10 (4*) </t>
  </si>
  <si>
    <t>13 9 10 14 18 15 (</t>
  </si>
  <si>
    <t xml:space="preserve">15 9 8 4 5 17 11 (2*) </t>
  </si>
  <si>
    <t xml:space="preserve">16 15 10 3 (7*) </t>
  </si>
  <si>
    <t>2 14 6 @</t>
  </si>
  <si>
    <t xml:space="preserve">15 12 6 (7*) </t>
  </si>
  <si>
    <t xml:space="preserve">7 9 10* 11 8 1 15 17 14 (1*) (4*) </t>
  </si>
  <si>
    <t xml:space="preserve">Respecting other's opinions </t>
  </si>
  <si>
    <t xml:space="preserve">10 12 11 (2*) </t>
  </si>
  <si>
    <t xml:space="preserve">7 11 (2*) </t>
  </si>
  <si>
    <t xml:space="preserve">13 2 3 14 9 3 15 </t>
  </si>
  <si>
    <t>2 10 14 15@</t>
  </si>
  <si>
    <t xml:space="preserve">( 14 15 (7*) </t>
  </si>
  <si>
    <t xml:space="preserve">Going back to "normal" would be hard </t>
  </si>
  <si>
    <t xml:space="preserve">10* 15 2 5 7 12 1 17 14 11 (1*) (2*) (4*) </t>
  </si>
  <si>
    <t>15 10 4 9 12 1 (7*)</t>
  </si>
  <si>
    <t xml:space="preserve">4 2 1 (3*) + </t>
  </si>
  <si>
    <t xml:space="preserve">Converted to religion </t>
  </si>
  <si>
    <t xml:space="preserve">5 15 10 3 (4*) </t>
  </si>
  <si>
    <t xml:space="preserve">( 18 10 (7*) </t>
  </si>
  <si>
    <t xml:space="preserve">2 10 14 15 17 (1*) </t>
  </si>
  <si>
    <t>11 14 - 16 @</t>
  </si>
  <si>
    <t>4 14 ( + @</t>
  </si>
  <si>
    <t>13 ( 14 6 11</t>
  </si>
  <si>
    <t xml:space="preserve">13 14 </t>
  </si>
  <si>
    <t xml:space="preserve">15 9 7 17 1 (1*) (3*) </t>
  </si>
  <si>
    <t xml:space="preserve">14 9 6 7 10 11 (2*) </t>
  </si>
  <si>
    <t xml:space="preserve">13 17 </t>
  </si>
  <si>
    <t xml:space="preserve">13 15 5 10 1 6 16 </t>
  </si>
  <si>
    <t xml:space="preserve">2 11 (2*) </t>
  </si>
  <si>
    <t xml:space="preserve">17 ) 3 7 11 (2*) </t>
  </si>
  <si>
    <t>Ίσως = Maybe</t>
  </si>
  <si>
    <t>Ότι υπάρχει χρόνος και πρέπει να αξιοποιείται σωστά… = That there is time and it must be used properly …</t>
  </si>
  <si>
    <t>Επαγγελματική δραστηριότητα online με κοινωνική συναναστροφή και ενασχόληση με είδος χειροτεχνίας = Professional online activity with socializing and engaging in crafts</t>
  </si>
  <si>
    <t>Καλύτερα φυσική κατάσταση, ενίσχυση ανοσοποιητικού = Better physical condition, strengthening the immune system</t>
  </si>
  <si>
    <t xml:space="preserve">10 15 2 (8*) </t>
  </si>
  <si>
    <t>Διαβασμα και αποκτηση πιστοποιησης στα Νομικα = Reading and obtaining certification in Law</t>
  </si>
  <si>
    <t>Ανοιγμα του αθλητισμου.Διοτι ο αθλητισμος ειναι κομματι του πολιτισμου = Opening of sports. Because sports are part of culture</t>
  </si>
  <si>
    <t xml:space="preserve">2 12 14 (4*) </t>
  </si>
  <si>
    <t xml:space="preserve">2 8 15 12 7 </t>
  </si>
  <si>
    <t xml:space="preserve">Needs time to figure out situation </t>
  </si>
  <si>
    <t xml:space="preserve">15 17 (7*) </t>
  </si>
  <si>
    <t xml:space="preserve">4 12 18 15 14 (5*) </t>
  </si>
  <si>
    <t>ναι = yes</t>
  </si>
  <si>
    <t>αισιόδοξη σκέψη = optimistic thinking</t>
  </si>
  <si>
    <t xml:space="preserve">αγάπη = love </t>
  </si>
  <si>
    <t xml:space="preserve">(7*) </t>
  </si>
  <si>
    <t xml:space="preserve">13 2 9 7 </t>
  </si>
  <si>
    <t xml:space="preserve">15 5 1 (3*) + </t>
  </si>
  <si>
    <t>Attività fisica, serie TV, studiare, cucinare. = Physical activity, TV series, studying, cooking.</t>
  </si>
  <si>
    <t>1 6 15 @</t>
  </si>
  <si>
    <t>Caused a lot of anxiety about the future with travel plans and seeing family again. Lost a grandparent which has made me question decision to live in a different country to my family. Worry about how/if myself and partner will see our families, who live in different countries, in the future. Panic at the thought of this lasting several years . Worried about my teaching contract not being extended. Chocolate consumption has gone up!</t>
  </si>
  <si>
    <t>I do have a mental toughness and mindset, resilience. Detailed my social media and news accounts last year and it's been fine/haven't missed it. I can create sense of adventure and travel within the stricters of lockdown regulations (long-distance cycling, running, camping, wild swimming etc all still possible. Highly organised at the detriment of mental health sometimes- but ability to not lose focus helped me to purchase our first owned property</t>
  </si>
  <si>
    <t>Running and long distance cycling. Read more fiction books (I have a tendency to read non-fiction). Swim in cold water. Enjoy the small fun moments with my boyfriend. Appreciate the tiny moments e.g. icecream on the beach, a good view, a nice tree in the park</t>
  </si>
  <si>
    <t>Being able to grieve my grandad together. Financial security/renewal of job contracts. Ease of airline or Eurostar travel without quarantine restrictions</t>
  </si>
  <si>
    <t>19 2 3 14 8 10 9 11 7 12 15 (2*) (4*) (7*)</t>
  </si>
  <si>
    <t>16 11 7 6 (2*)</t>
  </si>
  <si>
    <t xml:space="preserve">10 15 9 11 15 3 7 4 (3*) (8*) </t>
  </si>
  <si>
    <t xml:space="preserve">Children are resilient </t>
  </si>
  <si>
    <t xml:space="preserve">15 8 10 (2*) (5*) </t>
  </si>
  <si>
    <t xml:space="preserve">Εργασία απ'το σπίτι = work from home </t>
  </si>
  <si>
    <t>Προσαρμόστηκα. Συμβιβάστηκα. = I adapted. I compromised.</t>
  </si>
  <si>
    <t>Απλά να τελειώσει όλο αυτό. = Just end it all.</t>
  </si>
  <si>
    <t xml:space="preserve">2 5 6 18 (5*) </t>
  </si>
  <si>
    <t>Dedicarmi a nuovi hobby, mantenere i contatti tramite videochiamate, fare sport in casa = Dedicating myself to new hobbies, keeping in touch via video calls, playing sports at home</t>
  </si>
  <si>
    <t xml:space="preserve">Supporto psicologico = Psychological support </t>
  </si>
  <si>
    <t xml:space="preserve">17 8 12 6 2 7 1 (3*) </t>
  </si>
  <si>
    <t xml:space="preserve">( 20 3 2 10 (4*) (7*) </t>
  </si>
  <si>
    <t>Mi sono dedicato allo studio, alla coltivazione di piante ed ortaggi, alla cucina ed alle passeggiate. = I dedicated myself to studying, growing plants and vegetables, cooking and walking.</t>
  </si>
  <si>
    <t>Non credo avrò bisogno di particolari supporti. = I don't think I will need special supports.</t>
  </si>
  <si>
    <t xml:space="preserve">9 3 15 13 </t>
  </si>
  <si>
    <t>Che sono molto resistente, e che a volte riesco a dissociarmi dalle mie emozioni in modo produttivo. Sostanzialmente è stato un training allo stress e un modo per rivalutare ciò che prima davo magari per scontato = That I am very resilient, and that I can sometimes dissociate myself from my emotions in a productive way. Basically it was a stress training and a way to re-evaluate what I might have taken for granted before</t>
  </si>
  <si>
    <t>Maggiore attività fisica, maggiore tempo dedicato a me stessa, ricerco di più le mie amicizie anche se sono distanti = More physical activity, more time dedicated to myself, I seek more friends even if they are distant</t>
  </si>
  <si>
    <t>Economico soprattutto = Economic above all</t>
  </si>
  <si>
    <t xml:space="preserve">20 2 5 3 6 7 10 11 (2*) </t>
  </si>
  <si>
    <t xml:space="preserve">2 8 10 12 7 1 (7*) </t>
  </si>
  <si>
    <t xml:space="preserve">10 4 7 14 (4*) </t>
  </si>
  <si>
    <t xml:space="preserve">1 12 15 6 17 (1*) (5*) </t>
  </si>
  <si>
    <t xml:space="preserve">2 3 1 4 20 12 7 11 19 10* 16 (2*) (3*) </t>
  </si>
  <si>
    <t xml:space="preserve">2 4 10 7 (5*) </t>
  </si>
  <si>
    <t xml:space="preserve">5 17 (1*) </t>
  </si>
  <si>
    <t xml:space="preserve">10* 6 1 (3*) </t>
  </si>
  <si>
    <t>Childcare</t>
  </si>
  <si>
    <t>12 7 + ( @</t>
  </si>
  <si>
    <t xml:space="preserve">No - @ </t>
  </si>
  <si>
    <t xml:space="preserve">2 4 12 3 + (4*) </t>
  </si>
  <si>
    <t>università online = university online</t>
  </si>
  <si>
    <t>è difficile fare progetti per il futuro = it is difficult to plan for the future</t>
  </si>
  <si>
    <t xml:space="preserve">ritorno alla normalità = return to normal </t>
  </si>
  <si>
    <t xml:space="preserve">2 9 15 7 (7*) </t>
  </si>
  <si>
    <t>15 3 6 (4*)</t>
  </si>
  <si>
    <t xml:space="preserve">10 18 7 1 14 (3*) (4*) </t>
  </si>
  <si>
    <t>2 13</t>
  </si>
  <si>
    <t xml:space="preserve">15 1 4 10 11 (2*) </t>
  </si>
  <si>
    <t>mehr Gelassenheit, keine Warten auf eine Lösung, Indifferenz = more serenity, no waiting for a solution, indifference</t>
  </si>
  <si>
    <t>sicherlich! neue Seiten von Freunden kennengelernt, viel über Sicherheits- und Freiheitsbefinden gelernt = definitely! got to know new sides of friends, learned a lot about security and freedom</t>
  </si>
  <si>
    <t>Yoga, Meditation, Spazieren gehen, Brot backen, Zimmerpflanzen = Yoga, meditation, walking, baking bread, house plants</t>
  </si>
  <si>
    <t xml:space="preserve">Urlaub mit der Familie = Family vacation </t>
  </si>
  <si>
    <t xml:space="preserve">9 10 7 14 (4*) </t>
  </si>
  <si>
    <t>13 7 10 12</t>
  </si>
  <si>
    <t xml:space="preserve">3 18 (5*) </t>
  </si>
  <si>
    <t>() + 1 @</t>
  </si>
  <si>
    <t>13 14</t>
  </si>
  <si>
    <t xml:space="preserve">11 14 10 2 15 6 1 (2*) (3*) </t>
  </si>
  <si>
    <t>11 4 2 3 14 17 10* (1*) (2*) (4*)</t>
  </si>
  <si>
    <t xml:space="preserve">2 1 15 7 6 11 (2*) (3*) </t>
  </si>
  <si>
    <t>flexible work schedules</t>
  </si>
  <si>
    <t>apprendimento e lavoro da casa, impossibilità a staccare dallo studio in modo netto per mancanza di momenti di svago (es. bar aperti alla sera) = learning and working from home, inability to disconnect from the study clearly due to lack of leisure time (e.g. bars open in the evening)</t>
  </si>
  <si>
    <t xml:space="preserve">Sono più resiliente di quanto non credessi = I am more resilient than I thought </t>
  </si>
  <si>
    <t>Pensare positivo ed evitare il bombardamento di notizie su telegiornali o piattaforme di informazione. Il concentrarmi sulle attività che posso svolgerle, cercando di affrontarle al meglio (es. studio e lezioni) = Think positive and avoid the bombardment of news on the news or information platforms. Focusing on the activities that I can carry out, trying to deal with them in the best possible way (e.g. study and lessons)</t>
  </si>
  <si>
    <t xml:space="preserve">Psicologico e sociale = Psychological and social </t>
  </si>
  <si>
    <t xml:space="preserve">2 15 9 6 19 1 3 (3*) (7*) </t>
  </si>
  <si>
    <t xml:space="preserve">2 20 1 10 4 15 12 3 (6*) (2*) (3*) (4*) </t>
  </si>
  <si>
    <t>9 3 @</t>
  </si>
  <si>
    <t xml:space="preserve">2 4 3 15 11 (2*) (6*) </t>
  </si>
  <si>
    <t xml:space="preserve">7 10 4 18 12 14 3 (4*) </t>
  </si>
  <si>
    <t xml:space="preserve">Is feared for being a foreigner, feels out of place socially </t>
  </si>
  <si>
    <t xml:space="preserve">13 6 4 15 </t>
  </si>
  <si>
    <t>15 3 12 + @</t>
  </si>
  <si>
    <t xml:space="preserve">10* 2 1 3 (1*) (2*) </t>
  </si>
  <si>
    <t xml:space="preserve">16 3 7 14 10 </t>
  </si>
  <si>
    <t xml:space="preserve">10* 7 15 1 3 (3*) </t>
  </si>
  <si>
    <t xml:space="preserve">19 2 6 1 11 (2*) </t>
  </si>
  <si>
    <t xml:space="preserve">7 4 15 3 (7*) </t>
  </si>
  <si>
    <t xml:space="preserve">( 14 15 17 (1*) </t>
  </si>
  <si>
    <t xml:space="preserve">14 6 12 3 17  (1*) </t>
  </si>
  <si>
    <t>3 ) - + @</t>
  </si>
  <si>
    <t>1 3 15 (4*) (7*)</t>
  </si>
  <si>
    <t>8 @</t>
  </si>
  <si>
    <t xml:space="preserve">7 10 15 4 3 14 11 (2*) (4*) </t>
  </si>
  <si>
    <t xml:space="preserve">15 10 8 17 18 7 (4*) </t>
  </si>
  <si>
    <t xml:space="preserve">10 14 3 14 (4*) - </t>
  </si>
  <si>
    <t xml:space="preserve">15 5 7 3 (7*) </t>
  </si>
  <si>
    <t xml:space="preserve">13 9 7 </t>
  </si>
  <si>
    <t xml:space="preserve">10 1 6 17 (3*) </t>
  </si>
  <si>
    <t xml:space="preserve">( + - @ 4 </t>
  </si>
  <si>
    <t xml:space="preserve">2 4 12 7 10 (4*) </t>
  </si>
  <si>
    <t xml:space="preserve">ja, aber kann ich jetzt nicht reflektieren = yes, but I can't reflect now </t>
  </si>
  <si>
    <t>înnerer rückzug = internal retreat</t>
  </si>
  <si>
    <t>urlaub, freiraum, soziales = vacation, space, social</t>
  </si>
  <si>
    <t xml:space="preserve">16 14 3 (4*) (7*) </t>
  </si>
  <si>
    <t xml:space="preserve">1 14 6 17 11 10 (1*) (2*) (7*) </t>
  </si>
  <si>
    <t xml:space="preserve">13 19 9 10* </t>
  </si>
  <si>
    <t xml:space="preserve">15 4 3 (4*) </t>
  </si>
  <si>
    <t xml:space="preserve">15 3 11 (2*) </t>
  </si>
  <si>
    <t xml:space="preserve">13 15 18 6 </t>
  </si>
  <si>
    <t xml:space="preserve">È peggiorata la fiducia nelle istituzioni non mi sembra che si prendano decisioni coerenti e tempestive. Non posso andare dai miei figli che vivono all’estero. La pandemia non l’avevo mai considerata come possibilità di morte di milioni di persone in tutto il mondo = Trust in institutions has worsened, it does not seem to me that coherent and timely decisions are made. I cannot go to my children who live abroad. I had never considered the pandemic as the possibility of the death of millions of people around the world </t>
  </si>
  <si>
    <t>Ho cercato di vedere le cose positive come leggere, passeggiare quando possibile, occuparmi = I tried to see the positive things like reading, walking whenever possible, occupying myself</t>
  </si>
  <si>
    <t>Credere che ci siano persone sane di mente a governarci = Believing that there are sane people ruling us</t>
  </si>
  <si>
    <t xml:space="preserve">18 14 9 15 (5*) </t>
  </si>
  <si>
    <t xml:space="preserve">15 2 10 9 6 3 1 (3*) (7*) </t>
  </si>
  <si>
    <t xml:space="preserve">Ich habe kein Problem damit, mich für einige Tage oder Wochen zu isolieren. = I have no problem isolating myself for a few days or weeks.
Menschen sind egoistischer, als ich dachte. = People are more selfish than I thought </t>
  </si>
  <si>
    <t>19 18 5 -  @</t>
  </si>
  <si>
    <t xml:space="preserve">2 10 9 15 20 (8*) </t>
  </si>
  <si>
    <t xml:space="preserve">18 12 1 (3*) </t>
  </si>
  <si>
    <t xml:space="preserve">11 3 15 14 (4*) </t>
  </si>
  <si>
    <t>Meditazione e hobby manuali (hand-lettering, uncinetto) = Manual meditation and hobbies (hand-lettering, crochet)</t>
  </si>
  <si>
    <t xml:space="preserve">Psicologico = Psychological </t>
  </si>
  <si>
    <t>5 9 6 15 1 (3*) (</t>
  </si>
  <si>
    <t>18 10 ( + @</t>
  </si>
  <si>
    <t xml:space="preserve">10* 2 4 15 14 (2*) (4*) </t>
  </si>
  <si>
    <t xml:space="preserve">2 3 15 1 7 (3*) (5*) </t>
  </si>
  <si>
    <t>15 2 - @</t>
  </si>
  <si>
    <t xml:space="preserve">15 4 6 10 (5*) </t>
  </si>
  <si>
    <t xml:space="preserve">10 18 1 3 17 (8*) (1*) </t>
  </si>
  <si>
    <t xml:space="preserve">6 5 15 (3*) (6*) (7*) </t>
  </si>
  <si>
    <t xml:space="preserve">19 10 11 15 16 (3*) (7*) </t>
  </si>
  <si>
    <t xml:space="preserve">Moved countries during pandemic </t>
  </si>
  <si>
    <t xml:space="preserve">10* 2 14 17 (1*) </t>
  </si>
  <si>
    <t xml:space="preserve">19 15 9 11 16 (2*) </t>
  </si>
  <si>
    <t xml:space="preserve">2 3 7 1 10* 1 (4*) (7*) </t>
  </si>
  <si>
    <t>不 = Do not</t>
  </si>
  <si>
    <t>是的！= Yes!</t>
  </si>
  <si>
    <t>行多一點路，保持身體健康。
工作時間彈性
開會用zoom = Walk a little more and stay healthy.
Working time flexibility
Use zoom for meetings</t>
  </si>
  <si>
    <t>希望通關
經濟恢復
醫院降低警誡級別 = Hope to clear customs
Economic recovery
The hospital lowers the warning level</t>
  </si>
  <si>
    <t xml:space="preserve">17 10 7 15 2 11 (2*) </t>
  </si>
  <si>
    <t>15 5 + @</t>
  </si>
  <si>
    <t>before Covid I got into a really good exercise routine- this has stopped and my physical health has worsened. my mental health is not in a good place- I am anxious, I don’t want to leave the house at times, very self conscious, panic when going out. made me question my direction for a career....being creative makes me a lot happier than my current job. other people’s issues affect me more- struggling to switch off from work and stop worrying.</t>
  </si>
  <si>
    <t>People can be selfish when it comes to not following rules like everyone else. 
My job which involves tackling other people’s problems seems to have an adverse effect on my own mental health. Don’t underestimate how much seeing family has on your well-being and mental health, it has allowed me to develop my love for crafts again and realised how much they help my mental health.</t>
  </si>
  <si>
    <t xml:space="preserve">15 4 1 18 10 1 (3*) (8*) </t>
  </si>
  <si>
    <t xml:space="preserve">19 10 7 2 14 3 15 18 14  (4*) </t>
  </si>
  <si>
    <t xml:space="preserve"> 15 9 @</t>
  </si>
  <si>
    <t xml:space="preserve">(8*) 10 17 9 18 6 20 </t>
  </si>
  <si>
    <t xml:space="preserve">2 20 14 3 7 (4*) </t>
  </si>
  <si>
    <t xml:space="preserve">(6*) (2*) 11 10 7 </t>
  </si>
  <si>
    <t xml:space="preserve">16 15 2 3 </t>
  </si>
  <si>
    <t xml:space="preserve">7 11 14 12 </t>
  </si>
  <si>
    <t xml:space="preserve">2 14 4 10 15 (4*) (3*) </t>
  </si>
  <si>
    <t xml:space="preserve">7 1 2 12 3 15 (5*) </t>
  </si>
  <si>
    <t>7 3 20</t>
  </si>
  <si>
    <t>Didattica a distanza, isolamento sociale, impossibilità di vedere amiche, 24/7 in famiglia = Distance learning, social isolation, the inability to see friends, 24/7 in the family</t>
  </si>
  <si>
    <t>Ho capito che i latticini mi fanno stare male… = I realized that dairy products make me sick …</t>
  </si>
  <si>
    <t xml:space="preserve">Lunghe passeggiate con il mio cane, coccole agli animali domestici, musica, scrivere i miei pensieri = Long walks with my dog, pet cuddling, music, writing my thoughts </t>
  </si>
  <si>
    <t>Basterebbe poter tornare alla vita di prima = It would be enough to be able to return to life as before</t>
  </si>
  <si>
    <t>16 12 15 2</t>
  </si>
  <si>
    <t>Meditazione e attività fisica.  Poca attenzione alle notizie sul covid = Meditation and physical activity. Little attention to the news on the covid</t>
  </si>
  <si>
    <t xml:space="preserve">Un vaccino = A vaccine </t>
  </si>
  <si>
    <t xml:space="preserve">9 18 3 7 20 17 (1*) </t>
  </si>
  <si>
    <t xml:space="preserve">16 14 10 3 11 12 2 (2*) </t>
  </si>
  <si>
    <t>2 + - @</t>
  </si>
  <si>
    <t xml:space="preserve">( 15 18 12 14 (4*) </t>
  </si>
  <si>
    <t xml:space="preserve">10 1 3 7 14 (4*) </t>
  </si>
  <si>
    <t>15 12 9 10 6 (7*)</t>
  </si>
  <si>
    <t xml:space="preserve">aumentata l'incertezza riguardo al futuro = uncertainty about the future increased </t>
  </si>
  <si>
    <t>rafforzato i contatti tramite la rete = contacts through the network strengthened</t>
  </si>
  <si>
    <t>maggiore tranquillità riguardo alla vaccinazione in proiezione futura = greater peace of mind regarding vaccination in the future</t>
  </si>
  <si>
    <t>2 9 3 17 (1*)</t>
  </si>
  <si>
    <t>14 (4*) +</t>
  </si>
  <si>
    <t>15 10 6 11 (2*)</t>
  </si>
  <si>
    <t>13 10 9 18 2</t>
  </si>
  <si>
    <t xml:space="preserve"> 15 10 2 7 10* 19 17 (1*) (4*)</t>
  </si>
  <si>
    <t xml:space="preserve">14 3 (7*) (4*) </t>
  </si>
  <si>
    <t xml:space="preserve">19 15 6 1 10 (3*) (7*) </t>
  </si>
  <si>
    <t xml:space="preserve">( 3 17 18 11 (2*) </t>
  </si>
  <si>
    <t xml:space="preserve">10 9 11 1 (2*) + </t>
  </si>
  <si>
    <t xml:space="preserve">3 7 6 15 (5*) (7*) </t>
  </si>
  <si>
    <t xml:space="preserve">10 (7*) </t>
  </si>
  <si>
    <t>15 10 3 @</t>
  </si>
  <si>
    <t>Eher verschlechtert eher verschlechtert = Rather worsened rather worsened</t>
  </si>
  <si>
    <t>Ja = Yes</t>
  </si>
  <si>
    <t>Laufen, viel Sport und gesund essen = Running, exercising and eating healthy</t>
  </si>
  <si>
    <t>Brauche keine Unterstützung = Don't need any support</t>
  </si>
  <si>
    <t xml:space="preserve">) 7 13 </t>
  </si>
  <si>
    <t>2 10 3 @</t>
  </si>
  <si>
    <t xml:space="preserve">2 10* 4 3 (7*) </t>
  </si>
  <si>
    <t>9 18 3 10 17 (1*)</t>
  </si>
  <si>
    <t xml:space="preserve">18 11 2 16 (2*) </t>
  </si>
  <si>
    <t xml:space="preserve">2 20 9 15 1 (5*) </t>
  </si>
  <si>
    <t>Flexible work schedules , Childcare</t>
  </si>
  <si>
    <t>Die kleinen Dinge im Leben genießen, enge Kontakte wertschätzen, freie Zeit genießen, Natur genießen = Enjoy the little things in life, appreciate close contacts, enjoy free time, enjoy nature</t>
  </si>
  <si>
    <t xml:space="preserve">Dinge machen, die mir gut tun (Essen, Sport, Achtsamkeit, Kreativität), Kontakte halten (mit Freunden spazieren gehen, telefonieren, skypen) = Do things that are good for me (food, sports, mindfulness, creativity), keep in touch (go for a walk with friends, make phone calls, Skype) </t>
  </si>
  <si>
    <t xml:space="preserve">Urlaub außerhalb Deutschlands = Vacation outside of Germany </t>
  </si>
  <si>
    <t xml:space="preserve">15 3 6 7 14 (4*) </t>
  </si>
  <si>
    <t xml:space="preserve">2 4 7 14 10 (4*) </t>
  </si>
  <si>
    <t xml:space="preserve">15 10 18 12 11 (2*) </t>
  </si>
  <si>
    <t xml:space="preserve">2 9 10 11 7 (2*) (8*)  </t>
  </si>
  <si>
    <t xml:space="preserve">Getting a pet </t>
  </si>
  <si>
    <t>Il mio lavoro è stato temporaneamente sospeso per più di 6 mesi = My work has been temporarily suspended for more than 6 months</t>
  </si>
  <si>
    <t>Ho seguito una dieta sana e regolare esercizio fisico, tenendomi impegnata studiando per la mia professione (anche se temporaneamente sospesa causa Covid-19), ho vissuto ospite a casa del mio ragazzo per tutto il secondo lockdown ed ho iniziato un master di formazione. = I followed a healthy diet and regular exercise, kept busy studying for my profession (even if temporarily suspended due to Covid-19), I lived as a guest at my boyfriend's house for the entire second lockdown and I started a training master.</t>
  </si>
  <si>
    <t xml:space="preserve">Poter riprendere a lavorare senza nuove interruzioni. = Being able to resume work without new interruptions. </t>
  </si>
  <si>
    <t xml:space="preserve">11 9 5 7 10 (2*) </t>
  </si>
  <si>
    <t xml:space="preserve">Μάσκα, αντισηπτικά = Mask, antiseptics </t>
  </si>
  <si>
    <t xml:space="preserve">κοινωνική συναναστροφή = social interaction </t>
  </si>
  <si>
    <t xml:space="preserve">20 17 3 (7*) (4*) </t>
  </si>
  <si>
    <t>3 ( @</t>
  </si>
  <si>
    <t>Δυσκόλεψε την πρόσβαση = It was difficult to access</t>
  </si>
  <si>
    <t>Φιλτράρισμα ενημέρωσης. Επιλογή επαφών. Άυξηση δραματικά του χρόνου που περνώ σε ανοιχτούς χώρους (πάρκα κλπ) = Update filtering. Select contacts. Dramatic increase in the time I spend outdoors (parks etc)</t>
  </si>
  <si>
    <t xml:space="preserve">Άγνωστο = Unknown </t>
  </si>
  <si>
    <t>2 8 3 7 13</t>
  </si>
  <si>
    <t xml:space="preserve">2 15 (6*) (2*) </t>
  </si>
  <si>
    <t xml:space="preserve">2 3 15 10 14 (4*) </t>
  </si>
  <si>
    <t xml:space="preserve">2 10 9 1 15 (2*) </t>
  </si>
  <si>
    <t xml:space="preserve">9 15 2 12 + 10 19 11 (2*) </t>
  </si>
  <si>
    <t xml:space="preserve">18 12 (7*) </t>
  </si>
  <si>
    <t xml:space="preserve">15 7 11 (2*) </t>
  </si>
  <si>
    <t>不会。反而是更加珍惜和家人在一起的时光；工作上，学会了一些新的技能，如录制小视频、开启视频会议等等；个人能籍此机会有一些时间思考个人的学习与成长。= Will not. On the contrary, I cherish my time with my family more. At work, I have learned some new skills, such as recording small videos, opening video conferences, etc.; individuals can take this opportunity to have some time to think about personal learning and growth.</t>
  </si>
  <si>
    <t>居家办公、因为孩子网络学习的缘故和孩子一起制定学习计划。= Work from home and make a study plan with your child because of your child’s online learning.</t>
  </si>
  <si>
    <t>中国现在的经济工作已经全面恢复，所有人的日常生活已经恢复正常，社会秩序非常好，感觉大家更加团结、努力、积极、向上。感谢我的国家！= China’s current economic work has been fully restored, everyone’s daily life has returned to normal, and the social order is very good. I feel that everyone is more united, hardworking, positive, and progressive. Thank my country!</t>
  </si>
  <si>
    <t xml:space="preserve">2 7 12 15 13 </t>
  </si>
  <si>
    <t xml:space="preserve">19 () (5*) </t>
  </si>
  <si>
    <t xml:space="preserve">4 12 )10 11 (2*) </t>
  </si>
  <si>
    <t xml:space="preserve">19 7 1 15 (2*) (6*) </t>
  </si>
  <si>
    <t xml:space="preserve">2 14 18 15 3 (4*) (7*) </t>
  </si>
  <si>
    <t xml:space="preserve">16 14 18 15 1 (3*) </t>
  </si>
  <si>
    <t>Πολύ = Very</t>
  </si>
  <si>
    <t>Ναι = Yes</t>
  </si>
  <si>
    <t>Καλό πλύσιμο χεριών
Αποστάσεις από άλλα άτομα
Χρήση μάσκας σε εσωτερικούς χώρους
Περιορισμός άσκοπων μετακινήσεων = Good hand washing
Distances from other people
Use of mask indoors
Restriction of unnecessary movements</t>
  </si>
  <si>
    <t>Βοήθεια από ειδικό, ψυχολόγο
Οικονομική στήριξη = Help from a specialist, psychologist
Financial support</t>
  </si>
  <si>
    <t xml:space="preserve">(3*) (2*) </t>
  </si>
  <si>
    <t>3 4 15 @</t>
  </si>
  <si>
    <t>Non riesco ad accedere ad uno psicologo pubblico e ad avere una cura decente nell'ambito della salute mentale. Penso sia dovuto al fatto che molte più persone hanno richiesto un accesso al servizio pubblico a causa del covid. Penso anche che il mio stato non tenga abbastanza in considerazione il contraccolpo psicologico che ha avuto la pandemia sulla popolazione generale. 
Il mio apprendimento e studio da casa è molto peggiorato, sono demotivata e ho poca concentrazione, non riesco a studiare, le lezioni online non mi stimolano. = I can't get access to a public psychologist and get decent mental health care. I think it's due to the fact that a lot more people have requested public service access because of the covid. I also think that my state does not sufficiently take into account the psychological repercussions that the pandemic has had on the general population.
My learning and studying from home has deteriorated a lot, I am unmotivated and I have little concentration, I cannot study, the online lessons do not stimulate me.</t>
  </si>
  <si>
    <t>Parlare delle mie emozioni con i miei coinquilini ed amici. = Talking about my emotions with my roommates and friends.</t>
  </si>
  <si>
    <t xml:space="preserve">20 1 11 10 (3*) </t>
  </si>
  <si>
    <t xml:space="preserve">19 15 4 18 14 5 16 (4*) </t>
  </si>
  <si>
    <t>15 4 10 1 14 (4*)</t>
  </si>
  <si>
    <t xml:space="preserve">11 3 10 2 14 (4*) </t>
  </si>
  <si>
    <t>7 @</t>
  </si>
  <si>
    <t xml:space="preserve">12 8 14 7 11 (2*) (6*) </t>
  </si>
  <si>
    <t xml:space="preserve">15 (5*) </t>
  </si>
  <si>
    <t xml:space="preserve">13 9 10 14 6 7 </t>
  </si>
  <si>
    <t xml:space="preserve">9 14 3 15 (7*) </t>
  </si>
  <si>
    <t>2 @</t>
  </si>
  <si>
    <t xml:space="preserve">2 10 3 (7*) </t>
  </si>
  <si>
    <t xml:space="preserve">13 14 6 7 </t>
  </si>
  <si>
    <t xml:space="preserve">15 12 10 14 6 (7*) </t>
  </si>
  <si>
    <t>(2*) 12 6</t>
  </si>
  <si>
    <t xml:space="preserve">2 3 16 (4*) </t>
  </si>
  <si>
    <t xml:space="preserve">14 10 2 15 (2*) </t>
  </si>
  <si>
    <t xml:space="preserve">15 10 7 12 11 (2*) </t>
  </si>
  <si>
    <t>2 9 + - @</t>
  </si>
  <si>
    <t>2 9 10 3 (7*) (4*)</t>
  </si>
  <si>
    <t xml:space="preserve">13 2 10 15 </t>
  </si>
  <si>
    <t xml:space="preserve">15 4 10 (7*) </t>
  </si>
  <si>
    <t xml:space="preserve">1 12 17 (1*) </t>
  </si>
  <si>
    <t xml:space="preserve">Religion </t>
  </si>
  <si>
    <t xml:space="preserve">14 10 17 (1*) </t>
  </si>
  <si>
    <t xml:space="preserve">5 18 2 10 1 17 (1*) </t>
  </si>
  <si>
    <t xml:space="preserve">17 16 15 10 11 (2*) </t>
  </si>
  <si>
    <t xml:space="preserve">2 14 11 (2*) </t>
  </si>
  <si>
    <t xml:space="preserve">15 2 10 1 9 (7*) (8*) </t>
  </si>
  <si>
    <t>Passeggiate, videochiamate = Walks, video calls</t>
  </si>
  <si>
    <t xml:space="preserve">Economico = Economic </t>
  </si>
  <si>
    <t xml:space="preserve">( 9 7 11 16 (2*) </t>
  </si>
  <si>
    <t>7 15 4 + @</t>
  </si>
  <si>
    <t xml:space="preserve">9 10 18 3 (7*) (4*) </t>
  </si>
  <si>
    <t xml:space="preserve">2 4 3 10 1 (3*) </t>
  </si>
  <si>
    <t>13 9</t>
  </si>
  <si>
    <t xml:space="preserve">) @ 14 </t>
  </si>
  <si>
    <t>( + 7 9 @</t>
  </si>
  <si>
    <t xml:space="preserve">Aprendí a trabajar desde casa = I learned to work from home </t>
  </si>
  <si>
    <t>A descansar más, trabajar mis emociones, hacer una nueva rutina = To rest more, work on my emotions, do a new routine</t>
  </si>
  <si>
    <t>Estudiar, trabajar mis emociones, hacer ejercicio, hacer cosas que me gustan = Study, work on my emotions, exercise, do things that I like</t>
  </si>
  <si>
    <t>Volver a ver a personas cercanas, recuperar el trabajo = Seeing close people again, recovering work</t>
  </si>
  <si>
    <t xml:space="preserve">2 9 15 3 (4*) </t>
  </si>
  <si>
    <t xml:space="preserve">2 3 10 14 (4*) </t>
  </si>
  <si>
    <t>13 5 18 16</t>
  </si>
  <si>
    <t>还好 = It's not bad</t>
  </si>
  <si>
    <t xml:space="preserve">是，学会一些远程办公和教学的软件和技能 = Yes, learn some remote office and teaching software and skills </t>
  </si>
  <si>
    <t>远程办公节省了通勤，办公时间灵活 = Remote office saves commuting and flexible office hours</t>
  </si>
  <si>
    <t>结合远程与在地办公模式，灵活选择 = Combining remote and local office mode, flexible choice</t>
  </si>
  <si>
    <t xml:space="preserve">14 2 (7*) </t>
  </si>
  <si>
    <t xml:space="preserve">8 10* 15 6 11 20 9 1 (2*) (3*) </t>
  </si>
  <si>
    <t xml:space="preserve">Neurodiverse needs </t>
  </si>
  <si>
    <t xml:space="preserve">15 7 (6*) </t>
  </si>
  <si>
    <t xml:space="preserve">(4*) 1 2 </t>
  </si>
  <si>
    <t xml:space="preserve">10 10* 14 5 (4*) </t>
  </si>
  <si>
    <t xml:space="preserve">17 6 14 (1*) </t>
  </si>
  <si>
    <t xml:space="preserve">1 9 5 (3*) </t>
  </si>
  <si>
    <t xml:space="preserve">2 10 11 (2*) </t>
  </si>
  <si>
    <t xml:space="preserve">2 8 3 12 15 (4*) </t>
  </si>
  <si>
    <t>10 1 17 14 (1*) (4*) +</t>
  </si>
  <si>
    <t>( 18 @</t>
  </si>
  <si>
    <t xml:space="preserve">10 7 14 18 6 (1*) (5*) </t>
  </si>
  <si>
    <t xml:space="preserve">15 8 10* (2*) </t>
  </si>
  <si>
    <t xml:space="preserve">外出。= Go out </t>
  </si>
  <si>
    <t>有的。= some.</t>
  </si>
  <si>
    <t>沒有 = no</t>
  </si>
  <si>
    <t>沒有。= no</t>
  </si>
  <si>
    <t xml:space="preserve">(4*) </t>
  </si>
  <si>
    <t>Nuove attività (dipingere, workout...); Giocato con la mia famiglia (soprattutto a ping pong); fatto più volte videochiamate con amici e parenti. = New activities (painting, workout ...); Played with my family (especially ping pong); made several video calls with friends and family.</t>
  </si>
  <si>
    <t>12 4 10 @</t>
  </si>
  <si>
    <t>Attività fisica, musica = Physical activity, music</t>
  </si>
  <si>
    <t xml:space="preserve">Supporto economico = Economic support </t>
  </si>
  <si>
    <t xml:space="preserve">3 7 11 (2*) </t>
  </si>
  <si>
    <t>Let go', try very hard to not worry about things that are beyond my control as no emotion or being upset/frustrated/anxious will help the situation at all.</t>
  </si>
  <si>
    <t xml:space="preserve">2 1 9 15 (7*) </t>
  </si>
  <si>
    <t>在家学习（效率变低），英语的练习减少 = Studying at home (lower efficiency), less practice of English</t>
  </si>
  <si>
    <t>各有利弊吧。也算是一种新的学习和生活方式，且在这个过程中确实找到了自己更喜欢的未来方向。除了学术，在生活和财务上反而是有所好转的（一直都不喜欢出门），在这个过程中也学到了一些事情。 = Each has its pros and cons. It can be regarded as a new study and lifestyle, and in the process, I have indeed found a future direction I prefer. In addition to academics, my life and finances have improved (I have never liked to go out), and I have learned a few things in the process.</t>
  </si>
  <si>
    <t>是。对自己的愿望和对未来的期望进行了内省，通过尝试以后给自己设定了一条清晰的发展路线。对职场上的人和事也有了更多了解。= Yes. I have introspected my own wishes and expectations for the future, and set a clear development path for myself after trying. I also learned more about people and things in the workplace.</t>
  </si>
  <si>
    <t>线上交流的增加
电子绘画的学习
更加健康的作息 = Increase in online communication
Electronic painting learning
Healthier work and rest</t>
  </si>
  <si>
    <t>只要不出事，就能正常发展 = As long as nothing happens, it can develop normally</t>
  </si>
  <si>
    <t xml:space="preserve">2 15 12 7 13 </t>
  </si>
  <si>
    <t xml:space="preserve">7 9 10 15 (5*) </t>
  </si>
  <si>
    <t xml:space="preserve">15 4 18 7 10 17 *1*) </t>
  </si>
  <si>
    <t xml:space="preserve">13 6 4 7 </t>
  </si>
  <si>
    <t xml:space="preserve">2 18 6 15 14 10 17 (1*) (4*) </t>
  </si>
  <si>
    <t xml:space="preserve">1 10 3 (4*) </t>
  </si>
  <si>
    <t xml:space="preserve">11 18 (4*) (5*) </t>
  </si>
  <si>
    <t>Incertezza sul futuro = Uncertainty about the future</t>
  </si>
  <si>
    <t>Prendermi delle pause è importante = Taking breaks is important</t>
  </si>
  <si>
    <t>Passeggiate = Walks</t>
  </si>
  <si>
    <t>( 9 15 7 @</t>
  </si>
  <si>
    <t xml:space="preserve">2 10 9 18 7 1 12 3 (1*) </t>
  </si>
  <si>
    <t>7 5 + - @</t>
  </si>
  <si>
    <t xml:space="preserve">7 10 11 (2*) </t>
  </si>
  <si>
    <t>2 4 +- @</t>
  </si>
  <si>
    <t xml:space="preserve">( 3 6 10 2 11 (2*) </t>
  </si>
  <si>
    <t xml:space="preserve">19 16 (3*) 2 3 1 </t>
  </si>
  <si>
    <t xml:space="preserve">8 7 14 (4*) </t>
  </si>
  <si>
    <t>2 ) + - @</t>
  </si>
  <si>
    <t xml:space="preserve">9 6 (5*) </t>
  </si>
  <si>
    <t xml:space="preserve">2 10 7 (7*) </t>
  </si>
  <si>
    <t xml:space="preserve">10 9 7 17 (1*) (5*) (7*) </t>
  </si>
  <si>
    <t xml:space="preserve">3 10 11 (2*) </t>
  </si>
  <si>
    <t>Προσπάθησα να κάνω τον χρόνο μου στο σπίτι πιο δημιουργικό,να περάσω περισσότερο χρόνο συζητώντας η παίζοντας με τα παιδιά μου.Έμαθα να μην συζητώ με αρνητές συνωμοσιολόγους κλπ.Διάβασα,γυμνάστηκα στο σπίτι,μαγείρεψα περισσοτερο = I tried to make my time at home more creative, to spend more time talking or playing with my children. I learned not to talk to negative conspiracy theorists, etc. I read, exercised at home, cooked more</t>
  </si>
  <si>
    <t>Τα παιδιά μου ήδη συμβουλεύονται ψυχολόγο,όταν ολοκληρώσω τον εμβολιασμό μου ίσως το κάνω κι εγώ. = My children are already consulting a psychologist, when I finish my vaccination maybe I will too.</t>
  </si>
  <si>
    <t xml:space="preserve">9 18 10 1 17 (3*) (1*) </t>
  </si>
  <si>
    <t xml:space="preserve">4 18 5 (5*) </t>
  </si>
  <si>
    <t xml:space="preserve">10 14 15 3 (7*) (4*) </t>
  </si>
  <si>
    <t>15 3 1 14 (4*)</t>
  </si>
  <si>
    <t xml:space="preserve">13 14 18 15 </t>
  </si>
  <si>
    <t xml:space="preserve">() @ 10 2 6 18 </t>
  </si>
  <si>
    <t xml:space="preserve">13 2 10 12 </t>
  </si>
  <si>
    <t xml:space="preserve">10* 7 6 (7*) </t>
  </si>
  <si>
    <t xml:space="preserve">16 2 5 1 (3*) </t>
  </si>
  <si>
    <t xml:space="preserve">16 12 14 7 (4*) </t>
  </si>
  <si>
    <t xml:space="preserve">19 18 (5*) </t>
  </si>
  <si>
    <t>没有 = No</t>
  </si>
  <si>
    <t>在家上课 = Class at home</t>
  </si>
  <si>
    <t>经济 = economy</t>
  </si>
  <si>
    <t xml:space="preserve">( 9 6 15 17 (5*) (1*) </t>
  </si>
  <si>
    <t xml:space="preserve">16 9 1 (3*) </t>
  </si>
  <si>
    <t>Riduzione relazioni sociali, sentire che le propria vita è fortemente condizionata dalle decisioni politiche = Reduction of social relations, feeling that one's life is strongly influenced by political decisions</t>
  </si>
  <si>
    <t>Cercare attività da fare a casa per variare la routine (ordinare la cena, giocare a carte..) e passeggiare. = Look for activities to do at home to vary the routine (order dinner, play cards ..) and take a walk.</t>
  </si>
  <si>
    <t xml:space="preserve">Nessuno. = Nobody </t>
  </si>
  <si>
    <t>13 2 18 7</t>
  </si>
  <si>
    <t>Ho un atteggiamento più negativo nei confronti del futuro.
Fino a Marzo, pensavo di prendere un anno sabbatico e non iniziare la magistrale perché non volevo più fare lezioni in DAD = I have a more negative attitude towards the future.
Until March, I was thinking of taking a gap year and not starting the master's because I no longer wanted to take lessons in DAD.</t>
  </si>
  <si>
    <t>Ho iniziato a fare più sport e a scaricare lo stress nello sport = I started doing more sports and relieving stress in sports</t>
  </si>
  <si>
    <t>Non abbiamo bisogno di alcun supporto = We don't need any support</t>
  </si>
  <si>
    <t xml:space="preserve">2 9 7 13 </t>
  </si>
  <si>
    <t xml:space="preserve">19 4 10 15 @+ </t>
  </si>
  <si>
    <t xml:space="preserve">18 6 15 17(1*)  (7*) </t>
  </si>
  <si>
    <t xml:space="preserve">Meno sport, meno motivazione. = Less sport, less motivation </t>
  </si>
  <si>
    <t>Prendere i miei tempi, aprirmi con gli altri, fare cose che mi piacciono. = Take my time, open up to others, do things I like.</t>
  </si>
  <si>
    <t>Amici e parenti. = Friends and relatives.</t>
  </si>
  <si>
    <t xml:space="preserve">12 2 10 15 3 4 (7*) </t>
  </si>
  <si>
    <t xml:space="preserve">2 4 7 (4*) </t>
  </si>
  <si>
    <t>Si = Yes</t>
  </si>
  <si>
    <t>Igienizzare = Sanitise</t>
  </si>
  <si>
    <t>Casa nuova = New house</t>
  </si>
  <si>
    <t xml:space="preserve">( 17 (4*) </t>
  </si>
  <si>
    <t xml:space="preserve">lavoro da casa = clean the house </t>
  </si>
  <si>
    <t>Resilienza = Resilience</t>
  </si>
  <si>
    <t xml:space="preserve">Incrementato la lettura = increased reading </t>
  </si>
  <si>
    <t xml:space="preserve">Na = No </t>
  </si>
  <si>
    <t>13 6</t>
  </si>
  <si>
    <t xml:space="preserve">3 7 (4*) (7*)  2 </t>
  </si>
  <si>
    <t>Ho cercato degli affetti stabili ma la situazione collettiva unitamente alla modifica delle abitudini quotidiane non ha fatto altro che accentuare le mie fragilità e frustrazioni. Resilienza è un concetto abusato e la parola ultimamente viene utilizzata troppo e troppo spesso in maniera errata. Non sono una persona resiliente e il covid ha ristretto la mia zona di comfort = I looked for stable affections but the collective situation together with the modification of daily habits did nothing but accentuate my fragility and frustrations. Resilience is an overused concept and the word has been used too much and too often lately. I am not a resilient person and covid has restricted my comfort zone</t>
  </si>
  <si>
    <t>Sostegno economico, ottenuto tramite politiche sociali efficenti = Economic support, obtained through efficient social policies</t>
  </si>
  <si>
    <t xml:space="preserve">11 4 18 (2*) </t>
  </si>
  <si>
    <t>(4*) (2*) 1 10* 6 15</t>
  </si>
  <si>
    <t xml:space="preserve">Moved during lockdown </t>
  </si>
  <si>
    <t>Nessuno = Nothing</t>
  </si>
  <si>
    <t xml:space="preserve">Ho custodito le relazioni importanti. = I have cherished the important relationships. </t>
  </si>
  <si>
    <t>Controllare le emozioni dirompenti = Control the disruptive emotions</t>
  </si>
  <si>
    <t xml:space="preserve">Nessuno = Nothing </t>
  </si>
  <si>
    <t xml:space="preserve">13 1 10 11 </t>
  </si>
  <si>
    <t>13 2 3 15 6 19</t>
  </si>
  <si>
    <t xml:space="preserve">(3*) (4*) 2 3 7 </t>
  </si>
  <si>
    <t>无 = none</t>
  </si>
  <si>
    <t>13 2</t>
  </si>
  <si>
    <t>17 (1*) 1 10 2 12</t>
  </si>
  <si>
    <t>Nein. = None</t>
  </si>
  <si>
    <t>Kleine Genusserlebnisse in den Alltag einbauen (z. Bsp. Take-Away abholen). = Incorporate small pleasure experiences into everyday life (e.g. pick up take-away).</t>
  </si>
  <si>
    <t>Keine Unterstützung, aber Aufschwung im Arbeitsmarkt und in der Wirtschaft. = No support, but an upswing in the labor market and in the economy.</t>
  </si>
  <si>
    <t>(2*) 9 15</t>
  </si>
  <si>
    <t xml:space="preserve">(1*) 2 7 3 14 10 </t>
  </si>
  <si>
    <t>(4*) 10 15 12</t>
  </si>
  <si>
    <t xml:space="preserve">mancanza di contatti sociali = missing social connection </t>
  </si>
  <si>
    <t xml:space="preserve">l'importanza di avere contatti sociali = importance of social connection </t>
  </si>
  <si>
    <t xml:space="preserve">rispettare le regole = respect the rules </t>
  </si>
  <si>
    <t xml:space="preserve"> ( 13 17 3</t>
  </si>
  <si>
    <t xml:space="preserve">( 3 14 (1*) 1 17 10 2 </t>
  </si>
  <si>
    <t xml:space="preserve">@ 4 2 7 3 12 </t>
  </si>
  <si>
    <t>@ 18 15 4 7</t>
  </si>
  <si>
    <t>13 16 7 3</t>
  </si>
  <si>
    <t>(5*) 16 1 2 7</t>
  </si>
  <si>
    <t xml:space="preserve">12 10 (2*) (4*) </t>
  </si>
  <si>
    <t xml:space="preserve">(4*) (7*) (2*) 1 7 12 15 9 )10* 3 19 18 </t>
  </si>
  <si>
    <t>9 17 7 10 ( @</t>
  </si>
  <si>
    <t>20  (4*) 3 10 15 7 12</t>
  </si>
  <si>
    <t xml:space="preserve">没有。= No </t>
  </si>
  <si>
    <t xml:space="preserve">@ - 2 15 </t>
  </si>
  <si>
    <t>@</t>
  </si>
  <si>
    <t>Solidarietà = Solidarity</t>
  </si>
  <si>
    <t xml:space="preserve">Non saprei = I do not know </t>
  </si>
  <si>
    <t xml:space="preserve">Ha aumentato l'incertezza verso il futuro rendendo impossibile progettare = It has increased uncertainty about the future by making it impossible to plan </t>
  </si>
  <si>
    <t xml:space="preserve">Sono molto spaventata dalla mia morte e dalla morte delle persone care = I am very scared of my death and the death of loved ones </t>
  </si>
  <si>
    <t>Crearmi una routine e cercare di stare in contatto con le persone, non isolarmi = Create a routine and try to connect with people, don't isolate me</t>
  </si>
  <si>
    <t xml:space="preserve">Pulizia = Cleaning </t>
  </si>
  <si>
    <t xml:space="preserve">meno socializzazione = less socialisation </t>
  </si>
  <si>
    <t>si = yes</t>
  </si>
  <si>
    <t xml:space="preserve">pazienza = patience </t>
  </si>
  <si>
    <t>nessun supporto, sapere che il supporto esiste per gli altri = no support, know that support exists for others</t>
  </si>
  <si>
    <t>读越来越多的心理学的书 = Read more and more psychology books</t>
  </si>
  <si>
    <t>家人需要了解和阅读更多的心理学知识以帮助和了解自己 = Family members need to understand and read more psychological knowledge to help and understand themselves</t>
  </si>
  <si>
    <t>Sì = Yes</t>
  </si>
  <si>
    <t>Ho dato meno peso alla noia, nel senso che me la vivo più serenamente = I gave less weight to boredom, in the sense that I live it more serenely</t>
  </si>
  <si>
    <t xml:space="preserve">Soldi = Money </t>
  </si>
  <si>
    <t xml:space="preserve">19 16 </t>
  </si>
  <si>
    <t>16 @</t>
  </si>
  <si>
    <t>13 16</t>
  </si>
  <si>
    <t xml:space="preserve">όχι = no </t>
  </si>
  <si>
    <t>υπομονή
τήρηση κανόνων υγιεινής
οργάνωση χώρου εργασίας στο σπίτι
καλύτερη οργάνωση υλικού απαραίτητου για την εργασία μου
μαγειρική
καλύτερη επικοινωνία με τους οικείους μου = patience
observance of hygiene rules
workplace organization at home
better organization of material necessary for my work
cuisine
better communication with my family</t>
  </si>
  <si>
    <t>συνεχή ενημέρωση για την εξέλιξη της πανδημίας και των μέσων προστασίας = continuous information on the evolution of the pandemic and the means of protection</t>
  </si>
  <si>
    <t>Οχι = no</t>
  </si>
  <si>
    <t>Δεν υπαρχει κατι. = There is nothing</t>
  </si>
  <si>
    <t xml:space="preserve">Ελπιζω κανενος ειδους υποστηριξη. = I hope for any kind of support. </t>
  </si>
  <si>
    <t>6*</t>
  </si>
  <si>
    <t>Εκμάθηση απο το σπίτι. E-learning. Learning from home</t>
  </si>
  <si>
    <t>Υπερβολικός καθαρισμός. = Excessive cleaning.</t>
  </si>
  <si>
    <t>Ψυχολόγος = Psychologist</t>
  </si>
  <si>
    <t xml:space="preserve">(5*) </t>
  </si>
  <si>
    <t xml:space="preserve">mehr Home Office, weniger Pendeln, mehr Ruhe, weniger Aktivitäten pro Tag = more home office, less commuting, more rest, fewer activities per day </t>
  </si>
  <si>
    <t>mehr Fokus auf mich selbst = more focus on myself</t>
  </si>
  <si>
    <t>Vertragsverlängerung = contract extension</t>
  </si>
  <si>
    <t xml:space="preserve">(2*) 15 3 10 2 </t>
  </si>
  <si>
    <t>(1*) 6 10 4 9</t>
  </si>
  <si>
    <t>一部分变糟糕
一部分也在变好（更专注学习）= Part of it goes bad
Part of it is getting better (more focused on learning)</t>
  </si>
  <si>
    <t xml:space="preserve">@ 12 2 </t>
  </si>
  <si>
    <t xml:space="preserve">ΔΙΑΛΕΙΜΜΑΤΑ ΞΕΚΟΥΡΑΣΗΣ = 
REST BREAKS </t>
  </si>
  <si>
    <t>ΑΛΛΑΓΗ ΠΑΡΑΣΤΑΣΕΩΝ = CHANGE OF PERFORMANCES</t>
  </si>
  <si>
    <t xml:space="preserve">2 9 (7*) </t>
  </si>
  <si>
    <t xml:space="preserve">(6*) (2*) 18 17 3 10 </t>
  </si>
  <si>
    <t xml:space="preserve">@ 8 7 10 </t>
  </si>
  <si>
    <t xml:space="preserve">(7*) 6 15 2 5 10 </t>
  </si>
  <si>
    <t xml:space="preserve">Childcare, Flexible work schedules </t>
  </si>
  <si>
    <t xml:space="preserve">13 18 </t>
  </si>
  <si>
    <t>19 (5*) (3*) (7*) 7 18 1 5 20 17</t>
  </si>
  <si>
    <t xml:space="preserve">18 7 @ - ) </t>
  </si>
  <si>
    <t xml:space="preserve">Non viaggio = Did not travel </t>
  </si>
  <si>
    <t xml:space="preserve">Studiare = Study </t>
  </si>
  <si>
    <t xml:space="preserve">Viaggiare = Travel </t>
  </si>
  <si>
    <t>( (4*) 12</t>
  </si>
  <si>
    <t xml:space="preserve">(1*) 5 9 15 </t>
  </si>
  <si>
    <t>(3*) 7 15 9 2</t>
  </si>
  <si>
    <t xml:space="preserve">Got a pet </t>
  </si>
  <si>
    <t xml:space="preserve">(1*) (5*) 2 8 14 10 </t>
  </si>
  <si>
    <t xml:space="preserve">13 15 1 6 2 3 </t>
  </si>
  <si>
    <t xml:space="preserve">5 15 7 3 10 16 (7*) </t>
  </si>
  <si>
    <t xml:space="preserve">Going back to "normal" may be difficult </t>
  </si>
  <si>
    <t xml:space="preserve">(4*) 10 14 15 6 3 </t>
  </si>
  <si>
    <t xml:space="preserve">10 8 9 2 @ + </t>
  </si>
  <si>
    <t xml:space="preserve">(1*) 2 3 16 18 17 7 1 </t>
  </si>
  <si>
    <t xml:space="preserve">Flexible work schedules </t>
  </si>
  <si>
    <t xml:space="preserve">18 17 @ - </t>
  </si>
  <si>
    <t>(6*) (1*) 18 14 2 5 17</t>
  </si>
  <si>
    <t xml:space="preserve">Q Fifty two Code Combinations </t>
  </si>
  <si>
    <t xml:space="preserve">Q Seventy three Code Combinations </t>
  </si>
  <si>
    <t xml:space="preserve">Q Seventy four Combinations </t>
  </si>
  <si>
    <t>Q Seventy one Code Combinations</t>
  </si>
  <si>
    <t>Q Seventy two Code Combinations</t>
  </si>
  <si>
    <t>Overlap of Codes</t>
  </si>
  <si>
    <t>Frequency</t>
  </si>
  <si>
    <t>Percentage</t>
  </si>
  <si>
    <t>1,11</t>
  </si>
  <si>
    <t>1,11,12</t>
  </si>
  <si>
    <t>1,2,3,</t>
  </si>
  <si>
    <t>1,2,3,4+</t>
  </si>
  <si>
    <t>1,12</t>
  </si>
  <si>
    <t>1,2,11</t>
  </si>
  <si>
    <t>1,2,3,8</t>
  </si>
  <si>
    <t>11,12</t>
  </si>
  <si>
    <t>1,2,3,4+,6</t>
  </si>
  <si>
    <t>1,2,11,12</t>
  </si>
  <si>
    <t>1,2,3,4+,7,11</t>
  </si>
  <si>
    <t>1,2,12</t>
  </si>
  <si>
    <t>1,2,3,4+,4-,5+,6,7,8,9,11,12</t>
  </si>
  <si>
    <t>1,2,3,10</t>
  </si>
  <si>
    <t>1,2,4+,8</t>
  </si>
  <si>
    <t>1,5+</t>
  </si>
  <si>
    <t>1,2,3,4-</t>
  </si>
  <si>
    <t>1,2,3,11</t>
  </si>
  <si>
    <t>1,2,6</t>
  </si>
  <si>
    <t>1,2,5+,12</t>
  </si>
  <si>
    <t>1,2,3,4-,11</t>
  </si>
  <si>
    <t>1,2,8</t>
  </si>
  <si>
    <t>1,6,8</t>
  </si>
  <si>
    <t>1,2,3,4-,4+,5-</t>
  </si>
  <si>
    <t>1,2,3,4-,6,7,11</t>
  </si>
  <si>
    <t>1,3,10</t>
  </si>
  <si>
    <t>1,7,12</t>
  </si>
  <si>
    <t>1,2,3,4-,4+,7</t>
  </si>
  <si>
    <t>1,3,4-,6,8,10</t>
  </si>
  <si>
    <t>1,2,3,4-,5-</t>
  </si>
  <si>
    <t>1,2,3,4+,6,11</t>
  </si>
  <si>
    <t>1,3,4+,10</t>
  </si>
  <si>
    <t>2,13</t>
  </si>
  <si>
    <t>1,2,3,4-,5-,7</t>
  </si>
  <si>
    <t>1,2,3,6</t>
  </si>
  <si>
    <t>1,3,4+,6</t>
  </si>
  <si>
    <t>1,2,3,4-,5-,7,8</t>
  </si>
  <si>
    <t>1,2,3,8,9</t>
  </si>
  <si>
    <t>1,3,4+,8,10</t>
  </si>
  <si>
    <t>2,6,12</t>
  </si>
  <si>
    <t>1,3,4+,6,8</t>
  </si>
  <si>
    <t>1,2,3,4-,6</t>
  </si>
  <si>
    <t>1,3,7</t>
  </si>
  <si>
    <t>1,3,6</t>
  </si>
  <si>
    <t>1,2,3,4-,6,11</t>
  </si>
  <si>
    <t>1,2,4+,5+</t>
  </si>
  <si>
    <t>1,2,3,4-,6,7</t>
  </si>
  <si>
    <t>3,12</t>
  </si>
  <si>
    <t>1,2,3,4-,6,7,11,12</t>
  </si>
  <si>
    <t>1,2,5-</t>
  </si>
  <si>
    <t>1,4+,4-</t>
  </si>
  <si>
    <t>1,4-,6,8</t>
  </si>
  <si>
    <t>1,2,3,4-,6,7,12</t>
  </si>
  <si>
    <t>1,2,5+,6</t>
  </si>
  <si>
    <t>1,4+6</t>
  </si>
  <si>
    <t>3,4+,12</t>
  </si>
  <si>
    <t>1,2,3,4-,7,11</t>
  </si>
  <si>
    <t>1,2,5+,6,10</t>
  </si>
  <si>
    <t>1,4+,8</t>
  </si>
  <si>
    <t>3,4+,6,7</t>
  </si>
  <si>
    <t>1,2,3,4-,7,8</t>
  </si>
  <si>
    <t>3,4+,6,7,8</t>
  </si>
  <si>
    <t>1,2,6,7</t>
  </si>
  <si>
    <t>3,4+,6,8</t>
  </si>
  <si>
    <t>1,4+,5+</t>
  </si>
  <si>
    <t>1,2,3,7</t>
  </si>
  <si>
    <t>1,2,7,11</t>
  </si>
  <si>
    <t xml:space="preserve">1,7 </t>
  </si>
  <si>
    <t>1,4+,5+,10</t>
  </si>
  <si>
    <t>1,2,3,7,11</t>
  </si>
  <si>
    <t>3,4+,7,8</t>
  </si>
  <si>
    <t>1,3,7,11</t>
  </si>
  <si>
    <t>1,4+,6,7</t>
  </si>
  <si>
    <t>1,2,4-,4+,11</t>
  </si>
  <si>
    <t>2,3,10</t>
  </si>
  <si>
    <t>1,4+,7,8</t>
  </si>
  <si>
    <t xml:space="preserve">1,2,4-,4+,11 </t>
  </si>
  <si>
    <t>1,2,4-,4+,5-,6,11,12</t>
  </si>
  <si>
    <t>1,4+,11</t>
  </si>
  <si>
    <t>2,3,4+,4-</t>
  </si>
  <si>
    <t>3,6,12</t>
  </si>
  <si>
    <t>1,2,4-,5-</t>
  </si>
  <si>
    <t>1,5+,7,10</t>
  </si>
  <si>
    <t>3,6,7</t>
  </si>
  <si>
    <t>1,6,10</t>
  </si>
  <si>
    <t>1,2,4-,5-,6</t>
  </si>
  <si>
    <t>2,3,4+,8</t>
  </si>
  <si>
    <t>3,6,7,9</t>
  </si>
  <si>
    <t>1,6,7</t>
  </si>
  <si>
    <t>1,2,4-,5-,6,11,12</t>
  </si>
  <si>
    <t>1,2,4-,5-,6,12</t>
  </si>
  <si>
    <t>2,3,7</t>
  </si>
  <si>
    <t>3,7,8</t>
  </si>
  <si>
    <t>1,2,4-,5-,6,8</t>
  </si>
  <si>
    <t>2,11,12</t>
  </si>
  <si>
    <t>2,3,</t>
  </si>
  <si>
    <t>1,7,8</t>
  </si>
  <si>
    <t>1,2,4-,5-,7,12</t>
  </si>
  <si>
    <t>2,12</t>
  </si>
  <si>
    <t>2,3,8,10</t>
  </si>
  <si>
    <t>4-,5+</t>
  </si>
  <si>
    <t>1,2,4-,6</t>
  </si>
  <si>
    <t>1,8,10</t>
  </si>
  <si>
    <t>1,2,4-,6,12</t>
  </si>
  <si>
    <t>1,2,4-,7</t>
  </si>
  <si>
    <t>2,3,11</t>
  </si>
  <si>
    <t>1,2,4-,7,11</t>
  </si>
  <si>
    <t>2,3,4-</t>
  </si>
  <si>
    <t>1,2,4-,7,8</t>
  </si>
  <si>
    <t>2,3,4-,5+</t>
  </si>
  <si>
    <t>2,4+,4-,8</t>
  </si>
  <si>
    <t>4+,6,7</t>
  </si>
  <si>
    <t>1,2,4-,8</t>
  </si>
  <si>
    <t>2,3,4-,7</t>
  </si>
  <si>
    <t>4+,6,7,8</t>
  </si>
  <si>
    <t>2,3,4+,5+</t>
  </si>
  <si>
    <t>2,4+,8</t>
  </si>
  <si>
    <t>4+,6,8</t>
  </si>
  <si>
    <t xml:space="preserve">2,3,4+,6 </t>
  </si>
  <si>
    <t>2,3,4+,6,10</t>
  </si>
  <si>
    <t>2,4+,8,10</t>
  </si>
  <si>
    <t>2,3,4+,7</t>
  </si>
  <si>
    <t>2,3,5+</t>
  </si>
  <si>
    <t>4+,7,10</t>
  </si>
  <si>
    <t>2,3,5+,11</t>
  </si>
  <si>
    <t>4+,7,13</t>
  </si>
  <si>
    <t>2,3,5+,7</t>
  </si>
  <si>
    <t>1,2,6,7,11,12</t>
  </si>
  <si>
    <t>2,3,6,10</t>
  </si>
  <si>
    <t>1,2,7</t>
  </si>
  <si>
    <t>2,3,6,7,11</t>
  </si>
  <si>
    <t>2,3,7,11</t>
  </si>
  <si>
    <t>1,2,9</t>
  </si>
  <si>
    <t>3,4+,10</t>
  </si>
  <si>
    <t>2,4-,11</t>
  </si>
  <si>
    <t>1,3,4-,10</t>
  </si>
  <si>
    <t>2,4-,7</t>
  </si>
  <si>
    <t>7,11,12</t>
  </si>
  <si>
    <t>1,3,4-,4+</t>
  </si>
  <si>
    <t>2,4-,7,11</t>
  </si>
  <si>
    <t>1,3,4-,4+,7</t>
  </si>
  <si>
    <t>1,3,4-,5-</t>
  </si>
  <si>
    <t>2,4+,11</t>
  </si>
  <si>
    <t>3,4+,4-,8</t>
  </si>
  <si>
    <t>1,3,4-,6</t>
  </si>
  <si>
    <t>3,4+,5+</t>
  </si>
  <si>
    <t>7,8,11</t>
  </si>
  <si>
    <t>3,11</t>
  </si>
  <si>
    <t>1,3,4-,6,7,8</t>
  </si>
  <si>
    <t xml:space="preserve">8,11,12 </t>
  </si>
  <si>
    <t>1,3,4-,7</t>
  </si>
  <si>
    <t>1,3,4-,7,10</t>
  </si>
  <si>
    <t>2,5-</t>
  </si>
  <si>
    <t>3,4-,10</t>
  </si>
  <si>
    <t>1,3,4-,7,11</t>
  </si>
  <si>
    <t>3,4-,11</t>
  </si>
  <si>
    <t>3,6,10</t>
  </si>
  <si>
    <t>3,4-,5-,13</t>
  </si>
  <si>
    <t>1,3,4+,4-</t>
  </si>
  <si>
    <t>2,6,10</t>
  </si>
  <si>
    <t>3,7,10</t>
  </si>
  <si>
    <t>1,3,4+,6,7,8</t>
  </si>
  <si>
    <t>2,6,7,11</t>
  </si>
  <si>
    <t>3,4-,6,7</t>
  </si>
  <si>
    <t>2,6,8,11,12</t>
  </si>
  <si>
    <t>1,3,6,11</t>
  </si>
  <si>
    <t>1,3,6,11,12</t>
  </si>
  <si>
    <t>2,7,11</t>
  </si>
  <si>
    <t>2,7,11,12</t>
  </si>
  <si>
    <t>4-,7,10</t>
  </si>
  <si>
    <t>1,4-,4+</t>
  </si>
  <si>
    <t>3,4+,5+,10</t>
  </si>
  <si>
    <t>1,4-,5-</t>
  </si>
  <si>
    <t>3,5+</t>
  </si>
  <si>
    <t>4+,11</t>
  </si>
  <si>
    <t>1,4-,5-,6</t>
  </si>
  <si>
    <t>3,5-,6,10</t>
  </si>
  <si>
    <t>1,4-,6</t>
  </si>
  <si>
    <t>3,7,11</t>
  </si>
  <si>
    <t>1,4-,7,11</t>
  </si>
  <si>
    <t>4+,4-,7</t>
  </si>
  <si>
    <t>1,4-,7,8</t>
  </si>
  <si>
    <t>4+,4-,8</t>
  </si>
  <si>
    <t>1,4-,8</t>
  </si>
  <si>
    <t>5+,10</t>
  </si>
  <si>
    <t>3,6,7,10</t>
  </si>
  <si>
    <t>3,6,7,8</t>
  </si>
  <si>
    <t>1,4+,5-</t>
  </si>
  <si>
    <t>3,6,8</t>
  </si>
  <si>
    <t>1,4+,6,12</t>
  </si>
  <si>
    <t>1,4+,6,7,12</t>
  </si>
  <si>
    <t>4-,11,12</t>
  </si>
  <si>
    <t>1,5-</t>
  </si>
  <si>
    <t>1,5-,6</t>
  </si>
  <si>
    <t>4-,4+,6</t>
  </si>
  <si>
    <t>1,6,8,11</t>
  </si>
  <si>
    <t>4-,6,13</t>
  </si>
  <si>
    <t>4-,6,8</t>
  </si>
  <si>
    <t>4-,6,8,10</t>
  </si>
  <si>
    <t>2,3,12</t>
  </si>
  <si>
    <t>4-,8,10</t>
  </si>
  <si>
    <t>2,3,4-,11,12</t>
  </si>
  <si>
    <t>2,3,4-,12</t>
  </si>
  <si>
    <t>2,3,4-,5-</t>
  </si>
  <si>
    <t>4+,4-,6</t>
  </si>
  <si>
    <t>2,3,4-,5-,6</t>
  </si>
  <si>
    <t>2,3,4-,6,10</t>
  </si>
  <si>
    <t>4+,5+</t>
  </si>
  <si>
    <t>2,3,4-,6,7</t>
  </si>
  <si>
    <t>4+,5+,10</t>
  </si>
  <si>
    <t>2,3,4-,7,12</t>
  </si>
  <si>
    <t>4+,5+,6</t>
  </si>
  <si>
    <t>2,3,4+,10</t>
  </si>
  <si>
    <t>2,3,4+,5+,6,10</t>
  </si>
  <si>
    <t xml:space="preserve">2,3,7,11,12 </t>
  </si>
  <si>
    <t>2,3,9</t>
  </si>
  <si>
    <t>2,4-,12</t>
  </si>
  <si>
    <t>2,4-,5-</t>
  </si>
  <si>
    <t>2,4-,6</t>
  </si>
  <si>
    <t>2,4-,6,11</t>
  </si>
  <si>
    <t>6,7,10</t>
  </si>
  <si>
    <t>2,4-,7,12</t>
  </si>
  <si>
    <t>2,4-,8</t>
  </si>
  <si>
    <t>2,4+,5-</t>
  </si>
  <si>
    <t>8,10</t>
  </si>
  <si>
    <t>2,5-,6,10</t>
  </si>
  <si>
    <t>2,5+,6</t>
  </si>
  <si>
    <t>2,6,7</t>
  </si>
  <si>
    <t>2,6,8</t>
  </si>
  <si>
    <t>2,7,12</t>
  </si>
  <si>
    <t>3,4-,12</t>
  </si>
  <si>
    <t>3,4-,4+,6</t>
  </si>
  <si>
    <t>3,4-,4+,7</t>
  </si>
  <si>
    <t>3,4-,5-</t>
  </si>
  <si>
    <t>3,4-,5-,6</t>
  </si>
  <si>
    <t>3,4-,6,10</t>
  </si>
  <si>
    <t>3,4-,7,11,12</t>
  </si>
  <si>
    <t>3,7,8,11</t>
  </si>
  <si>
    <t>4-,5-,6</t>
  </si>
  <si>
    <t>4-,7,11,12</t>
  </si>
  <si>
    <t>4-,8</t>
  </si>
  <si>
    <t>5-,12</t>
  </si>
  <si>
    <t>UK</t>
  </si>
  <si>
    <t>USA</t>
  </si>
  <si>
    <t>Italy</t>
  </si>
  <si>
    <t>Greece</t>
  </si>
  <si>
    <t>1: 60/4625 = 1.29%</t>
  </si>
  <si>
    <t>1: 17/4625 = 0.36%</t>
  </si>
  <si>
    <t>1:  10/4625 = 0.21%</t>
  </si>
  <si>
    <t>1:  7/4625 = 0.15%</t>
  </si>
  <si>
    <t>2: 406/4625 =  8.77%</t>
  </si>
  <si>
    <t>2: 92/4625 = 1.98%</t>
  </si>
  <si>
    <t>2: 55/4625 = 1.18%</t>
  </si>
  <si>
    <t>2: 39/4625 = 0.84%</t>
  </si>
  <si>
    <t>3: 311/4625 = 6.72%</t>
  </si>
  <si>
    <t>3: 76/4625 = 1.64%</t>
  </si>
  <si>
    <t>3: 48/4625 = 1.03%</t>
  </si>
  <si>
    <t>3: 41/4625 = 0.88%</t>
  </si>
  <si>
    <t>4-: 248/4625 = 5.36%</t>
  </si>
  <si>
    <t>4-: 58/4625 = 1.25%</t>
  </si>
  <si>
    <t>4-: 44/4625 = 0.95%</t>
  </si>
  <si>
    <t>4-: 30/4625 = 0.64%</t>
  </si>
  <si>
    <t>4+: 469/4625 =10.1%</t>
  </si>
  <si>
    <t>4+: 110/4625 = 2.37%</t>
  </si>
  <si>
    <t>4+: 63/4625 = 1.36%</t>
  </si>
  <si>
    <t>4+: 47/4625 = 1.01%</t>
  </si>
  <si>
    <t>5-: 31/4625 = 0.67%</t>
  </si>
  <si>
    <t>5-: 8/4625 = 0.17%</t>
  </si>
  <si>
    <t>5-: 3/4625 = 0.06%</t>
  </si>
  <si>
    <t>5-: 4/4625 = 0.08%</t>
  </si>
  <si>
    <t>5+: 21/4626 = 0.45%</t>
  </si>
  <si>
    <t>5+: 13/4625 = 0.28%</t>
  </si>
  <si>
    <t>5+: 4/4625 = 0.08%</t>
  </si>
  <si>
    <t>6: 323/4625 = 6.98%</t>
  </si>
  <si>
    <t>6: 71/4625 = 1.53%</t>
  </si>
  <si>
    <t>6: 38/4625 = 0.82%</t>
  </si>
  <si>
    <t>6: 29/4625 = 0.62%</t>
  </si>
  <si>
    <t>7: 199/4625 = 4.30%</t>
  </si>
  <si>
    <t>7: 46/4625 = 0.99%</t>
  </si>
  <si>
    <t>7: 26/4625 = 0.56%</t>
  </si>
  <si>
    <t>7: 22/4625 = 0.47%</t>
  </si>
  <si>
    <t>8: 98/4625 = 2.11&amp;</t>
  </si>
  <si>
    <t>8: 22/4625 = 0.47%</t>
  </si>
  <si>
    <t>8: 15/4625 = 0.32%</t>
  </si>
  <si>
    <t>8: 8/4625 = 0.17%</t>
  </si>
  <si>
    <t>9: 1/4625 = 0.02%</t>
  </si>
  <si>
    <t>9: 0/4625 = 0%</t>
  </si>
  <si>
    <t>10: 68/4625 = 1.47%</t>
  </si>
  <si>
    <t>10: 33/4625 = 0.71%</t>
  </si>
  <si>
    <t>10: 12/4625 = 0.25%</t>
  </si>
  <si>
    <t>10: 9/4625 = 0.19%</t>
  </si>
  <si>
    <t>11: 81/4625 = 1.75%</t>
  </si>
  <si>
    <t>11: 11/4625 = 0.23%</t>
  </si>
  <si>
    <t>11: 9/4625 = 0.19%</t>
  </si>
  <si>
    <t>11: 7/4625 = 0.15%</t>
  </si>
  <si>
    <t>12: 183/4625 = 3.95%</t>
  </si>
  <si>
    <t>12: 28/4625 = 0.60%</t>
  </si>
  <si>
    <t>12: 27/4625 = 0.58%</t>
  </si>
  <si>
    <t>12: 16/4625 = 0.34%</t>
  </si>
  <si>
    <t>13: 93/4625 = 2.01%</t>
  </si>
  <si>
    <t>13: 23/4625 = 0.49%</t>
  </si>
  <si>
    <t>13: 12/4625 = 0.25%</t>
  </si>
  <si>
    <t>13: 15/4625 = 0.32%</t>
  </si>
  <si>
    <t>-99: 466/4625 = 10.0%</t>
  </si>
  <si>
    <t>-99: 115/4625 = 2.48%</t>
  </si>
  <si>
    <t>-99: 55/4625 =  1.18%</t>
  </si>
  <si>
    <t>-99: 95/4625 = 2.05%</t>
  </si>
  <si>
    <t>-999: 161/4625 = 3.48%</t>
  </si>
  <si>
    <t>-999: 53/4625 = 1.14%</t>
  </si>
  <si>
    <t>-999: 24/4625 = 0.51%</t>
  </si>
  <si>
    <t>-999: 16/4625 = 0.34%</t>
  </si>
  <si>
    <t> </t>
  </si>
  <si>
    <t>Female</t>
  </si>
  <si>
    <t xml:space="preserve">Male </t>
  </si>
  <si>
    <t>NB / Other</t>
  </si>
  <si>
    <t>1:  110/4625 = 2.37%</t>
  </si>
  <si>
    <t>1:  65/4625 = 1.40%</t>
  </si>
  <si>
    <t>2: 605/4625 = 13.0%</t>
  </si>
  <si>
    <t>2: 186/4625 = 4.02%</t>
  </si>
  <si>
    <t>3: 467/4625 = 10.0%</t>
  </si>
  <si>
    <t>3: 167/4625 = 3.61%</t>
  </si>
  <si>
    <t>4-: 401/4625 = 8.67%</t>
  </si>
  <si>
    <t>4-: 136/4625 = 2.94%</t>
  </si>
  <si>
    <t>4+: 718/4625 = 15.5%</t>
  </si>
  <si>
    <t>4+: 218/4625 = 4.71%</t>
  </si>
  <si>
    <t>5-: 48/4625 = 1.03%</t>
  </si>
  <si>
    <t>5-: 13/4625 = 0.28%</t>
  </si>
  <si>
    <t>5+: 45/4625 = 0.97%</t>
  </si>
  <si>
    <t>5+: 7/4625 = 0.15%</t>
  </si>
  <si>
    <t>6: 516/4625 = 11.1%</t>
  </si>
  <si>
    <t>6: 152/4625 = 3.28%</t>
  </si>
  <si>
    <t>7: 285/4625 = 6.16%</t>
  </si>
  <si>
    <t>7: 111/4625 = 2.40%</t>
  </si>
  <si>
    <t>8: 157/4625 = 3.39%</t>
  </si>
  <si>
    <t>8: 45/4625 = 0.97%</t>
  </si>
  <si>
    <t>9: 3/4625 = 0.06%</t>
  </si>
  <si>
    <t>9: 2/4625 = 0.04%</t>
  </si>
  <si>
    <t>10: 118/4625 = 2.55%</t>
  </si>
  <si>
    <t>10: 34/4625 = 0.73%</t>
  </si>
  <si>
    <t>11: 117/4625 = 2.52%</t>
  </si>
  <si>
    <t>11: 36/4625 = 0.77%</t>
  </si>
  <si>
    <t>12: 257/4625 = 5.55%</t>
  </si>
  <si>
    <t>12: 79/4625 = 1.70%</t>
  </si>
  <si>
    <t>13: 161/4625 = 3.48%</t>
  </si>
  <si>
    <t>13: 45/4625 = 0.97%</t>
  </si>
  <si>
    <t>-99: 838/4625 = 18.1%</t>
  </si>
  <si>
    <t>-99: 231/4625 = 4.99%</t>
  </si>
  <si>
    <t>-999: 269/4625 = 5.81%</t>
  </si>
  <si>
    <t>-999: 70/4625 = 1.51%</t>
  </si>
  <si>
    <t>1:  68/4625 = 1.47%</t>
  </si>
  <si>
    <t>1:  64/4625 = 1.38%</t>
  </si>
  <si>
    <t>2: 361/4625 = 7.80%</t>
  </si>
  <si>
    <t>2: 397/4625 = 8.58%</t>
  </si>
  <si>
    <t>3: 281/4625 = 6.07%</t>
  </si>
  <si>
    <t>3: 330/4625 = 7.13%</t>
  </si>
  <si>
    <t>4-: 247/4625 = 5.34%</t>
  </si>
  <si>
    <t>4-: 266/4625 = 5.75%</t>
  </si>
  <si>
    <t>4+: 435/4625 = 9.40%</t>
  </si>
  <si>
    <t>4+: 455/4625 = 9.83%</t>
  </si>
  <si>
    <t>5-: 22/4625 = 0.47%</t>
  </si>
  <si>
    <t>5-: 36/4625 = 0.77%</t>
  </si>
  <si>
    <t>5+: 18/4625 = 0.38%</t>
  </si>
  <si>
    <t>5+: 33/4625 = 0.71%</t>
  </si>
  <si>
    <t>6: 298/4625 = 6.44%</t>
  </si>
  <si>
    <t>6: 315/4625 = 6.81%</t>
  </si>
  <si>
    <t>7: 185/4625 = 3.93%</t>
  </si>
  <si>
    <t>7: 194/4625 = 4.19%</t>
  </si>
  <si>
    <t>8: 86/4625 = 1.85%</t>
  </si>
  <si>
    <t>8: 93/4625 = 2.01%</t>
  </si>
  <si>
    <t>10: 78/4625 = 1.68%</t>
  </si>
  <si>
    <t>10: 65/4625 = 1.40%</t>
  </si>
  <si>
    <t>11: 70/4625 = 1.51%</t>
  </si>
  <si>
    <t>12: 133/4625 = 2.87%</t>
  </si>
  <si>
    <t>12: 180/4625 = 3.89%</t>
  </si>
  <si>
    <t>13: 98/4625 =  2.11%</t>
  </si>
  <si>
    <t>-99: 506/4625 = 10.9%</t>
  </si>
  <si>
    <t>-99: 511/4625 = 11.0%</t>
  </si>
  <si>
    <t>-999: 171/4625 = 3.69%</t>
  </si>
  <si>
    <t>-999: 154/4625 = 3.32%</t>
  </si>
  <si>
    <t>Country Code (1 = UK, 2 = USA, 3 = Italy, 4 = Greece)</t>
  </si>
  <si>
    <t xml:space="preserve">Country Code Frequencies </t>
  </si>
  <si>
    <t>Gender Code(1 = Female, 0 = Male)</t>
  </si>
  <si>
    <t xml:space="preserve">Gender Code Frequencies </t>
  </si>
  <si>
    <t>Income Code (1 = Above 40k per annum, 0= Below 40k per annum)</t>
  </si>
  <si>
    <t xml:space="preserve">Income Code Frequencies </t>
  </si>
  <si>
    <t>Age Code (1= Above 38 yoa, 0 = Below 38 yoa)</t>
  </si>
  <si>
    <t xml:space="preserve">Age Code Frequencies </t>
  </si>
  <si>
    <t>4+6</t>
  </si>
  <si>
    <t>14+</t>
  </si>
  <si>
    <t>4+8</t>
  </si>
  <si>
    <t>34+10</t>
  </si>
  <si>
    <t>34-</t>
  </si>
  <si>
    <t>24+</t>
  </si>
  <si>
    <t>134+678</t>
  </si>
  <si>
    <t>15+710</t>
  </si>
  <si>
    <t>1234+711</t>
  </si>
  <si>
    <t>4+68</t>
  </si>
  <si>
    <t>34-7</t>
  </si>
  <si>
    <t>34-6</t>
  </si>
  <si>
    <t>234-7</t>
  </si>
  <si>
    <t>24+4-</t>
  </si>
  <si>
    <t>34+</t>
  </si>
  <si>
    <t>24-611</t>
  </si>
  <si>
    <t>34+8</t>
  </si>
  <si>
    <t>4+7</t>
  </si>
  <si>
    <t>25-</t>
  </si>
  <si>
    <t>4+67</t>
  </si>
  <si>
    <t>4+4-</t>
  </si>
  <si>
    <t>14-</t>
  </si>
  <si>
    <t>1234+</t>
  </si>
  <si>
    <t>134-</t>
  </si>
  <si>
    <t>235+</t>
  </si>
  <si>
    <t>35+</t>
  </si>
  <si>
    <t>34-5-</t>
  </si>
  <si>
    <t>134+</t>
  </si>
  <si>
    <t>234+</t>
  </si>
  <si>
    <t>34+6</t>
  </si>
  <si>
    <t>24+6</t>
  </si>
  <si>
    <t>14+5+10</t>
  </si>
  <si>
    <t>234+5+610</t>
  </si>
  <si>
    <t>24+8</t>
  </si>
  <si>
    <t>14+6712</t>
  </si>
  <si>
    <t>34+4-</t>
  </si>
  <si>
    <t>Codes from Q52</t>
  </si>
  <si>
    <t xml:space="preserve">Codes from Q73 </t>
  </si>
  <si>
    <t>Codes from Q74</t>
  </si>
  <si>
    <t>Codes from Q71</t>
  </si>
  <si>
    <t>Codes from Q72</t>
  </si>
  <si>
    <t>24-</t>
  </si>
  <si>
    <t>124+</t>
  </si>
  <si>
    <t>125-</t>
  </si>
  <si>
    <t>4+5+</t>
  </si>
  <si>
    <t>134-4+7</t>
  </si>
  <si>
    <t>34-67</t>
  </si>
  <si>
    <t>124-5-</t>
  </si>
  <si>
    <t>124-</t>
  </si>
  <si>
    <t>14+6</t>
  </si>
  <si>
    <t>4+12</t>
  </si>
  <si>
    <t>4-71112</t>
  </si>
  <si>
    <t>24+11</t>
  </si>
  <si>
    <t>124-7</t>
  </si>
  <si>
    <t>234+6</t>
  </si>
  <si>
    <t>24+5+</t>
  </si>
  <si>
    <t>14-5-</t>
  </si>
  <si>
    <t>14+4-</t>
  </si>
  <si>
    <t>34-5-13</t>
  </si>
  <si>
    <t>24-711</t>
  </si>
  <si>
    <t>134-7</t>
  </si>
  <si>
    <t>5+6</t>
  </si>
  <si>
    <t>34-71112</t>
  </si>
  <si>
    <t>1234-78</t>
  </si>
  <si>
    <t>1234-</t>
  </si>
  <si>
    <t>4+4-12</t>
  </si>
  <si>
    <t>4+4-6</t>
  </si>
  <si>
    <t>1234-6711</t>
  </si>
  <si>
    <t>124+5+6</t>
  </si>
  <si>
    <t>1234-4+7</t>
  </si>
  <si>
    <t>34+78</t>
  </si>
  <si>
    <t>34+4-10</t>
  </si>
  <si>
    <t>234-5+</t>
  </si>
  <si>
    <t>34+12</t>
  </si>
  <si>
    <t>25+</t>
  </si>
  <si>
    <t>134+4-</t>
  </si>
  <si>
    <t>24-4+</t>
  </si>
  <si>
    <t>4+710</t>
  </si>
  <si>
    <t>34+7</t>
  </si>
  <si>
    <t>4+713</t>
  </si>
  <si>
    <t>1234-6712</t>
  </si>
  <si>
    <t>234-6</t>
  </si>
  <si>
    <t>124-5-612</t>
  </si>
  <si>
    <t>234+8</t>
  </si>
  <si>
    <t>124-6</t>
  </si>
  <si>
    <t>125+6</t>
  </si>
  <si>
    <t>234+7</t>
  </si>
  <si>
    <t>125+610</t>
  </si>
  <si>
    <t>34-11</t>
  </si>
  <si>
    <t>125+12</t>
  </si>
  <si>
    <t>14+612</t>
  </si>
  <si>
    <t>134-6</t>
  </si>
  <si>
    <t>124-711</t>
  </si>
  <si>
    <t>4-613</t>
  </si>
  <si>
    <t>34-4+7</t>
  </si>
  <si>
    <t>4+610</t>
  </si>
  <si>
    <t>34-610</t>
  </si>
  <si>
    <t>14-68</t>
  </si>
  <si>
    <t>4-4+</t>
  </si>
  <si>
    <t>134-6810</t>
  </si>
  <si>
    <t>4+4-7</t>
  </si>
  <si>
    <t>34-10</t>
  </si>
  <si>
    <t>24+10</t>
  </si>
  <si>
    <t>25-610</t>
  </si>
  <si>
    <t>234-</t>
  </si>
  <si>
    <t>35-610</t>
  </si>
  <si>
    <t>5+10</t>
  </si>
  <si>
    <t>4+5+10</t>
  </si>
  <si>
    <t>14+78</t>
  </si>
  <si>
    <t>124-612</t>
  </si>
  <si>
    <t>14-4+</t>
  </si>
  <si>
    <t>134+68</t>
  </si>
  <si>
    <t>34+678</t>
  </si>
  <si>
    <t>34-4+</t>
  </si>
  <si>
    <t>234-12</t>
  </si>
  <si>
    <t>234-1112</t>
  </si>
  <si>
    <t>4-5-</t>
  </si>
  <si>
    <t>34-4+6</t>
  </si>
  <si>
    <t>1234-6</t>
  </si>
  <si>
    <t>4+4-8</t>
  </si>
  <si>
    <t>4-4+6</t>
  </si>
  <si>
    <t>134-711</t>
  </si>
  <si>
    <t>24-712</t>
  </si>
  <si>
    <t>1234-11</t>
  </si>
  <si>
    <t>1234-671112</t>
  </si>
  <si>
    <t>234-610</t>
  </si>
  <si>
    <t>1234-611</t>
  </si>
  <si>
    <t>234+4-</t>
  </si>
  <si>
    <t>124-4+11</t>
  </si>
  <si>
    <t>34+4-6</t>
  </si>
  <si>
    <t>1234-5-7</t>
  </si>
  <si>
    <t>4+678</t>
  </si>
  <si>
    <t>24-5-</t>
  </si>
  <si>
    <t>134-4+</t>
  </si>
  <si>
    <t>124+6</t>
  </si>
  <si>
    <t>14+8</t>
  </si>
  <si>
    <t>134+810</t>
  </si>
  <si>
    <t>14+67</t>
  </si>
  <si>
    <t>1234+4-567891112</t>
  </si>
  <si>
    <t>1234+611</t>
  </si>
  <si>
    <t>34+5</t>
  </si>
  <si>
    <t>24+4-8</t>
  </si>
  <si>
    <t>1234-711</t>
  </si>
  <si>
    <t>4+5+6</t>
  </si>
  <si>
    <t>234-5-6</t>
  </si>
  <si>
    <t>134-8</t>
  </si>
  <si>
    <t>234+5+</t>
  </si>
  <si>
    <t>124-5-61112</t>
  </si>
  <si>
    <t>346+7</t>
  </si>
  <si>
    <t>235+7</t>
  </si>
  <si>
    <t>1234+6</t>
  </si>
  <si>
    <t>14-711</t>
  </si>
  <si>
    <t>134-678</t>
  </si>
  <si>
    <t>34-5-6</t>
  </si>
  <si>
    <t>4-710</t>
  </si>
  <si>
    <t>124-8</t>
  </si>
  <si>
    <t>14+11</t>
  </si>
  <si>
    <t>134+6</t>
  </si>
  <si>
    <t>134-710</t>
  </si>
  <si>
    <t>124-5-712</t>
  </si>
  <si>
    <t>34+68</t>
  </si>
  <si>
    <t>14-78</t>
  </si>
  <si>
    <t>124+8</t>
  </si>
  <si>
    <t>124-5-6</t>
  </si>
  <si>
    <t>34+4-8</t>
  </si>
  <si>
    <t>234-5-</t>
  </si>
  <si>
    <t>234-67</t>
  </si>
  <si>
    <t>25+6</t>
  </si>
  <si>
    <t>234-712</t>
  </si>
  <si>
    <t>14+5+</t>
  </si>
  <si>
    <t>1234-5-</t>
  </si>
  <si>
    <t>124-5-68</t>
  </si>
  <si>
    <t>4-810</t>
  </si>
  <si>
    <t>234+610</t>
  </si>
  <si>
    <t>234+10</t>
  </si>
  <si>
    <t>4-5+</t>
  </si>
  <si>
    <t>4+11</t>
  </si>
  <si>
    <t>34+67</t>
  </si>
  <si>
    <t>4+5+12</t>
  </si>
  <si>
    <t>15+</t>
  </si>
  <si>
    <t>4-1112</t>
  </si>
  <si>
    <t>124-4+5-61112</t>
  </si>
  <si>
    <t>15-</t>
  </si>
  <si>
    <t>24+810</t>
  </si>
  <si>
    <t>1234-5-78</t>
  </si>
  <si>
    <t>235+11</t>
  </si>
  <si>
    <t>24+5-</t>
  </si>
  <si>
    <t>1234-4+5-</t>
  </si>
  <si>
    <t>124+5+</t>
  </si>
  <si>
    <t>14+5-</t>
  </si>
  <si>
    <t>134+10</t>
  </si>
  <si>
    <t>15-68</t>
  </si>
  <si>
    <t>34-12</t>
  </si>
  <si>
    <t>34+5+10</t>
  </si>
  <si>
    <t>1234-67</t>
  </si>
  <si>
    <t>134-5-</t>
  </si>
  <si>
    <t>124-78</t>
  </si>
  <si>
    <t>134-10</t>
  </si>
  <si>
    <t>13,</t>
  </si>
  <si>
    <t>3,</t>
  </si>
  <si>
    <t>1,4-6,</t>
  </si>
  <si>
    <t>12,</t>
  </si>
  <si>
    <t>11,</t>
  </si>
  <si>
    <t>Top 50%</t>
  </si>
  <si>
    <t>Bottom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</si>
</sst>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6" x14ac:knownFonts="1">
    <font>
      <sz val="11"/>
      <color theme="1"/>
      <name val="Calibri"/>
      <scheme val="minor"/>
    </font>
    <font>
      <sz val="11"/>
      <color theme="1"/>
      <name val="Calibri"/>
    </font>
    <font>
      <b/>
      <sz val="11"/>
      <color theme="1"/>
      <name val="Calibri"/>
    </font>
    <font>
      <b/>
      <sz val="11"/>
      <color rgb="FFFFFFFF"/>
      <name val="Calibri"/>
    </font>
    <font>
      <b/>
      <sz val="11"/>
      <color rgb="FF000000"/>
      <name val="Calibri"/>
    </font>
    <font>
      <sz val="11"/>
      <color theme="1"/>
      <name val="Calibri"/>
      <scheme val="minor"/>
    </font>
    <font>
      <sz val="11"/>
      <color rgb="FF444444"/>
      <name val="Calibri"/>
    </font>
    <font>
      <sz val="11"/>
      <color rgb="FFFF0000"/>
      <name val="Calibri"/>
    </font>
    <font>
      <sz val="10"/>
      <color rgb="FF000000"/>
      <name val="Calibri"/>
    </font>
    <font>
      <sz val="11"/>
      <color rgb="FFFFFFFF"/>
      <name val="Calibri"/>
    </font>
    <font>
      <sz val="11"/>
      <name val="Calibri"/>
    </font>
    <font>
      <sz val="12"/>
      <color rgb="FF006100"/>
      <name val="Calibri"/>
    </font>
    <font>
      <sz val="12"/>
      <color rgb="FF9C0006"/>
      <name val="Calibri"/>
    </font>
    <font>
      <sz val="11"/>
      <color rgb="FF000000"/>
      <name val="Calibri"/>
    </font>
    <font>
      <sz val="12"/>
      <color theme="1"/>
      <name val="Calibri"/>
    </font>
    <font>
      <sz val="11"/>
      <color theme="0"/>
      <name val="Calibri"/>
      <scheme val="minor"/>
    </font>
  </fonts>
  <fills count="29">
    <fill>
      <patternFill patternType="none"/>
    </fill>
    <fill>
      <patternFill patternType="gray125"/>
    </fill>
    <fill>
      <patternFill patternType="solid">
        <fgColor rgb="FFFFFFFF"/>
        <bgColor rgb="FFFFFFFF"/>
      </patternFill>
    </fill>
    <fill>
      <patternFill patternType="solid">
        <fgColor rgb="FFE5DFEC"/>
        <bgColor rgb="FFE5DFEC"/>
      </patternFill>
    </fill>
    <fill>
      <patternFill patternType="solid">
        <fgColor rgb="FFDDD9C3"/>
        <bgColor rgb="FFDDD9C3"/>
      </patternFill>
    </fill>
    <fill>
      <patternFill patternType="solid">
        <fgColor rgb="FF000000"/>
        <bgColor rgb="FF000000"/>
      </patternFill>
    </fill>
    <fill>
      <patternFill patternType="solid">
        <fgColor rgb="FFFFC000"/>
        <bgColor rgb="FFFFC000"/>
      </patternFill>
    </fill>
    <fill>
      <patternFill patternType="solid">
        <fgColor rgb="FF5B9BD5"/>
        <bgColor rgb="FF5B9BD5"/>
      </patternFill>
    </fill>
    <fill>
      <patternFill patternType="solid">
        <fgColor rgb="FF70AD47"/>
        <bgColor rgb="FF70AD47"/>
      </patternFill>
    </fill>
    <fill>
      <patternFill patternType="solid">
        <fgColor rgb="FFDAEEF3"/>
        <bgColor rgb="FFDAEEF3"/>
      </patternFill>
    </fill>
    <fill>
      <patternFill patternType="solid">
        <fgColor rgb="FFFFFF00"/>
        <bgColor rgb="FFFFFF00"/>
      </patternFill>
    </fill>
    <fill>
      <patternFill patternType="solid">
        <fgColor rgb="FFFF0000"/>
        <bgColor rgb="FFFF0000"/>
      </patternFill>
    </fill>
    <fill>
      <patternFill patternType="solid">
        <fgColor theme="9"/>
        <bgColor theme="9"/>
      </patternFill>
    </fill>
    <fill>
      <patternFill patternType="solid">
        <fgColor rgb="FFED7D31"/>
        <bgColor rgb="FFED7D31"/>
      </patternFill>
    </fill>
    <fill>
      <patternFill patternType="solid">
        <fgColor rgb="FFFBD4B4"/>
        <bgColor rgb="FFFBD4B4"/>
      </patternFill>
    </fill>
    <fill>
      <patternFill patternType="solid">
        <fgColor rgb="FFD6E3BC"/>
        <bgColor rgb="FFD6E3BC"/>
      </patternFill>
    </fill>
    <fill>
      <patternFill patternType="solid">
        <fgColor rgb="FFB6DDE8"/>
        <bgColor rgb="FFB6DDE8"/>
      </patternFill>
    </fill>
    <fill>
      <patternFill patternType="solid">
        <fgColor rgb="FFCCC0D9"/>
        <bgColor rgb="FFCCC0D9"/>
      </patternFill>
    </fill>
    <fill>
      <patternFill patternType="solid">
        <fgColor rgb="FFE5B8B7"/>
        <bgColor rgb="FFE5B8B7"/>
      </patternFill>
    </fill>
    <fill>
      <patternFill patternType="solid">
        <fgColor rgb="FFDBE5F1"/>
        <bgColor rgb="FFDBE5F1"/>
      </patternFill>
    </fill>
    <fill>
      <patternFill patternType="solid">
        <fgColor rgb="FFEAF1DD"/>
        <bgColor rgb="FFEAF1DD"/>
      </patternFill>
    </fill>
    <fill>
      <patternFill patternType="solid">
        <fgColor rgb="FFC6EFCE"/>
        <bgColor rgb="FFC6EFCE"/>
      </patternFill>
    </fill>
    <fill>
      <patternFill patternType="solid">
        <fgColor rgb="FFFFC7CE"/>
        <bgColor rgb="FFFFC7CE"/>
      </patternFill>
    </fill>
    <fill>
      <patternFill patternType="solid">
        <fgColor rgb="FF00B0F0"/>
        <bgColor rgb="FF00B0F0"/>
      </patternFill>
    </fill>
    <fill>
      <patternFill patternType="solid">
        <fgColor rgb="FFC65911"/>
        <bgColor rgb="FFC65911"/>
      </patternFill>
    </fill>
    <fill>
      <patternFill patternType="solid">
        <fgColor rgb="FF92D050"/>
        <bgColor rgb="FF92D050"/>
      </patternFill>
    </fill>
    <fill>
      <patternFill patternType="solid">
        <fgColor rgb="FFE6A8A8"/>
        <bgColor rgb="FFE6A8A8"/>
      </patternFill>
    </fill>
    <fill>
      <patternFill patternType="solid">
        <fgColor theme="0"/>
        <bgColor theme="0"/>
      </patternFill>
    </fill>
    <fill>
      <patternFill patternType="solid">
        <fgColor theme="8"/>
        <bgColor theme="8"/>
      </patternFill>
    </fill>
  </fills>
  <borders count="16">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s>
  <cellStyleXfs count="1">
    <xf numFmtId="0" fontId="0" fillId="0" borderId="0"/>
  </cellStyleXfs>
  <cellXfs count="130">
    <xf numFmtId="0" fontId="0" fillId="0" borderId="0" xfId="0" applyFont="1" applyAlignment="1"/>
    <xf numFmtId="0" fontId="1" fillId="0" borderId="0" xfId="0" applyFont="1" applyAlignment="1">
      <alignment horizontal="center"/>
    </xf>
    <xf numFmtId="0" fontId="1" fillId="0" borderId="0" xfId="0" applyFont="1" applyAlignment="1">
      <alignment wrapText="1"/>
    </xf>
    <xf numFmtId="0" fontId="1" fillId="2" borderId="1" xfId="0" applyFont="1" applyFill="1" applyBorder="1" applyAlignment="1">
      <alignment horizontal="center" vertical="center" wrapText="1"/>
    </xf>
    <xf numFmtId="0" fontId="1" fillId="3" borderId="2" xfId="0" applyFont="1" applyFill="1" applyBorder="1" applyAlignment="1">
      <alignment vertical="center" wrapText="1"/>
    </xf>
    <xf numFmtId="0" fontId="1" fillId="3" borderId="3" xfId="0" applyFont="1" applyFill="1" applyBorder="1" applyAlignment="1">
      <alignment vertical="center" wrapText="1"/>
    </xf>
    <xf numFmtId="0" fontId="1" fillId="3" borderId="4" xfId="0" applyFont="1" applyFill="1" applyBorder="1" applyAlignment="1">
      <alignment vertical="center" wrapText="1"/>
    </xf>
    <xf numFmtId="0" fontId="1" fillId="4" borderId="5" xfId="0" applyFont="1" applyFill="1" applyBorder="1" applyAlignment="1">
      <alignment vertical="center" wrapText="1"/>
    </xf>
    <xf numFmtId="0" fontId="1" fillId="4" borderId="1" xfId="0" applyFont="1" applyFill="1" applyBorder="1" applyAlignment="1">
      <alignment vertical="center" wrapText="1"/>
    </xf>
    <xf numFmtId="0" fontId="1" fillId="0" borderId="0" xfId="0" applyFont="1" applyAlignment="1">
      <alignment horizontal="center" vertical="center" wrapText="1"/>
    </xf>
    <xf numFmtId="0" fontId="2" fillId="0" borderId="0" xfId="0" applyFont="1" applyAlignment="1">
      <alignment horizontal="center" wrapText="1"/>
    </xf>
    <xf numFmtId="0" fontId="2" fillId="0" borderId="0" xfId="0" applyFont="1" applyAlignment="1">
      <alignment horizontal="center" vertical="center"/>
    </xf>
    <xf numFmtId="0" fontId="3" fillId="5"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3" fillId="0" borderId="0" xfId="0" applyFont="1" applyAlignment="1">
      <alignment horizontal="center" vertical="top" wrapText="1"/>
    </xf>
    <xf numFmtId="0" fontId="4" fillId="6" borderId="1" xfId="0" applyFont="1" applyFill="1" applyBorder="1" applyAlignment="1">
      <alignment vertical="center" wrapText="1"/>
    </xf>
    <xf numFmtId="0" fontId="4" fillId="7" borderId="1" xfId="0" applyFont="1" applyFill="1" applyBorder="1" applyAlignment="1">
      <alignment vertical="center" wrapText="1"/>
    </xf>
    <xf numFmtId="0" fontId="2" fillId="8" borderId="1" xfId="0" applyFont="1" applyFill="1" applyBorder="1" applyAlignment="1">
      <alignment vertical="center" wrapText="1"/>
    </xf>
    <xf numFmtId="0" fontId="5" fillId="0" borderId="0" xfId="0" applyFont="1"/>
    <xf numFmtId="0" fontId="2" fillId="9" borderId="1" xfId="0" applyFont="1" applyFill="1" applyBorder="1" applyAlignment="1">
      <alignment horizontal="center" wrapText="1"/>
    </xf>
    <xf numFmtId="0" fontId="1" fillId="9" borderId="1" xfId="0" applyFont="1" applyFill="1" applyBorder="1"/>
    <xf numFmtId="0" fontId="2" fillId="9" borderId="1" xfId="0" applyFont="1" applyFill="1" applyBorder="1" applyAlignment="1">
      <alignment horizontal="center" vertical="top" wrapText="1"/>
    </xf>
    <xf numFmtId="0" fontId="2" fillId="9" borderId="1" xfId="0" applyFont="1" applyFill="1" applyBorder="1" applyAlignment="1">
      <alignment vertical="center" wrapText="1"/>
    </xf>
    <xf numFmtId="0" fontId="2" fillId="9" borderId="1" xfId="0" applyFont="1" applyFill="1" applyBorder="1" applyAlignment="1">
      <alignment vertical="center"/>
    </xf>
    <xf numFmtId="0" fontId="2" fillId="0" borderId="0" xfId="0" applyFont="1" applyAlignment="1">
      <alignment horizontal="center" vertical="top" wrapText="1"/>
    </xf>
    <xf numFmtId="0" fontId="2" fillId="0" borderId="0" xfId="0" applyFont="1" applyAlignment="1">
      <alignment vertical="center" wrapText="1"/>
    </xf>
    <xf numFmtId="0" fontId="2" fillId="0" borderId="0" xfId="0" applyFont="1"/>
    <xf numFmtId="0" fontId="1" fillId="10" borderId="1" xfId="0" applyFont="1" applyFill="1" applyBorder="1" applyAlignment="1">
      <alignment horizontal="center"/>
    </xf>
    <xf numFmtId="0" fontId="1" fillId="2" borderId="1" xfId="0" applyFont="1" applyFill="1" applyBorder="1"/>
    <xf numFmtId="0" fontId="1" fillId="2" borderId="1" xfId="0" applyFont="1" applyFill="1" applyBorder="1" applyAlignment="1">
      <alignment horizontal="center" vertical="center"/>
    </xf>
    <xf numFmtId="0" fontId="1" fillId="2" borderId="1" xfId="0" applyFont="1" applyFill="1" applyBorder="1" applyAlignment="1">
      <alignment horizontal="center" vertical="top"/>
    </xf>
    <xf numFmtId="0" fontId="1" fillId="0" borderId="0" xfId="0" applyFont="1" applyAlignment="1">
      <alignment horizontal="center" vertical="top" wrapText="1"/>
    </xf>
    <xf numFmtId="0" fontId="1" fillId="10" borderId="1" xfId="0" applyFont="1" applyFill="1" applyBorder="1" applyAlignment="1">
      <alignment horizontal="center" vertical="center"/>
    </xf>
    <xf numFmtId="0" fontId="1" fillId="0" borderId="0" xfId="0" applyFont="1" applyAlignment="1">
      <alignment horizontal="center" vertical="top"/>
    </xf>
    <xf numFmtId="0" fontId="1" fillId="6" borderId="1" xfId="0" applyFont="1" applyFill="1" applyBorder="1" applyAlignment="1">
      <alignment horizontal="center" vertical="center"/>
    </xf>
    <xf numFmtId="0" fontId="6" fillId="10" borderId="1" xfId="0" applyFont="1" applyFill="1" applyBorder="1" applyAlignment="1">
      <alignment horizontal="center" vertical="center"/>
    </xf>
    <xf numFmtId="0" fontId="6" fillId="0" borderId="0" xfId="0" applyFont="1" applyAlignment="1">
      <alignment horizontal="center" vertical="center"/>
    </xf>
    <xf numFmtId="0" fontId="1" fillId="11" borderId="1" xfId="0" applyFont="1" applyFill="1" applyBorder="1" applyAlignment="1">
      <alignment horizontal="center"/>
    </xf>
    <xf numFmtId="0" fontId="6" fillId="6" borderId="1" xfId="0" applyFont="1" applyFill="1" applyBorder="1" applyAlignment="1">
      <alignment horizontal="center" vertical="center"/>
    </xf>
    <xf numFmtId="0" fontId="1" fillId="12" borderId="1" xfId="0" applyFont="1" applyFill="1" applyBorder="1" applyAlignment="1">
      <alignment horizontal="center" vertical="center"/>
    </xf>
    <xf numFmtId="0" fontId="6" fillId="13" borderId="1" xfId="0" applyFont="1" applyFill="1" applyBorder="1" applyAlignment="1">
      <alignment horizontal="center" vertical="center"/>
    </xf>
    <xf numFmtId="0" fontId="1" fillId="13" borderId="1" xfId="0" applyFont="1" applyFill="1" applyBorder="1" applyAlignment="1">
      <alignment horizontal="center" vertical="center"/>
    </xf>
    <xf numFmtId="0" fontId="7" fillId="11" borderId="1" xfId="0" applyFont="1" applyFill="1" applyBorder="1" applyAlignment="1">
      <alignment horizontal="center"/>
    </xf>
    <xf numFmtId="0" fontId="1" fillId="14" borderId="1" xfId="0" applyFont="1" applyFill="1" applyBorder="1"/>
    <xf numFmtId="0" fontId="1" fillId="15" borderId="1" xfId="0" applyFont="1" applyFill="1" applyBorder="1"/>
    <xf numFmtId="0" fontId="1" fillId="7" borderId="1" xfId="0" applyFont="1" applyFill="1" applyBorder="1" applyAlignment="1">
      <alignment horizontal="center" vertical="center"/>
    </xf>
    <xf numFmtId="0" fontId="1" fillId="16" borderId="1" xfId="0" applyFont="1" applyFill="1" applyBorder="1"/>
    <xf numFmtId="0" fontId="6" fillId="0" borderId="0" xfId="0" applyFont="1"/>
    <xf numFmtId="0" fontId="1" fillId="11" borderId="1" xfId="0" applyFont="1" applyFill="1" applyBorder="1" applyAlignment="1">
      <alignment horizontal="center" vertical="center"/>
    </xf>
    <xf numFmtId="0" fontId="1" fillId="6" borderId="1" xfId="0" applyFont="1" applyFill="1" applyBorder="1"/>
    <xf numFmtId="0" fontId="1" fillId="17" borderId="1" xfId="0" applyFont="1" applyFill="1" applyBorder="1"/>
    <xf numFmtId="0" fontId="1" fillId="17" borderId="1" xfId="0" applyFont="1" applyFill="1" applyBorder="1" applyAlignment="1">
      <alignment wrapText="1"/>
    </xf>
    <xf numFmtId="0" fontId="8" fillId="0" borderId="0" xfId="0" applyFont="1"/>
    <xf numFmtId="0" fontId="1" fillId="18" borderId="1" xfId="0" applyFont="1" applyFill="1" applyBorder="1"/>
    <xf numFmtId="0" fontId="1" fillId="0" borderId="6" xfId="0" applyFont="1" applyBorder="1"/>
    <xf numFmtId="0" fontId="1" fillId="2" borderId="3" xfId="0" applyFont="1" applyFill="1" applyBorder="1"/>
    <xf numFmtId="0" fontId="1" fillId="0" borderId="7" xfId="0" applyFont="1" applyBorder="1"/>
    <xf numFmtId="0" fontId="1" fillId="2" borderId="4" xfId="0" applyFont="1" applyFill="1" applyBorder="1"/>
    <xf numFmtId="0" fontId="1" fillId="0" borderId="8" xfId="0" applyFont="1" applyBorder="1" applyAlignment="1">
      <alignment horizontal="center" vertical="top" wrapText="1"/>
    </xf>
    <xf numFmtId="0" fontId="1" fillId="3" borderId="1" xfId="0" applyFont="1" applyFill="1" applyBorder="1" applyAlignment="1">
      <alignment vertical="center" wrapText="1"/>
    </xf>
    <xf numFmtId="0" fontId="1" fillId="0" borderId="0" xfId="0" applyFont="1" applyAlignment="1">
      <alignment horizontal="left"/>
    </xf>
    <xf numFmtId="10" fontId="1" fillId="0" borderId="0" xfId="0" applyNumberFormat="1" applyFont="1"/>
    <xf numFmtId="0" fontId="9" fillId="5" borderId="1" xfId="0" applyFont="1" applyFill="1" applyBorder="1" applyAlignment="1">
      <alignment wrapText="1"/>
    </xf>
    <xf numFmtId="0" fontId="1" fillId="0" borderId="9" xfId="0" applyFont="1" applyBorder="1" applyAlignment="1">
      <alignment wrapText="1"/>
    </xf>
    <xf numFmtId="0" fontId="1" fillId="19" borderId="9" xfId="0" applyFont="1" applyFill="1" applyBorder="1" applyAlignment="1">
      <alignment horizontal="center" vertical="center" wrapText="1"/>
    </xf>
    <xf numFmtId="0" fontId="1" fillId="20"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applyAlignment="1">
      <alignment horizontal="center" vertical="center"/>
    </xf>
    <xf numFmtId="0" fontId="3" fillId="5" borderId="1" xfId="0" applyFont="1" applyFill="1" applyBorder="1" applyAlignment="1">
      <alignment vertical="center" wrapText="1"/>
    </xf>
    <xf numFmtId="0" fontId="3" fillId="0" borderId="9" xfId="0" applyFont="1" applyBorder="1" applyAlignment="1">
      <alignment vertical="center" wrapText="1"/>
    </xf>
    <xf numFmtId="0" fontId="2" fillId="19" borderId="9"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11" fillId="21" borderId="5" xfId="0" applyFont="1" applyFill="1" applyBorder="1"/>
    <xf numFmtId="10" fontId="11" fillId="21" borderId="12" xfId="0" applyNumberFormat="1" applyFont="1" applyFill="1" applyBorder="1"/>
    <xf numFmtId="0" fontId="12" fillId="22" borderId="13" xfId="0" applyFont="1" applyFill="1" applyBorder="1"/>
    <xf numFmtId="10" fontId="12" fillId="22" borderId="14" xfId="0" applyNumberFormat="1" applyFont="1" applyFill="1" applyBorder="1"/>
    <xf numFmtId="0" fontId="1" fillId="23" borderId="1" xfId="0" applyFont="1" applyFill="1" applyBorder="1"/>
    <xf numFmtId="0" fontId="1" fillId="23" borderId="1" xfId="0" applyFont="1" applyFill="1" applyBorder="1" applyAlignment="1">
      <alignment horizontal="center" vertical="center"/>
    </xf>
    <xf numFmtId="0" fontId="1" fillId="23" borderId="9" xfId="0" applyFont="1" applyFill="1" applyBorder="1" applyAlignment="1">
      <alignment horizontal="center" vertical="center" wrapText="1"/>
    </xf>
    <xf numFmtId="0" fontId="13" fillId="0" borderId="9" xfId="0" applyFont="1" applyBorder="1" applyAlignment="1">
      <alignment wrapText="1"/>
    </xf>
    <xf numFmtId="0" fontId="6" fillId="23" borderId="1" xfId="0" applyFont="1" applyFill="1" applyBorder="1"/>
    <xf numFmtId="0" fontId="1" fillId="0" borderId="9" xfId="0" quotePrefix="1" applyFont="1" applyBorder="1" applyAlignment="1">
      <alignment wrapText="1"/>
    </xf>
    <xf numFmtId="0" fontId="4" fillId="2" borderId="1" xfId="0" applyFont="1" applyFill="1" applyBorder="1" applyAlignment="1">
      <alignment horizontal="center" vertical="center" wrapText="1"/>
    </xf>
    <xf numFmtId="0" fontId="2" fillId="0" borderId="0" xfId="0" applyFont="1" applyAlignment="1">
      <alignment vertical="center"/>
    </xf>
    <xf numFmtId="0" fontId="1" fillId="10" borderId="1" xfId="0" applyFont="1" applyFill="1" applyBorder="1" applyAlignment="1">
      <alignment horizontal="center" vertical="center" wrapText="1"/>
    </xf>
    <xf numFmtId="0" fontId="1" fillId="10" borderId="1" xfId="0" applyFont="1" applyFill="1" applyBorder="1" applyAlignment="1">
      <alignment wrapText="1"/>
    </xf>
    <xf numFmtId="0" fontId="1" fillId="6" borderId="1"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1" fillId="13"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1" fillId="6" borderId="1" xfId="0" applyFont="1" applyFill="1" applyBorder="1" applyAlignment="1">
      <alignment wrapText="1"/>
    </xf>
    <xf numFmtId="0" fontId="3" fillId="24" borderId="1" xfId="0" applyFont="1" applyFill="1" applyBorder="1" applyAlignment="1">
      <alignment vertical="center" wrapText="1"/>
    </xf>
    <xf numFmtId="0" fontId="4" fillId="6" borderId="1" xfId="0" applyFont="1" applyFill="1" applyBorder="1" applyAlignment="1">
      <alignment horizontal="center" vertical="center" wrapText="1"/>
    </xf>
    <xf numFmtId="0" fontId="4" fillId="25" borderId="1" xfId="0" applyFont="1" applyFill="1" applyBorder="1" applyAlignment="1">
      <alignment horizontal="center" vertical="center" wrapText="1"/>
    </xf>
    <xf numFmtId="0" fontId="1" fillId="26" borderId="1" xfId="0" applyFont="1" applyFill="1" applyBorder="1" applyAlignment="1">
      <alignment wrapText="1"/>
    </xf>
    <xf numFmtId="0" fontId="1" fillId="12" borderId="1" xfId="0" applyFont="1" applyFill="1" applyBorder="1" applyAlignment="1">
      <alignment wrapText="1"/>
    </xf>
    <xf numFmtId="0" fontId="3" fillId="5" borderId="1" xfId="0" applyFont="1" applyFill="1" applyBorder="1" applyAlignment="1">
      <alignment horizontal="center" vertical="center" wrapText="1"/>
    </xf>
    <xf numFmtId="0" fontId="2" fillId="0" borderId="9" xfId="0" applyFont="1" applyBorder="1" applyAlignment="1">
      <alignment horizontal="center" vertical="center" wrapText="1"/>
    </xf>
    <xf numFmtId="0" fontId="1" fillId="0" borderId="9" xfId="0" applyFont="1" applyBorder="1"/>
    <xf numFmtId="0" fontId="2" fillId="0" borderId="9" xfId="0" applyFont="1" applyBorder="1" applyAlignment="1">
      <alignment horizontal="center" vertical="center"/>
    </xf>
    <xf numFmtId="0" fontId="1" fillId="0" borderId="0" xfId="0" applyFont="1" applyAlignment="1">
      <alignment horizontal="left" vertical="top"/>
    </xf>
    <xf numFmtId="0" fontId="5" fillId="0" borderId="0" xfId="0" applyFont="1"/>
    <xf numFmtId="0" fontId="1" fillId="26" borderId="1" xfId="0" applyFont="1" applyFill="1" applyBorder="1"/>
    <xf numFmtId="0" fontId="1" fillId="2" borderId="1" xfId="0" applyFont="1" applyFill="1" applyBorder="1"/>
    <xf numFmtId="0" fontId="1" fillId="0" borderId="0" xfId="0" applyFont="1" applyAlignment="1">
      <alignment wrapText="1"/>
    </xf>
    <xf numFmtId="0" fontId="13" fillId="26" borderId="1" xfId="0" applyFont="1" applyFill="1" applyBorder="1"/>
    <xf numFmtId="0" fontId="1" fillId="2" borderId="1" xfId="0" applyFont="1" applyFill="1" applyBorder="1" applyAlignment="1">
      <alignment wrapText="1"/>
    </xf>
    <xf numFmtId="0" fontId="1" fillId="26" borderId="1" xfId="0" applyFont="1" applyFill="1" applyBorder="1"/>
    <xf numFmtId="0" fontId="1" fillId="0" borderId="0" xfId="0" quotePrefix="1" applyFont="1"/>
    <xf numFmtId="3" fontId="1" fillId="0" borderId="0" xfId="0" applyNumberFormat="1" applyFont="1"/>
    <xf numFmtId="0" fontId="14" fillId="0" borderId="0" xfId="0" applyFont="1" applyAlignment="1"/>
    <xf numFmtId="0" fontId="14" fillId="0" borderId="0" xfId="0" applyFont="1"/>
    <xf numFmtId="0" fontId="5" fillId="27" borderId="0" xfId="0" applyFont="1" applyFill="1" applyAlignment="1">
      <alignment wrapText="1"/>
    </xf>
    <xf numFmtId="0" fontId="14" fillId="27" borderId="0" xfId="0" applyFont="1" applyFill="1" applyAlignment="1">
      <alignment wrapText="1"/>
    </xf>
    <xf numFmtId="0" fontId="14" fillId="27" borderId="0" xfId="0" applyFont="1" applyFill="1" applyAlignment="1"/>
    <xf numFmtId="0" fontId="5" fillId="27" borderId="0" xfId="0" applyFont="1" applyFill="1"/>
    <xf numFmtId="0" fontId="14" fillId="27" borderId="0" xfId="0" applyFont="1" applyFill="1"/>
    <xf numFmtId="16" fontId="1" fillId="0" borderId="0" xfId="0" applyNumberFormat="1" applyFont="1"/>
    <xf numFmtId="17" fontId="1" fillId="0" borderId="0" xfId="0" applyNumberFormat="1" applyFont="1"/>
    <xf numFmtId="0" fontId="15" fillId="28" borderId="0" xfId="0" applyFont="1" applyFill="1" applyAlignment="1"/>
    <xf numFmtId="0" fontId="15" fillId="28" borderId="0" xfId="0" applyFont="1" applyFill="1" applyAlignment="1">
      <alignment wrapText="1"/>
    </xf>
    <xf numFmtId="14" fontId="1" fillId="0" borderId="0" xfId="0" applyNumberFormat="1" applyFont="1"/>
    <xf numFmtId="0" fontId="1" fillId="0" borderId="0" xfId="0" applyFont="1"/>
    <xf numFmtId="0" fontId="2" fillId="0" borderId="0" xfId="0" applyFont="1" applyAlignment="1">
      <alignment horizontal="center" wrapText="1"/>
    </xf>
    <xf numFmtId="0" fontId="0" fillId="0" borderId="0" xfId="0" applyFont="1" applyAlignment="1"/>
    <xf numFmtId="0" fontId="1" fillId="0" borderId="10" xfId="0" applyFont="1" applyBorder="1" applyAlignment="1">
      <alignment horizontal="center" vertical="center"/>
    </xf>
    <xf numFmtId="0" fontId="10" fillId="0" borderId="11" xfId="0" applyFont="1" applyBorder="1"/>
    <xf numFmtId="0" fontId="1" fillId="0" borderId="6" xfId="0" applyFont="1" applyBorder="1" applyAlignment="1">
      <alignment horizontal="center" vertical="center" wrapText="1"/>
    </xf>
    <xf numFmtId="0" fontId="10" fillId="0" borderId="15" xfId="0" applyFont="1" applyBorder="1"/>
  </cellXfs>
  <cellStyles count="1">
    <cellStyle name="Normal" xfId="0" builtinId="0"/>
  </cellStyles>
  <dxfs count="7">
    <dxf>
      <fill>
        <patternFill patternType="solid">
          <fgColor rgb="FFB7E1CD"/>
          <bgColor rgb="FFB7E1CD"/>
        </patternFill>
      </fill>
    </dxf>
    <dxf>
      <font>
        <color theme="1"/>
      </font>
      <fill>
        <patternFill patternType="solid">
          <fgColor rgb="FF00B0F0"/>
          <bgColor rgb="FF00B0F0"/>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ill>
        <patternFill patternType="solid">
          <fgColor rgb="FFDBE5F1"/>
          <bgColor rgb="FFDBE5F1"/>
        </patternFill>
      </fill>
    </dxf>
    <dxf>
      <fill>
        <patternFill patternType="solid">
          <fgColor rgb="FFB8CCE4"/>
          <bgColor rgb="FFB8CCE4"/>
        </patternFill>
      </fill>
    </dxf>
    <dxf>
      <fill>
        <patternFill patternType="solid">
          <fgColor theme="1"/>
          <bgColor theme="1"/>
        </patternFill>
      </fill>
    </dxf>
  </dxfs>
  <tableStyles count="1">
    <tableStyle name="Kyleighs spreadsheet-style" pivot="0" count="3" xr9:uid="{00000000-0011-0000-FFFF-FFFF00000000}">
      <tableStyleElement type="headerRow" dxfId="6"/>
      <tableStyleElement type="firstRowStripe" dxfId="5"/>
      <tableStyleElement type="secondRowStripe" dxfId="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customschemas.google.com/relationships/workbookmetadata" Target="metadata"/></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H72">
  <tableColumns count="8">
    <tableColumn id="1" xr3:uid="{00000000-0010-0000-0000-000001000000}" name="ResponseId"/>
    <tableColumn id="2" xr3:uid="{00000000-0010-0000-0000-000002000000}" name="Q52 - Reflecting on the past year, how has COVID-19 changed your lifestyle, behaviours and thinking for the BETTER?"/>
    <tableColumn id="3" xr3:uid="{00000000-0010-0000-0000-000003000000}" name="Q73 - Reflecting on the past year, how has COVID-19 changed your lifestyle, behaviours and thinking for the WORSE?"/>
    <tableColumn id="4" xr3:uid="{00000000-0010-0000-0000-000004000000}" name="Q74 - Did you learn anything new about yourself or others during the pandemic?"/>
    <tableColumn id="5" xr3:uid="{00000000-0010-0000-0000-000005000000}" name="Q71 - Reflecting on the past year, name a few things you did to better cope and become more resilient during the pandemic?"/>
    <tableColumn id="6" xr3:uid="{00000000-0010-0000-0000-000006000000}" name="Q72 - Thinking ahead, what support would you/your family need in the next 6 months to thrive and recover from the pandemic?"/>
    <tableColumn id="7" xr3:uid="{00000000-0010-0000-0000-000007000000}" name="Theme? You can assign a code that works for you. e.g., 1= financial struggles; 2= mental health"/>
    <tableColumn id="8" xr3:uid="{00000000-0010-0000-0000-000008000000}" name="Notes"/>
  </tableColumns>
  <tableStyleInfo name="Kyleighs spreadsheet-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949"/>
  <sheetViews>
    <sheetView workbookViewId="0">
      <pane ySplit="2" topLeftCell="A919" activePane="bottomLeft" state="frozen"/>
      <selection pane="bottomLeft" activeCell="B4" sqref="B4"/>
    </sheetView>
  </sheetViews>
  <sheetFormatPr baseColWidth="10" defaultColWidth="14.5" defaultRowHeight="15" customHeight="1" x14ac:dyDescent="0.2"/>
  <cols>
    <col min="1" max="1" width="23.5" customWidth="1"/>
    <col min="2" max="8" width="13.83203125" customWidth="1"/>
    <col min="9" max="9" width="8.33203125" customWidth="1"/>
    <col min="10" max="10" width="27.33203125" customWidth="1"/>
    <col min="11" max="11" width="8" customWidth="1"/>
    <col min="12" max="13" width="11.6640625" hidden="1" customWidth="1"/>
    <col min="14" max="14" width="27.5" customWidth="1"/>
    <col min="15" max="15" width="8" customWidth="1"/>
    <col min="16" max="16" width="29.83203125" customWidth="1"/>
    <col min="17" max="17" width="8" customWidth="1"/>
    <col min="18" max="18" width="27.83203125" customWidth="1"/>
    <col min="19" max="19" width="8" customWidth="1"/>
    <col min="20" max="20" width="30.6640625" customWidth="1"/>
    <col min="21" max="21" width="8" customWidth="1"/>
    <col min="22" max="25" width="12.1640625" customWidth="1"/>
    <col min="26" max="26" width="17.1640625" customWidth="1"/>
    <col min="27" max="27" width="9.33203125" customWidth="1"/>
    <col min="28" max="29" width="9.1640625" customWidth="1"/>
    <col min="30" max="30" width="24.5" customWidth="1"/>
    <col min="31" max="31" width="22.83203125" customWidth="1"/>
    <col min="32" max="32" width="17.6640625" customWidth="1"/>
    <col min="33" max="33" width="21.5" customWidth="1"/>
    <col min="34" max="34" width="17.33203125" customWidth="1"/>
  </cols>
  <sheetData>
    <row r="1" spans="1:34" ht="44.25" customHeight="1" x14ac:dyDescent="0.2">
      <c r="B1" s="1"/>
      <c r="C1" s="1"/>
      <c r="D1" s="1"/>
      <c r="E1" s="1"/>
      <c r="F1" s="1"/>
      <c r="G1" s="1"/>
      <c r="H1" s="1"/>
      <c r="J1" s="2"/>
      <c r="L1" s="3"/>
      <c r="M1" s="3"/>
      <c r="N1" s="4" t="s">
        <v>0</v>
      </c>
      <c r="O1" s="5"/>
      <c r="P1" s="5"/>
      <c r="Q1" s="6"/>
      <c r="R1" s="7" t="s">
        <v>1</v>
      </c>
      <c r="S1" s="8"/>
      <c r="T1" s="8"/>
      <c r="U1" s="8"/>
      <c r="V1" s="9"/>
      <c r="W1" s="9"/>
      <c r="X1" s="9"/>
      <c r="Y1" s="9"/>
      <c r="Z1" s="124" t="s">
        <v>2</v>
      </c>
      <c r="AA1" s="125"/>
      <c r="AB1" s="125"/>
      <c r="AC1" s="124" t="s">
        <v>3</v>
      </c>
      <c r="AD1" s="125"/>
      <c r="AE1" s="124" t="s">
        <v>4</v>
      </c>
      <c r="AF1" s="125"/>
      <c r="AG1" s="125"/>
      <c r="AH1" s="125"/>
    </row>
    <row r="2" spans="1:34" ht="14.25" customHeight="1" x14ac:dyDescent="0.2">
      <c r="A2" s="11" t="s">
        <v>5</v>
      </c>
      <c r="B2" s="11" t="s">
        <v>6</v>
      </c>
      <c r="C2" s="11" t="s">
        <v>7</v>
      </c>
      <c r="D2" s="11" t="s">
        <v>8</v>
      </c>
      <c r="E2" s="11" t="s">
        <v>9</v>
      </c>
      <c r="F2" s="11" t="s">
        <v>10</v>
      </c>
      <c r="G2" s="11" t="s">
        <v>11</v>
      </c>
      <c r="H2" s="11" t="s">
        <v>12</v>
      </c>
      <c r="I2" s="11" t="s">
        <v>13</v>
      </c>
      <c r="J2" s="12" t="s">
        <v>14</v>
      </c>
      <c r="K2" s="12" t="s">
        <v>15</v>
      </c>
      <c r="L2" s="13" t="s">
        <v>0</v>
      </c>
      <c r="M2" s="13" t="s">
        <v>1</v>
      </c>
      <c r="N2" s="12" t="s">
        <v>16</v>
      </c>
      <c r="O2" s="12" t="s">
        <v>17</v>
      </c>
      <c r="P2" s="12" t="s">
        <v>18</v>
      </c>
      <c r="Q2" s="12" t="s">
        <v>19</v>
      </c>
      <c r="R2" s="12" t="s">
        <v>20</v>
      </c>
      <c r="S2" s="12" t="s">
        <v>21</v>
      </c>
      <c r="T2" s="12" t="s">
        <v>22</v>
      </c>
      <c r="U2" s="12" t="s">
        <v>23</v>
      </c>
      <c r="V2" s="14"/>
      <c r="W2" s="14"/>
      <c r="X2" s="14"/>
      <c r="Y2" s="14"/>
      <c r="Z2" s="15" t="s">
        <v>24</v>
      </c>
      <c r="AA2" s="15" t="s">
        <v>25</v>
      </c>
      <c r="AB2" s="15" t="s">
        <v>26</v>
      </c>
      <c r="AC2" s="16" t="s">
        <v>27</v>
      </c>
      <c r="AD2" s="16" t="s">
        <v>28</v>
      </c>
      <c r="AE2" s="17" t="s">
        <v>29</v>
      </c>
      <c r="AF2" s="17" t="s">
        <v>30</v>
      </c>
      <c r="AG2" s="17" t="s">
        <v>31</v>
      </c>
      <c r="AH2" s="17" t="s">
        <v>32</v>
      </c>
    </row>
    <row r="3" spans="1:34" ht="16.5" customHeight="1" x14ac:dyDescent="0.2">
      <c r="A3" s="18" t="s">
        <v>33</v>
      </c>
      <c r="B3" s="1"/>
      <c r="C3" s="1"/>
      <c r="D3" s="1"/>
      <c r="E3" s="1"/>
      <c r="F3" s="1"/>
      <c r="G3" s="1"/>
      <c r="H3" s="1"/>
      <c r="I3" s="18">
        <f t="shared" ref="I3:I19" si="0">SUM(J3,N3,P3,R3,T3)</f>
        <v>1040</v>
      </c>
      <c r="J3" s="19">
        <f>COUNTIF(K23:K946,"-99")</f>
        <v>208</v>
      </c>
      <c r="K3" s="20"/>
      <c r="L3" s="19"/>
      <c r="M3" s="19"/>
      <c r="N3" s="19">
        <f>COUNTIF(O23:O946,"-99")</f>
        <v>165</v>
      </c>
      <c r="O3" s="19"/>
      <c r="P3" s="19">
        <f>COUNTIF(Q23:Q946,"-99")</f>
        <v>230</v>
      </c>
      <c r="Q3" s="19"/>
      <c r="R3" s="19">
        <f>COUNTIF(S23:S946,"-99")</f>
        <v>208</v>
      </c>
      <c r="S3" s="19"/>
      <c r="T3" s="19">
        <f>COUNTIF(U23:U946,"-99")</f>
        <v>229</v>
      </c>
      <c r="U3" s="19"/>
      <c r="V3" s="21"/>
      <c r="W3" s="21"/>
      <c r="X3" s="21"/>
      <c r="Y3" s="21"/>
      <c r="Z3" s="22"/>
      <c r="AA3" s="22"/>
      <c r="AB3" s="22"/>
      <c r="AC3" s="22"/>
      <c r="AD3" s="22"/>
      <c r="AE3" s="22"/>
      <c r="AF3" s="22"/>
      <c r="AG3" s="22"/>
      <c r="AH3" s="22"/>
    </row>
    <row r="4" spans="1:34" ht="16.5" customHeight="1" x14ac:dyDescent="0.2">
      <c r="A4" s="18" t="s">
        <v>34</v>
      </c>
      <c r="B4" s="1"/>
      <c r="C4" s="1"/>
      <c r="D4" s="1"/>
      <c r="E4" s="1"/>
      <c r="F4" s="1"/>
      <c r="G4" s="1"/>
      <c r="H4" s="1"/>
      <c r="I4" s="18">
        <f t="shared" si="0"/>
        <v>362</v>
      </c>
      <c r="J4" s="19">
        <f>COUNTIF(K23:K947,"-999")</f>
        <v>102</v>
      </c>
      <c r="K4" s="20"/>
      <c r="L4" s="19"/>
      <c r="M4" s="19"/>
      <c r="N4" s="19">
        <f>COUNTIF(O23:O947,"-999")</f>
        <v>75</v>
      </c>
      <c r="O4" s="19"/>
      <c r="P4" s="19">
        <f>COUNTIF(Q23:Q947,"-999")</f>
        <v>133</v>
      </c>
      <c r="Q4" s="19"/>
      <c r="R4" s="19">
        <f>COUNTIF(S23:S947,"-999")</f>
        <v>37</v>
      </c>
      <c r="S4" s="19"/>
      <c r="T4" s="19">
        <f>COUNTIF(U23:U947,"-999")</f>
        <v>15</v>
      </c>
      <c r="U4" s="19"/>
      <c r="V4" s="21"/>
      <c r="W4" s="21"/>
      <c r="X4" s="21"/>
      <c r="Y4" s="21"/>
      <c r="Z4" s="22"/>
      <c r="AA4" s="22"/>
      <c r="AB4" s="22"/>
      <c r="AC4" s="22"/>
      <c r="AD4" s="22"/>
      <c r="AE4" s="22"/>
      <c r="AF4" s="22"/>
      <c r="AG4" s="22"/>
      <c r="AH4" s="22"/>
    </row>
    <row r="5" spans="1:34" ht="16.5" customHeight="1" x14ac:dyDescent="0.2">
      <c r="A5" s="18" t="s">
        <v>35</v>
      </c>
      <c r="B5" s="1"/>
      <c r="C5" s="1"/>
      <c r="D5" s="1"/>
      <c r="E5" s="1"/>
      <c r="F5" s="1"/>
      <c r="G5" s="1"/>
      <c r="H5" s="1"/>
      <c r="I5" s="18">
        <f t="shared" si="0"/>
        <v>129</v>
      </c>
      <c r="J5" s="19">
        <f>COUNTIF(K23:K947,"13")</f>
        <v>2</v>
      </c>
      <c r="K5" s="20"/>
      <c r="L5" s="19"/>
      <c r="M5" s="19"/>
      <c r="N5" s="19">
        <f>COUNTIF(O23:O947,"13")</f>
        <v>1</v>
      </c>
      <c r="O5" s="23"/>
      <c r="P5" s="19">
        <f>COUNTIF(Q23:Q947,"13")</f>
        <v>1</v>
      </c>
      <c r="Q5" s="19"/>
      <c r="R5" s="19">
        <f>COUNTIF(S23:S947,"13")</f>
        <v>0</v>
      </c>
      <c r="S5" s="19"/>
      <c r="T5" s="19">
        <f>COUNTIF(U23:U947,"13")</f>
        <v>125</v>
      </c>
      <c r="U5" s="19"/>
      <c r="V5" s="21"/>
      <c r="W5" s="21"/>
      <c r="X5" s="21"/>
      <c r="Y5" s="21"/>
      <c r="Z5" s="22"/>
      <c r="AA5" s="22"/>
      <c r="AB5" s="22"/>
      <c r="AC5" s="22"/>
      <c r="AD5" s="22"/>
      <c r="AE5" s="22"/>
      <c r="AF5" s="22"/>
      <c r="AG5" s="22"/>
      <c r="AH5" s="22"/>
    </row>
    <row r="6" spans="1:34" ht="16.5" customHeight="1" x14ac:dyDescent="0.2">
      <c r="A6" s="18" t="s">
        <v>36</v>
      </c>
      <c r="B6" s="1"/>
      <c r="C6" s="1"/>
      <c r="D6" s="1"/>
      <c r="E6" s="1"/>
      <c r="F6" s="1"/>
      <c r="G6" s="1"/>
      <c r="H6" s="1"/>
      <c r="I6" s="18">
        <f t="shared" si="0"/>
        <v>70</v>
      </c>
      <c r="J6" s="19">
        <f>COUNTIF(K23:K947,"1")</f>
        <v>15</v>
      </c>
      <c r="K6" s="20"/>
      <c r="L6" s="19"/>
      <c r="M6" s="19"/>
      <c r="N6" s="19">
        <f>COUNTIF(O23:O947,"1")</f>
        <v>25</v>
      </c>
      <c r="O6" s="19"/>
      <c r="P6" s="19">
        <f>COUNTIF(Q23:Q947,"1")</f>
        <v>15</v>
      </c>
      <c r="Q6" s="19"/>
      <c r="R6" s="19">
        <f>COUNTIF(S23:S947,"1")</f>
        <v>10</v>
      </c>
      <c r="S6" s="19"/>
      <c r="T6" s="19">
        <f>COUNTIF(U23:U947,"1")</f>
        <v>5</v>
      </c>
      <c r="U6" s="19"/>
      <c r="V6" s="21"/>
      <c r="W6" s="21"/>
      <c r="X6" s="21"/>
      <c r="Y6" s="21"/>
      <c r="Z6" s="22"/>
      <c r="AA6" s="22"/>
      <c r="AB6" s="22"/>
      <c r="AC6" s="22"/>
      <c r="AD6" s="22"/>
      <c r="AE6" s="22"/>
      <c r="AF6" s="22"/>
      <c r="AG6" s="22"/>
      <c r="AH6" s="22"/>
    </row>
    <row r="7" spans="1:34" ht="16.5" customHeight="1" x14ac:dyDescent="0.2">
      <c r="A7" s="18" t="s">
        <v>37</v>
      </c>
      <c r="B7" s="1"/>
      <c r="C7" s="1"/>
      <c r="D7" s="1"/>
      <c r="E7" s="1"/>
      <c r="F7" s="1"/>
      <c r="G7" s="1"/>
      <c r="H7" s="1"/>
      <c r="I7" s="18">
        <f t="shared" si="0"/>
        <v>349</v>
      </c>
      <c r="J7" s="19">
        <f>COUNTIF(K23:K947,"2")</f>
        <v>47</v>
      </c>
      <c r="K7" s="20"/>
      <c r="L7" s="19"/>
      <c r="M7" s="19"/>
      <c r="N7" s="19">
        <f>COUNTIF(O23:O947,"2")</f>
        <v>44</v>
      </c>
      <c r="O7" s="19"/>
      <c r="P7" s="19">
        <f>COUNTIF(Q23:Q947,"2")</f>
        <v>197</v>
      </c>
      <c r="Q7" s="19"/>
      <c r="R7" s="19">
        <f>COUNTIF(S23:S947,"2")</f>
        <v>51</v>
      </c>
      <c r="S7" s="19"/>
      <c r="T7" s="19">
        <f>COUNTIF(U23:U947,"2")</f>
        <v>10</v>
      </c>
      <c r="U7" s="19"/>
      <c r="V7" s="21"/>
      <c r="W7" s="21"/>
      <c r="X7" s="21"/>
      <c r="Y7" s="21"/>
      <c r="Z7" s="22"/>
      <c r="AA7" s="22"/>
      <c r="AB7" s="22"/>
      <c r="AC7" s="22"/>
      <c r="AD7" s="22"/>
      <c r="AE7" s="22"/>
      <c r="AF7" s="22"/>
      <c r="AG7" s="22"/>
      <c r="AH7" s="22"/>
    </row>
    <row r="8" spans="1:34" ht="16.5" customHeight="1" x14ac:dyDescent="0.2">
      <c r="A8" s="18" t="s">
        <v>38</v>
      </c>
      <c r="B8" s="1"/>
      <c r="C8" s="1"/>
      <c r="D8" s="1"/>
      <c r="E8" s="1"/>
      <c r="F8" s="1"/>
      <c r="G8" s="1"/>
      <c r="H8" s="1"/>
      <c r="I8" s="18">
        <f t="shared" si="0"/>
        <v>56</v>
      </c>
      <c r="J8" s="19">
        <f>COUNTIF(K23:K947,"3")</f>
        <v>14</v>
      </c>
      <c r="K8" s="20"/>
      <c r="L8" s="19"/>
      <c r="M8" s="19"/>
      <c r="N8" s="19">
        <f>COUNTIF(O23:O947,"3")</f>
        <v>6</v>
      </c>
      <c r="O8" s="19"/>
      <c r="P8" s="19">
        <f>COUNTIF(Q23:Q947,"3")</f>
        <v>6</v>
      </c>
      <c r="Q8" s="19"/>
      <c r="R8" s="19">
        <f>COUNTIF(S23:S947,"3")</f>
        <v>10</v>
      </c>
      <c r="S8" s="19"/>
      <c r="T8" s="19">
        <f>COUNTIF(U23:U947,"3")</f>
        <v>20</v>
      </c>
      <c r="U8" s="19"/>
      <c r="V8" s="21"/>
      <c r="W8" s="21"/>
      <c r="X8" s="21"/>
      <c r="Y8" s="21"/>
      <c r="Z8" s="22"/>
      <c r="AA8" s="22"/>
      <c r="AB8" s="22"/>
      <c r="AC8" s="22"/>
      <c r="AD8" s="22"/>
      <c r="AE8" s="22"/>
      <c r="AF8" s="22"/>
      <c r="AG8" s="22"/>
      <c r="AH8" s="22"/>
    </row>
    <row r="9" spans="1:34" ht="16.5" customHeight="1" x14ac:dyDescent="0.2">
      <c r="A9" s="18" t="s">
        <v>39</v>
      </c>
      <c r="B9" s="1"/>
      <c r="C9" s="1"/>
      <c r="D9" s="1"/>
      <c r="E9" s="1"/>
      <c r="F9" s="1"/>
      <c r="G9" s="1"/>
      <c r="H9" s="1"/>
      <c r="I9" s="18">
        <f t="shared" si="0"/>
        <v>310</v>
      </c>
      <c r="J9" s="19">
        <f>COUNTIF(K23:K947,"4+")</f>
        <v>43</v>
      </c>
      <c r="K9" s="20"/>
      <c r="L9" s="19"/>
      <c r="M9" s="19"/>
      <c r="N9" s="19">
        <f>COUNTIF(O23:O947,"4+")</f>
        <v>4</v>
      </c>
      <c r="O9" s="19"/>
      <c r="P9" s="19">
        <f>COUNTIF(Q23:Q947,"4+")</f>
        <v>1</v>
      </c>
      <c r="Q9" s="19"/>
      <c r="R9" s="19">
        <f>COUNTIF(S23:S947,"4+")</f>
        <v>224</v>
      </c>
      <c r="S9" s="19"/>
      <c r="T9" s="19">
        <f>COUNTIF(U23:U947,"4+")</f>
        <v>38</v>
      </c>
      <c r="U9" s="19"/>
      <c r="V9" s="21"/>
      <c r="W9" s="21"/>
      <c r="X9" s="21"/>
      <c r="Y9" s="21"/>
      <c r="Z9" s="22"/>
      <c r="AA9" s="22"/>
      <c r="AB9" s="22"/>
      <c r="AC9" s="22"/>
      <c r="AD9" s="22"/>
      <c r="AE9" s="22"/>
      <c r="AF9" s="22"/>
      <c r="AG9" s="22"/>
      <c r="AH9" s="22"/>
    </row>
    <row r="10" spans="1:34" ht="16.5" customHeight="1" x14ac:dyDescent="0.2">
      <c r="A10" s="18" t="s">
        <v>40</v>
      </c>
      <c r="B10" s="1"/>
      <c r="C10" s="1"/>
      <c r="D10" s="1"/>
      <c r="E10" s="1"/>
      <c r="F10" s="1"/>
      <c r="G10" s="1"/>
      <c r="H10" s="1"/>
      <c r="I10" s="18">
        <f t="shared" si="0"/>
        <v>58</v>
      </c>
      <c r="J10" s="19">
        <f>COUNTIF(K23:K947,"4-")</f>
        <v>14</v>
      </c>
      <c r="K10" s="20"/>
      <c r="L10" s="19"/>
      <c r="M10" s="19"/>
      <c r="N10" s="19">
        <f>COUNTIF(O23:O947,"4-")</f>
        <v>28</v>
      </c>
      <c r="O10" s="19"/>
      <c r="P10" s="19">
        <f>COUNTIF(Q23:Q947,"4-")</f>
        <v>1</v>
      </c>
      <c r="Q10" s="19"/>
      <c r="R10" s="19">
        <f>COUNTIF(S23:S947,"4-")</f>
        <v>12</v>
      </c>
      <c r="S10" s="19"/>
      <c r="T10" s="19">
        <f>COUNTIF(U23:U947,"4-")</f>
        <v>3</v>
      </c>
      <c r="U10" s="19"/>
      <c r="V10" s="21"/>
      <c r="W10" s="21"/>
      <c r="X10" s="21"/>
      <c r="Y10" s="21"/>
      <c r="Z10" s="22"/>
      <c r="AA10" s="22"/>
      <c r="AB10" s="22"/>
      <c r="AC10" s="22"/>
      <c r="AD10" s="22"/>
      <c r="AE10" s="22"/>
      <c r="AF10" s="22"/>
      <c r="AG10" s="22"/>
      <c r="AH10" s="22"/>
    </row>
    <row r="11" spans="1:34" ht="16.5" customHeight="1" x14ac:dyDescent="0.2">
      <c r="A11" s="18" t="s">
        <v>41</v>
      </c>
      <c r="B11" s="1"/>
      <c r="C11" s="1"/>
      <c r="D11" s="1"/>
      <c r="E11" s="1"/>
      <c r="F11" s="1"/>
      <c r="G11" s="1"/>
      <c r="H11" s="1"/>
      <c r="I11" s="18">
        <f t="shared" si="0"/>
        <v>6</v>
      </c>
      <c r="J11" s="19">
        <f>COUNTIF(K23:K947,"5+")</f>
        <v>0</v>
      </c>
      <c r="K11" s="20"/>
      <c r="L11" s="19"/>
      <c r="M11" s="19"/>
      <c r="N11" s="19">
        <f>COUNTIF(O23:O947,"5+")</f>
        <v>0</v>
      </c>
      <c r="O11" s="19"/>
      <c r="P11" s="19">
        <f>COUNTIF(Q23:Q947,"5+")</f>
        <v>0</v>
      </c>
      <c r="Q11" s="19"/>
      <c r="R11" s="19">
        <f>COUNTIF(S23:S947,"5+")</f>
        <v>0</v>
      </c>
      <c r="S11" s="19"/>
      <c r="T11" s="19">
        <f>COUNTIF(U23:U947,"5+")</f>
        <v>6</v>
      </c>
      <c r="U11" s="19"/>
      <c r="V11" s="21"/>
      <c r="W11" s="21"/>
      <c r="X11" s="21"/>
      <c r="Y11" s="21"/>
      <c r="Z11" s="22"/>
      <c r="AA11" s="22"/>
      <c r="AB11" s="22"/>
      <c r="AC11" s="22"/>
      <c r="AD11" s="22"/>
      <c r="AE11" s="22"/>
      <c r="AF11" s="22"/>
      <c r="AG11" s="22"/>
      <c r="AH11" s="22"/>
    </row>
    <row r="12" spans="1:34" ht="16.5" customHeight="1" x14ac:dyDescent="0.2">
      <c r="A12" s="18" t="s">
        <v>42</v>
      </c>
      <c r="B12" s="1"/>
      <c r="C12" s="1"/>
      <c r="D12" s="1"/>
      <c r="E12" s="1"/>
      <c r="F12" s="1"/>
      <c r="G12" s="1"/>
      <c r="H12" s="1"/>
      <c r="I12" s="18">
        <f t="shared" si="0"/>
        <v>6</v>
      </c>
      <c r="J12" s="19">
        <f>COUNTIF(K23:K947,"5-")</f>
        <v>0</v>
      </c>
      <c r="K12" s="20"/>
      <c r="L12" s="19"/>
      <c r="M12" s="19"/>
      <c r="N12" s="19">
        <f>COUNTIF(O23:O947,"5-")</f>
        <v>6</v>
      </c>
      <c r="O12" s="19"/>
      <c r="P12" s="19">
        <f>COUNTIF(Q23:Q947,"5-")</f>
        <v>0</v>
      </c>
      <c r="Q12" s="19"/>
      <c r="R12" s="19">
        <f>COUNTIF(S23:S947,"5-")</f>
        <v>0</v>
      </c>
      <c r="S12" s="19"/>
      <c r="T12" s="19">
        <f>COUNTIF(U23:U947,"5-")</f>
        <v>0</v>
      </c>
      <c r="U12" s="19"/>
      <c r="V12" s="21"/>
      <c r="W12" s="21"/>
      <c r="X12" s="21"/>
      <c r="Y12" s="21"/>
      <c r="Z12" s="22"/>
      <c r="AA12" s="22"/>
      <c r="AB12" s="22"/>
      <c r="AC12" s="22"/>
      <c r="AD12" s="22"/>
      <c r="AE12" s="22"/>
      <c r="AF12" s="22"/>
      <c r="AG12" s="22"/>
      <c r="AH12" s="22"/>
    </row>
    <row r="13" spans="1:34" ht="16.5" customHeight="1" x14ac:dyDescent="0.2">
      <c r="A13" s="18" t="s">
        <v>43</v>
      </c>
      <c r="B13" s="1"/>
      <c r="C13" s="1"/>
      <c r="D13" s="1"/>
      <c r="E13" s="1"/>
      <c r="F13" s="1"/>
      <c r="G13" s="1"/>
      <c r="H13" s="1"/>
      <c r="I13" s="18">
        <f t="shared" si="0"/>
        <v>217</v>
      </c>
      <c r="J13" s="19">
        <f>COUNTIF(K23:K947,"6")</f>
        <v>78</v>
      </c>
      <c r="K13" s="20"/>
      <c r="L13" s="19"/>
      <c r="M13" s="19"/>
      <c r="N13" s="19">
        <f>COUNTIF(O23:O947,"6")</f>
        <v>7</v>
      </c>
      <c r="O13" s="19"/>
      <c r="P13" s="19">
        <f>COUNTIF(Q23:Q947,"6")</f>
        <v>3</v>
      </c>
      <c r="Q13" s="19"/>
      <c r="R13" s="19">
        <f>COUNTIF(S23:S947,"6")</f>
        <v>15</v>
      </c>
      <c r="S13" s="19"/>
      <c r="T13" s="19">
        <f>COUNTIF(U23:U947,"6")</f>
        <v>114</v>
      </c>
      <c r="U13" s="19"/>
      <c r="V13" s="21"/>
      <c r="W13" s="21"/>
      <c r="X13" s="21"/>
      <c r="Y13" s="21"/>
      <c r="Z13" s="22"/>
      <c r="AA13" s="22"/>
      <c r="AB13" s="22"/>
      <c r="AC13" s="22"/>
      <c r="AD13" s="22"/>
      <c r="AE13" s="22"/>
      <c r="AF13" s="22"/>
      <c r="AG13" s="22"/>
      <c r="AH13" s="22"/>
    </row>
    <row r="14" spans="1:34" ht="16.5" customHeight="1" x14ac:dyDescent="0.2">
      <c r="A14" s="18" t="s">
        <v>44</v>
      </c>
      <c r="B14" s="1"/>
      <c r="C14" s="1"/>
      <c r="D14" s="1"/>
      <c r="E14" s="1"/>
      <c r="F14" s="1"/>
      <c r="G14" s="1"/>
      <c r="H14" s="1"/>
      <c r="I14" s="18">
        <f t="shared" si="0"/>
        <v>85</v>
      </c>
      <c r="J14" s="19">
        <f>COUNTIF(K23:K947,"7")</f>
        <v>9</v>
      </c>
      <c r="K14" s="20"/>
      <c r="L14" s="19"/>
      <c r="M14" s="19"/>
      <c r="N14" s="19">
        <f>COUNTIF(O23:O947,"7")</f>
        <v>1</v>
      </c>
      <c r="O14" s="19"/>
      <c r="P14" s="19">
        <f>COUNTIF(Q23:Q947,"7")</f>
        <v>3</v>
      </c>
      <c r="Q14" s="19"/>
      <c r="R14" s="19">
        <f>COUNTIF(S23:S947,"7")</f>
        <v>9</v>
      </c>
      <c r="S14" s="19"/>
      <c r="T14" s="19">
        <f>COUNTIF(U23:U947,"7")</f>
        <v>63</v>
      </c>
      <c r="U14" s="19"/>
      <c r="V14" s="21"/>
      <c r="W14" s="21"/>
      <c r="X14" s="21"/>
      <c r="Y14" s="21"/>
      <c r="Z14" s="22"/>
      <c r="AA14" s="22"/>
      <c r="AB14" s="22"/>
      <c r="AC14" s="22"/>
      <c r="AD14" s="22"/>
      <c r="AE14" s="22"/>
      <c r="AF14" s="22"/>
      <c r="AG14" s="22"/>
      <c r="AH14" s="22"/>
    </row>
    <row r="15" spans="1:34" ht="16.5" customHeight="1" x14ac:dyDescent="0.2">
      <c r="A15" s="18" t="s">
        <v>45</v>
      </c>
      <c r="B15" s="1"/>
      <c r="C15" s="1"/>
      <c r="D15" s="1"/>
      <c r="E15" s="1"/>
      <c r="F15" s="1"/>
      <c r="G15" s="1"/>
      <c r="H15" s="1"/>
      <c r="I15" s="18">
        <f t="shared" si="0"/>
        <v>67</v>
      </c>
      <c r="J15" s="19">
        <f>COUNTIF(K23:K947,"8")</f>
        <v>3</v>
      </c>
      <c r="K15" s="20"/>
      <c r="L15" s="19"/>
      <c r="M15" s="19"/>
      <c r="N15" s="19">
        <f>COUNTIF(O23:O947,"8")</f>
        <v>0</v>
      </c>
      <c r="O15" s="19"/>
      <c r="P15" s="19">
        <f>COUNTIF(Q23:Q947,"8")</f>
        <v>0</v>
      </c>
      <c r="Q15" s="19"/>
      <c r="R15" s="19">
        <f>COUNTIF(S23:S947,"8")</f>
        <v>8</v>
      </c>
      <c r="S15" s="19"/>
      <c r="T15" s="19">
        <f>COUNTIF(U23:U947,"8")</f>
        <v>56</v>
      </c>
      <c r="U15" s="19"/>
      <c r="V15" s="21"/>
      <c r="W15" s="21"/>
      <c r="X15" s="21"/>
      <c r="Y15" s="21"/>
      <c r="Z15" s="22"/>
      <c r="AA15" s="22"/>
      <c r="AB15" s="22"/>
      <c r="AC15" s="22"/>
      <c r="AD15" s="22"/>
      <c r="AE15" s="22"/>
      <c r="AF15" s="22"/>
      <c r="AG15" s="22"/>
      <c r="AH15" s="22"/>
    </row>
    <row r="16" spans="1:34" ht="16.5" customHeight="1" x14ac:dyDescent="0.2">
      <c r="A16" s="18" t="s">
        <v>46</v>
      </c>
      <c r="B16" s="1"/>
      <c r="C16" s="1"/>
      <c r="D16" s="1"/>
      <c r="E16" s="1"/>
      <c r="F16" s="1"/>
      <c r="G16" s="1"/>
      <c r="H16" s="1"/>
      <c r="I16" s="18">
        <f t="shared" si="0"/>
        <v>0</v>
      </c>
      <c r="J16" s="19">
        <f>COUNTIF(K23:K947,"9")</f>
        <v>0</v>
      </c>
      <c r="K16" s="20"/>
      <c r="L16" s="19"/>
      <c r="M16" s="19"/>
      <c r="N16" s="19">
        <f>COUNTIF(O23:O947,"9")</f>
        <v>0</v>
      </c>
      <c r="O16" s="19"/>
      <c r="P16" s="19">
        <f>COUNTIF(Q23:Q947,"9")</f>
        <v>0</v>
      </c>
      <c r="Q16" s="19"/>
      <c r="R16" s="19">
        <f>COUNTIF(S23:S947,"9")</f>
        <v>0</v>
      </c>
      <c r="S16" s="19"/>
      <c r="T16" s="19">
        <f>COUNTIF(U23:U947,"9")</f>
        <v>0</v>
      </c>
      <c r="U16" s="19"/>
      <c r="V16" s="21"/>
      <c r="W16" s="21"/>
      <c r="X16" s="21"/>
      <c r="Y16" s="21"/>
      <c r="Z16" s="22"/>
      <c r="AA16" s="22"/>
      <c r="AB16" s="22"/>
      <c r="AC16" s="22"/>
      <c r="AD16" s="22"/>
      <c r="AE16" s="22"/>
      <c r="AF16" s="22"/>
      <c r="AG16" s="22"/>
      <c r="AH16" s="22"/>
    </row>
    <row r="17" spans="1:34" ht="16.5" customHeight="1" x14ac:dyDescent="0.2">
      <c r="A17" s="18" t="s">
        <v>47</v>
      </c>
      <c r="B17" s="1"/>
      <c r="C17" s="1"/>
      <c r="D17" s="1"/>
      <c r="E17" s="1"/>
      <c r="F17" s="1"/>
      <c r="G17" s="1"/>
      <c r="H17" s="1"/>
      <c r="I17" s="18">
        <f t="shared" si="0"/>
        <v>20</v>
      </c>
      <c r="J17" s="19">
        <f>COUNTIF(K23:K947,"10")</f>
        <v>10</v>
      </c>
      <c r="K17" s="20"/>
      <c r="L17" s="19"/>
      <c r="M17" s="19"/>
      <c r="N17" s="19">
        <f>COUNTIF(O23:O947,"10")</f>
        <v>0</v>
      </c>
      <c r="O17" s="19"/>
      <c r="P17" s="19">
        <f>COUNTIF(Q23:Q947,"10")</f>
        <v>2</v>
      </c>
      <c r="Q17" s="19"/>
      <c r="R17" s="19">
        <f>COUNTIF(S23:S947,"10")</f>
        <v>6</v>
      </c>
      <c r="S17" s="19"/>
      <c r="T17" s="19">
        <f>COUNTIF(U23:U947,"10")</f>
        <v>2</v>
      </c>
      <c r="U17" s="19"/>
      <c r="V17" s="21"/>
      <c r="W17" s="21"/>
      <c r="X17" s="21"/>
      <c r="Y17" s="21"/>
      <c r="Z17" s="22"/>
      <c r="AA17" s="22"/>
      <c r="AB17" s="22"/>
      <c r="AC17" s="22"/>
      <c r="AD17" s="22"/>
      <c r="AE17" s="22"/>
      <c r="AF17" s="22"/>
      <c r="AG17" s="22"/>
      <c r="AH17" s="22"/>
    </row>
    <row r="18" spans="1:34" ht="16.5" customHeight="1" x14ac:dyDescent="0.2">
      <c r="A18" s="18" t="s">
        <v>48</v>
      </c>
      <c r="B18" s="1"/>
      <c r="C18" s="1"/>
      <c r="D18" s="1"/>
      <c r="E18" s="1"/>
      <c r="F18" s="1"/>
      <c r="G18" s="1"/>
      <c r="H18" s="1"/>
      <c r="I18" s="18">
        <f t="shared" si="0"/>
        <v>19</v>
      </c>
      <c r="J18" s="19">
        <f>COUNTIF(K23:K947,"11")</f>
        <v>1</v>
      </c>
      <c r="K18" s="20"/>
      <c r="L18" s="19"/>
      <c r="M18" s="19"/>
      <c r="N18" s="19">
        <f>COUNTIF(O23:O947,"11")</f>
        <v>2</v>
      </c>
      <c r="O18" s="19"/>
      <c r="P18" s="19">
        <f>COUNTIF(Q23:Q947,"11")</f>
        <v>10</v>
      </c>
      <c r="Q18" s="19"/>
      <c r="R18" s="19">
        <f>COUNTIF(S23:S947,"11")</f>
        <v>0</v>
      </c>
      <c r="S18" s="19"/>
      <c r="T18" s="19">
        <f>COUNTIF(U23:U947,"11")</f>
        <v>6</v>
      </c>
      <c r="U18" s="19"/>
      <c r="V18" s="21"/>
      <c r="W18" s="21"/>
      <c r="X18" s="21"/>
      <c r="Y18" s="21"/>
      <c r="Z18" s="22"/>
      <c r="AA18" s="22"/>
      <c r="AB18" s="22"/>
      <c r="AC18" s="22"/>
      <c r="AD18" s="22"/>
      <c r="AE18" s="22"/>
      <c r="AF18" s="22"/>
      <c r="AG18" s="22"/>
      <c r="AH18" s="22"/>
    </row>
    <row r="19" spans="1:34" ht="16.5" customHeight="1" x14ac:dyDescent="0.2">
      <c r="A19" s="18" t="s">
        <v>49</v>
      </c>
      <c r="B19" s="1"/>
      <c r="C19" s="1"/>
      <c r="D19" s="1"/>
      <c r="E19" s="1"/>
      <c r="F19" s="1"/>
      <c r="G19" s="1"/>
      <c r="H19" s="1"/>
      <c r="I19" s="18">
        <f t="shared" si="0"/>
        <v>32</v>
      </c>
      <c r="J19" s="19">
        <f>COUNTIF(K23:K947,"11")</f>
        <v>1</v>
      </c>
      <c r="K19" s="20"/>
      <c r="L19" s="19"/>
      <c r="M19" s="19"/>
      <c r="N19" s="19">
        <f>COUNTIF(O23:O947,"12")</f>
        <v>2</v>
      </c>
      <c r="O19" s="19"/>
      <c r="P19" s="19">
        <f>COUNTIF(Q23:Q947,"12")</f>
        <v>1</v>
      </c>
      <c r="Q19" s="19"/>
      <c r="R19" s="19">
        <f>COUNTIF(S23:S947,"12")</f>
        <v>2</v>
      </c>
      <c r="S19" s="19"/>
      <c r="T19" s="19">
        <f>COUNTIF(U23:U947,"12")</f>
        <v>26</v>
      </c>
      <c r="U19" s="19"/>
      <c r="V19" s="21"/>
      <c r="W19" s="21"/>
      <c r="X19" s="21"/>
      <c r="Y19" s="21"/>
      <c r="Z19" s="22"/>
      <c r="AA19" s="22"/>
      <c r="AB19" s="22"/>
      <c r="AC19" s="22"/>
      <c r="AD19" s="22"/>
      <c r="AE19" s="22"/>
      <c r="AF19" s="22"/>
      <c r="AG19" s="22"/>
      <c r="AH19" s="22"/>
    </row>
    <row r="20" spans="1:34" ht="16.5" customHeight="1" x14ac:dyDescent="0.2">
      <c r="B20" s="1"/>
      <c r="C20" s="1" t="s">
        <v>50</v>
      </c>
      <c r="D20" s="1"/>
      <c r="E20" s="1"/>
      <c r="F20" s="1"/>
      <c r="G20" s="1"/>
      <c r="H20" s="1"/>
      <c r="J20" s="10"/>
      <c r="L20" s="10"/>
      <c r="M20" s="10"/>
      <c r="N20" s="10"/>
      <c r="O20" s="10"/>
      <c r="P20" s="10"/>
      <c r="Q20" s="10"/>
      <c r="R20" s="10"/>
      <c r="S20" s="10"/>
      <c r="T20" s="10"/>
      <c r="U20" s="10"/>
      <c r="V20" s="24"/>
      <c r="W20" s="24"/>
      <c r="X20" s="24"/>
      <c r="Y20" s="24"/>
      <c r="Z20" s="25"/>
      <c r="AA20" s="25"/>
      <c r="AB20" s="25"/>
      <c r="AC20" s="25"/>
      <c r="AD20" s="25"/>
      <c r="AE20" s="25"/>
      <c r="AF20" s="25"/>
      <c r="AG20" s="25"/>
      <c r="AH20" s="25"/>
    </row>
    <row r="21" spans="1:34" ht="16.5" customHeight="1" x14ac:dyDescent="0.2">
      <c r="A21" s="26" t="s">
        <v>51</v>
      </c>
      <c r="B21" s="1" t="s">
        <v>52</v>
      </c>
      <c r="C21" s="27">
        <f t="shared" ref="C21:D21" si="1">AVERAGE(C23:C947)</f>
        <v>0.81113537117903933</v>
      </c>
      <c r="D21" s="27">
        <f t="shared" si="1"/>
        <v>38.734732172296987</v>
      </c>
      <c r="E21" s="1" t="s">
        <v>52</v>
      </c>
      <c r="F21" s="1" t="s">
        <v>52</v>
      </c>
      <c r="G21" s="1" t="s">
        <v>52</v>
      </c>
      <c r="H21" s="1" t="s">
        <v>52</v>
      </c>
      <c r="J21" s="10"/>
      <c r="L21" s="10"/>
      <c r="M21" s="10"/>
      <c r="N21" s="10"/>
      <c r="O21" s="10"/>
      <c r="P21" s="10"/>
      <c r="Q21" s="10"/>
      <c r="R21" s="10"/>
      <c r="S21" s="10"/>
      <c r="T21" s="10"/>
      <c r="U21" s="10"/>
      <c r="V21" s="24"/>
      <c r="W21" s="24"/>
      <c r="X21" s="24"/>
      <c r="Y21" s="24"/>
      <c r="Z21" s="25"/>
      <c r="AA21" s="25"/>
      <c r="AB21" s="25"/>
      <c r="AC21" s="25"/>
      <c r="AD21" s="25"/>
      <c r="AE21" s="25"/>
      <c r="AF21" s="25"/>
      <c r="AG21" s="25"/>
      <c r="AH21" s="25"/>
    </row>
    <row r="22" spans="1:34" ht="16.5" customHeight="1" x14ac:dyDescent="0.2">
      <c r="B22" s="1"/>
      <c r="C22" s="1"/>
      <c r="D22" s="1"/>
      <c r="E22" s="1"/>
      <c r="F22" s="1"/>
      <c r="G22" s="1"/>
      <c r="H22" s="1"/>
      <c r="J22" s="10"/>
      <c r="L22" s="10"/>
      <c r="M22" s="10"/>
      <c r="N22" s="10"/>
      <c r="O22" s="10"/>
      <c r="P22" s="10"/>
      <c r="Q22" s="10"/>
      <c r="R22" s="10"/>
      <c r="S22" s="10"/>
      <c r="T22" s="10"/>
      <c r="U22" s="10"/>
      <c r="V22" s="24"/>
      <c r="W22" s="24"/>
      <c r="X22" s="24"/>
      <c r="Y22" s="24"/>
      <c r="Z22" s="25"/>
      <c r="AA22" s="25"/>
      <c r="AB22" s="25"/>
      <c r="AC22" s="25"/>
      <c r="AD22" s="25"/>
      <c r="AE22" s="25"/>
      <c r="AF22" s="25"/>
      <c r="AG22" s="25"/>
      <c r="AH22" s="25"/>
    </row>
    <row r="23" spans="1:34" ht="14.25" customHeight="1" x14ac:dyDescent="0.2">
      <c r="A23" s="18" t="s">
        <v>53</v>
      </c>
      <c r="B23" s="1">
        <f>VLOOKUP('FINAL CODES'!A23,'Demographic data '!$A$2:$H$927,2,TRUE)</f>
        <v>1476</v>
      </c>
      <c r="C23" s="1">
        <f>VLOOKUP(A23,'Demographic data '!$A$2:$H$927,3,TRUE)</f>
        <v>1</v>
      </c>
      <c r="D23" s="1">
        <f>VLOOKUP(A23,'Demographic data '!$A$2:$H$927,4,TRUE)</f>
        <v>32.761643835616439</v>
      </c>
      <c r="E23" s="1">
        <f>VLOOKUP(A23,'Demographic data '!$A$2:$H$927,5,TRUE)</f>
        <v>187</v>
      </c>
      <c r="F23" s="1">
        <f>VLOOKUP(A23,'Demographic data '!$A$2:$H$927,6,TRUE)</f>
        <v>4</v>
      </c>
      <c r="G23" s="1">
        <f>VLOOKUP(A23,'Demographic data '!$A$2:$H$927,7,TRUE)</f>
        <v>12</v>
      </c>
      <c r="H23" s="1">
        <f>VLOOKUP(A23,'Demographic data '!$A$2:$H$927,8,TRUE)</f>
        <v>3</v>
      </c>
      <c r="J23" s="28" t="s">
        <v>54</v>
      </c>
      <c r="K23" s="18">
        <v>-99</v>
      </c>
      <c r="L23" s="29">
        <v>-99</v>
      </c>
      <c r="M23" s="29">
        <v>-99</v>
      </c>
      <c r="N23" s="28" t="s">
        <v>54</v>
      </c>
      <c r="O23" s="28">
        <v>-99</v>
      </c>
      <c r="P23" s="28" t="s">
        <v>54</v>
      </c>
      <c r="Q23" s="28">
        <v>-99</v>
      </c>
      <c r="R23" s="30" t="s">
        <v>54</v>
      </c>
      <c r="S23" s="30">
        <v>-99</v>
      </c>
      <c r="T23" s="30" t="s">
        <v>54</v>
      </c>
      <c r="U23" s="30">
        <v>-99</v>
      </c>
      <c r="V23" s="31"/>
      <c r="W23" s="31"/>
      <c r="X23" s="31"/>
      <c r="Y23" s="31"/>
      <c r="Z23" s="2"/>
      <c r="AA23" s="2"/>
      <c r="AB23" s="2"/>
      <c r="AC23" s="2"/>
      <c r="AD23" s="2"/>
    </row>
    <row r="24" spans="1:34" ht="14.25" customHeight="1" x14ac:dyDescent="0.2">
      <c r="A24" s="18" t="s">
        <v>55</v>
      </c>
      <c r="B24" s="1">
        <f>VLOOKUP('FINAL CODES'!A24,'Demographic data '!$A$2:$H$927,2,TRUE)</f>
        <v>2125</v>
      </c>
      <c r="C24" s="1">
        <f>VLOOKUP(A24,'Demographic data '!$A$2:$H$927,3,TRUE)</f>
        <v>1</v>
      </c>
      <c r="D24" s="1">
        <f>VLOOKUP(A24,'Demographic data '!$A$2:$H$927,4,TRUE)</f>
        <v>32.013698630136986</v>
      </c>
      <c r="E24" s="1">
        <f>VLOOKUP(A24,'Demographic data '!$A$2:$H$927,5,TRUE)</f>
        <v>185</v>
      </c>
      <c r="F24" s="1">
        <f>VLOOKUP(A24,'Demographic data '!$A$2:$H$927,6,TRUE)</f>
        <v>4</v>
      </c>
      <c r="G24" s="1">
        <f>VLOOKUP(A24,'Demographic data '!$A$2:$H$927,7,TRUE)</f>
        <v>-9</v>
      </c>
      <c r="H24" s="1">
        <f>VLOOKUP(A24,'Demographic data '!$A$2:$H$927,8,TRUE)</f>
        <v>-9</v>
      </c>
      <c r="J24" s="18" t="s">
        <v>56</v>
      </c>
      <c r="K24" s="18" t="s">
        <v>57</v>
      </c>
      <c r="L24" s="32">
        <v>6</v>
      </c>
      <c r="M24" s="32">
        <v>6</v>
      </c>
      <c r="N24" s="18" t="s">
        <v>58</v>
      </c>
      <c r="O24" s="18" t="s">
        <v>59</v>
      </c>
      <c r="P24" s="18" t="s">
        <v>60</v>
      </c>
      <c r="Q24" s="18" t="s">
        <v>61</v>
      </c>
      <c r="R24" s="33" t="s">
        <v>62</v>
      </c>
      <c r="S24" s="33" t="s">
        <v>63</v>
      </c>
      <c r="T24" s="33" t="s">
        <v>64</v>
      </c>
      <c r="U24" s="33">
        <v>7</v>
      </c>
      <c r="V24" s="31"/>
      <c r="W24" s="31"/>
      <c r="X24" s="31"/>
      <c r="Y24" s="31"/>
      <c r="Z24" s="2"/>
      <c r="AA24" s="2"/>
      <c r="AB24" s="2"/>
      <c r="AC24" s="2"/>
      <c r="AD24" s="2"/>
    </row>
    <row r="25" spans="1:34" ht="14.25" customHeight="1" x14ac:dyDescent="0.2">
      <c r="A25" s="18" t="s">
        <v>65</v>
      </c>
      <c r="B25" s="1">
        <f>VLOOKUP('FINAL CODES'!A25,'Demographic data '!$A$2:$H$927,2,TRUE)</f>
        <v>701</v>
      </c>
      <c r="C25" s="1">
        <f>VLOOKUP(A25,'Demographic data '!$A$2:$H$927,3,TRUE)</f>
        <v>1</v>
      </c>
      <c r="D25" s="1">
        <f>VLOOKUP(A25,'Demographic data '!$A$2:$H$927,4,TRUE)</f>
        <v>57.345205479452055</v>
      </c>
      <c r="E25" s="1">
        <f>VLOOKUP(A25,'Demographic data '!$A$2:$H$927,5,TRUE)</f>
        <v>185</v>
      </c>
      <c r="F25" s="1">
        <f>VLOOKUP(A25,'Demographic data '!$A$2:$H$927,6,TRUE)</f>
        <v>4</v>
      </c>
      <c r="G25" s="1">
        <f>VLOOKUP(A25,'Demographic data '!$A$2:$H$927,7,TRUE)</f>
        <v>3</v>
      </c>
      <c r="H25" s="1">
        <f>VLOOKUP(A25,'Demographic data '!$A$2:$H$927,8,TRUE)</f>
        <v>10</v>
      </c>
      <c r="J25" s="18" t="s">
        <v>66</v>
      </c>
      <c r="K25" s="18">
        <v>6</v>
      </c>
      <c r="L25" s="32">
        <v>6</v>
      </c>
      <c r="M25" s="32">
        <v>6</v>
      </c>
      <c r="N25" s="18" t="s">
        <v>67</v>
      </c>
      <c r="O25" s="18" t="s">
        <v>68</v>
      </c>
      <c r="P25" s="28" t="s">
        <v>54</v>
      </c>
      <c r="Q25" s="28">
        <v>-99</v>
      </c>
      <c r="R25" s="33" t="s">
        <v>69</v>
      </c>
      <c r="S25" s="33" t="s">
        <v>70</v>
      </c>
      <c r="T25" s="33" t="s">
        <v>71</v>
      </c>
      <c r="U25" s="33">
        <v>13</v>
      </c>
      <c r="V25" s="31"/>
      <c r="W25" s="31"/>
      <c r="X25" s="31"/>
      <c r="Y25" s="31"/>
      <c r="Z25" s="2"/>
      <c r="AA25" s="2"/>
      <c r="AB25" s="2"/>
      <c r="AC25" s="2"/>
      <c r="AD25" s="2"/>
    </row>
    <row r="26" spans="1:34" ht="14.25" customHeight="1" x14ac:dyDescent="0.2">
      <c r="A26" s="18" t="s">
        <v>72</v>
      </c>
      <c r="B26" s="1">
        <f>VLOOKUP('FINAL CODES'!A26,'Demographic data '!$A$2:$H$927,2,TRUE)</f>
        <v>1188</v>
      </c>
      <c r="C26" s="1">
        <f>VLOOKUP(A26,'Demographic data '!$A$2:$H$927,3,TRUE)</f>
        <v>1</v>
      </c>
      <c r="D26" s="1">
        <f>VLOOKUP(A26,'Demographic data '!$A$2:$H$927,4,TRUE)</f>
        <v>34.635616438356166</v>
      </c>
      <c r="E26" s="1">
        <f>VLOOKUP(A26,'Demographic data '!$A$2:$H$927,5,TRUE)</f>
        <v>187</v>
      </c>
      <c r="F26" s="1">
        <f>VLOOKUP(A26,'Demographic data '!$A$2:$H$927,6,TRUE)</f>
        <v>4</v>
      </c>
      <c r="G26" s="1">
        <f>VLOOKUP(A26,'Demographic data '!$A$2:$H$927,7,TRUE)</f>
        <v>11</v>
      </c>
      <c r="H26" s="1">
        <f>VLOOKUP(A26,'Demographic data '!$A$2:$H$927,8,TRUE)</f>
        <v>10</v>
      </c>
      <c r="J26" s="18" t="s">
        <v>73</v>
      </c>
      <c r="K26" s="18" t="s">
        <v>74</v>
      </c>
      <c r="L26" s="29"/>
      <c r="M26" s="29"/>
      <c r="N26" s="18" t="s">
        <v>75</v>
      </c>
      <c r="O26" s="18" t="s">
        <v>76</v>
      </c>
      <c r="P26" s="18" t="s">
        <v>77</v>
      </c>
      <c r="Q26" s="18" t="s">
        <v>78</v>
      </c>
      <c r="R26" s="33" t="s">
        <v>79</v>
      </c>
      <c r="S26" s="33" t="s">
        <v>80</v>
      </c>
      <c r="T26" s="33" t="s">
        <v>81</v>
      </c>
      <c r="U26" s="33" t="s">
        <v>82</v>
      </c>
      <c r="V26" s="31"/>
      <c r="W26" s="31"/>
      <c r="X26" s="31"/>
      <c r="Y26" s="31"/>
      <c r="Z26" s="2"/>
      <c r="AA26" s="2"/>
      <c r="AB26" s="2"/>
      <c r="AC26" s="2"/>
      <c r="AD26" s="2"/>
    </row>
    <row r="27" spans="1:34" ht="14.25" customHeight="1" x14ac:dyDescent="0.2">
      <c r="A27" s="18" t="s">
        <v>83</v>
      </c>
      <c r="B27" s="1">
        <f>VLOOKUP('FINAL CODES'!A27,'Demographic data '!$A$2:$H$927,2,TRUE)</f>
        <v>799</v>
      </c>
      <c r="C27" s="1">
        <f>VLOOKUP(A27,'Demographic data '!$A$2:$H$927,3,TRUE)</f>
        <v>1</v>
      </c>
      <c r="D27" s="1">
        <f>VLOOKUP(A27,'Demographic data '!$A$2:$H$927,4,TRUE)</f>
        <v>29.767123287671232</v>
      </c>
      <c r="E27" s="1">
        <f>VLOOKUP(A27,'Demographic data '!$A$2:$H$927,5,TRUE)</f>
        <v>122</v>
      </c>
      <c r="F27" s="1">
        <f>VLOOKUP(A27,'Demographic data '!$A$2:$H$927,6,TRUE)</f>
        <v>4</v>
      </c>
      <c r="G27" s="1">
        <f>VLOOKUP(A27,'Demographic data '!$A$2:$H$927,7,TRUE)</f>
        <v>6</v>
      </c>
      <c r="H27" s="1">
        <f>VLOOKUP(A27,'Demographic data '!$A$2:$H$927,8,TRUE)</f>
        <v>8</v>
      </c>
      <c r="J27" s="18" t="s">
        <v>54</v>
      </c>
      <c r="K27" s="18">
        <v>-99</v>
      </c>
      <c r="L27" s="29">
        <v>-99</v>
      </c>
      <c r="M27" s="29">
        <v>-99</v>
      </c>
      <c r="N27" s="18" t="s">
        <v>54</v>
      </c>
      <c r="O27" s="18">
        <v>-99</v>
      </c>
      <c r="P27" s="18" t="s">
        <v>54</v>
      </c>
      <c r="Q27" s="18">
        <v>-99</v>
      </c>
      <c r="R27" s="33" t="s">
        <v>54</v>
      </c>
      <c r="S27" s="33">
        <v>-99</v>
      </c>
      <c r="T27" s="33" t="s">
        <v>54</v>
      </c>
      <c r="U27" s="33">
        <v>-99</v>
      </c>
      <c r="V27" s="31"/>
      <c r="W27" s="31"/>
      <c r="X27" s="31"/>
      <c r="Y27" s="31"/>
      <c r="Z27" s="2"/>
      <c r="AA27" s="2"/>
      <c r="AB27" s="2"/>
      <c r="AC27" s="2"/>
      <c r="AD27" s="2"/>
    </row>
    <row r="28" spans="1:34" ht="14.25" customHeight="1" x14ac:dyDescent="0.2">
      <c r="A28" s="18" t="s">
        <v>84</v>
      </c>
      <c r="B28" s="1">
        <f>VLOOKUP('FINAL CODES'!A28,'Demographic data '!$A$2:$H$927,2,TRUE)</f>
        <v>1811</v>
      </c>
      <c r="C28" s="1">
        <f>VLOOKUP(A28,'Demographic data '!$A$2:$H$927,3,TRUE)</f>
        <v>0</v>
      </c>
      <c r="D28" s="1">
        <f>VLOOKUP(A28,'Demographic data '!$A$2:$H$927,4,TRUE)</f>
        <v>34.649315068493152</v>
      </c>
      <c r="E28" s="1">
        <f>VLOOKUP(A28,'Demographic data '!$A$2:$H$927,5,TRUE)</f>
        <v>187</v>
      </c>
      <c r="F28" s="1">
        <f>VLOOKUP(A28,'Demographic data '!$A$2:$H$927,6,TRUE)</f>
        <v>4</v>
      </c>
      <c r="G28" s="1">
        <f>VLOOKUP(A28,'Demographic data '!$A$2:$H$927,7,TRUE)</f>
        <v>12</v>
      </c>
      <c r="H28" s="1">
        <f>VLOOKUP(A28,'Demographic data '!$A$2:$H$927,8,TRUE)</f>
        <v>5</v>
      </c>
      <c r="J28" s="18" t="s">
        <v>85</v>
      </c>
      <c r="K28" s="18" t="s">
        <v>86</v>
      </c>
      <c r="L28" s="29"/>
      <c r="M28" s="29"/>
      <c r="N28" s="18" t="s">
        <v>87</v>
      </c>
      <c r="O28" s="18">
        <v>3</v>
      </c>
      <c r="P28" s="18" t="s">
        <v>88</v>
      </c>
      <c r="Q28" s="18">
        <v>1</v>
      </c>
      <c r="R28" s="33" t="s">
        <v>89</v>
      </c>
      <c r="S28" s="33">
        <v>8</v>
      </c>
      <c r="T28" s="33" t="s">
        <v>90</v>
      </c>
      <c r="U28" s="33">
        <v>8</v>
      </c>
      <c r="V28" s="31"/>
      <c r="W28" s="31"/>
      <c r="X28" s="31"/>
      <c r="Y28" s="31"/>
      <c r="Z28" s="2"/>
      <c r="AA28" s="2"/>
      <c r="AB28" s="2"/>
      <c r="AC28" s="2"/>
      <c r="AD28" s="2"/>
    </row>
    <row r="29" spans="1:34" ht="14.25" customHeight="1" x14ac:dyDescent="0.2">
      <c r="A29" s="18" t="s">
        <v>91</v>
      </c>
      <c r="B29" s="1">
        <f>VLOOKUP('FINAL CODES'!A29,'Demographic data '!$A$2:$H$927,2,TRUE)</f>
        <v>1304</v>
      </c>
      <c r="C29" s="1">
        <f>VLOOKUP(A29,'Demographic data '!$A$2:$H$927,3,TRUE)</f>
        <v>1</v>
      </c>
      <c r="D29" s="1">
        <f>VLOOKUP(A29,'Demographic data '!$A$2:$H$927,4,TRUE)</f>
        <v>43.087671232876716</v>
      </c>
      <c r="E29" s="1">
        <f>VLOOKUP(A29,'Demographic data '!$A$2:$H$927,5,TRUE)</f>
        <v>187</v>
      </c>
      <c r="F29" s="1">
        <f>VLOOKUP(A29,'Demographic data '!$A$2:$H$927,6,TRUE)</f>
        <v>4</v>
      </c>
      <c r="G29" s="1">
        <f>VLOOKUP(A29,'Demographic data '!$A$2:$H$927,7,TRUE)</f>
        <v>8</v>
      </c>
      <c r="H29" s="1">
        <f>VLOOKUP(A29,'Demographic data '!$A$2:$H$927,8,TRUE)</f>
        <v>10</v>
      </c>
      <c r="J29" s="28">
        <v>-99</v>
      </c>
      <c r="K29" s="18">
        <v>-99</v>
      </c>
      <c r="L29" s="29">
        <v>-99</v>
      </c>
      <c r="M29" s="29">
        <v>-99</v>
      </c>
      <c r="N29" s="28">
        <v>-99</v>
      </c>
      <c r="O29" s="28">
        <v>-99</v>
      </c>
      <c r="P29" s="28">
        <v>-99</v>
      </c>
      <c r="Q29" s="28">
        <v>-99</v>
      </c>
      <c r="R29" s="30">
        <v>-99</v>
      </c>
      <c r="S29" s="30">
        <v>-99</v>
      </c>
      <c r="T29" s="30">
        <v>-99</v>
      </c>
      <c r="U29" s="30">
        <v>-99</v>
      </c>
      <c r="V29" s="31"/>
      <c r="W29" s="31"/>
      <c r="X29" s="31"/>
      <c r="Y29" s="31"/>
      <c r="Z29" s="2"/>
      <c r="AA29" s="2"/>
      <c r="AB29" s="2"/>
      <c r="AC29" s="2"/>
      <c r="AD29" s="2"/>
    </row>
    <row r="30" spans="1:34" ht="14.25" customHeight="1" x14ac:dyDescent="0.2">
      <c r="A30" s="18" t="s">
        <v>92</v>
      </c>
      <c r="B30" s="1">
        <f>VLOOKUP('FINAL CODES'!A30,'Demographic data '!$A$2:$H$927,2,TRUE)</f>
        <v>946</v>
      </c>
      <c r="C30" s="1">
        <f>VLOOKUP(A30,'Demographic data '!$A$2:$H$927,3,TRUE)</f>
        <v>0</v>
      </c>
      <c r="D30" s="1">
        <f>VLOOKUP(A30,'Demographic data '!$A$2:$H$927,4,TRUE)</f>
        <v>26.175342465753424</v>
      </c>
      <c r="E30" s="1">
        <f>VLOOKUP(A30,'Demographic data '!$A$2:$H$927,5,TRUE)</f>
        <v>185</v>
      </c>
      <c r="F30" s="1">
        <f>VLOOKUP(A30,'Demographic data '!$A$2:$H$927,6,TRUE)</f>
        <v>-9</v>
      </c>
      <c r="G30" s="1">
        <f>VLOOKUP(A30,'Demographic data '!$A$2:$H$927,7,TRUE)</f>
        <v>-9</v>
      </c>
      <c r="H30" s="1">
        <f>VLOOKUP(A30,'Demographic data '!$A$2:$H$927,8,TRUE)</f>
        <v>-9</v>
      </c>
      <c r="J30" s="28" t="s">
        <v>54</v>
      </c>
      <c r="K30" s="18">
        <v>-99</v>
      </c>
      <c r="L30" s="29">
        <v>-99</v>
      </c>
      <c r="M30" s="29">
        <v>-99</v>
      </c>
      <c r="N30" s="28" t="s">
        <v>54</v>
      </c>
      <c r="O30" s="28">
        <v>-99</v>
      </c>
      <c r="P30" s="28" t="s">
        <v>54</v>
      </c>
      <c r="Q30" s="28">
        <v>-99</v>
      </c>
      <c r="R30" s="30" t="s">
        <v>54</v>
      </c>
      <c r="S30" s="30">
        <v>-99</v>
      </c>
      <c r="T30" s="30" t="s">
        <v>54</v>
      </c>
      <c r="U30" s="30">
        <v>-99</v>
      </c>
      <c r="V30" s="31"/>
      <c r="W30" s="31"/>
      <c r="X30" s="31"/>
      <c r="Y30" s="31"/>
      <c r="Z30" s="2"/>
      <c r="AA30" s="2"/>
      <c r="AB30" s="2"/>
      <c r="AC30" s="2"/>
      <c r="AD30" s="2"/>
    </row>
    <row r="31" spans="1:34" ht="14.25" customHeight="1" x14ac:dyDescent="0.2">
      <c r="A31" s="18" t="s">
        <v>93</v>
      </c>
      <c r="B31" s="1">
        <f>VLOOKUP('FINAL CODES'!A31,'Demographic data '!$A$2:$H$927,2,TRUE)</f>
        <v>1138</v>
      </c>
      <c r="C31" s="1">
        <f>VLOOKUP(A31,'Demographic data '!$A$2:$H$927,3,TRUE)</f>
        <v>1</v>
      </c>
      <c r="D31" s="1">
        <f>VLOOKUP(A31,'Demographic data '!$A$2:$H$927,4,TRUE)</f>
        <v>40.315068493150683</v>
      </c>
      <c r="E31" s="1">
        <f>VLOOKUP(A31,'Demographic data '!$A$2:$H$927,5,TRUE)</f>
        <v>65</v>
      </c>
      <c r="F31" s="1">
        <f>VLOOKUP(A31,'Demographic data '!$A$2:$H$927,6,TRUE)</f>
        <v>5</v>
      </c>
      <c r="G31" s="1">
        <f>VLOOKUP(A31,'Demographic data '!$A$2:$H$927,7,TRUE)</f>
        <v>6</v>
      </c>
      <c r="H31" s="1">
        <f>VLOOKUP(A31,'Demographic data '!$A$2:$H$927,8,TRUE)</f>
        <v>11</v>
      </c>
      <c r="J31" s="18" t="s">
        <v>94</v>
      </c>
      <c r="K31" s="18" t="s">
        <v>95</v>
      </c>
      <c r="L31" s="29"/>
      <c r="M31" s="29"/>
      <c r="N31" s="18" t="s">
        <v>96</v>
      </c>
      <c r="O31" s="18" t="s">
        <v>97</v>
      </c>
      <c r="P31" s="18" t="s">
        <v>98</v>
      </c>
      <c r="Q31" s="18" t="s">
        <v>99</v>
      </c>
      <c r="R31" s="33" t="s">
        <v>100</v>
      </c>
      <c r="S31" s="33" t="s">
        <v>101</v>
      </c>
      <c r="T31" s="33" t="s">
        <v>102</v>
      </c>
      <c r="U31" s="33" t="s">
        <v>103</v>
      </c>
      <c r="V31" s="31"/>
      <c r="W31" s="31"/>
      <c r="X31" s="31"/>
      <c r="Y31" s="31"/>
      <c r="Z31" s="2"/>
      <c r="AA31" s="2"/>
      <c r="AB31" s="2"/>
      <c r="AC31" s="2"/>
      <c r="AD31" s="2"/>
    </row>
    <row r="32" spans="1:34" ht="14.25" customHeight="1" x14ac:dyDescent="0.2">
      <c r="A32" s="18" t="s">
        <v>104</v>
      </c>
      <c r="B32" s="1">
        <f>VLOOKUP('FINAL CODES'!A32,'Demographic data '!$A$2:$H$927,2,TRUE)</f>
        <v>3073</v>
      </c>
      <c r="C32" s="1">
        <f>VLOOKUP(A32,'Demographic data '!$A$2:$H$927,3,TRUE)</f>
        <v>2</v>
      </c>
      <c r="D32" s="1">
        <f>VLOOKUP(A32,'Demographic data '!$A$2:$H$927,4,TRUE)</f>
        <v>27.594520547945205</v>
      </c>
      <c r="E32" s="1">
        <f>VLOOKUP(A32,'Demographic data '!$A$2:$H$927,5,TRUE)</f>
        <v>185</v>
      </c>
      <c r="F32" s="1">
        <f>VLOOKUP(A32,'Demographic data '!$A$2:$H$927,6,TRUE)</f>
        <v>9</v>
      </c>
      <c r="G32" s="1">
        <f>VLOOKUP(A32,'Demographic data '!$A$2:$H$927,7,TRUE)</f>
        <v>1</v>
      </c>
      <c r="H32" s="1">
        <f>VLOOKUP(A32,'Demographic data '!$A$2:$H$927,8,TRUE)</f>
        <v>10</v>
      </c>
      <c r="J32" s="18" t="s">
        <v>54</v>
      </c>
      <c r="K32" s="18">
        <v>-99</v>
      </c>
      <c r="L32" s="29">
        <v>-99</v>
      </c>
      <c r="M32" s="29">
        <v>-99</v>
      </c>
      <c r="N32" s="18" t="s">
        <v>105</v>
      </c>
      <c r="O32" s="18" t="s">
        <v>106</v>
      </c>
      <c r="P32" s="18" t="s">
        <v>107</v>
      </c>
      <c r="Q32" s="18" t="s">
        <v>108</v>
      </c>
      <c r="R32" s="33" t="s">
        <v>109</v>
      </c>
      <c r="S32" s="33">
        <v>2</v>
      </c>
      <c r="T32" s="33" t="s">
        <v>110</v>
      </c>
      <c r="U32" s="33">
        <v>7</v>
      </c>
      <c r="V32" s="31"/>
      <c r="W32" s="31"/>
      <c r="X32" s="31"/>
      <c r="Y32" s="31"/>
      <c r="Z32" s="2"/>
      <c r="AA32" s="2"/>
      <c r="AB32" s="2"/>
      <c r="AC32" s="2"/>
      <c r="AD32" s="2"/>
    </row>
    <row r="33" spans="1:34" ht="14.25" customHeight="1" x14ac:dyDescent="0.2">
      <c r="A33" s="18" t="s">
        <v>111</v>
      </c>
      <c r="B33" s="1">
        <f>VLOOKUP('FINAL CODES'!A33,'Demographic data '!$A$2:$H$927,2,TRUE)</f>
        <v>447</v>
      </c>
      <c r="C33" s="1">
        <f>VLOOKUP(A33,'Demographic data '!$A$2:$H$927,3,TRUE)</f>
        <v>0</v>
      </c>
      <c r="D33" s="1">
        <f>VLOOKUP(A33,'Demographic data '!$A$2:$H$927,4,TRUE)</f>
        <v>63.468493150684928</v>
      </c>
      <c r="E33" s="1">
        <f>VLOOKUP(A33,'Demographic data '!$A$2:$H$927,5,TRUE)</f>
        <v>75</v>
      </c>
      <c r="F33" s="1">
        <f>VLOOKUP(A33,'Demographic data '!$A$2:$H$927,6,TRUE)</f>
        <v>6</v>
      </c>
      <c r="G33" s="1">
        <f>VLOOKUP(A33,'Demographic data '!$A$2:$H$927,7,TRUE)</f>
        <v>12</v>
      </c>
      <c r="H33" s="1">
        <f>VLOOKUP(A33,'Demographic data '!$A$2:$H$927,8,TRUE)</f>
        <v>1</v>
      </c>
      <c r="J33" s="18" t="s">
        <v>112</v>
      </c>
      <c r="K33" s="18" t="s">
        <v>113</v>
      </c>
      <c r="L33" s="29"/>
      <c r="M33" s="29"/>
      <c r="N33" s="18" t="s">
        <v>114</v>
      </c>
      <c r="O33" s="18" t="s">
        <v>115</v>
      </c>
      <c r="P33" s="18" t="s">
        <v>116</v>
      </c>
      <c r="Q33" s="18" t="s">
        <v>117</v>
      </c>
      <c r="R33" s="33" t="s">
        <v>118</v>
      </c>
      <c r="S33" s="33" t="s">
        <v>119</v>
      </c>
      <c r="T33" s="33" t="s">
        <v>120</v>
      </c>
      <c r="U33" s="33" t="s">
        <v>121</v>
      </c>
      <c r="V33" s="31"/>
      <c r="W33" s="31"/>
      <c r="X33" s="31"/>
      <c r="Y33" s="31"/>
      <c r="Z33" s="2"/>
      <c r="AA33" s="2"/>
      <c r="AB33" s="2"/>
      <c r="AC33" s="2"/>
      <c r="AD33" s="2"/>
    </row>
    <row r="34" spans="1:34" ht="14.25" customHeight="1" x14ac:dyDescent="0.2">
      <c r="A34" s="18" t="s">
        <v>122</v>
      </c>
      <c r="B34" s="1">
        <f>VLOOKUP('FINAL CODES'!A34,'Demographic data '!$A$2:$H$927,2,TRUE)</f>
        <v>849</v>
      </c>
      <c r="C34" s="1">
        <f>VLOOKUP(A34,'Demographic data '!$A$2:$H$927,3,TRUE)</f>
        <v>1</v>
      </c>
      <c r="D34" s="1">
        <f>VLOOKUP(A34,'Demographic data '!$A$2:$H$927,4,TRUE)</f>
        <v>34.19178082191781</v>
      </c>
      <c r="E34" s="1">
        <f>VLOOKUP(A34,'Demographic data '!$A$2:$H$927,5,TRUE)</f>
        <v>185</v>
      </c>
      <c r="F34" s="1">
        <f>VLOOKUP(A34,'Demographic data '!$A$2:$H$927,6,TRUE)</f>
        <v>4</v>
      </c>
      <c r="G34" s="1">
        <f>VLOOKUP(A34,'Demographic data '!$A$2:$H$927,7,TRUE)</f>
        <v>6</v>
      </c>
      <c r="H34" s="1">
        <f>VLOOKUP(A34,'Demographic data '!$A$2:$H$927,8,TRUE)</f>
        <v>4</v>
      </c>
      <c r="J34" s="18" t="s">
        <v>123</v>
      </c>
      <c r="K34" s="18">
        <v>-999</v>
      </c>
      <c r="L34" s="29">
        <v>-999</v>
      </c>
      <c r="M34" s="29">
        <v>-999</v>
      </c>
      <c r="N34" s="18" t="s">
        <v>124</v>
      </c>
      <c r="O34" s="18" t="s">
        <v>125</v>
      </c>
      <c r="P34" s="18" t="s">
        <v>126</v>
      </c>
      <c r="Q34" s="18">
        <v>2</v>
      </c>
      <c r="R34" s="33" t="s">
        <v>127</v>
      </c>
      <c r="S34" s="33">
        <v>6</v>
      </c>
      <c r="T34" s="33" t="s">
        <v>128</v>
      </c>
      <c r="U34" s="33">
        <v>13</v>
      </c>
      <c r="V34" s="31"/>
      <c r="W34" s="31"/>
      <c r="X34" s="31"/>
      <c r="Y34" s="31"/>
      <c r="Z34" s="2"/>
      <c r="AA34" s="2"/>
      <c r="AB34" s="2"/>
      <c r="AC34" s="2"/>
      <c r="AD34" s="2"/>
    </row>
    <row r="35" spans="1:34" ht="14.25" customHeight="1" x14ac:dyDescent="0.2">
      <c r="A35" s="18" t="s">
        <v>129</v>
      </c>
      <c r="B35" s="1">
        <f>VLOOKUP('FINAL CODES'!A35,'Demographic data '!$A$2:$H$927,2,TRUE)</f>
        <v>792</v>
      </c>
      <c r="C35" s="1">
        <f>VLOOKUP(A35,'Demographic data '!$A$2:$H$927,3,TRUE)</f>
        <v>1</v>
      </c>
      <c r="D35" s="1">
        <f>VLOOKUP(A35,'Demographic data '!$A$2:$H$927,4,TRUE)</f>
        <v>56.646575342465752</v>
      </c>
      <c r="E35" s="1">
        <f>VLOOKUP(A35,'Demographic data '!$A$2:$H$927,5,TRUE)</f>
        <v>168</v>
      </c>
      <c r="F35" s="1">
        <f>VLOOKUP(A35,'Demographic data '!$A$2:$H$927,6,TRUE)</f>
        <v>4</v>
      </c>
      <c r="G35" s="1">
        <f>VLOOKUP(A35,'Demographic data '!$A$2:$H$927,7,TRUE)</f>
        <v>7</v>
      </c>
      <c r="H35" s="1">
        <f>VLOOKUP(A35,'Demographic data '!$A$2:$H$927,8,TRUE)</f>
        <v>10</v>
      </c>
      <c r="J35" s="18" t="s">
        <v>54</v>
      </c>
      <c r="K35" s="18">
        <v>-99</v>
      </c>
      <c r="L35" s="29">
        <v>-99</v>
      </c>
      <c r="M35" s="29">
        <v>-99</v>
      </c>
      <c r="N35" s="18" t="s">
        <v>130</v>
      </c>
      <c r="O35" s="18" t="s">
        <v>131</v>
      </c>
      <c r="P35" s="18" t="s">
        <v>54</v>
      </c>
      <c r="Q35" s="18">
        <v>-99</v>
      </c>
      <c r="R35" s="33" t="s">
        <v>54</v>
      </c>
      <c r="S35" s="33">
        <v>-99</v>
      </c>
      <c r="T35" s="33" t="s">
        <v>132</v>
      </c>
      <c r="U35" s="33" t="s">
        <v>133</v>
      </c>
      <c r="V35" s="31"/>
      <c r="W35" s="31"/>
      <c r="X35" s="31"/>
      <c r="Y35" s="31"/>
      <c r="Z35" s="2"/>
      <c r="AA35" s="2"/>
      <c r="AB35" s="2"/>
      <c r="AC35" s="2"/>
      <c r="AD35" s="2"/>
    </row>
    <row r="36" spans="1:34" ht="14.25" customHeight="1" x14ac:dyDescent="0.2">
      <c r="A36" s="18" t="s">
        <v>134</v>
      </c>
      <c r="B36" s="1">
        <f>VLOOKUP('FINAL CODES'!A36,'Demographic data '!$A$2:$H$927,2,TRUE)</f>
        <v>1734</v>
      </c>
      <c r="C36" s="1">
        <f>VLOOKUP(A36,'Demographic data '!$A$2:$H$927,3,TRUE)</f>
        <v>0</v>
      </c>
      <c r="D36" s="1">
        <f>VLOOKUP(A36,'Demographic data '!$A$2:$H$927,4,TRUE)</f>
        <v>24.989041095890411</v>
      </c>
      <c r="E36" s="1">
        <f>VLOOKUP(A36,'Demographic data '!$A$2:$H$927,5,TRUE)</f>
        <v>65</v>
      </c>
      <c r="F36" s="1">
        <f>VLOOKUP(A36,'Demographic data '!$A$2:$H$927,6,TRUE)</f>
        <v>2</v>
      </c>
      <c r="G36" s="1">
        <f>VLOOKUP(A36,'Demographic data '!$A$2:$H$927,7,TRUE)</f>
        <v>1</v>
      </c>
      <c r="H36" s="1">
        <f>VLOOKUP(A36,'Demographic data '!$A$2:$H$927,8,TRUE)</f>
        <v>2</v>
      </c>
      <c r="J36" s="18" t="s">
        <v>135</v>
      </c>
      <c r="K36" s="18" t="s">
        <v>86</v>
      </c>
      <c r="L36" s="29"/>
      <c r="M36" s="29"/>
      <c r="N36" s="18" t="s">
        <v>136</v>
      </c>
      <c r="O36" s="18" t="s">
        <v>137</v>
      </c>
      <c r="P36" s="18" t="s">
        <v>138</v>
      </c>
      <c r="Q36" s="18">
        <v>2</v>
      </c>
      <c r="R36" s="33" t="s">
        <v>139</v>
      </c>
      <c r="S36" s="33" t="s">
        <v>140</v>
      </c>
      <c r="T36" s="33" t="s">
        <v>141</v>
      </c>
      <c r="U36" s="33" t="s">
        <v>142</v>
      </c>
      <c r="V36" s="31"/>
      <c r="W36" s="31"/>
      <c r="X36" s="31"/>
      <c r="Y36" s="31"/>
      <c r="Z36" s="2"/>
      <c r="AA36" s="2"/>
      <c r="AB36" s="2"/>
      <c r="AC36" s="2"/>
      <c r="AD36" s="2"/>
    </row>
    <row r="37" spans="1:34" ht="14.25" customHeight="1" x14ac:dyDescent="0.2">
      <c r="A37" s="18" t="s">
        <v>143</v>
      </c>
      <c r="B37" s="1">
        <f>VLOOKUP('FINAL CODES'!A37,'Demographic data '!$A$2:$H$927,2,TRUE)</f>
        <v>3087</v>
      </c>
      <c r="C37" s="1">
        <f>VLOOKUP(A37,'Demographic data '!$A$2:$H$927,3,TRUE)</f>
        <v>1</v>
      </c>
      <c r="D37" s="1">
        <f>VLOOKUP(A37,'Demographic data '!$A$2:$H$927,4,TRUE)</f>
        <v>28.328767123287673</v>
      </c>
      <c r="E37" s="1">
        <f>VLOOKUP(A37,'Demographic data '!$A$2:$H$927,5,TRUE)</f>
        <v>78</v>
      </c>
      <c r="F37" s="1">
        <f>VLOOKUP(A37,'Demographic data '!$A$2:$H$927,6,TRUE)</f>
        <v>4</v>
      </c>
      <c r="G37" s="1">
        <f>VLOOKUP(A37,'Demographic data '!$A$2:$H$927,7,TRUE)</f>
        <v>2</v>
      </c>
      <c r="H37" s="1">
        <f>VLOOKUP(A37,'Demographic data '!$A$2:$H$927,8,TRUE)</f>
        <v>5</v>
      </c>
      <c r="J37" s="18" t="s">
        <v>144</v>
      </c>
      <c r="K37" s="18">
        <v>-999</v>
      </c>
      <c r="L37" s="29">
        <v>-999</v>
      </c>
      <c r="M37" s="29">
        <v>-999</v>
      </c>
      <c r="N37" s="18" t="s">
        <v>145</v>
      </c>
      <c r="O37" s="18">
        <v>1</v>
      </c>
      <c r="P37" s="18" t="s">
        <v>54</v>
      </c>
      <c r="Q37" s="18">
        <v>-99</v>
      </c>
      <c r="R37" s="33" t="s">
        <v>54</v>
      </c>
      <c r="S37" s="33">
        <v>-99</v>
      </c>
      <c r="T37" s="33" t="s">
        <v>54</v>
      </c>
      <c r="U37" s="33">
        <v>-99</v>
      </c>
      <c r="V37" s="31"/>
      <c r="W37" s="31"/>
      <c r="X37" s="31"/>
      <c r="Y37" s="31"/>
      <c r="Z37" s="2"/>
      <c r="AA37" s="2"/>
      <c r="AB37" s="2"/>
      <c r="AC37" s="2"/>
      <c r="AD37" s="2"/>
    </row>
    <row r="38" spans="1:34" ht="14.25" customHeight="1" x14ac:dyDescent="0.2">
      <c r="A38" s="18" t="s">
        <v>146</v>
      </c>
      <c r="B38" s="1">
        <f>VLOOKUP('FINAL CODES'!A38,'Demographic data '!$A$2:$H$927,2,TRUE)</f>
        <v>885</v>
      </c>
      <c r="C38" s="1">
        <f>VLOOKUP(A38,'Demographic data '!$A$2:$H$927,3,TRUE)</f>
        <v>1</v>
      </c>
      <c r="D38" s="1">
        <f>VLOOKUP(A38,'Demographic data '!$A$2:$H$927,4,TRUE)</f>
        <v>23.298630136986301</v>
      </c>
      <c r="E38" s="1">
        <f>VLOOKUP(A38,'Demographic data '!$A$2:$H$927,5,TRUE)</f>
        <v>185</v>
      </c>
      <c r="F38" s="1">
        <f>VLOOKUP(A38,'Demographic data '!$A$2:$H$927,6,TRUE)</f>
        <v>2</v>
      </c>
      <c r="G38" s="1">
        <f>VLOOKUP(A38,'Demographic data '!$A$2:$H$927,7,TRUE)</f>
        <v>10</v>
      </c>
      <c r="H38" s="1">
        <f>VLOOKUP(A38,'Demographic data '!$A$2:$H$927,8,TRUE)</f>
        <v>10</v>
      </c>
      <c r="J38" s="18" t="s">
        <v>54</v>
      </c>
      <c r="K38" s="18">
        <v>-99</v>
      </c>
      <c r="L38" s="29">
        <v>-99</v>
      </c>
      <c r="M38" s="29">
        <v>-99</v>
      </c>
      <c r="N38" s="18" t="s">
        <v>54</v>
      </c>
      <c r="O38" s="18">
        <v>-99</v>
      </c>
      <c r="P38" s="18" t="s">
        <v>54</v>
      </c>
      <c r="Q38" s="18">
        <v>-99</v>
      </c>
      <c r="R38" s="33" t="s">
        <v>54</v>
      </c>
      <c r="S38" s="33">
        <v>-99</v>
      </c>
      <c r="T38" s="33" t="s">
        <v>54</v>
      </c>
      <c r="U38" s="33">
        <v>-999</v>
      </c>
      <c r="V38" s="31"/>
      <c r="W38" s="31"/>
      <c r="X38" s="31"/>
      <c r="Y38" s="31"/>
      <c r="Z38" s="2"/>
      <c r="AA38" s="2"/>
      <c r="AB38" s="2"/>
      <c r="AC38" s="2"/>
      <c r="AD38" s="2"/>
    </row>
    <row r="39" spans="1:34" ht="14.25" customHeight="1" x14ac:dyDescent="0.2">
      <c r="A39" s="18" t="s">
        <v>147</v>
      </c>
      <c r="B39" s="1">
        <f>VLOOKUP('FINAL CODES'!A39,'Demographic data '!$A$2:$H$927,2,TRUE)</f>
        <v>1314</v>
      </c>
      <c r="C39" s="1">
        <f>VLOOKUP(A39,'Demographic data '!$A$2:$H$927,3,TRUE)</f>
        <v>0</v>
      </c>
      <c r="D39" s="1">
        <f>VLOOKUP(A39,'Demographic data '!$A$2:$H$927,4,TRUE)</f>
        <v>42.186301369863017</v>
      </c>
      <c r="E39" s="1">
        <f>VLOOKUP(A39,'Demographic data '!$A$2:$H$927,5,TRUE)</f>
        <v>84</v>
      </c>
      <c r="F39" s="1">
        <f>VLOOKUP(A39,'Demographic data '!$A$2:$H$927,6,TRUE)</f>
        <v>4</v>
      </c>
      <c r="G39" s="1">
        <f>VLOOKUP(A39,'Demographic data '!$A$2:$H$927,7,TRUE)</f>
        <v>3</v>
      </c>
      <c r="H39" s="1">
        <f>VLOOKUP(A39,'Demographic data '!$A$2:$H$927,8,TRUE)</f>
        <v>10</v>
      </c>
      <c r="J39" s="18" t="s">
        <v>54</v>
      </c>
      <c r="K39" s="18">
        <v>-99</v>
      </c>
      <c r="L39" s="29">
        <v>-99</v>
      </c>
      <c r="M39" s="29">
        <v>-99</v>
      </c>
      <c r="N39" s="18" t="s">
        <v>148</v>
      </c>
      <c r="O39" s="18" t="s">
        <v>149</v>
      </c>
      <c r="P39" s="18" t="s">
        <v>150</v>
      </c>
      <c r="Q39" s="18">
        <v>3</v>
      </c>
      <c r="R39" s="33" t="s">
        <v>151</v>
      </c>
      <c r="S39" s="33" t="s">
        <v>152</v>
      </c>
      <c r="T39" s="33" t="s">
        <v>153</v>
      </c>
      <c r="U39" s="33" t="s">
        <v>154</v>
      </c>
      <c r="V39" s="31"/>
      <c r="W39" s="31"/>
      <c r="X39" s="31"/>
      <c r="Y39" s="31"/>
      <c r="Z39" s="2"/>
      <c r="AA39" s="2"/>
      <c r="AB39" s="2"/>
      <c r="AC39" s="2"/>
      <c r="AD39" s="2"/>
      <c r="AG39" s="18" t="s">
        <v>155</v>
      </c>
      <c r="AH39" s="18" t="s">
        <v>156</v>
      </c>
    </row>
    <row r="40" spans="1:34" ht="14.25" customHeight="1" x14ac:dyDescent="0.2">
      <c r="A40" s="18" t="s">
        <v>157</v>
      </c>
      <c r="B40" s="1">
        <f>VLOOKUP('FINAL CODES'!A40,'Demographic data '!$A$2:$H$927,2,TRUE)</f>
        <v>237</v>
      </c>
      <c r="C40" s="1">
        <f>VLOOKUP(A40,'Demographic data '!$A$2:$H$927,3,TRUE)</f>
        <v>0</v>
      </c>
      <c r="D40" s="1">
        <f>VLOOKUP(A40,'Demographic data '!$A$2:$H$927,4,TRUE)</f>
        <v>29.654794520547945</v>
      </c>
      <c r="E40" s="1">
        <f>VLOOKUP(A40,'Demographic data '!$A$2:$H$927,5,TRUE)</f>
        <v>84</v>
      </c>
      <c r="F40" s="1">
        <f>VLOOKUP(A40,'Demographic data '!$A$2:$H$927,6,TRUE)</f>
        <v>2</v>
      </c>
      <c r="G40" s="1">
        <f>VLOOKUP(A40,'Demographic data '!$A$2:$H$927,7,TRUE)</f>
        <v>1</v>
      </c>
      <c r="H40" s="1">
        <f>VLOOKUP(A40,'Demographic data '!$A$2:$H$927,8,TRUE)</f>
        <v>11</v>
      </c>
      <c r="J40" s="18" t="s">
        <v>158</v>
      </c>
      <c r="K40" s="18" t="s">
        <v>159</v>
      </c>
      <c r="L40" s="29"/>
      <c r="M40" s="29"/>
      <c r="N40" s="18" t="s">
        <v>160</v>
      </c>
      <c r="O40" s="18" t="s">
        <v>101</v>
      </c>
      <c r="P40" s="18" t="s">
        <v>54</v>
      </c>
      <c r="Q40" s="18">
        <v>-99</v>
      </c>
      <c r="R40" s="33" t="s">
        <v>161</v>
      </c>
      <c r="S40" s="33">
        <v>6</v>
      </c>
      <c r="T40" s="33" t="s">
        <v>54</v>
      </c>
      <c r="U40" s="33">
        <v>-99</v>
      </c>
      <c r="V40" s="31"/>
      <c r="W40" s="31"/>
      <c r="X40" s="31"/>
      <c r="Y40" s="31"/>
      <c r="Z40" s="2"/>
      <c r="AA40" s="2"/>
      <c r="AB40" s="2"/>
      <c r="AC40" s="2"/>
      <c r="AD40" s="2"/>
    </row>
    <row r="41" spans="1:34" ht="14.25" customHeight="1" x14ac:dyDescent="0.2">
      <c r="A41" s="18" t="s">
        <v>162</v>
      </c>
      <c r="B41" s="1">
        <f>VLOOKUP('FINAL CODES'!A41,'Demographic data '!$A$2:$H$927,2,TRUE)</f>
        <v>1354</v>
      </c>
      <c r="C41" s="1">
        <f>VLOOKUP(A41,'Demographic data '!$A$2:$H$927,3,TRUE)</f>
        <v>3</v>
      </c>
      <c r="D41" s="1">
        <f>VLOOKUP(A41,'Demographic data '!$A$2:$H$927,4,TRUE)</f>
        <v>26.12054794520548</v>
      </c>
      <c r="E41" s="1">
        <f>VLOOKUP(A41,'Demographic data '!$A$2:$H$927,5,TRUE)</f>
        <v>185</v>
      </c>
      <c r="F41" s="1">
        <f>VLOOKUP(A41,'Demographic data '!$A$2:$H$927,6,TRUE)</f>
        <v>3</v>
      </c>
      <c r="G41" s="1">
        <f>VLOOKUP(A41,'Demographic data '!$A$2:$H$927,7,TRUE)</f>
        <v>-99</v>
      </c>
      <c r="H41" s="1">
        <f>VLOOKUP(A41,'Demographic data '!$A$2:$H$927,8,TRUE)</f>
        <v>10</v>
      </c>
      <c r="J41" s="18" t="s">
        <v>163</v>
      </c>
      <c r="K41" s="18" t="s">
        <v>164</v>
      </c>
      <c r="L41" s="29"/>
      <c r="M41" s="29"/>
      <c r="N41" s="18" t="s">
        <v>165</v>
      </c>
      <c r="O41" s="18" t="s">
        <v>166</v>
      </c>
      <c r="P41" s="18" t="s">
        <v>167</v>
      </c>
      <c r="Q41" s="18">
        <v>2</v>
      </c>
      <c r="R41" s="33" t="s">
        <v>168</v>
      </c>
      <c r="S41" s="33" t="s">
        <v>101</v>
      </c>
      <c r="T41" s="33" t="s">
        <v>169</v>
      </c>
      <c r="U41" s="33">
        <v>6</v>
      </c>
      <c r="V41" s="31"/>
      <c r="W41" s="31"/>
      <c r="X41" s="31"/>
      <c r="Y41" s="31"/>
      <c r="Z41" s="2"/>
      <c r="AA41" s="2"/>
      <c r="AB41" s="2"/>
      <c r="AC41" s="2"/>
      <c r="AD41" s="2"/>
    </row>
    <row r="42" spans="1:34" ht="14.25" customHeight="1" x14ac:dyDescent="0.2">
      <c r="A42" s="18" t="s">
        <v>170</v>
      </c>
      <c r="B42" s="1">
        <f>VLOOKUP('FINAL CODES'!A42,'Demographic data '!$A$2:$H$927,2,TRUE)</f>
        <v>1596</v>
      </c>
      <c r="C42" s="1">
        <f>VLOOKUP(A42,'Demographic data '!$A$2:$H$927,3,TRUE)</f>
        <v>1</v>
      </c>
      <c r="D42" s="1">
        <f>VLOOKUP(A42,'Demographic data '!$A$2:$H$927,4,TRUE)</f>
        <v>33.602739726027394</v>
      </c>
      <c r="E42" s="1">
        <f>VLOOKUP(A42,'Demographic data '!$A$2:$H$927,5,TRUE)</f>
        <v>185</v>
      </c>
      <c r="F42" s="1">
        <f>VLOOKUP(A42,'Demographic data '!$A$2:$H$927,6,TRUE)</f>
        <v>4</v>
      </c>
      <c r="G42" s="1">
        <f>VLOOKUP(A42,'Demographic data '!$A$2:$H$927,7,TRUE)</f>
        <v>3</v>
      </c>
      <c r="H42" s="1">
        <f>VLOOKUP(A42,'Demographic data '!$A$2:$H$927,8,TRUE)</f>
        <v>7</v>
      </c>
      <c r="J42" s="18" t="s">
        <v>171</v>
      </c>
      <c r="K42" s="18" t="s">
        <v>172</v>
      </c>
      <c r="L42" s="34" t="s">
        <v>173</v>
      </c>
      <c r="M42" s="34" t="s">
        <v>172</v>
      </c>
      <c r="N42" s="18" t="s">
        <v>174</v>
      </c>
      <c r="O42" s="18" t="s">
        <v>175</v>
      </c>
      <c r="P42" s="18" t="s">
        <v>176</v>
      </c>
      <c r="Q42" s="18" t="s">
        <v>177</v>
      </c>
      <c r="R42" s="33" t="s">
        <v>178</v>
      </c>
      <c r="S42" s="33" t="s">
        <v>179</v>
      </c>
      <c r="T42" s="33" t="s">
        <v>180</v>
      </c>
      <c r="U42" s="33">
        <v>13</v>
      </c>
      <c r="V42" s="31"/>
      <c r="W42" s="31"/>
      <c r="X42" s="31"/>
      <c r="Y42" s="31"/>
      <c r="Z42" s="2"/>
      <c r="AA42" s="2"/>
      <c r="AB42" s="2"/>
      <c r="AC42" s="2"/>
      <c r="AD42" s="2"/>
    </row>
    <row r="43" spans="1:34" ht="14.25" customHeight="1" x14ac:dyDescent="0.2">
      <c r="A43" s="18" t="s">
        <v>181</v>
      </c>
      <c r="B43" s="1">
        <f>VLOOKUP('FINAL CODES'!A43,'Demographic data '!$A$2:$H$927,2,TRUE)</f>
        <v>1675</v>
      </c>
      <c r="C43" s="1">
        <f>VLOOKUP(A43,'Demographic data '!$A$2:$H$927,3,TRUE)</f>
        <v>1</v>
      </c>
      <c r="D43" s="1">
        <f>VLOOKUP(A43,'Demographic data '!$A$2:$H$927,4,TRUE)</f>
        <v>38.561643835616437</v>
      </c>
      <c r="E43" s="1">
        <f>VLOOKUP(A43,'Demographic data '!$A$2:$H$927,5,TRUE)</f>
        <v>185</v>
      </c>
      <c r="F43" s="1">
        <f>VLOOKUP(A43,'Demographic data '!$A$2:$H$927,6,TRUE)</f>
        <v>3</v>
      </c>
      <c r="G43" s="1">
        <f>VLOOKUP(A43,'Demographic data '!$A$2:$H$927,7,TRUE)</f>
        <v>3</v>
      </c>
      <c r="H43" s="1">
        <f>VLOOKUP(A43,'Demographic data '!$A$2:$H$927,8,TRUE)</f>
        <v>2</v>
      </c>
      <c r="J43" s="18" t="s">
        <v>54</v>
      </c>
      <c r="K43" s="18">
        <v>-99</v>
      </c>
      <c r="L43" s="29">
        <v>-99</v>
      </c>
      <c r="M43" s="29">
        <v>-99</v>
      </c>
      <c r="N43" s="18" t="s">
        <v>54</v>
      </c>
      <c r="O43" s="18">
        <v>-99</v>
      </c>
      <c r="P43" s="18" t="s">
        <v>54</v>
      </c>
      <c r="Q43" s="18">
        <v>-99</v>
      </c>
      <c r="R43" s="33" t="s">
        <v>54</v>
      </c>
      <c r="S43" s="33">
        <v>-99</v>
      </c>
      <c r="T43" s="33" t="s">
        <v>54</v>
      </c>
      <c r="U43" s="33">
        <v>-99</v>
      </c>
      <c r="V43" s="31"/>
      <c r="W43" s="31"/>
      <c r="X43" s="31"/>
      <c r="Y43" s="31"/>
      <c r="Z43" s="2"/>
      <c r="AA43" s="2"/>
      <c r="AB43" s="2"/>
      <c r="AC43" s="2"/>
      <c r="AD43" s="2"/>
    </row>
    <row r="44" spans="1:34" ht="14.25" customHeight="1" x14ac:dyDescent="0.2">
      <c r="A44" s="18" t="s">
        <v>182</v>
      </c>
      <c r="B44" s="1">
        <f>VLOOKUP('FINAL CODES'!A44,'Demographic data '!$A$2:$H$927,2,TRUE)</f>
        <v>1086</v>
      </c>
      <c r="C44" s="1">
        <f>VLOOKUP(A44,'Demographic data '!$A$2:$H$927,3,TRUE)</f>
        <v>1</v>
      </c>
      <c r="D44" s="1">
        <f>VLOOKUP(A44,'Demographic data '!$A$2:$H$927,4,TRUE)</f>
        <v>63.484931506849314</v>
      </c>
      <c r="E44" s="1">
        <f>VLOOKUP(A44,'Demographic data '!$A$2:$H$927,5,TRUE)</f>
        <v>101</v>
      </c>
      <c r="F44" s="1">
        <f>VLOOKUP(A44,'Demographic data '!$A$2:$H$927,6,TRUE)</f>
        <v>7</v>
      </c>
      <c r="G44" s="1">
        <f>VLOOKUP(A44,'Demographic data '!$A$2:$H$927,7,TRUE)</f>
        <v>-99</v>
      </c>
      <c r="H44" s="1">
        <f>VLOOKUP(A44,'Demographic data '!$A$2:$H$927,8,TRUE)</f>
        <v>10</v>
      </c>
      <c r="J44" s="18" t="s">
        <v>183</v>
      </c>
      <c r="K44" s="18">
        <v>6</v>
      </c>
      <c r="L44" s="29">
        <v>10</v>
      </c>
      <c r="M44" s="29">
        <v>6</v>
      </c>
      <c r="N44" s="18" t="s">
        <v>184</v>
      </c>
      <c r="O44" s="18">
        <v>-999</v>
      </c>
      <c r="P44" s="18" t="s">
        <v>185</v>
      </c>
      <c r="Q44" s="18">
        <v>-999</v>
      </c>
      <c r="R44" s="33" t="s">
        <v>186</v>
      </c>
      <c r="S44" s="33">
        <v>-999</v>
      </c>
      <c r="T44" s="33" t="s">
        <v>187</v>
      </c>
      <c r="U44" s="33">
        <v>-999</v>
      </c>
      <c r="V44" s="31"/>
      <c r="W44" s="31"/>
      <c r="X44" s="31"/>
      <c r="Y44" s="31"/>
      <c r="Z44" s="2"/>
      <c r="AA44" s="2"/>
      <c r="AB44" s="2"/>
      <c r="AC44" s="2"/>
      <c r="AD44" s="2"/>
    </row>
    <row r="45" spans="1:34" ht="14.25" customHeight="1" x14ac:dyDescent="0.2">
      <c r="A45" s="18" t="s">
        <v>188</v>
      </c>
      <c r="B45" s="1">
        <f>VLOOKUP('FINAL CODES'!A45,'Demographic data '!$A$2:$H$927,2,TRUE)</f>
        <v>168</v>
      </c>
      <c r="C45" s="1">
        <f>VLOOKUP(A45,'Demographic data '!$A$2:$H$927,3,TRUE)</f>
        <v>0</v>
      </c>
      <c r="D45" s="1">
        <f>VLOOKUP(A45,'Demographic data '!$A$2:$H$927,4,TRUE)</f>
        <v>26.621917808219177</v>
      </c>
      <c r="E45" s="1">
        <f>VLOOKUP(A45,'Demographic data '!$A$2:$H$927,5,TRUE)</f>
        <v>84</v>
      </c>
      <c r="F45" s="1">
        <f>VLOOKUP(A45,'Demographic data '!$A$2:$H$927,6,TRUE)</f>
        <v>3</v>
      </c>
      <c r="G45" s="1">
        <f>VLOOKUP(A45,'Demographic data '!$A$2:$H$927,7,TRUE)</f>
        <v>9</v>
      </c>
      <c r="H45" s="1">
        <f>VLOOKUP(A45,'Demographic data '!$A$2:$H$927,8,TRUE)</f>
        <v>10</v>
      </c>
      <c r="J45" s="18" t="s">
        <v>54</v>
      </c>
      <c r="K45" s="18">
        <v>-99</v>
      </c>
      <c r="L45" s="29">
        <v>-99</v>
      </c>
      <c r="M45" s="29">
        <v>-99</v>
      </c>
      <c r="N45" s="18" t="s">
        <v>189</v>
      </c>
      <c r="O45" s="18" t="s">
        <v>125</v>
      </c>
      <c r="P45" s="18" t="s">
        <v>185</v>
      </c>
      <c r="Q45" s="18">
        <v>-999</v>
      </c>
      <c r="R45" s="33" t="s">
        <v>190</v>
      </c>
      <c r="S45" s="33">
        <v>-999</v>
      </c>
      <c r="T45" s="33" t="s">
        <v>191</v>
      </c>
      <c r="U45" s="33">
        <v>12</v>
      </c>
      <c r="V45" s="31"/>
      <c r="W45" s="31"/>
      <c r="X45" s="31"/>
      <c r="Y45" s="31"/>
      <c r="Z45" s="2"/>
      <c r="AA45" s="2"/>
      <c r="AB45" s="2"/>
      <c r="AC45" s="2"/>
      <c r="AD45" s="2"/>
    </row>
    <row r="46" spans="1:34" ht="14.25" customHeight="1" x14ac:dyDescent="0.2">
      <c r="A46" s="18" t="s">
        <v>192</v>
      </c>
      <c r="B46" s="1">
        <f>VLOOKUP('FINAL CODES'!A46,'Demographic data '!$A$2:$H$927,2,TRUE)</f>
        <v>1703</v>
      </c>
      <c r="C46" s="1">
        <f>VLOOKUP(A46,'Demographic data '!$A$2:$H$927,3,TRUE)</f>
        <v>1</v>
      </c>
      <c r="D46" s="1">
        <f>VLOOKUP(A46,'Demographic data '!$A$2:$H$927,4,TRUE)</f>
        <v>74.682191780821924</v>
      </c>
      <c r="E46" s="1">
        <f>VLOOKUP(A46,'Demographic data '!$A$2:$H$927,5,TRUE)</f>
        <v>185</v>
      </c>
      <c r="F46" s="1">
        <f>VLOOKUP(A46,'Demographic data '!$A$2:$H$927,6,TRUE)</f>
        <v>7</v>
      </c>
      <c r="G46" s="1">
        <f>VLOOKUP(A46,'Demographic data '!$A$2:$H$927,7,TRUE)</f>
        <v>3</v>
      </c>
      <c r="H46" s="1">
        <f>VLOOKUP(A46,'Demographic data '!$A$2:$H$927,8,TRUE)</f>
        <v>10</v>
      </c>
      <c r="J46" s="18" t="s">
        <v>193</v>
      </c>
      <c r="K46" s="18" t="s">
        <v>194</v>
      </c>
      <c r="L46" s="29"/>
      <c r="M46" s="29"/>
      <c r="N46" s="18" t="s">
        <v>195</v>
      </c>
      <c r="O46" s="18" t="s">
        <v>196</v>
      </c>
      <c r="P46" s="18" t="s">
        <v>197</v>
      </c>
      <c r="Q46" s="18">
        <v>2</v>
      </c>
      <c r="R46" s="33" t="s">
        <v>198</v>
      </c>
      <c r="S46" s="33" t="s">
        <v>199</v>
      </c>
      <c r="T46" s="33" t="s">
        <v>200</v>
      </c>
      <c r="U46" s="33" t="s">
        <v>101</v>
      </c>
      <c r="V46" s="31"/>
      <c r="W46" s="31"/>
      <c r="X46" s="31"/>
      <c r="Y46" s="31"/>
      <c r="Z46" s="2"/>
      <c r="AA46" s="2"/>
      <c r="AB46" s="2"/>
      <c r="AC46" s="2"/>
      <c r="AD46" s="2"/>
    </row>
    <row r="47" spans="1:34" ht="14.25" customHeight="1" x14ac:dyDescent="0.2">
      <c r="A47" s="18" t="s">
        <v>201</v>
      </c>
      <c r="B47" s="1">
        <f>VLOOKUP('FINAL CODES'!A47,'Demographic data '!$A$2:$H$927,2,TRUE)</f>
        <v>815</v>
      </c>
      <c r="C47" s="1">
        <f>VLOOKUP(A47,'Demographic data '!$A$2:$H$927,3,TRUE)</f>
        <v>1</v>
      </c>
      <c r="D47" s="1">
        <f>VLOOKUP(A47,'Demographic data '!$A$2:$H$927,4,TRUE)</f>
        <v>47.153424657534245</v>
      </c>
      <c r="E47" s="1">
        <f>VLOOKUP(A47,'Demographic data '!$A$2:$H$927,5,TRUE)</f>
        <v>185</v>
      </c>
      <c r="F47" s="1">
        <f>VLOOKUP(A47,'Demographic data '!$A$2:$H$927,6,TRUE)</f>
        <v>3</v>
      </c>
      <c r="G47" s="1">
        <f>VLOOKUP(A47,'Demographic data '!$A$2:$H$927,7,TRUE)</f>
        <v>12</v>
      </c>
      <c r="H47" s="1">
        <f>VLOOKUP(A47,'Demographic data '!$A$2:$H$927,8,TRUE)</f>
        <v>10</v>
      </c>
      <c r="J47" s="18" t="s">
        <v>202</v>
      </c>
      <c r="K47" s="18">
        <v>6</v>
      </c>
      <c r="L47" s="29"/>
      <c r="M47" s="29"/>
      <c r="N47" s="18" t="s">
        <v>203</v>
      </c>
      <c r="O47" s="18" t="s">
        <v>204</v>
      </c>
      <c r="P47" s="18" t="s">
        <v>205</v>
      </c>
      <c r="Q47" s="18" t="s">
        <v>159</v>
      </c>
      <c r="R47" s="33" t="s">
        <v>206</v>
      </c>
      <c r="S47" s="33" t="s">
        <v>101</v>
      </c>
      <c r="T47" s="33" t="s">
        <v>207</v>
      </c>
      <c r="U47" s="33">
        <v>7</v>
      </c>
      <c r="V47" s="31"/>
      <c r="W47" s="31"/>
      <c r="X47" s="31"/>
      <c r="Y47" s="31"/>
      <c r="Z47" s="2"/>
      <c r="AA47" s="2"/>
      <c r="AB47" s="2"/>
      <c r="AC47" s="2"/>
      <c r="AD47" s="2"/>
    </row>
    <row r="48" spans="1:34" ht="14.25" customHeight="1" x14ac:dyDescent="0.2">
      <c r="A48" s="18" t="s">
        <v>208</v>
      </c>
      <c r="B48" s="1">
        <f>VLOOKUP('FINAL CODES'!A48,'Demographic data '!$A$2:$H$927,2,TRUE)</f>
        <v>392</v>
      </c>
      <c r="C48" s="1">
        <f>VLOOKUP(A48,'Demographic data '!$A$2:$H$927,3,TRUE)</f>
        <v>1</v>
      </c>
      <c r="D48" s="1">
        <f>VLOOKUP(A48,'Demographic data '!$A$2:$H$927,4,TRUE)</f>
        <v>57.268493150684932</v>
      </c>
      <c r="E48" s="1">
        <f>VLOOKUP(A48,'Demographic data '!$A$2:$H$927,5,TRUE)</f>
        <v>187</v>
      </c>
      <c r="F48" s="1">
        <f>VLOOKUP(A48,'Demographic data '!$A$2:$H$927,6,TRUE)</f>
        <v>4</v>
      </c>
      <c r="G48" s="1">
        <f>VLOOKUP(A48,'Demographic data '!$A$2:$H$927,7,TRUE)</f>
        <v>10</v>
      </c>
      <c r="H48" s="1">
        <f>VLOOKUP(A48,'Demographic data '!$A$2:$H$927,8,TRUE)</f>
        <v>10</v>
      </c>
      <c r="J48" s="18" t="s">
        <v>209</v>
      </c>
      <c r="K48" s="18">
        <v>3</v>
      </c>
      <c r="L48" s="29"/>
      <c r="M48" s="29"/>
      <c r="N48" s="18" t="s">
        <v>210</v>
      </c>
      <c r="O48" s="18" t="s">
        <v>211</v>
      </c>
      <c r="P48" s="18" t="s">
        <v>54</v>
      </c>
      <c r="Q48" s="18">
        <v>-99</v>
      </c>
      <c r="R48" s="33" t="s">
        <v>212</v>
      </c>
      <c r="S48" s="33">
        <v>2</v>
      </c>
      <c r="T48" s="33" t="s">
        <v>213</v>
      </c>
      <c r="U48" s="33" t="s">
        <v>214</v>
      </c>
      <c r="V48" s="31"/>
      <c r="W48" s="31"/>
      <c r="X48" s="31"/>
      <c r="Y48" s="31"/>
      <c r="Z48" s="2"/>
      <c r="AA48" s="2"/>
      <c r="AB48" s="2"/>
      <c r="AC48" s="2"/>
      <c r="AD48" s="2"/>
    </row>
    <row r="49" spans="1:34" ht="14.25" customHeight="1" x14ac:dyDescent="0.2">
      <c r="A49" s="18" t="s">
        <v>215</v>
      </c>
      <c r="B49" s="1">
        <f>VLOOKUP('FINAL CODES'!A49,'Demographic data '!$A$2:$H$927,2,TRUE)</f>
        <v>1907</v>
      </c>
      <c r="C49" s="1">
        <f>VLOOKUP(A49,'Demographic data '!$A$2:$H$927,3,TRUE)</f>
        <v>1</v>
      </c>
      <c r="D49" s="1">
        <f>VLOOKUP(A49,'Demographic data '!$A$2:$H$927,4,TRUE)</f>
        <v>23.5013698630137</v>
      </c>
      <c r="E49" s="1">
        <f>VLOOKUP(A49,'Demographic data '!$A$2:$H$927,5,TRUE)</f>
        <v>185</v>
      </c>
      <c r="F49" s="1">
        <f>VLOOKUP(A49,'Demographic data '!$A$2:$H$927,6,TRUE)</f>
        <v>2</v>
      </c>
      <c r="G49" s="1">
        <f>VLOOKUP(A49,'Demographic data '!$A$2:$H$927,7,TRUE)</f>
        <v>1</v>
      </c>
      <c r="H49" s="1">
        <f>VLOOKUP(A49,'Demographic data '!$A$2:$H$927,8,TRUE)</f>
        <v>3</v>
      </c>
      <c r="J49" s="18" t="s">
        <v>216</v>
      </c>
      <c r="K49" s="18" t="s">
        <v>217</v>
      </c>
      <c r="L49" s="29"/>
      <c r="M49" s="29"/>
      <c r="N49" s="18" t="s">
        <v>54</v>
      </c>
      <c r="O49" s="18">
        <v>-99</v>
      </c>
      <c r="P49" s="18" t="s">
        <v>218</v>
      </c>
      <c r="Q49" s="18">
        <v>2</v>
      </c>
      <c r="R49" s="33" t="s">
        <v>54</v>
      </c>
      <c r="S49" s="33">
        <v>-99</v>
      </c>
      <c r="T49" s="33" t="s">
        <v>219</v>
      </c>
      <c r="U49" s="33" t="s">
        <v>220</v>
      </c>
      <c r="V49" s="31"/>
      <c r="W49" s="31"/>
      <c r="X49" s="31"/>
      <c r="Y49" s="31"/>
      <c r="Z49" s="2"/>
      <c r="AA49" s="2"/>
      <c r="AB49" s="2"/>
      <c r="AC49" s="2"/>
      <c r="AD49" s="2"/>
    </row>
    <row r="50" spans="1:34" ht="14.25" customHeight="1" x14ac:dyDescent="0.2">
      <c r="A50" s="18" t="s">
        <v>221</v>
      </c>
      <c r="B50" s="1">
        <f>VLOOKUP('FINAL CODES'!A50,'Demographic data '!$A$2:$H$927,2,TRUE)</f>
        <v>1524</v>
      </c>
      <c r="C50" s="1">
        <f>VLOOKUP(A50,'Demographic data '!$A$2:$H$927,3,TRUE)</f>
        <v>2</v>
      </c>
      <c r="D50" s="1">
        <f>VLOOKUP(A50,'Demographic data '!$A$2:$H$927,4,TRUE)</f>
        <v>29.69041095890411</v>
      </c>
      <c r="E50" s="1">
        <f>VLOOKUP(A50,'Demographic data '!$A$2:$H$927,5,TRUE)</f>
        <v>185</v>
      </c>
      <c r="F50" s="1">
        <f>VLOOKUP(A50,'Demographic data '!$A$2:$H$927,6,TRUE)</f>
        <v>3</v>
      </c>
      <c r="G50" s="1">
        <f>VLOOKUP(A50,'Demographic data '!$A$2:$H$927,7,TRUE)</f>
        <v>4</v>
      </c>
      <c r="H50" s="1">
        <f>VLOOKUP(A50,'Demographic data '!$A$2:$H$927,8,TRUE)</f>
        <v>5</v>
      </c>
      <c r="J50" s="18" t="s">
        <v>222</v>
      </c>
      <c r="K50" s="18" t="s">
        <v>159</v>
      </c>
      <c r="L50" s="29"/>
      <c r="M50" s="29"/>
      <c r="N50" s="18" t="s">
        <v>223</v>
      </c>
      <c r="O50" s="18" t="s">
        <v>224</v>
      </c>
      <c r="P50" s="18" t="s">
        <v>225</v>
      </c>
      <c r="Q50" s="18" t="s">
        <v>226</v>
      </c>
      <c r="R50" s="33" t="s">
        <v>227</v>
      </c>
      <c r="S50" s="33">
        <v>2</v>
      </c>
      <c r="T50" s="33" t="s">
        <v>228</v>
      </c>
      <c r="U50" s="33">
        <v>6</v>
      </c>
      <c r="V50" s="31"/>
      <c r="W50" s="31"/>
      <c r="X50" s="31"/>
      <c r="Y50" s="31"/>
      <c r="Z50" s="2"/>
      <c r="AA50" s="2"/>
      <c r="AB50" s="2"/>
      <c r="AC50" s="2"/>
      <c r="AD50" s="2"/>
    </row>
    <row r="51" spans="1:34" ht="14.25" customHeight="1" x14ac:dyDescent="0.2">
      <c r="A51" s="18" t="s">
        <v>229</v>
      </c>
      <c r="B51" s="1">
        <f>VLOOKUP('FINAL CODES'!A51,'Demographic data '!$A$2:$H$927,2,TRUE)</f>
        <v>804</v>
      </c>
      <c r="C51" s="1">
        <f>VLOOKUP(A51,'Demographic data '!$A$2:$H$927,3,TRUE)</f>
        <v>1</v>
      </c>
      <c r="D51" s="1">
        <f>VLOOKUP(A51,'Demographic data '!$A$2:$H$927,4,TRUE)</f>
        <v>32.717808219178082</v>
      </c>
      <c r="E51" s="1">
        <f>VLOOKUP(A51,'Demographic data '!$A$2:$H$927,5,TRUE)</f>
        <v>185</v>
      </c>
      <c r="F51" s="1">
        <f>VLOOKUP(A51,'Demographic data '!$A$2:$H$927,6,TRUE)</f>
        <v>4</v>
      </c>
      <c r="G51" s="1">
        <f>VLOOKUP(A51,'Demographic data '!$A$2:$H$927,7,TRUE)</f>
        <v>3</v>
      </c>
      <c r="H51" s="1">
        <f>VLOOKUP(A51,'Demographic data '!$A$2:$H$927,8,TRUE)</f>
        <v>3</v>
      </c>
      <c r="J51" s="18" t="s">
        <v>230</v>
      </c>
      <c r="K51" s="18" t="s">
        <v>231</v>
      </c>
      <c r="L51" s="29"/>
      <c r="M51" s="29"/>
      <c r="N51" s="18" t="s">
        <v>232</v>
      </c>
      <c r="O51" s="18" t="s">
        <v>233</v>
      </c>
      <c r="P51" s="18" t="s">
        <v>234</v>
      </c>
      <c r="Q51" s="18">
        <v>6</v>
      </c>
      <c r="R51" s="33" t="s">
        <v>235</v>
      </c>
      <c r="S51" s="33">
        <v>2</v>
      </c>
      <c r="T51" s="33" t="s">
        <v>236</v>
      </c>
      <c r="U51" s="33">
        <v>6</v>
      </c>
      <c r="V51" s="31"/>
      <c r="W51" s="31"/>
      <c r="X51" s="31"/>
      <c r="Y51" s="31"/>
      <c r="Z51" s="2"/>
      <c r="AA51" s="2"/>
      <c r="AB51" s="2"/>
      <c r="AC51" s="2"/>
      <c r="AD51" s="2"/>
    </row>
    <row r="52" spans="1:34" ht="14.25" customHeight="1" x14ac:dyDescent="0.2">
      <c r="A52" s="18" t="s">
        <v>237</v>
      </c>
      <c r="B52" s="1">
        <f>VLOOKUP('FINAL CODES'!A52,'Demographic data '!$A$2:$H$927,2,TRUE)</f>
        <v>1303</v>
      </c>
      <c r="C52" s="1">
        <f>VLOOKUP(A52,'Demographic data '!$A$2:$H$927,3,TRUE)</f>
        <v>1</v>
      </c>
      <c r="D52" s="1">
        <f>VLOOKUP(A52,'Demographic data '!$A$2:$H$927,4,TRUE)</f>
        <v>36.9972602739726</v>
      </c>
      <c r="E52" s="1">
        <f>VLOOKUP(A52,'Demographic data '!$A$2:$H$927,5,TRUE)</f>
        <v>187</v>
      </c>
      <c r="F52" s="1">
        <f>VLOOKUP(A52,'Demographic data '!$A$2:$H$927,6,TRUE)</f>
        <v>4</v>
      </c>
      <c r="G52" s="1">
        <f>VLOOKUP(A52,'Demographic data '!$A$2:$H$927,7,TRUE)</f>
        <v>12</v>
      </c>
      <c r="H52" s="1">
        <f>VLOOKUP(A52,'Demographic data '!$A$2:$H$927,8,TRUE)</f>
        <v>3</v>
      </c>
      <c r="J52" s="18" t="s">
        <v>54</v>
      </c>
      <c r="K52" s="18">
        <v>-99</v>
      </c>
      <c r="L52" s="29">
        <v>-99</v>
      </c>
      <c r="M52" s="29">
        <v>-99</v>
      </c>
      <c r="N52" s="18" t="s">
        <v>54</v>
      </c>
      <c r="O52" s="18">
        <v>-99</v>
      </c>
      <c r="P52" s="18" t="s">
        <v>54</v>
      </c>
      <c r="Q52" s="18">
        <v>-99</v>
      </c>
      <c r="R52" s="33" t="s">
        <v>54</v>
      </c>
      <c r="S52" s="33">
        <v>-99</v>
      </c>
      <c r="T52" s="33" t="s">
        <v>54</v>
      </c>
      <c r="U52" s="33">
        <v>-99</v>
      </c>
      <c r="V52" s="31"/>
      <c r="W52" s="31"/>
      <c r="X52" s="31"/>
      <c r="Y52" s="31"/>
      <c r="Z52" s="2"/>
      <c r="AA52" s="2"/>
      <c r="AB52" s="2"/>
      <c r="AC52" s="2"/>
      <c r="AD52" s="2"/>
    </row>
    <row r="53" spans="1:34" ht="14.25" customHeight="1" x14ac:dyDescent="0.2">
      <c r="A53" s="18" t="s">
        <v>238</v>
      </c>
      <c r="B53" s="1">
        <f>VLOOKUP('FINAL CODES'!A53,'Demographic data '!$A$2:$H$927,2,TRUE)</f>
        <v>2002</v>
      </c>
      <c r="C53" s="1">
        <f>VLOOKUP(A53,'Demographic data '!$A$2:$H$927,3,TRUE)</f>
        <v>0</v>
      </c>
      <c r="D53" s="1">
        <f>VLOOKUP(A53,'Demographic data '!$A$2:$H$927,4,TRUE)</f>
        <v>27.723287671232878</v>
      </c>
      <c r="E53" s="1">
        <f>VLOOKUP(A53,'Demographic data '!$A$2:$H$927,5,TRUE)</f>
        <v>65</v>
      </c>
      <c r="F53" s="1">
        <f>VLOOKUP(A53,'Demographic data '!$A$2:$H$927,6,TRUE)</f>
        <v>2</v>
      </c>
      <c r="G53" s="1">
        <f>VLOOKUP(A53,'Demographic data '!$A$2:$H$927,7,TRUE)</f>
        <v>4</v>
      </c>
      <c r="H53" s="1">
        <f>VLOOKUP(A53,'Demographic data '!$A$2:$H$927,8,TRUE)</f>
        <v>4</v>
      </c>
      <c r="J53" s="18" t="s">
        <v>239</v>
      </c>
      <c r="K53" s="18">
        <v>6</v>
      </c>
      <c r="L53" s="29"/>
      <c r="M53" s="29"/>
      <c r="N53" s="18" t="s">
        <v>240</v>
      </c>
      <c r="O53" s="18" t="s">
        <v>241</v>
      </c>
      <c r="P53" s="18" t="s">
        <v>242</v>
      </c>
      <c r="Q53" s="18">
        <v>-999</v>
      </c>
      <c r="R53" s="33" t="s">
        <v>243</v>
      </c>
      <c r="S53" s="33">
        <v>1</v>
      </c>
      <c r="T53" s="33" t="s">
        <v>244</v>
      </c>
      <c r="U53" s="33">
        <v>13</v>
      </c>
      <c r="V53" s="31"/>
      <c r="W53" s="31"/>
      <c r="X53" s="31"/>
      <c r="Y53" s="31"/>
      <c r="Z53" s="2"/>
      <c r="AA53" s="2"/>
      <c r="AB53" s="2"/>
      <c r="AC53" s="2"/>
      <c r="AD53" s="2"/>
      <c r="AG53" s="18" t="s">
        <v>245</v>
      </c>
      <c r="AH53" s="18" t="s">
        <v>246</v>
      </c>
    </row>
    <row r="54" spans="1:34" ht="14.25" customHeight="1" x14ac:dyDescent="0.2">
      <c r="A54" s="18" t="s">
        <v>247</v>
      </c>
      <c r="B54" s="1">
        <f>VLOOKUP('FINAL CODES'!A54,'Demographic data '!$A$2:$H$927,2,TRUE)</f>
        <v>1806</v>
      </c>
      <c r="C54" s="1">
        <f>VLOOKUP(A54,'Demographic data '!$A$2:$H$927,3,TRUE)</f>
        <v>1</v>
      </c>
      <c r="D54" s="1">
        <f>VLOOKUP(A54,'Demographic data '!$A$2:$H$927,4,TRUE)</f>
        <v>30.027397260273972</v>
      </c>
      <c r="E54" s="1">
        <f>VLOOKUP(A54,'Demographic data '!$A$2:$H$927,5,TRUE)</f>
        <v>75</v>
      </c>
      <c r="F54" s="1">
        <f>VLOOKUP(A54,'Demographic data '!$A$2:$H$927,6,TRUE)</f>
        <v>3</v>
      </c>
      <c r="G54" s="1">
        <f>VLOOKUP(A54,'Demographic data '!$A$2:$H$927,7,TRUE)</f>
        <v>5</v>
      </c>
      <c r="H54" s="1">
        <f>VLOOKUP(A54,'Demographic data '!$A$2:$H$927,8,TRUE)</f>
        <v>1</v>
      </c>
      <c r="J54" s="18" t="s">
        <v>248</v>
      </c>
      <c r="K54" s="18" t="s">
        <v>249</v>
      </c>
      <c r="L54" s="29"/>
      <c r="M54" s="29"/>
      <c r="N54" s="18" t="s">
        <v>250</v>
      </c>
      <c r="O54" s="18" t="s">
        <v>166</v>
      </c>
      <c r="P54" s="18" t="s">
        <v>251</v>
      </c>
      <c r="Q54" s="18">
        <v>11</v>
      </c>
      <c r="R54" s="33" t="s">
        <v>252</v>
      </c>
      <c r="S54" s="33" t="s">
        <v>101</v>
      </c>
      <c r="T54" s="33" t="s">
        <v>253</v>
      </c>
      <c r="U54" s="33">
        <v>-999</v>
      </c>
      <c r="V54" s="31"/>
      <c r="W54" s="31"/>
      <c r="X54" s="31"/>
      <c r="Y54" s="31"/>
      <c r="Z54" s="2"/>
      <c r="AA54" s="2"/>
      <c r="AB54" s="2"/>
      <c r="AC54" s="2"/>
      <c r="AD54" s="2"/>
    </row>
    <row r="55" spans="1:34" ht="14.25" customHeight="1" x14ac:dyDescent="0.2">
      <c r="A55" s="18" t="s">
        <v>254</v>
      </c>
      <c r="B55" s="1">
        <f>VLOOKUP('FINAL CODES'!A55,'Demographic data '!$A$2:$H$927,2,TRUE)</f>
        <v>959</v>
      </c>
      <c r="C55" s="1">
        <f>VLOOKUP(A55,'Demographic data '!$A$2:$H$927,3,TRUE)</f>
        <v>1</v>
      </c>
      <c r="D55" s="1">
        <f>VLOOKUP(A55,'Demographic data '!$A$2:$H$927,4,TRUE)</f>
        <v>39.753424657534246</v>
      </c>
      <c r="E55" s="1">
        <f>VLOOKUP(A55,'Demographic data '!$A$2:$H$927,5,TRUE)</f>
        <v>187</v>
      </c>
      <c r="F55" s="1">
        <f>VLOOKUP(A55,'Demographic data '!$A$2:$H$927,6,TRUE)</f>
        <v>4</v>
      </c>
      <c r="G55" s="1">
        <f>VLOOKUP(A55,'Demographic data '!$A$2:$H$927,7,TRUE)</f>
        <v>11</v>
      </c>
      <c r="H55" s="1">
        <f>VLOOKUP(A55,'Demographic data '!$A$2:$H$927,8,TRUE)</f>
        <v>10</v>
      </c>
      <c r="J55" s="18" t="s">
        <v>54</v>
      </c>
      <c r="K55" s="18">
        <v>-99</v>
      </c>
      <c r="L55" s="29">
        <v>-99</v>
      </c>
      <c r="M55" s="29">
        <v>-99</v>
      </c>
      <c r="N55" s="18" t="s">
        <v>54</v>
      </c>
      <c r="O55" s="18">
        <v>-99</v>
      </c>
      <c r="P55" s="18" t="s">
        <v>54</v>
      </c>
      <c r="Q55" s="18">
        <v>-99</v>
      </c>
      <c r="R55" s="33" t="s">
        <v>54</v>
      </c>
      <c r="S55" s="33">
        <v>-99</v>
      </c>
      <c r="T55" s="33" t="s">
        <v>54</v>
      </c>
      <c r="U55" s="33">
        <v>-99</v>
      </c>
      <c r="V55" s="31"/>
      <c r="W55" s="31"/>
      <c r="X55" s="31"/>
      <c r="Y55" s="31"/>
      <c r="Z55" s="2"/>
      <c r="AA55" s="2"/>
      <c r="AB55" s="2"/>
      <c r="AC55" s="2"/>
      <c r="AD55" s="2"/>
    </row>
    <row r="56" spans="1:34" ht="14.25" customHeight="1" x14ac:dyDescent="0.2">
      <c r="A56" s="18" t="s">
        <v>255</v>
      </c>
      <c r="B56" s="1">
        <f>VLOOKUP('FINAL CODES'!A56,'Demographic data '!$A$2:$H$927,2,TRUE)</f>
        <v>445</v>
      </c>
      <c r="C56" s="1">
        <f>VLOOKUP(A56,'Demographic data '!$A$2:$H$927,3,TRUE)</f>
        <v>0</v>
      </c>
      <c r="D56" s="1">
        <f>VLOOKUP(A56,'Demographic data '!$A$2:$H$927,4,TRUE)</f>
        <v>26.484931506849314</v>
      </c>
      <c r="E56" s="1">
        <f>VLOOKUP(A56,'Demographic data '!$A$2:$H$927,5,TRUE)</f>
        <v>67</v>
      </c>
      <c r="F56" s="1">
        <f>VLOOKUP(A56,'Demographic data '!$A$2:$H$927,6,TRUE)</f>
        <v>6</v>
      </c>
      <c r="G56" s="1">
        <f>VLOOKUP(A56,'Demographic data '!$A$2:$H$927,7,TRUE)</f>
        <v>1</v>
      </c>
      <c r="H56" s="1">
        <f>VLOOKUP(A56,'Demographic data '!$A$2:$H$927,8,TRUE)</f>
        <v>10</v>
      </c>
      <c r="J56" s="18" t="s">
        <v>256</v>
      </c>
      <c r="K56" s="18" t="s">
        <v>257</v>
      </c>
      <c r="L56" s="32" t="s">
        <v>258</v>
      </c>
      <c r="M56" s="35" t="s">
        <v>152</v>
      </c>
      <c r="N56" s="18" t="s">
        <v>259</v>
      </c>
      <c r="O56" s="18" t="s">
        <v>260</v>
      </c>
      <c r="P56" s="18" t="s">
        <v>261</v>
      </c>
      <c r="Q56" s="18" t="s">
        <v>262</v>
      </c>
      <c r="R56" s="33" t="s">
        <v>263</v>
      </c>
      <c r="S56" s="33" t="s">
        <v>264</v>
      </c>
      <c r="T56" s="33" t="s">
        <v>265</v>
      </c>
      <c r="U56" s="33">
        <v>8</v>
      </c>
      <c r="V56" s="31"/>
      <c r="W56" s="31"/>
      <c r="X56" s="31"/>
      <c r="Y56" s="31"/>
      <c r="Z56" s="2"/>
      <c r="AA56" s="2"/>
      <c r="AB56" s="2"/>
      <c r="AC56" s="2"/>
      <c r="AD56" s="2"/>
    </row>
    <row r="57" spans="1:34" ht="14.25" customHeight="1" x14ac:dyDescent="0.2">
      <c r="A57" s="18" t="s">
        <v>266</v>
      </c>
      <c r="B57" s="1">
        <f>VLOOKUP('FINAL CODES'!A57,'Demographic data '!$A$2:$H$927,2,TRUE)</f>
        <v>1515</v>
      </c>
      <c r="C57" s="1">
        <f>VLOOKUP(A57,'Demographic data '!$A$2:$H$927,3,TRUE)</f>
        <v>1</v>
      </c>
      <c r="D57" s="1">
        <f>VLOOKUP(A57,'Demographic data '!$A$2:$H$927,4,TRUE)</f>
        <v>28.24931506849315</v>
      </c>
      <c r="E57" s="1">
        <f>VLOOKUP(A57,'Demographic data '!$A$2:$H$927,5,TRUE)</f>
        <v>185</v>
      </c>
      <c r="F57" s="1">
        <f>VLOOKUP(A57,'Demographic data '!$A$2:$H$927,6,TRUE)</f>
        <v>3</v>
      </c>
      <c r="G57" s="1">
        <f>VLOOKUP(A57,'Demographic data '!$A$2:$H$927,7,TRUE)</f>
        <v>5</v>
      </c>
      <c r="H57" s="1">
        <f>VLOOKUP(A57,'Demographic data '!$A$2:$H$927,8,TRUE)</f>
        <v>3</v>
      </c>
      <c r="J57" s="18" t="s">
        <v>267</v>
      </c>
      <c r="K57" s="18">
        <v>6</v>
      </c>
      <c r="L57" s="29"/>
      <c r="M57" s="29"/>
      <c r="N57" s="18" t="s">
        <v>268</v>
      </c>
      <c r="O57" s="18" t="s">
        <v>269</v>
      </c>
      <c r="P57" s="18" t="s">
        <v>54</v>
      </c>
      <c r="Q57" s="18">
        <v>-99</v>
      </c>
      <c r="R57" s="33" t="s">
        <v>270</v>
      </c>
      <c r="S57" s="33">
        <v>3</v>
      </c>
      <c r="T57" s="33" t="s">
        <v>54</v>
      </c>
      <c r="U57" s="33">
        <v>-99</v>
      </c>
      <c r="V57" s="31"/>
      <c r="W57" s="31"/>
      <c r="X57" s="31"/>
      <c r="Y57" s="31"/>
      <c r="Z57" s="2"/>
      <c r="AA57" s="2"/>
      <c r="AB57" s="2"/>
      <c r="AC57" s="2"/>
      <c r="AD57" s="2"/>
    </row>
    <row r="58" spans="1:34" ht="14.25" customHeight="1" x14ac:dyDescent="0.2">
      <c r="A58" s="18" t="s">
        <v>271</v>
      </c>
      <c r="B58" s="1">
        <f>VLOOKUP('FINAL CODES'!A58,'Demographic data '!$A$2:$H$927,2,TRUE)</f>
        <v>1973</v>
      </c>
      <c r="C58" s="1">
        <f>VLOOKUP(A58,'Demographic data '!$A$2:$H$927,3,TRUE)</f>
        <v>1</v>
      </c>
      <c r="D58" s="1">
        <f>VLOOKUP(A58,'Demographic data '!$A$2:$H$927,4,TRUE)</f>
        <v>20.457534246575342</v>
      </c>
      <c r="E58" s="1">
        <f>VLOOKUP(A58,'Demographic data '!$A$2:$H$927,5,TRUE)</f>
        <v>184</v>
      </c>
      <c r="F58" s="1">
        <f>VLOOKUP(A58,'Demographic data '!$A$2:$H$927,6,TRUE)</f>
        <v>1</v>
      </c>
      <c r="G58" s="1">
        <f>VLOOKUP(A58,'Demographic data '!$A$2:$H$927,7,TRUE)</f>
        <v>12</v>
      </c>
      <c r="H58" s="1">
        <f>VLOOKUP(A58,'Demographic data '!$A$2:$H$927,8,TRUE)</f>
        <v>5</v>
      </c>
      <c r="J58" s="18" t="s">
        <v>242</v>
      </c>
      <c r="K58" s="18">
        <v>-999</v>
      </c>
      <c r="L58" s="29">
        <v>-999</v>
      </c>
      <c r="M58" s="29">
        <v>-999</v>
      </c>
      <c r="N58" s="18" t="s">
        <v>242</v>
      </c>
      <c r="O58" s="18">
        <v>-999</v>
      </c>
      <c r="P58" s="18" t="s">
        <v>242</v>
      </c>
      <c r="Q58" s="18">
        <v>-999</v>
      </c>
      <c r="R58" s="33" t="s">
        <v>242</v>
      </c>
      <c r="S58" s="33">
        <v>-999</v>
      </c>
      <c r="T58" s="33" t="s">
        <v>242</v>
      </c>
      <c r="U58" s="33">
        <v>13</v>
      </c>
      <c r="V58" s="31"/>
      <c r="W58" s="31"/>
      <c r="X58" s="31"/>
      <c r="Y58" s="31"/>
      <c r="Z58" s="2"/>
      <c r="AA58" s="2"/>
      <c r="AB58" s="2"/>
      <c r="AC58" s="2"/>
      <c r="AD58" s="2"/>
    </row>
    <row r="59" spans="1:34" ht="14.25" customHeight="1" x14ac:dyDescent="0.2">
      <c r="A59" s="18" t="s">
        <v>272</v>
      </c>
      <c r="B59" s="1">
        <f>VLOOKUP('FINAL CODES'!A59,'Demographic data '!$A$2:$H$927,2,TRUE)</f>
        <v>2104</v>
      </c>
      <c r="C59" s="1">
        <f>VLOOKUP(A59,'Demographic data '!$A$2:$H$927,3,TRUE)</f>
        <v>1</v>
      </c>
      <c r="D59" s="1">
        <f>VLOOKUP(A59,'Demographic data '!$A$2:$H$927,4,TRUE)</f>
        <v>26.652054794520549</v>
      </c>
      <c r="E59" s="1">
        <f>VLOOKUP(A59,'Demographic data '!$A$2:$H$927,5,TRUE)</f>
        <v>185</v>
      </c>
      <c r="F59" s="1">
        <f>VLOOKUP(A59,'Demographic data '!$A$2:$H$927,6,TRUE)</f>
        <v>3</v>
      </c>
      <c r="G59" s="1">
        <f>VLOOKUP(A59,'Demographic data '!$A$2:$H$927,7,TRUE)</f>
        <v>2</v>
      </c>
      <c r="H59" s="1">
        <f>VLOOKUP(A59,'Demographic data '!$A$2:$H$927,8,TRUE)</f>
        <v>2</v>
      </c>
      <c r="J59" s="18" t="s">
        <v>54</v>
      </c>
      <c r="K59" s="18">
        <v>-99</v>
      </c>
      <c r="L59" s="29">
        <v>-99</v>
      </c>
      <c r="M59" s="29">
        <v>-99</v>
      </c>
      <c r="N59" s="18" t="s">
        <v>54</v>
      </c>
      <c r="O59" s="18">
        <v>-99</v>
      </c>
      <c r="P59" s="18" t="s">
        <v>54</v>
      </c>
      <c r="Q59" s="18">
        <v>-99</v>
      </c>
      <c r="R59" s="33" t="s">
        <v>54</v>
      </c>
      <c r="S59" s="33">
        <v>-99</v>
      </c>
      <c r="T59" s="33" t="s">
        <v>54</v>
      </c>
      <c r="U59" s="33">
        <v>-99</v>
      </c>
      <c r="V59" s="31"/>
      <c r="W59" s="31"/>
      <c r="X59" s="31"/>
      <c r="Y59" s="31"/>
      <c r="Z59" s="2"/>
      <c r="AA59" s="2"/>
      <c r="AB59" s="2"/>
      <c r="AC59" s="2"/>
      <c r="AD59" s="2"/>
    </row>
    <row r="60" spans="1:34" ht="14.25" customHeight="1" x14ac:dyDescent="0.2">
      <c r="A60" s="18" t="s">
        <v>273</v>
      </c>
      <c r="B60" s="1">
        <f>VLOOKUP('FINAL CODES'!A60,'Demographic data '!$A$2:$H$927,2,TRUE)</f>
        <v>3036</v>
      </c>
      <c r="C60" s="1">
        <f>VLOOKUP(A60,'Demographic data '!$A$2:$H$927,3,TRUE)</f>
        <v>0</v>
      </c>
      <c r="D60" s="1">
        <f>VLOOKUP(A60,'Demographic data '!$A$2:$H$927,4,TRUE)</f>
        <v>31.504109589041096</v>
      </c>
      <c r="E60" s="1">
        <f>VLOOKUP(A60,'Demographic data '!$A$2:$H$927,5,TRUE)</f>
        <v>37</v>
      </c>
      <c r="F60" s="1">
        <f>VLOOKUP(A60,'Demographic data '!$A$2:$H$927,6,TRUE)</f>
        <v>2</v>
      </c>
      <c r="G60" s="1">
        <f>VLOOKUP(A60,'Demographic data '!$A$2:$H$927,7,TRUE)</f>
        <v>1</v>
      </c>
      <c r="H60" s="1">
        <f>VLOOKUP(A60,'Demographic data '!$A$2:$H$927,8,TRUE)</f>
        <v>10</v>
      </c>
      <c r="J60" s="18" t="s">
        <v>54</v>
      </c>
      <c r="K60" s="18">
        <v>-99</v>
      </c>
      <c r="L60" s="29">
        <v>-99</v>
      </c>
      <c r="M60" s="29">
        <v>-99</v>
      </c>
      <c r="N60" s="18" t="s">
        <v>54</v>
      </c>
      <c r="O60" s="18">
        <v>-99</v>
      </c>
      <c r="P60" s="18" t="s">
        <v>54</v>
      </c>
      <c r="Q60" s="18">
        <v>-99</v>
      </c>
      <c r="R60" s="33" t="s">
        <v>274</v>
      </c>
      <c r="S60" s="33" t="s">
        <v>125</v>
      </c>
      <c r="T60" s="33" t="s">
        <v>54</v>
      </c>
      <c r="U60" s="33">
        <v>-99</v>
      </c>
      <c r="V60" s="31"/>
      <c r="W60" s="31"/>
      <c r="X60" s="31"/>
      <c r="Y60" s="31"/>
      <c r="Z60" s="2"/>
      <c r="AA60" s="2"/>
      <c r="AB60" s="2"/>
      <c r="AC60" s="2"/>
      <c r="AD60" s="2"/>
    </row>
    <row r="61" spans="1:34" ht="14.25" customHeight="1" x14ac:dyDescent="0.2">
      <c r="A61" s="18" t="s">
        <v>275</v>
      </c>
      <c r="B61" s="1">
        <f>VLOOKUP('FINAL CODES'!A61,'Demographic data '!$A$2:$H$927,2,TRUE)</f>
        <v>44</v>
      </c>
      <c r="C61" s="1">
        <f>VLOOKUP(A61,'Demographic data '!$A$2:$H$927,3,TRUE)</f>
        <v>1</v>
      </c>
      <c r="D61" s="1">
        <f>VLOOKUP(A61,'Demographic data '!$A$2:$H$927,4,TRUE)</f>
        <v>31.761643835616439</v>
      </c>
      <c r="E61" s="1">
        <f>VLOOKUP(A61,'Demographic data '!$A$2:$H$927,5,TRUE)</f>
        <v>185</v>
      </c>
      <c r="F61" s="1">
        <f>VLOOKUP(A61,'Demographic data '!$A$2:$H$927,6,TRUE)</f>
        <v>5</v>
      </c>
      <c r="G61" s="1">
        <f>VLOOKUP(A61,'Demographic data '!$A$2:$H$927,7,TRUE)</f>
        <v>5</v>
      </c>
      <c r="H61" s="1">
        <f>VLOOKUP(A61,'Demographic data '!$A$2:$H$927,8,TRUE)</f>
        <v>8</v>
      </c>
      <c r="J61" s="18" t="s">
        <v>276</v>
      </c>
      <c r="K61" s="18">
        <v>6</v>
      </c>
      <c r="L61" s="29">
        <v>6</v>
      </c>
      <c r="M61" s="29">
        <v>6</v>
      </c>
      <c r="N61" s="18" t="s">
        <v>277</v>
      </c>
      <c r="O61" s="18" t="s">
        <v>278</v>
      </c>
      <c r="P61" s="18" t="s">
        <v>279</v>
      </c>
      <c r="Q61" s="18">
        <v>2</v>
      </c>
      <c r="R61" s="33" t="s">
        <v>280</v>
      </c>
      <c r="S61" s="33">
        <v>3</v>
      </c>
      <c r="T61" s="33" t="s">
        <v>281</v>
      </c>
      <c r="U61" s="33">
        <v>3</v>
      </c>
      <c r="V61" s="31"/>
      <c r="W61" s="31"/>
      <c r="X61" s="31"/>
      <c r="Y61" s="31"/>
      <c r="Z61" s="2"/>
      <c r="AA61" s="2"/>
      <c r="AB61" s="2"/>
      <c r="AC61" s="2"/>
      <c r="AD61" s="2"/>
    </row>
    <row r="62" spans="1:34" ht="14.25" customHeight="1" x14ac:dyDescent="0.2">
      <c r="A62" s="18" t="s">
        <v>282</v>
      </c>
      <c r="B62" s="1">
        <f>VLOOKUP('FINAL CODES'!A62,'Demographic data '!$A$2:$H$927,2,TRUE)</f>
        <v>179</v>
      </c>
      <c r="C62" s="1">
        <f>VLOOKUP(A62,'Demographic data '!$A$2:$H$927,3,TRUE)</f>
        <v>1</v>
      </c>
      <c r="D62" s="1">
        <f>VLOOKUP(A62,'Demographic data '!$A$2:$H$927,4,TRUE)</f>
        <v>23.101369863013698</v>
      </c>
      <c r="E62" s="1">
        <f>VLOOKUP(A62,'Demographic data '!$A$2:$H$927,5,TRUE)</f>
        <v>185</v>
      </c>
      <c r="F62" s="1">
        <f>VLOOKUP(A62,'Demographic data '!$A$2:$H$927,6,TRUE)</f>
        <v>2</v>
      </c>
      <c r="G62" s="1">
        <f>VLOOKUP(A62,'Demographic data '!$A$2:$H$927,7,TRUE)</f>
        <v>6</v>
      </c>
      <c r="H62" s="1">
        <f>VLOOKUP(A62,'Demographic data '!$A$2:$H$927,8,TRUE)</f>
        <v>10</v>
      </c>
      <c r="J62" s="18" t="s">
        <v>185</v>
      </c>
      <c r="K62" s="18">
        <v>-999</v>
      </c>
      <c r="L62" s="29">
        <v>-999</v>
      </c>
      <c r="M62" s="29">
        <v>-999</v>
      </c>
      <c r="N62" s="18" t="s">
        <v>283</v>
      </c>
      <c r="O62" s="18">
        <v>-999</v>
      </c>
      <c r="P62" s="18" t="s">
        <v>284</v>
      </c>
      <c r="Q62" s="18">
        <v>-999</v>
      </c>
      <c r="R62" s="33" t="s">
        <v>285</v>
      </c>
      <c r="S62" s="33" t="s">
        <v>70</v>
      </c>
      <c r="T62" s="33" t="s">
        <v>286</v>
      </c>
      <c r="U62" s="33" t="s">
        <v>287</v>
      </c>
      <c r="V62" s="31"/>
      <c r="W62" s="31"/>
      <c r="X62" s="31"/>
      <c r="Y62" s="31"/>
      <c r="Z62" s="2"/>
      <c r="AA62" s="2"/>
      <c r="AB62" s="2"/>
      <c r="AC62" s="2"/>
      <c r="AD62" s="2"/>
    </row>
    <row r="63" spans="1:34" ht="14.25" customHeight="1" x14ac:dyDescent="0.2">
      <c r="A63" s="18" t="s">
        <v>288</v>
      </c>
      <c r="B63" s="1">
        <f>VLOOKUP('FINAL CODES'!A63,'Demographic data '!$A$2:$H$927,2,TRUE)</f>
        <v>734</v>
      </c>
      <c r="C63" s="1">
        <f>VLOOKUP(A63,'Demographic data '!$A$2:$H$927,3,TRUE)</f>
        <v>1</v>
      </c>
      <c r="D63" s="1">
        <f>VLOOKUP(A63,'Demographic data '!$A$2:$H$927,4,TRUE)</f>
        <v>46.271232876712325</v>
      </c>
      <c r="E63" s="1">
        <f>VLOOKUP(A63,'Demographic data '!$A$2:$H$927,5,TRUE)</f>
        <v>185</v>
      </c>
      <c r="F63" s="1">
        <f>VLOOKUP(A63,'Demographic data '!$A$2:$H$927,6,TRUE)</f>
        <v>4</v>
      </c>
      <c r="G63" s="1">
        <f>VLOOKUP(A63,'Demographic data '!$A$2:$H$927,7,TRUE)</f>
        <v>8</v>
      </c>
      <c r="H63" s="1">
        <f>VLOOKUP(A63,'Demographic data '!$A$2:$H$927,8,TRUE)</f>
        <v>11</v>
      </c>
      <c r="J63" s="18" t="s">
        <v>54</v>
      </c>
      <c r="K63" s="18">
        <v>-99</v>
      </c>
      <c r="L63" s="29">
        <v>-99</v>
      </c>
      <c r="M63" s="29">
        <v>-99</v>
      </c>
      <c r="N63" s="18" t="s">
        <v>54</v>
      </c>
      <c r="O63" s="18">
        <v>-99</v>
      </c>
      <c r="P63" s="18" t="s">
        <v>54</v>
      </c>
      <c r="Q63" s="18">
        <v>-99</v>
      </c>
      <c r="R63" s="33" t="s">
        <v>54</v>
      </c>
      <c r="S63" s="33">
        <v>-99</v>
      </c>
      <c r="T63" s="33" t="s">
        <v>54</v>
      </c>
      <c r="U63" s="33">
        <v>-99</v>
      </c>
      <c r="V63" s="31"/>
      <c r="W63" s="31"/>
      <c r="X63" s="31"/>
      <c r="Y63" s="31"/>
      <c r="Z63" s="2"/>
      <c r="AA63" s="2"/>
      <c r="AB63" s="2"/>
      <c r="AC63" s="2"/>
      <c r="AD63" s="2"/>
    </row>
    <row r="64" spans="1:34" ht="14.25" customHeight="1" x14ac:dyDescent="0.2">
      <c r="A64" s="18" t="s">
        <v>289</v>
      </c>
      <c r="B64" s="1">
        <f>VLOOKUP('FINAL CODES'!A64,'Demographic data '!$A$2:$H$927,2,TRUE)</f>
        <v>1885</v>
      </c>
      <c r="C64" s="1">
        <f>VLOOKUP(A64,'Demographic data '!$A$2:$H$927,3,TRUE)</f>
        <v>1</v>
      </c>
      <c r="D64" s="1">
        <f>VLOOKUP(A64,'Demographic data '!$A$2:$H$927,4,TRUE)</f>
        <v>21.906849315068492</v>
      </c>
      <c r="E64" s="1">
        <f>VLOOKUP(A64,'Demographic data '!$A$2:$H$927,5,TRUE)</f>
        <v>104</v>
      </c>
      <c r="F64" s="1">
        <f>VLOOKUP(A64,'Demographic data '!$A$2:$H$927,6,TRUE)</f>
        <v>1</v>
      </c>
      <c r="G64" s="1">
        <f>VLOOKUP(A64,'Demographic data '!$A$2:$H$927,7,TRUE)</f>
        <v>-99</v>
      </c>
      <c r="H64" s="1">
        <f>VLOOKUP(A64,'Demographic data '!$A$2:$H$927,8,TRUE)</f>
        <v>10</v>
      </c>
      <c r="J64" s="18" t="s">
        <v>54</v>
      </c>
      <c r="K64" s="18">
        <v>-99</v>
      </c>
      <c r="L64" s="29">
        <v>-99</v>
      </c>
      <c r="M64" s="29">
        <v>-99</v>
      </c>
      <c r="N64" s="18" t="s">
        <v>290</v>
      </c>
      <c r="O64" s="18" t="s">
        <v>291</v>
      </c>
      <c r="P64" s="18" t="s">
        <v>292</v>
      </c>
      <c r="Q64" s="18" t="s">
        <v>293</v>
      </c>
      <c r="R64" s="33" t="s">
        <v>294</v>
      </c>
      <c r="S64" s="33" t="s">
        <v>295</v>
      </c>
      <c r="T64" s="33" t="s">
        <v>296</v>
      </c>
      <c r="U64" s="33" t="s">
        <v>231</v>
      </c>
      <c r="V64" s="31"/>
      <c r="W64" s="31"/>
      <c r="X64" s="31"/>
      <c r="Y64" s="31"/>
      <c r="Z64" s="2"/>
      <c r="AA64" s="2"/>
      <c r="AB64" s="2"/>
      <c r="AC64" s="2"/>
      <c r="AD64" s="2"/>
    </row>
    <row r="65" spans="1:30" ht="14.25" customHeight="1" x14ac:dyDescent="0.2">
      <c r="A65" s="18" t="s">
        <v>297</v>
      </c>
      <c r="B65" s="1">
        <f>VLOOKUP('FINAL CODES'!A65,'Demographic data '!$A$2:$H$927,2,TRUE)</f>
        <v>1990</v>
      </c>
      <c r="C65" s="1">
        <f>VLOOKUP(A65,'Demographic data '!$A$2:$H$927,3,TRUE)</f>
        <v>1</v>
      </c>
      <c r="D65" s="1">
        <f>VLOOKUP(A65,'Demographic data '!$A$2:$H$927,4,TRUE)</f>
        <v>47.824657534246576</v>
      </c>
      <c r="E65" s="1">
        <f>VLOOKUP(A65,'Demographic data '!$A$2:$H$927,5,TRUE)</f>
        <v>187</v>
      </c>
      <c r="F65" s="1">
        <f>VLOOKUP(A65,'Demographic data '!$A$2:$H$927,6,TRUE)</f>
        <v>5</v>
      </c>
      <c r="G65" s="1">
        <f>VLOOKUP(A65,'Demographic data '!$A$2:$H$927,7,TRUE)</f>
        <v>6</v>
      </c>
      <c r="H65" s="1">
        <f>VLOOKUP(A65,'Demographic data '!$A$2:$H$927,8,TRUE)</f>
        <v>3</v>
      </c>
      <c r="J65" s="18" t="s">
        <v>298</v>
      </c>
      <c r="K65" s="18" t="s">
        <v>299</v>
      </c>
      <c r="L65" s="29"/>
      <c r="M65" s="29"/>
      <c r="N65" s="18" t="s">
        <v>300</v>
      </c>
      <c r="O65" s="18" t="s">
        <v>301</v>
      </c>
      <c r="P65" s="18" t="s">
        <v>302</v>
      </c>
      <c r="Q65" s="18" t="s">
        <v>303</v>
      </c>
      <c r="R65" s="33" t="s">
        <v>304</v>
      </c>
      <c r="S65" s="33" t="s">
        <v>80</v>
      </c>
      <c r="T65" s="33" t="s">
        <v>305</v>
      </c>
      <c r="U65" s="33" t="s">
        <v>152</v>
      </c>
      <c r="V65" s="31"/>
      <c r="W65" s="31"/>
      <c r="X65" s="31"/>
      <c r="Y65" s="31"/>
      <c r="Z65" s="2"/>
      <c r="AA65" s="2"/>
      <c r="AB65" s="2"/>
      <c r="AC65" s="2"/>
      <c r="AD65" s="2"/>
    </row>
    <row r="66" spans="1:30" ht="14.25" customHeight="1" x14ac:dyDescent="0.2">
      <c r="A66" s="18" t="s">
        <v>306</v>
      </c>
      <c r="B66" s="1">
        <f>VLOOKUP('FINAL CODES'!A66,'Demographic data '!$A$2:$H$927,2,TRUE)</f>
        <v>1473</v>
      </c>
      <c r="C66" s="1">
        <f>VLOOKUP(A66,'Demographic data '!$A$2:$H$927,3,TRUE)</f>
        <v>1</v>
      </c>
      <c r="D66" s="1">
        <f>VLOOKUP(A66,'Demographic data '!$A$2:$H$927,4,TRUE)</f>
        <v>38.767123287671232</v>
      </c>
      <c r="E66" s="1">
        <f>VLOOKUP(A66,'Demographic data '!$A$2:$H$927,5,TRUE)</f>
        <v>185</v>
      </c>
      <c r="F66" s="1">
        <f>VLOOKUP(A66,'Demographic data '!$A$2:$H$927,6,TRUE)</f>
        <v>3</v>
      </c>
      <c r="G66" s="1">
        <f>VLOOKUP(A66,'Demographic data '!$A$2:$H$927,7,TRUE)</f>
        <v>12</v>
      </c>
      <c r="H66" s="1">
        <f>VLOOKUP(A66,'Demographic data '!$A$2:$H$927,8,TRUE)</f>
        <v>10</v>
      </c>
      <c r="J66" s="18" t="s">
        <v>54</v>
      </c>
      <c r="K66" s="18">
        <v>-99</v>
      </c>
      <c r="L66" s="29"/>
      <c r="M66" s="29"/>
      <c r="N66" s="18" t="s">
        <v>307</v>
      </c>
      <c r="O66" s="18" t="s">
        <v>117</v>
      </c>
      <c r="P66" s="18" t="s">
        <v>308</v>
      </c>
      <c r="Q66" s="18" t="s">
        <v>125</v>
      </c>
      <c r="R66" s="33" t="s">
        <v>309</v>
      </c>
      <c r="S66" s="33">
        <v>2</v>
      </c>
      <c r="T66" s="33" t="s">
        <v>310</v>
      </c>
      <c r="U66" s="33">
        <v>7</v>
      </c>
      <c r="V66" s="31"/>
      <c r="W66" s="31"/>
      <c r="X66" s="31"/>
      <c r="Y66" s="31"/>
      <c r="Z66" s="2"/>
      <c r="AA66" s="2"/>
      <c r="AB66" s="2"/>
      <c r="AC66" s="2"/>
      <c r="AD66" s="2"/>
    </row>
    <row r="67" spans="1:30" ht="14.25" customHeight="1" x14ac:dyDescent="0.2">
      <c r="A67" s="18" t="s">
        <v>311</v>
      </c>
      <c r="B67" s="1">
        <f>VLOOKUP('FINAL CODES'!A67,'Demographic data '!$A$2:$H$927,2,TRUE)</f>
        <v>847</v>
      </c>
      <c r="C67" s="1">
        <f>VLOOKUP(A67,'Demographic data '!$A$2:$H$927,3,TRUE)</f>
        <v>0</v>
      </c>
      <c r="D67" s="1">
        <f>VLOOKUP(A67,'Demographic data '!$A$2:$H$927,4,TRUE)</f>
        <v>34.953424657534249</v>
      </c>
      <c r="E67" s="1">
        <f>VLOOKUP(A67,'Demographic data '!$A$2:$H$927,5,TRUE)</f>
        <v>84</v>
      </c>
      <c r="F67" s="1">
        <f>VLOOKUP(A67,'Demographic data '!$A$2:$H$927,6,TRUE)</f>
        <v>11</v>
      </c>
      <c r="G67" s="1">
        <f>VLOOKUP(A67,'Demographic data '!$A$2:$H$927,7,TRUE)</f>
        <v>2</v>
      </c>
      <c r="H67" s="1">
        <f>VLOOKUP(A67,'Demographic data '!$A$2:$H$927,8,TRUE)</f>
        <v>7</v>
      </c>
      <c r="J67" s="18" t="s">
        <v>185</v>
      </c>
      <c r="K67" s="18">
        <v>-999</v>
      </c>
      <c r="L67" s="29">
        <v>-999</v>
      </c>
      <c r="M67" s="29"/>
      <c r="N67" s="18" t="s">
        <v>312</v>
      </c>
      <c r="O67" s="18" t="s">
        <v>125</v>
      </c>
      <c r="P67" s="18" t="s">
        <v>313</v>
      </c>
      <c r="Q67" s="18">
        <v>-999</v>
      </c>
      <c r="R67" s="33" t="s">
        <v>314</v>
      </c>
      <c r="S67" s="33" t="s">
        <v>315</v>
      </c>
      <c r="T67" s="33" t="s">
        <v>316</v>
      </c>
      <c r="U67" s="33">
        <v>6</v>
      </c>
      <c r="V67" s="31"/>
      <c r="W67" s="31"/>
      <c r="X67" s="31"/>
      <c r="Y67" s="31"/>
      <c r="Z67" s="2"/>
      <c r="AA67" s="2"/>
      <c r="AB67" s="2"/>
      <c r="AC67" s="2"/>
      <c r="AD67" s="2"/>
    </row>
    <row r="68" spans="1:30" ht="14.25" customHeight="1" x14ac:dyDescent="0.2">
      <c r="A68" s="18" t="s">
        <v>317</v>
      </c>
      <c r="B68" s="1">
        <f>VLOOKUP('FINAL CODES'!A68,'Demographic data '!$A$2:$H$927,2,TRUE)</f>
        <v>1615</v>
      </c>
      <c r="C68" s="1">
        <f>VLOOKUP(A68,'Demographic data '!$A$2:$H$927,3,TRUE)</f>
        <v>0</v>
      </c>
      <c r="D68" s="1">
        <f>VLOOKUP(A68,'Demographic data '!$A$2:$H$927,4,TRUE)</f>
        <v>27.32054794520548</v>
      </c>
      <c r="E68" s="1">
        <f>VLOOKUP(A68,'Demographic data '!$A$2:$H$927,5,TRUE)</f>
        <v>156</v>
      </c>
      <c r="F68" s="1">
        <f>VLOOKUP(A68,'Demographic data '!$A$2:$H$927,6,TRUE)</f>
        <v>3</v>
      </c>
      <c r="G68" s="1">
        <f>VLOOKUP(A68,'Demographic data '!$A$2:$H$927,7,TRUE)</f>
        <v>7</v>
      </c>
      <c r="H68" s="1">
        <f>VLOOKUP(A68,'Demographic data '!$A$2:$H$927,8,TRUE)</f>
        <v>9</v>
      </c>
      <c r="J68" s="18" t="s">
        <v>318</v>
      </c>
      <c r="K68" s="18" t="s">
        <v>319</v>
      </c>
      <c r="L68" s="29"/>
      <c r="M68" s="29"/>
      <c r="N68" s="18" t="s">
        <v>320</v>
      </c>
      <c r="O68" s="18" t="s">
        <v>321</v>
      </c>
      <c r="P68" s="18" t="s">
        <v>322</v>
      </c>
      <c r="Q68" s="18" t="s">
        <v>323</v>
      </c>
      <c r="R68" s="33" t="s">
        <v>324</v>
      </c>
      <c r="S68" s="33" t="s">
        <v>152</v>
      </c>
      <c r="T68" s="33" t="s">
        <v>54</v>
      </c>
      <c r="U68" s="33">
        <v>-99</v>
      </c>
      <c r="V68" s="31"/>
      <c r="W68" s="31"/>
      <c r="X68" s="31"/>
      <c r="Y68" s="31"/>
      <c r="Z68" s="2"/>
      <c r="AA68" s="2"/>
      <c r="AB68" s="2"/>
      <c r="AC68" s="2"/>
      <c r="AD68" s="2"/>
    </row>
    <row r="69" spans="1:30" ht="14.25" customHeight="1" x14ac:dyDescent="0.2">
      <c r="A69" s="18" t="s">
        <v>325</v>
      </c>
      <c r="B69" s="1">
        <f>VLOOKUP('FINAL CODES'!A69,'Demographic data '!$A$2:$H$927,2,TRUE)</f>
        <v>2057</v>
      </c>
      <c r="C69" s="1">
        <f>VLOOKUP(A69,'Demographic data '!$A$2:$H$927,3,TRUE)</f>
        <v>1</v>
      </c>
      <c r="D69" s="1">
        <f>VLOOKUP(A69,'Demographic data '!$A$2:$H$927,4,TRUE)</f>
        <v>28.063013698630137</v>
      </c>
      <c r="E69" s="1">
        <f>VLOOKUP(A69,'Demographic data '!$A$2:$H$927,5,TRUE)</f>
        <v>187</v>
      </c>
      <c r="F69" s="1">
        <f>VLOOKUP(A69,'Demographic data '!$A$2:$H$927,6,TRUE)</f>
        <v>3</v>
      </c>
      <c r="G69" s="1">
        <f>VLOOKUP(A69,'Demographic data '!$A$2:$H$927,7,TRUE)</f>
        <v>4</v>
      </c>
      <c r="H69" s="1">
        <f>VLOOKUP(A69,'Demographic data '!$A$2:$H$927,8,TRUE)</f>
        <v>3</v>
      </c>
      <c r="J69" s="18" t="s">
        <v>326</v>
      </c>
      <c r="K69" s="18" t="s">
        <v>327</v>
      </c>
      <c r="L69" s="29"/>
      <c r="M69" s="29"/>
      <c r="N69" s="18" t="s">
        <v>328</v>
      </c>
      <c r="O69" s="18" t="s">
        <v>329</v>
      </c>
      <c r="P69" s="18" t="s">
        <v>330</v>
      </c>
      <c r="Q69" s="18" t="s">
        <v>331</v>
      </c>
      <c r="R69" s="33" t="s">
        <v>332</v>
      </c>
      <c r="S69" s="33">
        <v>6</v>
      </c>
      <c r="T69" s="33" t="s">
        <v>333</v>
      </c>
      <c r="U69" s="33">
        <v>13</v>
      </c>
      <c r="V69" s="31"/>
      <c r="W69" s="31"/>
      <c r="X69" s="31"/>
      <c r="Y69" s="31"/>
      <c r="Z69" s="2"/>
      <c r="AA69" s="2"/>
      <c r="AB69" s="2"/>
      <c r="AC69" s="2"/>
      <c r="AD69" s="2"/>
    </row>
    <row r="70" spans="1:30" ht="14.25" customHeight="1" x14ac:dyDescent="0.2">
      <c r="A70" s="18" t="s">
        <v>334</v>
      </c>
      <c r="B70" s="1">
        <f>VLOOKUP('FINAL CODES'!A70,'Demographic data '!$A$2:$H$927,2,TRUE)</f>
        <v>2239</v>
      </c>
      <c r="C70" s="1">
        <f>VLOOKUP(A70,'Demographic data '!$A$2:$H$927,3,TRUE)</f>
        <v>1</v>
      </c>
      <c r="D70" s="1">
        <f>VLOOKUP(A70,'Demographic data '!$A$2:$H$927,4,TRUE)</f>
        <v>43.279452054794518</v>
      </c>
      <c r="E70" s="1">
        <f>VLOOKUP(A70,'Demographic data '!$A$2:$H$927,5,TRUE)</f>
        <v>36</v>
      </c>
      <c r="F70" s="1">
        <f>VLOOKUP(A70,'Demographic data '!$A$2:$H$927,6,TRUE)</f>
        <v>4</v>
      </c>
      <c r="G70" s="1">
        <f>VLOOKUP(A70,'Demographic data '!$A$2:$H$927,7,TRUE)</f>
        <v>2</v>
      </c>
      <c r="H70" s="1">
        <f>VLOOKUP(A70,'Demographic data '!$A$2:$H$927,8,TRUE)</f>
        <v>6</v>
      </c>
      <c r="J70" s="18">
        <v>-99</v>
      </c>
      <c r="K70" s="18">
        <v>-99</v>
      </c>
      <c r="L70" s="29">
        <v>-99</v>
      </c>
      <c r="M70" s="29">
        <v>-99</v>
      </c>
      <c r="N70" s="18">
        <v>-99</v>
      </c>
      <c r="O70" s="18">
        <v>-99</v>
      </c>
      <c r="P70" s="18">
        <v>-99</v>
      </c>
      <c r="Q70" s="18">
        <v>-99</v>
      </c>
      <c r="R70" s="33">
        <v>-99</v>
      </c>
      <c r="S70" s="33">
        <v>-99</v>
      </c>
      <c r="T70" s="33">
        <v>-99</v>
      </c>
      <c r="U70" s="33">
        <v>-99</v>
      </c>
      <c r="V70" s="31"/>
      <c r="W70" s="31"/>
      <c r="X70" s="31"/>
      <c r="Y70" s="31"/>
      <c r="Z70" s="2"/>
      <c r="AA70" s="2"/>
      <c r="AB70" s="2"/>
      <c r="AC70" s="2"/>
      <c r="AD70" s="2"/>
    </row>
    <row r="71" spans="1:30" ht="14.25" customHeight="1" x14ac:dyDescent="0.2">
      <c r="A71" s="18" t="s">
        <v>335</v>
      </c>
      <c r="B71" s="1">
        <f>VLOOKUP('FINAL CODES'!A71,'Demographic data '!$A$2:$H$927,2,TRUE)</f>
        <v>1511</v>
      </c>
      <c r="C71" s="1">
        <f>VLOOKUP(A71,'Demographic data '!$A$2:$H$927,3,TRUE)</f>
        <v>1</v>
      </c>
      <c r="D71" s="1">
        <f>VLOOKUP(A71,'Demographic data '!$A$2:$H$927,4,TRUE)</f>
        <v>28.104109589041094</v>
      </c>
      <c r="E71" s="1">
        <f>VLOOKUP(A71,'Demographic data '!$A$2:$H$927,5,TRUE)</f>
        <v>185</v>
      </c>
      <c r="F71" s="1">
        <f>VLOOKUP(A71,'Demographic data '!$A$2:$H$927,6,TRUE)</f>
        <v>3</v>
      </c>
      <c r="G71" s="1">
        <f>VLOOKUP(A71,'Demographic data '!$A$2:$H$927,7,TRUE)</f>
        <v>8</v>
      </c>
      <c r="H71" s="1">
        <f>VLOOKUP(A71,'Demographic data '!$A$2:$H$927,8,TRUE)</f>
        <v>2</v>
      </c>
      <c r="J71" s="18" t="s">
        <v>336</v>
      </c>
      <c r="K71" s="18" t="s">
        <v>337</v>
      </c>
      <c r="L71" s="29"/>
      <c r="M71" s="29"/>
      <c r="N71" s="18" t="s">
        <v>338</v>
      </c>
      <c r="O71" s="18" t="s">
        <v>339</v>
      </c>
      <c r="P71" s="18" t="s">
        <v>340</v>
      </c>
      <c r="Q71" s="18" t="s">
        <v>341</v>
      </c>
      <c r="R71" s="33" t="s">
        <v>342</v>
      </c>
      <c r="S71" s="33" t="s">
        <v>343</v>
      </c>
      <c r="T71" s="33" t="s">
        <v>344</v>
      </c>
      <c r="U71" s="33" t="s">
        <v>345</v>
      </c>
      <c r="V71" s="31"/>
      <c r="W71" s="31"/>
      <c r="X71" s="31"/>
      <c r="Y71" s="31"/>
      <c r="Z71" s="2"/>
      <c r="AA71" s="2"/>
      <c r="AB71" s="2"/>
      <c r="AC71" s="2"/>
      <c r="AD71" s="2"/>
    </row>
    <row r="72" spans="1:30" ht="14.25" customHeight="1" x14ac:dyDescent="0.2">
      <c r="A72" s="18" t="s">
        <v>346</v>
      </c>
      <c r="B72" s="1">
        <f>VLOOKUP('FINAL CODES'!A72,'Demographic data '!$A$2:$H$927,2,TRUE)</f>
        <v>1923</v>
      </c>
      <c r="C72" s="1">
        <f>VLOOKUP(A72,'Demographic data '!$A$2:$H$927,3,TRUE)</f>
        <v>1</v>
      </c>
      <c r="D72" s="1">
        <f>VLOOKUP(A72,'Demographic data '!$A$2:$H$927,4,TRUE)</f>
        <v>30.482191780821918</v>
      </c>
      <c r="E72" s="1">
        <f>VLOOKUP(A72,'Demographic data '!$A$2:$H$927,5,TRUE)</f>
        <v>9</v>
      </c>
      <c r="F72" s="1">
        <f>VLOOKUP(A72,'Demographic data '!$A$2:$H$927,6,TRUE)</f>
        <v>3</v>
      </c>
      <c r="G72" s="1">
        <f>VLOOKUP(A72,'Demographic data '!$A$2:$H$927,7,TRUE)</f>
        <v>4</v>
      </c>
      <c r="H72" s="1">
        <f>VLOOKUP(A72,'Demographic data '!$A$2:$H$927,8,TRUE)</f>
        <v>3</v>
      </c>
      <c r="J72" s="18" t="s">
        <v>347</v>
      </c>
      <c r="K72" s="18">
        <v>6</v>
      </c>
      <c r="L72" s="29"/>
      <c r="M72" s="29"/>
      <c r="N72" s="18" t="s">
        <v>348</v>
      </c>
      <c r="O72" s="18">
        <v>-999</v>
      </c>
      <c r="P72" s="18" t="s">
        <v>349</v>
      </c>
      <c r="Q72" s="18" t="s">
        <v>350</v>
      </c>
      <c r="R72" s="33" t="s">
        <v>351</v>
      </c>
      <c r="S72" s="33">
        <v>6</v>
      </c>
      <c r="T72" s="33" t="s">
        <v>352</v>
      </c>
      <c r="U72" s="33" t="s">
        <v>101</v>
      </c>
      <c r="V72" s="31"/>
      <c r="W72" s="31"/>
      <c r="X72" s="31"/>
      <c r="Y72" s="31"/>
      <c r="Z72" s="2"/>
      <c r="AA72" s="2"/>
      <c r="AB72" s="2"/>
      <c r="AC72" s="2"/>
      <c r="AD72" s="2"/>
    </row>
    <row r="73" spans="1:30" ht="14.25" customHeight="1" x14ac:dyDescent="0.2">
      <c r="A73" s="18" t="s">
        <v>353</v>
      </c>
      <c r="B73" s="1">
        <f>VLOOKUP('FINAL CODES'!A73,'Demographic data '!$A$2:$H$927,2,TRUE)</f>
        <v>359</v>
      </c>
      <c r="C73" s="1">
        <f>VLOOKUP(A73,'Demographic data '!$A$2:$H$927,3,TRUE)</f>
        <v>0</v>
      </c>
      <c r="D73" s="1">
        <f>VLOOKUP(A73,'Demographic data '!$A$2:$H$927,4,TRUE)</f>
        <v>30.991780821917807</v>
      </c>
      <c r="E73" s="1">
        <f>VLOOKUP(A73,'Demographic data '!$A$2:$H$927,5,TRUE)</f>
        <v>67</v>
      </c>
      <c r="F73" s="1">
        <f>VLOOKUP(A73,'Demographic data '!$A$2:$H$927,6,TRUE)</f>
        <v>5</v>
      </c>
      <c r="G73" s="1">
        <f>VLOOKUP(A73,'Demographic data '!$A$2:$H$927,7,TRUE)</f>
        <v>1</v>
      </c>
      <c r="H73" s="1">
        <f>VLOOKUP(A73,'Demographic data '!$A$2:$H$927,8,TRUE)</f>
        <v>8</v>
      </c>
      <c r="J73" s="18" t="s">
        <v>54</v>
      </c>
      <c r="K73" s="18">
        <v>-99</v>
      </c>
      <c r="L73" s="29">
        <v>-99</v>
      </c>
      <c r="M73" s="29">
        <v>-99</v>
      </c>
      <c r="N73" s="18" t="s">
        <v>54</v>
      </c>
      <c r="O73" s="18">
        <v>-99</v>
      </c>
      <c r="P73" s="18" t="s">
        <v>54</v>
      </c>
      <c r="Q73" s="18">
        <v>-99</v>
      </c>
      <c r="R73" s="33" t="s">
        <v>54</v>
      </c>
      <c r="S73" s="33">
        <v>-99</v>
      </c>
      <c r="T73" s="33" t="s">
        <v>54</v>
      </c>
      <c r="U73" s="33">
        <v>-99</v>
      </c>
      <c r="V73" s="31"/>
      <c r="W73" s="31"/>
      <c r="X73" s="31"/>
      <c r="Y73" s="31"/>
      <c r="Z73" s="2"/>
      <c r="AA73" s="2"/>
      <c r="AB73" s="2"/>
      <c r="AC73" s="2"/>
      <c r="AD73" s="2"/>
    </row>
    <row r="74" spans="1:30" ht="14.25" customHeight="1" x14ac:dyDescent="0.2">
      <c r="A74" s="18" t="s">
        <v>354</v>
      </c>
      <c r="B74" s="1">
        <f>VLOOKUP('FINAL CODES'!A74,'Demographic data '!$A$2:$H$927,2,TRUE)</f>
        <v>1616</v>
      </c>
      <c r="C74" s="1">
        <f>VLOOKUP(A74,'Demographic data '!$A$2:$H$927,3,TRUE)</f>
        <v>1</v>
      </c>
      <c r="D74" s="1">
        <f>VLOOKUP(A74,'Demographic data '!$A$2:$H$927,4,TRUE)</f>
        <v>34.42739726027397</v>
      </c>
      <c r="E74" s="1">
        <f>VLOOKUP(A74,'Demographic data '!$A$2:$H$927,5,TRUE)</f>
        <v>185</v>
      </c>
      <c r="F74" s="1">
        <f>VLOOKUP(A74,'Demographic data '!$A$2:$H$927,6,TRUE)</f>
        <v>3</v>
      </c>
      <c r="G74" s="1">
        <f>VLOOKUP(A74,'Demographic data '!$A$2:$H$927,7,TRUE)</f>
        <v>3</v>
      </c>
      <c r="H74" s="1">
        <f>VLOOKUP(A74,'Demographic data '!$A$2:$H$927,8,TRUE)</f>
        <v>4</v>
      </c>
      <c r="J74" s="18" t="s">
        <v>355</v>
      </c>
      <c r="K74" s="18" t="s">
        <v>356</v>
      </c>
      <c r="L74" s="29"/>
      <c r="M74" s="29"/>
      <c r="N74" s="18" t="s">
        <v>357</v>
      </c>
      <c r="O74" s="18">
        <v>2</v>
      </c>
      <c r="P74" s="18" t="s">
        <v>358</v>
      </c>
      <c r="Q74" s="18">
        <v>2</v>
      </c>
      <c r="R74" s="33" t="s">
        <v>359</v>
      </c>
      <c r="S74" s="33" t="s">
        <v>101</v>
      </c>
      <c r="T74" s="33" t="s">
        <v>360</v>
      </c>
      <c r="U74" s="33">
        <v>13</v>
      </c>
      <c r="V74" s="31"/>
      <c r="W74" s="31"/>
      <c r="X74" s="31"/>
      <c r="Y74" s="31"/>
      <c r="Z74" s="2"/>
      <c r="AA74" s="2"/>
      <c r="AB74" s="2"/>
      <c r="AC74" s="2"/>
      <c r="AD74" s="2"/>
    </row>
    <row r="75" spans="1:30" ht="14.25" customHeight="1" x14ac:dyDescent="0.2">
      <c r="A75" s="18" t="s">
        <v>361</v>
      </c>
      <c r="B75" s="1">
        <f>VLOOKUP('FINAL CODES'!A75,'Demographic data '!$A$2:$H$927,2,TRUE)</f>
        <v>1073</v>
      </c>
      <c r="C75" s="1">
        <f>VLOOKUP(A75,'Demographic data '!$A$2:$H$927,3,TRUE)</f>
        <v>1</v>
      </c>
      <c r="D75" s="1">
        <f>VLOOKUP(A75,'Demographic data '!$A$2:$H$927,4,TRUE)</f>
        <v>64.134246575342459</v>
      </c>
      <c r="E75" s="1">
        <f>VLOOKUP(A75,'Demographic data '!$A$2:$H$927,5,TRUE)</f>
        <v>187</v>
      </c>
      <c r="F75" s="1">
        <f>VLOOKUP(A75,'Demographic data '!$A$2:$H$927,6,TRUE)</f>
        <v>5</v>
      </c>
      <c r="G75" s="1">
        <f>VLOOKUP(A75,'Demographic data '!$A$2:$H$927,7,TRUE)</f>
        <v>10</v>
      </c>
      <c r="H75" s="1">
        <f>VLOOKUP(A75,'Demographic data '!$A$2:$H$927,8,TRUE)</f>
        <v>10</v>
      </c>
      <c r="J75" s="18" t="s">
        <v>362</v>
      </c>
      <c r="K75" s="18" t="s">
        <v>363</v>
      </c>
      <c r="L75" s="29">
        <v>10</v>
      </c>
      <c r="M75" s="29"/>
      <c r="N75" s="18" t="s">
        <v>364</v>
      </c>
      <c r="O75" s="18">
        <v>2</v>
      </c>
      <c r="P75" s="18" t="s">
        <v>365</v>
      </c>
      <c r="Q75" s="18">
        <v>-999</v>
      </c>
      <c r="R75" s="33" t="s">
        <v>366</v>
      </c>
      <c r="S75" s="33" t="s">
        <v>101</v>
      </c>
      <c r="T75" s="33" t="s">
        <v>367</v>
      </c>
      <c r="U75" s="33">
        <v>8</v>
      </c>
      <c r="V75" s="31"/>
      <c r="W75" s="31"/>
      <c r="X75" s="31"/>
      <c r="Y75" s="31"/>
      <c r="Z75" s="2"/>
      <c r="AA75" s="2"/>
      <c r="AB75" s="2"/>
      <c r="AC75" s="2"/>
      <c r="AD75" s="2"/>
    </row>
    <row r="76" spans="1:30" ht="14.25" customHeight="1" x14ac:dyDescent="0.2">
      <c r="A76" s="18" t="s">
        <v>368</v>
      </c>
      <c r="B76" s="1">
        <f>VLOOKUP('FINAL CODES'!A76,'Demographic data '!$A$2:$H$927,2,TRUE)</f>
        <v>1006</v>
      </c>
      <c r="C76" s="1">
        <f>VLOOKUP(A76,'Demographic data '!$A$2:$H$927,3,TRUE)</f>
        <v>0</v>
      </c>
      <c r="D76" s="1">
        <f>VLOOKUP(A76,'Demographic data '!$A$2:$H$927,4,TRUE)</f>
        <v>31.19178082191781</v>
      </c>
      <c r="E76" s="1">
        <f>VLOOKUP(A76,'Demographic data '!$A$2:$H$927,5,TRUE)</f>
        <v>-9</v>
      </c>
      <c r="F76" s="1">
        <f>VLOOKUP(A76,'Demographic data '!$A$2:$H$927,6,TRUE)</f>
        <v>-9</v>
      </c>
      <c r="G76" s="1">
        <f>VLOOKUP(A76,'Demographic data '!$A$2:$H$927,7,TRUE)</f>
        <v>-9</v>
      </c>
      <c r="H76" s="1">
        <f>VLOOKUP(A76,'Demographic data '!$A$2:$H$927,8,TRUE)</f>
        <v>-9</v>
      </c>
      <c r="J76" s="18" t="s">
        <v>369</v>
      </c>
      <c r="K76" s="18" t="s">
        <v>278</v>
      </c>
      <c r="L76" s="29"/>
      <c r="M76" s="29"/>
      <c r="N76" s="18" t="s">
        <v>370</v>
      </c>
      <c r="O76" s="18">
        <v>1</v>
      </c>
      <c r="P76" s="18" t="s">
        <v>371</v>
      </c>
      <c r="Q76" s="18">
        <v>2</v>
      </c>
      <c r="R76" s="33" t="s">
        <v>372</v>
      </c>
      <c r="S76" s="33" t="s">
        <v>101</v>
      </c>
      <c r="T76" s="33" t="s">
        <v>373</v>
      </c>
      <c r="U76" s="33" t="s">
        <v>374</v>
      </c>
      <c r="V76" s="31"/>
      <c r="W76" s="31"/>
      <c r="X76" s="31"/>
      <c r="Y76" s="31"/>
      <c r="Z76" s="2"/>
      <c r="AA76" s="2"/>
      <c r="AB76" s="2"/>
      <c r="AC76" s="2"/>
      <c r="AD76" s="2"/>
    </row>
    <row r="77" spans="1:30" ht="14.25" customHeight="1" x14ac:dyDescent="0.2">
      <c r="A77" s="18" t="s">
        <v>375</v>
      </c>
      <c r="B77" s="1">
        <f>VLOOKUP('FINAL CODES'!A77,'Demographic data '!$A$2:$H$927,2,TRUE)</f>
        <v>228</v>
      </c>
      <c r="C77" s="1">
        <f>VLOOKUP(A77,'Demographic data '!$A$2:$H$927,3,TRUE)</f>
        <v>1</v>
      </c>
      <c r="D77" s="1">
        <f>VLOOKUP(A77,'Demographic data '!$A$2:$H$927,4,TRUE)</f>
        <v>50.180821917808217</v>
      </c>
      <c r="E77" s="1">
        <f>VLOOKUP(A77,'Demographic data '!$A$2:$H$927,5,TRUE)</f>
        <v>123</v>
      </c>
      <c r="F77" s="1">
        <f>VLOOKUP(A77,'Demographic data '!$A$2:$H$927,6,TRUE)</f>
        <v>5</v>
      </c>
      <c r="G77" s="1">
        <f>VLOOKUP(A77,'Demographic data '!$A$2:$H$927,7,TRUE)</f>
        <v>12</v>
      </c>
      <c r="H77" s="1">
        <f>VLOOKUP(A77,'Demographic data '!$A$2:$H$927,8,TRUE)</f>
        <v>10</v>
      </c>
      <c r="J77" s="18" t="s">
        <v>376</v>
      </c>
      <c r="K77" s="18">
        <v>-999</v>
      </c>
      <c r="L77" s="29"/>
      <c r="M77" s="29"/>
      <c r="N77" s="18" t="s">
        <v>377</v>
      </c>
      <c r="O77" s="18">
        <v>-999</v>
      </c>
      <c r="P77" s="18" t="s">
        <v>378</v>
      </c>
      <c r="Q77" s="18">
        <v>1</v>
      </c>
      <c r="R77" s="33" t="s">
        <v>379</v>
      </c>
      <c r="S77" s="33" t="s">
        <v>101</v>
      </c>
      <c r="T77" s="33" t="s">
        <v>380</v>
      </c>
      <c r="U77" s="33">
        <v>13</v>
      </c>
      <c r="V77" s="31"/>
      <c r="W77" s="31"/>
      <c r="X77" s="31"/>
      <c r="Y77" s="31"/>
      <c r="Z77" s="2"/>
      <c r="AA77" s="2"/>
      <c r="AB77" s="2"/>
      <c r="AC77" s="2"/>
      <c r="AD77" s="2"/>
    </row>
    <row r="78" spans="1:30" ht="14.25" customHeight="1" x14ac:dyDescent="0.2">
      <c r="A78" s="18" t="s">
        <v>381</v>
      </c>
      <c r="B78" s="1">
        <f>VLOOKUP('FINAL CODES'!A78,'Demographic data '!$A$2:$H$927,2,TRUE)</f>
        <v>269</v>
      </c>
      <c r="C78" s="1">
        <f>VLOOKUP(A78,'Demographic data '!$A$2:$H$927,3,TRUE)</f>
        <v>1</v>
      </c>
      <c r="D78" s="1">
        <f>VLOOKUP(A78,'Demographic data '!$A$2:$H$927,4,TRUE)</f>
        <v>53.832876712328769</v>
      </c>
      <c r="E78" s="1">
        <f>VLOOKUP(A78,'Demographic data '!$A$2:$H$927,5,TRUE)</f>
        <v>67</v>
      </c>
      <c r="F78" s="1">
        <f>VLOOKUP(A78,'Demographic data '!$A$2:$H$927,6,TRUE)</f>
        <v>4</v>
      </c>
      <c r="G78" s="1">
        <f>VLOOKUP(A78,'Demographic data '!$A$2:$H$927,7,TRUE)</f>
        <v>7</v>
      </c>
      <c r="H78" s="1">
        <f>VLOOKUP(A78,'Demographic data '!$A$2:$H$927,8,TRUE)</f>
        <v>10</v>
      </c>
      <c r="J78" s="18" t="s">
        <v>382</v>
      </c>
      <c r="K78" s="18">
        <v>-999</v>
      </c>
      <c r="L78" s="29"/>
      <c r="M78" s="29"/>
      <c r="N78" s="18" t="s">
        <v>383</v>
      </c>
      <c r="O78" s="18">
        <v>-999</v>
      </c>
      <c r="P78" s="18" t="s">
        <v>54</v>
      </c>
      <c r="Q78" s="18">
        <v>-99</v>
      </c>
      <c r="R78" s="33" t="s">
        <v>384</v>
      </c>
      <c r="S78" s="33" t="s">
        <v>152</v>
      </c>
      <c r="T78" s="33" t="s">
        <v>54</v>
      </c>
      <c r="U78" s="33">
        <v>-99</v>
      </c>
      <c r="V78" s="31"/>
      <c r="W78" s="31"/>
      <c r="X78" s="31"/>
      <c r="Y78" s="31"/>
      <c r="Z78" s="2"/>
      <c r="AA78" s="2"/>
      <c r="AB78" s="2"/>
      <c r="AC78" s="2"/>
      <c r="AD78" s="2"/>
    </row>
    <row r="79" spans="1:30" ht="14.25" customHeight="1" x14ac:dyDescent="0.2">
      <c r="A79" s="18" t="s">
        <v>385</v>
      </c>
      <c r="B79" s="1">
        <f>VLOOKUP('FINAL CODES'!A79,'Demographic data '!$A$2:$H$927,2,TRUE)</f>
        <v>370</v>
      </c>
      <c r="C79" s="1">
        <f>VLOOKUP(A79,'Demographic data '!$A$2:$H$927,3,TRUE)</f>
        <v>0</v>
      </c>
      <c r="D79" s="1">
        <f>VLOOKUP(A79,'Demographic data '!$A$2:$H$927,4,TRUE)</f>
        <v>29.221917808219178</v>
      </c>
      <c r="E79" s="1">
        <f>VLOOKUP(A79,'Demographic data '!$A$2:$H$927,5,TRUE)</f>
        <v>65</v>
      </c>
      <c r="F79" s="1">
        <f>VLOOKUP(A79,'Demographic data '!$A$2:$H$927,6,TRUE)</f>
        <v>6</v>
      </c>
      <c r="G79" s="1">
        <f>VLOOKUP(A79,'Demographic data '!$A$2:$H$927,7,TRUE)</f>
        <v>1</v>
      </c>
      <c r="H79" s="1">
        <f>VLOOKUP(A79,'Demographic data '!$A$2:$H$927,8,TRUE)</f>
        <v>11</v>
      </c>
      <c r="J79" s="18" t="s">
        <v>386</v>
      </c>
      <c r="K79" s="18" t="s">
        <v>387</v>
      </c>
      <c r="L79" s="29"/>
      <c r="M79" s="29"/>
      <c r="N79" s="18" t="s">
        <v>388</v>
      </c>
      <c r="O79" s="18" t="s">
        <v>389</v>
      </c>
      <c r="P79" s="18" t="s">
        <v>390</v>
      </c>
      <c r="Q79" s="18" t="s">
        <v>391</v>
      </c>
      <c r="R79" s="33" t="s">
        <v>392</v>
      </c>
      <c r="S79" s="33" t="s">
        <v>101</v>
      </c>
      <c r="T79" s="33" t="s">
        <v>393</v>
      </c>
      <c r="U79" s="33">
        <v>12</v>
      </c>
      <c r="V79" s="31"/>
      <c r="W79" s="31"/>
      <c r="X79" s="31"/>
      <c r="Y79" s="31"/>
      <c r="Z79" s="2"/>
      <c r="AA79" s="2"/>
      <c r="AB79" s="2"/>
      <c r="AC79" s="2"/>
      <c r="AD79" s="2"/>
    </row>
    <row r="80" spans="1:30" ht="14.25" customHeight="1" x14ac:dyDescent="0.2">
      <c r="A80" s="18" t="s">
        <v>394</v>
      </c>
      <c r="B80" s="1">
        <f>VLOOKUP('FINAL CODES'!A80,'Demographic data '!$A$2:$H$927,2,TRUE)</f>
        <v>1994</v>
      </c>
      <c r="C80" s="1">
        <f>VLOOKUP(A80,'Demographic data '!$A$2:$H$927,3,TRUE)</f>
        <v>1</v>
      </c>
      <c r="D80" s="1">
        <f>VLOOKUP(A80,'Demographic data '!$A$2:$H$927,4,TRUE)</f>
        <v>49.791780821917811</v>
      </c>
      <c r="E80" s="1">
        <f>VLOOKUP(A80,'Demographic data '!$A$2:$H$927,5,TRUE)</f>
        <v>185</v>
      </c>
      <c r="F80" s="1">
        <f>VLOOKUP(A80,'Demographic data '!$A$2:$H$927,6,TRUE)</f>
        <v>4</v>
      </c>
      <c r="G80" s="1">
        <f>VLOOKUP(A80,'Demographic data '!$A$2:$H$927,7,TRUE)</f>
        <v>11</v>
      </c>
      <c r="H80" s="1">
        <f>VLOOKUP(A80,'Demographic data '!$A$2:$H$927,8,TRUE)</f>
        <v>8</v>
      </c>
      <c r="J80" s="18" t="s">
        <v>395</v>
      </c>
      <c r="K80" s="18">
        <v>2</v>
      </c>
      <c r="L80" s="29"/>
      <c r="M80" s="29"/>
      <c r="N80" s="18" t="s">
        <v>396</v>
      </c>
      <c r="O80" s="18" t="s">
        <v>397</v>
      </c>
      <c r="P80" s="18" t="s">
        <v>398</v>
      </c>
      <c r="Q80" s="18" t="s">
        <v>399</v>
      </c>
      <c r="R80" s="33" t="s">
        <v>400</v>
      </c>
      <c r="S80" s="33" t="s">
        <v>401</v>
      </c>
      <c r="T80" s="33" t="s">
        <v>402</v>
      </c>
      <c r="U80" s="33">
        <v>7</v>
      </c>
      <c r="V80" s="31"/>
      <c r="W80" s="31"/>
      <c r="X80" s="31"/>
      <c r="Y80" s="31"/>
      <c r="Z80" s="2"/>
      <c r="AA80" s="2"/>
      <c r="AB80" s="2"/>
      <c r="AC80" s="2"/>
      <c r="AD80" s="2"/>
    </row>
    <row r="81" spans="1:30" ht="14.25" customHeight="1" x14ac:dyDescent="0.2">
      <c r="A81" s="18" t="s">
        <v>403</v>
      </c>
      <c r="B81" s="1">
        <f>VLOOKUP('FINAL CODES'!A81,'Demographic data '!$A$2:$H$927,2,TRUE)</f>
        <v>1563</v>
      </c>
      <c r="C81" s="1">
        <f>VLOOKUP(A81,'Demographic data '!$A$2:$H$927,3,TRUE)</f>
        <v>0</v>
      </c>
      <c r="D81" s="1">
        <f>VLOOKUP(A81,'Demographic data '!$A$2:$H$927,4,TRUE)</f>
        <v>24.682191780821917</v>
      </c>
      <c r="E81" s="1">
        <f>VLOOKUP(A81,'Demographic data '!$A$2:$H$927,5,TRUE)</f>
        <v>185</v>
      </c>
      <c r="F81" s="1">
        <f>VLOOKUP(A81,'Demographic data '!$A$2:$H$927,6,TRUE)</f>
        <v>3</v>
      </c>
      <c r="G81" s="1">
        <f>VLOOKUP(A81,'Demographic data '!$A$2:$H$927,7,TRUE)</f>
        <v>5</v>
      </c>
      <c r="H81" s="1">
        <f>VLOOKUP(A81,'Demographic data '!$A$2:$H$927,8,TRUE)</f>
        <v>10</v>
      </c>
      <c r="J81" s="18" t="s">
        <v>404</v>
      </c>
      <c r="K81" s="18" t="s">
        <v>405</v>
      </c>
      <c r="L81" s="29"/>
      <c r="M81" s="29"/>
      <c r="N81" s="18" t="s">
        <v>406</v>
      </c>
      <c r="O81" s="18" t="s">
        <v>407</v>
      </c>
      <c r="P81" s="18" t="s">
        <v>408</v>
      </c>
      <c r="Q81" s="18" t="s">
        <v>409</v>
      </c>
      <c r="R81" s="33" t="s">
        <v>410</v>
      </c>
      <c r="S81" s="33" t="s">
        <v>411</v>
      </c>
      <c r="T81" s="33" t="s">
        <v>412</v>
      </c>
      <c r="U81" s="33" t="s">
        <v>413</v>
      </c>
      <c r="V81" s="31"/>
      <c r="W81" s="31"/>
      <c r="X81" s="31"/>
      <c r="Y81" s="31"/>
      <c r="Z81" s="2"/>
      <c r="AA81" s="2"/>
      <c r="AB81" s="2"/>
      <c r="AC81" s="2"/>
      <c r="AD81" s="2"/>
    </row>
    <row r="82" spans="1:30" ht="14.25" customHeight="1" x14ac:dyDescent="0.2">
      <c r="A82" s="18" t="s">
        <v>414</v>
      </c>
      <c r="B82" s="1">
        <f>VLOOKUP('FINAL CODES'!A82,'Demographic data '!$A$2:$H$927,2,TRUE)</f>
        <v>1796</v>
      </c>
      <c r="C82" s="1">
        <f>VLOOKUP(A82,'Demographic data '!$A$2:$H$927,3,TRUE)</f>
        <v>1</v>
      </c>
      <c r="D82" s="1">
        <f>VLOOKUP(A82,'Demographic data '!$A$2:$H$927,4,TRUE)</f>
        <v>36.80821917808219</v>
      </c>
      <c r="E82" s="1">
        <f>VLOOKUP(A82,'Demographic data '!$A$2:$H$927,5,TRUE)</f>
        <v>136</v>
      </c>
      <c r="F82" s="1">
        <f>VLOOKUP(A82,'Demographic data '!$A$2:$H$927,6,TRUE)</f>
        <v>3</v>
      </c>
      <c r="G82" s="1">
        <f>VLOOKUP(A82,'Demographic data '!$A$2:$H$927,7,TRUE)</f>
        <v>3</v>
      </c>
      <c r="H82" s="1">
        <f>VLOOKUP(A82,'Demographic data '!$A$2:$H$927,8,TRUE)</f>
        <v>9</v>
      </c>
      <c r="J82" s="18" t="s">
        <v>415</v>
      </c>
      <c r="K82" s="18" t="s">
        <v>416</v>
      </c>
      <c r="L82" s="29"/>
      <c r="M82" s="29"/>
      <c r="N82" s="18" t="s">
        <v>417</v>
      </c>
      <c r="O82" s="18">
        <v>1</v>
      </c>
      <c r="P82" s="18" t="s">
        <v>418</v>
      </c>
      <c r="Q82" s="18">
        <v>3</v>
      </c>
      <c r="R82" s="33" t="s">
        <v>419</v>
      </c>
      <c r="S82" s="33" t="s">
        <v>101</v>
      </c>
      <c r="T82" s="33" t="s">
        <v>420</v>
      </c>
      <c r="U82" s="33" t="s">
        <v>421</v>
      </c>
      <c r="V82" s="31"/>
      <c r="W82" s="31"/>
      <c r="X82" s="31"/>
      <c r="Y82" s="31"/>
      <c r="Z82" s="2"/>
      <c r="AA82" s="2"/>
      <c r="AB82" s="2"/>
      <c r="AC82" s="2"/>
      <c r="AD82" s="2"/>
    </row>
    <row r="83" spans="1:30" ht="14.25" customHeight="1" x14ac:dyDescent="0.2">
      <c r="A83" s="18" t="s">
        <v>422</v>
      </c>
      <c r="B83" s="1">
        <f>VLOOKUP('FINAL CODES'!A83,'Demographic data '!$A$2:$H$927,2,TRUE)</f>
        <v>1807</v>
      </c>
      <c r="C83" s="1">
        <f>VLOOKUP(A83,'Demographic data '!$A$2:$H$927,3,TRUE)</f>
        <v>1</v>
      </c>
      <c r="D83" s="1">
        <f>VLOOKUP(A83,'Demographic data '!$A$2:$H$927,4,TRUE)</f>
        <v>26.493150684931507</v>
      </c>
      <c r="E83" s="1">
        <f>VLOOKUP(A83,'Demographic data '!$A$2:$H$927,5,TRUE)</f>
        <v>187</v>
      </c>
      <c r="F83" s="1">
        <f>VLOOKUP(A83,'Demographic data '!$A$2:$H$927,6,TRUE)</f>
        <v>4</v>
      </c>
      <c r="G83" s="1">
        <f>VLOOKUP(A83,'Demographic data '!$A$2:$H$927,7,TRUE)</f>
        <v>11</v>
      </c>
      <c r="H83" s="1">
        <f>VLOOKUP(A83,'Demographic data '!$A$2:$H$927,8,TRUE)</f>
        <v>5</v>
      </c>
      <c r="J83" s="18" t="s">
        <v>423</v>
      </c>
      <c r="K83" s="18" t="s">
        <v>424</v>
      </c>
      <c r="L83" s="29"/>
      <c r="M83" s="29"/>
      <c r="N83" s="18" t="s">
        <v>425</v>
      </c>
      <c r="O83" s="18" t="s">
        <v>426</v>
      </c>
      <c r="P83" s="18" t="s">
        <v>54</v>
      </c>
      <c r="Q83" s="18">
        <v>-99</v>
      </c>
      <c r="R83" s="33" t="s">
        <v>427</v>
      </c>
      <c r="S83" s="33" t="s">
        <v>101</v>
      </c>
      <c r="T83" s="33" t="s">
        <v>428</v>
      </c>
      <c r="U83" s="33" t="s">
        <v>429</v>
      </c>
      <c r="V83" s="31"/>
      <c r="W83" s="31"/>
      <c r="X83" s="31"/>
      <c r="Y83" s="31"/>
      <c r="Z83" s="2"/>
      <c r="AA83" s="2"/>
      <c r="AB83" s="2"/>
      <c r="AC83" s="2"/>
      <c r="AD83" s="2"/>
    </row>
    <row r="84" spans="1:30" ht="14.25" customHeight="1" x14ac:dyDescent="0.2">
      <c r="A84" s="18" t="s">
        <v>430</v>
      </c>
      <c r="B84" s="1">
        <f>VLOOKUP('FINAL CODES'!A84,'Demographic data '!$A$2:$H$927,2,TRUE)</f>
        <v>1236</v>
      </c>
      <c r="C84" s="1">
        <f>VLOOKUP(A84,'Demographic data '!$A$2:$H$927,3,TRUE)</f>
        <v>1</v>
      </c>
      <c r="D84" s="1">
        <f>VLOOKUP(A84,'Demographic data '!$A$2:$H$927,4,TRUE)</f>
        <v>44.509589041095893</v>
      </c>
      <c r="E84" s="1">
        <f>VLOOKUP(A84,'Demographic data '!$A$2:$H$927,5,TRUE)</f>
        <v>185</v>
      </c>
      <c r="F84" s="1">
        <f>VLOOKUP(A84,'Demographic data '!$A$2:$H$927,6,TRUE)</f>
        <v>3</v>
      </c>
      <c r="G84" s="1">
        <f>VLOOKUP(A84,'Demographic data '!$A$2:$H$927,7,TRUE)</f>
        <v>6</v>
      </c>
      <c r="H84" s="1">
        <f>VLOOKUP(A84,'Demographic data '!$A$2:$H$927,8,TRUE)</f>
        <v>3</v>
      </c>
      <c r="J84" s="18" t="s">
        <v>54</v>
      </c>
      <c r="K84" s="18">
        <v>-99</v>
      </c>
      <c r="L84" s="29">
        <v>-99</v>
      </c>
      <c r="M84" s="29">
        <v>-99</v>
      </c>
      <c r="N84" s="18" t="s">
        <v>54</v>
      </c>
      <c r="O84" s="18">
        <v>-99</v>
      </c>
      <c r="P84" s="18" t="s">
        <v>54</v>
      </c>
      <c r="Q84" s="18">
        <v>-99</v>
      </c>
      <c r="R84" s="33" t="s">
        <v>54</v>
      </c>
      <c r="S84" s="33">
        <v>-99</v>
      </c>
      <c r="T84" s="33" t="s">
        <v>54</v>
      </c>
      <c r="U84" s="33">
        <v>-99</v>
      </c>
      <c r="V84" s="31"/>
      <c r="W84" s="31"/>
      <c r="X84" s="31"/>
      <c r="Y84" s="31"/>
      <c r="Z84" s="2"/>
      <c r="AA84" s="2"/>
      <c r="AB84" s="2"/>
      <c r="AC84" s="2"/>
      <c r="AD84" s="2"/>
    </row>
    <row r="85" spans="1:30" ht="14.25" customHeight="1" x14ac:dyDescent="0.2">
      <c r="A85" s="18" t="s">
        <v>431</v>
      </c>
      <c r="B85" s="1">
        <f>VLOOKUP('FINAL CODES'!A85,'Demographic data '!$A$2:$H$927,2,TRUE)</f>
        <v>1533</v>
      </c>
      <c r="C85" s="1">
        <f>VLOOKUP(A85,'Demographic data '!$A$2:$H$927,3,TRUE)</f>
        <v>1</v>
      </c>
      <c r="D85" s="1">
        <f>VLOOKUP(A85,'Demographic data '!$A$2:$H$927,4,TRUE)</f>
        <v>28.205479452054796</v>
      </c>
      <c r="E85" s="1">
        <f>VLOOKUP(A85,'Demographic data '!$A$2:$H$927,5,TRUE)</f>
        <v>185</v>
      </c>
      <c r="F85" s="1">
        <f>VLOOKUP(A85,'Demographic data '!$A$2:$H$927,6,TRUE)</f>
        <v>3</v>
      </c>
      <c r="G85" s="1">
        <f>VLOOKUP(A85,'Demographic data '!$A$2:$H$927,7,TRUE)</f>
        <v>3</v>
      </c>
      <c r="H85" s="1">
        <f>VLOOKUP(A85,'Demographic data '!$A$2:$H$927,8,TRUE)</f>
        <v>1</v>
      </c>
      <c r="J85" s="18" t="s">
        <v>432</v>
      </c>
      <c r="K85" s="18" t="s">
        <v>433</v>
      </c>
      <c r="L85" s="29"/>
      <c r="M85" s="29"/>
      <c r="N85" s="18" t="s">
        <v>434</v>
      </c>
      <c r="O85" s="18">
        <v>1</v>
      </c>
      <c r="P85" s="18" t="s">
        <v>435</v>
      </c>
      <c r="Q85" s="18">
        <v>10</v>
      </c>
      <c r="R85" s="33" t="s">
        <v>436</v>
      </c>
      <c r="S85" s="33" t="s">
        <v>101</v>
      </c>
      <c r="T85" s="33" t="s">
        <v>437</v>
      </c>
      <c r="U85" s="33">
        <v>7</v>
      </c>
      <c r="V85" s="31"/>
      <c r="W85" s="31"/>
      <c r="X85" s="31"/>
      <c r="Y85" s="31"/>
      <c r="Z85" s="2"/>
      <c r="AA85" s="2"/>
      <c r="AB85" s="2"/>
      <c r="AC85" s="2"/>
      <c r="AD85" s="2"/>
    </row>
    <row r="86" spans="1:30" ht="14.25" customHeight="1" x14ac:dyDescent="0.2">
      <c r="A86" s="18" t="s">
        <v>438</v>
      </c>
      <c r="B86" s="1">
        <f>VLOOKUP('FINAL CODES'!A86,'Demographic data '!$A$2:$H$927,2,TRUE)</f>
        <v>452</v>
      </c>
      <c r="C86" s="1">
        <f>VLOOKUP(A86,'Demographic data '!$A$2:$H$927,3,TRUE)</f>
        <v>4</v>
      </c>
      <c r="D86" s="1">
        <f>VLOOKUP(A86,'Demographic data '!$A$2:$H$927,4,TRUE)</f>
        <v>64.142465753424659</v>
      </c>
      <c r="E86" s="1">
        <f>VLOOKUP(A86,'Demographic data '!$A$2:$H$927,5,TRUE)</f>
        <v>75</v>
      </c>
      <c r="F86" s="1">
        <f>VLOOKUP(A86,'Demographic data '!$A$2:$H$927,6,TRUE)</f>
        <v>5</v>
      </c>
      <c r="G86" s="1">
        <f>VLOOKUP(A86,'Demographic data '!$A$2:$H$927,7,TRUE)</f>
        <v>4</v>
      </c>
      <c r="H86" s="1">
        <f>VLOOKUP(A86,'Demographic data '!$A$2:$H$927,8,TRUE)</f>
        <v>8</v>
      </c>
      <c r="J86" s="18" t="s">
        <v>439</v>
      </c>
      <c r="K86" s="18" t="s">
        <v>440</v>
      </c>
      <c r="L86" s="29"/>
      <c r="M86" s="29"/>
      <c r="N86" s="18" t="s">
        <v>441</v>
      </c>
      <c r="O86" s="18" t="s">
        <v>442</v>
      </c>
      <c r="P86" s="18" t="s">
        <v>443</v>
      </c>
      <c r="Q86" s="18" t="s">
        <v>115</v>
      </c>
      <c r="R86" s="33" t="s">
        <v>444</v>
      </c>
      <c r="S86" s="33" t="s">
        <v>152</v>
      </c>
      <c r="T86" s="33" t="s">
        <v>445</v>
      </c>
      <c r="U86" s="33" t="s">
        <v>133</v>
      </c>
      <c r="V86" s="31"/>
      <c r="W86" s="31"/>
      <c r="X86" s="31"/>
      <c r="Y86" s="31"/>
      <c r="Z86" s="2"/>
      <c r="AA86" s="2"/>
      <c r="AB86" s="2"/>
      <c r="AC86" s="2"/>
      <c r="AD86" s="2"/>
    </row>
    <row r="87" spans="1:30" ht="14.25" customHeight="1" x14ac:dyDescent="0.2">
      <c r="A87" s="18" t="s">
        <v>446</v>
      </c>
      <c r="B87" s="1">
        <f>VLOOKUP('FINAL CODES'!A87,'Demographic data '!$A$2:$H$927,2,TRUE)</f>
        <v>3045</v>
      </c>
      <c r="C87" s="1">
        <f>VLOOKUP(A87,'Demographic data '!$A$2:$H$927,3,TRUE)</f>
        <v>1</v>
      </c>
      <c r="D87" s="1">
        <f>VLOOKUP(A87,'Demographic data '!$A$2:$H$927,4,TRUE)</f>
        <v>27.832876712328765</v>
      </c>
      <c r="E87" s="1">
        <f>VLOOKUP(A87,'Demographic data '!$A$2:$H$927,5,TRUE)</f>
        <v>185</v>
      </c>
      <c r="F87" s="1">
        <f>VLOOKUP(A87,'Demographic data '!$A$2:$H$927,6,TRUE)</f>
        <v>3</v>
      </c>
      <c r="G87" s="1">
        <f>VLOOKUP(A87,'Demographic data '!$A$2:$H$927,7,TRUE)</f>
        <v>11</v>
      </c>
      <c r="H87" s="1">
        <f>VLOOKUP(A87,'Demographic data '!$A$2:$H$927,8,TRUE)</f>
        <v>2</v>
      </c>
      <c r="J87" s="18" t="s">
        <v>447</v>
      </c>
      <c r="K87" s="18" t="s">
        <v>448</v>
      </c>
      <c r="L87" s="29"/>
      <c r="M87" s="29"/>
      <c r="N87" s="18" t="s">
        <v>449</v>
      </c>
      <c r="O87" s="18" t="s">
        <v>450</v>
      </c>
      <c r="P87" s="18" t="s">
        <v>451</v>
      </c>
      <c r="Q87" s="18" t="s">
        <v>452</v>
      </c>
      <c r="R87" s="33" t="s">
        <v>453</v>
      </c>
      <c r="S87" s="33" t="s">
        <v>80</v>
      </c>
      <c r="T87" s="33" t="s">
        <v>454</v>
      </c>
      <c r="U87" s="33">
        <v>13</v>
      </c>
      <c r="V87" s="31"/>
      <c r="W87" s="31"/>
      <c r="X87" s="31"/>
      <c r="Y87" s="31"/>
      <c r="Z87" s="2"/>
      <c r="AA87" s="2"/>
      <c r="AB87" s="2"/>
      <c r="AC87" s="2"/>
      <c r="AD87" s="2"/>
    </row>
    <row r="88" spans="1:30" ht="14.25" customHeight="1" x14ac:dyDescent="0.2">
      <c r="A88" s="18" t="s">
        <v>455</v>
      </c>
      <c r="B88" s="1">
        <f>VLOOKUP('FINAL CODES'!A88,'Demographic data '!$A$2:$H$927,2,TRUE)</f>
        <v>1155</v>
      </c>
      <c r="C88" s="1">
        <f>VLOOKUP(A88,'Demographic data '!$A$2:$H$927,3,TRUE)</f>
        <v>1</v>
      </c>
      <c r="D88" s="1">
        <f>VLOOKUP(A88,'Demographic data '!$A$2:$H$927,4,TRUE)</f>
        <v>32.805479452054797</v>
      </c>
      <c r="E88" s="1">
        <f>VLOOKUP(A88,'Demographic data '!$A$2:$H$927,5,TRUE)</f>
        <v>187</v>
      </c>
      <c r="F88" s="1">
        <f>VLOOKUP(A88,'Demographic data '!$A$2:$H$927,6,TRUE)</f>
        <v>3</v>
      </c>
      <c r="G88" s="1">
        <f>VLOOKUP(A88,'Demographic data '!$A$2:$H$927,7,TRUE)</f>
        <v>12</v>
      </c>
      <c r="H88" s="1">
        <f>VLOOKUP(A88,'Demographic data '!$A$2:$H$927,8,TRUE)</f>
        <v>2</v>
      </c>
      <c r="J88" s="18" t="s">
        <v>456</v>
      </c>
      <c r="K88" s="18" t="s">
        <v>159</v>
      </c>
      <c r="L88" s="29"/>
      <c r="M88" s="29"/>
      <c r="N88" s="18" t="s">
        <v>457</v>
      </c>
      <c r="O88" s="18" t="s">
        <v>458</v>
      </c>
      <c r="P88" s="18" t="s">
        <v>459</v>
      </c>
      <c r="Q88" s="18" t="s">
        <v>460</v>
      </c>
      <c r="R88" s="33" t="s">
        <v>461</v>
      </c>
      <c r="S88" s="33" t="s">
        <v>101</v>
      </c>
      <c r="T88" s="33" t="s">
        <v>462</v>
      </c>
      <c r="U88" s="33">
        <v>8</v>
      </c>
      <c r="V88" s="31"/>
      <c r="W88" s="31"/>
      <c r="X88" s="31"/>
      <c r="Y88" s="31"/>
      <c r="Z88" s="2"/>
      <c r="AA88" s="2"/>
      <c r="AB88" s="2"/>
      <c r="AC88" s="2"/>
      <c r="AD88" s="2"/>
    </row>
    <row r="89" spans="1:30" ht="14.25" customHeight="1" x14ac:dyDescent="0.2">
      <c r="A89" s="18" t="s">
        <v>463</v>
      </c>
      <c r="B89" s="1">
        <f>VLOOKUP('FINAL CODES'!A89,'Demographic data '!$A$2:$H$927,2,TRUE)</f>
        <v>568</v>
      </c>
      <c r="C89" s="1">
        <f>VLOOKUP(A89,'Demographic data '!$A$2:$H$927,3,TRUE)</f>
        <v>0</v>
      </c>
      <c r="D89" s="1">
        <f>VLOOKUP(A89,'Demographic data '!$A$2:$H$927,4,TRUE)</f>
        <v>31.005479452054793</v>
      </c>
      <c r="E89" s="1">
        <f>VLOOKUP(A89,'Demographic data '!$A$2:$H$927,5,TRUE)</f>
        <v>185</v>
      </c>
      <c r="F89" s="1">
        <f>VLOOKUP(A89,'Demographic data '!$A$2:$H$927,6,TRUE)</f>
        <v>4</v>
      </c>
      <c r="G89" s="1">
        <f>VLOOKUP(A89,'Demographic data '!$A$2:$H$927,7,TRUE)</f>
        <v>11</v>
      </c>
      <c r="H89" s="1">
        <f>VLOOKUP(A89,'Demographic data '!$A$2:$H$927,8,TRUE)</f>
        <v>4</v>
      </c>
      <c r="J89" s="18" t="s">
        <v>464</v>
      </c>
      <c r="K89" s="18" t="s">
        <v>465</v>
      </c>
      <c r="L89" s="29"/>
      <c r="M89" s="29"/>
      <c r="N89" s="18" t="s">
        <v>466</v>
      </c>
      <c r="O89" s="18" t="s">
        <v>467</v>
      </c>
      <c r="P89" s="18" t="s">
        <v>468</v>
      </c>
      <c r="Q89" s="18" t="s">
        <v>350</v>
      </c>
      <c r="R89" s="33" t="s">
        <v>469</v>
      </c>
      <c r="S89" s="33" t="s">
        <v>101</v>
      </c>
      <c r="T89" s="33" t="s">
        <v>470</v>
      </c>
      <c r="U89" s="33" t="s">
        <v>471</v>
      </c>
      <c r="V89" s="31"/>
      <c r="W89" s="31"/>
      <c r="X89" s="31"/>
      <c r="Y89" s="31"/>
      <c r="Z89" s="2"/>
      <c r="AA89" s="2"/>
      <c r="AB89" s="2"/>
      <c r="AC89" s="2"/>
      <c r="AD89" s="2"/>
    </row>
    <row r="90" spans="1:30" ht="14.25" customHeight="1" x14ac:dyDescent="0.2">
      <c r="A90" s="18" t="s">
        <v>472</v>
      </c>
      <c r="B90" s="1">
        <f>VLOOKUP('FINAL CODES'!A90,'Demographic data '!$A$2:$H$927,2,TRUE)</f>
        <v>1721</v>
      </c>
      <c r="C90" s="1">
        <f>VLOOKUP(A90,'Demographic data '!$A$2:$H$927,3,TRUE)</f>
        <v>1</v>
      </c>
      <c r="D90" s="1">
        <f>VLOOKUP(A90,'Demographic data '!$A$2:$H$927,4,TRUE)</f>
        <v>38.273972602739725</v>
      </c>
      <c r="E90" s="1">
        <f>VLOOKUP(A90,'Demographic data '!$A$2:$H$927,5,TRUE)</f>
        <v>185</v>
      </c>
      <c r="F90" s="1">
        <f>VLOOKUP(A90,'Demographic data '!$A$2:$H$927,6,TRUE)</f>
        <v>6</v>
      </c>
      <c r="G90" s="1">
        <f>VLOOKUP(A90,'Demographic data '!$A$2:$H$927,7,TRUE)</f>
        <v>2</v>
      </c>
      <c r="H90" s="1">
        <f>VLOOKUP(A90,'Demographic data '!$A$2:$H$927,8,TRUE)</f>
        <v>5</v>
      </c>
      <c r="J90" s="18" t="s">
        <v>473</v>
      </c>
      <c r="K90" s="18" t="s">
        <v>474</v>
      </c>
      <c r="L90" s="29"/>
      <c r="M90" s="29"/>
      <c r="N90" s="18" t="s">
        <v>475</v>
      </c>
      <c r="O90" s="18" t="s">
        <v>476</v>
      </c>
      <c r="P90" s="18" t="s">
        <v>477</v>
      </c>
      <c r="Q90" s="18" t="s">
        <v>478</v>
      </c>
      <c r="R90" s="33" t="s">
        <v>54</v>
      </c>
      <c r="S90" s="33">
        <v>-99</v>
      </c>
      <c r="T90" s="33" t="s">
        <v>54</v>
      </c>
      <c r="U90" s="33">
        <v>-99</v>
      </c>
      <c r="V90" s="31"/>
      <c r="W90" s="31"/>
      <c r="X90" s="31"/>
      <c r="Y90" s="31"/>
      <c r="Z90" s="2"/>
      <c r="AA90" s="2"/>
      <c r="AB90" s="2"/>
      <c r="AC90" s="2"/>
      <c r="AD90" s="2"/>
    </row>
    <row r="91" spans="1:30" ht="14.25" customHeight="1" x14ac:dyDescent="0.2">
      <c r="A91" s="18" t="s">
        <v>479</v>
      </c>
      <c r="B91" s="1">
        <f>VLOOKUP('FINAL CODES'!A91,'Demographic data '!$A$2:$H$927,2,TRUE)</f>
        <v>1723</v>
      </c>
      <c r="C91" s="1">
        <f>VLOOKUP(A91,'Demographic data '!$A$2:$H$927,3,TRUE)</f>
        <v>1</v>
      </c>
      <c r="D91" s="1">
        <f>VLOOKUP(A91,'Demographic data '!$A$2:$H$927,4,TRUE)</f>
        <v>32.682191780821917</v>
      </c>
      <c r="E91" s="1">
        <f>VLOOKUP(A91,'Demographic data '!$A$2:$H$927,5,TRUE)</f>
        <v>122</v>
      </c>
      <c r="F91" s="1">
        <f>VLOOKUP(A91,'Demographic data '!$A$2:$H$927,6,TRUE)</f>
        <v>4</v>
      </c>
      <c r="G91" s="1">
        <f>VLOOKUP(A91,'Demographic data '!$A$2:$H$927,7,TRUE)</f>
        <v>2</v>
      </c>
      <c r="H91" s="1">
        <f>VLOOKUP(A91,'Demographic data '!$A$2:$H$927,8,TRUE)</f>
        <v>1</v>
      </c>
      <c r="J91" s="18" t="s">
        <v>480</v>
      </c>
      <c r="K91" s="18" t="s">
        <v>173</v>
      </c>
      <c r="L91" s="29"/>
      <c r="M91" s="29"/>
      <c r="N91" s="18" t="s">
        <v>481</v>
      </c>
      <c r="O91" s="18" t="s">
        <v>482</v>
      </c>
      <c r="P91" s="18" t="s">
        <v>483</v>
      </c>
      <c r="Q91" s="18" t="s">
        <v>484</v>
      </c>
      <c r="R91" s="33" t="s">
        <v>485</v>
      </c>
      <c r="S91" s="33" t="s">
        <v>486</v>
      </c>
      <c r="T91" s="33" t="s">
        <v>487</v>
      </c>
      <c r="U91" s="33">
        <v>8</v>
      </c>
      <c r="V91" s="31"/>
      <c r="W91" s="31"/>
      <c r="X91" s="31"/>
      <c r="Y91" s="31"/>
      <c r="Z91" s="2"/>
      <c r="AA91" s="2"/>
      <c r="AB91" s="2"/>
      <c r="AC91" s="2"/>
      <c r="AD91" s="2"/>
    </row>
    <row r="92" spans="1:30" ht="14.25" customHeight="1" x14ac:dyDescent="0.2">
      <c r="A92" s="18" t="s">
        <v>488</v>
      </c>
      <c r="B92" s="1">
        <f>VLOOKUP('FINAL CODES'!A92,'Demographic data '!$A$2:$H$927,2,TRUE)</f>
        <v>1909</v>
      </c>
      <c r="C92" s="1">
        <f>VLOOKUP(A92,'Demographic data '!$A$2:$H$927,3,TRUE)</f>
        <v>1</v>
      </c>
      <c r="D92" s="1">
        <f>VLOOKUP(A92,'Demographic data '!$A$2:$H$927,4,TRUE)</f>
        <v>22.531506849315068</v>
      </c>
      <c r="E92" s="1">
        <f>VLOOKUP(A92,'Demographic data '!$A$2:$H$927,5,TRUE)</f>
        <v>185</v>
      </c>
      <c r="F92" s="1">
        <f>VLOOKUP(A92,'Demographic data '!$A$2:$H$927,6,TRUE)</f>
        <v>4</v>
      </c>
      <c r="G92" s="1">
        <f>VLOOKUP(A92,'Demographic data '!$A$2:$H$927,7,TRUE)</f>
        <v>11</v>
      </c>
      <c r="H92" s="1">
        <f>VLOOKUP(A92,'Demographic data '!$A$2:$H$927,8,TRUE)</f>
        <v>4</v>
      </c>
      <c r="J92" s="18" t="s">
        <v>489</v>
      </c>
      <c r="K92" s="18" t="s">
        <v>490</v>
      </c>
      <c r="L92" s="36" t="s">
        <v>490</v>
      </c>
      <c r="M92" s="32" t="s">
        <v>491</v>
      </c>
      <c r="N92" s="18" t="s">
        <v>492</v>
      </c>
      <c r="O92" s="18" t="s">
        <v>493</v>
      </c>
      <c r="P92" s="18" t="s">
        <v>494</v>
      </c>
      <c r="Q92" s="18">
        <v>2</v>
      </c>
      <c r="R92" s="33" t="s">
        <v>495</v>
      </c>
      <c r="S92" s="33" t="s">
        <v>496</v>
      </c>
      <c r="T92" s="33" t="s">
        <v>497</v>
      </c>
      <c r="U92" s="33">
        <v>6</v>
      </c>
      <c r="V92" s="31"/>
      <c r="W92" s="31"/>
      <c r="X92" s="31"/>
      <c r="Y92" s="31"/>
      <c r="Z92" s="2"/>
      <c r="AA92" s="2"/>
      <c r="AB92" s="2"/>
      <c r="AC92" s="2"/>
      <c r="AD92" s="2"/>
    </row>
    <row r="93" spans="1:30" ht="14.25" customHeight="1" x14ac:dyDescent="0.2">
      <c r="A93" s="18" t="s">
        <v>498</v>
      </c>
      <c r="B93" s="1">
        <f>VLOOKUP('FINAL CODES'!A93,'Demographic data '!$A$2:$H$927,2,TRUE)</f>
        <v>366</v>
      </c>
      <c r="C93" s="1">
        <f>VLOOKUP(A93,'Demographic data '!$A$2:$H$927,3,TRUE)</f>
        <v>1</v>
      </c>
      <c r="D93" s="1">
        <f>VLOOKUP(A93,'Demographic data '!$A$2:$H$927,4,TRUE)</f>
        <v>24.665753424657535</v>
      </c>
      <c r="E93" s="1">
        <f>VLOOKUP(A93,'Demographic data '!$A$2:$H$927,5,TRUE)</f>
        <v>185</v>
      </c>
      <c r="F93" s="1">
        <f>VLOOKUP(A93,'Demographic data '!$A$2:$H$927,6,TRUE)</f>
        <v>4</v>
      </c>
      <c r="G93" s="1">
        <f>VLOOKUP(A93,'Demographic data '!$A$2:$H$927,7,TRUE)</f>
        <v>3</v>
      </c>
      <c r="H93" s="1">
        <f>VLOOKUP(A93,'Demographic data '!$A$2:$H$927,8,TRUE)</f>
        <v>3</v>
      </c>
      <c r="J93" s="18" t="s">
        <v>499</v>
      </c>
      <c r="K93" s="18" t="s">
        <v>500</v>
      </c>
      <c r="L93" s="29"/>
      <c r="M93" s="29"/>
      <c r="N93" s="18" t="s">
        <v>501</v>
      </c>
      <c r="O93" s="18" t="s">
        <v>502</v>
      </c>
      <c r="P93" s="18" t="s">
        <v>503</v>
      </c>
      <c r="Q93" s="18" t="s">
        <v>504</v>
      </c>
      <c r="R93" s="33" t="s">
        <v>505</v>
      </c>
      <c r="S93" s="33" t="s">
        <v>101</v>
      </c>
      <c r="T93" s="33" t="s">
        <v>506</v>
      </c>
      <c r="U93" s="33">
        <v>12</v>
      </c>
      <c r="V93" s="31"/>
      <c r="W93" s="31"/>
      <c r="X93" s="31"/>
      <c r="Y93" s="31"/>
      <c r="Z93" s="2"/>
      <c r="AA93" s="2"/>
      <c r="AB93" s="2"/>
      <c r="AC93" s="2"/>
      <c r="AD93" s="2"/>
    </row>
    <row r="94" spans="1:30" ht="14.25" customHeight="1" x14ac:dyDescent="0.2">
      <c r="A94" s="18" t="s">
        <v>507</v>
      </c>
      <c r="B94" s="1">
        <f>VLOOKUP('FINAL CODES'!A94,'Demographic data '!$A$2:$H$927,2,TRUE)</f>
        <v>1976</v>
      </c>
      <c r="C94" s="1">
        <f>VLOOKUP(A94,'Demographic data '!$A$2:$H$927,3,TRUE)</f>
        <v>1</v>
      </c>
      <c r="D94" s="1">
        <f>VLOOKUP(A94,'Demographic data '!$A$2:$H$927,4,TRUE)</f>
        <v>31.575342465753426</v>
      </c>
      <c r="E94" s="1">
        <f>VLOOKUP(A94,'Demographic data '!$A$2:$H$927,5,TRUE)</f>
        <v>9</v>
      </c>
      <c r="F94" s="1">
        <f>VLOOKUP(A94,'Demographic data '!$A$2:$H$927,6,TRUE)</f>
        <v>3</v>
      </c>
      <c r="G94" s="1">
        <f>VLOOKUP(A94,'Demographic data '!$A$2:$H$927,7,TRUE)</f>
        <v>2</v>
      </c>
      <c r="H94" s="1">
        <f>VLOOKUP(A94,'Demographic data '!$A$2:$H$927,8,TRUE)</f>
        <v>2</v>
      </c>
      <c r="J94" s="18" t="s">
        <v>508</v>
      </c>
      <c r="K94" s="18" t="s">
        <v>509</v>
      </c>
      <c r="L94" s="29"/>
      <c r="M94" s="29"/>
      <c r="N94" s="18" t="s">
        <v>510</v>
      </c>
      <c r="O94" s="18" t="s">
        <v>511</v>
      </c>
      <c r="P94" s="18" t="s">
        <v>242</v>
      </c>
      <c r="Q94" s="18">
        <v>-999</v>
      </c>
      <c r="R94" s="33" t="s">
        <v>512</v>
      </c>
      <c r="S94" s="33" t="s">
        <v>70</v>
      </c>
      <c r="T94" s="33" t="s">
        <v>513</v>
      </c>
      <c r="U94" s="33">
        <v>13</v>
      </c>
      <c r="V94" s="31"/>
      <c r="W94" s="31"/>
      <c r="X94" s="31"/>
      <c r="Y94" s="31"/>
      <c r="Z94" s="2"/>
      <c r="AA94" s="2"/>
      <c r="AB94" s="2"/>
      <c r="AC94" s="2"/>
      <c r="AD94" s="2"/>
    </row>
    <row r="95" spans="1:30" ht="14.25" customHeight="1" x14ac:dyDescent="0.2">
      <c r="A95" s="18" t="s">
        <v>514</v>
      </c>
      <c r="B95" s="1">
        <f>VLOOKUP('FINAL CODES'!A95,'Demographic data '!$A$2:$H$927,2,TRUE)</f>
        <v>105</v>
      </c>
      <c r="C95" s="1">
        <f>VLOOKUP(A95,'Demographic data '!$A$2:$H$927,3,TRUE)</f>
        <v>1</v>
      </c>
      <c r="D95" s="1">
        <f>VLOOKUP(A95,'Demographic data '!$A$2:$H$927,4,TRUE)</f>
        <v>60.30958904109589</v>
      </c>
      <c r="E95" s="1">
        <f>VLOOKUP(A95,'Demographic data '!$A$2:$H$927,5,TRUE)</f>
        <v>185</v>
      </c>
      <c r="F95" s="1">
        <f>VLOOKUP(A95,'Demographic data '!$A$2:$H$927,6,TRUE)</f>
        <v>5</v>
      </c>
      <c r="G95" s="1">
        <f>VLOOKUP(A95,'Demographic data '!$A$2:$H$927,7,TRUE)</f>
        <v>7</v>
      </c>
      <c r="H95" s="1">
        <f>VLOOKUP(A95,'Demographic data '!$A$2:$H$927,8,TRUE)</f>
        <v>11</v>
      </c>
      <c r="J95" s="18" t="s">
        <v>515</v>
      </c>
      <c r="K95" s="18" t="s">
        <v>516</v>
      </c>
      <c r="L95" s="29"/>
      <c r="M95" s="29"/>
      <c r="N95" s="18" t="s">
        <v>517</v>
      </c>
      <c r="O95" s="18" t="s">
        <v>301</v>
      </c>
      <c r="P95" s="18" t="s">
        <v>518</v>
      </c>
      <c r="Q95" s="18" t="s">
        <v>519</v>
      </c>
      <c r="R95" s="33" t="s">
        <v>520</v>
      </c>
      <c r="S95" s="33" t="s">
        <v>199</v>
      </c>
      <c r="T95" s="33" t="s">
        <v>521</v>
      </c>
      <c r="U95" s="33">
        <v>6</v>
      </c>
      <c r="V95" s="31"/>
      <c r="W95" s="31"/>
      <c r="X95" s="31"/>
      <c r="Y95" s="31"/>
      <c r="Z95" s="2"/>
      <c r="AA95" s="2"/>
      <c r="AB95" s="2"/>
      <c r="AC95" s="2"/>
      <c r="AD95" s="2"/>
    </row>
    <row r="96" spans="1:30" ht="14.25" customHeight="1" x14ac:dyDescent="0.2">
      <c r="A96" s="18" t="s">
        <v>522</v>
      </c>
      <c r="B96" s="1">
        <f>VLOOKUP('FINAL CODES'!A96,'Demographic data '!$A$2:$H$927,2,TRUE)</f>
        <v>399</v>
      </c>
      <c r="C96" s="1">
        <f>VLOOKUP(A96,'Demographic data '!$A$2:$H$927,3,TRUE)</f>
        <v>1</v>
      </c>
      <c r="D96" s="1">
        <f>VLOOKUP(A96,'Demographic data '!$A$2:$H$927,4,TRUE)</f>
        <v>26.284931506849315</v>
      </c>
      <c r="E96" s="1">
        <f>VLOOKUP(A96,'Demographic data '!$A$2:$H$927,5,TRUE)</f>
        <v>185</v>
      </c>
      <c r="F96" s="1">
        <f>VLOOKUP(A96,'Demographic data '!$A$2:$H$927,6,TRUE)</f>
        <v>9</v>
      </c>
      <c r="G96" s="1">
        <f>VLOOKUP(A96,'Demographic data '!$A$2:$H$927,7,TRUE)</f>
        <v>3</v>
      </c>
      <c r="H96" s="1">
        <f>VLOOKUP(A96,'Demographic data '!$A$2:$H$927,8,TRUE)</f>
        <v>10</v>
      </c>
      <c r="J96" s="18" t="s">
        <v>523</v>
      </c>
      <c r="K96" s="18" t="s">
        <v>524</v>
      </c>
      <c r="L96" s="29"/>
      <c r="M96" s="29"/>
      <c r="N96" s="18" t="s">
        <v>525</v>
      </c>
      <c r="O96" s="18">
        <v>2</v>
      </c>
      <c r="P96" s="18" t="s">
        <v>526</v>
      </c>
      <c r="Q96" s="18">
        <v>2</v>
      </c>
      <c r="R96" s="33" t="s">
        <v>527</v>
      </c>
      <c r="S96" s="33" t="s">
        <v>101</v>
      </c>
      <c r="T96" s="33" t="s">
        <v>528</v>
      </c>
      <c r="U96" s="33">
        <v>6</v>
      </c>
      <c r="V96" s="31"/>
      <c r="W96" s="31"/>
      <c r="X96" s="31"/>
      <c r="Y96" s="31"/>
      <c r="Z96" s="2"/>
      <c r="AA96" s="2"/>
      <c r="AB96" s="2"/>
      <c r="AC96" s="2"/>
      <c r="AD96" s="2"/>
    </row>
    <row r="97" spans="1:30" ht="14.25" customHeight="1" x14ac:dyDescent="0.2">
      <c r="A97" s="18" t="s">
        <v>529</v>
      </c>
      <c r="B97" s="1">
        <f>VLOOKUP('FINAL CODES'!A97,'Demographic data '!$A$2:$H$927,2,TRUE)</f>
        <v>746</v>
      </c>
      <c r="C97" s="1">
        <f>VLOOKUP(A97,'Demographic data '!$A$2:$H$927,3,TRUE)</f>
        <v>1</v>
      </c>
      <c r="D97" s="1">
        <f>VLOOKUP(A97,'Demographic data '!$A$2:$H$927,4,TRUE)</f>
        <v>26.224657534246575</v>
      </c>
      <c r="E97" s="1">
        <f>VLOOKUP(A97,'Demographic data '!$A$2:$H$927,5,TRUE)</f>
        <v>67</v>
      </c>
      <c r="F97" s="1">
        <f>VLOOKUP(A97,'Demographic data '!$A$2:$H$927,6,TRUE)</f>
        <v>9</v>
      </c>
      <c r="G97" s="1">
        <f>VLOOKUP(A97,'Demographic data '!$A$2:$H$927,7,TRUE)</f>
        <v>1</v>
      </c>
      <c r="H97" s="1">
        <f>VLOOKUP(A97,'Demographic data '!$A$2:$H$927,8,TRUE)</f>
        <v>9</v>
      </c>
      <c r="J97" s="18" t="s">
        <v>530</v>
      </c>
      <c r="K97" s="18" t="s">
        <v>166</v>
      </c>
      <c r="L97" s="29"/>
      <c r="M97" s="29"/>
      <c r="N97" s="18" t="s">
        <v>531</v>
      </c>
      <c r="O97" s="18" t="s">
        <v>532</v>
      </c>
      <c r="P97" s="18" t="s">
        <v>533</v>
      </c>
      <c r="Q97" s="18" t="s">
        <v>534</v>
      </c>
      <c r="R97" s="33" t="s">
        <v>535</v>
      </c>
      <c r="S97" s="33" t="s">
        <v>536</v>
      </c>
      <c r="T97" s="33" t="s">
        <v>537</v>
      </c>
      <c r="U97" s="33">
        <v>11</v>
      </c>
      <c r="V97" s="31"/>
      <c r="W97" s="31"/>
      <c r="X97" s="31"/>
      <c r="Y97" s="31"/>
      <c r="Z97" s="2"/>
      <c r="AA97" s="2"/>
      <c r="AB97" s="2"/>
      <c r="AC97" s="2"/>
      <c r="AD97" s="2"/>
    </row>
    <row r="98" spans="1:30" ht="14.25" customHeight="1" x14ac:dyDescent="0.2">
      <c r="A98" s="18" t="s">
        <v>538</v>
      </c>
      <c r="B98" s="1">
        <f>VLOOKUP('FINAL CODES'!A98,'Demographic data '!$A$2:$H$927,2,TRUE)</f>
        <v>1643</v>
      </c>
      <c r="C98" s="1">
        <f>VLOOKUP(A98,'Demographic data '!$A$2:$H$927,3,TRUE)</f>
        <v>1</v>
      </c>
      <c r="D98" s="1">
        <f>VLOOKUP(A98,'Demographic data '!$A$2:$H$927,4,TRUE)</f>
        <v>89.558904109589037</v>
      </c>
      <c r="E98" s="1">
        <f>VLOOKUP(A98,'Demographic data '!$A$2:$H$927,5,TRUE)</f>
        <v>185</v>
      </c>
      <c r="F98" s="1">
        <f>VLOOKUP(A98,'Demographic data '!$A$2:$H$927,6,TRUE)</f>
        <v>7</v>
      </c>
      <c r="G98" s="1">
        <f>VLOOKUP(A98,'Demographic data '!$A$2:$H$927,7,TRUE)</f>
        <v>2</v>
      </c>
      <c r="H98" s="1">
        <f>VLOOKUP(A98,'Demographic data '!$A$2:$H$927,8,TRUE)</f>
        <v>5</v>
      </c>
      <c r="J98" s="18" t="s">
        <v>539</v>
      </c>
      <c r="K98" s="18" t="s">
        <v>540</v>
      </c>
      <c r="L98" s="29"/>
      <c r="M98" s="29"/>
      <c r="N98" s="18" t="s">
        <v>541</v>
      </c>
      <c r="O98" s="18" t="s">
        <v>542</v>
      </c>
      <c r="P98" s="18" t="s">
        <v>543</v>
      </c>
      <c r="Q98" s="18" t="s">
        <v>544</v>
      </c>
      <c r="R98" s="33" t="s">
        <v>545</v>
      </c>
      <c r="S98" s="33" t="s">
        <v>101</v>
      </c>
      <c r="T98" s="33" t="s">
        <v>546</v>
      </c>
      <c r="U98" s="33">
        <v>13</v>
      </c>
      <c r="V98" s="31"/>
      <c r="W98" s="31"/>
      <c r="X98" s="31"/>
      <c r="Y98" s="31"/>
      <c r="Z98" s="2"/>
      <c r="AA98" s="2"/>
      <c r="AB98" s="2"/>
      <c r="AC98" s="2"/>
      <c r="AD98" s="2"/>
    </row>
    <row r="99" spans="1:30" ht="14.25" customHeight="1" x14ac:dyDescent="0.2">
      <c r="A99" s="18" t="s">
        <v>547</v>
      </c>
      <c r="B99" s="1">
        <f>VLOOKUP('FINAL CODES'!A99,'Demographic data '!$A$2:$H$927,2,TRUE)</f>
        <v>979</v>
      </c>
      <c r="C99" s="1">
        <f>VLOOKUP(A99,'Demographic data '!$A$2:$H$927,3,TRUE)</f>
        <v>1</v>
      </c>
      <c r="D99" s="1">
        <f>VLOOKUP(A99,'Demographic data '!$A$2:$H$927,4,TRUE)</f>
        <v>35.216438356164382</v>
      </c>
      <c r="E99" s="1">
        <f>VLOOKUP(A99,'Demographic data '!$A$2:$H$927,5,TRUE)</f>
        <v>36</v>
      </c>
      <c r="F99" s="1">
        <f>VLOOKUP(A99,'Demographic data '!$A$2:$H$927,6,TRUE)</f>
        <v>3</v>
      </c>
      <c r="G99" s="1">
        <f>VLOOKUP(A99,'Demographic data '!$A$2:$H$927,7,TRUE)</f>
        <v>5</v>
      </c>
      <c r="H99" s="1">
        <f>VLOOKUP(A99,'Demographic data '!$A$2:$H$927,8,TRUE)</f>
        <v>10</v>
      </c>
      <c r="J99" s="18" t="s">
        <v>548</v>
      </c>
      <c r="K99" s="18">
        <v>6</v>
      </c>
      <c r="L99" s="29"/>
      <c r="M99" s="29"/>
      <c r="N99" s="18" t="s">
        <v>549</v>
      </c>
      <c r="O99" s="18" t="s">
        <v>550</v>
      </c>
      <c r="P99" s="18" t="s">
        <v>242</v>
      </c>
      <c r="Q99" s="18">
        <v>-999</v>
      </c>
      <c r="R99" s="33" t="s">
        <v>513</v>
      </c>
      <c r="S99" s="33">
        <v>-999</v>
      </c>
      <c r="T99" s="33" t="s">
        <v>513</v>
      </c>
      <c r="U99" s="33">
        <v>13</v>
      </c>
      <c r="V99" s="31"/>
      <c r="W99" s="31"/>
      <c r="X99" s="31"/>
      <c r="Y99" s="31"/>
      <c r="Z99" s="2"/>
      <c r="AA99" s="2"/>
      <c r="AB99" s="2"/>
      <c r="AC99" s="2"/>
      <c r="AD99" s="2"/>
    </row>
    <row r="100" spans="1:30" ht="14.25" customHeight="1" x14ac:dyDescent="0.2">
      <c r="A100" s="18" t="s">
        <v>551</v>
      </c>
      <c r="B100" s="1">
        <f>VLOOKUP('FINAL CODES'!A100,'Demographic data '!$A$2:$H$927,2,TRUE)</f>
        <v>3079</v>
      </c>
      <c r="C100" s="1">
        <f>VLOOKUP(A100,'Demographic data '!$A$2:$H$927,3,TRUE)</f>
        <v>0</v>
      </c>
      <c r="D100" s="1">
        <f>VLOOKUP(A100,'Demographic data '!$A$2:$H$927,4,TRUE)</f>
        <v>29.175342465753424</v>
      </c>
      <c r="E100" s="1">
        <f>VLOOKUP(A100,'Demographic data '!$A$2:$H$927,5,TRUE)</f>
        <v>185</v>
      </c>
      <c r="F100" s="1">
        <f>VLOOKUP(A100,'Demographic data '!$A$2:$H$927,6,TRUE)</f>
        <v>4</v>
      </c>
      <c r="G100" s="1">
        <f>VLOOKUP(A100,'Demographic data '!$A$2:$H$927,7,TRUE)</f>
        <v>2</v>
      </c>
      <c r="H100" s="1">
        <f>VLOOKUP(A100,'Demographic data '!$A$2:$H$927,8,TRUE)</f>
        <v>4</v>
      </c>
      <c r="J100" s="18" t="s">
        <v>54</v>
      </c>
      <c r="K100" s="18">
        <v>-99</v>
      </c>
      <c r="L100" s="29"/>
      <c r="M100" s="29"/>
      <c r="N100" s="18" t="s">
        <v>54</v>
      </c>
      <c r="O100" s="18">
        <v>-99</v>
      </c>
      <c r="P100" s="18" t="s">
        <v>54</v>
      </c>
      <c r="Q100" s="18">
        <v>-99</v>
      </c>
      <c r="R100" s="33" t="s">
        <v>54</v>
      </c>
      <c r="S100" s="33">
        <v>-99</v>
      </c>
      <c r="T100" s="33" t="s">
        <v>54</v>
      </c>
      <c r="U100" s="33">
        <v>-99</v>
      </c>
      <c r="V100" s="31"/>
      <c r="W100" s="31"/>
      <c r="X100" s="31"/>
      <c r="Y100" s="31"/>
      <c r="Z100" s="2"/>
      <c r="AA100" s="2"/>
      <c r="AB100" s="2"/>
      <c r="AC100" s="2"/>
      <c r="AD100" s="2"/>
    </row>
    <row r="101" spans="1:30" ht="14.25" customHeight="1" x14ac:dyDescent="0.2">
      <c r="A101" s="18" t="s">
        <v>552</v>
      </c>
      <c r="B101" s="1">
        <f>VLOOKUP('FINAL CODES'!A101,'Demographic data '!$A$2:$H$927,2,TRUE)</f>
        <v>1230</v>
      </c>
      <c r="C101" s="1">
        <f>VLOOKUP(A101,'Demographic data '!$A$2:$H$927,3,TRUE)</f>
        <v>0</v>
      </c>
      <c r="D101" s="1">
        <f>VLOOKUP(A101,'Demographic data '!$A$2:$H$927,4,TRUE)</f>
        <v>62.167123287671231</v>
      </c>
      <c r="E101" s="1">
        <f>VLOOKUP(A101,'Demographic data '!$A$2:$H$927,5,TRUE)</f>
        <v>156</v>
      </c>
      <c r="F101" s="1">
        <f>VLOOKUP(A101,'Demographic data '!$A$2:$H$927,6,TRUE)</f>
        <v>4</v>
      </c>
      <c r="G101" s="1">
        <f>VLOOKUP(A101,'Demographic data '!$A$2:$H$927,7,TRUE)</f>
        <v>11</v>
      </c>
      <c r="H101" s="1">
        <f>VLOOKUP(A101,'Demographic data '!$A$2:$H$927,8,TRUE)</f>
        <v>10</v>
      </c>
      <c r="J101" s="18" t="s">
        <v>553</v>
      </c>
      <c r="K101" s="18" t="s">
        <v>554</v>
      </c>
      <c r="L101" s="29"/>
      <c r="M101" s="29"/>
      <c r="N101" s="18" t="s">
        <v>555</v>
      </c>
      <c r="O101" s="18" t="s">
        <v>556</v>
      </c>
      <c r="P101" s="18" t="s">
        <v>557</v>
      </c>
      <c r="Q101" s="18">
        <v>2</v>
      </c>
      <c r="R101" s="33" t="s">
        <v>558</v>
      </c>
      <c r="S101" s="33" t="s">
        <v>152</v>
      </c>
      <c r="T101" s="33" t="s">
        <v>559</v>
      </c>
      <c r="U101" s="33">
        <v>66</v>
      </c>
      <c r="V101" s="31"/>
      <c r="W101" s="31"/>
      <c r="X101" s="31"/>
      <c r="Y101" s="31"/>
      <c r="Z101" s="2"/>
      <c r="AA101" s="2"/>
      <c r="AB101" s="2"/>
      <c r="AC101" s="2"/>
      <c r="AD101" s="2"/>
    </row>
    <row r="102" spans="1:30" ht="14.25" customHeight="1" x14ac:dyDescent="0.2">
      <c r="A102" s="18" t="s">
        <v>560</v>
      </c>
      <c r="B102" s="1">
        <f>VLOOKUP('FINAL CODES'!A102,'Demographic data '!$A$2:$H$927,2,TRUE)</f>
        <v>1379</v>
      </c>
      <c r="C102" s="1">
        <f>VLOOKUP(A102,'Demographic data '!$A$2:$H$927,3,TRUE)</f>
        <v>1</v>
      </c>
      <c r="D102" s="1">
        <f>VLOOKUP(A102,'Demographic data '!$A$2:$H$927,4,TRUE)</f>
        <v>21.997260273972604</v>
      </c>
      <c r="E102" s="1">
        <f>VLOOKUP(A102,'Demographic data '!$A$2:$H$927,5,TRUE)</f>
        <v>187</v>
      </c>
      <c r="F102" s="1">
        <f>VLOOKUP(A102,'Demographic data '!$A$2:$H$927,6,TRUE)</f>
        <v>1</v>
      </c>
      <c r="G102" s="1">
        <f>VLOOKUP(A102,'Demographic data '!$A$2:$H$927,7,TRUE)</f>
        <v>12</v>
      </c>
      <c r="H102" s="1">
        <f>VLOOKUP(A102,'Demographic data '!$A$2:$H$927,8,TRUE)</f>
        <v>3</v>
      </c>
      <c r="J102" s="18" t="s">
        <v>561</v>
      </c>
      <c r="K102" s="18" t="s">
        <v>562</v>
      </c>
      <c r="L102" s="34">
        <v>0</v>
      </c>
      <c r="M102" s="34" t="s">
        <v>125</v>
      </c>
      <c r="N102" s="18" t="s">
        <v>563</v>
      </c>
      <c r="O102" s="18" t="s">
        <v>262</v>
      </c>
      <c r="P102" s="18" t="s">
        <v>564</v>
      </c>
      <c r="Q102" s="18">
        <v>2</v>
      </c>
      <c r="R102" s="33" t="s">
        <v>565</v>
      </c>
      <c r="S102" s="33" t="s">
        <v>101</v>
      </c>
      <c r="T102" s="33" t="s">
        <v>566</v>
      </c>
      <c r="U102" s="33">
        <v>8</v>
      </c>
      <c r="V102" s="31"/>
      <c r="W102" s="31"/>
      <c r="X102" s="31"/>
      <c r="Y102" s="31"/>
      <c r="Z102" s="2"/>
      <c r="AA102" s="2"/>
      <c r="AB102" s="2"/>
      <c r="AC102" s="2"/>
      <c r="AD102" s="2"/>
    </row>
    <row r="103" spans="1:30" ht="14.25" customHeight="1" x14ac:dyDescent="0.2">
      <c r="A103" s="18" t="s">
        <v>567</v>
      </c>
      <c r="B103" s="1">
        <f>VLOOKUP('FINAL CODES'!A103,'Demographic data '!$A$2:$H$927,2,TRUE)</f>
        <v>2238</v>
      </c>
      <c r="C103" s="1">
        <f>VLOOKUP(A103,'Demographic data '!$A$2:$H$927,3,TRUE)</f>
        <v>1</v>
      </c>
      <c r="D103" s="1">
        <f>VLOOKUP(A103,'Demographic data '!$A$2:$H$927,4,TRUE)</f>
        <v>26.591780821917808</v>
      </c>
      <c r="E103" s="1">
        <f>VLOOKUP(A103,'Demographic data '!$A$2:$H$927,5,TRUE)</f>
        <v>185</v>
      </c>
      <c r="F103" s="1">
        <f>VLOOKUP(A103,'Demographic data '!$A$2:$H$927,6,TRUE)</f>
        <v>3</v>
      </c>
      <c r="G103" s="1">
        <f>VLOOKUP(A103,'Demographic data '!$A$2:$H$927,7,TRUE)</f>
        <v>10</v>
      </c>
      <c r="H103" s="1">
        <f>VLOOKUP(A103,'Demographic data '!$A$2:$H$927,8,TRUE)</f>
        <v>10</v>
      </c>
      <c r="K103" s="18">
        <v>-99</v>
      </c>
      <c r="L103" s="29"/>
      <c r="M103" s="29"/>
      <c r="O103" s="18">
        <v>-99</v>
      </c>
      <c r="Q103" s="18">
        <v>-99</v>
      </c>
      <c r="R103" s="33"/>
      <c r="S103" s="33">
        <v>-99</v>
      </c>
      <c r="T103" s="33"/>
      <c r="U103" s="33">
        <v>-99</v>
      </c>
      <c r="V103" s="31"/>
      <c r="W103" s="31"/>
      <c r="X103" s="31"/>
      <c r="Y103" s="31"/>
      <c r="Z103" s="2"/>
      <c r="AA103" s="2"/>
      <c r="AB103" s="2"/>
      <c r="AC103" s="2"/>
      <c r="AD103" s="2"/>
    </row>
    <row r="104" spans="1:30" ht="14.25" customHeight="1" x14ac:dyDescent="0.2">
      <c r="A104" s="18" t="s">
        <v>568</v>
      </c>
      <c r="B104" s="1">
        <f>VLOOKUP('FINAL CODES'!A104,'Demographic data '!$A$2:$H$927,2,TRUE)</f>
        <v>217</v>
      </c>
      <c r="C104" s="1">
        <f>VLOOKUP(A104,'Demographic data '!$A$2:$H$927,3,TRUE)</f>
        <v>1</v>
      </c>
      <c r="D104" s="1">
        <f>VLOOKUP(A104,'Demographic data '!$A$2:$H$927,4,TRUE)</f>
        <v>34.282191780821918</v>
      </c>
      <c r="E104" s="1">
        <f>VLOOKUP(A104,'Demographic data '!$A$2:$H$927,5,TRUE)</f>
        <v>185</v>
      </c>
      <c r="F104" s="1">
        <f>VLOOKUP(A104,'Demographic data '!$A$2:$H$927,6,TRUE)</f>
        <v>4</v>
      </c>
      <c r="G104" s="1">
        <f>VLOOKUP(A104,'Demographic data '!$A$2:$H$927,7,TRUE)</f>
        <v>10</v>
      </c>
      <c r="H104" s="1">
        <f>VLOOKUP(A104,'Demographic data '!$A$2:$H$927,8,TRUE)</f>
        <v>10</v>
      </c>
      <c r="J104" s="18" t="s">
        <v>569</v>
      </c>
      <c r="K104" s="18">
        <v>6</v>
      </c>
      <c r="L104" s="29">
        <v>6</v>
      </c>
      <c r="M104" s="29">
        <v>6</v>
      </c>
      <c r="N104" s="18" t="s">
        <v>570</v>
      </c>
      <c r="O104" s="18">
        <v>-999</v>
      </c>
      <c r="P104" s="18" t="s">
        <v>571</v>
      </c>
      <c r="Q104" s="18" t="s">
        <v>516</v>
      </c>
      <c r="R104" s="33" t="s">
        <v>54</v>
      </c>
      <c r="S104" s="33">
        <v>-99</v>
      </c>
      <c r="T104" s="33" t="s">
        <v>54</v>
      </c>
      <c r="U104" s="33">
        <v>-99</v>
      </c>
      <c r="V104" s="31"/>
      <c r="W104" s="31"/>
      <c r="X104" s="31"/>
      <c r="Y104" s="31"/>
      <c r="Z104" s="2"/>
      <c r="AA104" s="2"/>
      <c r="AB104" s="2"/>
      <c r="AC104" s="2"/>
      <c r="AD104" s="2"/>
    </row>
    <row r="105" spans="1:30" ht="14.25" customHeight="1" x14ac:dyDescent="0.2">
      <c r="A105" s="18" t="s">
        <v>572</v>
      </c>
      <c r="B105" s="1">
        <f>VLOOKUP('FINAL CODES'!A105,'Demographic data '!$A$2:$H$927,2,TRUE)</f>
        <v>546</v>
      </c>
      <c r="C105" s="1">
        <f>VLOOKUP(A105,'Demographic data '!$A$2:$H$927,3,TRUE)</f>
        <v>1</v>
      </c>
      <c r="D105" s="1">
        <f>VLOOKUP(A105,'Demographic data '!$A$2:$H$927,4,TRUE)</f>
        <v>48.945205479452056</v>
      </c>
      <c r="E105" s="1">
        <f>VLOOKUP(A105,'Demographic data '!$A$2:$H$927,5,TRUE)</f>
        <v>67</v>
      </c>
      <c r="F105" s="1">
        <f>VLOOKUP(A105,'Demographic data '!$A$2:$H$927,6,TRUE)</f>
        <v>4</v>
      </c>
      <c r="G105" s="1">
        <f>VLOOKUP(A105,'Demographic data '!$A$2:$H$927,7,TRUE)</f>
        <v>3</v>
      </c>
      <c r="H105" s="1">
        <f>VLOOKUP(A105,'Demographic data '!$A$2:$H$927,8,TRUE)</f>
        <v>10</v>
      </c>
      <c r="K105" s="18">
        <v>-99</v>
      </c>
      <c r="L105" s="29"/>
      <c r="M105" s="29"/>
      <c r="O105" s="18">
        <v>-99</v>
      </c>
      <c r="Q105" s="18">
        <v>-99</v>
      </c>
      <c r="R105" s="33"/>
      <c r="S105" s="33">
        <v>-99</v>
      </c>
      <c r="T105" s="33"/>
      <c r="U105" s="33">
        <v>-99</v>
      </c>
      <c r="V105" s="31"/>
      <c r="W105" s="31"/>
      <c r="X105" s="31"/>
      <c r="Y105" s="31"/>
      <c r="Z105" s="2"/>
      <c r="AA105" s="2"/>
      <c r="AB105" s="2"/>
      <c r="AC105" s="2"/>
      <c r="AD105" s="2"/>
    </row>
    <row r="106" spans="1:30" ht="14.25" customHeight="1" x14ac:dyDescent="0.2">
      <c r="A106" s="18" t="s">
        <v>573</v>
      </c>
      <c r="B106" s="1">
        <f>VLOOKUP('FINAL CODES'!A106,'Demographic data '!$A$2:$H$927,2,TRUE)</f>
        <v>69</v>
      </c>
      <c r="C106" s="1">
        <f>VLOOKUP(A106,'Demographic data '!$A$2:$H$927,3,TRUE)</f>
        <v>0</v>
      </c>
      <c r="D106" s="1">
        <f>VLOOKUP(A106,'Demographic data '!$A$2:$H$927,4,TRUE)</f>
        <v>37.909589041095892</v>
      </c>
      <c r="E106" s="1">
        <f>VLOOKUP(A106,'Demographic data '!$A$2:$H$927,5,TRUE)</f>
        <v>-9</v>
      </c>
      <c r="F106" s="1">
        <f>VLOOKUP(A106,'Demographic data '!$A$2:$H$927,6,TRUE)</f>
        <v>-9</v>
      </c>
      <c r="G106" s="1">
        <f>VLOOKUP(A106,'Demographic data '!$A$2:$H$927,7,TRUE)</f>
        <v>-9</v>
      </c>
      <c r="H106" s="1">
        <f>VLOOKUP(A106,'Demographic data '!$A$2:$H$927,8,TRUE)</f>
        <v>-9</v>
      </c>
      <c r="J106" s="18" t="s">
        <v>574</v>
      </c>
      <c r="K106" s="18">
        <v>6</v>
      </c>
      <c r="L106" s="29"/>
      <c r="M106" s="29"/>
      <c r="N106" s="18" t="s">
        <v>575</v>
      </c>
      <c r="O106" s="18" t="s">
        <v>576</v>
      </c>
      <c r="P106" s="18" t="s">
        <v>577</v>
      </c>
      <c r="Q106" s="18">
        <v>10</v>
      </c>
      <c r="R106" s="33" t="s">
        <v>578</v>
      </c>
      <c r="S106" s="33" t="s">
        <v>199</v>
      </c>
      <c r="T106" s="33" t="s">
        <v>579</v>
      </c>
      <c r="U106" s="33">
        <v>2</v>
      </c>
      <c r="V106" s="31"/>
      <c r="W106" s="31"/>
      <c r="X106" s="31"/>
      <c r="Y106" s="31"/>
      <c r="Z106" s="2"/>
      <c r="AA106" s="2"/>
      <c r="AB106" s="2"/>
      <c r="AC106" s="2"/>
      <c r="AD106" s="2"/>
    </row>
    <row r="107" spans="1:30" ht="14.25" customHeight="1" x14ac:dyDescent="0.2">
      <c r="A107" s="18" t="s">
        <v>580</v>
      </c>
      <c r="B107" s="1">
        <f>VLOOKUP('FINAL CODES'!A107,'Demographic data '!$A$2:$H$927,2,TRUE)</f>
        <v>1754</v>
      </c>
      <c r="C107" s="1">
        <f>VLOOKUP(A107,'Demographic data '!$A$2:$H$927,3,TRUE)</f>
        <v>1</v>
      </c>
      <c r="D107" s="1">
        <f>VLOOKUP(A107,'Demographic data '!$A$2:$H$927,4,TRUE)</f>
        <v>56.942465753424656</v>
      </c>
      <c r="E107" s="1">
        <f>VLOOKUP(A107,'Demographic data '!$A$2:$H$927,5,TRUE)</f>
        <v>75</v>
      </c>
      <c r="F107" s="1">
        <f>VLOOKUP(A107,'Demographic data '!$A$2:$H$927,6,TRUE)</f>
        <v>4</v>
      </c>
      <c r="G107" s="1">
        <f>VLOOKUP(A107,'Demographic data '!$A$2:$H$927,7,TRUE)</f>
        <v>4</v>
      </c>
      <c r="H107" s="1">
        <f>VLOOKUP(A107,'Demographic data '!$A$2:$H$927,8,TRUE)</f>
        <v>6</v>
      </c>
      <c r="J107" s="18" t="s">
        <v>581</v>
      </c>
      <c r="K107" s="18">
        <v>2</v>
      </c>
      <c r="L107" s="29"/>
      <c r="M107" s="29"/>
      <c r="N107" s="18" t="s">
        <v>582</v>
      </c>
      <c r="O107" s="18" t="s">
        <v>291</v>
      </c>
      <c r="P107" s="18" t="s">
        <v>583</v>
      </c>
      <c r="Q107" s="18">
        <v>2</v>
      </c>
      <c r="R107" s="33" t="s">
        <v>584</v>
      </c>
      <c r="S107" s="33" t="s">
        <v>101</v>
      </c>
      <c r="T107" s="33" t="s">
        <v>585</v>
      </c>
      <c r="U107" s="33">
        <v>13</v>
      </c>
      <c r="V107" s="31"/>
      <c r="W107" s="31"/>
      <c r="X107" s="31"/>
      <c r="Y107" s="31"/>
      <c r="Z107" s="2"/>
      <c r="AA107" s="2"/>
      <c r="AB107" s="2"/>
      <c r="AC107" s="2"/>
      <c r="AD107" s="2"/>
    </row>
    <row r="108" spans="1:30" ht="14.25" customHeight="1" x14ac:dyDescent="0.2">
      <c r="A108" s="18" t="s">
        <v>586</v>
      </c>
      <c r="B108" s="1">
        <f>VLOOKUP('FINAL CODES'!A108,'Demographic data '!$A$2:$H$927,2,TRUE)</f>
        <v>602</v>
      </c>
      <c r="C108" s="1">
        <f>VLOOKUP(A108,'Demographic data '!$A$2:$H$927,3,TRUE)</f>
        <v>1</v>
      </c>
      <c r="D108" s="1">
        <f>VLOOKUP(A108,'Demographic data '!$A$2:$H$927,4,TRUE)</f>
        <v>29.405479452054795</v>
      </c>
      <c r="E108" s="1">
        <f>VLOOKUP(A108,'Demographic data '!$A$2:$H$927,5,TRUE)</f>
        <v>185</v>
      </c>
      <c r="F108" s="1">
        <f>VLOOKUP(A108,'Demographic data '!$A$2:$H$927,6,TRUE)</f>
        <v>4</v>
      </c>
      <c r="G108" s="1">
        <f>VLOOKUP(A108,'Demographic data '!$A$2:$H$927,7,TRUE)</f>
        <v>2</v>
      </c>
      <c r="H108" s="1">
        <f>VLOOKUP(A108,'Demographic data '!$A$2:$H$927,8,TRUE)</f>
        <v>8</v>
      </c>
      <c r="J108" s="18" t="s">
        <v>587</v>
      </c>
      <c r="K108" s="18" t="s">
        <v>588</v>
      </c>
      <c r="L108" s="29"/>
      <c r="M108" s="29"/>
      <c r="N108" s="18" t="s">
        <v>589</v>
      </c>
      <c r="O108" s="18">
        <v>-99</v>
      </c>
      <c r="P108" s="18" t="s">
        <v>590</v>
      </c>
      <c r="Q108" s="18" t="s">
        <v>117</v>
      </c>
      <c r="R108" s="33" t="s">
        <v>591</v>
      </c>
      <c r="S108" s="33" t="s">
        <v>80</v>
      </c>
      <c r="T108" s="33" t="s">
        <v>592</v>
      </c>
      <c r="U108" s="33" t="s">
        <v>593</v>
      </c>
      <c r="V108" s="31"/>
      <c r="W108" s="31"/>
      <c r="X108" s="31"/>
      <c r="Y108" s="31"/>
      <c r="Z108" s="2"/>
      <c r="AA108" s="2"/>
      <c r="AB108" s="2"/>
      <c r="AC108" s="2"/>
      <c r="AD108" s="2"/>
    </row>
    <row r="109" spans="1:30" ht="14.25" customHeight="1" x14ac:dyDescent="0.2">
      <c r="A109" s="18" t="s">
        <v>594</v>
      </c>
      <c r="B109" s="1">
        <f>VLOOKUP('FINAL CODES'!A109,'Demographic data '!$A$2:$H$927,2,TRUE)</f>
        <v>1142</v>
      </c>
      <c r="C109" s="1">
        <f>VLOOKUP(A109,'Demographic data '!$A$2:$H$927,3,TRUE)</f>
        <v>0</v>
      </c>
      <c r="D109" s="1">
        <f>VLOOKUP(A109,'Demographic data '!$A$2:$H$927,4,TRUE)</f>
        <v>40.328767123287669</v>
      </c>
      <c r="E109" s="1">
        <f>VLOOKUP(A109,'Demographic data '!$A$2:$H$927,5,TRUE)</f>
        <v>187</v>
      </c>
      <c r="F109" s="1">
        <f>VLOOKUP(A109,'Demographic data '!$A$2:$H$927,6,TRUE)</f>
        <v>4</v>
      </c>
      <c r="G109" s="1">
        <f>VLOOKUP(A109,'Demographic data '!$A$2:$H$927,7,TRUE)</f>
        <v>12</v>
      </c>
      <c r="H109" s="1">
        <f>VLOOKUP(A109,'Demographic data '!$A$2:$H$927,8,TRUE)</f>
        <v>5</v>
      </c>
      <c r="J109" s="18" t="s">
        <v>595</v>
      </c>
      <c r="K109" s="18" t="s">
        <v>504</v>
      </c>
      <c r="L109" s="29"/>
      <c r="M109" s="29"/>
      <c r="N109" s="18" t="s">
        <v>596</v>
      </c>
      <c r="O109" s="18" t="s">
        <v>450</v>
      </c>
      <c r="P109" s="18" t="s">
        <v>597</v>
      </c>
      <c r="Q109" s="18">
        <v>2</v>
      </c>
      <c r="R109" s="33" t="s">
        <v>598</v>
      </c>
      <c r="S109" s="33">
        <v>2</v>
      </c>
      <c r="T109" s="33" t="s">
        <v>599</v>
      </c>
      <c r="U109" s="33" t="s">
        <v>600</v>
      </c>
      <c r="V109" s="31"/>
      <c r="W109" s="31"/>
      <c r="X109" s="31"/>
      <c r="Y109" s="31"/>
      <c r="Z109" s="2"/>
      <c r="AA109" s="2"/>
      <c r="AB109" s="2"/>
      <c r="AC109" s="2"/>
      <c r="AD109" s="2"/>
    </row>
    <row r="110" spans="1:30" ht="14.25" customHeight="1" x14ac:dyDescent="0.2">
      <c r="A110" s="18" t="s">
        <v>601</v>
      </c>
      <c r="B110" s="1">
        <f>VLOOKUP('FINAL CODES'!A110,'Demographic data '!$A$2:$H$927,2,TRUE)</f>
        <v>1035</v>
      </c>
      <c r="C110" s="1">
        <f>VLOOKUP(A110,'Demographic data '!$A$2:$H$927,3,TRUE)</f>
        <v>1</v>
      </c>
      <c r="D110" s="1">
        <f>VLOOKUP(A110,'Demographic data '!$A$2:$H$927,4,TRUE)</f>
        <v>45.673972602739724</v>
      </c>
      <c r="E110" s="1">
        <f>VLOOKUP(A110,'Demographic data '!$A$2:$H$927,5,TRUE)</f>
        <v>67</v>
      </c>
      <c r="F110" s="1">
        <f>VLOOKUP(A110,'Demographic data '!$A$2:$H$927,6,TRUE)</f>
        <v>4</v>
      </c>
      <c r="G110" s="1">
        <f>VLOOKUP(A110,'Demographic data '!$A$2:$H$927,7,TRUE)</f>
        <v>3</v>
      </c>
      <c r="H110" s="1">
        <f>VLOOKUP(A110,'Demographic data '!$A$2:$H$927,8,TRUE)</f>
        <v>3</v>
      </c>
      <c r="J110" s="18" t="s">
        <v>54</v>
      </c>
      <c r="K110" s="18">
        <v>-99</v>
      </c>
      <c r="L110" s="29"/>
      <c r="M110" s="29"/>
      <c r="N110" s="18" t="s">
        <v>602</v>
      </c>
      <c r="O110" s="18" t="s">
        <v>603</v>
      </c>
      <c r="P110" s="18" t="s">
        <v>604</v>
      </c>
      <c r="Q110" s="18">
        <v>7</v>
      </c>
      <c r="R110" s="33" t="s">
        <v>605</v>
      </c>
      <c r="S110" s="33" t="s">
        <v>152</v>
      </c>
      <c r="T110" s="33" t="s">
        <v>54</v>
      </c>
      <c r="U110" s="33">
        <v>-99</v>
      </c>
      <c r="V110" s="31"/>
      <c r="W110" s="31"/>
      <c r="X110" s="31"/>
      <c r="Y110" s="31"/>
      <c r="Z110" s="2"/>
      <c r="AA110" s="2"/>
      <c r="AB110" s="2"/>
      <c r="AC110" s="2"/>
      <c r="AD110" s="2"/>
    </row>
    <row r="111" spans="1:30" ht="14.25" customHeight="1" x14ac:dyDescent="0.2">
      <c r="A111" s="18" t="s">
        <v>606</v>
      </c>
      <c r="B111" s="1">
        <f>VLOOKUP('FINAL CODES'!A111,'Demographic data '!$A$2:$H$927,2,TRUE)</f>
        <v>1760</v>
      </c>
      <c r="C111" s="1">
        <f>VLOOKUP(A111,'Demographic data '!$A$2:$H$927,3,TRUE)</f>
        <v>0</v>
      </c>
      <c r="D111" s="1">
        <f>VLOOKUP(A111,'Demographic data '!$A$2:$H$927,4,TRUE)</f>
        <v>33.504109589041093</v>
      </c>
      <c r="E111" s="1">
        <f>VLOOKUP(A111,'Demographic data '!$A$2:$H$927,5,TRUE)</f>
        <v>75</v>
      </c>
      <c r="F111" s="1">
        <f>VLOOKUP(A111,'Demographic data '!$A$2:$H$927,6,TRUE)</f>
        <v>4</v>
      </c>
      <c r="G111" s="1">
        <f>VLOOKUP(A111,'Demographic data '!$A$2:$H$927,7,TRUE)</f>
        <v>12</v>
      </c>
      <c r="H111" s="1">
        <f>VLOOKUP(A111,'Demographic data '!$A$2:$H$927,8,TRUE)</f>
        <v>10</v>
      </c>
      <c r="J111" s="18" t="s">
        <v>607</v>
      </c>
      <c r="K111" s="18" t="s">
        <v>101</v>
      </c>
      <c r="L111" s="29"/>
      <c r="M111" s="29"/>
      <c r="N111" s="18" t="s">
        <v>608</v>
      </c>
      <c r="O111" s="18" t="s">
        <v>609</v>
      </c>
      <c r="P111" s="18" t="s">
        <v>610</v>
      </c>
      <c r="Q111" s="18">
        <v>2</v>
      </c>
      <c r="R111" s="33" t="s">
        <v>611</v>
      </c>
      <c r="S111" s="33" t="s">
        <v>101</v>
      </c>
      <c r="T111" s="33" t="s">
        <v>612</v>
      </c>
      <c r="U111" s="33">
        <v>13</v>
      </c>
      <c r="V111" s="31"/>
      <c r="W111" s="31"/>
      <c r="X111" s="31"/>
      <c r="Y111" s="31"/>
      <c r="Z111" s="2"/>
      <c r="AA111" s="2"/>
      <c r="AB111" s="2"/>
      <c r="AC111" s="2"/>
      <c r="AD111" s="2"/>
    </row>
    <row r="112" spans="1:30" ht="14.25" customHeight="1" x14ac:dyDescent="0.2">
      <c r="A112" s="18" t="s">
        <v>613</v>
      </c>
      <c r="B112" s="1">
        <f>VLOOKUP('FINAL CODES'!A112,'Demographic data '!$A$2:$H$927,2,TRUE)</f>
        <v>538</v>
      </c>
      <c r="C112" s="1">
        <f>VLOOKUP(A112,'Demographic data '!$A$2:$H$927,3,TRUE)</f>
        <v>1</v>
      </c>
      <c r="D112" s="1">
        <f>VLOOKUP(A112,'Demographic data '!$A$2:$H$927,4,TRUE)</f>
        <v>76.569863013698637</v>
      </c>
      <c r="E112" s="1">
        <f>VLOOKUP(A112,'Demographic data '!$A$2:$H$927,5,TRUE)</f>
        <v>185</v>
      </c>
      <c r="F112" s="1">
        <f>VLOOKUP(A112,'Demographic data '!$A$2:$H$927,6,TRUE)</f>
        <v>7</v>
      </c>
      <c r="G112" s="1">
        <f>VLOOKUP(A112,'Demographic data '!$A$2:$H$927,7,TRUE)</f>
        <v>8</v>
      </c>
      <c r="H112" s="1">
        <f>VLOOKUP(A112,'Demographic data '!$A$2:$H$927,8,TRUE)</f>
        <v>10</v>
      </c>
      <c r="J112" s="18" t="s">
        <v>54</v>
      </c>
      <c r="K112" s="18">
        <v>-99</v>
      </c>
      <c r="L112" s="29"/>
      <c r="M112" s="29"/>
      <c r="N112" s="18" t="s">
        <v>614</v>
      </c>
      <c r="O112" s="18" t="s">
        <v>615</v>
      </c>
      <c r="P112" s="18" t="s">
        <v>616</v>
      </c>
      <c r="Q112" s="18" t="s">
        <v>617</v>
      </c>
      <c r="R112" s="33" t="s">
        <v>618</v>
      </c>
      <c r="S112" s="33" t="s">
        <v>217</v>
      </c>
      <c r="T112" s="33" t="s">
        <v>619</v>
      </c>
      <c r="U112" s="33">
        <v>6</v>
      </c>
      <c r="V112" s="31"/>
      <c r="W112" s="31"/>
      <c r="X112" s="31"/>
      <c r="Y112" s="31"/>
      <c r="Z112" s="2"/>
      <c r="AA112" s="2"/>
      <c r="AB112" s="2"/>
      <c r="AC112" s="2"/>
      <c r="AD112" s="2"/>
    </row>
    <row r="113" spans="1:30" ht="14.25" customHeight="1" x14ac:dyDescent="0.2">
      <c r="A113" s="18" t="s">
        <v>620</v>
      </c>
      <c r="B113" s="1">
        <f>VLOOKUP('FINAL CODES'!A113,'Demographic data '!$A$2:$H$927,2,TRUE)</f>
        <v>1646</v>
      </c>
      <c r="C113" s="1">
        <f>VLOOKUP(A113,'Demographic data '!$A$2:$H$927,3,TRUE)</f>
        <v>1</v>
      </c>
      <c r="D113" s="1">
        <f>VLOOKUP(A113,'Demographic data '!$A$2:$H$927,4,TRUE)</f>
        <v>51.276712328767125</v>
      </c>
      <c r="E113" s="1">
        <f>VLOOKUP(A113,'Demographic data '!$A$2:$H$927,5,TRUE)</f>
        <v>187</v>
      </c>
      <c r="F113" s="1">
        <f>VLOOKUP(A113,'Demographic data '!$A$2:$H$927,6,TRUE)</f>
        <v>4</v>
      </c>
      <c r="G113" s="1">
        <f>VLOOKUP(A113,'Demographic data '!$A$2:$H$927,7,TRUE)</f>
        <v>9</v>
      </c>
      <c r="H113" s="1">
        <f>VLOOKUP(A113,'Demographic data '!$A$2:$H$927,8,TRUE)</f>
        <v>10</v>
      </c>
      <c r="J113" s="18" t="s">
        <v>621</v>
      </c>
      <c r="K113" s="18">
        <v>-999</v>
      </c>
      <c r="L113" s="32">
        <v>-999</v>
      </c>
      <c r="M113" s="32">
        <v>-999</v>
      </c>
      <c r="N113" s="18" t="s">
        <v>622</v>
      </c>
      <c r="O113" s="18">
        <v>-999</v>
      </c>
      <c r="P113" s="18" t="s">
        <v>623</v>
      </c>
      <c r="Q113" s="18">
        <v>-999</v>
      </c>
      <c r="R113" s="33" t="s">
        <v>244</v>
      </c>
      <c r="S113" s="33">
        <v>-999</v>
      </c>
      <c r="T113" s="33" t="s">
        <v>624</v>
      </c>
      <c r="U113" s="33">
        <v>6</v>
      </c>
      <c r="V113" s="31"/>
      <c r="W113" s="31"/>
      <c r="X113" s="31"/>
      <c r="Y113" s="31"/>
      <c r="Z113" s="2"/>
      <c r="AA113" s="2"/>
      <c r="AB113" s="2"/>
      <c r="AC113" s="2"/>
      <c r="AD113" s="2"/>
    </row>
    <row r="114" spans="1:30" ht="14.25" customHeight="1" x14ac:dyDescent="0.2">
      <c r="A114" s="18" t="s">
        <v>625</v>
      </c>
      <c r="B114" s="1">
        <f>VLOOKUP('FINAL CODES'!A114,'Demographic data '!$A$2:$H$927,2,TRUE)</f>
        <v>292</v>
      </c>
      <c r="C114" s="1">
        <f>VLOOKUP(A114,'Demographic data '!$A$2:$H$927,3,TRUE)</f>
        <v>1</v>
      </c>
      <c r="D114" s="1">
        <f>VLOOKUP(A114,'Demographic data '!$A$2:$H$927,4,TRUE)</f>
        <v>38.556164383561644</v>
      </c>
      <c r="E114" s="1">
        <f>VLOOKUP(A114,'Demographic data '!$A$2:$H$927,5,TRUE)</f>
        <v>185</v>
      </c>
      <c r="F114" s="1">
        <f>VLOOKUP(A114,'Demographic data '!$A$2:$H$927,6,TRUE)</f>
        <v>9</v>
      </c>
      <c r="G114" s="1">
        <f>VLOOKUP(A114,'Demographic data '!$A$2:$H$927,7,TRUE)</f>
        <v>3</v>
      </c>
      <c r="H114" s="1">
        <f>VLOOKUP(A114,'Demographic data '!$A$2:$H$927,8,TRUE)</f>
        <v>5</v>
      </c>
      <c r="J114" s="18" t="s">
        <v>626</v>
      </c>
      <c r="K114" s="18" t="s">
        <v>299</v>
      </c>
      <c r="L114" s="29"/>
      <c r="M114" s="29"/>
      <c r="N114" s="18" t="s">
        <v>627</v>
      </c>
      <c r="O114" s="18" t="s">
        <v>628</v>
      </c>
      <c r="P114" s="18" t="s">
        <v>629</v>
      </c>
      <c r="Q114" s="18" t="s">
        <v>630</v>
      </c>
      <c r="R114" s="33" t="s">
        <v>631</v>
      </c>
      <c r="S114" s="33" t="s">
        <v>264</v>
      </c>
      <c r="T114" s="33" t="s">
        <v>632</v>
      </c>
      <c r="U114" s="33" t="s">
        <v>633</v>
      </c>
      <c r="V114" s="31"/>
      <c r="W114" s="31"/>
      <c r="X114" s="31"/>
      <c r="Y114" s="31"/>
      <c r="Z114" s="2"/>
      <c r="AA114" s="2"/>
      <c r="AB114" s="2"/>
      <c r="AC114" s="2"/>
      <c r="AD114" s="2"/>
    </row>
    <row r="115" spans="1:30" ht="14.25" customHeight="1" x14ac:dyDescent="0.2">
      <c r="A115" s="18" t="s">
        <v>634</v>
      </c>
      <c r="B115" s="1">
        <f>VLOOKUP('FINAL CODES'!A115,'Demographic data '!$A$2:$H$927,2,TRUE)</f>
        <v>1771</v>
      </c>
      <c r="C115" s="1">
        <f>VLOOKUP(A115,'Demographic data '!$A$2:$H$927,3,TRUE)</f>
        <v>1</v>
      </c>
      <c r="D115" s="1">
        <f>VLOOKUP(A115,'Demographic data '!$A$2:$H$927,4,TRUE)</f>
        <v>24.336986301369862</v>
      </c>
      <c r="E115" s="1">
        <f>VLOOKUP(A115,'Demographic data '!$A$2:$H$927,5,TRUE)</f>
        <v>185</v>
      </c>
      <c r="F115" s="1">
        <f>VLOOKUP(A115,'Demographic data '!$A$2:$H$927,6,TRUE)</f>
        <v>3</v>
      </c>
      <c r="G115" s="1">
        <f>VLOOKUP(A115,'Demographic data '!$A$2:$H$927,7,TRUE)</f>
        <v>5</v>
      </c>
      <c r="H115" s="1">
        <f>VLOOKUP(A115,'Demographic data '!$A$2:$H$927,8,TRUE)</f>
        <v>5</v>
      </c>
      <c r="J115" s="18" t="s">
        <v>635</v>
      </c>
      <c r="K115" s="18">
        <v>6</v>
      </c>
      <c r="L115" s="29"/>
      <c r="M115" s="29"/>
      <c r="N115" s="18" t="s">
        <v>636</v>
      </c>
      <c r="O115" s="18" t="s">
        <v>321</v>
      </c>
      <c r="P115" s="18" t="s">
        <v>637</v>
      </c>
      <c r="Q115" s="18">
        <v>2</v>
      </c>
      <c r="R115" s="33" t="s">
        <v>638</v>
      </c>
      <c r="S115" s="33" t="s">
        <v>639</v>
      </c>
      <c r="T115" s="33" t="s">
        <v>640</v>
      </c>
      <c r="U115" s="33" t="s">
        <v>641</v>
      </c>
      <c r="V115" s="31"/>
      <c r="W115" s="31"/>
      <c r="X115" s="31"/>
      <c r="Y115" s="31"/>
      <c r="Z115" s="2"/>
      <c r="AA115" s="2"/>
      <c r="AB115" s="2"/>
      <c r="AC115" s="2"/>
      <c r="AD115" s="2"/>
    </row>
    <row r="116" spans="1:30" ht="14.25" customHeight="1" x14ac:dyDescent="0.2">
      <c r="A116" s="18" t="s">
        <v>642</v>
      </c>
      <c r="B116" s="1">
        <f>VLOOKUP('FINAL CODES'!A116,'Demographic data '!$A$2:$H$927,2,TRUE)</f>
        <v>1412</v>
      </c>
      <c r="C116" s="1">
        <f>VLOOKUP(A116,'Demographic data '!$A$2:$H$927,3,TRUE)</f>
        <v>1</v>
      </c>
      <c r="D116" s="1">
        <f>VLOOKUP(A116,'Demographic data '!$A$2:$H$927,4,TRUE)</f>
        <v>24.767123287671232</v>
      </c>
      <c r="E116" s="1">
        <f>VLOOKUP(A116,'Demographic data '!$A$2:$H$927,5,TRUE)</f>
        <v>185</v>
      </c>
      <c r="F116" s="1">
        <f>VLOOKUP(A116,'Demographic data '!$A$2:$H$927,6,TRUE)</f>
        <v>3</v>
      </c>
      <c r="G116" s="1">
        <f>VLOOKUP(A116,'Demographic data '!$A$2:$H$927,7,TRUE)</f>
        <v>5</v>
      </c>
      <c r="H116" s="1">
        <f>VLOOKUP(A116,'Demographic data '!$A$2:$H$927,8,TRUE)</f>
        <v>4</v>
      </c>
      <c r="J116" s="18" t="s">
        <v>54</v>
      </c>
      <c r="K116" s="18">
        <v>-99</v>
      </c>
      <c r="L116" s="32"/>
      <c r="M116" s="32"/>
      <c r="N116" s="18" t="s">
        <v>54</v>
      </c>
      <c r="O116" s="18">
        <v>-99</v>
      </c>
      <c r="P116" s="18" t="s">
        <v>54</v>
      </c>
      <c r="Q116" s="18">
        <v>-99</v>
      </c>
      <c r="R116" s="33" t="s">
        <v>54</v>
      </c>
      <c r="S116" s="33">
        <v>-99</v>
      </c>
      <c r="T116" s="33" t="s">
        <v>54</v>
      </c>
      <c r="U116" s="33">
        <v>-99</v>
      </c>
      <c r="V116" s="31"/>
      <c r="W116" s="31"/>
      <c r="X116" s="31"/>
      <c r="Y116" s="31"/>
      <c r="Z116" s="2"/>
      <c r="AA116" s="2"/>
      <c r="AB116" s="2"/>
      <c r="AC116" s="2"/>
      <c r="AD116" s="2"/>
    </row>
    <row r="117" spans="1:30" ht="14.25" customHeight="1" x14ac:dyDescent="0.2">
      <c r="A117" s="18" t="s">
        <v>643</v>
      </c>
      <c r="B117" s="1">
        <f>VLOOKUP('FINAL CODES'!A117,'Demographic data '!$A$2:$H$927,2,TRUE)</f>
        <v>2082</v>
      </c>
      <c r="C117" s="1">
        <f>VLOOKUP(A117,'Demographic data '!$A$2:$H$927,3,TRUE)</f>
        <v>0</v>
      </c>
      <c r="D117" s="1">
        <f>VLOOKUP(A117,'Demographic data '!$A$2:$H$927,4,TRUE)</f>
        <v>69.408219178082192</v>
      </c>
      <c r="E117" s="1">
        <f>VLOOKUP(A117,'Demographic data '!$A$2:$H$927,5,TRUE)</f>
        <v>187</v>
      </c>
      <c r="F117" s="1">
        <f>VLOOKUP(A117,'Demographic data '!$A$2:$H$927,6,TRUE)</f>
        <v>6</v>
      </c>
      <c r="G117" s="1">
        <f>VLOOKUP(A117,'Demographic data '!$A$2:$H$927,7,TRUE)</f>
        <v>-99</v>
      </c>
      <c r="H117" s="1">
        <f>VLOOKUP(A117,'Demographic data '!$A$2:$H$927,8,TRUE)</f>
        <v>10</v>
      </c>
      <c r="J117" s="18" t="s">
        <v>644</v>
      </c>
      <c r="K117" s="18">
        <v>-999</v>
      </c>
      <c r="L117" s="29"/>
      <c r="M117" s="29"/>
      <c r="N117" s="18" t="s">
        <v>645</v>
      </c>
      <c r="O117" s="18" t="s">
        <v>646</v>
      </c>
      <c r="P117" s="18" t="s">
        <v>647</v>
      </c>
      <c r="Q117" s="18">
        <v>-99</v>
      </c>
      <c r="R117" s="33" t="s">
        <v>648</v>
      </c>
      <c r="S117" s="33" t="s">
        <v>649</v>
      </c>
      <c r="T117" s="33" t="s">
        <v>650</v>
      </c>
      <c r="U117" s="33" t="s">
        <v>101</v>
      </c>
      <c r="V117" s="31"/>
      <c r="W117" s="31"/>
      <c r="X117" s="31"/>
      <c r="Y117" s="31"/>
      <c r="Z117" s="2"/>
      <c r="AA117" s="2"/>
      <c r="AB117" s="2"/>
      <c r="AC117" s="2"/>
      <c r="AD117" s="2"/>
    </row>
    <row r="118" spans="1:30" ht="14.25" customHeight="1" x14ac:dyDescent="0.2">
      <c r="A118" s="18" t="s">
        <v>651</v>
      </c>
      <c r="B118" s="1">
        <f>VLOOKUP('FINAL CODES'!A118,'Demographic data '!$A$2:$H$927,2,TRUE)</f>
        <v>1242</v>
      </c>
      <c r="C118" s="1">
        <f>VLOOKUP(A118,'Demographic data '!$A$2:$H$927,3,TRUE)</f>
        <v>1</v>
      </c>
      <c r="D118" s="1">
        <f>VLOOKUP(A118,'Demographic data '!$A$2:$H$927,4,TRUE)</f>
        <v>27.742465753424657</v>
      </c>
      <c r="E118" s="1">
        <f>VLOOKUP(A118,'Demographic data '!$A$2:$H$927,5,TRUE)</f>
        <v>168</v>
      </c>
      <c r="F118" s="1">
        <f>VLOOKUP(A118,'Demographic data '!$A$2:$H$927,6,TRUE)</f>
        <v>4</v>
      </c>
      <c r="G118" s="1">
        <f>VLOOKUP(A118,'Demographic data '!$A$2:$H$927,7,TRUE)</f>
        <v>2</v>
      </c>
      <c r="H118" s="1">
        <f>VLOOKUP(A118,'Demographic data '!$A$2:$H$927,8,TRUE)</f>
        <v>2</v>
      </c>
      <c r="J118" s="18" t="s">
        <v>652</v>
      </c>
      <c r="K118" s="18">
        <v>6</v>
      </c>
      <c r="L118" s="29"/>
      <c r="M118" s="29"/>
      <c r="N118" s="18" t="s">
        <v>653</v>
      </c>
      <c r="O118" s="18" t="s">
        <v>356</v>
      </c>
      <c r="P118" s="18" t="s">
        <v>654</v>
      </c>
      <c r="Q118" s="18" t="s">
        <v>655</v>
      </c>
      <c r="R118" s="33" t="s">
        <v>656</v>
      </c>
      <c r="S118" s="33" t="s">
        <v>101</v>
      </c>
      <c r="T118" s="33" t="s">
        <v>657</v>
      </c>
      <c r="U118" s="33">
        <v>13</v>
      </c>
      <c r="V118" s="31"/>
      <c r="W118" s="31"/>
      <c r="X118" s="31"/>
      <c r="Y118" s="31"/>
      <c r="Z118" s="2"/>
      <c r="AA118" s="2"/>
      <c r="AB118" s="2"/>
      <c r="AC118" s="2"/>
      <c r="AD118" s="2"/>
    </row>
    <row r="119" spans="1:30" ht="14.25" customHeight="1" x14ac:dyDescent="0.2">
      <c r="A119" s="18" t="s">
        <v>658</v>
      </c>
      <c r="B119" s="1">
        <f>VLOOKUP('FINAL CODES'!A119,'Demographic data '!$A$2:$H$927,2,TRUE)</f>
        <v>1366</v>
      </c>
      <c r="C119" s="1">
        <f>VLOOKUP(A119,'Demographic data '!$A$2:$H$927,3,TRUE)</f>
        <v>1</v>
      </c>
      <c r="D119" s="1">
        <f>VLOOKUP(A119,'Demographic data '!$A$2:$H$927,4,TRUE)</f>
        <v>21.813698630136987</v>
      </c>
      <c r="E119" s="1">
        <f>VLOOKUP(A119,'Demographic data '!$A$2:$H$927,5,TRUE)</f>
        <v>84</v>
      </c>
      <c r="F119" s="1">
        <f>VLOOKUP(A119,'Demographic data '!$A$2:$H$927,6,TRUE)</f>
        <v>1</v>
      </c>
      <c r="G119" s="1">
        <f>VLOOKUP(A119,'Demographic data '!$A$2:$H$927,7,TRUE)</f>
        <v>12</v>
      </c>
      <c r="H119" s="1">
        <f>VLOOKUP(A119,'Demographic data '!$A$2:$H$927,8,TRUE)</f>
        <v>2</v>
      </c>
      <c r="J119" s="18" t="s">
        <v>659</v>
      </c>
      <c r="K119" s="18" t="s">
        <v>660</v>
      </c>
      <c r="L119" s="29"/>
      <c r="M119" s="29"/>
      <c r="N119" s="18" t="s">
        <v>661</v>
      </c>
      <c r="O119" s="18" t="s">
        <v>662</v>
      </c>
      <c r="P119" s="18" t="s">
        <v>663</v>
      </c>
      <c r="Q119" s="18">
        <v>2</v>
      </c>
      <c r="R119" s="33" t="s">
        <v>664</v>
      </c>
      <c r="S119" s="33" t="s">
        <v>101</v>
      </c>
      <c r="T119" s="33" t="s">
        <v>665</v>
      </c>
      <c r="U119" s="33">
        <v>13</v>
      </c>
      <c r="V119" s="31"/>
      <c r="W119" s="31"/>
      <c r="X119" s="31"/>
      <c r="Y119" s="31"/>
      <c r="Z119" s="2"/>
      <c r="AA119" s="2"/>
      <c r="AB119" s="2"/>
      <c r="AC119" s="2"/>
      <c r="AD119" s="2"/>
    </row>
    <row r="120" spans="1:30" ht="14.25" customHeight="1" x14ac:dyDescent="0.2">
      <c r="A120" s="18" t="s">
        <v>666</v>
      </c>
      <c r="B120" s="1">
        <f>VLOOKUP('FINAL CODES'!A120,'Demographic data '!$A$2:$H$927,2,TRUE)</f>
        <v>1032</v>
      </c>
      <c r="C120" s="1">
        <f>VLOOKUP(A120,'Demographic data '!$A$2:$H$927,3,TRUE)</f>
        <v>1</v>
      </c>
      <c r="D120" s="1">
        <f>VLOOKUP(A120,'Demographic data '!$A$2:$H$927,4,TRUE)</f>
        <v>25.769863013698629</v>
      </c>
      <c r="E120" s="1">
        <f>VLOOKUP(A120,'Demographic data '!$A$2:$H$927,5,TRUE)</f>
        <v>185</v>
      </c>
      <c r="F120" s="1">
        <f>VLOOKUP(A120,'Demographic data '!$A$2:$H$927,6,TRUE)</f>
        <v>3</v>
      </c>
      <c r="G120" s="1">
        <f>VLOOKUP(A120,'Demographic data '!$A$2:$H$927,7,TRUE)</f>
        <v>6</v>
      </c>
      <c r="H120" s="1">
        <f>VLOOKUP(A120,'Demographic data '!$A$2:$H$927,8,TRUE)</f>
        <v>2</v>
      </c>
      <c r="J120" s="18" t="s">
        <v>54</v>
      </c>
      <c r="K120" s="18">
        <v>-99</v>
      </c>
      <c r="L120" s="29"/>
      <c r="M120" s="29"/>
      <c r="N120" s="18" t="s">
        <v>667</v>
      </c>
      <c r="O120" s="18">
        <v>2</v>
      </c>
      <c r="P120" s="18" t="s">
        <v>668</v>
      </c>
      <c r="Q120" s="18" t="s">
        <v>117</v>
      </c>
      <c r="R120" s="33" t="s">
        <v>669</v>
      </c>
      <c r="S120" s="33" t="s">
        <v>125</v>
      </c>
      <c r="T120" s="33" t="s">
        <v>670</v>
      </c>
      <c r="U120" s="33">
        <v>3</v>
      </c>
      <c r="V120" s="31"/>
      <c r="W120" s="31"/>
      <c r="X120" s="31"/>
      <c r="Y120" s="31"/>
      <c r="Z120" s="2"/>
      <c r="AA120" s="2"/>
      <c r="AB120" s="2"/>
      <c r="AC120" s="2"/>
      <c r="AD120" s="2"/>
    </row>
    <row r="121" spans="1:30" ht="14.25" customHeight="1" x14ac:dyDescent="0.2">
      <c r="A121" s="18" t="s">
        <v>671</v>
      </c>
      <c r="B121" s="1">
        <f>VLOOKUP('FINAL CODES'!A121,'Demographic data '!$A$2:$H$927,2,TRUE)</f>
        <v>176</v>
      </c>
      <c r="C121" s="1">
        <f>VLOOKUP(A121,'Demographic data '!$A$2:$H$927,3,TRUE)</f>
        <v>1</v>
      </c>
      <c r="D121" s="1">
        <f>VLOOKUP(A121,'Demographic data '!$A$2:$H$927,4,TRUE)</f>
        <v>65.654794520547952</v>
      </c>
      <c r="E121" s="1">
        <f>VLOOKUP(A121,'Demographic data '!$A$2:$H$927,5,TRUE)</f>
        <v>187</v>
      </c>
      <c r="F121" s="1">
        <f>VLOOKUP(A121,'Demographic data '!$A$2:$H$927,6,TRUE)</f>
        <v>7</v>
      </c>
      <c r="G121" s="1">
        <f>VLOOKUP(A121,'Demographic data '!$A$2:$H$927,7,TRUE)</f>
        <v>4</v>
      </c>
      <c r="H121" s="1">
        <f>VLOOKUP(A121,'Demographic data '!$A$2:$H$927,8,TRUE)</f>
        <v>10</v>
      </c>
      <c r="J121" s="18" t="s">
        <v>672</v>
      </c>
      <c r="K121" s="18">
        <v>10</v>
      </c>
      <c r="L121" s="29"/>
      <c r="M121" s="29"/>
      <c r="N121" s="18" t="s">
        <v>673</v>
      </c>
      <c r="O121" s="18">
        <v>-999</v>
      </c>
      <c r="P121" s="18" t="s">
        <v>674</v>
      </c>
      <c r="Q121" s="18">
        <v>7</v>
      </c>
      <c r="R121" s="33" t="s">
        <v>675</v>
      </c>
      <c r="S121" s="33">
        <v>6</v>
      </c>
      <c r="T121" s="33" t="s">
        <v>676</v>
      </c>
      <c r="U121" s="33">
        <v>7</v>
      </c>
      <c r="V121" s="31"/>
      <c r="W121" s="31"/>
      <c r="X121" s="31"/>
      <c r="Y121" s="31"/>
      <c r="Z121" s="2"/>
      <c r="AA121" s="2"/>
      <c r="AB121" s="2"/>
      <c r="AC121" s="2"/>
      <c r="AD121" s="2"/>
    </row>
    <row r="122" spans="1:30" ht="14.25" customHeight="1" x14ac:dyDescent="0.2">
      <c r="A122" s="18" t="s">
        <v>677</v>
      </c>
      <c r="B122" s="1">
        <f>VLOOKUP('FINAL CODES'!A122,'Demographic data '!$A$2:$H$927,2,TRUE)</f>
        <v>648</v>
      </c>
      <c r="C122" s="1">
        <f>VLOOKUP(A122,'Demographic data '!$A$2:$H$927,3,TRUE)</f>
        <v>0</v>
      </c>
      <c r="D122" s="1">
        <f>VLOOKUP(A122,'Demographic data '!$A$2:$H$927,4,TRUE)</f>
        <v>58.471232876712328</v>
      </c>
      <c r="E122" s="1">
        <f>VLOOKUP(A122,'Demographic data '!$A$2:$H$927,5,TRUE)</f>
        <v>75</v>
      </c>
      <c r="F122" s="1">
        <f>VLOOKUP(A122,'Demographic data '!$A$2:$H$927,6,TRUE)</f>
        <v>4</v>
      </c>
      <c r="G122" s="1">
        <f>VLOOKUP(A122,'Demographic data '!$A$2:$H$927,7,TRUE)</f>
        <v>12</v>
      </c>
      <c r="H122" s="1">
        <f>VLOOKUP(A122,'Demographic data '!$A$2:$H$927,8,TRUE)</f>
        <v>3</v>
      </c>
      <c r="J122" s="18" t="s">
        <v>678</v>
      </c>
      <c r="K122" s="18" t="s">
        <v>679</v>
      </c>
      <c r="L122" s="29"/>
      <c r="M122" s="29"/>
      <c r="N122" s="18" t="s">
        <v>680</v>
      </c>
      <c r="O122" s="18" t="s">
        <v>681</v>
      </c>
      <c r="P122" s="18" t="s">
        <v>242</v>
      </c>
      <c r="Q122" s="18">
        <v>-999</v>
      </c>
      <c r="R122" s="33" t="s">
        <v>682</v>
      </c>
      <c r="S122" s="33">
        <v>-999</v>
      </c>
      <c r="T122" s="33" t="s">
        <v>683</v>
      </c>
      <c r="U122" s="33" t="s">
        <v>133</v>
      </c>
      <c r="V122" s="31"/>
      <c r="W122" s="31"/>
      <c r="X122" s="31"/>
      <c r="Y122" s="31"/>
      <c r="Z122" s="2"/>
      <c r="AA122" s="2"/>
      <c r="AB122" s="2"/>
      <c r="AC122" s="2"/>
      <c r="AD122" s="2"/>
    </row>
    <row r="123" spans="1:30" ht="14.25" customHeight="1" x14ac:dyDescent="0.2">
      <c r="A123" s="18" t="s">
        <v>684</v>
      </c>
      <c r="B123" s="1">
        <f>VLOOKUP('FINAL CODES'!A123,'Demographic data '!$A$2:$H$927,2,TRUE)</f>
        <v>1711</v>
      </c>
      <c r="C123" s="1">
        <f>VLOOKUP(A123,'Demographic data '!$A$2:$H$927,3,TRUE)</f>
        <v>1</v>
      </c>
      <c r="D123" s="1">
        <f>VLOOKUP(A123,'Demographic data '!$A$2:$H$927,4,TRUE)</f>
        <v>45.238356164383561</v>
      </c>
      <c r="E123" s="1">
        <f>VLOOKUP(A123,'Demographic data '!$A$2:$H$927,5,TRUE)</f>
        <v>185</v>
      </c>
      <c r="F123" s="1">
        <f>VLOOKUP(A123,'Demographic data '!$A$2:$H$927,6,TRUE)</f>
        <v>4</v>
      </c>
      <c r="G123" s="1">
        <f>VLOOKUP(A123,'Demographic data '!$A$2:$H$927,7,TRUE)</f>
        <v>6</v>
      </c>
      <c r="H123" s="1">
        <f>VLOOKUP(A123,'Demographic data '!$A$2:$H$927,8,TRUE)</f>
        <v>3</v>
      </c>
      <c r="J123" s="18" t="s">
        <v>123</v>
      </c>
      <c r="K123" s="18">
        <v>-999</v>
      </c>
      <c r="L123" s="29">
        <v>-999</v>
      </c>
      <c r="M123" s="29">
        <v>-999</v>
      </c>
      <c r="N123" s="18" t="s">
        <v>685</v>
      </c>
      <c r="O123" s="18">
        <v>2</v>
      </c>
      <c r="P123" s="18" t="s">
        <v>686</v>
      </c>
      <c r="Q123" s="18" t="s">
        <v>391</v>
      </c>
      <c r="R123" s="33" t="s">
        <v>687</v>
      </c>
      <c r="S123" s="33" t="s">
        <v>152</v>
      </c>
      <c r="T123" s="33" t="s">
        <v>688</v>
      </c>
      <c r="U123" s="33">
        <v>13</v>
      </c>
      <c r="V123" s="31"/>
      <c r="W123" s="31"/>
      <c r="X123" s="31"/>
      <c r="Y123" s="31"/>
      <c r="Z123" s="2"/>
      <c r="AA123" s="2"/>
      <c r="AB123" s="2"/>
      <c r="AC123" s="2"/>
      <c r="AD123" s="2"/>
    </row>
    <row r="124" spans="1:30" ht="14.25" customHeight="1" x14ac:dyDescent="0.2">
      <c r="A124" s="18" t="s">
        <v>689</v>
      </c>
      <c r="B124" s="1">
        <f>VLOOKUP('FINAL CODES'!A124,'Demographic data '!$A$2:$H$927,2,TRUE)</f>
        <v>1701</v>
      </c>
      <c r="C124" s="1">
        <f>VLOOKUP(A124,'Demographic data '!$A$2:$H$927,3,TRUE)</f>
        <v>1</v>
      </c>
      <c r="D124" s="1">
        <f>VLOOKUP(A124,'Demographic data '!$A$2:$H$927,4,TRUE)</f>
        <v>65.736986301369868</v>
      </c>
      <c r="E124" s="1">
        <f>VLOOKUP(A124,'Demographic data '!$A$2:$H$927,5,TRUE)</f>
        <v>187</v>
      </c>
      <c r="F124" s="1">
        <f>VLOOKUP(A124,'Demographic data '!$A$2:$H$927,6,TRUE)</f>
        <v>4</v>
      </c>
      <c r="G124" s="1">
        <f>VLOOKUP(A124,'Demographic data '!$A$2:$H$927,7,TRUE)</f>
        <v>11</v>
      </c>
      <c r="H124" s="1">
        <f>VLOOKUP(A124,'Demographic data '!$A$2:$H$927,8,TRUE)</f>
        <v>10</v>
      </c>
      <c r="J124" s="18" t="s">
        <v>690</v>
      </c>
      <c r="K124" s="18">
        <v>-999</v>
      </c>
      <c r="L124" s="29"/>
      <c r="M124" s="29"/>
      <c r="N124" s="18" t="s">
        <v>691</v>
      </c>
      <c r="O124" s="18" t="s">
        <v>125</v>
      </c>
      <c r="P124" s="18" t="s">
        <v>692</v>
      </c>
      <c r="Q124" s="18">
        <v>2</v>
      </c>
      <c r="R124" s="33" t="s">
        <v>693</v>
      </c>
      <c r="S124" s="33">
        <v>2</v>
      </c>
      <c r="T124" s="33" t="s">
        <v>694</v>
      </c>
      <c r="U124" s="33">
        <v>3</v>
      </c>
      <c r="V124" s="31"/>
      <c r="W124" s="31"/>
      <c r="X124" s="31"/>
      <c r="Y124" s="31"/>
      <c r="Z124" s="2"/>
      <c r="AA124" s="2"/>
      <c r="AB124" s="2"/>
      <c r="AC124" s="2"/>
      <c r="AD124" s="2"/>
    </row>
    <row r="125" spans="1:30" ht="14.25" customHeight="1" x14ac:dyDescent="0.2">
      <c r="A125" s="18" t="s">
        <v>695</v>
      </c>
      <c r="B125" s="1">
        <f>VLOOKUP('FINAL CODES'!A125,'Demographic data '!$A$2:$H$927,2,TRUE)</f>
        <v>1227</v>
      </c>
      <c r="C125" s="1">
        <f>VLOOKUP(A125,'Demographic data '!$A$2:$H$927,3,TRUE)</f>
        <v>0</v>
      </c>
      <c r="D125" s="1">
        <f>VLOOKUP(A125,'Demographic data '!$A$2:$H$927,4,TRUE)</f>
        <v>69.482191780821921</v>
      </c>
      <c r="E125" s="1">
        <f>VLOOKUP(A125,'Demographic data '!$A$2:$H$927,5,TRUE)</f>
        <v>123</v>
      </c>
      <c r="F125" s="1">
        <f>VLOOKUP(A125,'Demographic data '!$A$2:$H$927,6,TRUE)</f>
        <v>6</v>
      </c>
      <c r="G125" s="1">
        <f>VLOOKUP(A125,'Demographic data '!$A$2:$H$927,7,TRUE)</f>
        <v>12</v>
      </c>
      <c r="H125" s="1">
        <f>VLOOKUP(A125,'Demographic data '!$A$2:$H$927,8,TRUE)</f>
        <v>10</v>
      </c>
      <c r="J125" s="18" t="s">
        <v>54</v>
      </c>
      <c r="K125" s="18">
        <v>-99</v>
      </c>
      <c r="L125" s="32"/>
      <c r="M125" s="32"/>
      <c r="N125" s="18" t="s">
        <v>54</v>
      </c>
      <c r="O125" s="18">
        <v>-99</v>
      </c>
      <c r="P125" s="18" t="s">
        <v>54</v>
      </c>
      <c r="Q125" s="18">
        <v>-99</v>
      </c>
      <c r="R125" s="33" t="s">
        <v>54</v>
      </c>
      <c r="S125" s="33">
        <v>-99</v>
      </c>
      <c r="T125" s="33" t="s">
        <v>54</v>
      </c>
      <c r="U125" s="33">
        <v>-99</v>
      </c>
      <c r="V125" s="31"/>
      <c r="W125" s="31"/>
      <c r="X125" s="31"/>
      <c r="Y125" s="31"/>
      <c r="Z125" s="2"/>
      <c r="AA125" s="2"/>
      <c r="AB125" s="2"/>
      <c r="AC125" s="2"/>
      <c r="AD125" s="2"/>
    </row>
    <row r="126" spans="1:30" ht="14.25" customHeight="1" x14ac:dyDescent="0.2">
      <c r="A126" s="18" t="s">
        <v>696</v>
      </c>
      <c r="B126" s="1">
        <f>VLOOKUP('FINAL CODES'!A126,'Demographic data '!$A$2:$H$927,2,TRUE)</f>
        <v>2056</v>
      </c>
      <c r="C126" s="1">
        <f>VLOOKUP(A126,'Demographic data '!$A$2:$H$927,3,TRUE)</f>
        <v>1</v>
      </c>
      <c r="D126" s="1">
        <f>VLOOKUP(A126,'Demographic data '!$A$2:$H$927,4,TRUE)</f>
        <v>25.87123287671233</v>
      </c>
      <c r="E126" s="1">
        <f>VLOOKUP(A126,'Demographic data '!$A$2:$H$927,5,TRUE)</f>
        <v>185</v>
      </c>
      <c r="F126" s="1">
        <f>VLOOKUP(A126,'Demographic data '!$A$2:$H$927,6,TRUE)</f>
        <v>3</v>
      </c>
      <c r="G126" s="1">
        <f>VLOOKUP(A126,'Demographic data '!$A$2:$H$927,7,TRUE)</f>
        <v>1</v>
      </c>
      <c r="H126" s="1">
        <f>VLOOKUP(A126,'Demographic data '!$A$2:$H$927,8,TRUE)</f>
        <v>2</v>
      </c>
      <c r="J126" s="18" t="s">
        <v>697</v>
      </c>
      <c r="K126" s="18">
        <v>-999</v>
      </c>
      <c r="L126" s="29"/>
      <c r="M126" s="29"/>
      <c r="N126" s="18" t="s">
        <v>54</v>
      </c>
      <c r="O126" s="18">
        <v>-99</v>
      </c>
      <c r="P126" s="18" t="s">
        <v>54</v>
      </c>
      <c r="Q126" s="18">
        <v>-99</v>
      </c>
      <c r="R126" s="33" t="s">
        <v>54</v>
      </c>
      <c r="S126" s="33">
        <v>-99</v>
      </c>
      <c r="T126" s="33" t="s">
        <v>54</v>
      </c>
      <c r="U126" s="33">
        <v>-99</v>
      </c>
      <c r="V126" s="31"/>
      <c r="W126" s="31"/>
      <c r="X126" s="31"/>
      <c r="Y126" s="31"/>
      <c r="Z126" s="2"/>
      <c r="AA126" s="2"/>
      <c r="AB126" s="2"/>
      <c r="AC126" s="2"/>
      <c r="AD126" s="2"/>
    </row>
    <row r="127" spans="1:30" ht="14.25" customHeight="1" x14ac:dyDescent="0.2">
      <c r="A127" s="18" t="s">
        <v>698</v>
      </c>
      <c r="B127" s="1">
        <f>VLOOKUP('FINAL CODES'!A127,'Demographic data '!$A$2:$H$927,2,TRUE)</f>
        <v>3064</v>
      </c>
      <c r="C127" s="1">
        <f>VLOOKUP(A127,'Demographic data '!$A$2:$H$927,3,TRUE)</f>
        <v>0</v>
      </c>
      <c r="D127" s="1">
        <f>VLOOKUP(A127,'Demographic data '!$A$2:$H$927,4,TRUE)</f>
        <v>27.898630136986302</v>
      </c>
      <c r="E127" s="1">
        <f>VLOOKUP(A127,'Demographic data '!$A$2:$H$927,5,TRUE)</f>
        <v>185</v>
      </c>
      <c r="F127" s="1">
        <f>VLOOKUP(A127,'Demographic data '!$A$2:$H$927,6,TRUE)</f>
        <v>11</v>
      </c>
      <c r="G127" s="1">
        <f>VLOOKUP(A127,'Demographic data '!$A$2:$H$927,7,TRUE)</f>
        <v>1</v>
      </c>
      <c r="H127" s="1">
        <f>VLOOKUP(A127,'Demographic data '!$A$2:$H$927,8,TRUE)</f>
        <v>10</v>
      </c>
      <c r="J127" s="18" t="s">
        <v>699</v>
      </c>
      <c r="K127" s="18" t="s">
        <v>700</v>
      </c>
      <c r="L127" s="29"/>
      <c r="M127" s="29"/>
      <c r="N127" s="18" t="s">
        <v>701</v>
      </c>
      <c r="O127" s="18" t="s">
        <v>702</v>
      </c>
      <c r="P127" s="18" t="s">
        <v>703</v>
      </c>
      <c r="Q127" s="18" t="s">
        <v>704</v>
      </c>
      <c r="R127" s="33" t="s">
        <v>705</v>
      </c>
      <c r="S127" s="33" t="s">
        <v>101</v>
      </c>
      <c r="T127" s="33" t="s">
        <v>706</v>
      </c>
      <c r="U127" s="33" t="s">
        <v>707</v>
      </c>
      <c r="V127" s="31"/>
      <c r="W127" s="31"/>
      <c r="X127" s="31"/>
      <c r="Y127" s="31"/>
      <c r="Z127" s="2"/>
      <c r="AA127" s="2"/>
      <c r="AB127" s="2"/>
      <c r="AC127" s="2"/>
      <c r="AD127" s="2"/>
    </row>
    <row r="128" spans="1:30" ht="14.25" customHeight="1" x14ac:dyDescent="0.2">
      <c r="A128" s="18" t="s">
        <v>708</v>
      </c>
      <c r="B128" s="1">
        <f>VLOOKUP('FINAL CODES'!A128,'Demographic data '!$A$2:$H$927,2,TRUE)</f>
        <v>1404</v>
      </c>
      <c r="C128" s="1">
        <f>VLOOKUP(A128,'Demographic data '!$A$2:$H$927,3,TRUE)</f>
        <v>1</v>
      </c>
      <c r="D128" s="1">
        <f>VLOOKUP(A128,'Demographic data '!$A$2:$H$927,4,TRUE)</f>
        <v>36.101369863013701</v>
      </c>
      <c r="E128" s="1">
        <f>VLOOKUP(A128,'Demographic data '!$A$2:$H$927,5,TRUE)</f>
        <v>111</v>
      </c>
      <c r="F128" s="1">
        <f>VLOOKUP(A128,'Demographic data '!$A$2:$H$927,6,TRUE)</f>
        <v>3</v>
      </c>
      <c r="G128" s="1">
        <f>VLOOKUP(A128,'Demographic data '!$A$2:$H$927,7,TRUE)</f>
        <v>2</v>
      </c>
      <c r="H128" s="1">
        <f>VLOOKUP(A128,'Demographic data '!$A$2:$H$927,8,TRUE)</f>
        <v>2</v>
      </c>
      <c r="J128" s="18" t="s">
        <v>709</v>
      </c>
      <c r="K128" s="18" t="s">
        <v>241</v>
      </c>
      <c r="L128" s="29">
        <v>1</v>
      </c>
      <c r="M128" s="29">
        <v>1</v>
      </c>
      <c r="N128" s="18" t="s">
        <v>54</v>
      </c>
      <c r="O128" s="18">
        <v>-99</v>
      </c>
      <c r="P128" s="18" t="s">
        <v>710</v>
      </c>
      <c r="Q128" s="18">
        <v>-999</v>
      </c>
      <c r="R128" s="33" t="s">
        <v>711</v>
      </c>
      <c r="S128" s="33" t="s">
        <v>101</v>
      </c>
      <c r="T128" s="33" t="s">
        <v>54</v>
      </c>
      <c r="U128" s="33">
        <v>-99</v>
      </c>
      <c r="V128" s="31"/>
      <c r="W128" s="31"/>
      <c r="X128" s="31"/>
      <c r="Y128" s="31"/>
      <c r="Z128" s="2"/>
      <c r="AA128" s="2"/>
      <c r="AB128" s="2"/>
      <c r="AC128" s="2"/>
      <c r="AD128" s="2"/>
    </row>
    <row r="129" spans="1:30" ht="14.25" customHeight="1" x14ac:dyDescent="0.2">
      <c r="A129" s="18" t="s">
        <v>712</v>
      </c>
      <c r="B129" s="1">
        <f>VLOOKUP('FINAL CODES'!A129,'Demographic data '!$A$2:$H$927,2,TRUE)</f>
        <v>34</v>
      </c>
      <c r="C129" s="1">
        <f>VLOOKUP(A129,'Demographic data '!$A$2:$H$927,3,TRUE)</f>
        <v>1</v>
      </c>
      <c r="D129" s="1">
        <f>VLOOKUP(A129,'Demographic data '!$A$2:$H$927,4,TRUE)</f>
        <v>31.909589041095892</v>
      </c>
      <c r="E129" s="1">
        <f>VLOOKUP(A129,'Demographic data '!$A$2:$H$927,5,TRUE)</f>
        <v>78</v>
      </c>
      <c r="F129" s="1">
        <f>VLOOKUP(A129,'Demographic data '!$A$2:$H$927,6,TRUE)</f>
        <v>6</v>
      </c>
      <c r="G129" s="1">
        <f>VLOOKUP(A129,'Demographic data '!$A$2:$H$927,7,TRUE)</f>
        <v>2</v>
      </c>
      <c r="H129" s="1">
        <f>VLOOKUP(A129,'Demographic data '!$A$2:$H$927,8,TRUE)</f>
        <v>8</v>
      </c>
      <c r="K129" s="18">
        <v>-99</v>
      </c>
      <c r="L129" s="29"/>
      <c r="M129" s="29"/>
      <c r="O129" s="18">
        <v>-99</v>
      </c>
      <c r="Q129" s="18">
        <v>-99</v>
      </c>
      <c r="R129" s="33"/>
      <c r="S129" s="33">
        <v>-99</v>
      </c>
      <c r="T129" s="33"/>
      <c r="U129" s="33">
        <v>-99</v>
      </c>
      <c r="V129" s="31"/>
      <c r="W129" s="31"/>
      <c r="X129" s="31"/>
      <c r="Y129" s="31"/>
      <c r="Z129" s="2"/>
      <c r="AA129" s="2"/>
      <c r="AB129" s="2"/>
      <c r="AC129" s="2"/>
      <c r="AD129" s="2"/>
    </row>
    <row r="130" spans="1:30" ht="14.25" customHeight="1" x14ac:dyDescent="0.2">
      <c r="A130" s="18" t="s">
        <v>713</v>
      </c>
      <c r="B130" s="37"/>
      <c r="C130" s="37"/>
      <c r="D130" s="37"/>
      <c r="E130" s="37"/>
      <c r="F130" s="1">
        <f>VLOOKUP(A130,'Demographic data '!$A$2:$H$927,6,TRUE)</f>
        <v>6</v>
      </c>
      <c r="G130" s="1">
        <f>VLOOKUP(A130,'Demographic data '!$A$2:$H$927,7,TRUE)</f>
        <v>-99</v>
      </c>
      <c r="H130" s="1">
        <f>VLOOKUP(A130,'Demographic data '!$A$2:$H$927,8,TRUE)</f>
        <v>-99</v>
      </c>
      <c r="J130" s="18" t="s">
        <v>714</v>
      </c>
      <c r="K130" s="18">
        <v>1</v>
      </c>
      <c r="L130" s="32">
        <v>1</v>
      </c>
      <c r="M130" s="32">
        <v>1</v>
      </c>
      <c r="N130" s="18" t="s">
        <v>715</v>
      </c>
      <c r="O130" s="18" t="s">
        <v>716</v>
      </c>
      <c r="P130" s="18" t="s">
        <v>717</v>
      </c>
      <c r="Q130" s="18">
        <v>2</v>
      </c>
      <c r="R130" s="33" t="s">
        <v>718</v>
      </c>
      <c r="S130" s="33">
        <v>2</v>
      </c>
      <c r="T130" s="33" t="s">
        <v>719</v>
      </c>
      <c r="U130" s="33" t="s">
        <v>231</v>
      </c>
      <c r="V130" s="31"/>
      <c r="W130" s="31"/>
      <c r="X130" s="31"/>
      <c r="Y130" s="31"/>
      <c r="Z130" s="2"/>
      <c r="AA130" s="2"/>
      <c r="AB130" s="2"/>
      <c r="AC130" s="2"/>
      <c r="AD130" s="2"/>
    </row>
    <row r="131" spans="1:30" ht="14.25" customHeight="1" x14ac:dyDescent="0.2">
      <c r="A131" s="18" t="s">
        <v>720</v>
      </c>
      <c r="B131" s="1">
        <f>VLOOKUP('FINAL CODES'!A131,'Demographic data '!$A$2:$H$927,2,TRUE)</f>
        <v>529</v>
      </c>
      <c r="C131" s="1">
        <f>VLOOKUP(A131,'Demographic data '!$A$2:$H$927,3,TRUE)</f>
        <v>0</v>
      </c>
      <c r="D131" s="1">
        <f>VLOOKUP(A131,'Demographic data '!$A$2:$H$927,4,TRUE)</f>
        <v>71.301369863013704</v>
      </c>
      <c r="E131" s="1">
        <f>VLOOKUP(A131,'Demographic data '!$A$2:$H$927,5,TRUE)</f>
        <v>185</v>
      </c>
      <c r="F131" s="1">
        <f>VLOOKUP(A131,'Demographic data '!$A$2:$H$927,6,TRUE)</f>
        <v>7</v>
      </c>
      <c r="G131" s="1">
        <f>VLOOKUP(A131,'Demographic data '!$A$2:$H$927,7,TRUE)</f>
        <v>6</v>
      </c>
      <c r="H131" s="1">
        <f>VLOOKUP(A131,'Demographic data '!$A$2:$H$927,8,TRUE)</f>
        <v>10</v>
      </c>
      <c r="J131" s="18" t="s">
        <v>54</v>
      </c>
      <c r="K131" s="18">
        <v>-99</v>
      </c>
      <c r="L131" s="29"/>
      <c r="M131" s="29"/>
      <c r="N131" s="18" t="s">
        <v>721</v>
      </c>
      <c r="O131" s="18">
        <v>2</v>
      </c>
      <c r="P131" s="18" t="s">
        <v>185</v>
      </c>
      <c r="Q131" s="18">
        <v>-999</v>
      </c>
      <c r="R131" s="33" t="s">
        <v>722</v>
      </c>
      <c r="S131" s="33">
        <v>7</v>
      </c>
      <c r="T131" s="33" t="s">
        <v>723</v>
      </c>
      <c r="U131" s="33" t="s">
        <v>724</v>
      </c>
      <c r="V131" s="31"/>
      <c r="W131" s="31"/>
      <c r="X131" s="31"/>
      <c r="Y131" s="31"/>
      <c r="Z131" s="2"/>
      <c r="AA131" s="2"/>
      <c r="AB131" s="2"/>
      <c r="AC131" s="2"/>
      <c r="AD131" s="2"/>
    </row>
    <row r="132" spans="1:30" ht="14.25" customHeight="1" x14ac:dyDescent="0.2">
      <c r="A132" s="18" t="s">
        <v>725</v>
      </c>
      <c r="B132" s="1">
        <f>VLOOKUP('FINAL CODES'!A132,'Demographic data '!$A$2:$H$927,2,TRUE)</f>
        <v>1076</v>
      </c>
      <c r="C132" s="1">
        <f>VLOOKUP(A132,'Demographic data '!$A$2:$H$927,3,TRUE)</f>
        <v>0</v>
      </c>
      <c r="D132" s="1">
        <f>VLOOKUP(A132,'Demographic data '!$A$2:$H$927,4,TRUE)</f>
        <v>32.054794520547944</v>
      </c>
      <c r="E132" s="1">
        <f>VLOOKUP(A132,'Demographic data '!$A$2:$H$927,5,TRUE)</f>
        <v>84</v>
      </c>
      <c r="F132" s="1">
        <f>VLOOKUP(A132,'Demographic data '!$A$2:$H$927,6,TRUE)</f>
        <v>4</v>
      </c>
      <c r="G132" s="1">
        <f>VLOOKUP(A132,'Demographic data '!$A$2:$H$927,7,TRUE)</f>
        <v>5</v>
      </c>
      <c r="H132" s="1">
        <f>VLOOKUP(A132,'Demographic data '!$A$2:$H$927,8,TRUE)</f>
        <v>5</v>
      </c>
      <c r="J132" s="18" t="s">
        <v>726</v>
      </c>
      <c r="K132" s="18" t="s">
        <v>727</v>
      </c>
      <c r="L132" s="29"/>
      <c r="M132" s="29"/>
      <c r="N132" s="18" t="s">
        <v>728</v>
      </c>
      <c r="O132" s="18" t="s">
        <v>729</v>
      </c>
      <c r="P132" s="18" t="s">
        <v>730</v>
      </c>
      <c r="Q132" s="18" t="s">
        <v>731</v>
      </c>
      <c r="R132" s="33" t="s">
        <v>732</v>
      </c>
      <c r="S132" s="33" t="s">
        <v>101</v>
      </c>
      <c r="T132" s="33" t="s">
        <v>733</v>
      </c>
      <c r="U132" s="33" t="s">
        <v>101</v>
      </c>
      <c r="V132" s="31"/>
      <c r="W132" s="31"/>
      <c r="X132" s="31"/>
      <c r="Y132" s="31"/>
      <c r="Z132" s="2"/>
      <c r="AA132" s="2"/>
      <c r="AB132" s="2"/>
      <c r="AC132" s="2"/>
      <c r="AD132" s="2"/>
    </row>
    <row r="133" spans="1:30" ht="14.25" customHeight="1" x14ac:dyDescent="0.2">
      <c r="A133" s="18" t="s">
        <v>734</v>
      </c>
      <c r="B133" s="1">
        <f>VLOOKUP('FINAL CODES'!A133,'Demographic data '!$A$2:$H$927,2,TRUE)</f>
        <v>671</v>
      </c>
      <c r="C133" s="1">
        <f>VLOOKUP(A133,'Demographic data '!$A$2:$H$927,3,TRUE)</f>
        <v>0</v>
      </c>
      <c r="D133" s="1">
        <f>VLOOKUP(A133,'Demographic data '!$A$2:$H$927,4,TRUE)</f>
        <v>51.575342465753423</v>
      </c>
      <c r="E133" s="1">
        <f>VLOOKUP(A133,'Demographic data '!$A$2:$H$927,5,TRUE)</f>
        <v>185</v>
      </c>
      <c r="F133" s="1">
        <f>VLOOKUP(A133,'Demographic data '!$A$2:$H$927,6,TRUE)</f>
        <v>4</v>
      </c>
      <c r="G133" s="1">
        <f>VLOOKUP(A133,'Demographic data '!$A$2:$H$927,7,TRUE)</f>
        <v>7</v>
      </c>
      <c r="H133" s="1">
        <f>VLOOKUP(A133,'Demographic data '!$A$2:$H$927,8,TRUE)</f>
        <v>10</v>
      </c>
      <c r="J133" s="18" t="s">
        <v>54</v>
      </c>
      <c r="K133" s="18">
        <v>-99</v>
      </c>
      <c r="L133" s="32">
        <v>-99</v>
      </c>
      <c r="M133" s="32">
        <v>-99</v>
      </c>
      <c r="N133" s="18" t="s">
        <v>54</v>
      </c>
      <c r="O133" s="18">
        <v>-99</v>
      </c>
      <c r="P133" s="18" t="s">
        <v>54</v>
      </c>
      <c r="Q133" s="18">
        <v>-99</v>
      </c>
      <c r="R133" s="33" t="s">
        <v>54</v>
      </c>
      <c r="S133" s="33">
        <v>-99</v>
      </c>
      <c r="T133" s="33" t="s">
        <v>54</v>
      </c>
      <c r="U133" s="33">
        <v>-999</v>
      </c>
      <c r="V133" s="31"/>
      <c r="W133" s="31"/>
      <c r="X133" s="31"/>
      <c r="Y133" s="31"/>
      <c r="Z133" s="2"/>
      <c r="AA133" s="2"/>
      <c r="AB133" s="2"/>
      <c r="AC133" s="2"/>
      <c r="AD133" s="2"/>
    </row>
    <row r="134" spans="1:30" ht="14.25" customHeight="1" x14ac:dyDescent="0.2">
      <c r="A134" s="18" t="s">
        <v>735</v>
      </c>
      <c r="B134" s="1">
        <f>VLOOKUP('FINAL CODES'!A134,'Demographic data '!$A$2:$H$927,2,TRUE)</f>
        <v>1774</v>
      </c>
      <c r="C134" s="1">
        <f>VLOOKUP(A134,'Demographic data '!$A$2:$H$927,3,TRUE)</f>
        <v>1</v>
      </c>
      <c r="D134" s="1">
        <f>VLOOKUP(A134,'Demographic data '!$A$2:$H$927,4,TRUE)</f>
        <v>24.317808219178083</v>
      </c>
      <c r="E134" s="1">
        <f>VLOOKUP(A134,'Demographic data '!$A$2:$H$927,5,TRUE)</f>
        <v>185</v>
      </c>
      <c r="F134" s="1">
        <f>VLOOKUP(A134,'Demographic data '!$A$2:$H$927,6,TRUE)</f>
        <v>3</v>
      </c>
      <c r="G134" s="1">
        <f>VLOOKUP(A134,'Demographic data '!$A$2:$H$927,7,TRUE)</f>
        <v>2</v>
      </c>
      <c r="H134" s="1">
        <f>VLOOKUP(A134,'Demographic data '!$A$2:$H$927,8,TRUE)</f>
        <v>2</v>
      </c>
      <c r="J134" s="18" t="s">
        <v>736</v>
      </c>
      <c r="K134" s="18" t="s">
        <v>737</v>
      </c>
      <c r="L134" s="34">
        <v>10</v>
      </c>
      <c r="M134" s="34" t="s">
        <v>649</v>
      </c>
      <c r="N134" s="18" t="s">
        <v>738</v>
      </c>
      <c r="O134" s="18">
        <v>2</v>
      </c>
      <c r="P134" s="18" t="s">
        <v>739</v>
      </c>
      <c r="Q134" s="18">
        <v>2</v>
      </c>
      <c r="R134" s="33" t="s">
        <v>740</v>
      </c>
      <c r="S134" s="33" t="s">
        <v>101</v>
      </c>
      <c r="T134" s="33" t="s">
        <v>741</v>
      </c>
      <c r="U134" s="33" t="s">
        <v>411</v>
      </c>
      <c r="V134" s="31"/>
      <c r="W134" s="31"/>
      <c r="X134" s="31"/>
      <c r="Y134" s="31"/>
      <c r="Z134" s="2"/>
      <c r="AA134" s="2"/>
      <c r="AB134" s="2"/>
      <c r="AC134" s="2"/>
      <c r="AD134" s="2"/>
    </row>
    <row r="135" spans="1:30" ht="14.25" customHeight="1" x14ac:dyDescent="0.2">
      <c r="A135" s="18" t="s">
        <v>742</v>
      </c>
      <c r="B135" s="1">
        <f>VLOOKUP('FINAL CODES'!A135,'Demographic data '!$A$2:$H$927,2,TRUE)</f>
        <v>1427</v>
      </c>
      <c r="C135" s="1">
        <f>VLOOKUP(A135,'Demographic data '!$A$2:$H$927,3,TRUE)</f>
        <v>1</v>
      </c>
      <c r="D135" s="1">
        <f>VLOOKUP(A135,'Demographic data '!$A$2:$H$927,4,TRUE)</f>
        <v>32.438356164383563</v>
      </c>
      <c r="E135" s="1">
        <f>VLOOKUP(A135,'Demographic data '!$A$2:$H$927,5,TRUE)</f>
        <v>185</v>
      </c>
      <c r="F135" s="1">
        <f>VLOOKUP(A135,'Demographic data '!$A$2:$H$927,6,TRUE)</f>
        <v>1</v>
      </c>
      <c r="G135" s="1">
        <f>VLOOKUP(A135,'Demographic data '!$A$2:$H$927,7,TRUE)</f>
        <v>3</v>
      </c>
      <c r="H135" s="1">
        <f>VLOOKUP(A135,'Demographic data '!$A$2:$H$927,8,TRUE)</f>
        <v>1</v>
      </c>
      <c r="J135" s="18" t="s">
        <v>743</v>
      </c>
      <c r="K135" s="18" t="s">
        <v>744</v>
      </c>
      <c r="L135" s="29"/>
      <c r="M135" s="29"/>
      <c r="N135" s="18" t="s">
        <v>745</v>
      </c>
      <c r="O135" s="18" t="s">
        <v>746</v>
      </c>
      <c r="P135" s="18" t="s">
        <v>747</v>
      </c>
      <c r="Q135" s="18" t="s">
        <v>748</v>
      </c>
      <c r="R135" s="33" t="s">
        <v>749</v>
      </c>
      <c r="S135" s="33" t="s">
        <v>257</v>
      </c>
      <c r="T135" s="33" t="s">
        <v>750</v>
      </c>
      <c r="U135" s="33" t="s">
        <v>751</v>
      </c>
      <c r="V135" s="31"/>
      <c r="W135" s="31"/>
      <c r="X135" s="31"/>
      <c r="Y135" s="31"/>
      <c r="Z135" s="2"/>
      <c r="AA135" s="2"/>
      <c r="AB135" s="2"/>
      <c r="AC135" s="2"/>
      <c r="AD135" s="2"/>
    </row>
    <row r="136" spans="1:30" ht="14.25" customHeight="1" x14ac:dyDescent="0.2">
      <c r="A136" s="18" t="s">
        <v>752</v>
      </c>
      <c r="B136" s="1">
        <f>VLOOKUP('FINAL CODES'!A136,'Demographic data '!$A$2:$H$927,2,TRUE)</f>
        <v>1594</v>
      </c>
      <c r="C136" s="1">
        <f>VLOOKUP(A136,'Demographic data '!$A$2:$H$927,3,TRUE)</f>
        <v>1</v>
      </c>
      <c r="D136" s="1">
        <f>VLOOKUP(A136,'Demographic data '!$A$2:$H$927,4,TRUE)</f>
        <v>42.761643835616439</v>
      </c>
      <c r="E136" s="1">
        <f>VLOOKUP(A136,'Demographic data '!$A$2:$H$927,5,TRUE)</f>
        <v>78</v>
      </c>
      <c r="F136" s="1">
        <f>VLOOKUP(A136,'Demographic data '!$A$2:$H$927,6,TRUE)</f>
        <v>5</v>
      </c>
      <c r="G136" s="1">
        <f>VLOOKUP(A136,'Demographic data '!$A$2:$H$927,7,TRUE)</f>
        <v>7</v>
      </c>
      <c r="H136" s="1">
        <f>VLOOKUP(A136,'Demographic data '!$A$2:$H$927,8,TRUE)</f>
        <v>5</v>
      </c>
      <c r="J136" s="18" t="s">
        <v>54</v>
      </c>
      <c r="K136" s="18">
        <v>-99</v>
      </c>
      <c r="L136" s="29"/>
      <c r="M136" s="29"/>
      <c r="N136" s="18" t="s">
        <v>54</v>
      </c>
      <c r="O136" s="18">
        <v>-99</v>
      </c>
      <c r="P136" s="18" t="s">
        <v>54</v>
      </c>
      <c r="Q136" s="18">
        <v>-99</v>
      </c>
      <c r="R136" s="33" t="s">
        <v>54</v>
      </c>
      <c r="S136" s="33">
        <v>-99</v>
      </c>
      <c r="T136" s="33" t="s">
        <v>54</v>
      </c>
      <c r="U136" s="33">
        <v>-99</v>
      </c>
      <c r="V136" s="31"/>
      <c r="W136" s="31"/>
      <c r="X136" s="31"/>
      <c r="Y136" s="31"/>
      <c r="Z136" s="2"/>
      <c r="AA136" s="2"/>
      <c r="AB136" s="2"/>
      <c r="AC136" s="2"/>
      <c r="AD136" s="2"/>
    </row>
    <row r="137" spans="1:30" ht="14.25" customHeight="1" x14ac:dyDescent="0.2">
      <c r="A137" s="18" t="s">
        <v>753</v>
      </c>
      <c r="B137" s="1">
        <f>VLOOKUP('FINAL CODES'!A137,'Demographic data '!$A$2:$H$927,2,TRUE)</f>
        <v>1247</v>
      </c>
      <c r="C137" s="1">
        <f>VLOOKUP(A137,'Demographic data '!$A$2:$H$927,3,TRUE)</f>
        <v>1</v>
      </c>
      <c r="D137" s="1">
        <f>VLOOKUP(A137,'Demographic data '!$A$2:$H$927,4,TRUE)</f>
        <v>34.884931506849313</v>
      </c>
      <c r="E137" s="1">
        <f>VLOOKUP(A137,'Demographic data '!$A$2:$H$927,5,TRUE)</f>
        <v>67</v>
      </c>
      <c r="F137" s="1">
        <f>VLOOKUP(A137,'Demographic data '!$A$2:$H$927,6,TRUE)</f>
        <v>4</v>
      </c>
      <c r="G137" s="1">
        <f>VLOOKUP(A137,'Demographic data '!$A$2:$H$927,7,TRUE)</f>
        <v>5</v>
      </c>
      <c r="H137" s="1">
        <f>VLOOKUP(A137,'Demographic data '!$A$2:$H$927,8,TRUE)</f>
        <v>10</v>
      </c>
      <c r="J137" s="18" t="s">
        <v>754</v>
      </c>
      <c r="K137" s="18" t="s">
        <v>755</v>
      </c>
      <c r="L137" s="29"/>
      <c r="M137" s="29"/>
      <c r="N137" s="18" t="s">
        <v>756</v>
      </c>
      <c r="O137" s="18" t="s">
        <v>460</v>
      </c>
      <c r="P137" s="18" t="s">
        <v>757</v>
      </c>
      <c r="Q137" s="18" t="s">
        <v>534</v>
      </c>
      <c r="R137" s="33" t="s">
        <v>758</v>
      </c>
      <c r="S137" s="33">
        <v>1</v>
      </c>
      <c r="T137" s="33" t="s">
        <v>759</v>
      </c>
      <c r="U137" s="33" t="s">
        <v>760</v>
      </c>
      <c r="V137" s="31"/>
      <c r="W137" s="31"/>
      <c r="X137" s="31"/>
      <c r="Y137" s="31"/>
      <c r="Z137" s="2"/>
      <c r="AA137" s="2"/>
      <c r="AB137" s="2"/>
      <c r="AC137" s="2"/>
      <c r="AD137" s="2"/>
    </row>
    <row r="138" spans="1:30" ht="14.25" customHeight="1" x14ac:dyDescent="0.2">
      <c r="A138" s="18" t="s">
        <v>761</v>
      </c>
      <c r="B138" s="1">
        <f>VLOOKUP('FINAL CODES'!A138,'Demographic data '!$A$2:$H$927,2,TRUE)</f>
        <v>1848</v>
      </c>
      <c r="C138" s="1">
        <f>VLOOKUP(A138,'Demographic data '!$A$2:$H$927,3,TRUE)</f>
        <v>1</v>
      </c>
      <c r="D138" s="1">
        <f>VLOOKUP(A138,'Demographic data '!$A$2:$H$927,4,TRUE)</f>
        <v>27.254794520547946</v>
      </c>
      <c r="E138" s="1">
        <f>VLOOKUP(A138,'Demographic data '!$A$2:$H$927,5,TRUE)</f>
        <v>185</v>
      </c>
      <c r="F138" s="1">
        <f>VLOOKUP(A138,'Demographic data '!$A$2:$H$927,6,TRUE)</f>
        <v>3</v>
      </c>
      <c r="G138" s="1">
        <f>VLOOKUP(A138,'Demographic data '!$A$2:$H$927,7,TRUE)</f>
        <v>5</v>
      </c>
      <c r="H138" s="1">
        <f>VLOOKUP(A138,'Demographic data '!$A$2:$H$927,8,TRUE)</f>
        <v>2</v>
      </c>
      <c r="J138" s="18" t="s">
        <v>284</v>
      </c>
      <c r="K138" s="18">
        <v>-999</v>
      </c>
      <c r="L138" s="29"/>
      <c r="M138" s="29"/>
      <c r="N138" s="18" t="s">
        <v>54</v>
      </c>
      <c r="P138" s="18" t="s">
        <v>54</v>
      </c>
      <c r="R138" s="33" t="s">
        <v>54</v>
      </c>
      <c r="S138" s="33">
        <v>-99</v>
      </c>
      <c r="T138" s="33" t="s">
        <v>54</v>
      </c>
      <c r="U138" s="33">
        <v>-99</v>
      </c>
      <c r="V138" s="31"/>
      <c r="W138" s="31"/>
      <c r="X138" s="31"/>
      <c r="Y138" s="31"/>
      <c r="Z138" s="2"/>
      <c r="AA138" s="2"/>
      <c r="AB138" s="2"/>
      <c r="AC138" s="2"/>
      <c r="AD138" s="2"/>
    </row>
    <row r="139" spans="1:30" ht="14.25" customHeight="1" x14ac:dyDescent="0.2">
      <c r="A139" s="18" t="s">
        <v>762</v>
      </c>
      <c r="B139" s="1">
        <f>VLOOKUP('FINAL CODES'!A139,'Demographic data '!$A$2:$H$927,2,TRUE)</f>
        <v>1442</v>
      </c>
      <c r="C139" s="1">
        <f>VLOOKUP(A139,'Demographic data '!$A$2:$H$927,3,TRUE)</f>
        <v>1</v>
      </c>
      <c r="D139" s="1">
        <f>VLOOKUP(A139,'Demographic data '!$A$2:$H$927,4,TRUE)</f>
        <v>56.046575342465751</v>
      </c>
      <c r="E139" s="1">
        <f>VLOOKUP(A139,'Demographic data '!$A$2:$H$927,5,TRUE)</f>
        <v>187</v>
      </c>
      <c r="F139" s="1">
        <f>VLOOKUP(A139,'Demographic data '!$A$2:$H$927,6,TRUE)</f>
        <v>10</v>
      </c>
      <c r="G139" s="1">
        <f>VLOOKUP(A139,'Demographic data '!$A$2:$H$927,7,TRUE)</f>
        <v>12</v>
      </c>
      <c r="H139" s="1">
        <f>VLOOKUP(A139,'Demographic data '!$A$2:$H$927,8,TRUE)</f>
        <v>10</v>
      </c>
      <c r="J139" s="18" t="s">
        <v>763</v>
      </c>
      <c r="K139" s="18" t="s">
        <v>299</v>
      </c>
      <c r="L139" s="29"/>
      <c r="M139" s="29"/>
      <c r="N139" s="18" t="s">
        <v>764</v>
      </c>
      <c r="O139" s="18" t="s">
        <v>319</v>
      </c>
      <c r="P139" s="18" t="s">
        <v>765</v>
      </c>
      <c r="Q139" s="18">
        <v>2</v>
      </c>
      <c r="R139" s="33" t="s">
        <v>766</v>
      </c>
      <c r="S139" s="33" t="s">
        <v>101</v>
      </c>
      <c r="T139" s="33" t="s">
        <v>767</v>
      </c>
      <c r="U139" s="33">
        <v>6</v>
      </c>
      <c r="V139" s="31"/>
      <c r="W139" s="31"/>
      <c r="X139" s="31"/>
      <c r="Y139" s="31"/>
      <c r="Z139" s="2"/>
      <c r="AA139" s="2"/>
      <c r="AB139" s="2"/>
      <c r="AC139" s="2"/>
      <c r="AD139" s="2"/>
    </row>
    <row r="140" spans="1:30" ht="14.25" customHeight="1" x14ac:dyDescent="0.2">
      <c r="A140" s="18" t="s">
        <v>768</v>
      </c>
      <c r="B140" s="1">
        <f>VLOOKUP('FINAL CODES'!A140,'Demographic data '!$A$2:$H$927,2,TRUE)</f>
        <v>867</v>
      </c>
      <c r="C140" s="1">
        <f>VLOOKUP(A140,'Demographic data '!$A$2:$H$927,3,TRUE)</f>
        <v>1</v>
      </c>
      <c r="D140" s="1">
        <f>VLOOKUP(A140,'Demographic data '!$A$2:$H$927,4,TRUE)</f>
        <v>34.082191780821915</v>
      </c>
      <c r="E140" s="1">
        <f>VLOOKUP(A140,'Demographic data '!$A$2:$H$927,5,TRUE)</f>
        <v>185</v>
      </c>
      <c r="F140" s="1">
        <f>VLOOKUP(A140,'Demographic data '!$A$2:$H$927,6,TRUE)</f>
        <v>5</v>
      </c>
      <c r="G140" s="1">
        <f>VLOOKUP(A140,'Demographic data '!$A$2:$H$927,7,TRUE)</f>
        <v>6</v>
      </c>
      <c r="H140" s="1">
        <f>VLOOKUP(A140,'Demographic data '!$A$2:$H$927,8,TRUE)</f>
        <v>2</v>
      </c>
      <c r="J140" s="18" t="s">
        <v>769</v>
      </c>
      <c r="K140" s="18" t="s">
        <v>770</v>
      </c>
      <c r="L140" s="29"/>
      <c r="M140" s="29"/>
      <c r="N140" s="18" t="s">
        <v>771</v>
      </c>
      <c r="O140" s="18" t="s">
        <v>772</v>
      </c>
      <c r="P140" s="18" t="s">
        <v>773</v>
      </c>
      <c r="Q140" s="18">
        <v>-999</v>
      </c>
      <c r="R140" s="33" t="s">
        <v>774</v>
      </c>
      <c r="S140" s="33">
        <v>-999</v>
      </c>
      <c r="T140" s="33" t="s">
        <v>775</v>
      </c>
      <c r="U140" s="33">
        <v>13</v>
      </c>
      <c r="V140" s="31"/>
      <c r="W140" s="31"/>
      <c r="X140" s="31"/>
      <c r="Y140" s="31"/>
      <c r="Z140" s="2"/>
      <c r="AA140" s="2"/>
      <c r="AB140" s="2"/>
      <c r="AC140" s="2"/>
      <c r="AD140" s="2"/>
    </row>
    <row r="141" spans="1:30" ht="14.25" customHeight="1" x14ac:dyDescent="0.2">
      <c r="A141" s="18" t="s">
        <v>776</v>
      </c>
      <c r="B141" s="1">
        <f>VLOOKUP('FINAL CODES'!A141,'Demographic data '!$A$2:$H$927,2,TRUE)</f>
        <v>753</v>
      </c>
      <c r="C141" s="1">
        <f>VLOOKUP(A141,'Demographic data '!$A$2:$H$927,3,TRUE)</f>
        <v>1</v>
      </c>
      <c r="D141" s="1">
        <f>VLOOKUP(A141,'Demographic data '!$A$2:$H$927,4,TRUE)</f>
        <v>58.673972602739724</v>
      </c>
      <c r="E141" s="1">
        <f>VLOOKUP(A141,'Demographic data '!$A$2:$H$927,5,TRUE)</f>
        <v>75</v>
      </c>
      <c r="F141" s="1">
        <f>VLOOKUP(A141,'Demographic data '!$A$2:$H$927,6,TRUE)</f>
        <v>4</v>
      </c>
      <c r="G141" s="1">
        <f>VLOOKUP(A141,'Demographic data '!$A$2:$H$927,7,TRUE)</f>
        <v>10</v>
      </c>
      <c r="H141" s="1">
        <f>VLOOKUP(A141,'Demographic data '!$A$2:$H$927,8,TRUE)</f>
        <v>6</v>
      </c>
      <c r="J141" s="18" t="s">
        <v>54</v>
      </c>
      <c r="K141" s="18">
        <v>-99</v>
      </c>
      <c r="L141" s="29"/>
      <c r="M141" s="29"/>
      <c r="N141" s="18" t="s">
        <v>777</v>
      </c>
      <c r="O141" s="18">
        <v>12</v>
      </c>
      <c r="P141" s="18" t="s">
        <v>778</v>
      </c>
      <c r="Q141" s="18">
        <v>2</v>
      </c>
      <c r="R141" s="33" t="s">
        <v>779</v>
      </c>
      <c r="S141" s="33">
        <v>7</v>
      </c>
      <c r="T141" s="33" t="s">
        <v>54</v>
      </c>
      <c r="U141" s="33">
        <v>-99</v>
      </c>
      <c r="V141" s="31"/>
      <c r="W141" s="31"/>
      <c r="X141" s="31"/>
      <c r="Y141" s="31"/>
      <c r="Z141" s="2"/>
      <c r="AA141" s="2"/>
      <c r="AB141" s="2"/>
      <c r="AC141" s="2"/>
      <c r="AD141" s="2"/>
    </row>
    <row r="142" spans="1:30" ht="14.25" customHeight="1" x14ac:dyDescent="0.2">
      <c r="A142" s="18" t="s">
        <v>780</v>
      </c>
      <c r="B142" s="1">
        <f>VLOOKUP('FINAL CODES'!A142,'Demographic data '!$A$2:$H$927,2,TRUE)</f>
        <v>725</v>
      </c>
      <c r="C142" s="1">
        <f>VLOOKUP(A142,'Demographic data '!$A$2:$H$927,3,TRUE)</f>
        <v>0</v>
      </c>
      <c r="D142" s="1">
        <f>VLOOKUP(A142,'Demographic data '!$A$2:$H$927,4,TRUE)</f>
        <v>35.975342465753428</v>
      </c>
      <c r="E142" s="1">
        <f>VLOOKUP(A142,'Demographic data '!$A$2:$H$927,5,TRUE)</f>
        <v>75</v>
      </c>
      <c r="F142" s="1">
        <f>VLOOKUP(A142,'Demographic data '!$A$2:$H$927,6,TRUE)</f>
        <v>4</v>
      </c>
      <c r="G142" s="1">
        <f>VLOOKUP(A142,'Demographic data '!$A$2:$H$927,7,TRUE)</f>
        <v>12</v>
      </c>
      <c r="H142" s="1">
        <f>VLOOKUP(A142,'Demographic data '!$A$2:$H$927,8,TRUE)</f>
        <v>3</v>
      </c>
      <c r="J142" s="18" t="s">
        <v>781</v>
      </c>
      <c r="K142" s="18" t="s">
        <v>782</v>
      </c>
      <c r="L142" s="29"/>
      <c r="M142" s="29"/>
      <c r="N142" s="18" t="s">
        <v>513</v>
      </c>
      <c r="O142" s="18">
        <v>-999</v>
      </c>
      <c r="P142" s="18" t="s">
        <v>783</v>
      </c>
      <c r="Q142" s="18" t="s">
        <v>784</v>
      </c>
      <c r="R142" s="33" t="s">
        <v>785</v>
      </c>
      <c r="S142" s="33" t="s">
        <v>125</v>
      </c>
      <c r="T142" s="33" t="s">
        <v>786</v>
      </c>
      <c r="U142" s="33" t="s">
        <v>787</v>
      </c>
      <c r="V142" s="31"/>
      <c r="W142" s="31"/>
      <c r="X142" s="31"/>
      <c r="Y142" s="31"/>
      <c r="Z142" s="2"/>
      <c r="AA142" s="2"/>
      <c r="AB142" s="2"/>
      <c r="AC142" s="2"/>
      <c r="AD142" s="2"/>
    </row>
    <row r="143" spans="1:30" ht="14.25" customHeight="1" x14ac:dyDescent="0.2">
      <c r="A143" s="18" t="s">
        <v>788</v>
      </c>
      <c r="B143" s="1">
        <f>VLOOKUP('FINAL CODES'!A143,'Demographic data '!$A$2:$H$927,2,TRUE)</f>
        <v>1680</v>
      </c>
      <c r="C143" s="1">
        <f>VLOOKUP(A143,'Demographic data '!$A$2:$H$927,3,TRUE)</f>
        <v>1</v>
      </c>
      <c r="D143" s="1">
        <f>VLOOKUP(A143,'Demographic data '!$A$2:$H$927,4,TRUE)</f>
        <v>23.81917808219178</v>
      </c>
      <c r="E143" s="1">
        <f>VLOOKUP(A143,'Demographic data '!$A$2:$H$927,5,TRUE)</f>
        <v>185</v>
      </c>
      <c r="F143" s="1">
        <f>VLOOKUP(A143,'Demographic data '!$A$2:$H$927,6,TRUE)</f>
        <v>6</v>
      </c>
      <c r="G143" s="1">
        <f>VLOOKUP(A143,'Demographic data '!$A$2:$H$927,7,TRUE)</f>
        <v>-9</v>
      </c>
      <c r="H143" s="1">
        <f>VLOOKUP(A143,'Demographic data '!$A$2:$H$927,8,TRUE)</f>
        <v>-9</v>
      </c>
      <c r="J143" s="18" t="s">
        <v>789</v>
      </c>
      <c r="K143" s="18">
        <v>-999</v>
      </c>
      <c r="L143" s="29"/>
      <c r="M143" s="29"/>
      <c r="N143" s="18" t="s">
        <v>54</v>
      </c>
      <c r="O143" s="18">
        <v>-99</v>
      </c>
      <c r="P143" s="18" t="s">
        <v>790</v>
      </c>
      <c r="Q143" s="18" t="s">
        <v>108</v>
      </c>
      <c r="R143" s="33" t="s">
        <v>791</v>
      </c>
      <c r="S143" s="33">
        <v>2</v>
      </c>
      <c r="T143" s="33" t="s">
        <v>792</v>
      </c>
      <c r="U143" s="33">
        <v>2</v>
      </c>
      <c r="V143" s="31"/>
      <c r="W143" s="31"/>
      <c r="X143" s="31"/>
      <c r="Y143" s="31"/>
      <c r="Z143" s="2"/>
      <c r="AA143" s="2"/>
      <c r="AB143" s="2"/>
      <c r="AC143" s="2"/>
      <c r="AD143" s="2"/>
    </row>
    <row r="144" spans="1:30" ht="14.25" customHeight="1" x14ac:dyDescent="0.2">
      <c r="A144" s="18" t="s">
        <v>793</v>
      </c>
      <c r="B144" s="1">
        <f>VLOOKUP('FINAL CODES'!A144,'Demographic data '!$A$2:$H$927,2,TRUE)</f>
        <v>1460</v>
      </c>
      <c r="C144" s="1">
        <f>VLOOKUP(A144,'Demographic data '!$A$2:$H$927,3,TRUE)</f>
        <v>1</v>
      </c>
      <c r="D144" s="1">
        <f>VLOOKUP(A144,'Demographic data '!$A$2:$H$927,4,TRUE)</f>
        <v>55.153424657534245</v>
      </c>
      <c r="E144" s="1">
        <f>VLOOKUP(A144,'Demographic data '!$A$2:$H$927,5,TRUE)</f>
        <v>185</v>
      </c>
      <c r="F144" s="1">
        <f>VLOOKUP(A144,'Demographic data '!$A$2:$H$927,6,TRUE)</f>
        <v>4</v>
      </c>
      <c r="G144" s="1">
        <f>VLOOKUP(A144,'Demographic data '!$A$2:$H$927,7,TRUE)</f>
        <v>2</v>
      </c>
      <c r="H144" s="1">
        <f>VLOOKUP(A144,'Demographic data '!$A$2:$H$927,8,TRUE)</f>
        <v>-99</v>
      </c>
      <c r="J144" s="18" t="s">
        <v>242</v>
      </c>
      <c r="K144" s="18">
        <v>-999</v>
      </c>
      <c r="L144" s="29"/>
      <c r="M144" s="29"/>
      <c r="N144" s="18" t="s">
        <v>794</v>
      </c>
      <c r="O144" s="18" t="s">
        <v>795</v>
      </c>
      <c r="P144" s="18" t="s">
        <v>796</v>
      </c>
      <c r="Q144" s="18" t="s">
        <v>630</v>
      </c>
      <c r="R144" s="33" t="s">
        <v>797</v>
      </c>
      <c r="S144" s="33" t="s">
        <v>798</v>
      </c>
      <c r="T144" s="33" t="s">
        <v>799</v>
      </c>
      <c r="U144" s="33">
        <v>8</v>
      </c>
      <c r="V144" s="31"/>
      <c r="W144" s="31"/>
      <c r="X144" s="31"/>
      <c r="Y144" s="31"/>
      <c r="Z144" s="2"/>
      <c r="AA144" s="2"/>
      <c r="AB144" s="2"/>
      <c r="AC144" s="2"/>
      <c r="AD144" s="2"/>
    </row>
    <row r="145" spans="1:30" ht="14.25" customHeight="1" x14ac:dyDescent="0.2">
      <c r="A145" s="18" t="s">
        <v>800</v>
      </c>
      <c r="B145" s="1">
        <f>VLOOKUP('FINAL CODES'!A145,'Demographic data '!$A$2:$H$927,2,TRUE)</f>
        <v>1937</v>
      </c>
      <c r="C145" s="1">
        <f>VLOOKUP(A145,'Demographic data '!$A$2:$H$927,3,TRUE)</f>
        <v>1</v>
      </c>
      <c r="D145" s="1">
        <f>VLOOKUP(A145,'Demographic data '!$A$2:$H$927,4,TRUE)</f>
        <v>53.276712328767125</v>
      </c>
      <c r="E145" s="1">
        <f>VLOOKUP(A145,'Demographic data '!$A$2:$H$927,5,TRUE)</f>
        <v>185</v>
      </c>
      <c r="F145" s="1">
        <f>VLOOKUP(A145,'Demographic data '!$A$2:$H$927,6,TRUE)</f>
        <v>6</v>
      </c>
      <c r="G145" s="1">
        <f>VLOOKUP(A145,'Demographic data '!$A$2:$H$927,7,TRUE)</f>
        <v>1</v>
      </c>
      <c r="H145" s="1">
        <f>VLOOKUP(A145,'Demographic data '!$A$2:$H$927,8,TRUE)</f>
        <v>5</v>
      </c>
      <c r="J145" s="18" t="s">
        <v>801</v>
      </c>
      <c r="K145" s="18" t="s">
        <v>802</v>
      </c>
      <c r="L145" s="29"/>
      <c r="M145" s="29"/>
      <c r="N145" s="18" t="s">
        <v>803</v>
      </c>
      <c r="O145" s="18">
        <v>-999</v>
      </c>
      <c r="P145" s="18" t="s">
        <v>804</v>
      </c>
      <c r="Q145" s="18">
        <v>-999</v>
      </c>
      <c r="R145" s="33" t="s">
        <v>54</v>
      </c>
      <c r="S145" s="33">
        <v>-99</v>
      </c>
      <c r="T145" s="33" t="s">
        <v>54</v>
      </c>
      <c r="U145" s="33">
        <v>-99</v>
      </c>
      <c r="V145" s="31"/>
      <c r="W145" s="31"/>
      <c r="X145" s="31"/>
      <c r="Y145" s="31"/>
      <c r="Z145" s="2"/>
      <c r="AA145" s="2"/>
      <c r="AB145" s="2"/>
      <c r="AC145" s="2"/>
      <c r="AD145" s="2"/>
    </row>
    <row r="146" spans="1:30" ht="14.25" customHeight="1" x14ac:dyDescent="0.2">
      <c r="A146" s="18" t="s">
        <v>805</v>
      </c>
      <c r="B146" s="1">
        <f>VLOOKUP('FINAL CODES'!A146,'Demographic data '!$A$2:$H$927,2,TRUE)</f>
        <v>3037</v>
      </c>
      <c r="C146" s="1">
        <f>VLOOKUP(A146,'Demographic data '!$A$2:$H$927,3,TRUE)</f>
        <v>1</v>
      </c>
      <c r="D146" s="1">
        <f>VLOOKUP(A146,'Demographic data '!$A$2:$H$927,4,TRUE)</f>
        <v>29.005479452054793</v>
      </c>
      <c r="E146" s="1">
        <f>VLOOKUP(A146,'Demographic data '!$A$2:$H$927,5,TRUE)</f>
        <v>185</v>
      </c>
      <c r="F146" s="1">
        <f>VLOOKUP(A146,'Demographic data '!$A$2:$H$927,6,TRUE)</f>
        <v>3</v>
      </c>
      <c r="G146" s="1">
        <f>VLOOKUP(A146,'Demographic data '!$A$2:$H$927,7,TRUE)</f>
        <v>4</v>
      </c>
      <c r="H146" s="1">
        <f>VLOOKUP(A146,'Demographic data '!$A$2:$H$927,8,TRUE)</f>
        <v>10</v>
      </c>
      <c r="J146" s="18" t="s">
        <v>806</v>
      </c>
      <c r="K146" s="18" t="s">
        <v>363</v>
      </c>
      <c r="L146" s="29"/>
      <c r="M146" s="29"/>
      <c r="N146" s="18" t="s">
        <v>807</v>
      </c>
      <c r="O146" s="18" t="s">
        <v>808</v>
      </c>
      <c r="P146" s="18" t="s">
        <v>809</v>
      </c>
      <c r="Q146" s="18" t="s">
        <v>810</v>
      </c>
      <c r="R146" s="33" t="s">
        <v>811</v>
      </c>
      <c r="S146" s="33" t="s">
        <v>152</v>
      </c>
      <c r="T146" s="33" t="s">
        <v>812</v>
      </c>
      <c r="U146" s="33">
        <v>6</v>
      </c>
      <c r="V146" s="31"/>
      <c r="W146" s="31"/>
      <c r="X146" s="31"/>
      <c r="Y146" s="31"/>
      <c r="Z146" s="2"/>
      <c r="AA146" s="2"/>
      <c r="AB146" s="2"/>
      <c r="AC146" s="2"/>
      <c r="AD146" s="2"/>
    </row>
    <row r="147" spans="1:30" ht="14.25" customHeight="1" x14ac:dyDescent="0.2">
      <c r="A147" s="18" t="s">
        <v>813</v>
      </c>
      <c r="B147" s="1">
        <f>VLOOKUP('FINAL CODES'!A147,'Demographic data '!$A$2:$H$927,2,TRUE)</f>
        <v>81</v>
      </c>
      <c r="C147" s="1">
        <f>VLOOKUP(A147,'Demographic data '!$A$2:$H$927,3,TRUE)</f>
        <v>1</v>
      </c>
      <c r="D147" s="1">
        <f>VLOOKUP(A147,'Demographic data '!$A$2:$H$927,4,TRUE)</f>
        <v>50.956164383561642</v>
      </c>
      <c r="E147" s="1">
        <f>VLOOKUP(A147,'Demographic data '!$A$2:$H$927,5,TRUE)</f>
        <v>187</v>
      </c>
      <c r="F147" s="1">
        <f>VLOOKUP(A147,'Demographic data '!$A$2:$H$927,6,TRUE)</f>
        <v>5</v>
      </c>
      <c r="G147" s="1">
        <f>VLOOKUP(A147,'Demographic data '!$A$2:$H$927,7,TRUE)</f>
        <v>3</v>
      </c>
      <c r="H147" s="1">
        <f>VLOOKUP(A147,'Demographic data '!$A$2:$H$927,8,TRUE)</f>
        <v>10</v>
      </c>
      <c r="J147" s="18" t="s">
        <v>814</v>
      </c>
      <c r="K147" s="18" t="s">
        <v>815</v>
      </c>
      <c r="L147" s="29"/>
      <c r="M147" s="29"/>
      <c r="N147" s="18" t="s">
        <v>816</v>
      </c>
      <c r="O147" s="18" t="s">
        <v>817</v>
      </c>
      <c r="P147" s="18" t="s">
        <v>818</v>
      </c>
      <c r="Q147" s="18" t="s">
        <v>534</v>
      </c>
      <c r="R147" s="33" t="s">
        <v>819</v>
      </c>
      <c r="S147" s="33">
        <v>2</v>
      </c>
      <c r="T147" s="33" t="s">
        <v>820</v>
      </c>
      <c r="U147" s="33" t="s">
        <v>821</v>
      </c>
      <c r="V147" s="31"/>
      <c r="W147" s="31"/>
      <c r="X147" s="31"/>
      <c r="Y147" s="31"/>
      <c r="Z147" s="2"/>
      <c r="AA147" s="2"/>
      <c r="AB147" s="2"/>
      <c r="AC147" s="2"/>
      <c r="AD147" s="2"/>
    </row>
    <row r="148" spans="1:30" ht="14.25" customHeight="1" x14ac:dyDescent="0.2">
      <c r="A148" s="18" t="s">
        <v>822</v>
      </c>
      <c r="B148" s="1">
        <f>VLOOKUP('FINAL CODES'!A148,'Demographic data '!$A$2:$H$927,2,TRUE)</f>
        <v>1618</v>
      </c>
      <c r="C148" s="1">
        <f>VLOOKUP(A148,'Demographic data '!$A$2:$H$927,3,TRUE)</f>
        <v>0</v>
      </c>
      <c r="D148" s="1">
        <f>VLOOKUP(A148,'Demographic data '!$A$2:$H$927,4,TRUE)</f>
        <v>26.041095890410958</v>
      </c>
      <c r="E148" s="1">
        <f>VLOOKUP(A148,'Demographic data '!$A$2:$H$927,5,TRUE)</f>
        <v>185</v>
      </c>
      <c r="F148" s="1">
        <f>VLOOKUP(A148,'Demographic data '!$A$2:$H$927,6,TRUE)</f>
        <v>3</v>
      </c>
      <c r="G148" s="1">
        <f>VLOOKUP(A148,'Demographic data '!$A$2:$H$927,7,TRUE)</f>
        <v>3</v>
      </c>
      <c r="H148" s="1">
        <f>VLOOKUP(A148,'Demographic data '!$A$2:$H$927,8,TRUE)</f>
        <v>5</v>
      </c>
      <c r="J148" s="18" t="s">
        <v>823</v>
      </c>
      <c r="K148" s="18" t="s">
        <v>824</v>
      </c>
      <c r="L148" s="29"/>
      <c r="M148" s="29"/>
      <c r="N148" s="18" t="s">
        <v>825</v>
      </c>
      <c r="O148" s="18" t="s">
        <v>826</v>
      </c>
      <c r="P148" s="18" t="s">
        <v>827</v>
      </c>
      <c r="Q148" s="18" t="s">
        <v>534</v>
      </c>
      <c r="R148" s="33" t="s">
        <v>828</v>
      </c>
      <c r="S148" s="33" t="s">
        <v>101</v>
      </c>
      <c r="T148" s="33" t="s">
        <v>829</v>
      </c>
      <c r="U148" s="33" t="s">
        <v>830</v>
      </c>
      <c r="V148" s="31"/>
      <c r="W148" s="31"/>
      <c r="X148" s="31"/>
      <c r="Y148" s="31"/>
      <c r="Z148" s="2"/>
      <c r="AA148" s="2"/>
      <c r="AB148" s="2"/>
      <c r="AC148" s="2"/>
      <c r="AD148" s="2"/>
    </row>
    <row r="149" spans="1:30" ht="14.25" customHeight="1" x14ac:dyDescent="0.2">
      <c r="A149" s="18" t="s">
        <v>831</v>
      </c>
      <c r="B149" s="1">
        <f>VLOOKUP('FINAL CODES'!A149,'Demographic data '!$A$2:$H$927,2,TRUE)</f>
        <v>557</v>
      </c>
      <c r="C149" s="1">
        <f>VLOOKUP(A149,'Demographic data '!$A$2:$H$927,3,TRUE)</f>
        <v>1</v>
      </c>
      <c r="D149" s="1">
        <f>VLOOKUP(A149,'Demographic data '!$A$2:$H$927,4,TRUE)</f>
        <v>66.446575342465749</v>
      </c>
      <c r="E149" s="1">
        <f>VLOOKUP(A149,'Demographic data '!$A$2:$H$927,5,TRUE)</f>
        <v>187</v>
      </c>
      <c r="F149" s="1">
        <f>VLOOKUP(A149,'Demographic data '!$A$2:$H$927,6,TRUE)</f>
        <v>4</v>
      </c>
      <c r="G149" s="1">
        <f>VLOOKUP(A149,'Demographic data '!$A$2:$H$927,7,TRUE)</f>
        <v>11</v>
      </c>
      <c r="H149" s="1">
        <f>VLOOKUP(A149,'Demographic data '!$A$2:$H$927,8,TRUE)</f>
        <v>10</v>
      </c>
      <c r="J149" s="18" t="s">
        <v>832</v>
      </c>
      <c r="K149" s="18" t="s">
        <v>833</v>
      </c>
      <c r="L149" s="29"/>
      <c r="M149" s="29"/>
      <c r="N149" s="18" t="s">
        <v>834</v>
      </c>
      <c r="O149" s="18" t="s">
        <v>106</v>
      </c>
      <c r="P149" s="18" t="s">
        <v>835</v>
      </c>
      <c r="Q149" s="18" t="s">
        <v>836</v>
      </c>
      <c r="R149" s="33" t="s">
        <v>837</v>
      </c>
      <c r="S149" s="33" t="s">
        <v>838</v>
      </c>
      <c r="T149" s="33" t="s">
        <v>839</v>
      </c>
      <c r="U149" s="33" t="s">
        <v>133</v>
      </c>
      <c r="V149" s="31"/>
      <c r="W149" s="31"/>
      <c r="X149" s="31"/>
      <c r="Y149" s="31"/>
      <c r="Z149" s="2"/>
      <c r="AA149" s="2"/>
      <c r="AB149" s="2"/>
      <c r="AC149" s="2"/>
      <c r="AD149" s="2"/>
    </row>
    <row r="150" spans="1:30" ht="14.25" customHeight="1" x14ac:dyDescent="0.2">
      <c r="A150" s="18" t="s">
        <v>840</v>
      </c>
      <c r="B150" s="1">
        <f>VLOOKUP('FINAL CODES'!A150,'Demographic data '!$A$2:$H$927,2,TRUE)</f>
        <v>1655</v>
      </c>
      <c r="C150" s="1">
        <f>VLOOKUP(A150,'Demographic data '!$A$2:$H$927,3,TRUE)</f>
        <v>0</v>
      </c>
      <c r="D150" s="1">
        <f>VLOOKUP(A150,'Demographic data '!$A$2:$H$927,4,TRUE)</f>
        <v>60.104109589041094</v>
      </c>
      <c r="E150" s="1">
        <f>VLOOKUP(A150,'Demographic data '!$A$2:$H$927,5,TRUE)</f>
        <v>185</v>
      </c>
      <c r="F150" s="1">
        <f>VLOOKUP(A150,'Demographic data '!$A$2:$H$927,6,TRUE)</f>
        <v>4</v>
      </c>
      <c r="G150" s="1">
        <f>VLOOKUP(A150,'Demographic data '!$A$2:$H$927,7,TRUE)</f>
        <v>12</v>
      </c>
      <c r="H150" s="1">
        <f>VLOOKUP(A150,'Demographic data '!$A$2:$H$927,8,TRUE)</f>
        <v>3</v>
      </c>
      <c r="J150" s="18" t="s">
        <v>841</v>
      </c>
      <c r="K150" s="18" t="s">
        <v>249</v>
      </c>
      <c r="L150" s="29"/>
      <c r="M150" s="29"/>
      <c r="N150" s="18" t="s">
        <v>842</v>
      </c>
      <c r="O150" s="18" t="s">
        <v>843</v>
      </c>
      <c r="P150" s="18" t="s">
        <v>844</v>
      </c>
      <c r="Q150" s="18" t="s">
        <v>516</v>
      </c>
      <c r="R150" s="33" t="s">
        <v>845</v>
      </c>
      <c r="S150" s="33">
        <v>2</v>
      </c>
      <c r="T150" s="33" t="s">
        <v>846</v>
      </c>
      <c r="U150" s="33">
        <v>13</v>
      </c>
      <c r="V150" s="31"/>
      <c r="W150" s="31"/>
      <c r="X150" s="31"/>
      <c r="Y150" s="31"/>
      <c r="Z150" s="2"/>
      <c r="AA150" s="2"/>
      <c r="AB150" s="2"/>
      <c r="AC150" s="2"/>
      <c r="AD150" s="2"/>
    </row>
    <row r="151" spans="1:30" ht="14.25" customHeight="1" x14ac:dyDescent="0.2">
      <c r="A151" s="18" t="s">
        <v>847</v>
      </c>
      <c r="B151" s="1">
        <f>VLOOKUP('FINAL CODES'!A151,'Demographic data '!$A$2:$H$927,2,TRUE)</f>
        <v>376</v>
      </c>
      <c r="C151" s="1">
        <f>VLOOKUP(A151,'Demographic data '!$A$2:$H$927,3,TRUE)</f>
        <v>0</v>
      </c>
      <c r="D151" s="1">
        <f>VLOOKUP(A151,'Demographic data '!$A$2:$H$927,4,TRUE)</f>
        <v>61.060273972602737</v>
      </c>
      <c r="E151" s="1">
        <f>VLOOKUP(A151,'Demographic data '!$A$2:$H$927,5,TRUE)</f>
        <v>67</v>
      </c>
      <c r="F151" s="1">
        <f>VLOOKUP(A151,'Demographic data '!$A$2:$H$927,6,TRUE)</f>
        <v>4</v>
      </c>
      <c r="G151" s="1">
        <f>VLOOKUP(A151,'Demographic data '!$A$2:$H$927,7,TRUE)</f>
        <v>4</v>
      </c>
      <c r="H151" s="1">
        <f>VLOOKUP(A151,'Demographic data '!$A$2:$H$927,8,TRUE)</f>
        <v>11</v>
      </c>
      <c r="J151" s="18" t="s">
        <v>848</v>
      </c>
      <c r="K151" s="18" t="s">
        <v>849</v>
      </c>
      <c r="L151" s="29"/>
      <c r="M151" s="29"/>
      <c r="N151" s="18" t="s">
        <v>850</v>
      </c>
      <c r="O151" s="18" t="s">
        <v>851</v>
      </c>
      <c r="P151" s="18" t="s">
        <v>54</v>
      </c>
      <c r="Q151" s="18">
        <v>-99</v>
      </c>
      <c r="R151" s="33" t="s">
        <v>852</v>
      </c>
      <c r="S151" s="33" t="s">
        <v>421</v>
      </c>
      <c r="T151" s="33" t="s">
        <v>54</v>
      </c>
      <c r="U151" s="33">
        <v>-99</v>
      </c>
      <c r="V151" s="31"/>
      <c r="W151" s="31"/>
      <c r="X151" s="31"/>
      <c r="Y151" s="31"/>
      <c r="Z151" s="2"/>
      <c r="AA151" s="2"/>
      <c r="AB151" s="2"/>
      <c r="AC151" s="2"/>
      <c r="AD151" s="2"/>
    </row>
    <row r="152" spans="1:30" ht="14.25" customHeight="1" x14ac:dyDescent="0.2">
      <c r="A152" s="18" t="s">
        <v>853</v>
      </c>
      <c r="B152" s="1">
        <f>VLOOKUP('FINAL CODES'!A152,'Demographic data '!$A$2:$H$927,2,TRUE)</f>
        <v>78</v>
      </c>
      <c r="C152" s="1">
        <f>VLOOKUP(A152,'Demographic data '!$A$2:$H$927,3,TRUE)</f>
        <v>0</v>
      </c>
      <c r="D152" s="1">
        <f>VLOOKUP(A152,'Demographic data '!$A$2:$H$927,4,TRUE)</f>
        <v>49.961643835616435</v>
      </c>
      <c r="E152" s="1">
        <f>VLOOKUP(A152,'Demographic data '!$A$2:$H$927,5,TRUE)</f>
        <v>187</v>
      </c>
      <c r="F152" s="1">
        <f>VLOOKUP(A152,'Demographic data '!$A$2:$H$927,6,TRUE)</f>
        <v>4</v>
      </c>
      <c r="G152" s="1">
        <f>VLOOKUP(A152,'Demographic data '!$A$2:$H$927,7,TRUE)</f>
        <v>12</v>
      </c>
      <c r="H152" s="1">
        <f>VLOOKUP(A152,'Demographic data '!$A$2:$H$927,8,TRUE)</f>
        <v>10</v>
      </c>
      <c r="J152" s="18" t="s">
        <v>54</v>
      </c>
      <c r="K152" s="18">
        <v>-99</v>
      </c>
      <c r="L152" s="29"/>
      <c r="M152" s="29"/>
      <c r="N152" s="18" t="s">
        <v>854</v>
      </c>
      <c r="O152" s="18">
        <v>7</v>
      </c>
      <c r="P152" s="18" t="s">
        <v>855</v>
      </c>
      <c r="Q152" s="18">
        <v>2</v>
      </c>
      <c r="R152" s="33" t="s">
        <v>54</v>
      </c>
      <c r="S152" s="33">
        <v>-99</v>
      </c>
      <c r="T152" s="33" t="s">
        <v>54</v>
      </c>
      <c r="U152" s="33">
        <v>-99</v>
      </c>
      <c r="V152" s="31"/>
      <c r="W152" s="31"/>
      <c r="X152" s="31"/>
      <c r="Y152" s="31"/>
      <c r="Z152" s="2"/>
      <c r="AA152" s="2"/>
      <c r="AB152" s="2"/>
      <c r="AC152" s="2"/>
      <c r="AD152" s="2"/>
    </row>
    <row r="153" spans="1:30" ht="14.25" customHeight="1" x14ac:dyDescent="0.2">
      <c r="A153" s="18" t="s">
        <v>856</v>
      </c>
      <c r="B153" s="1">
        <f>VLOOKUP('FINAL CODES'!A153,'Demographic data '!$A$2:$H$927,2,TRUE)</f>
        <v>199</v>
      </c>
      <c r="C153" s="1">
        <f>VLOOKUP(A153,'Demographic data '!$A$2:$H$927,3,TRUE)</f>
        <v>0</v>
      </c>
      <c r="D153" s="1">
        <f>VLOOKUP(A153,'Demographic data '!$A$2:$H$927,4,TRUE)</f>
        <v>29.591780821917808</v>
      </c>
      <c r="E153" s="1">
        <f>VLOOKUP(A153,'Demographic data '!$A$2:$H$927,5,TRUE)</f>
        <v>67</v>
      </c>
      <c r="F153" s="1">
        <f>VLOOKUP(A153,'Demographic data '!$A$2:$H$927,6,TRUE)</f>
        <v>4</v>
      </c>
      <c r="G153" s="1">
        <f>VLOOKUP(A153,'Demographic data '!$A$2:$H$927,7,TRUE)</f>
        <v>1</v>
      </c>
      <c r="H153" s="1">
        <f>VLOOKUP(A153,'Demographic data '!$A$2:$H$927,8,TRUE)</f>
        <v>3</v>
      </c>
      <c r="J153" s="18" t="s">
        <v>857</v>
      </c>
      <c r="K153" s="18">
        <v>13</v>
      </c>
      <c r="L153" s="29"/>
      <c r="M153" s="29"/>
      <c r="N153" s="18" t="s">
        <v>858</v>
      </c>
      <c r="O153" s="18" t="s">
        <v>504</v>
      </c>
      <c r="P153" s="18" t="s">
        <v>859</v>
      </c>
      <c r="Q153" s="18">
        <v>2</v>
      </c>
      <c r="R153" s="33" t="s">
        <v>860</v>
      </c>
      <c r="S153" s="33">
        <v>-999</v>
      </c>
      <c r="T153" s="33" t="s">
        <v>861</v>
      </c>
      <c r="U153" s="33">
        <v>6</v>
      </c>
      <c r="V153" s="31"/>
      <c r="W153" s="31"/>
      <c r="X153" s="31"/>
      <c r="Y153" s="31"/>
      <c r="Z153" s="2"/>
      <c r="AA153" s="2"/>
      <c r="AB153" s="2"/>
      <c r="AC153" s="2"/>
      <c r="AD153" s="2"/>
    </row>
    <row r="154" spans="1:30" ht="14.25" customHeight="1" x14ac:dyDescent="0.2">
      <c r="A154" s="18" t="s">
        <v>862</v>
      </c>
      <c r="B154" s="1">
        <f>VLOOKUP('FINAL CODES'!A154,'Demographic data '!$A$2:$H$927,2,TRUE)</f>
        <v>1208</v>
      </c>
      <c r="C154" s="1">
        <f>VLOOKUP(A154,'Demographic data '!$A$2:$H$927,3,TRUE)</f>
        <v>1</v>
      </c>
      <c r="D154" s="1">
        <f>VLOOKUP(A154,'Demographic data '!$A$2:$H$927,4,TRUE)</f>
        <v>23.597260273972601</v>
      </c>
      <c r="E154" s="1">
        <f>VLOOKUP(A154,'Demographic data '!$A$2:$H$927,5,TRUE)</f>
        <v>185</v>
      </c>
      <c r="F154" s="1">
        <f>VLOOKUP(A154,'Demographic data '!$A$2:$H$927,6,TRUE)</f>
        <v>2</v>
      </c>
      <c r="G154" s="1">
        <f>VLOOKUP(A154,'Demographic data '!$A$2:$H$927,7,TRUE)</f>
        <v>11</v>
      </c>
      <c r="H154" s="1">
        <f>VLOOKUP(A154,'Demographic data '!$A$2:$H$927,8,TRUE)</f>
        <v>11</v>
      </c>
      <c r="J154" s="18" t="s">
        <v>863</v>
      </c>
      <c r="K154" s="18">
        <v>3</v>
      </c>
      <c r="L154" s="29"/>
      <c r="M154" s="29"/>
      <c r="N154" s="18" t="s">
        <v>864</v>
      </c>
      <c r="O154" s="18" t="s">
        <v>628</v>
      </c>
      <c r="P154" s="18" t="s">
        <v>865</v>
      </c>
      <c r="Q154" s="18">
        <v>-999</v>
      </c>
      <c r="R154" s="33" t="s">
        <v>866</v>
      </c>
      <c r="S154" s="33">
        <v>2</v>
      </c>
      <c r="T154" s="33" t="s">
        <v>867</v>
      </c>
      <c r="U154" s="33" t="s">
        <v>133</v>
      </c>
      <c r="V154" s="31"/>
      <c r="W154" s="31"/>
      <c r="X154" s="31"/>
      <c r="Y154" s="31"/>
      <c r="Z154" s="2"/>
      <c r="AA154" s="2"/>
      <c r="AB154" s="2"/>
      <c r="AC154" s="2"/>
      <c r="AD154" s="2"/>
    </row>
    <row r="155" spans="1:30" ht="14.25" customHeight="1" x14ac:dyDescent="0.2">
      <c r="A155" s="18" t="s">
        <v>868</v>
      </c>
      <c r="B155" s="1">
        <f>VLOOKUP('FINAL CODES'!A155,'Demographic data '!$A$2:$H$927,2,TRUE)</f>
        <v>937</v>
      </c>
      <c r="C155" s="1">
        <f>VLOOKUP(A155,'Demographic data '!$A$2:$H$927,3,TRUE)</f>
        <v>1</v>
      </c>
      <c r="D155" s="1">
        <f>VLOOKUP(A155,'Demographic data '!$A$2:$H$927,4,TRUE)</f>
        <v>32.260273972602739</v>
      </c>
      <c r="E155" s="1">
        <f>VLOOKUP(A155,'Demographic data '!$A$2:$H$927,5,TRUE)</f>
        <v>84</v>
      </c>
      <c r="F155" s="1">
        <f>VLOOKUP(A155,'Demographic data '!$A$2:$H$927,6,TRUE)</f>
        <v>3</v>
      </c>
      <c r="G155" s="1">
        <f>VLOOKUP(A155,'Demographic data '!$A$2:$H$927,7,TRUE)</f>
        <v>2</v>
      </c>
      <c r="H155" s="1">
        <f>VLOOKUP(A155,'Demographic data '!$A$2:$H$927,8,TRUE)</f>
        <v>2</v>
      </c>
      <c r="J155" s="18" t="s">
        <v>869</v>
      </c>
      <c r="K155" s="18">
        <v>10</v>
      </c>
      <c r="L155" s="29">
        <v>10</v>
      </c>
      <c r="M155" s="29">
        <v>10</v>
      </c>
      <c r="N155" s="18" t="s">
        <v>870</v>
      </c>
      <c r="O155" s="18" t="s">
        <v>450</v>
      </c>
      <c r="P155" s="18" t="s">
        <v>871</v>
      </c>
      <c r="Q155" s="18">
        <v>2</v>
      </c>
      <c r="R155" s="33" t="s">
        <v>872</v>
      </c>
      <c r="S155" s="33" t="s">
        <v>101</v>
      </c>
      <c r="T155" s="33" t="s">
        <v>873</v>
      </c>
      <c r="U155" s="33" t="s">
        <v>133</v>
      </c>
      <c r="V155" s="31"/>
      <c r="W155" s="31"/>
      <c r="X155" s="31"/>
      <c r="Y155" s="31"/>
      <c r="Z155" s="2"/>
      <c r="AA155" s="2"/>
      <c r="AB155" s="2"/>
      <c r="AC155" s="2"/>
      <c r="AD155" s="2"/>
    </row>
    <row r="156" spans="1:30" ht="14.25" customHeight="1" x14ac:dyDescent="0.2">
      <c r="A156" s="18" t="s">
        <v>874</v>
      </c>
      <c r="B156" s="1">
        <f>VLOOKUP('FINAL CODES'!A156,'Demographic data '!$A$2:$H$927,2,TRUE)</f>
        <v>1639</v>
      </c>
      <c r="C156" s="1">
        <f>VLOOKUP(A156,'Demographic data '!$A$2:$H$927,3,TRUE)</f>
        <v>1</v>
      </c>
      <c r="D156" s="1">
        <f>VLOOKUP(A156,'Demographic data '!$A$2:$H$927,4,TRUE)</f>
        <v>57.945205479452056</v>
      </c>
      <c r="E156" s="1">
        <f>VLOOKUP(A156,'Demographic data '!$A$2:$H$927,5,TRUE)</f>
        <v>185</v>
      </c>
      <c r="F156" s="1">
        <f>VLOOKUP(A156,'Demographic data '!$A$2:$H$927,6,TRUE)</f>
        <v>7</v>
      </c>
      <c r="G156" s="1">
        <f>VLOOKUP(A156,'Demographic data '!$A$2:$H$927,7,TRUE)</f>
        <v>5</v>
      </c>
      <c r="H156" s="1">
        <f>VLOOKUP(A156,'Demographic data '!$A$2:$H$927,8,TRUE)</f>
        <v>10</v>
      </c>
      <c r="J156" s="18" t="s">
        <v>875</v>
      </c>
      <c r="K156" s="18" t="s">
        <v>319</v>
      </c>
      <c r="L156" s="29"/>
      <c r="M156" s="29"/>
      <c r="N156" s="18" t="s">
        <v>585</v>
      </c>
      <c r="O156" s="18">
        <v>-999</v>
      </c>
      <c r="P156" s="18" t="s">
        <v>876</v>
      </c>
      <c r="Q156" s="18">
        <v>11</v>
      </c>
      <c r="R156" s="33" t="s">
        <v>877</v>
      </c>
      <c r="S156" s="33" t="s">
        <v>125</v>
      </c>
      <c r="T156" s="33" t="s">
        <v>878</v>
      </c>
      <c r="U156" s="33">
        <v>6</v>
      </c>
      <c r="V156" s="31"/>
      <c r="W156" s="31"/>
      <c r="X156" s="31"/>
      <c r="Y156" s="31"/>
      <c r="Z156" s="2"/>
      <c r="AA156" s="2"/>
      <c r="AB156" s="2"/>
      <c r="AC156" s="2"/>
      <c r="AD156" s="2"/>
    </row>
    <row r="157" spans="1:30" ht="14.25" customHeight="1" x14ac:dyDescent="0.2">
      <c r="A157" s="18" t="s">
        <v>879</v>
      </c>
      <c r="B157" s="1">
        <f>VLOOKUP('FINAL CODES'!A157,'Demographic data '!$A$2:$H$927,2,TRUE)</f>
        <v>718</v>
      </c>
      <c r="C157" s="1">
        <f>VLOOKUP(A157,'Demographic data '!$A$2:$H$927,3,TRUE)</f>
        <v>0</v>
      </c>
      <c r="D157" s="1">
        <f>VLOOKUP(A157,'Demographic data '!$A$2:$H$927,4,TRUE)</f>
        <v>48.915068493150685</v>
      </c>
      <c r="E157" s="1">
        <f>VLOOKUP(A157,'Demographic data '!$A$2:$H$927,5,TRUE)</f>
        <v>187</v>
      </c>
      <c r="F157" s="1">
        <f>VLOOKUP(A157,'Demographic data '!$A$2:$H$927,6,TRUE)</f>
        <v>4</v>
      </c>
      <c r="G157" s="1">
        <f>VLOOKUP(A157,'Demographic data '!$A$2:$H$927,7,TRUE)</f>
        <v>12</v>
      </c>
      <c r="H157" s="1">
        <f>VLOOKUP(A157,'Demographic data '!$A$2:$H$927,8,TRUE)</f>
        <v>2</v>
      </c>
      <c r="J157" s="18" t="s">
        <v>880</v>
      </c>
      <c r="K157" s="18" t="s">
        <v>881</v>
      </c>
      <c r="L157" s="29"/>
      <c r="M157" s="29"/>
      <c r="N157" s="18" t="s">
        <v>882</v>
      </c>
      <c r="O157" s="18" t="s">
        <v>883</v>
      </c>
      <c r="P157" s="18" t="s">
        <v>884</v>
      </c>
      <c r="Q157" s="18" t="s">
        <v>885</v>
      </c>
      <c r="R157" s="33" t="s">
        <v>886</v>
      </c>
      <c r="S157" s="33" t="s">
        <v>887</v>
      </c>
      <c r="T157" s="33" t="s">
        <v>888</v>
      </c>
      <c r="U157" s="33" t="s">
        <v>633</v>
      </c>
      <c r="V157" s="31"/>
      <c r="W157" s="31"/>
      <c r="X157" s="31"/>
      <c r="Y157" s="31"/>
      <c r="Z157" s="2"/>
      <c r="AA157" s="2"/>
      <c r="AB157" s="2"/>
      <c r="AC157" s="2"/>
      <c r="AD157" s="2"/>
    </row>
    <row r="158" spans="1:30" ht="14.25" customHeight="1" x14ac:dyDescent="0.2">
      <c r="A158" s="18" t="s">
        <v>889</v>
      </c>
      <c r="B158" s="1">
        <f>VLOOKUP('FINAL CODES'!A158,'Demographic data '!$A$2:$H$927,2,TRUE)</f>
        <v>1300</v>
      </c>
      <c r="C158" s="1">
        <f>VLOOKUP(A158,'Demographic data '!$A$2:$H$927,3,TRUE)</f>
        <v>1</v>
      </c>
      <c r="D158" s="1">
        <f>VLOOKUP(A158,'Demographic data '!$A$2:$H$927,4,TRUE)</f>
        <v>36.980821917808221</v>
      </c>
      <c r="E158" s="1">
        <f>VLOOKUP(A158,'Demographic data '!$A$2:$H$927,5,TRUE)</f>
        <v>187</v>
      </c>
      <c r="F158" s="1">
        <f>VLOOKUP(A158,'Demographic data '!$A$2:$H$927,6,TRUE)</f>
        <v>11</v>
      </c>
      <c r="G158" s="1">
        <f>VLOOKUP(A158,'Demographic data '!$A$2:$H$927,7,TRUE)</f>
        <v>12</v>
      </c>
      <c r="H158" s="1">
        <f>VLOOKUP(A158,'Demographic data '!$A$2:$H$927,8,TRUE)</f>
        <v>3</v>
      </c>
      <c r="J158" s="18" t="s">
        <v>185</v>
      </c>
      <c r="K158" s="18">
        <v>-999</v>
      </c>
      <c r="L158" s="29"/>
      <c r="M158" s="29"/>
      <c r="N158" s="18" t="s">
        <v>284</v>
      </c>
      <c r="O158" s="18">
        <v>-999</v>
      </c>
      <c r="P158" s="18" t="s">
        <v>54</v>
      </c>
      <c r="Q158" s="18">
        <v>-99</v>
      </c>
      <c r="R158" s="33" t="s">
        <v>890</v>
      </c>
      <c r="S158" s="33" t="s">
        <v>101</v>
      </c>
      <c r="T158" s="33" t="s">
        <v>891</v>
      </c>
      <c r="U158" s="33" t="s">
        <v>471</v>
      </c>
      <c r="V158" s="31"/>
      <c r="W158" s="31"/>
      <c r="X158" s="31"/>
      <c r="Y158" s="31"/>
      <c r="Z158" s="2"/>
      <c r="AA158" s="2"/>
      <c r="AB158" s="2"/>
      <c r="AC158" s="2"/>
      <c r="AD158" s="2"/>
    </row>
    <row r="159" spans="1:30" ht="14.25" customHeight="1" x14ac:dyDescent="0.2">
      <c r="A159" s="18" t="s">
        <v>892</v>
      </c>
      <c r="B159" s="1">
        <f>VLOOKUP('FINAL CODES'!A159,'Demographic data '!$A$2:$H$927,2,TRUE)</f>
        <v>975</v>
      </c>
      <c r="C159" s="1">
        <f>VLOOKUP(A159,'Demographic data '!$A$2:$H$927,3,TRUE)</f>
        <v>1</v>
      </c>
      <c r="D159" s="1">
        <f>VLOOKUP(A159,'Demographic data '!$A$2:$H$927,4,TRUE)</f>
        <v>59.613698630136987</v>
      </c>
      <c r="E159" s="1">
        <f>VLOOKUP(A159,'Demographic data '!$A$2:$H$927,5,TRUE)</f>
        <v>185</v>
      </c>
      <c r="F159" s="1">
        <f>VLOOKUP(A159,'Demographic data '!$A$2:$H$927,6,TRUE)</f>
        <v>4</v>
      </c>
      <c r="G159" s="1">
        <f>VLOOKUP(A159,'Demographic data '!$A$2:$H$927,7,TRUE)</f>
        <v>7</v>
      </c>
      <c r="H159" s="1">
        <f>VLOOKUP(A159,'Demographic data '!$A$2:$H$927,8,TRUE)</f>
        <v>10</v>
      </c>
      <c r="K159" s="18">
        <v>-99</v>
      </c>
      <c r="L159" s="29"/>
      <c r="M159" s="29"/>
      <c r="O159" s="18">
        <v>-99</v>
      </c>
      <c r="Q159" s="18">
        <v>-99</v>
      </c>
      <c r="R159" s="33"/>
      <c r="S159" s="33">
        <v>-99</v>
      </c>
      <c r="T159" s="33"/>
      <c r="U159" s="33">
        <v>-99</v>
      </c>
      <c r="V159" s="31"/>
      <c r="W159" s="31"/>
      <c r="X159" s="31"/>
      <c r="Y159" s="31"/>
      <c r="Z159" s="2"/>
      <c r="AA159" s="2"/>
      <c r="AB159" s="2"/>
      <c r="AC159" s="2"/>
      <c r="AD159" s="2"/>
    </row>
    <row r="160" spans="1:30" ht="14.25" customHeight="1" x14ac:dyDescent="0.2">
      <c r="A160" s="18" t="s">
        <v>893</v>
      </c>
      <c r="B160" s="1">
        <f>VLOOKUP('FINAL CODES'!A160,'Demographic data '!$A$2:$H$927,2,TRUE)</f>
        <v>1889</v>
      </c>
      <c r="C160" s="1">
        <f>VLOOKUP(A160,'Demographic data '!$A$2:$H$927,3,TRUE)</f>
        <v>0</v>
      </c>
      <c r="D160" s="1">
        <f>VLOOKUP(A160,'Demographic data '!$A$2:$H$927,4,TRUE)</f>
        <v>41.0027397260274</v>
      </c>
      <c r="E160" s="1">
        <f>VLOOKUP(A160,'Demographic data '!$A$2:$H$927,5,TRUE)</f>
        <v>-9</v>
      </c>
      <c r="F160" s="1">
        <f>VLOOKUP(A160,'Demographic data '!$A$2:$H$927,6,TRUE)</f>
        <v>-9</v>
      </c>
      <c r="G160" s="1">
        <f>VLOOKUP(A160,'Demographic data '!$A$2:$H$927,7,TRUE)</f>
        <v>-9</v>
      </c>
      <c r="H160" s="1">
        <f>VLOOKUP(A160,'Demographic data '!$A$2:$H$927,8,TRUE)</f>
        <v>-9</v>
      </c>
      <c r="J160" s="18" t="s">
        <v>894</v>
      </c>
      <c r="K160" s="18" t="s">
        <v>895</v>
      </c>
      <c r="L160" s="29"/>
      <c r="M160" s="29"/>
      <c r="N160" s="18" t="s">
        <v>896</v>
      </c>
      <c r="O160" s="18" t="s">
        <v>897</v>
      </c>
      <c r="P160" s="18" t="s">
        <v>898</v>
      </c>
      <c r="Q160" s="18">
        <v>-999</v>
      </c>
      <c r="R160" s="33" t="s">
        <v>899</v>
      </c>
      <c r="S160" s="33" t="s">
        <v>900</v>
      </c>
      <c r="T160" s="33" t="s">
        <v>901</v>
      </c>
      <c r="U160" s="33" t="s">
        <v>902</v>
      </c>
      <c r="V160" s="31"/>
      <c r="W160" s="31"/>
      <c r="X160" s="31"/>
      <c r="Y160" s="31"/>
      <c r="Z160" s="2"/>
      <c r="AA160" s="2"/>
      <c r="AB160" s="2"/>
      <c r="AC160" s="2"/>
      <c r="AD160" s="2"/>
    </row>
    <row r="161" spans="1:34" ht="14.25" customHeight="1" x14ac:dyDescent="0.2">
      <c r="A161" s="18" t="s">
        <v>903</v>
      </c>
      <c r="B161" s="1">
        <f>VLOOKUP('FINAL CODES'!A161,'Demographic data '!$A$2:$H$927,2,TRUE)</f>
        <v>1609</v>
      </c>
      <c r="C161" s="1">
        <f>VLOOKUP(A161,'Demographic data '!$A$2:$H$927,3,TRUE)</f>
        <v>1</v>
      </c>
      <c r="D161" s="1">
        <f>VLOOKUP(A161,'Demographic data '!$A$2:$H$927,4,TRUE)</f>
        <v>26.394520547945206</v>
      </c>
      <c r="E161" s="1">
        <f>VLOOKUP(A161,'Demographic data '!$A$2:$H$927,5,TRUE)</f>
        <v>185</v>
      </c>
      <c r="F161" s="1">
        <f>VLOOKUP(A161,'Demographic data '!$A$2:$H$927,6,TRUE)</f>
        <v>3</v>
      </c>
      <c r="G161" s="1">
        <f>VLOOKUP(A161,'Demographic data '!$A$2:$H$927,7,TRUE)</f>
        <v>4</v>
      </c>
      <c r="H161" s="1">
        <f>VLOOKUP(A161,'Demographic data '!$A$2:$H$927,8,TRUE)</f>
        <v>3</v>
      </c>
      <c r="J161" s="18" t="s">
        <v>904</v>
      </c>
      <c r="K161" s="18">
        <v>1</v>
      </c>
      <c r="L161" s="32">
        <v>1</v>
      </c>
      <c r="M161" s="32">
        <v>1</v>
      </c>
      <c r="N161" s="18" t="s">
        <v>905</v>
      </c>
      <c r="O161" s="18" t="s">
        <v>906</v>
      </c>
      <c r="P161" s="18" t="s">
        <v>907</v>
      </c>
      <c r="Q161" s="18" t="s">
        <v>908</v>
      </c>
      <c r="R161" s="33" t="s">
        <v>909</v>
      </c>
      <c r="S161" s="33">
        <v>7</v>
      </c>
      <c r="T161" s="33" t="s">
        <v>910</v>
      </c>
      <c r="U161" s="33">
        <v>8</v>
      </c>
      <c r="V161" s="31"/>
      <c r="W161" s="31"/>
      <c r="X161" s="31"/>
      <c r="Y161" s="31"/>
      <c r="Z161" s="2"/>
      <c r="AA161" s="2"/>
      <c r="AB161" s="2"/>
      <c r="AC161" s="2"/>
      <c r="AD161" s="2"/>
    </row>
    <row r="162" spans="1:34" ht="14.25" customHeight="1" x14ac:dyDescent="0.2">
      <c r="A162" s="18" t="s">
        <v>911</v>
      </c>
      <c r="B162" s="1">
        <f>VLOOKUP('FINAL CODES'!A162,'Demographic data '!$A$2:$H$927,2,TRUE)</f>
        <v>1690</v>
      </c>
      <c r="C162" s="1">
        <f>VLOOKUP(A162,'Demographic data '!$A$2:$H$927,3,TRUE)</f>
        <v>1</v>
      </c>
      <c r="D162" s="1">
        <f>VLOOKUP(A162,'Demographic data '!$A$2:$H$927,4,TRUE)</f>
        <v>32.747945205479454</v>
      </c>
      <c r="E162" s="1">
        <f>VLOOKUP(A162,'Demographic data '!$A$2:$H$927,5,TRUE)</f>
        <v>31</v>
      </c>
      <c r="F162" s="1">
        <f>VLOOKUP(A162,'Demographic data '!$A$2:$H$927,6,TRUE)</f>
        <v>4</v>
      </c>
      <c r="G162" s="1">
        <f>VLOOKUP(A162,'Demographic data '!$A$2:$H$927,7,TRUE)</f>
        <v>6</v>
      </c>
      <c r="H162" s="1">
        <f>VLOOKUP(A162,'Demographic data '!$A$2:$H$927,8,TRUE)</f>
        <v>3</v>
      </c>
      <c r="J162" s="18" t="s">
        <v>54</v>
      </c>
      <c r="K162" s="18">
        <v>-99</v>
      </c>
      <c r="L162" s="29">
        <v>-99</v>
      </c>
      <c r="M162" s="29">
        <v>-99</v>
      </c>
      <c r="N162" s="18" t="s">
        <v>54</v>
      </c>
      <c r="O162" s="18">
        <v>-99</v>
      </c>
      <c r="P162" s="18" t="s">
        <v>54</v>
      </c>
      <c r="Q162" s="18">
        <v>-99</v>
      </c>
      <c r="R162" s="33" t="s">
        <v>54</v>
      </c>
      <c r="S162" s="33">
        <v>-99</v>
      </c>
      <c r="T162" s="33" t="s">
        <v>54</v>
      </c>
      <c r="U162" s="33">
        <v>-99</v>
      </c>
      <c r="V162" s="31"/>
      <c r="W162" s="31"/>
      <c r="X162" s="31"/>
      <c r="Y162" s="31"/>
      <c r="Z162" s="2"/>
      <c r="AA162" s="2"/>
      <c r="AB162" s="2"/>
      <c r="AC162" s="2"/>
      <c r="AD162" s="2"/>
    </row>
    <row r="163" spans="1:34" ht="14.25" customHeight="1" x14ac:dyDescent="0.2">
      <c r="A163" s="18" t="s">
        <v>912</v>
      </c>
      <c r="B163" s="1">
        <f>VLOOKUP('FINAL CODES'!A163,'Demographic data '!$A$2:$H$927,2,TRUE)</f>
        <v>2049</v>
      </c>
      <c r="C163" s="1">
        <f>VLOOKUP(A163,'Demographic data '!$A$2:$H$927,3,TRUE)</f>
        <v>1</v>
      </c>
      <c r="D163" s="1">
        <f>VLOOKUP(A163,'Demographic data '!$A$2:$H$927,4,TRUE)</f>
        <v>26.397260273972602</v>
      </c>
      <c r="E163" s="1">
        <f>VLOOKUP(A163,'Demographic data '!$A$2:$H$927,5,TRUE)</f>
        <v>185</v>
      </c>
      <c r="F163" s="1">
        <f>VLOOKUP(A163,'Demographic data '!$A$2:$H$927,6,TRUE)</f>
        <v>3</v>
      </c>
      <c r="G163" s="1">
        <f>VLOOKUP(A163,'Demographic data '!$A$2:$H$927,7,TRUE)</f>
        <v>3</v>
      </c>
      <c r="H163" s="1">
        <f>VLOOKUP(A163,'Demographic data '!$A$2:$H$927,8,TRUE)</f>
        <v>1</v>
      </c>
      <c r="J163" s="18" t="s">
        <v>913</v>
      </c>
      <c r="K163" s="18" t="s">
        <v>770</v>
      </c>
      <c r="L163" s="29"/>
      <c r="M163" s="29"/>
      <c r="N163" s="18" t="s">
        <v>914</v>
      </c>
      <c r="O163" s="18">
        <v>-999</v>
      </c>
      <c r="P163" s="18" t="s">
        <v>915</v>
      </c>
      <c r="Q163" s="18" t="s">
        <v>916</v>
      </c>
      <c r="R163" s="33" t="s">
        <v>917</v>
      </c>
      <c r="S163" s="33">
        <v>6</v>
      </c>
      <c r="T163" s="33" t="s">
        <v>918</v>
      </c>
      <c r="U163" s="33">
        <v>6</v>
      </c>
      <c r="V163" s="31"/>
      <c r="W163" s="31"/>
      <c r="X163" s="31"/>
      <c r="Y163" s="31"/>
      <c r="Z163" s="2"/>
      <c r="AA163" s="2"/>
      <c r="AB163" s="2"/>
      <c r="AC163" s="2"/>
      <c r="AD163" s="2"/>
    </row>
    <row r="164" spans="1:34" ht="14.25" customHeight="1" x14ac:dyDescent="0.2">
      <c r="A164" s="18" t="s">
        <v>919</v>
      </c>
      <c r="B164" s="1">
        <f>VLOOKUP('FINAL CODES'!A164,'Demographic data '!$A$2:$H$927,2,TRUE)</f>
        <v>2063</v>
      </c>
      <c r="C164" s="1">
        <f>VLOOKUP(A164,'Demographic data '!$A$2:$H$927,3,TRUE)</f>
        <v>1</v>
      </c>
      <c r="D164" s="1">
        <f>VLOOKUP(A164,'Demographic data '!$A$2:$H$927,4,TRUE)</f>
        <v>28.709589041095889</v>
      </c>
      <c r="E164" s="1">
        <f>VLOOKUP(A164,'Demographic data '!$A$2:$H$927,5,TRUE)</f>
        <v>60</v>
      </c>
      <c r="F164" s="1">
        <f>VLOOKUP(A164,'Demographic data '!$A$2:$H$927,6,TRUE)</f>
        <v>3</v>
      </c>
      <c r="G164" s="1">
        <f>VLOOKUP(A164,'Demographic data '!$A$2:$H$927,7,TRUE)</f>
        <v>3</v>
      </c>
      <c r="H164" s="1">
        <f>VLOOKUP(A164,'Demographic data '!$A$2:$H$927,8,TRUE)</f>
        <v>4</v>
      </c>
      <c r="J164" s="18" t="s">
        <v>920</v>
      </c>
      <c r="K164" s="18" t="s">
        <v>108</v>
      </c>
      <c r="L164" s="34">
        <v>1</v>
      </c>
      <c r="M164" s="34" t="s">
        <v>921</v>
      </c>
      <c r="N164" s="18" t="s">
        <v>922</v>
      </c>
      <c r="O164" s="18" t="s">
        <v>166</v>
      </c>
      <c r="P164" s="18" t="s">
        <v>923</v>
      </c>
      <c r="Q164" s="18" t="s">
        <v>350</v>
      </c>
      <c r="R164" s="33" t="s">
        <v>924</v>
      </c>
      <c r="S164" s="33" t="s">
        <v>179</v>
      </c>
      <c r="T164" s="33" t="s">
        <v>925</v>
      </c>
      <c r="U164" s="33">
        <v>6</v>
      </c>
      <c r="V164" s="31"/>
      <c r="W164" s="31"/>
      <c r="X164" s="31"/>
      <c r="Y164" s="31"/>
      <c r="Z164" s="2"/>
      <c r="AA164" s="2"/>
      <c r="AB164" s="2"/>
      <c r="AC164" s="2"/>
      <c r="AD164" s="2"/>
    </row>
    <row r="165" spans="1:34" ht="14.25" customHeight="1" x14ac:dyDescent="0.2">
      <c r="A165" s="18" t="s">
        <v>926</v>
      </c>
      <c r="B165" s="1">
        <f>VLOOKUP('FINAL CODES'!A165,'Demographic data '!$A$2:$H$927,2,TRUE)</f>
        <v>1709</v>
      </c>
      <c r="C165" s="1">
        <f>VLOOKUP(A165,'Demographic data '!$A$2:$H$927,3,TRUE)</f>
        <v>1</v>
      </c>
      <c r="D165" s="1">
        <f>VLOOKUP(A165,'Demographic data '!$A$2:$H$927,4,TRUE)</f>
        <v>63.547945205479451</v>
      </c>
      <c r="E165" s="1">
        <f>VLOOKUP(A165,'Demographic data '!$A$2:$H$927,5,TRUE)</f>
        <v>185</v>
      </c>
      <c r="F165" s="1">
        <f>VLOOKUP(A165,'Demographic data '!$A$2:$H$927,6,TRUE)</f>
        <v>4</v>
      </c>
      <c r="G165" s="1">
        <f>VLOOKUP(A165,'Demographic data '!$A$2:$H$927,7,TRUE)</f>
        <v>3</v>
      </c>
      <c r="H165" s="1">
        <f>VLOOKUP(A165,'Demographic data '!$A$2:$H$927,8,TRUE)</f>
        <v>10</v>
      </c>
      <c r="J165" s="18" t="s">
        <v>54</v>
      </c>
      <c r="K165" s="18">
        <v>-99</v>
      </c>
      <c r="L165" s="29">
        <v>-99</v>
      </c>
      <c r="M165" s="29">
        <v>-99</v>
      </c>
      <c r="N165" s="18" t="s">
        <v>54</v>
      </c>
      <c r="O165" s="18">
        <v>-99</v>
      </c>
      <c r="P165" s="18" t="s">
        <v>54</v>
      </c>
      <c r="Q165" s="18">
        <v>-99</v>
      </c>
      <c r="R165" s="33" t="s">
        <v>54</v>
      </c>
      <c r="S165" s="33">
        <v>-99</v>
      </c>
      <c r="T165" s="33" t="s">
        <v>54</v>
      </c>
      <c r="U165" s="33">
        <v>-99</v>
      </c>
      <c r="V165" s="31"/>
      <c r="W165" s="31"/>
      <c r="X165" s="31"/>
      <c r="Y165" s="31"/>
      <c r="Z165" s="2"/>
      <c r="AA165" s="2"/>
      <c r="AB165" s="2"/>
      <c r="AC165" s="2"/>
      <c r="AD165" s="2"/>
    </row>
    <row r="166" spans="1:34" ht="14.25" customHeight="1" x14ac:dyDescent="0.2">
      <c r="A166" s="18" t="s">
        <v>927</v>
      </c>
      <c r="B166" s="1">
        <f>VLOOKUP('FINAL CODES'!A166,'Demographic data '!$A$2:$H$927,2,TRUE)</f>
        <v>1925</v>
      </c>
      <c r="C166" s="1">
        <f>VLOOKUP(A166,'Demographic data '!$A$2:$H$927,3,TRUE)</f>
        <v>1</v>
      </c>
      <c r="D166" s="1">
        <f>VLOOKUP(A166,'Demographic data '!$A$2:$H$927,4,TRUE)</f>
        <v>33.276712328767125</v>
      </c>
      <c r="E166" s="1">
        <f>VLOOKUP(A166,'Demographic data '!$A$2:$H$927,5,TRUE)</f>
        <v>185</v>
      </c>
      <c r="F166" s="1">
        <f>VLOOKUP(A166,'Demographic data '!$A$2:$H$927,6,TRUE)</f>
        <v>3</v>
      </c>
      <c r="G166" s="1">
        <f>VLOOKUP(A166,'Demographic data '!$A$2:$H$927,7,TRUE)</f>
        <v>10</v>
      </c>
      <c r="H166" s="1">
        <f>VLOOKUP(A166,'Demographic data '!$A$2:$H$927,8,TRUE)</f>
        <v>3</v>
      </c>
      <c r="J166" s="18" t="s">
        <v>928</v>
      </c>
      <c r="K166" s="18" t="s">
        <v>101</v>
      </c>
      <c r="L166" s="29"/>
      <c r="M166" s="29"/>
      <c r="N166" s="18" t="s">
        <v>929</v>
      </c>
      <c r="O166" s="18" t="s">
        <v>930</v>
      </c>
      <c r="P166" s="18" t="s">
        <v>242</v>
      </c>
      <c r="Q166" s="18">
        <v>-999</v>
      </c>
      <c r="R166" s="33" t="s">
        <v>931</v>
      </c>
      <c r="S166" s="33" t="s">
        <v>900</v>
      </c>
      <c r="T166" s="33" t="s">
        <v>932</v>
      </c>
      <c r="U166" s="33">
        <v>8</v>
      </c>
      <c r="V166" s="31"/>
      <c r="W166" s="31"/>
      <c r="X166" s="31"/>
      <c r="Y166" s="31"/>
      <c r="Z166" s="2"/>
      <c r="AA166" s="2"/>
      <c r="AB166" s="2"/>
      <c r="AC166" s="2"/>
      <c r="AD166" s="2"/>
      <c r="AG166" s="18" t="s">
        <v>933</v>
      </c>
      <c r="AH166" s="18" t="s">
        <v>934</v>
      </c>
    </row>
    <row r="167" spans="1:34" ht="14.25" customHeight="1" x14ac:dyDescent="0.2">
      <c r="A167" s="18" t="s">
        <v>935</v>
      </c>
      <c r="B167" s="1">
        <f>VLOOKUP('FINAL CODES'!A167,'Demographic data '!$A$2:$H$927,2,TRUE)</f>
        <v>380</v>
      </c>
      <c r="C167" s="1">
        <f>VLOOKUP(A167,'Demographic data '!$A$2:$H$927,3,TRUE)</f>
        <v>1</v>
      </c>
      <c r="D167" s="1">
        <f>VLOOKUP(A167,'Demographic data '!$A$2:$H$927,4,TRUE)</f>
        <v>20.915068493150685</v>
      </c>
      <c r="E167" s="1">
        <f>VLOOKUP(A167,'Demographic data '!$A$2:$H$927,5,TRUE)</f>
        <v>185</v>
      </c>
      <c r="F167" s="1">
        <f>VLOOKUP(A167,'Demographic data '!$A$2:$H$927,6,TRUE)</f>
        <v>1</v>
      </c>
      <c r="G167" s="1">
        <f>VLOOKUP(A167,'Demographic data '!$A$2:$H$927,7,TRUE)</f>
        <v>6</v>
      </c>
      <c r="H167" s="1">
        <f>VLOOKUP(A167,'Demographic data '!$A$2:$H$927,8,TRUE)</f>
        <v>10</v>
      </c>
      <c r="J167" s="18" t="s">
        <v>936</v>
      </c>
      <c r="K167" s="18" t="s">
        <v>258</v>
      </c>
      <c r="L167" s="29"/>
      <c r="M167" s="29"/>
      <c r="N167" s="18" t="s">
        <v>937</v>
      </c>
      <c r="O167" s="18" t="s">
        <v>938</v>
      </c>
      <c r="P167" s="18" t="s">
        <v>939</v>
      </c>
      <c r="Q167" s="18" t="s">
        <v>940</v>
      </c>
      <c r="R167" s="33" t="s">
        <v>941</v>
      </c>
      <c r="S167" s="33" t="s">
        <v>942</v>
      </c>
      <c r="T167" s="33" t="s">
        <v>943</v>
      </c>
      <c r="U167" s="33" t="s">
        <v>944</v>
      </c>
      <c r="V167" s="31"/>
      <c r="W167" s="31"/>
      <c r="X167" s="31"/>
      <c r="Y167" s="31"/>
      <c r="Z167" s="2"/>
      <c r="AA167" s="2"/>
      <c r="AB167" s="2"/>
      <c r="AC167" s="2"/>
      <c r="AD167" s="2"/>
    </row>
    <row r="168" spans="1:34" ht="14.25" customHeight="1" x14ac:dyDescent="0.2">
      <c r="A168" s="18" t="s">
        <v>945</v>
      </c>
      <c r="B168" s="1">
        <f>VLOOKUP('FINAL CODES'!A168,'Demographic data '!$A$2:$H$927,2,TRUE)</f>
        <v>3342</v>
      </c>
      <c r="C168" s="1">
        <f>VLOOKUP(A168,'Demographic data '!$A$2:$H$927,3,TRUE)</f>
        <v>1</v>
      </c>
      <c r="D168" s="1">
        <f>VLOOKUP(A168,'Demographic data '!$A$2:$H$927,4,TRUE)</f>
        <v>29.536986301369861</v>
      </c>
      <c r="E168" s="1">
        <f>VLOOKUP(A168,'Demographic data '!$A$2:$H$927,5,TRUE)</f>
        <v>185</v>
      </c>
      <c r="F168" s="1">
        <f>VLOOKUP(A168,'Demographic data '!$A$2:$H$927,6,TRUE)</f>
        <v>3</v>
      </c>
      <c r="G168" s="1">
        <f>VLOOKUP(A168,'Demographic data '!$A$2:$H$927,7,TRUE)</f>
        <v>9</v>
      </c>
      <c r="H168" s="1">
        <f>VLOOKUP(A168,'Demographic data '!$A$2:$H$927,8,TRUE)</f>
        <v>8</v>
      </c>
      <c r="J168" s="18" t="s">
        <v>946</v>
      </c>
      <c r="K168" s="18" t="s">
        <v>947</v>
      </c>
      <c r="L168" s="29"/>
      <c r="M168" s="29"/>
      <c r="N168" s="18" t="s">
        <v>948</v>
      </c>
      <c r="O168" s="18" t="s">
        <v>949</v>
      </c>
      <c r="P168" s="18" t="s">
        <v>54</v>
      </c>
      <c r="Q168" s="18">
        <v>-99</v>
      </c>
      <c r="R168" s="33" t="s">
        <v>950</v>
      </c>
      <c r="S168" s="33" t="s">
        <v>101</v>
      </c>
      <c r="T168" s="33" t="s">
        <v>54</v>
      </c>
      <c r="U168" s="33">
        <v>-99</v>
      </c>
      <c r="V168" s="31"/>
      <c r="W168" s="31"/>
      <c r="X168" s="31"/>
      <c r="Y168" s="31"/>
      <c r="Z168" s="2"/>
      <c r="AA168" s="2"/>
      <c r="AB168" s="2"/>
      <c r="AC168" s="2"/>
      <c r="AD168" s="2"/>
    </row>
    <row r="169" spans="1:34" ht="14.25" customHeight="1" x14ac:dyDescent="0.2">
      <c r="A169" s="18" t="s">
        <v>951</v>
      </c>
      <c r="B169" s="1">
        <f>VLOOKUP('FINAL CODES'!A169,'Demographic data '!$A$2:$H$927,2,TRUE)</f>
        <v>523</v>
      </c>
      <c r="C169" s="1">
        <f>VLOOKUP(A169,'Demographic data '!$A$2:$H$927,3,TRUE)</f>
        <v>1</v>
      </c>
      <c r="D169" s="1">
        <f>VLOOKUP(A169,'Demographic data '!$A$2:$H$927,4,TRUE)</f>
        <v>26.106849315068494</v>
      </c>
      <c r="E169" s="1">
        <f>VLOOKUP(A169,'Demographic data '!$A$2:$H$927,5,TRUE)</f>
        <v>185</v>
      </c>
      <c r="F169" s="1">
        <f>VLOOKUP(A169,'Demographic data '!$A$2:$H$927,6,TRUE)</f>
        <v>4</v>
      </c>
      <c r="G169" s="1">
        <f>VLOOKUP(A169,'Demographic data '!$A$2:$H$927,7,TRUE)</f>
        <v>7</v>
      </c>
      <c r="H169" s="1">
        <f>VLOOKUP(A169,'Demographic data '!$A$2:$H$927,8,TRUE)</f>
        <v>3</v>
      </c>
      <c r="J169" s="18" t="s">
        <v>952</v>
      </c>
      <c r="K169" s="18" t="s">
        <v>562</v>
      </c>
      <c r="L169" s="38" t="s">
        <v>953</v>
      </c>
      <c r="M169" s="34" t="s">
        <v>125</v>
      </c>
      <c r="N169" s="18" t="s">
        <v>954</v>
      </c>
      <c r="O169" s="18">
        <v>3</v>
      </c>
      <c r="P169" s="18" t="s">
        <v>955</v>
      </c>
      <c r="Q169" s="18">
        <v>2</v>
      </c>
      <c r="R169" s="33" t="s">
        <v>956</v>
      </c>
      <c r="S169" s="33">
        <v>2</v>
      </c>
      <c r="T169" s="33" t="s">
        <v>957</v>
      </c>
      <c r="U169" s="33">
        <v>2</v>
      </c>
      <c r="V169" s="31"/>
      <c r="W169" s="31"/>
      <c r="X169" s="31"/>
      <c r="Y169" s="31"/>
      <c r="Z169" s="2"/>
      <c r="AA169" s="2"/>
      <c r="AB169" s="2"/>
      <c r="AC169" s="2"/>
      <c r="AD169" s="2"/>
    </row>
    <row r="170" spans="1:34" ht="14.25" customHeight="1" x14ac:dyDescent="0.2">
      <c r="A170" s="18" t="s">
        <v>958</v>
      </c>
      <c r="B170" s="1">
        <f>VLOOKUP('FINAL CODES'!A170,'Demographic data '!$A$2:$H$927,2,TRUE)</f>
        <v>505</v>
      </c>
      <c r="C170" s="1">
        <f>VLOOKUP(A170,'Demographic data '!$A$2:$H$927,3,TRUE)</f>
        <v>0</v>
      </c>
      <c r="D170" s="1">
        <f>VLOOKUP(A170,'Demographic data '!$A$2:$H$927,4,TRUE)</f>
        <v>44.627397260273973</v>
      </c>
      <c r="E170" s="1">
        <f>VLOOKUP(A170,'Demographic data '!$A$2:$H$927,5,TRUE)</f>
        <v>9</v>
      </c>
      <c r="F170" s="1">
        <f>VLOOKUP(A170,'Demographic data '!$A$2:$H$927,6,TRUE)</f>
        <v>4</v>
      </c>
      <c r="G170" s="1">
        <f>VLOOKUP(A170,'Demographic data '!$A$2:$H$927,7,TRUE)</f>
        <v>12</v>
      </c>
      <c r="H170" s="1">
        <f>VLOOKUP(A170,'Demographic data '!$A$2:$H$927,8,TRUE)</f>
        <v>10</v>
      </c>
      <c r="J170" s="18" t="s">
        <v>959</v>
      </c>
      <c r="K170" s="18" t="s">
        <v>724</v>
      </c>
      <c r="L170" s="34">
        <v>7</v>
      </c>
      <c r="M170" s="34"/>
      <c r="N170" s="18" t="s">
        <v>960</v>
      </c>
      <c r="O170" s="18">
        <v>6</v>
      </c>
      <c r="P170" s="18" t="s">
        <v>623</v>
      </c>
      <c r="Q170" s="18">
        <v>-999</v>
      </c>
      <c r="R170" s="33" t="s">
        <v>961</v>
      </c>
      <c r="S170" s="33" t="s">
        <v>101</v>
      </c>
      <c r="T170" s="33" t="s">
        <v>962</v>
      </c>
      <c r="U170" s="33">
        <v>6</v>
      </c>
      <c r="V170" s="31"/>
      <c r="W170" s="31"/>
      <c r="X170" s="31"/>
      <c r="Y170" s="31"/>
      <c r="Z170" s="2"/>
      <c r="AA170" s="2"/>
      <c r="AB170" s="2"/>
      <c r="AC170" s="2"/>
      <c r="AD170" s="2"/>
    </row>
    <row r="171" spans="1:34" ht="14.25" customHeight="1" x14ac:dyDescent="0.2">
      <c r="A171" s="18" t="s">
        <v>963</v>
      </c>
      <c r="B171" s="1">
        <f>VLOOKUP('FINAL CODES'!A171,'Demographic data '!$A$2:$H$927,2,TRUE)</f>
        <v>355</v>
      </c>
      <c r="C171" s="1">
        <f>VLOOKUP(A171,'Demographic data '!$A$2:$H$927,3,TRUE)</f>
        <v>0</v>
      </c>
      <c r="D171" s="1">
        <f>VLOOKUP(A171,'Demographic data '!$A$2:$H$927,4,TRUE)</f>
        <v>31.747945205479454</v>
      </c>
      <c r="E171" s="1">
        <f>VLOOKUP(A171,'Demographic data '!$A$2:$H$927,5,TRUE)</f>
        <v>67</v>
      </c>
      <c r="F171" s="1">
        <f>VLOOKUP(A171,'Demographic data '!$A$2:$H$927,6,TRUE)</f>
        <v>3</v>
      </c>
      <c r="G171" s="1">
        <f>VLOOKUP(A171,'Demographic data '!$A$2:$H$927,7,TRUE)</f>
        <v>1</v>
      </c>
      <c r="H171" s="1">
        <f>VLOOKUP(A171,'Demographic data '!$A$2:$H$927,8,TRUE)</f>
        <v>2</v>
      </c>
      <c r="J171" s="18" t="s">
        <v>964</v>
      </c>
      <c r="K171" s="18">
        <v>1</v>
      </c>
      <c r="L171" s="29"/>
      <c r="M171" s="29"/>
      <c r="N171" s="18" t="s">
        <v>965</v>
      </c>
      <c r="O171" s="18" t="s">
        <v>391</v>
      </c>
      <c r="P171" s="18" t="s">
        <v>966</v>
      </c>
      <c r="Q171" s="18" t="s">
        <v>350</v>
      </c>
      <c r="R171" s="33" t="s">
        <v>967</v>
      </c>
      <c r="S171" s="33" t="s">
        <v>101</v>
      </c>
      <c r="T171" s="33" t="s">
        <v>968</v>
      </c>
      <c r="U171" s="33" t="s">
        <v>969</v>
      </c>
      <c r="V171" s="31"/>
      <c r="W171" s="31"/>
      <c r="X171" s="31"/>
      <c r="Y171" s="31"/>
      <c r="Z171" s="2"/>
      <c r="AA171" s="2"/>
      <c r="AB171" s="2"/>
      <c r="AC171" s="2"/>
      <c r="AD171" s="2"/>
    </row>
    <row r="172" spans="1:34" ht="14.25" customHeight="1" x14ac:dyDescent="0.2">
      <c r="A172" s="18" t="s">
        <v>970</v>
      </c>
      <c r="B172" s="1">
        <f>VLOOKUP('FINAL CODES'!A172,'Demographic data '!$A$2:$H$927,2,TRUE)</f>
        <v>1728</v>
      </c>
      <c r="C172" s="1">
        <f>VLOOKUP(A172,'Demographic data '!$A$2:$H$927,3,TRUE)</f>
        <v>1</v>
      </c>
      <c r="D172" s="1">
        <f>VLOOKUP(A172,'Demographic data '!$A$2:$H$927,4,TRUE)</f>
        <v>27.780821917808218</v>
      </c>
      <c r="E172" s="1">
        <f>VLOOKUP(A172,'Demographic data '!$A$2:$H$927,5,TRUE)</f>
        <v>65</v>
      </c>
      <c r="F172" s="1">
        <f>VLOOKUP(A172,'Demographic data '!$A$2:$H$927,6,TRUE)</f>
        <v>3</v>
      </c>
      <c r="G172" s="1">
        <f>VLOOKUP(A172,'Demographic data '!$A$2:$H$927,7,TRUE)</f>
        <v>3</v>
      </c>
      <c r="H172" s="1">
        <f>VLOOKUP(A172,'Demographic data '!$A$2:$H$927,8,TRUE)</f>
        <v>4</v>
      </c>
      <c r="J172" s="18" t="s">
        <v>971</v>
      </c>
      <c r="K172" s="18">
        <v>10</v>
      </c>
      <c r="L172" s="29"/>
      <c r="M172" s="29"/>
      <c r="N172" s="18" t="s">
        <v>972</v>
      </c>
      <c r="O172" s="18">
        <v>2</v>
      </c>
      <c r="P172" s="18" t="s">
        <v>54</v>
      </c>
      <c r="Q172" s="18">
        <v>-99</v>
      </c>
      <c r="R172" s="33" t="s">
        <v>54</v>
      </c>
      <c r="S172" s="33">
        <v>-99</v>
      </c>
      <c r="T172" s="33" t="s">
        <v>54</v>
      </c>
      <c r="U172" s="33">
        <v>-99</v>
      </c>
      <c r="V172" s="31"/>
      <c r="W172" s="31"/>
      <c r="X172" s="31"/>
      <c r="Y172" s="31"/>
      <c r="Z172" s="2"/>
      <c r="AA172" s="2"/>
      <c r="AB172" s="2"/>
      <c r="AC172" s="2"/>
      <c r="AD172" s="2"/>
    </row>
    <row r="173" spans="1:34" ht="14.25" customHeight="1" x14ac:dyDescent="0.2">
      <c r="A173" s="18" t="s">
        <v>973</v>
      </c>
      <c r="B173" s="1">
        <f>VLOOKUP('FINAL CODES'!A173,'Demographic data '!$A$2:$H$927,2,TRUE)</f>
        <v>1704</v>
      </c>
      <c r="C173" s="1">
        <f>VLOOKUP(A173,'Demographic data '!$A$2:$H$927,3,TRUE)</f>
        <v>1</v>
      </c>
      <c r="D173" s="1">
        <f>VLOOKUP(A173,'Demographic data '!$A$2:$H$927,4,TRUE)</f>
        <v>64.112328767123287</v>
      </c>
      <c r="E173" s="1">
        <f>VLOOKUP(A173,'Demographic data '!$A$2:$H$927,5,TRUE)</f>
        <v>185</v>
      </c>
      <c r="F173" s="1">
        <f>VLOOKUP(A173,'Demographic data '!$A$2:$H$927,6,TRUE)</f>
        <v>7</v>
      </c>
      <c r="G173" s="1">
        <f>VLOOKUP(A173,'Demographic data '!$A$2:$H$927,7,TRUE)</f>
        <v>1</v>
      </c>
      <c r="H173" s="1">
        <f>VLOOKUP(A173,'Demographic data '!$A$2:$H$927,8,TRUE)</f>
        <v>5</v>
      </c>
      <c r="J173" s="18" t="s">
        <v>974</v>
      </c>
      <c r="K173" s="18">
        <v>6</v>
      </c>
      <c r="L173" s="32">
        <v>6</v>
      </c>
      <c r="M173" s="32">
        <v>6</v>
      </c>
      <c r="N173" s="18" t="s">
        <v>975</v>
      </c>
      <c r="O173" s="18" t="s">
        <v>204</v>
      </c>
      <c r="P173" s="18" t="s">
        <v>976</v>
      </c>
      <c r="Q173" s="18">
        <v>11</v>
      </c>
      <c r="R173" s="33" t="s">
        <v>977</v>
      </c>
      <c r="S173" s="33">
        <v>8</v>
      </c>
      <c r="T173" s="33" t="s">
        <v>54</v>
      </c>
      <c r="U173" s="33">
        <v>-99</v>
      </c>
      <c r="V173" s="31"/>
      <c r="W173" s="31"/>
      <c r="X173" s="31"/>
      <c r="Y173" s="31"/>
      <c r="Z173" s="2"/>
      <c r="AA173" s="2"/>
      <c r="AB173" s="2"/>
      <c r="AC173" s="2"/>
      <c r="AD173" s="2"/>
    </row>
    <row r="174" spans="1:34" ht="14.25" customHeight="1" x14ac:dyDescent="0.2">
      <c r="A174" s="18" t="s">
        <v>978</v>
      </c>
      <c r="B174" s="1">
        <f>VLOOKUP('FINAL CODES'!A174,'Demographic data '!$A$2:$H$927,2,TRUE)</f>
        <v>1203</v>
      </c>
      <c r="C174" s="1">
        <f>VLOOKUP(A174,'Demographic data '!$A$2:$H$927,3,TRUE)</f>
        <v>1</v>
      </c>
      <c r="D174" s="1">
        <f>VLOOKUP(A174,'Demographic data '!$A$2:$H$927,4,TRUE)</f>
        <v>30.465753424657535</v>
      </c>
      <c r="E174" s="1">
        <f>VLOOKUP(A174,'Demographic data '!$A$2:$H$927,5,TRUE)</f>
        <v>31</v>
      </c>
      <c r="F174" s="1">
        <f>VLOOKUP(A174,'Demographic data '!$A$2:$H$927,6,TRUE)</f>
        <v>3</v>
      </c>
      <c r="G174" s="1">
        <f>VLOOKUP(A174,'Demographic data '!$A$2:$H$927,7,TRUE)</f>
        <v>9</v>
      </c>
      <c r="H174" s="1">
        <f>VLOOKUP(A174,'Demographic data '!$A$2:$H$927,8,TRUE)</f>
        <v>2</v>
      </c>
      <c r="J174" s="18" t="s">
        <v>979</v>
      </c>
      <c r="K174" s="18" t="s">
        <v>980</v>
      </c>
      <c r="L174" s="29"/>
      <c r="M174" s="29"/>
      <c r="N174" s="18" t="s">
        <v>981</v>
      </c>
      <c r="O174" s="18" t="s">
        <v>450</v>
      </c>
      <c r="P174" s="18" t="s">
        <v>982</v>
      </c>
      <c r="Q174" s="18" t="s">
        <v>983</v>
      </c>
      <c r="R174" s="33" t="s">
        <v>984</v>
      </c>
      <c r="S174" s="33" t="s">
        <v>152</v>
      </c>
      <c r="T174" s="33" t="s">
        <v>985</v>
      </c>
      <c r="U174" s="33" t="s">
        <v>986</v>
      </c>
      <c r="V174" s="31"/>
      <c r="W174" s="31"/>
      <c r="X174" s="31"/>
      <c r="Y174" s="31"/>
      <c r="Z174" s="2"/>
      <c r="AA174" s="2"/>
      <c r="AB174" s="2"/>
      <c r="AC174" s="2"/>
      <c r="AD174" s="2"/>
    </row>
    <row r="175" spans="1:34" ht="14.25" customHeight="1" x14ac:dyDescent="0.2">
      <c r="A175" s="18" t="s">
        <v>987</v>
      </c>
      <c r="B175" s="1">
        <f>VLOOKUP('FINAL CODES'!A175,'Demographic data '!$A$2:$H$927,2,TRUE)</f>
        <v>1238</v>
      </c>
      <c r="C175" s="1">
        <f>VLOOKUP(A175,'Demographic data '!$A$2:$H$927,3,TRUE)</f>
        <v>1</v>
      </c>
      <c r="D175" s="1">
        <f>VLOOKUP(A175,'Demographic data '!$A$2:$H$927,4,TRUE)</f>
        <v>57.246575342465754</v>
      </c>
      <c r="E175" s="1">
        <f>VLOOKUP(A175,'Demographic data '!$A$2:$H$927,5,TRUE)</f>
        <v>185</v>
      </c>
      <c r="F175" s="1">
        <f>VLOOKUP(A175,'Demographic data '!$A$2:$H$927,6,TRUE)</f>
        <v>3</v>
      </c>
      <c r="G175" s="1">
        <f>VLOOKUP(A175,'Demographic data '!$A$2:$H$927,7,TRUE)</f>
        <v>12</v>
      </c>
      <c r="H175" s="1">
        <f>VLOOKUP(A175,'Demographic data '!$A$2:$H$927,8,TRUE)</f>
        <v>10</v>
      </c>
      <c r="J175" s="18" t="s">
        <v>988</v>
      </c>
      <c r="K175" s="18" t="s">
        <v>196</v>
      </c>
      <c r="L175" s="29"/>
      <c r="M175" s="29"/>
      <c r="N175" s="18" t="s">
        <v>989</v>
      </c>
      <c r="O175" s="18" t="s">
        <v>511</v>
      </c>
      <c r="P175" s="18" t="s">
        <v>990</v>
      </c>
      <c r="Q175" s="18">
        <v>2</v>
      </c>
      <c r="R175" s="33" t="s">
        <v>991</v>
      </c>
      <c r="S175" s="33" t="s">
        <v>101</v>
      </c>
      <c r="T175" s="33" t="s">
        <v>992</v>
      </c>
      <c r="U175" s="33">
        <v>13</v>
      </c>
      <c r="V175" s="31"/>
      <c r="W175" s="31"/>
      <c r="X175" s="31"/>
      <c r="Y175" s="31"/>
      <c r="Z175" s="2"/>
      <c r="AA175" s="2"/>
      <c r="AB175" s="2"/>
      <c r="AC175" s="2"/>
      <c r="AD175" s="2"/>
    </row>
    <row r="176" spans="1:34" ht="14.25" customHeight="1" x14ac:dyDescent="0.2">
      <c r="A176" s="18" t="s">
        <v>993</v>
      </c>
      <c r="B176" s="1">
        <f>VLOOKUP('FINAL CODES'!A176,'Demographic data '!$A$2:$H$927,2,TRUE)</f>
        <v>566</v>
      </c>
      <c r="C176" s="1">
        <f>VLOOKUP(A176,'Demographic data '!$A$2:$H$927,3,TRUE)</f>
        <v>1</v>
      </c>
      <c r="D176" s="1">
        <f>VLOOKUP(A176,'Demographic data '!$A$2:$H$927,4,TRUE)</f>
        <v>65.402739726027391</v>
      </c>
      <c r="E176" s="1">
        <f>VLOOKUP(A176,'Demographic data '!$A$2:$H$927,5,TRUE)</f>
        <v>187</v>
      </c>
      <c r="F176" s="1">
        <f>VLOOKUP(A176,'Demographic data '!$A$2:$H$927,6,TRUE)</f>
        <v>7</v>
      </c>
      <c r="G176" s="1">
        <f>VLOOKUP(A176,'Demographic data '!$A$2:$H$927,7,TRUE)</f>
        <v>12</v>
      </c>
      <c r="H176" s="1">
        <f>VLOOKUP(A176,'Demographic data '!$A$2:$H$927,8,TRUE)</f>
        <v>9</v>
      </c>
      <c r="J176" s="18" t="s">
        <v>994</v>
      </c>
      <c r="K176" s="18" t="s">
        <v>772</v>
      </c>
      <c r="L176" s="34">
        <v>7</v>
      </c>
      <c r="M176" s="34" t="s">
        <v>125</v>
      </c>
      <c r="N176" s="18" t="s">
        <v>995</v>
      </c>
      <c r="O176" s="18" t="s">
        <v>321</v>
      </c>
      <c r="P176" s="18" t="s">
        <v>996</v>
      </c>
      <c r="Q176" s="18">
        <v>2</v>
      </c>
      <c r="R176" s="33" t="s">
        <v>997</v>
      </c>
      <c r="S176" s="33" t="s">
        <v>101</v>
      </c>
      <c r="T176" s="33" t="s">
        <v>998</v>
      </c>
      <c r="U176" s="33">
        <v>6</v>
      </c>
      <c r="V176" s="31"/>
      <c r="W176" s="31"/>
      <c r="X176" s="31"/>
      <c r="Y176" s="31"/>
      <c r="Z176" s="2"/>
      <c r="AA176" s="2"/>
      <c r="AB176" s="2"/>
      <c r="AC176" s="2"/>
      <c r="AD176" s="2"/>
    </row>
    <row r="177" spans="1:30" ht="14.25" customHeight="1" x14ac:dyDescent="0.2">
      <c r="A177" s="18" t="s">
        <v>999</v>
      </c>
      <c r="B177" s="1">
        <f>VLOOKUP('FINAL CODES'!A177,'Demographic data '!$A$2:$H$927,2,TRUE)</f>
        <v>545</v>
      </c>
      <c r="C177" s="1">
        <f>VLOOKUP(A177,'Demographic data '!$A$2:$H$927,3,TRUE)</f>
        <v>0</v>
      </c>
      <c r="D177" s="1">
        <f>VLOOKUP(A177,'Demographic data '!$A$2:$H$927,4,TRUE)</f>
        <v>31.293150684931508</v>
      </c>
      <c r="E177" s="1">
        <f>VLOOKUP(A177,'Demographic data '!$A$2:$H$927,5,TRUE)</f>
        <v>67</v>
      </c>
      <c r="F177" s="1">
        <f>VLOOKUP(A177,'Demographic data '!$A$2:$H$927,6,TRUE)</f>
        <v>4</v>
      </c>
      <c r="G177" s="1">
        <f>VLOOKUP(A177,'Demographic data '!$A$2:$H$927,7,TRUE)</f>
        <v>1</v>
      </c>
      <c r="H177" s="1">
        <f>VLOOKUP(A177,'Demographic data '!$A$2:$H$927,8,TRUE)</f>
        <v>3</v>
      </c>
      <c r="J177" s="18" t="s">
        <v>54</v>
      </c>
      <c r="K177" s="18">
        <v>-99</v>
      </c>
      <c r="L177" s="29"/>
      <c r="M177" s="29"/>
      <c r="N177" s="18" t="s">
        <v>1000</v>
      </c>
      <c r="O177" s="18" t="s">
        <v>1001</v>
      </c>
      <c r="P177" s="18" t="s">
        <v>1002</v>
      </c>
      <c r="Q177" s="18" t="s">
        <v>194</v>
      </c>
      <c r="R177" s="33" t="s">
        <v>1003</v>
      </c>
      <c r="S177" s="33" t="s">
        <v>199</v>
      </c>
      <c r="T177" s="33" t="s">
        <v>1004</v>
      </c>
      <c r="U177" s="33">
        <v>7</v>
      </c>
      <c r="V177" s="31"/>
      <c r="W177" s="31"/>
      <c r="X177" s="31"/>
      <c r="Y177" s="31"/>
      <c r="Z177" s="2"/>
      <c r="AA177" s="2"/>
      <c r="AB177" s="2"/>
      <c r="AC177" s="2"/>
      <c r="AD177" s="2"/>
    </row>
    <row r="178" spans="1:30" ht="14.25" customHeight="1" x14ac:dyDescent="0.2">
      <c r="A178" s="18" t="s">
        <v>1005</v>
      </c>
      <c r="B178" s="1">
        <f>VLOOKUP('FINAL CODES'!A178,'Demographic data '!$A$2:$H$927,2,TRUE)</f>
        <v>1107</v>
      </c>
      <c r="C178" s="1">
        <f>VLOOKUP(A178,'Demographic data '!$A$2:$H$927,3,TRUE)</f>
        <v>1</v>
      </c>
      <c r="D178" s="1">
        <f>VLOOKUP(A178,'Demographic data '!$A$2:$H$927,4,TRUE)</f>
        <v>31.649315068493152</v>
      </c>
      <c r="E178" s="1">
        <f>VLOOKUP(A178,'Demographic data '!$A$2:$H$927,5,TRUE)</f>
        <v>187</v>
      </c>
      <c r="F178" s="1">
        <f>VLOOKUP(A178,'Demographic data '!$A$2:$H$927,6,TRUE)</f>
        <v>6</v>
      </c>
      <c r="G178" s="1">
        <f>VLOOKUP(A178,'Demographic data '!$A$2:$H$927,7,TRUE)</f>
        <v>12</v>
      </c>
      <c r="H178" s="1">
        <f>VLOOKUP(A178,'Demographic data '!$A$2:$H$927,8,TRUE)</f>
        <v>10</v>
      </c>
      <c r="J178" s="18" t="s">
        <v>54</v>
      </c>
      <c r="K178" s="18">
        <v>-99</v>
      </c>
      <c r="L178" s="29"/>
      <c r="M178" s="29"/>
      <c r="N178" s="18" t="s">
        <v>1006</v>
      </c>
      <c r="O178" s="18" t="s">
        <v>1007</v>
      </c>
      <c r="P178" s="18" t="s">
        <v>54</v>
      </c>
      <c r="Q178" s="18">
        <v>-99</v>
      </c>
      <c r="R178" s="33" t="s">
        <v>1008</v>
      </c>
      <c r="S178" s="33" t="s">
        <v>101</v>
      </c>
      <c r="T178" s="33" t="s">
        <v>1009</v>
      </c>
      <c r="U178" s="33">
        <v>7</v>
      </c>
      <c r="V178" s="31"/>
      <c r="W178" s="31"/>
      <c r="X178" s="31"/>
      <c r="Y178" s="31"/>
      <c r="Z178" s="2"/>
      <c r="AA178" s="2"/>
      <c r="AB178" s="2"/>
      <c r="AC178" s="2"/>
      <c r="AD178" s="2"/>
    </row>
    <row r="179" spans="1:30" ht="14.25" customHeight="1" x14ac:dyDescent="0.2">
      <c r="A179" s="18" t="s">
        <v>1010</v>
      </c>
      <c r="B179" s="1">
        <f>VLOOKUP('FINAL CODES'!A179,'Demographic data '!$A$2:$H$927,2,TRUE)</f>
        <v>2025</v>
      </c>
      <c r="C179" s="1">
        <f>VLOOKUP(A179,'Demographic data '!$A$2:$H$927,3,TRUE)</f>
        <v>1</v>
      </c>
      <c r="D179" s="1">
        <f>VLOOKUP(A179,'Demographic data '!$A$2:$H$927,4,TRUE)</f>
        <v>57.832876712328769</v>
      </c>
      <c r="E179" s="1">
        <f>VLOOKUP(A179,'Demographic data '!$A$2:$H$927,5,TRUE)</f>
        <v>31</v>
      </c>
      <c r="F179" s="1">
        <f>VLOOKUP(A179,'Demographic data '!$A$2:$H$927,6,TRUE)</f>
        <v>5</v>
      </c>
      <c r="G179" s="1">
        <f>VLOOKUP(A179,'Demographic data '!$A$2:$H$927,7,TRUE)</f>
        <v>-99</v>
      </c>
      <c r="H179" s="1">
        <f>VLOOKUP(A179,'Demographic data '!$A$2:$H$927,8,TRUE)</f>
        <v>10</v>
      </c>
      <c r="J179" s="18" t="s">
        <v>1011</v>
      </c>
      <c r="K179" s="18" t="s">
        <v>770</v>
      </c>
      <c r="L179" s="29"/>
      <c r="M179" s="29"/>
      <c r="N179" s="18" t="s">
        <v>1012</v>
      </c>
      <c r="O179" s="18">
        <v>6</v>
      </c>
      <c r="P179" s="18" t="s">
        <v>242</v>
      </c>
      <c r="Q179" s="18">
        <v>-99</v>
      </c>
      <c r="R179" s="33" t="s">
        <v>1013</v>
      </c>
      <c r="S179" s="33" t="s">
        <v>70</v>
      </c>
      <c r="T179" s="33" t="s">
        <v>1014</v>
      </c>
      <c r="U179" s="33">
        <v>6</v>
      </c>
      <c r="V179" s="31"/>
      <c r="W179" s="31"/>
      <c r="X179" s="31"/>
      <c r="Y179" s="31"/>
      <c r="Z179" s="2"/>
      <c r="AA179" s="2"/>
      <c r="AB179" s="2"/>
      <c r="AC179" s="2"/>
      <c r="AD179" s="2"/>
    </row>
    <row r="180" spans="1:30" ht="14.25" customHeight="1" x14ac:dyDescent="0.2">
      <c r="A180" s="18" t="s">
        <v>1015</v>
      </c>
      <c r="B180" s="1">
        <f>VLOOKUP('FINAL CODES'!A180,'Demographic data '!$A$2:$H$927,2,TRUE)</f>
        <v>1638</v>
      </c>
      <c r="C180" s="1">
        <f>VLOOKUP(A180,'Demographic data '!$A$2:$H$927,3,TRUE)</f>
        <v>1</v>
      </c>
      <c r="D180" s="1">
        <f>VLOOKUP(A180,'Demographic data '!$A$2:$H$927,4,TRUE)</f>
        <v>62.969863013698628</v>
      </c>
      <c r="E180" s="1">
        <f>VLOOKUP(A180,'Demographic data '!$A$2:$H$927,5,TRUE)</f>
        <v>185</v>
      </c>
      <c r="F180" s="1">
        <f>VLOOKUP(A180,'Demographic data '!$A$2:$H$927,6,TRUE)</f>
        <v>4</v>
      </c>
      <c r="G180" s="1">
        <f>VLOOKUP(A180,'Demographic data '!$A$2:$H$927,7,TRUE)</f>
        <v>3</v>
      </c>
      <c r="H180" s="1">
        <f>VLOOKUP(A180,'Demographic data '!$A$2:$H$927,8,TRUE)</f>
        <v>5</v>
      </c>
      <c r="J180" s="18" t="s">
        <v>1016</v>
      </c>
      <c r="K180" s="18" t="s">
        <v>356</v>
      </c>
      <c r="L180" s="34" t="s">
        <v>173</v>
      </c>
      <c r="M180" s="34" t="s">
        <v>633</v>
      </c>
      <c r="N180" s="18" t="s">
        <v>1017</v>
      </c>
      <c r="O180" s="18" t="s">
        <v>1018</v>
      </c>
      <c r="P180" s="18" t="s">
        <v>1019</v>
      </c>
      <c r="Q180" s="18" t="s">
        <v>293</v>
      </c>
      <c r="R180" s="33" t="s">
        <v>1020</v>
      </c>
      <c r="S180" s="33">
        <v>2</v>
      </c>
      <c r="T180" s="33" t="s">
        <v>1021</v>
      </c>
      <c r="U180" s="33">
        <v>8</v>
      </c>
      <c r="V180" s="31"/>
      <c r="W180" s="31"/>
      <c r="X180" s="31"/>
      <c r="Y180" s="31"/>
      <c r="Z180" s="2"/>
      <c r="AA180" s="2"/>
      <c r="AB180" s="2"/>
      <c r="AC180" s="2"/>
      <c r="AD180" s="2"/>
    </row>
    <row r="181" spans="1:30" ht="14.25" customHeight="1" x14ac:dyDescent="0.2">
      <c r="A181" s="18" t="s">
        <v>1022</v>
      </c>
      <c r="B181" s="1">
        <f>VLOOKUP('FINAL CODES'!A181,'Demographic data '!$A$2:$H$927,2,TRUE)</f>
        <v>1677</v>
      </c>
      <c r="C181" s="1">
        <f>VLOOKUP(A181,'Demographic data '!$A$2:$H$927,3,TRUE)</f>
        <v>1</v>
      </c>
      <c r="D181" s="1">
        <f>VLOOKUP(A181,'Demographic data '!$A$2:$H$927,4,TRUE)</f>
        <v>35.063013698630137</v>
      </c>
      <c r="E181" s="1">
        <f>VLOOKUP(A181,'Demographic data '!$A$2:$H$927,5,TRUE)</f>
        <v>26</v>
      </c>
      <c r="F181" s="1">
        <f>VLOOKUP(A181,'Demographic data '!$A$2:$H$927,6,TRUE)</f>
        <v>3</v>
      </c>
      <c r="G181" s="1">
        <f>VLOOKUP(A181,'Demographic data '!$A$2:$H$927,7,TRUE)</f>
        <v>2</v>
      </c>
      <c r="H181" s="1">
        <f>VLOOKUP(A181,'Demographic data '!$A$2:$H$927,8,TRUE)</f>
        <v>3</v>
      </c>
      <c r="J181" s="18" t="s">
        <v>622</v>
      </c>
      <c r="K181" s="18">
        <v>-999</v>
      </c>
      <c r="L181" s="29"/>
      <c r="M181" s="29"/>
      <c r="N181" s="18" t="s">
        <v>1023</v>
      </c>
      <c r="O181" s="18" t="s">
        <v>1024</v>
      </c>
      <c r="P181" s="18" t="s">
        <v>242</v>
      </c>
      <c r="Q181" s="18">
        <v>-999</v>
      </c>
      <c r="R181" s="33" t="s">
        <v>1025</v>
      </c>
      <c r="S181" s="33" t="s">
        <v>1026</v>
      </c>
      <c r="T181" s="33" t="s">
        <v>1027</v>
      </c>
      <c r="U181" s="33" t="s">
        <v>133</v>
      </c>
      <c r="V181" s="31"/>
      <c r="W181" s="31"/>
      <c r="X181" s="31"/>
      <c r="Y181" s="31"/>
      <c r="Z181" s="2"/>
      <c r="AA181" s="2"/>
      <c r="AB181" s="2"/>
      <c r="AC181" s="2"/>
      <c r="AD181" s="2"/>
    </row>
    <row r="182" spans="1:30" ht="14.25" customHeight="1" x14ac:dyDescent="0.2">
      <c r="A182" s="18" t="s">
        <v>1028</v>
      </c>
      <c r="B182" s="1">
        <f>VLOOKUP('FINAL CODES'!A182,'Demographic data '!$A$2:$H$927,2,TRUE)</f>
        <v>3273</v>
      </c>
      <c r="C182" s="1">
        <f>VLOOKUP(A182,'Demographic data '!$A$2:$H$927,3,TRUE)</f>
        <v>1</v>
      </c>
      <c r="D182" s="1">
        <f>VLOOKUP(A182,'Demographic data '!$A$2:$H$927,4,TRUE)</f>
        <v>57.62191780821918</v>
      </c>
      <c r="E182" s="1">
        <f>VLOOKUP(A182,'Demographic data '!$A$2:$H$927,5,TRUE)</f>
        <v>185</v>
      </c>
      <c r="F182" s="1">
        <f>VLOOKUP(A182,'Demographic data '!$A$2:$H$927,6,TRUE)</f>
        <v>4</v>
      </c>
      <c r="G182" s="1">
        <f>VLOOKUP(A182,'Demographic data '!$A$2:$H$927,7,TRUE)</f>
        <v>6</v>
      </c>
      <c r="H182" s="1">
        <f>VLOOKUP(A182,'Demographic data '!$A$2:$H$927,8,TRUE)</f>
        <v>10</v>
      </c>
      <c r="J182" s="18" t="s">
        <v>1029</v>
      </c>
      <c r="K182" s="18">
        <v>2</v>
      </c>
      <c r="L182" s="29"/>
      <c r="M182" s="29"/>
      <c r="N182" s="18" t="s">
        <v>1030</v>
      </c>
      <c r="O182" s="18" t="s">
        <v>460</v>
      </c>
      <c r="P182" s="18" t="s">
        <v>1031</v>
      </c>
      <c r="Q182" s="18" t="s">
        <v>795</v>
      </c>
      <c r="R182" s="33" t="s">
        <v>1032</v>
      </c>
      <c r="S182" s="33" t="s">
        <v>101</v>
      </c>
      <c r="T182" s="33" t="s">
        <v>1033</v>
      </c>
      <c r="U182" s="33">
        <v>-999</v>
      </c>
      <c r="V182" s="31"/>
      <c r="W182" s="31"/>
      <c r="X182" s="31"/>
      <c r="Y182" s="31"/>
      <c r="Z182" s="2"/>
      <c r="AA182" s="2"/>
      <c r="AB182" s="2"/>
      <c r="AC182" s="2"/>
      <c r="AD182" s="2"/>
    </row>
    <row r="183" spans="1:30" ht="14.25" customHeight="1" x14ac:dyDescent="0.2">
      <c r="A183" s="18" t="s">
        <v>1034</v>
      </c>
      <c r="B183" s="1">
        <f>VLOOKUP('FINAL CODES'!A183,'Demographic data '!$A$2:$H$927,2,TRUE)</f>
        <v>1654</v>
      </c>
      <c r="C183" s="1">
        <f>VLOOKUP(A183,'Demographic data '!$A$2:$H$927,3,TRUE)</f>
        <v>1</v>
      </c>
      <c r="D183" s="1">
        <f>VLOOKUP(A183,'Demographic data '!$A$2:$H$927,4,TRUE)</f>
        <v>59.109589041095887</v>
      </c>
      <c r="E183" s="1">
        <f>VLOOKUP(A183,'Demographic data '!$A$2:$H$927,5,TRUE)</f>
        <v>185</v>
      </c>
      <c r="F183" s="1">
        <f>VLOOKUP(A183,'Demographic data '!$A$2:$H$927,6,TRUE)</f>
        <v>6</v>
      </c>
      <c r="G183" s="1">
        <f>VLOOKUP(A183,'Demographic data '!$A$2:$H$927,7,TRUE)</f>
        <v>1</v>
      </c>
      <c r="H183" s="1">
        <f>VLOOKUP(A183,'Demographic data '!$A$2:$H$927,8,TRUE)</f>
        <v>2</v>
      </c>
      <c r="J183" s="18" t="s">
        <v>1035</v>
      </c>
      <c r="K183" s="18" t="s">
        <v>101</v>
      </c>
      <c r="L183" s="29"/>
      <c r="M183" s="29"/>
      <c r="N183" s="18" t="s">
        <v>1036</v>
      </c>
      <c r="O183" s="18" t="s">
        <v>460</v>
      </c>
      <c r="P183" s="18" t="s">
        <v>1037</v>
      </c>
      <c r="Q183" s="18">
        <v>2</v>
      </c>
      <c r="R183" s="33" t="s">
        <v>1038</v>
      </c>
      <c r="S183" s="33">
        <v>8</v>
      </c>
      <c r="T183" s="33" t="s">
        <v>1039</v>
      </c>
      <c r="U183" s="33" t="s">
        <v>1040</v>
      </c>
      <c r="V183" s="31"/>
      <c r="W183" s="31"/>
      <c r="X183" s="31"/>
      <c r="Y183" s="31"/>
      <c r="Z183" s="2"/>
      <c r="AA183" s="2"/>
      <c r="AB183" s="2"/>
      <c r="AC183" s="2"/>
      <c r="AD183" s="2"/>
    </row>
    <row r="184" spans="1:30" ht="14.25" customHeight="1" x14ac:dyDescent="0.2">
      <c r="A184" s="18" t="s">
        <v>1041</v>
      </c>
      <c r="B184" s="1">
        <f>VLOOKUP('FINAL CODES'!A184,'Demographic data '!$A$2:$H$927,2,TRUE)</f>
        <v>807</v>
      </c>
      <c r="C184" s="1">
        <f>VLOOKUP(A184,'Demographic data '!$A$2:$H$927,3,TRUE)</f>
        <v>1</v>
      </c>
      <c r="D184" s="1">
        <f>VLOOKUP(A184,'Demographic data '!$A$2:$H$927,4,TRUE)</f>
        <v>27.980821917808218</v>
      </c>
      <c r="E184" s="1">
        <f>VLOOKUP(A184,'Demographic data '!$A$2:$H$927,5,TRUE)</f>
        <v>185</v>
      </c>
      <c r="F184" s="1">
        <f>VLOOKUP(A184,'Demographic data '!$A$2:$H$927,6,TRUE)</f>
        <v>4</v>
      </c>
      <c r="G184" s="1">
        <f>VLOOKUP(A184,'Demographic data '!$A$2:$H$927,7,TRUE)</f>
        <v>4</v>
      </c>
      <c r="H184" s="1">
        <f>VLOOKUP(A184,'Demographic data '!$A$2:$H$927,8,TRUE)</f>
        <v>2</v>
      </c>
      <c r="J184" s="18" t="s">
        <v>1042</v>
      </c>
      <c r="K184" s="18" t="s">
        <v>125</v>
      </c>
      <c r="L184" s="29"/>
      <c r="M184" s="29"/>
      <c r="N184" s="18" t="s">
        <v>1043</v>
      </c>
      <c r="O184" s="18" t="s">
        <v>450</v>
      </c>
      <c r="P184" s="18" t="s">
        <v>1044</v>
      </c>
      <c r="Q184" s="18" t="s">
        <v>630</v>
      </c>
      <c r="R184" s="33" t="s">
        <v>1045</v>
      </c>
      <c r="S184" s="33">
        <v>7</v>
      </c>
      <c r="T184" s="33" t="s">
        <v>1046</v>
      </c>
      <c r="U184" s="33" t="s">
        <v>1047</v>
      </c>
      <c r="V184" s="31"/>
      <c r="W184" s="31"/>
      <c r="X184" s="31"/>
      <c r="Y184" s="31"/>
      <c r="Z184" s="2"/>
      <c r="AA184" s="2"/>
      <c r="AB184" s="2"/>
      <c r="AC184" s="2"/>
      <c r="AD184" s="2"/>
    </row>
    <row r="185" spans="1:30" ht="14.25" customHeight="1" x14ac:dyDescent="0.2">
      <c r="A185" s="18" t="s">
        <v>1048</v>
      </c>
      <c r="B185" s="1">
        <f>VLOOKUP('FINAL CODES'!A185,'Demographic data '!$A$2:$H$927,2,TRUE)</f>
        <v>1275</v>
      </c>
      <c r="C185" s="1">
        <f>VLOOKUP(A185,'Demographic data '!$A$2:$H$927,3,TRUE)</f>
        <v>1</v>
      </c>
      <c r="D185" s="1">
        <f>VLOOKUP(A185,'Demographic data '!$A$2:$H$927,4,TRUE)</f>
        <v>67.356164383561648</v>
      </c>
      <c r="E185" s="1">
        <f>VLOOKUP(A185,'Demographic data '!$A$2:$H$927,5,TRUE)</f>
        <v>83</v>
      </c>
      <c r="F185" s="1">
        <f>VLOOKUP(A185,'Demographic data '!$A$2:$H$927,6,TRUE)</f>
        <v>7</v>
      </c>
      <c r="G185" s="1">
        <f>VLOOKUP(A185,'Demographic data '!$A$2:$H$927,7,TRUE)</f>
        <v>6</v>
      </c>
      <c r="H185" s="1">
        <f>VLOOKUP(A185,'Demographic data '!$A$2:$H$927,8,TRUE)</f>
        <v>10</v>
      </c>
      <c r="J185" s="18" t="s">
        <v>1049</v>
      </c>
      <c r="K185" s="18" t="s">
        <v>1050</v>
      </c>
      <c r="L185" s="29"/>
      <c r="M185" s="29"/>
      <c r="N185" s="18" t="s">
        <v>1051</v>
      </c>
      <c r="O185" s="18" t="s">
        <v>906</v>
      </c>
      <c r="P185" s="18" t="s">
        <v>1052</v>
      </c>
      <c r="Q185" s="18" t="s">
        <v>1053</v>
      </c>
      <c r="R185" s="33" t="s">
        <v>1054</v>
      </c>
      <c r="S185" s="33" t="s">
        <v>921</v>
      </c>
      <c r="T185" s="33" t="s">
        <v>1055</v>
      </c>
      <c r="U185" s="33">
        <v>6</v>
      </c>
      <c r="V185" s="31"/>
      <c r="W185" s="31"/>
      <c r="X185" s="31"/>
      <c r="Y185" s="31"/>
      <c r="Z185" s="2"/>
      <c r="AA185" s="2"/>
      <c r="AB185" s="2"/>
      <c r="AC185" s="2"/>
      <c r="AD185" s="2"/>
    </row>
    <row r="186" spans="1:30" ht="14.25" customHeight="1" x14ac:dyDescent="0.2">
      <c r="A186" s="18" t="s">
        <v>1056</v>
      </c>
      <c r="B186" s="1">
        <f>VLOOKUP('FINAL CODES'!A186,'Demographic data '!$A$2:$H$927,2,TRUE)</f>
        <v>1435</v>
      </c>
      <c r="C186" s="1">
        <f>VLOOKUP(A186,'Demographic data '!$A$2:$H$927,3,TRUE)</f>
        <v>0</v>
      </c>
      <c r="D186" s="1">
        <f>VLOOKUP(A186,'Demographic data '!$A$2:$H$927,4,TRUE)</f>
        <v>23.591780821917808</v>
      </c>
      <c r="E186" s="1">
        <f>VLOOKUP(A186,'Demographic data '!$A$2:$H$927,5,TRUE)</f>
        <v>185</v>
      </c>
      <c r="F186" s="1">
        <f>VLOOKUP(A186,'Demographic data '!$A$2:$H$927,6,TRUE)</f>
        <v>5</v>
      </c>
      <c r="G186" s="1">
        <f>VLOOKUP(A186,'Demographic data '!$A$2:$H$927,7,TRUE)</f>
        <v>1</v>
      </c>
      <c r="H186" s="1">
        <f>VLOOKUP(A186,'Demographic data '!$A$2:$H$927,8,TRUE)</f>
        <v>5</v>
      </c>
      <c r="J186" s="18" t="s">
        <v>1057</v>
      </c>
      <c r="K186" s="18">
        <v>1</v>
      </c>
      <c r="L186" s="39" t="s">
        <v>101</v>
      </c>
      <c r="M186" s="39" t="s">
        <v>887</v>
      </c>
      <c r="N186" s="18" t="s">
        <v>1058</v>
      </c>
      <c r="O186" s="18" t="s">
        <v>1059</v>
      </c>
      <c r="P186" s="18" t="s">
        <v>54</v>
      </c>
      <c r="Q186" s="18">
        <v>-99</v>
      </c>
      <c r="R186" s="33" t="s">
        <v>1060</v>
      </c>
      <c r="S186" s="33">
        <v>2</v>
      </c>
      <c r="T186" s="33" t="s">
        <v>1061</v>
      </c>
      <c r="U186" s="33">
        <v>8</v>
      </c>
      <c r="V186" s="31"/>
      <c r="W186" s="31"/>
      <c r="X186" s="31"/>
      <c r="Y186" s="31"/>
      <c r="Z186" s="2"/>
      <c r="AA186" s="2"/>
      <c r="AB186" s="2"/>
      <c r="AC186" s="2"/>
      <c r="AD186" s="2"/>
    </row>
    <row r="187" spans="1:30" ht="14.25" customHeight="1" x14ac:dyDescent="0.2">
      <c r="A187" s="18" t="s">
        <v>1062</v>
      </c>
      <c r="B187" s="1">
        <f>VLOOKUP('FINAL CODES'!A187,'Demographic data '!$A$2:$H$927,2,TRUE)</f>
        <v>3028</v>
      </c>
      <c r="C187" s="1">
        <f>VLOOKUP(A187,'Demographic data '!$A$2:$H$927,3,TRUE)</f>
        <v>1</v>
      </c>
      <c r="D187" s="1">
        <f>VLOOKUP(A187,'Demographic data '!$A$2:$H$927,4,TRUE)</f>
        <v>28.912328767123288</v>
      </c>
      <c r="E187" s="1">
        <f>VLOOKUP(A187,'Demographic data '!$A$2:$H$927,5,TRUE)</f>
        <v>185</v>
      </c>
      <c r="F187" s="1">
        <f>VLOOKUP(A187,'Demographic data '!$A$2:$H$927,6,TRUE)</f>
        <v>3</v>
      </c>
      <c r="G187" s="1">
        <f>VLOOKUP(A187,'Demographic data '!$A$2:$H$927,7,TRUE)</f>
        <v>2</v>
      </c>
      <c r="H187" s="1">
        <f>VLOOKUP(A187,'Demographic data '!$A$2:$H$927,8,TRUE)</f>
        <v>1</v>
      </c>
      <c r="J187" s="18" t="s">
        <v>1063</v>
      </c>
      <c r="K187" s="18" t="s">
        <v>1064</v>
      </c>
      <c r="L187" s="29"/>
      <c r="M187" s="29"/>
      <c r="N187" s="18" t="s">
        <v>1065</v>
      </c>
      <c r="O187" s="18" t="s">
        <v>101</v>
      </c>
      <c r="P187" s="18" t="s">
        <v>54</v>
      </c>
      <c r="Q187" s="18">
        <v>-99</v>
      </c>
      <c r="R187" s="33" t="s">
        <v>1066</v>
      </c>
      <c r="S187" s="33" t="s">
        <v>70</v>
      </c>
      <c r="T187" s="33" t="s">
        <v>54</v>
      </c>
      <c r="U187" s="33">
        <v>-99</v>
      </c>
      <c r="V187" s="31"/>
      <c r="W187" s="31"/>
      <c r="X187" s="31"/>
      <c r="Y187" s="31"/>
      <c r="Z187" s="2"/>
      <c r="AA187" s="2"/>
      <c r="AB187" s="2"/>
      <c r="AC187" s="2"/>
      <c r="AD187" s="2"/>
    </row>
    <row r="188" spans="1:30" ht="14.25" customHeight="1" x14ac:dyDescent="0.2">
      <c r="A188" s="18" t="s">
        <v>1067</v>
      </c>
      <c r="B188" s="1">
        <f>VLOOKUP('FINAL CODES'!A188,'Demographic data '!$A$2:$H$927,2,TRUE)</f>
        <v>23</v>
      </c>
      <c r="C188" s="1">
        <f>VLOOKUP(A188,'Demographic data '!$A$2:$H$927,3,TRUE)</f>
        <v>1</v>
      </c>
      <c r="D188" s="1">
        <f>VLOOKUP(A188,'Demographic data '!$A$2:$H$927,4,TRUE)</f>
        <v>38.926027397260277</v>
      </c>
      <c r="E188" s="1">
        <f>VLOOKUP(A188,'Demographic data '!$A$2:$H$927,5,TRUE)</f>
        <v>185</v>
      </c>
      <c r="F188" s="1">
        <f>VLOOKUP(A188,'Demographic data '!$A$2:$H$927,6,TRUE)</f>
        <v>6</v>
      </c>
      <c r="G188" s="1">
        <f>VLOOKUP(A188,'Demographic data '!$A$2:$H$927,7,TRUE)</f>
        <v>7</v>
      </c>
      <c r="H188" s="1">
        <f>VLOOKUP(A188,'Demographic data '!$A$2:$H$927,8,TRUE)</f>
        <v>10</v>
      </c>
      <c r="J188" s="18" t="s">
        <v>1068</v>
      </c>
      <c r="K188" s="18">
        <v>6</v>
      </c>
      <c r="L188" s="29"/>
      <c r="M188" s="29"/>
      <c r="N188" s="18" t="s">
        <v>1069</v>
      </c>
      <c r="O188" s="18">
        <v>2</v>
      </c>
      <c r="P188" s="18" t="s">
        <v>1070</v>
      </c>
      <c r="Q188" s="18" t="s">
        <v>159</v>
      </c>
      <c r="R188" s="33" t="s">
        <v>1071</v>
      </c>
      <c r="S188" s="33" t="s">
        <v>101</v>
      </c>
      <c r="T188" s="33" t="s">
        <v>1072</v>
      </c>
      <c r="U188" s="33">
        <v>7</v>
      </c>
      <c r="V188" s="31"/>
      <c r="W188" s="31"/>
      <c r="X188" s="31"/>
      <c r="Y188" s="31"/>
      <c r="Z188" s="2"/>
      <c r="AA188" s="2"/>
      <c r="AB188" s="2"/>
      <c r="AC188" s="2"/>
      <c r="AD188" s="2"/>
    </row>
    <row r="189" spans="1:30" ht="14.25" customHeight="1" x14ac:dyDescent="0.2">
      <c r="A189" s="18" t="s">
        <v>1073</v>
      </c>
      <c r="B189" s="1">
        <f>VLOOKUP('FINAL CODES'!A189,'Demographic data '!$A$2:$H$927,2,TRUE)</f>
        <v>2029</v>
      </c>
      <c r="C189" s="1">
        <f>VLOOKUP(A189,'Demographic data '!$A$2:$H$927,3,TRUE)</f>
        <v>1</v>
      </c>
      <c r="D189" s="1">
        <f>VLOOKUP(A189,'Demographic data '!$A$2:$H$927,4,TRUE)</f>
        <v>28.312328767123287</v>
      </c>
      <c r="E189" s="1">
        <f>VLOOKUP(A189,'Demographic data '!$A$2:$H$927,5,TRUE)</f>
        <v>187</v>
      </c>
      <c r="F189" s="1">
        <f>VLOOKUP(A189,'Demographic data '!$A$2:$H$927,6,TRUE)</f>
        <v>3</v>
      </c>
      <c r="G189" s="1">
        <f>VLOOKUP(A189,'Demographic data '!$A$2:$H$927,7,TRUE)</f>
        <v>4</v>
      </c>
      <c r="H189" s="1">
        <f>VLOOKUP(A189,'Demographic data '!$A$2:$H$927,8,TRUE)</f>
        <v>2</v>
      </c>
      <c r="J189" s="18" t="s">
        <v>1074</v>
      </c>
      <c r="K189" s="18" t="s">
        <v>1075</v>
      </c>
      <c r="L189" s="29"/>
      <c r="M189" s="29"/>
      <c r="N189" s="18" t="s">
        <v>1076</v>
      </c>
      <c r="O189" s="18" t="s">
        <v>1077</v>
      </c>
      <c r="P189" s="18" t="s">
        <v>1078</v>
      </c>
      <c r="Q189" s="18" t="s">
        <v>350</v>
      </c>
      <c r="R189" s="33" t="s">
        <v>1079</v>
      </c>
      <c r="S189" s="33" t="s">
        <v>80</v>
      </c>
      <c r="T189" s="33" t="s">
        <v>1080</v>
      </c>
      <c r="U189" s="33">
        <v>6</v>
      </c>
      <c r="V189" s="31"/>
      <c r="W189" s="31"/>
      <c r="X189" s="31"/>
      <c r="Y189" s="31"/>
      <c r="Z189" s="2"/>
      <c r="AA189" s="2"/>
      <c r="AB189" s="2"/>
      <c r="AC189" s="2"/>
      <c r="AD189" s="2"/>
    </row>
    <row r="190" spans="1:30" ht="14.25" customHeight="1" x14ac:dyDescent="0.2">
      <c r="A190" s="18" t="s">
        <v>1081</v>
      </c>
      <c r="B190" s="1">
        <f>VLOOKUP('FINAL CODES'!A190,'Demographic data '!$A$2:$H$927,2,TRUE)</f>
        <v>3050</v>
      </c>
      <c r="C190" s="1">
        <f>VLOOKUP(A190,'Demographic data '!$A$2:$H$927,3,TRUE)</f>
        <v>1</v>
      </c>
      <c r="D190" s="1">
        <f>VLOOKUP(A190,'Demographic data '!$A$2:$H$927,4,TRUE)</f>
        <v>25.364383561643837</v>
      </c>
      <c r="E190" s="1">
        <f>VLOOKUP(A190,'Demographic data '!$A$2:$H$927,5,TRUE)</f>
        <v>185</v>
      </c>
      <c r="F190" s="1">
        <f>VLOOKUP(A190,'Demographic data '!$A$2:$H$927,6,TRUE)</f>
        <v>11</v>
      </c>
      <c r="G190" s="1">
        <f>VLOOKUP(A190,'Demographic data '!$A$2:$H$927,7,TRUE)</f>
        <v>1</v>
      </c>
      <c r="H190" s="1">
        <f>VLOOKUP(A190,'Demographic data '!$A$2:$H$927,8,TRUE)</f>
        <v>2</v>
      </c>
      <c r="J190" s="18" t="s">
        <v>1082</v>
      </c>
      <c r="K190" s="18" t="s">
        <v>1075</v>
      </c>
      <c r="L190" s="29"/>
      <c r="M190" s="29"/>
      <c r="N190" s="18" t="s">
        <v>1083</v>
      </c>
      <c r="O190" s="18" t="s">
        <v>1084</v>
      </c>
      <c r="P190" s="18" t="s">
        <v>1085</v>
      </c>
      <c r="Q190" s="18">
        <v>2</v>
      </c>
      <c r="R190" s="33" t="s">
        <v>1086</v>
      </c>
      <c r="S190" s="33" t="s">
        <v>1087</v>
      </c>
      <c r="T190" s="33" t="s">
        <v>1088</v>
      </c>
      <c r="U190" s="33">
        <v>7</v>
      </c>
      <c r="V190" s="31"/>
      <c r="W190" s="31"/>
      <c r="X190" s="31"/>
      <c r="Y190" s="31"/>
      <c r="Z190" s="2"/>
      <c r="AA190" s="2"/>
      <c r="AB190" s="2"/>
      <c r="AC190" s="2"/>
      <c r="AD190" s="2"/>
    </row>
    <row r="191" spans="1:30" ht="14.25" customHeight="1" x14ac:dyDescent="0.2">
      <c r="A191" s="18" t="s">
        <v>1089</v>
      </c>
      <c r="B191" s="1">
        <f>VLOOKUP('FINAL CODES'!A191,'Demographic data '!$A$2:$H$927,2,TRUE)</f>
        <v>1166</v>
      </c>
      <c r="C191" s="1">
        <f>VLOOKUP(A191,'Demographic data '!$A$2:$H$927,3,TRUE)</f>
        <v>1</v>
      </c>
      <c r="D191" s="1">
        <f>VLOOKUP(A191,'Demographic data '!$A$2:$H$927,4,TRUE)</f>
        <v>28.553424657534247</v>
      </c>
      <c r="E191" s="1">
        <f>VLOOKUP(A191,'Demographic data '!$A$2:$H$927,5,TRUE)</f>
        <v>67</v>
      </c>
      <c r="F191" s="1">
        <f>VLOOKUP(A191,'Demographic data '!$A$2:$H$927,6,TRUE)</f>
        <v>4</v>
      </c>
      <c r="G191" s="1">
        <f>VLOOKUP(A191,'Demographic data '!$A$2:$H$927,7,TRUE)</f>
        <v>2</v>
      </c>
      <c r="H191" s="1">
        <f>VLOOKUP(A191,'Demographic data '!$A$2:$H$927,8,TRUE)</f>
        <v>4</v>
      </c>
      <c r="J191" s="18" t="s">
        <v>1090</v>
      </c>
      <c r="K191" s="18" t="s">
        <v>1091</v>
      </c>
      <c r="L191" s="29"/>
      <c r="M191" s="29"/>
      <c r="N191" s="18" t="s">
        <v>1092</v>
      </c>
      <c r="O191" s="18" t="s">
        <v>1093</v>
      </c>
      <c r="P191" s="18" t="s">
        <v>1094</v>
      </c>
      <c r="Q191" s="18">
        <v>11</v>
      </c>
      <c r="R191" s="33" t="s">
        <v>1095</v>
      </c>
      <c r="S191" s="33" t="s">
        <v>101</v>
      </c>
      <c r="T191" s="33" t="s">
        <v>513</v>
      </c>
      <c r="U191" s="33">
        <v>13</v>
      </c>
      <c r="V191" s="31"/>
      <c r="W191" s="31"/>
      <c r="X191" s="31"/>
      <c r="Y191" s="31"/>
      <c r="Z191" s="2"/>
      <c r="AA191" s="2"/>
      <c r="AB191" s="2"/>
      <c r="AC191" s="2"/>
      <c r="AD191" s="2"/>
    </row>
    <row r="192" spans="1:30" ht="14.25" customHeight="1" x14ac:dyDescent="0.2">
      <c r="A192" s="18" t="s">
        <v>1096</v>
      </c>
      <c r="B192" s="1">
        <f>VLOOKUP('FINAL CODES'!A192,'Demographic data '!$A$2:$H$927,2,TRUE)</f>
        <v>1494</v>
      </c>
      <c r="C192" s="1">
        <f>VLOOKUP(A192,'Demographic data '!$A$2:$H$927,3,TRUE)</f>
        <v>0</v>
      </c>
      <c r="D192" s="1">
        <f>VLOOKUP(A192,'Demographic data '!$A$2:$H$927,4,TRUE)</f>
        <v>28.991780821917807</v>
      </c>
      <c r="E192" s="1">
        <f>VLOOKUP(A192,'Demographic data '!$A$2:$H$927,5,TRUE)</f>
        <v>185</v>
      </c>
      <c r="F192" s="1">
        <f>VLOOKUP(A192,'Demographic data '!$A$2:$H$927,6,TRUE)</f>
        <v>3</v>
      </c>
      <c r="G192" s="1">
        <f>VLOOKUP(A192,'Demographic data '!$A$2:$H$927,7,TRUE)</f>
        <v>2</v>
      </c>
      <c r="H192" s="1">
        <f>VLOOKUP(A192,'Demographic data '!$A$2:$H$927,8,TRUE)</f>
        <v>4</v>
      </c>
      <c r="J192" s="18" t="s">
        <v>123</v>
      </c>
      <c r="K192" s="18">
        <v>-999</v>
      </c>
      <c r="L192" s="29"/>
      <c r="M192" s="29"/>
      <c r="N192" s="18" t="s">
        <v>54</v>
      </c>
      <c r="O192" s="18">
        <v>-99</v>
      </c>
      <c r="P192" s="18" t="s">
        <v>54</v>
      </c>
      <c r="Q192" s="18">
        <v>-99</v>
      </c>
      <c r="R192" s="33" t="s">
        <v>54</v>
      </c>
      <c r="S192" s="33">
        <v>-99</v>
      </c>
      <c r="T192" s="33" t="s">
        <v>54</v>
      </c>
      <c r="U192" s="33">
        <v>-99</v>
      </c>
      <c r="V192" s="31"/>
      <c r="W192" s="31"/>
      <c r="X192" s="31"/>
      <c r="Y192" s="31"/>
      <c r="Z192" s="2"/>
      <c r="AA192" s="2"/>
      <c r="AB192" s="2"/>
      <c r="AC192" s="2"/>
      <c r="AD192" s="2"/>
    </row>
    <row r="193" spans="1:30" ht="14.25" customHeight="1" x14ac:dyDescent="0.2">
      <c r="A193" s="18" t="s">
        <v>1097</v>
      </c>
      <c r="B193" s="1">
        <f>VLOOKUP('FINAL CODES'!A193,'Demographic data '!$A$2:$H$927,2,TRUE)</f>
        <v>1239</v>
      </c>
      <c r="C193" s="1">
        <f>VLOOKUP(A193,'Demographic data '!$A$2:$H$927,3,TRUE)</f>
        <v>1</v>
      </c>
      <c r="D193" s="1">
        <f>VLOOKUP(A193,'Demographic data '!$A$2:$H$927,4,TRUE)</f>
        <v>70.528767123287665</v>
      </c>
      <c r="E193" s="1">
        <f>VLOOKUP(A193,'Demographic data '!$A$2:$H$927,5,TRUE)</f>
        <v>187</v>
      </c>
      <c r="F193" s="1">
        <f>VLOOKUP(A193,'Demographic data '!$A$2:$H$927,6,TRUE)</f>
        <v>6</v>
      </c>
      <c r="G193" s="1">
        <f>VLOOKUP(A193,'Demographic data '!$A$2:$H$927,7,TRUE)</f>
        <v>11</v>
      </c>
      <c r="H193" s="1">
        <f>VLOOKUP(A193,'Demographic data '!$A$2:$H$927,8,TRUE)</f>
        <v>10</v>
      </c>
      <c r="J193" s="18" t="s">
        <v>54</v>
      </c>
      <c r="K193" s="18">
        <v>-99</v>
      </c>
      <c r="L193" s="29"/>
      <c r="M193" s="29"/>
      <c r="N193" s="18" t="s">
        <v>54</v>
      </c>
      <c r="O193" s="18">
        <v>-99</v>
      </c>
      <c r="P193" s="18" t="s">
        <v>54</v>
      </c>
      <c r="Q193" s="18">
        <v>-99</v>
      </c>
      <c r="R193" s="33" t="s">
        <v>54</v>
      </c>
      <c r="S193" s="33">
        <v>-99</v>
      </c>
      <c r="T193" s="33" t="s">
        <v>54</v>
      </c>
      <c r="U193" s="33">
        <v>-99</v>
      </c>
      <c r="V193" s="31"/>
      <c r="W193" s="31"/>
      <c r="X193" s="31"/>
      <c r="Y193" s="31"/>
      <c r="Z193" s="2"/>
      <c r="AA193" s="2"/>
      <c r="AB193" s="2"/>
      <c r="AC193" s="2"/>
      <c r="AD193" s="2"/>
    </row>
    <row r="194" spans="1:30" ht="14.25" customHeight="1" x14ac:dyDescent="0.2">
      <c r="A194" s="18" t="s">
        <v>1098</v>
      </c>
      <c r="B194" s="1">
        <f>VLOOKUP('FINAL CODES'!A194,'Demographic data '!$A$2:$H$927,2,TRUE)</f>
        <v>1299</v>
      </c>
      <c r="C194" s="1">
        <f>VLOOKUP(A194,'Demographic data '!$A$2:$H$927,3,TRUE)</f>
        <v>0</v>
      </c>
      <c r="D194" s="1">
        <f>VLOOKUP(A194,'Demographic data '!$A$2:$H$927,4,TRUE)</f>
        <v>34.356164383561641</v>
      </c>
      <c r="E194" s="1">
        <f>VLOOKUP(A194,'Demographic data '!$A$2:$H$927,5,TRUE)</f>
        <v>86</v>
      </c>
      <c r="F194" s="1">
        <f>VLOOKUP(A194,'Demographic data '!$A$2:$H$927,6,TRUE)</f>
        <v>4</v>
      </c>
      <c r="G194" s="1">
        <f>VLOOKUP(A194,'Demographic data '!$A$2:$H$927,7,TRUE)</f>
        <v>4</v>
      </c>
      <c r="H194" s="1">
        <f>VLOOKUP(A194,'Demographic data '!$A$2:$H$927,8,TRUE)</f>
        <v>10</v>
      </c>
      <c r="J194" s="18" t="s">
        <v>54</v>
      </c>
      <c r="K194" s="18">
        <v>-99</v>
      </c>
      <c r="L194" s="29"/>
      <c r="M194" s="29"/>
      <c r="N194" s="18" t="s">
        <v>54</v>
      </c>
      <c r="O194" s="18">
        <v>-99</v>
      </c>
      <c r="P194" s="18" t="s">
        <v>54</v>
      </c>
      <c r="Q194" s="18">
        <v>-99</v>
      </c>
      <c r="R194" s="33" t="s">
        <v>54</v>
      </c>
      <c r="S194" s="33">
        <v>-99</v>
      </c>
      <c r="T194" s="33" t="s">
        <v>54</v>
      </c>
      <c r="U194" s="33">
        <v>-999</v>
      </c>
      <c r="V194" s="31"/>
      <c r="W194" s="31"/>
      <c r="X194" s="31"/>
      <c r="Y194" s="31"/>
      <c r="Z194" s="2"/>
      <c r="AA194" s="2"/>
      <c r="AB194" s="2"/>
      <c r="AC194" s="2"/>
      <c r="AD194" s="2"/>
    </row>
    <row r="195" spans="1:30" ht="14.25" customHeight="1" x14ac:dyDescent="0.2">
      <c r="A195" s="18" t="s">
        <v>1099</v>
      </c>
      <c r="B195" s="1">
        <f>VLOOKUP('FINAL CODES'!A195,'Demographic data '!$A$2:$H$927,2,TRUE)</f>
        <v>3168</v>
      </c>
      <c r="C195" s="1">
        <f>VLOOKUP(A195,'Demographic data '!$A$2:$H$927,3,TRUE)</f>
        <v>0</v>
      </c>
      <c r="D195" s="1">
        <f>VLOOKUP(A195,'Demographic data '!$A$2:$H$927,4,TRUE)</f>
        <v>23.443835616438356</v>
      </c>
      <c r="E195" s="1">
        <f>VLOOKUP(A195,'Demographic data '!$A$2:$H$927,5,TRUE)</f>
        <v>36</v>
      </c>
      <c r="F195" s="1">
        <f>VLOOKUP(A195,'Demographic data '!$A$2:$H$927,6,TRUE)</f>
        <v>2</v>
      </c>
      <c r="G195" s="1">
        <f>VLOOKUP(A195,'Demographic data '!$A$2:$H$927,7,TRUE)</f>
        <v>2</v>
      </c>
      <c r="H195" s="1">
        <f>VLOOKUP(A195,'Demographic data '!$A$2:$H$927,8,TRUE)</f>
        <v>6</v>
      </c>
      <c r="J195" s="18" t="s">
        <v>1100</v>
      </c>
      <c r="K195" s="18" t="s">
        <v>509</v>
      </c>
      <c r="L195" s="29"/>
      <c r="M195" s="29"/>
      <c r="N195" s="18" t="s">
        <v>1101</v>
      </c>
      <c r="O195" s="18" t="s">
        <v>321</v>
      </c>
      <c r="P195" s="18" t="s">
        <v>1102</v>
      </c>
      <c r="Q195" s="18" t="s">
        <v>1103</v>
      </c>
      <c r="R195" s="33" t="s">
        <v>1104</v>
      </c>
      <c r="S195" s="33" t="s">
        <v>1105</v>
      </c>
      <c r="T195" s="33" t="s">
        <v>1106</v>
      </c>
      <c r="U195" s="33">
        <v>7</v>
      </c>
      <c r="V195" s="31"/>
      <c r="W195" s="31"/>
      <c r="X195" s="31"/>
      <c r="Y195" s="31"/>
      <c r="Z195" s="2"/>
      <c r="AA195" s="2"/>
      <c r="AB195" s="2"/>
      <c r="AC195" s="2"/>
      <c r="AD195" s="2"/>
    </row>
    <row r="196" spans="1:30" ht="14.25" customHeight="1" x14ac:dyDescent="0.2">
      <c r="A196" s="18" t="s">
        <v>1107</v>
      </c>
      <c r="B196" s="1">
        <f>VLOOKUP('FINAL CODES'!A196,'Demographic data '!$A$2:$H$927,2,TRUE)</f>
        <v>61</v>
      </c>
      <c r="C196" s="1">
        <f>VLOOKUP(A196,'Demographic data '!$A$2:$H$927,3,TRUE)</f>
        <v>1</v>
      </c>
      <c r="D196" s="1">
        <f>VLOOKUP(A196,'Demographic data '!$A$2:$H$927,4,TRUE)</f>
        <v>52</v>
      </c>
      <c r="E196" s="1">
        <f>VLOOKUP(A196,'Demographic data '!$A$2:$H$927,5,TRUE)</f>
        <v>185</v>
      </c>
      <c r="F196" s="1">
        <f>VLOOKUP(A196,'Demographic data '!$A$2:$H$927,6,TRUE)</f>
        <v>4</v>
      </c>
      <c r="G196" s="1">
        <f>VLOOKUP(A196,'Demographic data '!$A$2:$H$927,7,TRUE)</f>
        <v>9</v>
      </c>
      <c r="H196" s="1">
        <f>VLOOKUP(A196,'Demographic data '!$A$2:$H$927,8,TRUE)</f>
        <v>10</v>
      </c>
      <c r="J196" s="18" t="s">
        <v>54</v>
      </c>
      <c r="K196" s="18">
        <v>-99</v>
      </c>
      <c r="L196" s="29"/>
      <c r="M196" s="29"/>
      <c r="N196" s="18" t="s">
        <v>54</v>
      </c>
      <c r="O196" s="18">
        <v>-99</v>
      </c>
      <c r="P196" s="18" t="s">
        <v>54</v>
      </c>
      <c r="Q196" s="18">
        <v>-99</v>
      </c>
      <c r="R196" s="33" t="s">
        <v>54</v>
      </c>
      <c r="S196" s="33">
        <v>-99</v>
      </c>
      <c r="T196" s="33" t="s">
        <v>54</v>
      </c>
      <c r="U196" s="33">
        <v>-99</v>
      </c>
      <c r="V196" s="31"/>
      <c r="W196" s="31"/>
      <c r="X196" s="31"/>
      <c r="Y196" s="31"/>
      <c r="Z196" s="2"/>
      <c r="AA196" s="2"/>
      <c r="AB196" s="2"/>
      <c r="AC196" s="2"/>
      <c r="AD196" s="2"/>
    </row>
    <row r="197" spans="1:30" ht="14.25" customHeight="1" x14ac:dyDescent="0.2">
      <c r="A197" s="18" t="s">
        <v>1108</v>
      </c>
      <c r="B197" s="1">
        <f>VLOOKUP('FINAL CODES'!A197,'Demographic data '!$A$2:$H$927,2,TRUE)</f>
        <v>25</v>
      </c>
      <c r="C197" s="1">
        <f>VLOOKUP(A197,'Demographic data '!$A$2:$H$927,3,TRUE)</f>
        <v>1</v>
      </c>
      <c r="D197" s="1">
        <f>VLOOKUP(A197,'Demographic data '!$A$2:$H$927,4,TRUE)</f>
        <v>20.471232876712328</v>
      </c>
      <c r="E197" s="1">
        <f>VLOOKUP(A197,'Demographic data '!$A$2:$H$927,5,TRUE)</f>
        <v>123</v>
      </c>
      <c r="F197" s="1">
        <f>VLOOKUP(A197,'Demographic data '!$A$2:$H$927,6,TRUE)</f>
        <v>1</v>
      </c>
      <c r="G197" s="1">
        <f>VLOOKUP(A197,'Demographic data '!$A$2:$H$927,7,TRUE)</f>
        <v>1</v>
      </c>
      <c r="H197" s="1">
        <f>VLOOKUP(A197,'Demographic data '!$A$2:$H$927,8,TRUE)</f>
        <v>4</v>
      </c>
      <c r="J197" s="18" t="s">
        <v>1109</v>
      </c>
      <c r="K197" s="18" t="s">
        <v>1110</v>
      </c>
      <c r="L197" s="29"/>
      <c r="M197" s="29"/>
      <c r="N197" s="18" t="s">
        <v>1111</v>
      </c>
      <c r="O197" s="18" t="s">
        <v>1053</v>
      </c>
      <c r="P197" s="18" t="s">
        <v>54</v>
      </c>
      <c r="Q197" s="18">
        <v>-99</v>
      </c>
      <c r="R197" s="33" t="s">
        <v>1112</v>
      </c>
      <c r="S197" s="33">
        <v>2</v>
      </c>
      <c r="T197" s="33" t="s">
        <v>1113</v>
      </c>
      <c r="U197" s="33">
        <v>13</v>
      </c>
      <c r="V197" s="31"/>
      <c r="W197" s="31"/>
      <c r="X197" s="31"/>
      <c r="Y197" s="31"/>
      <c r="Z197" s="2"/>
      <c r="AA197" s="2"/>
      <c r="AB197" s="2"/>
      <c r="AC197" s="2"/>
      <c r="AD197" s="2"/>
    </row>
    <row r="198" spans="1:30" ht="14.25" customHeight="1" x14ac:dyDescent="0.2">
      <c r="A198" s="18" t="s">
        <v>1114</v>
      </c>
      <c r="B198" s="1">
        <f>VLOOKUP('FINAL CODES'!A198,'Demographic data '!$A$2:$H$927,2,TRUE)</f>
        <v>1715</v>
      </c>
      <c r="C198" s="1">
        <f>VLOOKUP(A198,'Demographic data '!$A$2:$H$927,3,TRUE)</f>
        <v>0</v>
      </c>
      <c r="D198" s="1">
        <f>VLOOKUP(A198,'Demographic data '!$A$2:$H$927,4,TRUE)</f>
        <v>32.920547945205477</v>
      </c>
      <c r="E198" s="1">
        <f>VLOOKUP(A198,'Demographic data '!$A$2:$H$927,5,TRUE)</f>
        <v>185</v>
      </c>
      <c r="F198" s="1">
        <f>VLOOKUP(A198,'Demographic data '!$A$2:$H$927,6,TRUE)</f>
        <v>10</v>
      </c>
      <c r="G198" s="1">
        <f>VLOOKUP(A198,'Demographic data '!$A$2:$H$927,7,TRUE)</f>
        <v>5</v>
      </c>
      <c r="H198" s="1">
        <f>VLOOKUP(A198,'Demographic data '!$A$2:$H$927,8,TRUE)</f>
        <v>4</v>
      </c>
      <c r="J198" s="18" t="s">
        <v>1115</v>
      </c>
      <c r="K198" s="18" t="s">
        <v>125</v>
      </c>
      <c r="L198" s="29"/>
      <c r="M198" s="29"/>
      <c r="N198" s="18" t="s">
        <v>1116</v>
      </c>
      <c r="O198" s="18" t="s">
        <v>1117</v>
      </c>
      <c r="P198" s="18" t="s">
        <v>54</v>
      </c>
      <c r="Q198" s="18">
        <v>-99</v>
      </c>
      <c r="R198" s="33" t="s">
        <v>54</v>
      </c>
      <c r="S198" s="33">
        <v>-99</v>
      </c>
      <c r="T198" s="33" t="s">
        <v>54</v>
      </c>
      <c r="U198" s="33">
        <v>-99</v>
      </c>
      <c r="V198" s="31"/>
      <c r="W198" s="31"/>
      <c r="X198" s="31"/>
      <c r="Y198" s="31"/>
      <c r="Z198" s="2"/>
      <c r="AA198" s="2"/>
      <c r="AB198" s="2"/>
      <c r="AC198" s="2"/>
      <c r="AD198" s="2"/>
    </row>
    <row r="199" spans="1:30" ht="14.25" customHeight="1" x14ac:dyDescent="0.2">
      <c r="A199" s="18" t="s">
        <v>1118</v>
      </c>
      <c r="B199" s="1">
        <f>VLOOKUP('FINAL CODES'!A199,'Demographic data '!$A$2:$H$927,2,TRUE)</f>
        <v>1136</v>
      </c>
      <c r="C199" s="1">
        <f>VLOOKUP(A199,'Demographic data '!$A$2:$H$927,3,TRUE)</f>
        <v>1</v>
      </c>
      <c r="D199" s="1">
        <f>VLOOKUP(A199,'Demographic data '!$A$2:$H$927,4,TRUE)</f>
        <v>37.93150684931507</v>
      </c>
      <c r="E199" s="1">
        <f>VLOOKUP(A199,'Demographic data '!$A$2:$H$927,5,TRUE)</f>
        <v>9</v>
      </c>
      <c r="F199" s="1">
        <f>VLOOKUP(A199,'Demographic data '!$A$2:$H$927,6,TRUE)</f>
        <v>9</v>
      </c>
      <c r="G199" s="1">
        <f>VLOOKUP(A199,'Demographic data '!$A$2:$H$927,7,TRUE)</f>
        <v>8</v>
      </c>
      <c r="H199" s="1">
        <f>VLOOKUP(A199,'Demographic data '!$A$2:$H$927,8,TRUE)</f>
        <v>10</v>
      </c>
      <c r="J199" s="18" t="s">
        <v>54</v>
      </c>
      <c r="K199" s="18">
        <v>-99</v>
      </c>
      <c r="L199" s="29"/>
      <c r="M199" s="29"/>
      <c r="N199" s="18" t="s">
        <v>54</v>
      </c>
      <c r="O199" s="18">
        <v>-99</v>
      </c>
      <c r="P199" s="18" t="s">
        <v>54</v>
      </c>
      <c r="Q199" s="18">
        <v>-99</v>
      </c>
      <c r="R199" s="33" t="s">
        <v>54</v>
      </c>
      <c r="S199" s="33">
        <v>-99</v>
      </c>
      <c r="T199" s="33" t="s">
        <v>54</v>
      </c>
      <c r="U199" s="33">
        <v>-99</v>
      </c>
      <c r="V199" s="31"/>
      <c r="W199" s="31"/>
      <c r="X199" s="31"/>
      <c r="Y199" s="31"/>
      <c r="Z199" s="2"/>
      <c r="AA199" s="2"/>
      <c r="AB199" s="2"/>
      <c r="AC199" s="2"/>
      <c r="AD199" s="2"/>
    </row>
    <row r="200" spans="1:30" ht="14.25" customHeight="1" x14ac:dyDescent="0.2">
      <c r="A200" s="18" t="s">
        <v>1119</v>
      </c>
      <c r="B200" s="1">
        <f>VLOOKUP('FINAL CODES'!A200,'Demographic data '!$A$2:$H$927,2,TRUE)</f>
        <v>863</v>
      </c>
      <c r="C200" s="1">
        <f>VLOOKUP(A200,'Demographic data '!$A$2:$H$927,3,TRUE)</f>
        <v>1</v>
      </c>
      <c r="D200" s="1">
        <f>VLOOKUP(A200,'Demographic data '!$A$2:$H$927,4,TRUE)</f>
        <v>37.887671232876713</v>
      </c>
      <c r="E200" s="1">
        <f>VLOOKUP(A200,'Demographic data '!$A$2:$H$927,5,TRUE)</f>
        <v>78</v>
      </c>
      <c r="F200" s="1">
        <f>VLOOKUP(A200,'Demographic data '!$A$2:$H$927,6,TRUE)</f>
        <v>4</v>
      </c>
      <c r="G200" s="1">
        <f>VLOOKUP(A200,'Demographic data '!$A$2:$H$927,7,TRUE)</f>
        <v>11</v>
      </c>
      <c r="H200" s="1">
        <f>VLOOKUP(A200,'Demographic data '!$A$2:$H$927,8,TRUE)</f>
        <v>3</v>
      </c>
      <c r="J200" s="18" t="s">
        <v>1120</v>
      </c>
      <c r="K200" s="18">
        <v>-999</v>
      </c>
      <c r="L200" s="29"/>
      <c r="M200" s="29"/>
      <c r="N200" s="18" t="s">
        <v>1121</v>
      </c>
      <c r="O200" s="18">
        <v>1</v>
      </c>
      <c r="P200" s="18" t="s">
        <v>1122</v>
      </c>
      <c r="Q200" s="18">
        <v>-999</v>
      </c>
      <c r="R200" s="33" t="s">
        <v>1123</v>
      </c>
      <c r="S200" s="33" t="s">
        <v>101</v>
      </c>
      <c r="T200" s="33" t="s">
        <v>1124</v>
      </c>
      <c r="U200" s="33">
        <v>-999</v>
      </c>
      <c r="V200" s="31"/>
      <c r="W200" s="31"/>
      <c r="X200" s="31"/>
      <c r="Y200" s="31"/>
      <c r="Z200" s="2"/>
      <c r="AA200" s="2"/>
      <c r="AB200" s="2"/>
      <c r="AC200" s="2"/>
      <c r="AD200" s="2"/>
    </row>
    <row r="201" spans="1:30" ht="14.25" customHeight="1" x14ac:dyDescent="0.2">
      <c r="A201" s="18" t="s">
        <v>1125</v>
      </c>
      <c r="B201" s="1">
        <f>VLOOKUP('FINAL CODES'!A201,'Demographic data '!$A$2:$H$927,2,TRUE)</f>
        <v>1633</v>
      </c>
      <c r="C201" s="1">
        <f>VLOOKUP(A201,'Demographic data '!$A$2:$H$927,3,TRUE)</f>
        <v>1</v>
      </c>
      <c r="D201" s="1">
        <f>VLOOKUP(A201,'Demographic data '!$A$2:$H$927,4,TRUE)</f>
        <v>36.849315068493148</v>
      </c>
      <c r="E201" s="1">
        <f>VLOOKUP(A201,'Demographic data '!$A$2:$H$927,5,TRUE)</f>
        <v>185</v>
      </c>
      <c r="F201" s="1">
        <f>VLOOKUP(A201,'Demographic data '!$A$2:$H$927,6,TRUE)</f>
        <v>6</v>
      </c>
      <c r="G201" s="1">
        <f>VLOOKUP(A201,'Demographic data '!$A$2:$H$927,7,TRUE)</f>
        <v>-99</v>
      </c>
      <c r="H201" s="1">
        <f>VLOOKUP(A201,'Demographic data '!$A$2:$H$927,8,TRUE)</f>
        <v>10</v>
      </c>
      <c r="J201" s="18" t="s">
        <v>185</v>
      </c>
      <c r="K201" s="18">
        <v>-999</v>
      </c>
      <c r="L201" s="29"/>
      <c r="M201" s="29"/>
      <c r="N201" s="18" t="s">
        <v>284</v>
      </c>
      <c r="O201" s="18">
        <v>-999</v>
      </c>
      <c r="P201" s="18" t="s">
        <v>185</v>
      </c>
      <c r="Q201" s="18">
        <v>-999</v>
      </c>
      <c r="R201" s="33" t="s">
        <v>1126</v>
      </c>
      <c r="S201" s="33" t="s">
        <v>1127</v>
      </c>
      <c r="T201" s="33" t="s">
        <v>1128</v>
      </c>
      <c r="U201" s="33">
        <v>8</v>
      </c>
      <c r="V201" s="31"/>
      <c r="W201" s="31"/>
      <c r="X201" s="31"/>
      <c r="Y201" s="31"/>
      <c r="Z201" s="2"/>
      <c r="AA201" s="2"/>
      <c r="AB201" s="2"/>
      <c r="AC201" s="2"/>
      <c r="AD201" s="2"/>
    </row>
    <row r="202" spans="1:30" ht="14.25" customHeight="1" x14ac:dyDescent="0.2">
      <c r="A202" s="18" t="s">
        <v>1129</v>
      </c>
      <c r="B202" s="1">
        <f>VLOOKUP('FINAL CODES'!A202,'Demographic data '!$A$2:$H$927,2,TRUE)</f>
        <v>933</v>
      </c>
      <c r="C202" s="1">
        <f>VLOOKUP(A202,'Demographic data '!$A$2:$H$927,3,TRUE)</f>
        <v>1</v>
      </c>
      <c r="D202" s="1">
        <f>VLOOKUP(A202,'Demographic data '!$A$2:$H$927,4,TRUE)</f>
        <v>45.164383561643838</v>
      </c>
      <c r="E202" s="1">
        <f>VLOOKUP(A202,'Demographic data '!$A$2:$H$927,5,TRUE)</f>
        <v>185</v>
      </c>
      <c r="F202" s="1">
        <f>VLOOKUP(A202,'Demographic data '!$A$2:$H$927,6,TRUE)</f>
        <v>4</v>
      </c>
      <c r="G202" s="1">
        <f>VLOOKUP(A202,'Demographic data '!$A$2:$H$927,7,TRUE)</f>
        <v>1</v>
      </c>
      <c r="H202" s="1">
        <f>VLOOKUP(A202,'Demographic data '!$A$2:$H$927,8,TRUE)</f>
        <v>5</v>
      </c>
      <c r="J202" s="18" t="s">
        <v>313</v>
      </c>
      <c r="K202" s="18">
        <v>-999</v>
      </c>
      <c r="L202" s="29"/>
      <c r="M202" s="29"/>
      <c r="N202" s="18" t="s">
        <v>1130</v>
      </c>
      <c r="O202" s="18" t="s">
        <v>450</v>
      </c>
      <c r="P202" s="18" t="s">
        <v>1131</v>
      </c>
      <c r="Q202" s="18" t="s">
        <v>1132</v>
      </c>
      <c r="R202" s="33" t="s">
        <v>1133</v>
      </c>
      <c r="S202" s="33" t="s">
        <v>101</v>
      </c>
      <c r="T202" s="33" t="s">
        <v>1134</v>
      </c>
      <c r="U202" s="33" t="s">
        <v>142</v>
      </c>
      <c r="V202" s="31"/>
      <c r="W202" s="31"/>
      <c r="X202" s="31"/>
      <c r="Y202" s="31"/>
      <c r="Z202" s="2"/>
      <c r="AA202" s="2"/>
      <c r="AB202" s="2"/>
      <c r="AC202" s="2"/>
      <c r="AD202" s="2"/>
    </row>
    <row r="203" spans="1:30" ht="14.25" customHeight="1" x14ac:dyDescent="0.2">
      <c r="A203" s="18" t="s">
        <v>1135</v>
      </c>
      <c r="B203" s="1">
        <f>VLOOKUP('FINAL CODES'!A203,'Demographic data '!$A$2:$H$927,2,TRUE)</f>
        <v>666</v>
      </c>
      <c r="C203" s="1">
        <f>VLOOKUP(A203,'Demographic data '!$A$2:$H$927,3,TRUE)</f>
        <v>1</v>
      </c>
      <c r="D203" s="1">
        <f>VLOOKUP(A203,'Demographic data '!$A$2:$H$927,4,TRUE)</f>
        <v>62.953424657534249</v>
      </c>
      <c r="E203" s="1">
        <f>VLOOKUP(A203,'Demographic data '!$A$2:$H$927,5,TRUE)</f>
        <v>75</v>
      </c>
      <c r="F203" s="1">
        <f>VLOOKUP(A203,'Demographic data '!$A$2:$H$927,6,TRUE)</f>
        <v>7</v>
      </c>
      <c r="G203" s="1">
        <f>VLOOKUP(A203,'Demographic data '!$A$2:$H$927,7,TRUE)</f>
        <v>10</v>
      </c>
      <c r="H203" s="1">
        <f>VLOOKUP(A203,'Demographic data '!$A$2:$H$927,8,TRUE)</f>
        <v>10</v>
      </c>
      <c r="J203" s="18" t="s">
        <v>1136</v>
      </c>
      <c r="K203" s="18" t="s">
        <v>1137</v>
      </c>
      <c r="L203" s="40" t="s">
        <v>1138</v>
      </c>
      <c r="M203" s="41" t="s">
        <v>1139</v>
      </c>
      <c r="N203" s="18" t="s">
        <v>1140</v>
      </c>
      <c r="O203" s="18" t="s">
        <v>1141</v>
      </c>
      <c r="P203" s="18" t="s">
        <v>1142</v>
      </c>
      <c r="Q203" s="18" t="s">
        <v>1143</v>
      </c>
      <c r="R203" s="33" t="s">
        <v>1144</v>
      </c>
      <c r="S203" s="33" t="s">
        <v>1145</v>
      </c>
      <c r="T203" s="33" t="s">
        <v>1146</v>
      </c>
      <c r="U203" s="33" t="s">
        <v>1147</v>
      </c>
      <c r="V203" s="31"/>
      <c r="W203" s="31"/>
      <c r="X203" s="31"/>
      <c r="Y203" s="31"/>
      <c r="Z203" s="2"/>
      <c r="AA203" s="2"/>
      <c r="AB203" s="2"/>
      <c r="AC203" s="2"/>
      <c r="AD203" s="2"/>
    </row>
    <row r="204" spans="1:30" ht="14.25" customHeight="1" x14ac:dyDescent="0.2">
      <c r="A204" s="18" t="s">
        <v>1148</v>
      </c>
      <c r="B204" s="1">
        <f>VLOOKUP('FINAL CODES'!A204,'Demographic data '!$A$2:$H$927,2,TRUE)</f>
        <v>1617</v>
      </c>
      <c r="C204" s="1">
        <f>VLOOKUP(A204,'Demographic data '!$A$2:$H$927,3,TRUE)</f>
        <v>1</v>
      </c>
      <c r="D204" s="1">
        <f>VLOOKUP(A204,'Demographic data '!$A$2:$H$927,4,TRUE)</f>
        <v>24.073972602739726</v>
      </c>
      <c r="E204" s="1">
        <f>VLOOKUP(A204,'Demographic data '!$A$2:$H$927,5,TRUE)</f>
        <v>156</v>
      </c>
      <c r="F204" s="1">
        <f>VLOOKUP(A204,'Demographic data '!$A$2:$H$927,6,TRUE)</f>
        <v>4</v>
      </c>
      <c r="G204" s="1">
        <f>VLOOKUP(A204,'Demographic data '!$A$2:$H$927,7,TRUE)</f>
        <v>6</v>
      </c>
      <c r="H204" s="1">
        <f>VLOOKUP(A204,'Demographic data '!$A$2:$H$927,8,TRUE)</f>
        <v>10</v>
      </c>
      <c r="J204" s="18" t="s">
        <v>54</v>
      </c>
      <c r="K204" s="18">
        <v>-99</v>
      </c>
      <c r="L204" s="29"/>
      <c r="M204" s="29"/>
      <c r="N204" s="18" t="s">
        <v>54</v>
      </c>
      <c r="O204" s="18">
        <v>-99</v>
      </c>
      <c r="P204" s="18" t="s">
        <v>54</v>
      </c>
      <c r="Q204" s="18">
        <v>-99</v>
      </c>
      <c r="R204" s="33" t="s">
        <v>54</v>
      </c>
      <c r="S204" s="33">
        <v>-99</v>
      </c>
      <c r="T204" s="33" t="s">
        <v>54</v>
      </c>
      <c r="U204" s="33">
        <v>-99</v>
      </c>
      <c r="V204" s="31"/>
      <c r="W204" s="31"/>
      <c r="X204" s="31"/>
      <c r="Y204" s="31"/>
      <c r="Z204" s="2"/>
      <c r="AA204" s="2"/>
      <c r="AB204" s="2"/>
      <c r="AC204" s="2"/>
      <c r="AD204" s="2"/>
    </row>
    <row r="205" spans="1:30" ht="14.25" customHeight="1" x14ac:dyDescent="0.2">
      <c r="A205" s="18" t="s">
        <v>1149</v>
      </c>
      <c r="B205" s="1">
        <f>VLOOKUP('FINAL CODES'!A205,'Demographic data '!$A$2:$H$927,2,TRUE)</f>
        <v>1603</v>
      </c>
      <c r="C205" s="1">
        <f>VLOOKUP(A205,'Demographic data '!$A$2:$H$927,3,TRUE)</f>
        <v>1</v>
      </c>
      <c r="D205" s="1">
        <f>VLOOKUP(A205,'Demographic data '!$A$2:$H$927,4,TRUE)</f>
        <v>30.55890410958904</v>
      </c>
      <c r="E205" s="1">
        <f>VLOOKUP(A205,'Demographic data '!$A$2:$H$927,5,TRUE)</f>
        <v>84</v>
      </c>
      <c r="F205" s="1">
        <f>VLOOKUP(A205,'Demographic data '!$A$2:$H$927,6,TRUE)</f>
        <v>3</v>
      </c>
      <c r="G205" s="1">
        <f>VLOOKUP(A205,'Demographic data '!$A$2:$H$927,7,TRUE)</f>
        <v>2</v>
      </c>
      <c r="H205" s="1">
        <f>VLOOKUP(A205,'Demographic data '!$A$2:$H$927,8,TRUE)</f>
        <v>4</v>
      </c>
      <c r="J205" s="18" t="s">
        <v>1150</v>
      </c>
      <c r="K205" s="18">
        <v>2</v>
      </c>
      <c r="L205" s="29"/>
      <c r="M205" s="29"/>
      <c r="N205" s="18" t="s">
        <v>1151</v>
      </c>
      <c r="O205" s="18" t="s">
        <v>321</v>
      </c>
      <c r="P205" s="18" t="s">
        <v>54</v>
      </c>
      <c r="Q205" s="18">
        <v>-99</v>
      </c>
      <c r="R205" s="33" t="s">
        <v>1152</v>
      </c>
      <c r="S205" s="33" t="s">
        <v>101</v>
      </c>
      <c r="T205" s="33" t="s">
        <v>54</v>
      </c>
      <c r="U205" s="33">
        <v>-99</v>
      </c>
      <c r="V205" s="31"/>
      <c r="W205" s="31"/>
      <c r="X205" s="31"/>
      <c r="Y205" s="31"/>
      <c r="Z205" s="2"/>
      <c r="AA205" s="2"/>
      <c r="AB205" s="2"/>
      <c r="AC205" s="2"/>
      <c r="AD205" s="2"/>
    </row>
    <row r="206" spans="1:30" ht="14.25" customHeight="1" x14ac:dyDescent="0.2">
      <c r="A206" s="18" t="s">
        <v>1153</v>
      </c>
      <c r="B206" s="1">
        <f>VLOOKUP('FINAL CODES'!A206,'Demographic data '!$A$2:$H$927,2,TRUE)</f>
        <v>319</v>
      </c>
      <c r="C206" s="1">
        <f>VLOOKUP(A206,'Demographic data '!$A$2:$H$927,3,TRUE)</f>
        <v>1</v>
      </c>
      <c r="D206" s="1">
        <f>VLOOKUP(A206,'Demographic data '!$A$2:$H$927,4,TRUE)</f>
        <v>33.6</v>
      </c>
      <c r="E206" s="1">
        <f>VLOOKUP(A206,'Demographic data '!$A$2:$H$927,5,TRUE)</f>
        <v>185</v>
      </c>
      <c r="F206" s="1">
        <f>VLOOKUP(A206,'Demographic data '!$A$2:$H$927,6,TRUE)</f>
        <v>4</v>
      </c>
      <c r="G206" s="1">
        <f>VLOOKUP(A206,'Demographic data '!$A$2:$H$927,7,TRUE)</f>
        <v>6</v>
      </c>
      <c r="H206" s="1">
        <f>VLOOKUP(A206,'Demographic data '!$A$2:$H$927,8,TRUE)</f>
        <v>5</v>
      </c>
      <c r="J206" s="18" t="s">
        <v>1154</v>
      </c>
      <c r="K206" s="18" t="s">
        <v>1155</v>
      </c>
      <c r="L206" s="29"/>
      <c r="M206" s="29"/>
      <c r="N206" s="18" t="s">
        <v>1156</v>
      </c>
      <c r="O206" s="18" t="s">
        <v>159</v>
      </c>
      <c r="P206" s="18" t="s">
        <v>1157</v>
      </c>
      <c r="Q206" s="18" t="s">
        <v>1158</v>
      </c>
      <c r="R206" s="33" t="s">
        <v>1159</v>
      </c>
      <c r="S206" s="33" t="s">
        <v>1160</v>
      </c>
      <c r="T206" s="33" t="s">
        <v>1161</v>
      </c>
      <c r="U206" s="33">
        <v>1</v>
      </c>
      <c r="V206" s="31"/>
      <c r="W206" s="31"/>
      <c r="X206" s="31"/>
      <c r="Y206" s="31"/>
      <c r="Z206" s="2"/>
      <c r="AA206" s="2"/>
      <c r="AB206" s="2"/>
      <c r="AC206" s="2"/>
      <c r="AD206" s="2"/>
    </row>
    <row r="207" spans="1:30" ht="14.25" customHeight="1" x14ac:dyDescent="0.2">
      <c r="A207" s="18" t="s">
        <v>1162</v>
      </c>
      <c r="B207" s="1">
        <f>VLOOKUP('FINAL CODES'!A207,'Demographic data '!$A$2:$H$927,2,TRUE)</f>
        <v>443</v>
      </c>
      <c r="C207" s="1">
        <f>VLOOKUP(A207,'Demographic data '!$A$2:$H$927,3,TRUE)</f>
        <v>1</v>
      </c>
      <c r="D207" s="1">
        <f>VLOOKUP(A207,'Demographic data '!$A$2:$H$927,4,TRUE)</f>
        <v>52.287671232876711</v>
      </c>
      <c r="E207" s="1">
        <f>VLOOKUP(A207,'Demographic data '!$A$2:$H$927,5,TRUE)</f>
        <v>169</v>
      </c>
      <c r="F207" s="1">
        <f>VLOOKUP(A207,'Demographic data '!$A$2:$H$927,6,TRUE)</f>
        <v>8</v>
      </c>
      <c r="G207" s="1">
        <f>VLOOKUP(A207,'Demographic data '!$A$2:$H$927,7,TRUE)</f>
        <v>2</v>
      </c>
      <c r="H207" s="1">
        <f>VLOOKUP(A207,'Demographic data '!$A$2:$H$927,8,TRUE)</f>
        <v>2</v>
      </c>
      <c r="K207" s="18">
        <v>-99</v>
      </c>
      <c r="L207" s="29"/>
      <c r="M207" s="29"/>
      <c r="R207" s="33"/>
      <c r="S207" s="33">
        <v>-99</v>
      </c>
      <c r="T207" s="33"/>
      <c r="U207" s="33">
        <v>-99</v>
      </c>
      <c r="V207" s="31"/>
      <c r="W207" s="31"/>
      <c r="X207" s="31"/>
      <c r="Y207" s="31"/>
      <c r="Z207" s="2"/>
      <c r="AA207" s="2"/>
      <c r="AB207" s="2"/>
      <c r="AC207" s="2"/>
      <c r="AD207" s="2"/>
    </row>
    <row r="208" spans="1:30" ht="14.25" customHeight="1" x14ac:dyDescent="0.2">
      <c r="A208" s="18" t="s">
        <v>1163</v>
      </c>
      <c r="B208" s="1">
        <f>VLOOKUP('FINAL CODES'!A208,'Demographic data '!$A$2:$H$927,2,TRUE)</f>
        <v>821</v>
      </c>
      <c r="C208" s="1">
        <f>VLOOKUP(A208,'Demographic data '!$A$2:$H$927,3,TRUE)</f>
        <v>1</v>
      </c>
      <c r="D208" s="1">
        <f>VLOOKUP(A208,'Demographic data '!$A$2:$H$927,4,TRUE)</f>
        <v>44.197260273972603</v>
      </c>
      <c r="E208" s="1">
        <f>VLOOKUP(A208,'Demographic data '!$A$2:$H$927,5,TRUE)</f>
        <v>107</v>
      </c>
      <c r="F208" s="1">
        <f>VLOOKUP(A208,'Demographic data '!$A$2:$H$927,6,TRUE)</f>
        <v>4</v>
      </c>
      <c r="G208" s="1">
        <f>VLOOKUP(A208,'Demographic data '!$A$2:$H$927,7,TRUE)</f>
        <v>11</v>
      </c>
      <c r="H208" s="1">
        <f>VLOOKUP(A208,'Demographic data '!$A$2:$H$927,8,TRUE)</f>
        <v>11</v>
      </c>
      <c r="J208" s="18" t="s">
        <v>1164</v>
      </c>
      <c r="K208" s="18" t="s">
        <v>101</v>
      </c>
      <c r="L208" s="32">
        <v>4</v>
      </c>
      <c r="M208" s="32" t="s">
        <v>101</v>
      </c>
      <c r="N208" s="18" t="s">
        <v>1165</v>
      </c>
      <c r="P208" s="18" t="s">
        <v>54</v>
      </c>
      <c r="R208" s="33" t="s">
        <v>54</v>
      </c>
      <c r="S208" s="33">
        <v>-99</v>
      </c>
      <c r="T208" s="33" t="s">
        <v>54</v>
      </c>
      <c r="U208" s="33">
        <v>-99</v>
      </c>
      <c r="V208" s="31"/>
      <c r="W208" s="31"/>
      <c r="X208" s="31"/>
      <c r="Y208" s="31"/>
      <c r="Z208" s="2"/>
      <c r="AA208" s="2"/>
      <c r="AB208" s="2"/>
      <c r="AC208" s="2"/>
      <c r="AD208" s="2"/>
    </row>
    <row r="209" spans="1:30" ht="14.25" customHeight="1" x14ac:dyDescent="0.2">
      <c r="A209" s="18" t="s">
        <v>1166</v>
      </c>
      <c r="B209" s="1">
        <f>VLOOKUP('FINAL CODES'!A209,'Demographic data '!$A$2:$H$927,2,TRUE)</f>
        <v>14</v>
      </c>
      <c r="C209" s="1">
        <f>VLOOKUP(A209,'Demographic data '!$A$2:$H$927,3,TRUE)</f>
        <v>1</v>
      </c>
      <c r="D209" s="1">
        <f>VLOOKUP(A209,'Demographic data '!$A$2:$H$927,4,TRUE)</f>
        <v>42.315068493150683</v>
      </c>
      <c r="E209" s="1">
        <f>VLOOKUP(A209,'Demographic data '!$A$2:$H$927,5,TRUE)</f>
        <v>185</v>
      </c>
      <c r="F209" s="1">
        <f>VLOOKUP(A209,'Demographic data '!$A$2:$H$927,6,TRUE)</f>
        <v>4</v>
      </c>
      <c r="G209" s="1">
        <f>VLOOKUP(A209,'Demographic data '!$A$2:$H$927,7,TRUE)</f>
        <v>3</v>
      </c>
      <c r="H209" s="1">
        <f>VLOOKUP(A209,'Demographic data '!$A$2:$H$927,8,TRUE)</f>
        <v>11</v>
      </c>
      <c r="J209" s="18" t="s">
        <v>1167</v>
      </c>
      <c r="K209" s="18" t="s">
        <v>1168</v>
      </c>
      <c r="L209" s="29"/>
      <c r="M209" s="29"/>
      <c r="N209" s="18" t="s">
        <v>1169</v>
      </c>
      <c r="O209" s="18" t="s">
        <v>1170</v>
      </c>
      <c r="P209" s="18" t="s">
        <v>1171</v>
      </c>
      <c r="Q209" s="18" t="s">
        <v>1172</v>
      </c>
      <c r="R209" s="33" t="s">
        <v>1173</v>
      </c>
      <c r="S209" s="33" t="s">
        <v>80</v>
      </c>
      <c r="T209" s="33" t="s">
        <v>1174</v>
      </c>
      <c r="U209" s="33" t="s">
        <v>1175</v>
      </c>
      <c r="V209" s="31"/>
      <c r="W209" s="31"/>
      <c r="X209" s="31"/>
      <c r="Y209" s="31"/>
      <c r="Z209" s="2"/>
      <c r="AA209" s="2"/>
      <c r="AB209" s="2"/>
      <c r="AC209" s="2"/>
      <c r="AD209" s="2"/>
    </row>
    <row r="210" spans="1:30" ht="14.25" customHeight="1" x14ac:dyDescent="0.2">
      <c r="A210" s="18" t="s">
        <v>1176</v>
      </c>
      <c r="B210" s="1">
        <f>VLOOKUP('FINAL CODES'!A210,'Demographic data '!$A$2:$H$927,2,TRUE)</f>
        <v>1798</v>
      </c>
      <c r="C210" s="1">
        <f>VLOOKUP(A210,'Demographic data '!$A$2:$H$927,3,TRUE)</f>
        <v>1</v>
      </c>
      <c r="D210" s="1">
        <f>VLOOKUP(A210,'Demographic data '!$A$2:$H$927,4,TRUE)</f>
        <v>45.583561643835615</v>
      </c>
      <c r="E210" s="1">
        <f>VLOOKUP(A210,'Demographic data '!$A$2:$H$927,5,TRUE)</f>
        <v>136</v>
      </c>
      <c r="F210" s="1">
        <f>VLOOKUP(A210,'Demographic data '!$A$2:$H$927,6,TRUE)</f>
        <v>9</v>
      </c>
      <c r="G210" s="1">
        <f>VLOOKUP(A210,'Demographic data '!$A$2:$H$927,7,TRUE)</f>
        <v>1</v>
      </c>
      <c r="H210" s="1">
        <f>VLOOKUP(A210,'Demographic data '!$A$2:$H$927,8,TRUE)</f>
        <v>10</v>
      </c>
      <c r="J210" s="18" t="s">
        <v>1177</v>
      </c>
      <c r="K210" s="18" t="s">
        <v>465</v>
      </c>
      <c r="L210" s="29"/>
      <c r="M210" s="29"/>
      <c r="N210" s="18" t="s">
        <v>1178</v>
      </c>
      <c r="O210" s="18">
        <v>3</v>
      </c>
      <c r="P210" s="18" t="s">
        <v>1179</v>
      </c>
      <c r="Q210" s="18">
        <v>-999</v>
      </c>
      <c r="R210" s="33" t="s">
        <v>54</v>
      </c>
      <c r="S210" s="33">
        <v>-99</v>
      </c>
      <c r="T210" s="33" t="s">
        <v>1180</v>
      </c>
      <c r="U210" s="33">
        <v>6</v>
      </c>
      <c r="V210" s="31"/>
      <c r="W210" s="31"/>
      <c r="X210" s="31"/>
      <c r="Y210" s="31"/>
      <c r="Z210" s="2"/>
      <c r="AA210" s="2"/>
      <c r="AB210" s="2"/>
      <c r="AC210" s="2"/>
      <c r="AD210" s="2"/>
    </row>
    <row r="211" spans="1:30" ht="14.25" customHeight="1" x14ac:dyDescent="0.2">
      <c r="A211" s="18" t="s">
        <v>1181</v>
      </c>
      <c r="B211" s="1">
        <f>VLOOKUP('FINAL CODES'!A211,'Demographic data '!$A$2:$H$927,2,TRUE)</f>
        <v>1822</v>
      </c>
      <c r="C211" s="1">
        <f>VLOOKUP(A211,'Demographic data '!$A$2:$H$927,3,TRUE)</f>
        <v>1</v>
      </c>
      <c r="D211" s="1">
        <f>VLOOKUP(A211,'Demographic data '!$A$2:$H$927,4,TRUE)</f>
        <v>51.545205479452058</v>
      </c>
      <c r="E211" s="1">
        <f>VLOOKUP(A211,'Demographic data '!$A$2:$H$927,5,TRUE)</f>
        <v>185</v>
      </c>
      <c r="F211" s="1">
        <f>VLOOKUP(A211,'Demographic data '!$A$2:$H$927,6,TRUE)</f>
        <v>4</v>
      </c>
      <c r="G211" s="1">
        <f>VLOOKUP(A211,'Demographic data '!$A$2:$H$927,7,TRUE)</f>
        <v>10</v>
      </c>
      <c r="H211" s="1">
        <f>VLOOKUP(A211,'Demographic data '!$A$2:$H$927,8,TRUE)</f>
        <v>10</v>
      </c>
      <c r="J211" s="18" t="s">
        <v>54</v>
      </c>
      <c r="K211" s="18">
        <v>-99</v>
      </c>
      <c r="L211" s="29"/>
      <c r="M211" s="29"/>
      <c r="N211" s="18" t="s">
        <v>54</v>
      </c>
      <c r="O211" s="18">
        <v>-99</v>
      </c>
      <c r="P211" s="18" t="s">
        <v>54</v>
      </c>
      <c r="Q211" s="18">
        <v>-99</v>
      </c>
      <c r="R211" s="33" t="s">
        <v>54</v>
      </c>
      <c r="S211" s="33">
        <v>-99</v>
      </c>
      <c r="T211" s="33" t="s">
        <v>54</v>
      </c>
      <c r="U211" s="33">
        <v>-99</v>
      </c>
      <c r="V211" s="31"/>
      <c r="W211" s="31"/>
      <c r="X211" s="31"/>
      <c r="Y211" s="31"/>
      <c r="Z211" s="2"/>
      <c r="AA211" s="2"/>
      <c r="AB211" s="2"/>
      <c r="AC211" s="2"/>
      <c r="AD211" s="2"/>
    </row>
    <row r="212" spans="1:30" ht="14.25" customHeight="1" x14ac:dyDescent="0.2">
      <c r="A212" s="18" t="s">
        <v>1182</v>
      </c>
      <c r="B212" s="1">
        <f>VLOOKUP('FINAL CODES'!A212,'Demographic data '!$A$2:$H$927,2,TRUE)</f>
        <v>865</v>
      </c>
      <c r="C212" s="1">
        <f>VLOOKUP(A212,'Demographic data '!$A$2:$H$927,3,TRUE)</f>
        <v>0</v>
      </c>
      <c r="D212" s="1">
        <f>VLOOKUP(A212,'Demographic data '!$A$2:$H$927,4,TRUE)</f>
        <v>36.095890410958901</v>
      </c>
      <c r="E212" s="1">
        <f>VLOOKUP(A212,'Demographic data '!$A$2:$H$927,5,TRUE)</f>
        <v>-9</v>
      </c>
      <c r="F212" s="1">
        <f>VLOOKUP(A212,'Demographic data '!$A$2:$H$927,6,TRUE)</f>
        <v>-9</v>
      </c>
      <c r="G212" s="1">
        <f>VLOOKUP(A212,'Demographic data '!$A$2:$H$927,7,TRUE)</f>
        <v>-9</v>
      </c>
      <c r="H212" s="1">
        <f>VLOOKUP(A212,'Demographic data '!$A$2:$H$927,8,TRUE)</f>
        <v>-9</v>
      </c>
      <c r="J212" s="18" t="s">
        <v>54</v>
      </c>
      <c r="K212" s="18">
        <v>-99</v>
      </c>
      <c r="L212" s="29">
        <v>-99</v>
      </c>
      <c r="M212" s="29"/>
      <c r="N212" s="18" t="s">
        <v>54</v>
      </c>
      <c r="O212" s="18">
        <v>-99</v>
      </c>
      <c r="P212" s="18" t="s">
        <v>54</v>
      </c>
      <c r="Q212" s="18">
        <v>-99</v>
      </c>
      <c r="R212" s="33" t="s">
        <v>54</v>
      </c>
      <c r="S212" s="33">
        <v>-99</v>
      </c>
      <c r="T212" s="33" t="s">
        <v>54</v>
      </c>
      <c r="U212" s="33">
        <v>-99</v>
      </c>
      <c r="V212" s="31"/>
      <c r="W212" s="31"/>
      <c r="X212" s="31"/>
      <c r="Y212" s="31"/>
      <c r="Z212" s="2"/>
      <c r="AA212" s="2"/>
      <c r="AB212" s="2"/>
      <c r="AC212" s="2"/>
      <c r="AD212" s="2"/>
    </row>
    <row r="213" spans="1:30" ht="14.25" customHeight="1" x14ac:dyDescent="0.2">
      <c r="A213" s="18" t="s">
        <v>1183</v>
      </c>
      <c r="B213" s="37"/>
      <c r="C213" s="37"/>
      <c r="D213" s="37"/>
      <c r="E213" s="37"/>
      <c r="F213" s="1">
        <f>VLOOKUP(A213,'Demographic data '!$A$2:$H$927,6,TRUE)</f>
        <v>3</v>
      </c>
      <c r="G213" s="1">
        <f>VLOOKUP(A213,'Demographic data '!$A$2:$H$927,7,TRUE)</f>
        <v>8</v>
      </c>
      <c r="H213" s="1">
        <f>VLOOKUP(A213,'Demographic data '!$A$2:$H$927,8,TRUE)</f>
        <v>4</v>
      </c>
      <c r="J213" s="18" t="s">
        <v>1184</v>
      </c>
      <c r="K213" s="18">
        <v>-999</v>
      </c>
      <c r="L213" s="29"/>
      <c r="M213" s="29"/>
      <c r="N213" s="18" t="s">
        <v>1185</v>
      </c>
      <c r="O213" s="18" t="s">
        <v>1186</v>
      </c>
      <c r="P213" s="18" t="s">
        <v>1187</v>
      </c>
      <c r="Q213" s="18">
        <v>2</v>
      </c>
      <c r="R213" s="33" t="s">
        <v>1188</v>
      </c>
      <c r="S213" s="33" t="s">
        <v>80</v>
      </c>
      <c r="T213" s="33" t="s">
        <v>1189</v>
      </c>
      <c r="U213" s="33">
        <v>-999</v>
      </c>
      <c r="V213" s="31"/>
      <c r="W213" s="31"/>
      <c r="X213" s="31"/>
      <c r="Y213" s="31"/>
      <c r="Z213" s="2"/>
      <c r="AA213" s="2"/>
      <c r="AB213" s="2"/>
      <c r="AC213" s="2"/>
      <c r="AD213" s="2"/>
    </row>
    <row r="214" spans="1:30" ht="14.25" customHeight="1" x14ac:dyDescent="0.2">
      <c r="A214" s="18" t="s">
        <v>1190</v>
      </c>
      <c r="B214" s="1">
        <f>VLOOKUP('FINAL CODES'!A214,'Demographic data '!$A$2:$H$927,2,TRUE)</f>
        <v>1752</v>
      </c>
      <c r="C214" s="1">
        <f>VLOOKUP(A214,'Demographic data '!$A$2:$H$927,3,TRUE)</f>
        <v>1</v>
      </c>
      <c r="D214" s="1">
        <f>VLOOKUP(A214,'Demographic data '!$A$2:$H$927,4,TRUE)</f>
        <v>31.232876712328768</v>
      </c>
      <c r="E214" s="1">
        <f>VLOOKUP(A214,'Demographic data '!$A$2:$H$927,5,TRUE)</f>
        <v>185</v>
      </c>
      <c r="F214" s="1">
        <f>VLOOKUP(A214,'Demographic data '!$A$2:$H$927,6,TRUE)</f>
        <v>3</v>
      </c>
      <c r="G214" s="1">
        <f>VLOOKUP(A214,'Demographic data '!$A$2:$H$927,7,TRUE)</f>
        <v>3</v>
      </c>
      <c r="H214" s="1">
        <f>VLOOKUP(A214,'Demographic data '!$A$2:$H$927,8,TRUE)</f>
        <v>2</v>
      </c>
      <c r="J214" s="18" t="s">
        <v>54</v>
      </c>
      <c r="K214" s="18">
        <v>-99</v>
      </c>
      <c r="L214" s="29"/>
      <c r="M214" s="29"/>
      <c r="N214" s="18" t="s">
        <v>54</v>
      </c>
      <c r="O214" s="18">
        <v>-99</v>
      </c>
      <c r="P214" s="18" t="s">
        <v>54</v>
      </c>
      <c r="Q214" s="18">
        <v>-99</v>
      </c>
      <c r="R214" s="33" t="s">
        <v>54</v>
      </c>
      <c r="S214" s="33">
        <v>-99</v>
      </c>
      <c r="T214" s="33" t="s">
        <v>54</v>
      </c>
      <c r="U214" s="33">
        <v>-99</v>
      </c>
      <c r="V214" s="31"/>
      <c r="W214" s="31"/>
      <c r="X214" s="31"/>
      <c r="Y214" s="31"/>
      <c r="Z214" s="2"/>
      <c r="AA214" s="2"/>
      <c r="AB214" s="2"/>
      <c r="AC214" s="2"/>
      <c r="AD214" s="2"/>
    </row>
    <row r="215" spans="1:30" ht="14.25" customHeight="1" x14ac:dyDescent="0.2">
      <c r="A215" s="18" t="s">
        <v>1191</v>
      </c>
      <c r="B215" s="1">
        <f>VLOOKUP('FINAL CODES'!A215,'Demographic data '!$A$2:$H$927,2,TRUE)</f>
        <v>378</v>
      </c>
      <c r="C215" s="1">
        <f>VLOOKUP(A215,'Demographic data '!$A$2:$H$927,3,TRUE)</f>
        <v>1</v>
      </c>
      <c r="D215" s="1">
        <f>VLOOKUP(A215,'Demographic data '!$A$2:$H$927,4,TRUE)</f>
        <v>25.084931506849315</v>
      </c>
      <c r="E215" s="1">
        <f>VLOOKUP(A215,'Demographic data '!$A$2:$H$927,5,TRUE)</f>
        <v>185</v>
      </c>
      <c r="F215" s="1">
        <f>VLOOKUP(A215,'Demographic data '!$A$2:$H$927,6,TRUE)</f>
        <v>4</v>
      </c>
      <c r="G215" s="1">
        <f>VLOOKUP(A215,'Demographic data '!$A$2:$H$927,7,TRUE)</f>
        <v>11</v>
      </c>
      <c r="H215" s="1">
        <f>VLOOKUP(A215,'Demographic data '!$A$2:$H$927,8,TRUE)</f>
        <v>8</v>
      </c>
      <c r="J215" s="18" t="s">
        <v>54</v>
      </c>
      <c r="K215" s="18">
        <v>-99</v>
      </c>
      <c r="L215" s="29"/>
      <c r="M215" s="29"/>
      <c r="N215" s="18" t="s">
        <v>1192</v>
      </c>
      <c r="O215" s="18" t="s">
        <v>1193</v>
      </c>
      <c r="P215" s="18" t="s">
        <v>1194</v>
      </c>
      <c r="Q215" s="18" t="s">
        <v>350</v>
      </c>
      <c r="R215" s="33" t="s">
        <v>1195</v>
      </c>
      <c r="S215" s="33" t="s">
        <v>639</v>
      </c>
      <c r="T215" s="33" t="s">
        <v>1196</v>
      </c>
      <c r="U215" s="33" t="s">
        <v>1197</v>
      </c>
      <c r="V215" s="31"/>
      <c r="W215" s="31"/>
      <c r="X215" s="31"/>
      <c r="Y215" s="31"/>
      <c r="Z215" s="2"/>
      <c r="AA215" s="2"/>
      <c r="AB215" s="2"/>
      <c r="AC215" s="2"/>
      <c r="AD215" s="2"/>
    </row>
    <row r="216" spans="1:30" ht="14.25" customHeight="1" x14ac:dyDescent="0.2">
      <c r="A216" s="18" t="s">
        <v>1198</v>
      </c>
      <c r="B216" s="1">
        <f>VLOOKUP('FINAL CODES'!A216,'Demographic data '!$A$2:$H$927,2,TRUE)</f>
        <v>3027</v>
      </c>
      <c r="C216" s="1">
        <f>VLOOKUP(A216,'Demographic data '!$A$2:$H$927,3,TRUE)</f>
        <v>1</v>
      </c>
      <c r="D216" s="1">
        <f>VLOOKUP(A216,'Demographic data '!$A$2:$H$927,4,TRUE)</f>
        <v>41.597260273972601</v>
      </c>
      <c r="E216" s="1">
        <f>VLOOKUP(A216,'Demographic data '!$A$2:$H$927,5,TRUE)</f>
        <v>185</v>
      </c>
      <c r="F216" s="1">
        <f>VLOOKUP(A216,'Demographic data '!$A$2:$H$927,6,TRUE)</f>
        <v>4</v>
      </c>
      <c r="G216" s="1">
        <f>VLOOKUP(A216,'Demographic data '!$A$2:$H$927,7,TRUE)</f>
        <v>7</v>
      </c>
      <c r="H216" s="1">
        <f>VLOOKUP(A216,'Demographic data '!$A$2:$H$927,8,TRUE)</f>
        <v>10</v>
      </c>
      <c r="J216" s="18" t="s">
        <v>1199</v>
      </c>
      <c r="K216" s="18" t="s">
        <v>159</v>
      </c>
      <c r="L216" s="29"/>
      <c r="M216" s="29"/>
      <c r="N216" s="18" t="s">
        <v>54</v>
      </c>
      <c r="O216" s="18">
        <v>-99</v>
      </c>
      <c r="P216" s="18" t="s">
        <v>1200</v>
      </c>
      <c r="Q216" s="18">
        <v>11</v>
      </c>
      <c r="R216" s="33" t="s">
        <v>54</v>
      </c>
      <c r="S216" s="33">
        <v>-99</v>
      </c>
      <c r="T216" s="33" t="s">
        <v>54</v>
      </c>
      <c r="U216" s="33">
        <v>-99</v>
      </c>
      <c r="V216" s="31"/>
      <c r="W216" s="31"/>
      <c r="X216" s="31"/>
      <c r="Y216" s="31"/>
      <c r="Z216" s="2"/>
      <c r="AA216" s="2"/>
      <c r="AB216" s="2"/>
      <c r="AC216" s="2"/>
      <c r="AD216" s="2"/>
    </row>
    <row r="217" spans="1:30" ht="14.25" customHeight="1" x14ac:dyDescent="0.2">
      <c r="A217" s="18" t="s">
        <v>1201</v>
      </c>
      <c r="B217" s="1">
        <f>VLOOKUP('FINAL CODES'!A217,'Demographic data '!$A$2:$H$927,2,TRUE)</f>
        <v>1394</v>
      </c>
      <c r="C217" s="1">
        <f>VLOOKUP(A217,'Demographic data '!$A$2:$H$927,3,TRUE)</f>
        <v>0</v>
      </c>
      <c r="D217" s="1">
        <f>VLOOKUP(A217,'Demographic data '!$A$2:$H$927,4,TRUE)</f>
        <v>33.271232876712325</v>
      </c>
      <c r="E217" s="1">
        <f>VLOOKUP(A217,'Demographic data '!$A$2:$H$927,5,TRUE)</f>
        <v>185</v>
      </c>
      <c r="F217" s="1">
        <f>VLOOKUP(A217,'Demographic data '!$A$2:$H$927,6,TRUE)</f>
        <v>2</v>
      </c>
      <c r="G217" s="1">
        <f>VLOOKUP(A217,'Demographic data '!$A$2:$H$927,7,TRUE)</f>
        <v>6</v>
      </c>
      <c r="H217" s="1">
        <f>VLOOKUP(A217,'Demographic data '!$A$2:$H$927,8,TRUE)</f>
        <v>10</v>
      </c>
      <c r="J217" s="18" t="s">
        <v>1202</v>
      </c>
      <c r="K217" s="18" t="s">
        <v>1203</v>
      </c>
      <c r="L217" s="29"/>
      <c r="M217" s="29"/>
      <c r="N217" s="18" t="s">
        <v>1204</v>
      </c>
      <c r="O217" s="18" t="s">
        <v>1205</v>
      </c>
      <c r="P217" s="18" t="s">
        <v>1206</v>
      </c>
      <c r="Q217" s="18">
        <v>1</v>
      </c>
      <c r="R217" s="33" t="s">
        <v>1207</v>
      </c>
      <c r="S217" s="33" t="s">
        <v>101</v>
      </c>
      <c r="T217" s="33" t="s">
        <v>1208</v>
      </c>
      <c r="U217" s="33">
        <v>6</v>
      </c>
      <c r="V217" s="31"/>
      <c r="W217" s="31"/>
      <c r="X217" s="31"/>
      <c r="Y217" s="31"/>
      <c r="Z217" s="2"/>
      <c r="AA217" s="2"/>
      <c r="AB217" s="2"/>
      <c r="AC217" s="2"/>
      <c r="AD217" s="2"/>
    </row>
    <row r="218" spans="1:30" ht="14.25" customHeight="1" x14ac:dyDescent="0.2">
      <c r="A218" s="18" t="s">
        <v>1209</v>
      </c>
      <c r="B218" s="1">
        <f>VLOOKUP('FINAL CODES'!A218,'Demographic data '!$A$2:$H$927,2,TRUE)</f>
        <v>1855</v>
      </c>
      <c r="C218" s="1">
        <f>VLOOKUP(A218,'Demographic data '!$A$2:$H$927,3,TRUE)</f>
        <v>0</v>
      </c>
      <c r="D218" s="1">
        <f>VLOOKUP(A218,'Demographic data '!$A$2:$H$927,4,TRUE)</f>
        <v>28.424657534246574</v>
      </c>
      <c r="E218" s="1">
        <f>VLOOKUP(A218,'Demographic data '!$A$2:$H$927,5,TRUE)</f>
        <v>138</v>
      </c>
      <c r="F218" s="1">
        <f>VLOOKUP(A218,'Demographic data '!$A$2:$H$927,6,TRUE)</f>
        <v>3</v>
      </c>
      <c r="G218" s="1">
        <f>VLOOKUP(A218,'Demographic data '!$A$2:$H$927,7,TRUE)</f>
        <v>2</v>
      </c>
      <c r="H218" s="1">
        <f>VLOOKUP(A218,'Demographic data '!$A$2:$H$927,8,TRUE)</f>
        <v>4</v>
      </c>
      <c r="J218" s="18" t="s">
        <v>1210</v>
      </c>
      <c r="K218" s="18">
        <v>1</v>
      </c>
      <c r="L218" s="29"/>
      <c r="M218" s="29"/>
      <c r="N218" s="18" t="s">
        <v>1211</v>
      </c>
      <c r="O218" s="18" t="s">
        <v>1212</v>
      </c>
      <c r="P218" s="18" t="s">
        <v>54</v>
      </c>
      <c r="Q218" s="18">
        <v>-99</v>
      </c>
      <c r="R218" s="33" t="s">
        <v>54</v>
      </c>
      <c r="S218" s="33">
        <v>-99</v>
      </c>
      <c r="T218" s="33" t="s">
        <v>1213</v>
      </c>
      <c r="U218" s="33" t="s">
        <v>133</v>
      </c>
      <c r="V218" s="31"/>
      <c r="W218" s="31"/>
      <c r="X218" s="31"/>
      <c r="Y218" s="31"/>
      <c r="Z218" s="2"/>
      <c r="AA218" s="2"/>
      <c r="AB218" s="2"/>
      <c r="AC218" s="2"/>
      <c r="AD218" s="2"/>
    </row>
    <row r="219" spans="1:30" ht="14.25" customHeight="1" x14ac:dyDescent="0.2">
      <c r="A219" s="18" t="s">
        <v>1214</v>
      </c>
      <c r="B219" s="1">
        <f>VLOOKUP('FINAL CODES'!A219,'Demographic data '!$A$2:$H$927,2,TRUE)</f>
        <v>277</v>
      </c>
      <c r="C219" s="1">
        <f>VLOOKUP(A219,'Demographic data '!$A$2:$H$927,3,TRUE)</f>
        <v>0</v>
      </c>
      <c r="D219" s="1">
        <f>VLOOKUP(A219,'Demographic data '!$A$2:$H$927,4,TRUE)</f>
        <v>27.860273972602741</v>
      </c>
      <c r="E219" s="1">
        <f>VLOOKUP(A219,'Demographic data '!$A$2:$H$927,5,TRUE)</f>
        <v>185</v>
      </c>
      <c r="F219" s="1">
        <f>VLOOKUP(A219,'Demographic data '!$A$2:$H$927,6,TRUE)</f>
        <v>4</v>
      </c>
      <c r="G219" s="1">
        <f>VLOOKUP(A219,'Demographic data '!$A$2:$H$927,7,TRUE)</f>
        <v>5</v>
      </c>
      <c r="H219" s="1">
        <f>VLOOKUP(A219,'Demographic data '!$A$2:$H$927,8,TRUE)</f>
        <v>2</v>
      </c>
      <c r="J219" s="18" t="s">
        <v>54</v>
      </c>
      <c r="K219" s="18">
        <v>-99</v>
      </c>
      <c r="L219" s="29"/>
      <c r="M219" s="29"/>
      <c r="N219" s="18" t="s">
        <v>54</v>
      </c>
      <c r="O219" s="18">
        <v>-99</v>
      </c>
      <c r="P219" s="18" t="s">
        <v>54</v>
      </c>
      <c r="Q219" s="18">
        <v>-99</v>
      </c>
      <c r="R219" s="33" t="s">
        <v>54</v>
      </c>
      <c r="S219" s="33">
        <v>-99</v>
      </c>
      <c r="T219" s="33" t="s">
        <v>54</v>
      </c>
      <c r="U219" s="33">
        <v>-99</v>
      </c>
      <c r="V219" s="31"/>
      <c r="W219" s="31"/>
      <c r="X219" s="31"/>
      <c r="Y219" s="31"/>
      <c r="Z219" s="2"/>
      <c r="AA219" s="2"/>
      <c r="AB219" s="2"/>
      <c r="AC219" s="2"/>
      <c r="AD219" s="2"/>
    </row>
    <row r="220" spans="1:30" ht="14.25" customHeight="1" x14ac:dyDescent="0.2">
      <c r="A220" s="18" t="s">
        <v>1215</v>
      </c>
      <c r="B220" s="1">
        <f>VLOOKUP('FINAL CODES'!A220,'Demographic data '!$A$2:$H$927,2,TRUE)</f>
        <v>1314</v>
      </c>
      <c r="C220" s="1">
        <f>VLOOKUP(A220,'Demographic data '!$A$2:$H$927,3,TRUE)</f>
        <v>0</v>
      </c>
      <c r="D220" s="1">
        <f>VLOOKUP(A220,'Demographic data '!$A$2:$H$927,4,TRUE)</f>
        <v>42.087671232876716</v>
      </c>
      <c r="E220" s="1">
        <f>VLOOKUP(A220,'Demographic data '!$A$2:$H$927,5,TRUE)</f>
        <v>84</v>
      </c>
      <c r="F220" s="1">
        <f>VLOOKUP(A220,'Demographic data '!$A$2:$H$927,6,TRUE)</f>
        <v>4</v>
      </c>
      <c r="G220" s="1">
        <f>VLOOKUP(A220,'Demographic data '!$A$2:$H$927,7,TRUE)</f>
        <v>3</v>
      </c>
      <c r="H220" s="1">
        <f>VLOOKUP(A220,'Demographic data '!$A$2:$H$927,8,TRUE)</f>
        <v>10</v>
      </c>
      <c r="J220" s="18" t="s">
        <v>54</v>
      </c>
      <c r="K220" s="18">
        <v>-99</v>
      </c>
      <c r="L220" s="29"/>
      <c r="M220" s="29"/>
      <c r="N220" s="18" t="s">
        <v>1216</v>
      </c>
      <c r="O220" s="18" t="s">
        <v>1217</v>
      </c>
      <c r="P220" s="18" t="s">
        <v>54</v>
      </c>
      <c r="Q220" s="18">
        <v>-99</v>
      </c>
      <c r="R220" s="33" t="s">
        <v>1218</v>
      </c>
      <c r="S220" s="33" t="s">
        <v>101</v>
      </c>
      <c r="T220" s="33" t="s">
        <v>1219</v>
      </c>
      <c r="U220" s="33" t="s">
        <v>154</v>
      </c>
      <c r="V220" s="31"/>
      <c r="W220" s="31"/>
      <c r="X220" s="31"/>
      <c r="Y220" s="31"/>
      <c r="Z220" s="2"/>
      <c r="AA220" s="2"/>
      <c r="AB220" s="2"/>
      <c r="AC220" s="2"/>
      <c r="AD220" s="2"/>
    </row>
    <row r="221" spans="1:30" ht="14.25" customHeight="1" x14ac:dyDescent="0.2">
      <c r="A221" s="18" t="s">
        <v>1220</v>
      </c>
      <c r="B221" s="1">
        <f>VLOOKUP('FINAL CODES'!A221,'Demographic data '!$A$2:$H$927,2,TRUE)</f>
        <v>1726</v>
      </c>
      <c r="C221" s="1">
        <f>VLOOKUP(A221,'Demographic data '!$A$2:$H$927,3,TRUE)</f>
        <v>0</v>
      </c>
      <c r="D221" s="1">
        <f>VLOOKUP(A221,'Demographic data '!$A$2:$H$927,4,TRUE)</f>
        <v>27.983561643835618</v>
      </c>
      <c r="E221" s="1">
        <f>VLOOKUP(A221,'Demographic data '!$A$2:$H$927,5,TRUE)</f>
        <v>65</v>
      </c>
      <c r="F221" s="1">
        <f>VLOOKUP(A221,'Demographic data '!$A$2:$H$927,6,TRUE)</f>
        <v>3</v>
      </c>
      <c r="G221" s="1">
        <f>VLOOKUP(A221,'Demographic data '!$A$2:$H$927,7,TRUE)</f>
        <v>3</v>
      </c>
      <c r="H221" s="1">
        <f>VLOOKUP(A221,'Demographic data '!$A$2:$H$927,8,TRUE)</f>
        <v>2</v>
      </c>
      <c r="J221" s="18" t="s">
        <v>1221</v>
      </c>
      <c r="K221" s="18" t="s">
        <v>1222</v>
      </c>
      <c r="L221" s="29"/>
      <c r="M221" s="29"/>
      <c r="N221" s="18" t="s">
        <v>1223</v>
      </c>
      <c r="O221" s="18" t="s">
        <v>949</v>
      </c>
      <c r="P221" s="18" t="s">
        <v>1224</v>
      </c>
      <c r="Q221" s="18" t="s">
        <v>885</v>
      </c>
      <c r="R221" s="33" t="s">
        <v>1225</v>
      </c>
      <c r="S221" s="33" t="s">
        <v>101</v>
      </c>
      <c r="T221" s="33" t="s">
        <v>1226</v>
      </c>
      <c r="U221" s="33">
        <v>13</v>
      </c>
      <c r="V221" s="31"/>
      <c r="W221" s="31"/>
      <c r="X221" s="31"/>
      <c r="Y221" s="31"/>
      <c r="Z221" s="2"/>
      <c r="AA221" s="2"/>
      <c r="AB221" s="2"/>
      <c r="AC221" s="2"/>
      <c r="AD221" s="2"/>
    </row>
    <row r="222" spans="1:30" ht="14.25" customHeight="1" x14ac:dyDescent="0.2">
      <c r="A222" s="18" t="s">
        <v>1227</v>
      </c>
      <c r="B222" s="1">
        <f>VLOOKUP('FINAL CODES'!A222,'Demographic data '!$A$2:$H$927,2,TRUE)</f>
        <v>1394</v>
      </c>
      <c r="C222" s="1">
        <f>VLOOKUP(A222,'Demographic data '!$A$2:$H$927,3,TRUE)</f>
        <v>0</v>
      </c>
      <c r="D222" s="1">
        <f>VLOOKUP(A222,'Demographic data '!$A$2:$H$927,4,TRUE)</f>
        <v>33.030136986301372</v>
      </c>
      <c r="E222" s="1">
        <f>VLOOKUP(A222,'Demographic data '!$A$2:$H$927,5,TRUE)</f>
        <v>185</v>
      </c>
      <c r="F222" s="1">
        <f>VLOOKUP(A222,'Demographic data '!$A$2:$H$927,6,TRUE)</f>
        <v>3</v>
      </c>
      <c r="G222" s="1">
        <f>VLOOKUP(A222,'Demographic data '!$A$2:$H$927,7,TRUE)</f>
        <v>8</v>
      </c>
      <c r="H222" s="1">
        <f>VLOOKUP(A222,'Demographic data '!$A$2:$H$927,8,TRUE)</f>
        <v>10</v>
      </c>
      <c r="J222" s="18" t="s">
        <v>1228</v>
      </c>
      <c r="K222" s="18" t="s">
        <v>1229</v>
      </c>
      <c r="L222" s="29"/>
      <c r="M222" s="29"/>
      <c r="N222" s="18" t="s">
        <v>1230</v>
      </c>
      <c r="O222" s="18" t="s">
        <v>1231</v>
      </c>
      <c r="P222" s="18" t="s">
        <v>1232</v>
      </c>
      <c r="Q222" s="18" t="s">
        <v>1233</v>
      </c>
      <c r="R222" s="33" t="s">
        <v>1234</v>
      </c>
      <c r="S222" s="33" t="s">
        <v>101</v>
      </c>
      <c r="T222" s="33" t="s">
        <v>1235</v>
      </c>
      <c r="U222" s="33">
        <v>12</v>
      </c>
      <c r="V222" s="31"/>
      <c r="W222" s="31"/>
      <c r="X222" s="31"/>
      <c r="Y222" s="31"/>
      <c r="Z222" s="2"/>
      <c r="AA222" s="2"/>
      <c r="AB222" s="2"/>
      <c r="AC222" s="2"/>
      <c r="AD222" s="2"/>
    </row>
    <row r="223" spans="1:30" ht="14.25" customHeight="1" x14ac:dyDescent="0.2">
      <c r="A223" s="18" t="s">
        <v>1236</v>
      </c>
      <c r="B223" s="1">
        <f>VLOOKUP('FINAL CODES'!A223,'Demographic data '!$A$2:$H$927,2,TRUE)</f>
        <v>1776</v>
      </c>
      <c r="C223" s="1">
        <f>VLOOKUP(A223,'Demographic data '!$A$2:$H$927,3,TRUE)</f>
        <v>1</v>
      </c>
      <c r="D223" s="1">
        <f>VLOOKUP(A223,'Demographic data '!$A$2:$H$927,4,TRUE)</f>
        <v>22.934246575342467</v>
      </c>
      <c r="E223" s="1">
        <f>VLOOKUP(A223,'Demographic data '!$A$2:$H$927,5,TRUE)</f>
        <v>31</v>
      </c>
      <c r="F223" s="1">
        <f>VLOOKUP(A223,'Demographic data '!$A$2:$H$927,6,TRUE)</f>
        <v>5</v>
      </c>
      <c r="G223" s="1">
        <f>VLOOKUP(A223,'Demographic data '!$A$2:$H$927,7,TRUE)</f>
        <v>11</v>
      </c>
      <c r="H223" s="1">
        <f>VLOOKUP(A223,'Demographic data '!$A$2:$H$927,8,TRUE)</f>
        <v>8</v>
      </c>
      <c r="J223" s="18" t="s">
        <v>1237</v>
      </c>
      <c r="K223" s="18" t="s">
        <v>1238</v>
      </c>
      <c r="L223" s="29"/>
      <c r="M223" s="29"/>
      <c r="N223" s="18" t="s">
        <v>1239</v>
      </c>
      <c r="O223" s="18" t="s">
        <v>1240</v>
      </c>
      <c r="P223" s="18" t="s">
        <v>1241</v>
      </c>
      <c r="Q223" s="18" t="s">
        <v>849</v>
      </c>
      <c r="R223" s="33" t="s">
        <v>1242</v>
      </c>
      <c r="S223" s="33" t="s">
        <v>101</v>
      </c>
      <c r="T223" s="33" t="s">
        <v>1243</v>
      </c>
      <c r="U223" s="33">
        <v>11</v>
      </c>
      <c r="V223" s="31"/>
      <c r="W223" s="31"/>
      <c r="X223" s="31"/>
      <c r="Y223" s="31"/>
      <c r="Z223" s="2"/>
      <c r="AA223" s="2"/>
      <c r="AB223" s="2"/>
      <c r="AC223" s="2"/>
      <c r="AD223" s="2"/>
    </row>
    <row r="224" spans="1:30" ht="14.25" customHeight="1" x14ac:dyDescent="0.2">
      <c r="A224" s="18" t="s">
        <v>1244</v>
      </c>
      <c r="B224" s="1">
        <f>VLOOKUP('FINAL CODES'!A224,'Demographic data '!$A$2:$H$927,2,TRUE)</f>
        <v>1550</v>
      </c>
      <c r="C224" s="1">
        <f>VLOOKUP(A224,'Demographic data '!$A$2:$H$927,3,TRUE)</f>
        <v>1</v>
      </c>
      <c r="D224" s="1">
        <f>VLOOKUP(A224,'Demographic data '!$A$2:$H$927,4,TRUE)</f>
        <v>48.180821917808217</v>
      </c>
      <c r="E224" s="1">
        <f>VLOOKUP(A224,'Demographic data '!$A$2:$H$927,5,TRUE)</f>
        <v>185</v>
      </c>
      <c r="F224" s="1">
        <f>VLOOKUP(A224,'Demographic data '!$A$2:$H$927,6,TRUE)</f>
        <v>5</v>
      </c>
      <c r="G224" s="1">
        <f>VLOOKUP(A224,'Demographic data '!$A$2:$H$927,7,TRUE)</f>
        <v>11</v>
      </c>
      <c r="H224" s="1">
        <f>VLOOKUP(A224,'Demographic data '!$A$2:$H$927,8,TRUE)</f>
        <v>10</v>
      </c>
      <c r="J224" s="18" t="s">
        <v>1245</v>
      </c>
      <c r="K224" s="18" t="s">
        <v>1246</v>
      </c>
      <c r="L224" s="29"/>
      <c r="M224" s="29"/>
      <c r="N224" s="18" t="s">
        <v>1247</v>
      </c>
      <c r="O224" s="18" t="s">
        <v>1248</v>
      </c>
      <c r="P224" s="18" t="s">
        <v>1249</v>
      </c>
      <c r="Q224" s="18" t="s">
        <v>356</v>
      </c>
      <c r="R224" s="33" t="s">
        <v>1250</v>
      </c>
      <c r="S224" s="33">
        <v>8</v>
      </c>
      <c r="T224" s="33" t="s">
        <v>1251</v>
      </c>
      <c r="U224" s="33" t="s">
        <v>101</v>
      </c>
      <c r="V224" s="31"/>
      <c r="W224" s="31"/>
      <c r="X224" s="31"/>
      <c r="Y224" s="31"/>
      <c r="Z224" s="2"/>
      <c r="AA224" s="2"/>
      <c r="AB224" s="2"/>
      <c r="AC224" s="2"/>
      <c r="AD224" s="2"/>
    </row>
    <row r="225" spans="1:30" ht="14.25" customHeight="1" x14ac:dyDescent="0.2">
      <c r="A225" s="18" t="s">
        <v>1252</v>
      </c>
      <c r="B225" s="1">
        <f>VLOOKUP('FINAL CODES'!A225,'Demographic data '!$A$2:$H$927,2,TRUE)</f>
        <v>1916</v>
      </c>
      <c r="C225" s="1">
        <f>VLOOKUP(A225,'Demographic data '!$A$2:$H$927,3,TRUE)</f>
        <v>1</v>
      </c>
      <c r="D225" s="1">
        <f>VLOOKUP(A225,'Demographic data '!$A$2:$H$927,4,TRUE)</f>
        <v>29.389041095890413</v>
      </c>
      <c r="E225" s="1">
        <f>VLOOKUP(A225,'Demographic data '!$A$2:$H$927,5,TRUE)</f>
        <v>187</v>
      </c>
      <c r="F225" s="1">
        <f>VLOOKUP(A225,'Demographic data '!$A$2:$H$927,6,TRUE)</f>
        <v>4</v>
      </c>
      <c r="G225" s="1">
        <f>VLOOKUP(A225,'Demographic data '!$A$2:$H$927,7,TRUE)</f>
        <v>11</v>
      </c>
      <c r="H225" s="1">
        <f>VLOOKUP(A225,'Demographic data '!$A$2:$H$927,8,TRUE)</f>
        <v>3</v>
      </c>
      <c r="J225" s="18" t="s">
        <v>54</v>
      </c>
      <c r="K225" s="18">
        <v>-99</v>
      </c>
      <c r="L225" s="29"/>
      <c r="M225" s="29"/>
      <c r="N225" s="18" t="s">
        <v>1253</v>
      </c>
      <c r="O225" s="18" t="s">
        <v>125</v>
      </c>
      <c r="P225" s="18" t="s">
        <v>242</v>
      </c>
      <c r="Q225" s="18">
        <v>-999</v>
      </c>
      <c r="R225" s="33" t="s">
        <v>1254</v>
      </c>
      <c r="S225" s="33" t="s">
        <v>101</v>
      </c>
      <c r="T225" s="33" t="s">
        <v>71</v>
      </c>
      <c r="U225" s="33">
        <v>13</v>
      </c>
      <c r="V225" s="31"/>
      <c r="W225" s="31"/>
      <c r="X225" s="31"/>
      <c r="Y225" s="31"/>
      <c r="Z225" s="2"/>
      <c r="AA225" s="2"/>
      <c r="AB225" s="2"/>
      <c r="AC225" s="2"/>
      <c r="AD225" s="2"/>
    </row>
    <row r="226" spans="1:30" ht="14.25" customHeight="1" x14ac:dyDescent="0.2">
      <c r="A226" s="18" t="s">
        <v>1255</v>
      </c>
      <c r="B226" s="1">
        <f>VLOOKUP('FINAL CODES'!A226,'Demographic data '!$A$2:$H$927,2,TRUE)</f>
        <v>1769</v>
      </c>
      <c r="C226" s="1">
        <f>VLOOKUP(A226,'Demographic data '!$A$2:$H$927,3,TRUE)</f>
        <v>0</v>
      </c>
      <c r="D226" s="1">
        <f>VLOOKUP(A226,'Demographic data '!$A$2:$H$927,4,TRUE)</f>
        <v>25.123287671232877</v>
      </c>
      <c r="E226" s="1">
        <f>VLOOKUP(A226,'Demographic data '!$A$2:$H$927,5,TRUE)</f>
        <v>185</v>
      </c>
      <c r="F226" s="1">
        <f>VLOOKUP(A226,'Demographic data '!$A$2:$H$927,6,TRUE)</f>
        <v>4</v>
      </c>
      <c r="G226" s="1">
        <f>VLOOKUP(A226,'Demographic data '!$A$2:$H$927,7,TRUE)</f>
        <v>4</v>
      </c>
      <c r="H226" s="1">
        <f>VLOOKUP(A226,'Demographic data '!$A$2:$H$927,8,TRUE)</f>
        <v>2</v>
      </c>
      <c r="J226" s="18" t="s">
        <v>1256</v>
      </c>
      <c r="K226" s="18" t="s">
        <v>101</v>
      </c>
      <c r="L226" s="29"/>
      <c r="M226" s="29"/>
      <c r="N226" s="18" t="s">
        <v>1257</v>
      </c>
      <c r="O226" s="18" t="s">
        <v>1258</v>
      </c>
      <c r="P226" s="18" t="s">
        <v>803</v>
      </c>
      <c r="Q226" s="18">
        <v>-999</v>
      </c>
      <c r="R226" s="33" t="s">
        <v>54</v>
      </c>
      <c r="S226" s="33">
        <v>-99</v>
      </c>
      <c r="T226" s="33" t="s">
        <v>1259</v>
      </c>
      <c r="U226" s="33" t="s">
        <v>133</v>
      </c>
      <c r="V226" s="31"/>
      <c r="W226" s="31"/>
      <c r="X226" s="31"/>
      <c r="Y226" s="31"/>
      <c r="Z226" s="2"/>
      <c r="AA226" s="2"/>
      <c r="AB226" s="2"/>
      <c r="AC226" s="2"/>
      <c r="AD226" s="2"/>
    </row>
    <row r="227" spans="1:30" ht="14.25" customHeight="1" x14ac:dyDescent="0.2">
      <c r="A227" s="18" t="s">
        <v>1260</v>
      </c>
      <c r="B227" s="1">
        <f>VLOOKUP('FINAL CODES'!A227,'Demographic data '!$A$2:$H$927,2,TRUE)</f>
        <v>274</v>
      </c>
      <c r="C227" s="1">
        <f>VLOOKUP(A227,'Demographic data '!$A$2:$H$927,3,TRUE)</f>
        <v>1</v>
      </c>
      <c r="D227" s="1">
        <f>VLOOKUP(A227,'Demographic data '!$A$2:$H$927,4,TRUE)</f>
        <v>33.11780821917808</v>
      </c>
      <c r="E227" s="1">
        <f>VLOOKUP(A227,'Demographic data '!$A$2:$H$927,5,TRUE)</f>
        <v>185</v>
      </c>
      <c r="F227" s="1">
        <f>VLOOKUP(A227,'Demographic data '!$A$2:$H$927,6,TRUE)</f>
        <v>4</v>
      </c>
      <c r="G227" s="1">
        <f>VLOOKUP(A227,'Demographic data '!$A$2:$H$927,7,TRUE)</f>
        <v>11</v>
      </c>
      <c r="H227" s="1">
        <f>VLOOKUP(A227,'Demographic data '!$A$2:$H$927,8,TRUE)</f>
        <v>11</v>
      </c>
      <c r="J227" s="18" t="s">
        <v>1261</v>
      </c>
      <c r="K227" s="18" t="s">
        <v>101</v>
      </c>
      <c r="L227" s="29"/>
      <c r="M227" s="29"/>
      <c r="N227" s="18" t="s">
        <v>1262</v>
      </c>
      <c r="O227" s="18" t="s">
        <v>258</v>
      </c>
      <c r="P227" s="18" t="s">
        <v>54</v>
      </c>
      <c r="Q227" s="18">
        <v>-99</v>
      </c>
      <c r="R227" s="33" t="s">
        <v>1263</v>
      </c>
      <c r="S227" s="33">
        <v>2</v>
      </c>
      <c r="T227" s="33" t="s">
        <v>585</v>
      </c>
      <c r="U227" s="33">
        <v>13</v>
      </c>
      <c r="V227" s="31"/>
      <c r="W227" s="31"/>
      <c r="X227" s="31"/>
      <c r="Y227" s="31"/>
      <c r="Z227" s="2"/>
      <c r="AA227" s="2"/>
      <c r="AB227" s="2"/>
      <c r="AC227" s="2"/>
      <c r="AD227" s="2"/>
    </row>
    <row r="228" spans="1:30" ht="14.25" customHeight="1" x14ac:dyDescent="0.2">
      <c r="A228" s="18" t="s">
        <v>1264</v>
      </c>
      <c r="B228" s="1">
        <f>VLOOKUP('FINAL CODES'!A228,'Demographic data '!$A$2:$H$927,2,TRUE)</f>
        <v>140</v>
      </c>
      <c r="C228" s="1">
        <f>VLOOKUP(A228,'Demographic data '!$A$2:$H$927,3,TRUE)</f>
        <v>1</v>
      </c>
      <c r="D228" s="1">
        <f>VLOOKUP(A228,'Demographic data '!$A$2:$H$927,4,TRUE)</f>
        <v>31.378082191780823</v>
      </c>
      <c r="E228" s="1">
        <f>VLOOKUP(A228,'Demographic data '!$A$2:$H$927,5,TRUE)</f>
        <v>185</v>
      </c>
      <c r="F228" s="1">
        <f>VLOOKUP(A228,'Demographic data '!$A$2:$H$927,6,TRUE)</f>
        <v>3</v>
      </c>
      <c r="G228" s="1">
        <f>VLOOKUP(A228,'Demographic data '!$A$2:$H$927,7,TRUE)</f>
        <v>7</v>
      </c>
      <c r="H228" s="1">
        <f>VLOOKUP(A228,'Demographic data '!$A$2:$H$927,8,TRUE)</f>
        <v>3</v>
      </c>
      <c r="J228" s="18" t="s">
        <v>1265</v>
      </c>
      <c r="K228" s="18" t="s">
        <v>1160</v>
      </c>
      <c r="L228" s="34" t="s">
        <v>1266</v>
      </c>
      <c r="M228" s="34" t="s">
        <v>1160</v>
      </c>
      <c r="N228" s="18" t="s">
        <v>1267</v>
      </c>
      <c r="O228" s="18" t="s">
        <v>1268</v>
      </c>
      <c r="P228" s="18" t="s">
        <v>1269</v>
      </c>
      <c r="Q228" s="18" t="s">
        <v>534</v>
      </c>
      <c r="R228" s="33" t="s">
        <v>1270</v>
      </c>
      <c r="S228" s="33" t="s">
        <v>421</v>
      </c>
      <c r="T228" s="33" t="s">
        <v>1271</v>
      </c>
      <c r="U228" s="33" t="s">
        <v>1272</v>
      </c>
      <c r="V228" s="31"/>
      <c r="W228" s="31"/>
      <c r="X228" s="31"/>
      <c r="Y228" s="31"/>
      <c r="Z228" s="2"/>
      <c r="AA228" s="2"/>
      <c r="AB228" s="2"/>
      <c r="AC228" s="2"/>
      <c r="AD228" s="2"/>
    </row>
    <row r="229" spans="1:30" ht="14.25" customHeight="1" x14ac:dyDescent="0.2">
      <c r="A229" s="18" t="s">
        <v>1273</v>
      </c>
      <c r="B229" s="1">
        <f>VLOOKUP('FINAL CODES'!A229,'Demographic data '!$A$2:$H$927,2,TRUE)</f>
        <v>1123</v>
      </c>
      <c r="C229" s="1">
        <f>VLOOKUP(A229,'Demographic data '!$A$2:$H$927,3,TRUE)</f>
        <v>1</v>
      </c>
      <c r="D229" s="1">
        <f>VLOOKUP(A229,'Demographic data '!$A$2:$H$927,4,TRUE)</f>
        <v>20.912328767123288</v>
      </c>
      <c r="E229" s="1">
        <f>VLOOKUP(A229,'Demographic data '!$A$2:$H$927,5,TRUE)</f>
        <v>185</v>
      </c>
      <c r="F229" s="1">
        <f>VLOOKUP(A229,'Demographic data '!$A$2:$H$927,6,TRUE)</f>
        <v>1</v>
      </c>
      <c r="G229" s="1">
        <f>VLOOKUP(A229,'Demographic data '!$A$2:$H$927,7,TRUE)</f>
        <v>3</v>
      </c>
      <c r="H229" s="1">
        <f>VLOOKUP(A229,'Demographic data '!$A$2:$H$927,8,TRUE)</f>
        <v>10</v>
      </c>
      <c r="J229" s="18" t="s">
        <v>1274</v>
      </c>
      <c r="K229" s="18" t="s">
        <v>249</v>
      </c>
      <c r="L229" s="29"/>
      <c r="M229" s="29"/>
      <c r="N229" s="18" t="s">
        <v>1275</v>
      </c>
      <c r="O229" s="18" t="s">
        <v>125</v>
      </c>
      <c r="P229" s="18" t="s">
        <v>1276</v>
      </c>
      <c r="Q229" s="18">
        <v>2</v>
      </c>
      <c r="R229" s="33" t="s">
        <v>1277</v>
      </c>
      <c r="S229" s="33" t="s">
        <v>421</v>
      </c>
      <c r="T229" s="33" t="s">
        <v>1278</v>
      </c>
      <c r="U229" s="33" t="s">
        <v>1279</v>
      </c>
      <c r="V229" s="31"/>
      <c r="W229" s="31"/>
      <c r="X229" s="31"/>
      <c r="Y229" s="31"/>
      <c r="Z229" s="2"/>
      <c r="AA229" s="2"/>
      <c r="AB229" s="2"/>
      <c r="AC229" s="2"/>
      <c r="AD229" s="2"/>
    </row>
    <row r="230" spans="1:30" ht="14.25" customHeight="1" x14ac:dyDescent="0.2">
      <c r="A230" s="18" t="s">
        <v>1280</v>
      </c>
      <c r="B230" s="1">
        <f>VLOOKUP('FINAL CODES'!A230,'Demographic data '!$A$2:$H$927,2,TRUE)</f>
        <v>792</v>
      </c>
      <c r="C230" s="1">
        <f>VLOOKUP(A230,'Demographic data '!$A$2:$H$927,3,TRUE)</f>
        <v>1</v>
      </c>
      <c r="D230" s="1">
        <f>VLOOKUP(A230,'Demographic data '!$A$2:$H$927,4,TRUE)</f>
        <v>56.545205479452058</v>
      </c>
      <c r="E230" s="1">
        <f>VLOOKUP(A230,'Demographic data '!$A$2:$H$927,5,TRUE)</f>
        <v>168</v>
      </c>
      <c r="F230" s="1">
        <f>VLOOKUP(A230,'Demographic data '!$A$2:$H$927,6,TRUE)</f>
        <v>3</v>
      </c>
      <c r="G230" s="1">
        <f>VLOOKUP(A230,'Demographic data '!$A$2:$H$927,7,TRUE)</f>
        <v>7</v>
      </c>
      <c r="H230" s="1">
        <f>VLOOKUP(A230,'Demographic data '!$A$2:$H$927,8,TRUE)</f>
        <v>10</v>
      </c>
      <c r="J230" s="18" t="s">
        <v>1281</v>
      </c>
      <c r="K230" s="18" t="s">
        <v>1282</v>
      </c>
      <c r="L230" s="29"/>
      <c r="M230" s="29"/>
      <c r="N230" s="18" t="s">
        <v>1283</v>
      </c>
      <c r="O230" s="18" t="s">
        <v>949</v>
      </c>
      <c r="P230" s="18" t="s">
        <v>1284</v>
      </c>
      <c r="Q230" s="18" t="s">
        <v>1285</v>
      </c>
      <c r="R230" s="33" t="s">
        <v>1286</v>
      </c>
      <c r="S230" s="33" t="s">
        <v>63</v>
      </c>
      <c r="T230" s="33" t="s">
        <v>1287</v>
      </c>
      <c r="U230" s="33" t="s">
        <v>1288</v>
      </c>
      <c r="V230" s="31"/>
      <c r="W230" s="31"/>
      <c r="X230" s="31"/>
      <c r="Y230" s="31"/>
      <c r="Z230" s="2"/>
      <c r="AA230" s="2"/>
      <c r="AB230" s="2"/>
      <c r="AC230" s="2"/>
      <c r="AD230" s="2"/>
    </row>
    <row r="231" spans="1:30" ht="14.25" customHeight="1" x14ac:dyDescent="0.2">
      <c r="A231" s="18" t="s">
        <v>1289</v>
      </c>
      <c r="B231" s="1">
        <f>VLOOKUP('FINAL CODES'!A231,'Demographic data '!$A$2:$H$927,2,TRUE)</f>
        <v>786</v>
      </c>
      <c r="C231" s="1">
        <f>VLOOKUP(A231,'Demographic data '!$A$2:$H$927,3,TRUE)</f>
        <v>1</v>
      </c>
      <c r="D231" s="1">
        <f>VLOOKUP(A231,'Demographic data '!$A$2:$H$927,4,TRUE)</f>
        <v>29.838356164383562</v>
      </c>
      <c r="E231" s="1">
        <f>VLOOKUP(A231,'Demographic data '!$A$2:$H$927,5,TRUE)</f>
        <v>185</v>
      </c>
      <c r="F231" s="1">
        <f>VLOOKUP(A231,'Demographic data '!$A$2:$H$927,6,TRUE)</f>
        <v>3</v>
      </c>
      <c r="G231" s="1">
        <f>VLOOKUP(A231,'Demographic data '!$A$2:$H$927,7,TRUE)</f>
        <v>10</v>
      </c>
      <c r="H231" s="1">
        <f>VLOOKUP(A231,'Demographic data '!$A$2:$H$927,8,TRUE)</f>
        <v>8</v>
      </c>
      <c r="J231" s="18" t="s">
        <v>1290</v>
      </c>
      <c r="K231" s="18" t="s">
        <v>1291</v>
      </c>
      <c r="L231" s="29"/>
      <c r="M231" s="29"/>
      <c r="N231" s="18" t="s">
        <v>1292</v>
      </c>
      <c r="O231" s="18" t="s">
        <v>460</v>
      </c>
      <c r="P231" s="18" t="s">
        <v>1293</v>
      </c>
      <c r="Q231" s="18" t="s">
        <v>1294</v>
      </c>
      <c r="R231" s="33" t="s">
        <v>1295</v>
      </c>
      <c r="S231" s="33" t="s">
        <v>101</v>
      </c>
      <c r="T231" s="33" t="s">
        <v>1296</v>
      </c>
      <c r="U231" s="33" t="s">
        <v>1297</v>
      </c>
      <c r="V231" s="31"/>
      <c r="W231" s="31"/>
      <c r="X231" s="31"/>
      <c r="Y231" s="31"/>
      <c r="Z231" s="2"/>
      <c r="AA231" s="2"/>
      <c r="AB231" s="2"/>
      <c r="AC231" s="2"/>
      <c r="AD231" s="2"/>
    </row>
    <row r="232" spans="1:30" ht="14.25" customHeight="1" x14ac:dyDescent="0.2">
      <c r="A232" s="18" t="s">
        <v>1298</v>
      </c>
      <c r="B232" s="1">
        <f>VLOOKUP('FINAL CODES'!A232,'Demographic data '!$A$2:$H$927,2,TRUE)</f>
        <v>485</v>
      </c>
      <c r="C232" s="1">
        <f>VLOOKUP(A232,'Demographic data '!$A$2:$H$927,3,TRUE)</f>
        <v>1</v>
      </c>
      <c r="D232" s="1">
        <f>VLOOKUP(A232,'Demographic data '!$A$2:$H$927,4,TRUE)</f>
        <v>30.87123287671233</v>
      </c>
      <c r="E232" s="1">
        <f>VLOOKUP(A232,'Demographic data '!$A$2:$H$927,5,TRUE)</f>
        <v>187</v>
      </c>
      <c r="F232" s="1">
        <f>VLOOKUP(A232,'Demographic data '!$A$2:$H$927,6,TRUE)</f>
        <v>4</v>
      </c>
      <c r="G232" s="1">
        <f>VLOOKUP(A232,'Demographic data '!$A$2:$H$927,7,TRUE)</f>
        <v>12</v>
      </c>
      <c r="H232" s="1">
        <f>VLOOKUP(A232,'Demographic data '!$A$2:$H$927,8,TRUE)</f>
        <v>8</v>
      </c>
      <c r="J232" s="18" t="s">
        <v>1299</v>
      </c>
      <c r="K232" s="18">
        <v>1</v>
      </c>
      <c r="L232" s="29"/>
      <c r="M232" s="29"/>
      <c r="N232" s="18" t="s">
        <v>1300</v>
      </c>
      <c r="O232" s="18">
        <v>-999</v>
      </c>
      <c r="P232" s="18" t="s">
        <v>546</v>
      </c>
      <c r="Q232" s="18">
        <v>-999</v>
      </c>
      <c r="R232" s="33" t="s">
        <v>546</v>
      </c>
      <c r="S232" s="33">
        <v>-999</v>
      </c>
      <c r="T232" s="33" t="s">
        <v>1300</v>
      </c>
      <c r="U232" s="33">
        <v>13</v>
      </c>
      <c r="V232" s="31"/>
      <c r="W232" s="31"/>
      <c r="X232" s="31"/>
      <c r="Y232" s="31"/>
      <c r="Z232" s="2"/>
      <c r="AA232" s="2"/>
      <c r="AB232" s="2"/>
      <c r="AC232" s="2"/>
      <c r="AD232" s="2"/>
    </row>
    <row r="233" spans="1:30" ht="14.25" customHeight="1" x14ac:dyDescent="0.2">
      <c r="A233" s="18" t="s">
        <v>1301</v>
      </c>
      <c r="B233" s="1">
        <f>VLOOKUP('FINAL CODES'!A233,'Demographic data '!$A$2:$H$927,2,TRUE)</f>
        <v>2201</v>
      </c>
      <c r="C233" s="1">
        <f>VLOOKUP(A233,'Demographic data '!$A$2:$H$927,3,TRUE)</f>
        <v>1</v>
      </c>
      <c r="D233" s="1">
        <f>VLOOKUP(A233,'Demographic data '!$A$2:$H$927,4,TRUE)</f>
        <v>61.536986301369865</v>
      </c>
      <c r="E233" s="1">
        <f>VLOOKUP(A233,'Demographic data '!$A$2:$H$927,5,TRUE)</f>
        <v>185</v>
      </c>
      <c r="F233" s="1">
        <f>VLOOKUP(A233,'Demographic data '!$A$2:$H$927,6,TRUE)</f>
        <v>7</v>
      </c>
      <c r="G233" s="1">
        <f>VLOOKUP(A233,'Demographic data '!$A$2:$H$927,7,TRUE)</f>
        <v>3</v>
      </c>
      <c r="H233" s="1">
        <f>VLOOKUP(A233,'Demographic data '!$A$2:$H$927,8,TRUE)</f>
        <v>5</v>
      </c>
      <c r="J233" s="18" t="s">
        <v>1302</v>
      </c>
      <c r="K233" s="18">
        <v>2</v>
      </c>
      <c r="L233" s="29"/>
      <c r="M233" s="29"/>
      <c r="N233" s="18" t="s">
        <v>1303</v>
      </c>
      <c r="O233" s="18" t="s">
        <v>1304</v>
      </c>
      <c r="P233" s="18" t="s">
        <v>1305</v>
      </c>
      <c r="Q233" s="18">
        <v>3</v>
      </c>
      <c r="R233" s="33" t="s">
        <v>1306</v>
      </c>
      <c r="S233" s="33" t="s">
        <v>101</v>
      </c>
      <c r="T233" s="33" t="s">
        <v>1307</v>
      </c>
      <c r="U233" s="33">
        <v>6</v>
      </c>
      <c r="V233" s="31"/>
      <c r="W233" s="31"/>
      <c r="X233" s="31"/>
      <c r="Y233" s="31"/>
      <c r="Z233" s="2"/>
      <c r="AA233" s="2"/>
      <c r="AB233" s="2"/>
      <c r="AC233" s="2"/>
      <c r="AD233" s="2"/>
    </row>
    <row r="234" spans="1:30" ht="14.25" customHeight="1" x14ac:dyDescent="0.2">
      <c r="A234" s="18" t="s">
        <v>1308</v>
      </c>
      <c r="B234" s="1">
        <f>VLOOKUP('FINAL CODES'!A234,'Demographic data '!$A$2:$H$927,2,TRUE)</f>
        <v>1218</v>
      </c>
      <c r="C234" s="1">
        <f>VLOOKUP(A234,'Demographic data '!$A$2:$H$927,3,TRUE)</f>
        <v>0</v>
      </c>
      <c r="D234" s="1">
        <f>VLOOKUP(A234,'Demographic data '!$A$2:$H$927,4,TRUE)</f>
        <v>65.638356164383566</v>
      </c>
      <c r="E234" s="1">
        <f>VLOOKUP(A234,'Demographic data '!$A$2:$H$927,5,TRUE)</f>
        <v>185</v>
      </c>
      <c r="F234" s="1">
        <f>VLOOKUP(A234,'Demographic data '!$A$2:$H$927,6,TRUE)</f>
        <v>5</v>
      </c>
      <c r="G234" s="1">
        <f>VLOOKUP(A234,'Demographic data '!$A$2:$H$927,7,TRUE)</f>
        <v>1</v>
      </c>
      <c r="H234" s="1">
        <f>VLOOKUP(A234,'Demographic data '!$A$2:$H$927,8,TRUE)</f>
        <v>10</v>
      </c>
      <c r="J234" s="18" t="s">
        <v>1309</v>
      </c>
      <c r="K234" s="18">
        <v>7</v>
      </c>
      <c r="L234" s="29"/>
      <c r="M234" s="29"/>
      <c r="N234" s="18" t="s">
        <v>1310</v>
      </c>
      <c r="O234" s="18" t="s">
        <v>426</v>
      </c>
      <c r="P234" s="18" t="s">
        <v>1311</v>
      </c>
      <c r="Q234" s="18" t="s">
        <v>1053</v>
      </c>
      <c r="R234" s="33" t="s">
        <v>54</v>
      </c>
      <c r="S234" s="33">
        <v>-99</v>
      </c>
      <c r="T234" s="33" t="s">
        <v>54</v>
      </c>
      <c r="U234" s="33">
        <v>-99</v>
      </c>
      <c r="V234" s="31"/>
      <c r="W234" s="31"/>
      <c r="X234" s="31"/>
      <c r="Y234" s="31"/>
      <c r="Z234" s="2"/>
      <c r="AA234" s="2"/>
      <c r="AB234" s="2"/>
      <c r="AC234" s="2"/>
      <c r="AD234" s="2"/>
    </row>
    <row r="235" spans="1:30" ht="14.25" customHeight="1" x14ac:dyDescent="0.2">
      <c r="A235" s="18" t="s">
        <v>1312</v>
      </c>
      <c r="B235" s="1">
        <f>VLOOKUP('FINAL CODES'!A235,'Demographic data '!$A$2:$H$927,2,TRUE)</f>
        <v>1372</v>
      </c>
      <c r="C235" s="1">
        <f>VLOOKUP(A235,'Demographic data '!$A$2:$H$927,3,TRUE)</f>
        <v>1</v>
      </c>
      <c r="D235" s="1">
        <f>VLOOKUP(A235,'Demographic data '!$A$2:$H$927,4,TRUE)</f>
        <v>33.69041095890411</v>
      </c>
      <c r="E235" s="1">
        <f>VLOOKUP(A235,'Demographic data '!$A$2:$H$927,5,TRUE)</f>
        <v>-9</v>
      </c>
      <c r="F235" s="1">
        <f>VLOOKUP(A235,'Demographic data '!$A$2:$H$927,6,TRUE)</f>
        <v>-9</v>
      </c>
      <c r="G235" s="1">
        <f>VLOOKUP(A235,'Demographic data '!$A$2:$H$927,7,TRUE)</f>
        <v>-9</v>
      </c>
      <c r="H235" s="1">
        <f>VLOOKUP(A235,'Demographic data '!$A$2:$H$927,8,TRUE)</f>
        <v>-9</v>
      </c>
      <c r="J235" s="18" t="s">
        <v>1313</v>
      </c>
      <c r="K235" s="18">
        <v>-999</v>
      </c>
      <c r="L235" s="29"/>
      <c r="M235" s="29"/>
      <c r="N235" s="18" t="s">
        <v>54</v>
      </c>
      <c r="O235" s="18">
        <v>-99</v>
      </c>
      <c r="P235" s="18" t="s">
        <v>1314</v>
      </c>
      <c r="Q235" s="18">
        <v>-99</v>
      </c>
      <c r="R235" s="33" t="s">
        <v>1315</v>
      </c>
      <c r="S235" s="33" t="s">
        <v>101</v>
      </c>
      <c r="T235" s="33" t="s">
        <v>1316</v>
      </c>
      <c r="U235" s="33">
        <v>13</v>
      </c>
      <c r="V235" s="31"/>
      <c r="W235" s="31"/>
      <c r="X235" s="31"/>
      <c r="Y235" s="31"/>
      <c r="Z235" s="2"/>
      <c r="AA235" s="2"/>
      <c r="AB235" s="2"/>
      <c r="AC235" s="2"/>
      <c r="AD235" s="2"/>
    </row>
    <row r="236" spans="1:30" ht="14.25" customHeight="1" x14ac:dyDescent="0.2">
      <c r="A236" s="18" t="s">
        <v>1317</v>
      </c>
      <c r="B236" s="1">
        <f>VLOOKUP('FINAL CODES'!A236,'Demographic data '!$A$2:$H$927,2,TRUE)</f>
        <v>661</v>
      </c>
      <c r="C236" s="1">
        <f>VLOOKUP(A236,'Demographic data '!$A$2:$H$927,3,TRUE)</f>
        <v>1</v>
      </c>
      <c r="D236" s="1">
        <f>VLOOKUP(A236,'Demographic data '!$A$2:$H$927,4,TRUE)</f>
        <v>57.679452054794524</v>
      </c>
      <c r="E236" s="1">
        <f>VLOOKUP(A236,'Demographic data '!$A$2:$H$927,5,TRUE)</f>
        <v>65</v>
      </c>
      <c r="F236" s="1">
        <f>VLOOKUP(A236,'Demographic data '!$A$2:$H$927,6,TRUE)</f>
        <v>4</v>
      </c>
      <c r="G236" s="1">
        <f>VLOOKUP(A236,'Demographic data '!$A$2:$H$927,7,TRUE)</f>
        <v>4</v>
      </c>
      <c r="H236" s="1">
        <f>VLOOKUP(A236,'Demographic data '!$A$2:$H$927,8,TRUE)</f>
        <v>10</v>
      </c>
      <c r="J236" s="18" t="s">
        <v>1318</v>
      </c>
      <c r="K236" s="18" t="s">
        <v>1319</v>
      </c>
      <c r="L236" s="29"/>
      <c r="M236" s="29"/>
      <c r="N236" s="18" t="s">
        <v>1320</v>
      </c>
      <c r="O236" s="18" t="s">
        <v>204</v>
      </c>
      <c r="P236" s="18" t="s">
        <v>1321</v>
      </c>
      <c r="Q236" s="18" t="s">
        <v>117</v>
      </c>
      <c r="R236" s="33" t="s">
        <v>1322</v>
      </c>
      <c r="S236" s="33" t="s">
        <v>1323</v>
      </c>
      <c r="T236" s="33" t="s">
        <v>1324</v>
      </c>
      <c r="U236" s="33">
        <v>6</v>
      </c>
      <c r="V236" s="31"/>
      <c r="W236" s="31"/>
      <c r="X236" s="31"/>
      <c r="Y236" s="31"/>
      <c r="Z236" s="2"/>
      <c r="AA236" s="2"/>
      <c r="AB236" s="2"/>
      <c r="AC236" s="2"/>
      <c r="AD236" s="2"/>
    </row>
    <row r="237" spans="1:30" ht="14.25" customHeight="1" x14ac:dyDescent="0.2">
      <c r="A237" s="18" t="s">
        <v>1325</v>
      </c>
      <c r="B237" s="1">
        <f>VLOOKUP('FINAL CODES'!A237,'Demographic data '!$A$2:$H$927,2,TRUE)</f>
        <v>1047</v>
      </c>
      <c r="C237" s="1">
        <f>VLOOKUP(A237,'Demographic data '!$A$2:$H$927,3,TRUE)</f>
        <v>1</v>
      </c>
      <c r="D237" s="1">
        <f>VLOOKUP(A237,'Demographic data '!$A$2:$H$927,4,TRUE)</f>
        <v>40.257534246575339</v>
      </c>
      <c r="E237" s="1">
        <f>VLOOKUP(A237,'Demographic data '!$A$2:$H$927,5,TRUE)</f>
        <v>185</v>
      </c>
      <c r="F237" s="1">
        <f>VLOOKUP(A237,'Demographic data '!$A$2:$H$927,6,TRUE)</f>
        <v>6</v>
      </c>
      <c r="G237" s="1">
        <f>VLOOKUP(A237,'Demographic data '!$A$2:$H$927,7,TRUE)</f>
        <v>11</v>
      </c>
      <c r="H237" s="1">
        <f>VLOOKUP(A237,'Demographic data '!$A$2:$H$927,8,TRUE)</f>
        <v>10</v>
      </c>
      <c r="J237" s="18" t="s">
        <v>1326</v>
      </c>
      <c r="K237" s="18" t="s">
        <v>1327</v>
      </c>
      <c r="L237" s="29"/>
      <c r="M237" s="29"/>
      <c r="N237" s="18" t="s">
        <v>1328</v>
      </c>
      <c r="O237" s="18" t="s">
        <v>1329</v>
      </c>
      <c r="P237" s="18" t="s">
        <v>1330</v>
      </c>
      <c r="Q237" s="18" t="s">
        <v>504</v>
      </c>
      <c r="R237" s="33" t="s">
        <v>1331</v>
      </c>
      <c r="S237" s="33" t="s">
        <v>152</v>
      </c>
      <c r="T237" s="33" t="s">
        <v>1332</v>
      </c>
      <c r="U237" s="33">
        <v>13</v>
      </c>
      <c r="V237" s="31"/>
      <c r="W237" s="31"/>
      <c r="X237" s="31"/>
      <c r="Y237" s="31"/>
      <c r="Z237" s="2"/>
      <c r="AA237" s="2"/>
      <c r="AB237" s="2"/>
      <c r="AC237" s="2"/>
      <c r="AD237" s="2"/>
    </row>
    <row r="238" spans="1:30" ht="14.25" customHeight="1" x14ac:dyDescent="0.2">
      <c r="A238" s="18" t="s">
        <v>1333</v>
      </c>
      <c r="B238" s="1">
        <f>VLOOKUP('FINAL CODES'!A238,'Demographic data '!$A$2:$H$927,2,TRUE)</f>
        <v>3107</v>
      </c>
      <c r="C238" s="1">
        <f>VLOOKUP(A238,'Demographic data '!$A$2:$H$927,3,TRUE)</f>
        <v>1</v>
      </c>
      <c r="D238" s="1">
        <f>VLOOKUP(A238,'Demographic data '!$A$2:$H$927,4,TRUE)</f>
        <v>25.117808219178084</v>
      </c>
      <c r="E238" s="1">
        <f>VLOOKUP(A238,'Demographic data '!$A$2:$H$927,5,TRUE)</f>
        <v>122</v>
      </c>
      <c r="F238" s="1">
        <f>VLOOKUP(A238,'Demographic data '!$A$2:$H$927,6,TRUE)</f>
        <v>2</v>
      </c>
      <c r="G238" s="1">
        <f>VLOOKUP(A238,'Demographic data '!$A$2:$H$927,7,TRUE)</f>
        <v>1</v>
      </c>
      <c r="H238" s="1">
        <f>VLOOKUP(A238,'Demographic data '!$A$2:$H$927,8,TRUE)</f>
        <v>4</v>
      </c>
      <c r="J238" s="18" t="s">
        <v>1120</v>
      </c>
      <c r="K238" s="18">
        <v>-999</v>
      </c>
      <c r="L238" s="29"/>
      <c r="M238" s="29"/>
      <c r="N238" s="18" t="s">
        <v>1334</v>
      </c>
      <c r="O238" s="18">
        <v>2</v>
      </c>
      <c r="P238" s="18" t="s">
        <v>1335</v>
      </c>
      <c r="Q238" s="18" t="s">
        <v>117</v>
      </c>
      <c r="R238" s="33" t="s">
        <v>54</v>
      </c>
      <c r="S238" s="33">
        <v>-99</v>
      </c>
      <c r="T238" s="33" t="s">
        <v>1336</v>
      </c>
      <c r="U238" s="33" t="s">
        <v>787</v>
      </c>
      <c r="V238" s="31"/>
      <c r="W238" s="31"/>
      <c r="X238" s="31"/>
      <c r="Y238" s="31"/>
      <c r="Z238" s="2"/>
      <c r="AA238" s="2"/>
      <c r="AB238" s="2"/>
      <c r="AC238" s="2"/>
      <c r="AD238" s="2"/>
    </row>
    <row r="239" spans="1:30" ht="14.25" customHeight="1" x14ac:dyDescent="0.2">
      <c r="A239" s="18" t="s">
        <v>1337</v>
      </c>
      <c r="B239" s="1">
        <f>VLOOKUP('FINAL CODES'!A239,'Demographic data '!$A$2:$H$927,2,TRUE)</f>
        <v>389</v>
      </c>
      <c r="C239" s="1">
        <f>VLOOKUP(A239,'Demographic data '!$A$2:$H$927,3,TRUE)</f>
        <v>1</v>
      </c>
      <c r="D239" s="1">
        <f>VLOOKUP(A239,'Demographic data '!$A$2:$H$927,4,TRUE)</f>
        <v>20.684931506849313</v>
      </c>
      <c r="E239" s="1">
        <f>VLOOKUP(A239,'Demographic data '!$A$2:$H$927,5,TRUE)</f>
        <v>185</v>
      </c>
      <c r="F239" s="1">
        <f>VLOOKUP(A239,'Demographic data '!$A$2:$H$927,6,TRUE)</f>
        <v>1</v>
      </c>
      <c r="G239" s="1">
        <f>VLOOKUP(A239,'Demographic data '!$A$2:$H$927,7,TRUE)</f>
        <v>-99</v>
      </c>
      <c r="H239" s="1">
        <f>VLOOKUP(A239,'Demographic data '!$A$2:$H$927,8,TRUE)</f>
        <v>10</v>
      </c>
      <c r="J239" s="18" t="s">
        <v>1338</v>
      </c>
      <c r="K239" s="18" t="s">
        <v>249</v>
      </c>
      <c r="L239" s="29"/>
      <c r="M239" s="29"/>
      <c r="N239" s="18" t="s">
        <v>1339</v>
      </c>
      <c r="O239" s="18" t="s">
        <v>426</v>
      </c>
      <c r="P239" s="18" t="s">
        <v>1340</v>
      </c>
      <c r="Q239" s="18">
        <v>6</v>
      </c>
      <c r="R239" s="33" t="s">
        <v>1341</v>
      </c>
      <c r="S239" s="33" t="s">
        <v>1342</v>
      </c>
      <c r="T239" s="33" t="s">
        <v>54</v>
      </c>
      <c r="U239" s="33">
        <v>-99</v>
      </c>
      <c r="V239" s="31"/>
      <c r="W239" s="31"/>
      <c r="X239" s="31"/>
      <c r="Y239" s="31"/>
      <c r="Z239" s="2"/>
      <c r="AA239" s="2"/>
      <c r="AB239" s="2"/>
      <c r="AC239" s="2"/>
      <c r="AD239" s="2"/>
    </row>
    <row r="240" spans="1:30" ht="14.25" customHeight="1" x14ac:dyDescent="0.2">
      <c r="A240" s="18" t="s">
        <v>1343</v>
      </c>
      <c r="B240" s="1">
        <f>VLOOKUP('FINAL CODES'!A240,'Demographic data '!$A$2:$H$927,2,TRUE)</f>
        <v>1157</v>
      </c>
      <c r="C240" s="1">
        <f>VLOOKUP(A240,'Demographic data '!$A$2:$H$927,3,TRUE)</f>
        <v>1</v>
      </c>
      <c r="D240" s="1">
        <f>VLOOKUP(A240,'Demographic data '!$A$2:$H$927,4,TRUE)</f>
        <v>31.81095890410959</v>
      </c>
      <c r="E240" s="1">
        <f>VLOOKUP(A240,'Demographic data '!$A$2:$H$927,5,TRUE)</f>
        <v>187</v>
      </c>
      <c r="F240" s="1">
        <f>VLOOKUP(A240,'Demographic data '!$A$2:$H$927,6,TRUE)</f>
        <v>4</v>
      </c>
      <c r="G240" s="1">
        <f>VLOOKUP(A240,'Demographic data '!$A$2:$H$927,7,TRUE)</f>
        <v>12</v>
      </c>
      <c r="H240" s="1">
        <f>VLOOKUP(A240,'Demographic data '!$A$2:$H$927,8,TRUE)</f>
        <v>2</v>
      </c>
      <c r="J240" s="18" t="s">
        <v>1344</v>
      </c>
      <c r="K240" s="18" t="s">
        <v>387</v>
      </c>
      <c r="L240" s="29"/>
      <c r="M240" s="29"/>
      <c r="N240" s="18" t="s">
        <v>1345</v>
      </c>
      <c r="O240" s="18" t="s">
        <v>159</v>
      </c>
      <c r="P240" s="18" t="s">
        <v>1346</v>
      </c>
      <c r="Q240" s="18">
        <v>2</v>
      </c>
      <c r="R240" s="33" t="s">
        <v>1347</v>
      </c>
      <c r="S240" s="33" t="s">
        <v>80</v>
      </c>
      <c r="T240" s="33" t="s">
        <v>1348</v>
      </c>
      <c r="U240" s="33">
        <v>13</v>
      </c>
      <c r="V240" s="31"/>
      <c r="W240" s="31"/>
      <c r="X240" s="31"/>
      <c r="Y240" s="31"/>
      <c r="Z240" s="2"/>
      <c r="AA240" s="2"/>
      <c r="AB240" s="2"/>
      <c r="AC240" s="2"/>
      <c r="AD240" s="2"/>
    </row>
    <row r="241" spans="1:30" ht="14.25" customHeight="1" x14ac:dyDescent="0.2">
      <c r="A241" s="18" t="s">
        <v>1349</v>
      </c>
      <c r="B241" s="1">
        <f>VLOOKUP('FINAL CODES'!A241,'Demographic data '!$A$2:$H$927,2,TRUE)</f>
        <v>91</v>
      </c>
      <c r="C241" s="1">
        <f>VLOOKUP(A241,'Demographic data '!$A$2:$H$927,3,TRUE)</f>
        <v>1</v>
      </c>
      <c r="D241" s="1">
        <f>VLOOKUP(A241,'Demographic data '!$A$2:$H$927,4,TRUE)</f>
        <v>55.945205479452056</v>
      </c>
      <c r="E241" s="1">
        <f>VLOOKUP(A241,'Demographic data '!$A$2:$H$927,5,TRUE)</f>
        <v>185</v>
      </c>
      <c r="F241" s="1">
        <f>VLOOKUP(A241,'Demographic data '!$A$2:$H$927,6,TRUE)</f>
        <v>4</v>
      </c>
      <c r="G241" s="1">
        <f>VLOOKUP(A241,'Demographic data '!$A$2:$H$927,7,TRUE)</f>
        <v>6</v>
      </c>
      <c r="H241" s="1">
        <f>VLOOKUP(A241,'Demographic data '!$A$2:$H$927,8,TRUE)</f>
        <v>8</v>
      </c>
      <c r="J241" s="18" t="s">
        <v>1350</v>
      </c>
      <c r="K241" s="18" t="s">
        <v>1351</v>
      </c>
      <c r="L241" s="29"/>
      <c r="M241" s="29"/>
      <c r="N241" s="18" t="s">
        <v>1352</v>
      </c>
      <c r="O241" s="18" t="s">
        <v>1353</v>
      </c>
      <c r="P241" s="18" t="s">
        <v>1354</v>
      </c>
      <c r="Q241" s="18" t="s">
        <v>655</v>
      </c>
      <c r="R241" s="33" t="s">
        <v>1355</v>
      </c>
      <c r="S241" s="33" t="s">
        <v>101</v>
      </c>
      <c r="T241" s="33" t="s">
        <v>1356</v>
      </c>
      <c r="U241" s="33" t="s">
        <v>1357</v>
      </c>
      <c r="V241" s="31"/>
      <c r="W241" s="31"/>
      <c r="X241" s="31"/>
      <c r="Y241" s="31"/>
      <c r="Z241" s="2"/>
      <c r="AA241" s="2"/>
      <c r="AB241" s="2"/>
      <c r="AC241" s="2"/>
      <c r="AD241" s="2"/>
    </row>
    <row r="242" spans="1:30" ht="14.25" customHeight="1" x14ac:dyDescent="0.2">
      <c r="A242" s="18" t="s">
        <v>1358</v>
      </c>
      <c r="B242" s="1">
        <f>VLOOKUP('FINAL CODES'!A242,'Demographic data '!$A$2:$H$927,2,TRUE)</f>
        <v>1631</v>
      </c>
      <c r="C242" s="1">
        <f>VLOOKUP(A242,'Demographic data '!$A$2:$H$927,3,TRUE)</f>
        <v>1</v>
      </c>
      <c r="D242" s="1">
        <f>VLOOKUP(A242,'Demographic data '!$A$2:$H$927,4,TRUE)</f>
        <v>37.164383561643838</v>
      </c>
      <c r="E242" s="1">
        <f>VLOOKUP(A242,'Demographic data '!$A$2:$H$927,5,TRUE)</f>
        <v>185</v>
      </c>
      <c r="F242" s="1">
        <f>VLOOKUP(A242,'Demographic data '!$A$2:$H$927,6,TRUE)</f>
        <v>4</v>
      </c>
      <c r="G242" s="1">
        <f>VLOOKUP(A242,'Demographic data '!$A$2:$H$927,7,TRUE)</f>
        <v>11</v>
      </c>
      <c r="H242" s="1">
        <f>VLOOKUP(A242,'Demographic data '!$A$2:$H$927,8,TRUE)</f>
        <v>10</v>
      </c>
      <c r="J242" s="18" t="s">
        <v>284</v>
      </c>
      <c r="K242" s="18">
        <v>-999</v>
      </c>
      <c r="L242" s="29"/>
      <c r="M242" s="29"/>
      <c r="N242" s="18" t="s">
        <v>284</v>
      </c>
      <c r="O242" s="18">
        <v>-999</v>
      </c>
      <c r="P242" s="18" t="s">
        <v>284</v>
      </c>
      <c r="Q242" s="18">
        <v>-999</v>
      </c>
      <c r="R242" s="33" t="s">
        <v>1359</v>
      </c>
      <c r="S242" s="33" t="s">
        <v>1360</v>
      </c>
      <c r="T242" s="33" t="s">
        <v>546</v>
      </c>
      <c r="U242" s="33">
        <v>13</v>
      </c>
      <c r="V242" s="31"/>
      <c r="W242" s="31"/>
      <c r="X242" s="31"/>
      <c r="Y242" s="31"/>
      <c r="Z242" s="2"/>
      <c r="AA242" s="2"/>
      <c r="AB242" s="2"/>
      <c r="AC242" s="2"/>
      <c r="AD242" s="2"/>
    </row>
    <row r="243" spans="1:30" ht="14.25" customHeight="1" x14ac:dyDescent="0.2">
      <c r="A243" s="18" t="s">
        <v>1361</v>
      </c>
      <c r="B243" s="1">
        <f>VLOOKUP('FINAL CODES'!A243,'Demographic data '!$A$2:$H$927,2,TRUE)</f>
        <v>662</v>
      </c>
      <c r="C243" s="1">
        <f>VLOOKUP(A243,'Demographic data '!$A$2:$H$927,3,TRUE)</f>
        <v>0</v>
      </c>
      <c r="D243" s="1">
        <f>VLOOKUP(A243,'Demographic data '!$A$2:$H$927,4,TRUE)</f>
        <v>75.408219178082192</v>
      </c>
      <c r="E243" s="1">
        <f>VLOOKUP(A243,'Demographic data '!$A$2:$H$927,5,TRUE)</f>
        <v>75</v>
      </c>
      <c r="F243" s="1">
        <f>VLOOKUP(A243,'Demographic data '!$A$2:$H$927,6,TRUE)</f>
        <v>6</v>
      </c>
      <c r="G243" s="1">
        <f>VLOOKUP(A243,'Demographic data '!$A$2:$H$927,7,TRUE)</f>
        <v>12</v>
      </c>
      <c r="H243" s="1">
        <f>VLOOKUP(A243,'Demographic data '!$A$2:$H$927,8,TRUE)</f>
        <v>8</v>
      </c>
      <c r="J243" s="18" t="s">
        <v>1362</v>
      </c>
      <c r="K243" s="18" t="s">
        <v>1363</v>
      </c>
      <c r="L243" s="29"/>
      <c r="M243" s="29"/>
      <c r="N243" s="18" t="s">
        <v>1364</v>
      </c>
      <c r="O243" s="18" t="s">
        <v>1365</v>
      </c>
      <c r="P243" s="18" t="s">
        <v>54</v>
      </c>
      <c r="Q243" s="18">
        <v>-99</v>
      </c>
      <c r="R243" s="33" t="s">
        <v>1366</v>
      </c>
      <c r="S243" s="33" t="s">
        <v>1367</v>
      </c>
      <c r="T243" s="33" t="s">
        <v>1368</v>
      </c>
      <c r="U243" s="33">
        <v>6</v>
      </c>
      <c r="V243" s="31"/>
      <c r="W243" s="31"/>
      <c r="X243" s="31"/>
      <c r="Y243" s="31"/>
      <c r="Z243" s="2"/>
      <c r="AA243" s="2"/>
      <c r="AB243" s="2"/>
      <c r="AC243" s="2"/>
      <c r="AD243" s="2"/>
    </row>
    <row r="244" spans="1:30" ht="14.25" customHeight="1" x14ac:dyDescent="0.2">
      <c r="A244" s="18" t="s">
        <v>1369</v>
      </c>
      <c r="B244" s="1">
        <f>VLOOKUP('FINAL CODES'!A244,'Demographic data '!$A$2:$H$927,2,TRUE)</f>
        <v>1620</v>
      </c>
      <c r="C244" s="1">
        <f>VLOOKUP(A244,'Demographic data '!$A$2:$H$927,3,TRUE)</f>
        <v>1</v>
      </c>
      <c r="D244" s="1">
        <f>VLOOKUP(A244,'Demographic data '!$A$2:$H$927,4,TRUE)</f>
        <v>22.564383561643837</v>
      </c>
      <c r="E244" s="1">
        <f>VLOOKUP(A244,'Demographic data '!$A$2:$H$927,5,TRUE)</f>
        <v>156</v>
      </c>
      <c r="F244" s="1">
        <f>VLOOKUP(A244,'Demographic data '!$A$2:$H$927,6,TRUE)</f>
        <v>9</v>
      </c>
      <c r="G244" s="1">
        <f>VLOOKUP(A244,'Demographic data '!$A$2:$H$927,7,TRUE)</f>
        <v>10</v>
      </c>
      <c r="H244" s="1">
        <f>VLOOKUP(A244,'Demographic data '!$A$2:$H$927,8,TRUE)</f>
        <v>10</v>
      </c>
      <c r="J244" s="18" t="s">
        <v>1370</v>
      </c>
      <c r="K244" s="18" t="s">
        <v>496</v>
      </c>
      <c r="L244" s="29"/>
      <c r="M244" s="29"/>
      <c r="N244" s="18" t="s">
        <v>1371</v>
      </c>
      <c r="O244" s="18" t="s">
        <v>426</v>
      </c>
      <c r="P244" s="18" t="s">
        <v>1372</v>
      </c>
      <c r="Q244" s="18" t="s">
        <v>1053</v>
      </c>
      <c r="R244" s="33" t="s">
        <v>1373</v>
      </c>
      <c r="S244" s="33" t="s">
        <v>152</v>
      </c>
      <c r="T244" s="33" t="s">
        <v>1374</v>
      </c>
      <c r="U244" s="33">
        <v>7</v>
      </c>
      <c r="V244" s="31"/>
      <c r="W244" s="31"/>
      <c r="X244" s="31"/>
      <c r="Y244" s="31"/>
      <c r="Z244" s="2"/>
      <c r="AA244" s="2"/>
      <c r="AB244" s="2"/>
      <c r="AC244" s="2"/>
      <c r="AD244" s="2"/>
    </row>
    <row r="245" spans="1:30" ht="14.25" customHeight="1" x14ac:dyDescent="0.2">
      <c r="A245" s="18" t="s">
        <v>1375</v>
      </c>
      <c r="B245" s="1">
        <f>VLOOKUP('FINAL CODES'!A245,'Demographic data '!$A$2:$H$927,2,TRUE)</f>
        <v>1938</v>
      </c>
      <c r="C245" s="1">
        <f>VLOOKUP(A245,'Demographic data '!$A$2:$H$927,3,TRUE)</f>
        <v>1</v>
      </c>
      <c r="D245" s="1">
        <f>VLOOKUP(A245,'Demographic data '!$A$2:$H$927,4,TRUE)</f>
        <v>28.276712328767122</v>
      </c>
      <c r="E245" s="1">
        <f>VLOOKUP(A245,'Demographic data '!$A$2:$H$927,5,TRUE)</f>
        <v>168</v>
      </c>
      <c r="F245" s="1">
        <f>VLOOKUP(A245,'Demographic data '!$A$2:$H$927,6,TRUE)</f>
        <v>3</v>
      </c>
      <c r="G245" s="1">
        <f>VLOOKUP(A245,'Demographic data '!$A$2:$H$927,7,TRUE)</f>
        <v>7</v>
      </c>
      <c r="H245" s="1">
        <f>VLOOKUP(A245,'Demographic data '!$A$2:$H$927,8,TRUE)</f>
        <v>2</v>
      </c>
      <c r="J245" s="18" t="s">
        <v>1376</v>
      </c>
      <c r="K245" s="18">
        <v>1</v>
      </c>
      <c r="L245" s="29"/>
      <c r="M245" s="29"/>
      <c r="N245" s="18" t="s">
        <v>1377</v>
      </c>
      <c r="O245" s="18" t="s">
        <v>159</v>
      </c>
      <c r="P245" s="18" t="s">
        <v>1378</v>
      </c>
      <c r="Q245" s="18" t="s">
        <v>655</v>
      </c>
      <c r="R245" s="33" t="s">
        <v>1379</v>
      </c>
      <c r="S245" s="33" t="s">
        <v>101</v>
      </c>
      <c r="T245" s="33" t="s">
        <v>1380</v>
      </c>
      <c r="U245" s="33">
        <v>6</v>
      </c>
      <c r="V245" s="31"/>
      <c r="W245" s="31"/>
      <c r="X245" s="31"/>
      <c r="Y245" s="31"/>
      <c r="Z245" s="2"/>
      <c r="AA245" s="2"/>
      <c r="AB245" s="2"/>
      <c r="AC245" s="2"/>
      <c r="AD245" s="2"/>
    </row>
    <row r="246" spans="1:30" ht="14.25" customHeight="1" x14ac:dyDescent="0.2">
      <c r="A246" s="18" t="s">
        <v>1381</v>
      </c>
      <c r="B246" s="1">
        <f>VLOOKUP('FINAL CODES'!A246,'Demographic data '!$A$2:$H$927,2,TRUE)</f>
        <v>367</v>
      </c>
      <c r="C246" s="1">
        <f>VLOOKUP(A246,'Demographic data '!$A$2:$H$927,3,TRUE)</f>
        <v>1</v>
      </c>
      <c r="D246" s="1">
        <f>VLOOKUP(A246,'Demographic data '!$A$2:$H$927,4,TRUE)</f>
        <v>27.547945205479451</v>
      </c>
      <c r="E246" s="1">
        <f>VLOOKUP(A246,'Demographic data '!$A$2:$H$927,5,TRUE)</f>
        <v>67</v>
      </c>
      <c r="F246" s="1">
        <f>VLOOKUP(A246,'Demographic data '!$A$2:$H$927,6,TRUE)</f>
        <v>5</v>
      </c>
      <c r="G246" s="1">
        <f>VLOOKUP(A246,'Demographic data '!$A$2:$H$927,7,TRUE)</f>
        <v>1</v>
      </c>
      <c r="H246" s="1">
        <f>VLOOKUP(A246,'Demographic data '!$A$2:$H$927,8,TRUE)</f>
        <v>10</v>
      </c>
      <c r="J246" s="18" t="s">
        <v>54</v>
      </c>
      <c r="K246" s="18">
        <v>-99</v>
      </c>
      <c r="L246" s="29"/>
      <c r="M246" s="29"/>
      <c r="N246" s="18" t="s">
        <v>54</v>
      </c>
      <c r="O246" s="18">
        <v>-99</v>
      </c>
      <c r="P246" s="18" t="s">
        <v>54</v>
      </c>
      <c r="Q246" s="18">
        <v>-99</v>
      </c>
      <c r="R246" s="33" t="s">
        <v>54</v>
      </c>
      <c r="S246" s="33">
        <v>-99</v>
      </c>
      <c r="T246" s="33" t="s">
        <v>54</v>
      </c>
      <c r="U246" s="33">
        <v>-99</v>
      </c>
      <c r="V246" s="31"/>
      <c r="W246" s="31"/>
      <c r="X246" s="31"/>
      <c r="Y246" s="31"/>
      <c r="Z246" s="2"/>
      <c r="AA246" s="2"/>
      <c r="AB246" s="2"/>
      <c r="AC246" s="2"/>
      <c r="AD246" s="2"/>
    </row>
    <row r="247" spans="1:30" ht="14.25" customHeight="1" x14ac:dyDescent="0.2">
      <c r="A247" s="18" t="s">
        <v>1382</v>
      </c>
      <c r="B247" s="1">
        <f>VLOOKUP('FINAL CODES'!A247,'Demographic data '!$A$2:$H$927,2,TRUE)</f>
        <v>470</v>
      </c>
      <c r="C247" s="1">
        <f>VLOOKUP(A247,'Demographic data '!$A$2:$H$927,3,TRUE)</f>
        <v>0</v>
      </c>
      <c r="D247" s="1">
        <f>VLOOKUP(A247,'Demographic data '!$A$2:$H$927,4,TRUE)</f>
        <v>25.643835616438356</v>
      </c>
      <c r="E247" s="1">
        <f>VLOOKUP(A247,'Demographic data '!$A$2:$H$927,5,TRUE)</f>
        <v>95</v>
      </c>
      <c r="F247" s="1">
        <f>VLOOKUP(A247,'Demographic data '!$A$2:$H$927,6,TRUE)</f>
        <v>2</v>
      </c>
      <c r="G247" s="1">
        <f>VLOOKUP(A247,'Demographic data '!$A$2:$H$927,7,TRUE)</f>
        <v>1</v>
      </c>
      <c r="H247" s="1">
        <f>VLOOKUP(A247,'Demographic data '!$A$2:$H$927,8,TRUE)</f>
        <v>10</v>
      </c>
      <c r="J247" s="18" t="s">
        <v>54</v>
      </c>
      <c r="K247" s="18">
        <v>-99</v>
      </c>
      <c r="L247" s="29"/>
      <c r="M247" s="29"/>
      <c r="N247" s="18" t="s">
        <v>54</v>
      </c>
      <c r="O247" s="18">
        <v>-99</v>
      </c>
      <c r="P247" s="18" t="s">
        <v>54</v>
      </c>
      <c r="Q247" s="18">
        <v>-99</v>
      </c>
      <c r="R247" s="33" t="s">
        <v>54</v>
      </c>
      <c r="S247" s="33">
        <v>-99</v>
      </c>
      <c r="T247" s="33" t="s">
        <v>54</v>
      </c>
      <c r="U247" s="33">
        <v>-99</v>
      </c>
      <c r="V247" s="31"/>
      <c r="W247" s="31"/>
      <c r="X247" s="31"/>
      <c r="Y247" s="31"/>
      <c r="Z247" s="2"/>
      <c r="AA247" s="2"/>
      <c r="AB247" s="2"/>
      <c r="AC247" s="2"/>
      <c r="AD247" s="2"/>
    </row>
    <row r="248" spans="1:30" ht="14.25" customHeight="1" x14ac:dyDescent="0.2">
      <c r="A248" s="18" t="s">
        <v>1383</v>
      </c>
      <c r="B248" s="1">
        <f>VLOOKUP('FINAL CODES'!A248,'Demographic data '!$A$2:$H$927,2,TRUE)</f>
        <v>324</v>
      </c>
      <c r="C248" s="1">
        <f>VLOOKUP(A248,'Demographic data '!$A$2:$H$927,3,TRUE)</f>
        <v>1</v>
      </c>
      <c r="D248" s="1">
        <f>VLOOKUP(A248,'Demographic data '!$A$2:$H$927,4,TRUE)</f>
        <v>42.673972602739724</v>
      </c>
      <c r="E248" s="1">
        <f>VLOOKUP(A248,'Demographic data '!$A$2:$H$927,5,TRUE)</f>
        <v>185</v>
      </c>
      <c r="F248" s="1">
        <f>VLOOKUP(A248,'Demographic data '!$A$2:$H$927,6,TRUE)</f>
        <v>4</v>
      </c>
      <c r="G248" s="1">
        <f>VLOOKUP(A248,'Demographic data '!$A$2:$H$927,7,TRUE)</f>
        <v>9</v>
      </c>
      <c r="H248" s="1">
        <f>VLOOKUP(A248,'Demographic data '!$A$2:$H$927,8,TRUE)</f>
        <v>5</v>
      </c>
      <c r="J248" s="18" t="s">
        <v>1384</v>
      </c>
      <c r="K248" s="18" t="s">
        <v>1385</v>
      </c>
      <c r="L248" s="29"/>
      <c r="M248" s="29"/>
      <c r="N248" s="18" t="s">
        <v>1386</v>
      </c>
      <c r="O248" s="18" t="s">
        <v>1059</v>
      </c>
      <c r="P248" s="18" t="s">
        <v>803</v>
      </c>
      <c r="Q248" s="18">
        <v>-999</v>
      </c>
      <c r="R248" s="33" t="s">
        <v>1387</v>
      </c>
      <c r="S248" s="33">
        <v>2</v>
      </c>
      <c r="T248" s="33" t="s">
        <v>1388</v>
      </c>
      <c r="U248" s="33">
        <v>12</v>
      </c>
      <c r="V248" s="31"/>
      <c r="W248" s="31"/>
      <c r="X248" s="31"/>
      <c r="Y248" s="31"/>
      <c r="Z248" s="2"/>
      <c r="AA248" s="2"/>
      <c r="AB248" s="2"/>
      <c r="AC248" s="2"/>
      <c r="AD248" s="2"/>
    </row>
    <row r="249" spans="1:30" ht="14.25" customHeight="1" x14ac:dyDescent="0.2">
      <c r="A249" s="18" t="s">
        <v>1389</v>
      </c>
      <c r="B249" s="1">
        <f>VLOOKUP('FINAL CODES'!A249,'Demographic data '!$A$2:$H$927,2,TRUE)</f>
        <v>17</v>
      </c>
      <c r="C249" s="1">
        <f>VLOOKUP(A249,'Demographic data '!$A$2:$H$927,3,TRUE)</f>
        <v>1</v>
      </c>
      <c r="D249" s="1">
        <f>VLOOKUP(A249,'Demographic data '!$A$2:$H$927,4,TRUE)</f>
        <v>23.81917808219178</v>
      </c>
      <c r="E249" s="1">
        <f>VLOOKUP(A249,'Demographic data '!$A$2:$H$927,5,TRUE)</f>
        <v>156</v>
      </c>
      <c r="F249" s="1">
        <f>VLOOKUP(A249,'Demographic data '!$A$2:$H$927,6,TRUE)</f>
        <v>4</v>
      </c>
      <c r="G249" s="1">
        <f>VLOOKUP(A249,'Demographic data '!$A$2:$H$927,7,TRUE)</f>
        <v>9</v>
      </c>
      <c r="H249" s="1">
        <f>VLOOKUP(A249,'Demographic data '!$A$2:$H$927,8,TRUE)</f>
        <v>11</v>
      </c>
      <c r="J249" s="18" t="s">
        <v>54</v>
      </c>
      <c r="K249" s="18">
        <v>-99</v>
      </c>
      <c r="L249" s="29"/>
      <c r="M249" s="29"/>
      <c r="N249" s="18" t="s">
        <v>54</v>
      </c>
      <c r="O249" s="18">
        <v>-99</v>
      </c>
      <c r="P249" s="18" t="s">
        <v>54</v>
      </c>
      <c r="Q249" s="18">
        <v>-99</v>
      </c>
      <c r="R249" s="33" t="s">
        <v>54</v>
      </c>
      <c r="S249" s="33">
        <v>-99</v>
      </c>
      <c r="T249" s="33" t="s">
        <v>54</v>
      </c>
      <c r="U249" s="33">
        <v>-99</v>
      </c>
      <c r="V249" s="31"/>
      <c r="W249" s="31"/>
      <c r="X249" s="31"/>
      <c r="Y249" s="31"/>
      <c r="Z249" s="2"/>
      <c r="AA249" s="2"/>
      <c r="AB249" s="2"/>
      <c r="AC249" s="2"/>
      <c r="AD249" s="2"/>
    </row>
    <row r="250" spans="1:30" ht="14.25" customHeight="1" x14ac:dyDescent="0.2">
      <c r="A250" s="18" t="s">
        <v>1390</v>
      </c>
      <c r="B250" s="1">
        <f>VLOOKUP('FINAL CODES'!A250,'Demographic data '!$A$2:$H$927,2,TRUE)</f>
        <v>1547</v>
      </c>
      <c r="C250" s="1">
        <f>VLOOKUP(A250,'Demographic data '!$A$2:$H$927,3,TRUE)</f>
        <v>1</v>
      </c>
      <c r="D250" s="1">
        <f>VLOOKUP(A250,'Demographic data '!$A$2:$H$927,4,TRUE)</f>
        <v>30.345205479452055</v>
      </c>
      <c r="E250" s="1">
        <f>VLOOKUP(A250,'Demographic data '!$A$2:$H$927,5,TRUE)</f>
        <v>185</v>
      </c>
      <c r="F250" s="1">
        <f>VLOOKUP(A250,'Demographic data '!$A$2:$H$927,6,TRUE)</f>
        <v>4</v>
      </c>
      <c r="G250" s="1">
        <f>VLOOKUP(A250,'Demographic data '!$A$2:$H$927,7,TRUE)</f>
        <v>11</v>
      </c>
      <c r="H250" s="1">
        <f>VLOOKUP(A250,'Demographic data '!$A$2:$H$927,8,TRUE)</f>
        <v>3</v>
      </c>
      <c r="K250" s="18">
        <v>-99</v>
      </c>
      <c r="L250" s="29"/>
      <c r="M250" s="29"/>
      <c r="O250" s="18">
        <v>-99</v>
      </c>
      <c r="Q250" s="18">
        <v>-99</v>
      </c>
      <c r="R250" s="33"/>
      <c r="S250" s="33">
        <v>-99</v>
      </c>
      <c r="T250" s="33"/>
      <c r="U250" s="33">
        <v>-99</v>
      </c>
      <c r="V250" s="31"/>
      <c r="W250" s="31"/>
      <c r="X250" s="31"/>
      <c r="Y250" s="31"/>
      <c r="Z250" s="2"/>
      <c r="AA250" s="2"/>
      <c r="AB250" s="2"/>
      <c r="AC250" s="2"/>
      <c r="AD250" s="2"/>
    </row>
    <row r="251" spans="1:30" ht="14.25" customHeight="1" x14ac:dyDescent="0.2">
      <c r="A251" s="18" t="s">
        <v>1391</v>
      </c>
      <c r="B251" s="1">
        <f>VLOOKUP('FINAL CODES'!A251,'Demographic data '!$A$2:$H$927,2,TRUE)</f>
        <v>2265</v>
      </c>
      <c r="C251" s="1">
        <f>VLOOKUP(A251,'Demographic data '!$A$2:$H$927,3,TRUE)</f>
        <v>1</v>
      </c>
      <c r="D251" s="1">
        <f>VLOOKUP(A251,'Demographic data '!$A$2:$H$927,4,TRUE)</f>
        <v>32.80821917808219</v>
      </c>
      <c r="E251" s="1">
        <f>VLOOKUP(A251,'Demographic data '!$A$2:$H$927,5,TRUE)</f>
        <v>75</v>
      </c>
      <c r="F251" s="1">
        <f>VLOOKUP(A251,'Demographic data '!$A$2:$H$927,6,TRUE)</f>
        <v>4</v>
      </c>
      <c r="G251" s="1">
        <f>VLOOKUP(A251,'Demographic data '!$A$2:$H$927,7,TRUE)</f>
        <v>11</v>
      </c>
      <c r="H251" s="1">
        <f>VLOOKUP(A251,'Demographic data '!$A$2:$H$927,8,TRUE)</f>
        <v>8</v>
      </c>
      <c r="J251" s="18" t="s">
        <v>1392</v>
      </c>
      <c r="K251" s="18" t="s">
        <v>849</v>
      </c>
      <c r="L251" s="29"/>
      <c r="M251" s="29"/>
      <c r="N251" s="18" t="s">
        <v>1393</v>
      </c>
      <c r="O251" s="18" t="s">
        <v>1394</v>
      </c>
      <c r="P251" s="18" t="s">
        <v>1395</v>
      </c>
      <c r="Q251" s="18" t="s">
        <v>655</v>
      </c>
      <c r="R251" s="33" t="s">
        <v>1396</v>
      </c>
      <c r="S251" s="33" t="s">
        <v>152</v>
      </c>
      <c r="T251" s="33" t="s">
        <v>1397</v>
      </c>
      <c r="U251" s="33">
        <v>3</v>
      </c>
      <c r="V251" s="31"/>
      <c r="W251" s="31"/>
      <c r="X251" s="31"/>
      <c r="Y251" s="31"/>
      <c r="Z251" s="2"/>
      <c r="AA251" s="2"/>
      <c r="AB251" s="2"/>
      <c r="AC251" s="2"/>
      <c r="AD251" s="2"/>
    </row>
    <row r="252" spans="1:30" ht="14.25" customHeight="1" x14ac:dyDescent="0.2">
      <c r="A252" s="18" t="s">
        <v>1398</v>
      </c>
      <c r="B252" s="1">
        <f>VLOOKUP('FINAL CODES'!A252,'Demographic data '!$A$2:$H$927,2,TRUE)</f>
        <v>1276</v>
      </c>
      <c r="C252" s="1">
        <f>VLOOKUP(A252,'Demographic data '!$A$2:$H$927,3,TRUE)</f>
        <v>1</v>
      </c>
      <c r="D252" s="1">
        <f>VLOOKUP(A252,'Demographic data '!$A$2:$H$927,4,TRUE)</f>
        <v>61.37808219178082</v>
      </c>
      <c r="E252" s="1">
        <f>VLOOKUP(A252,'Demographic data '!$A$2:$H$927,5,TRUE)</f>
        <v>185</v>
      </c>
      <c r="F252" s="1">
        <f>VLOOKUP(A252,'Demographic data '!$A$2:$H$927,6,TRUE)</f>
        <v>4</v>
      </c>
      <c r="G252" s="1">
        <f>VLOOKUP(A252,'Demographic data '!$A$2:$H$927,7,TRUE)</f>
        <v>5</v>
      </c>
      <c r="H252" s="1">
        <f>VLOOKUP(A252,'Demographic data '!$A$2:$H$927,8,TRUE)</f>
        <v>5</v>
      </c>
      <c r="J252" s="18" t="s">
        <v>1399</v>
      </c>
      <c r="K252" s="18" t="s">
        <v>1400</v>
      </c>
      <c r="L252" s="35" t="s">
        <v>1401</v>
      </c>
      <c r="M252" s="32" t="s">
        <v>70</v>
      </c>
      <c r="N252" s="18" t="s">
        <v>1402</v>
      </c>
      <c r="O252" s="18" t="s">
        <v>1403</v>
      </c>
      <c r="P252" s="18" t="s">
        <v>1404</v>
      </c>
      <c r="Q252" s="18">
        <v>2</v>
      </c>
      <c r="R252" s="33" t="s">
        <v>1405</v>
      </c>
      <c r="S252" s="33" t="s">
        <v>1406</v>
      </c>
      <c r="T252" s="33" t="s">
        <v>1407</v>
      </c>
      <c r="U252" s="33" t="s">
        <v>86</v>
      </c>
      <c r="V252" s="31"/>
      <c r="W252" s="31"/>
      <c r="X252" s="31"/>
      <c r="Y252" s="31"/>
      <c r="Z252" s="2"/>
      <c r="AA252" s="2"/>
      <c r="AB252" s="2"/>
      <c r="AC252" s="2"/>
      <c r="AD252" s="2"/>
    </row>
    <row r="253" spans="1:30" ht="14.25" customHeight="1" x14ac:dyDescent="0.2">
      <c r="A253" s="18" t="s">
        <v>1408</v>
      </c>
      <c r="B253" s="1">
        <f>VLOOKUP('FINAL CODES'!A253,'Demographic data '!$A$2:$H$927,2,TRUE)</f>
        <v>619</v>
      </c>
      <c r="C253" s="1">
        <f>VLOOKUP(A253,'Demographic data '!$A$2:$H$927,3,TRUE)</f>
        <v>1</v>
      </c>
      <c r="D253" s="1">
        <f>VLOOKUP(A253,'Demographic data '!$A$2:$H$927,4,TRUE)</f>
        <v>23.950684931506849</v>
      </c>
      <c r="E253" s="1">
        <f>VLOOKUP(A253,'Demographic data '!$A$2:$H$927,5,TRUE)</f>
        <v>156</v>
      </c>
      <c r="F253" s="1">
        <f>VLOOKUP(A253,'Demographic data '!$A$2:$H$927,6,TRUE)</f>
        <v>4</v>
      </c>
      <c r="G253" s="1">
        <f>VLOOKUP(A253,'Demographic data '!$A$2:$H$927,7,TRUE)</f>
        <v>12</v>
      </c>
      <c r="H253" s="1">
        <f>VLOOKUP(A253,'Demographic data '!$A$2:$H$927,8,TRUE)</f>
        <v>9</v>
      </c>
      <c r="J253" s="18" t="s">
        <v>54</v>
      </c>
      <c r="K253" s="18">
        <v>-99</v>
      </c>
      <c r="L253" s="29">
        <v>-99</v>
      </c>
      <c r="M253" s="29">
        <v>-99</v>
      </c>
      <c r="N253" s="18" t="s">
        <v>1409</v>
      </c>
      <c r="O253" s="18" t="s">
        <v>493</v>
      </c>
      <c r="P253" s="18" t="s">
        <v>1410</v>
      </c>
      <c r="Q253" s="18" t="s">
        <v>108</v>
      </c>
      <c r="R253" s="33" t="s">
        <v>1411</v>
      </c>
      <c r="S253" s="33" t="s">
        <v>101</v>
      </c>
      <c r="T253" s="33" t="s">
        <v>1412</v>
      </c>
      <c r="U253" s="33">
        <v>8</v>
      </c>
      <c r="V253" s="31"/>
      <c r="W253" s="31"/>
      <c r="X253" s="31"/>
      <c r="Y253" s="31"/>
      <c r="Z253" s="2"/>
      <c r="AA253" s="2"/>
      <c r="AB253" s="2"/>
      <c r="AC253" s="2"/>
      <c r="AD253" s="2"/>
    </row>
    <row r="254" spans="1:30" ht="14.25" customHeight="1" x14ac:dyDescent="0.2">
      <c r="A254" s="18" t="s">
        <v>1413</v>
      </c>
      <c r="B254" s="1">
        <f>VLOOKUP('FINAL CODES'!A254,'Demographic data '!$A$2:$H$927,2,TRUE)</f>
        <v>1358</v>
      </c>
      <c r="C254" s="1">
        <f>VLOOKUP(A254,'Demographic data '!$A$2:$H$927,3,TRUE)</f>
        <v>1</v>
      </c>
      <c r="D254" s="1">
        <f>VLOOKUP(A254,'Demographic data '!$A$2:$H$927,4,TRUE)</f>
        <v>35.364383561643834</v>
      </c>
      <c r="E254" s="1">
        <f>VLOOKUP(A254,'Demographic data '!$A$2:$H$927,5,TRUE)</f>
        <v>67</v>
      </c>
      <c r="F254" s="1">
        <f>VLOOKUP(A254,'Demographic data '!$A$2:$H$927,6,TRUE)</f>
        <v>4</v>
      </c>
      <c r="G254" s="1">
        <f>VLOOKUP(A254,'Demographic data '!$A$2:$H$927,7,TRUE)</f>
        <v>7</v>
      </c>
      <c r="H254" s="1">
        <f>VLOOKUP(A254,'Demographic data '!$A$2:$H$927,8,TRUE)</f>
        <v>3</v>
      </c>
      <c r="J254" s="18" t="s">
        <v>1414</v>
      </c>
      <c r="K254" s="18" t="s">
        <v>1415</v>
      </c>
      <c r="L254" s="29"/>
      <c r="M254" s="29"/>
      <c r="N254" s="18" t="s">
        <v>1416</v>
      </c>
      <c r="O254" s="18" t="s">
        <v>1417</v>
      </c>
      <c r="P254" s="18" t="s">
        <v>1418</v>
      </c>
      <c r="Q254" s="18" t="s">
        <v>1419</v>
      </c>
      <c r="R254" s="33" t="s">
        <v>1420</v>
      </c>
      <c r="S254" s="33" t="s">
        <v>1421</v>
      </c>
      <c r="T254" s="33" t="s">
        <v>1422</v>
      </c>
      <c r="U254" s="33" t="s">
        <v>1423</v>
      </c>
      <c r="V254" s="31"/>
      <c r="W254" s="31"/>
      <c r="X254" s="31"/>
      <c r="Y254" s="31"/>
      <c r="Z254" s="2"/>
      <c r="AA254" s="2"/>
      <c r="AB254" s="2"/>
      <c r="AC254" s="2"/>
      <c r="AD254" s="2"/>
    </row>
    <row r="255" spans="1:30" ht="14.25" customHeight="1" x14ac:dyDescent="0.2">
      <c r="A255" s="18" t="s">
        <v>1424</v>
      </c>
      <c r="B255" s="1">
        <f>VLOOKUP('FINAL CODES'!A255,'Demographic data '!$A$2:$H$927,2,TRUE)</f>
        <v>1120</v>
      </c>
      <c r="C255" s="1">
        <f>VLOOKUP(A255,'Demographic data '!$A$2:$H$927,3,TRUE)</f>
        <v>1</v>
      </c>
      <c r="D255" s="1">
        <f>VLOOKUP(A255,'Demographic data '!$A$2:$H$927,4,TRUE)</f>
        <v>25.134246575342466</v>
      </c>
      <c r="E255" s="1">
        <f>VLOOKUP(A255,'Demographic data '!$A$2:$H$927,5,TRUE)</f>
        <v>187</v>
      </c>
      <c r="F255" s="1">
        <f>VLOOKUP(A255,'Demographic data '!$A$2:$H$927,6,TRUE)</f>
        <v>3</v>
      </c>
      <c r="G255" s="1">
        <f>VLOOKUP(A255,'Demographic data '!$A$2:$H$927,7,TRUE)</f>
        <v>3</v>
      </c>
      <c r="H255" s="1">
        <f>VLOOKUP(A255,'Demographic data '!$A$2:$H$927,8,TRUE)</f>
        <v>3</v>
      </c>
      <c r="J255" s="18" t="s">
        <v>1425</v>
      </c>
      <c r="K255" s="18" t="s">
        <v>299</v>
      </c>
      <c r="L255" s="29"/>
      <c r="M255" s="29"/>
      <c r="N255" s="18" t="s">
        <v>1426</v>
      </c>
      <c r="O255" s="18" t="s">
        <v>1427</v>
      </c>
      <c r="P255" s="18" t="s">
        <v>1314</v>
      </c>
      <c r="Q255" s="18">
        <v>-999</v>
      </c>
      <c r="R255" s="33" t="s">
        <v>1428</v>
      </c>
      <c r="S255" s="33" t="s">
        <v>101</v>
      </c>
      <c r="T255" s="33" t="s">
        <v>1429</v>
      </c>
      <c r="U255" s="33" t="s">
        <v>152</v>
      </c>
      <c r="V255" s="31"/>
      <c r="W255" s="31"/>
      <c r="X255" s="31"/>
      <c r="Y255" s="31"/>
      <c r="Z255" s="2"/>
      <c r="AA255" s="2"/>
      <c r="AB255" s="2"/>
      <c r="AC255" s="2"/>
      <c r="AD255" s="2"/>
    </row>
    <row r="256" spans="1:30" ht="14.25" customHeight="1" x14ac:dyDescent="0.2">
      <c r="A256" s="18" t="s">
        <v>1430</v>
      </c>
      <c r="B256" s="1">
        <f>VLOOKUP('FINAL CODES'!A256,'Demographic data '!$A$2:$H$927,2,TRUE)</f>
        <v>737</v>
      </c>
      <c r="C256" s="1">
        <f>VLOOKUP(A256,'Demographic data '!$A$2:$H$927,3,TRUE)</f>
        <v>1</v>
      </c>
      <c r="D256" s="1">
        <f>VLOOKUP(A256,'Demographic data '!$A$2:$H$927,4,TRUE)</f>
        <v>33.452054794520549</v>
      </c>
      <c r="E256" s="1">
        <f>VLOOKUP(A256,'Demographic data '!$A$2:$H$927,5,TRUE)</f>
        <v>65</v>
      </c>
      <c r="F256" s="1">
        <f>VLOOKUP(A256,'Demographic data '!$A$2:$H$927,6,TRUE)</f>
        <v>4</v>
      </c>
      <c r="G256" s="1">
        <f>VLOOKUP(A256,'Demographic data '!$A$2:$H$927,7,TRUE)</f>
        <v>6</v>
      </c>
      <c r="H256" s="1">
        <f>VLOOKUP(A256,'Demographic data '!$A$2:$H$927,8,TRUE)</f>
        <v>8</v>
      </c>
      <c r="J256" s="18" t="s">
        <v>1431</v>
      </c>
      <c r="K256" s="18">
        <v>2</v>
      </c>
      <c r="L256" s="29"/>
      <c r="M256" s="29"/>
      <c r="N256" s="18" t="s">
        <v>1432</v>
      </c>
      <c r="O256" s="18" t="s">
        <v>113</v>
      </c>
      <c r="P256" s="18" t="s">
        <v>1433</v>
      </c>
      <c r="Q256" s="18">
        <v>2</v>
      </c>
      <c r="R256" s="33" t="s">
        <v>1434</v>
      </c>
      <c r="S256" s="33" t="s">
        <v>152</v>
      </c>
      <c r="T256" s="33" t="s">
        <v>1435</v>
      </c>
      <c r="U256" s="33">
        <v>6</v>
      </c>
      <c r="V256" s="31"/>
      <c r="W256" s="31"/>
      <c r="X256" s="31"/>
      <c r="Y256" s="31"/>
      <c r="Z256" s="2"/>
      <c r="AA256" s="2"/>
      <c r="AB256" s="2"/>
      <c r="AC256" s="2"/>
      <c r="AD256" s="2"/>
    </row>
    <row r="257" spans="1:30" ht="14.25" customHeight="1" x14ac:dyDescent="0.2">
      <c r="A257" s="18" t="s">
        <v>1436</v>
      </c>
      <c r="B257" s="1">
        <f>VLOOKUP('FINAL CODES'!A257,'Demographic data '!$A$2:$H$927,2,TRUE)</f>
        <v>835</v>
      </c>
      <c r="C257" s="1">
        <f>VLOOKUP(A257,'Demographic data '!$A$2:$H$927,3,TRUE)</f>
        <v>1</v>
      </c>
      <c r="D257" s="1">
        <f>VLOOKUP(A257,'Demographic data '!$A$2:$H$927,4,TRUE)</f>
        <v>39.463013698630135</v>
      </c>
      <c r="E257" s="1">
        <f>VLOOKUP(A257,'Demographic data '!$A$2:$H$927,5,TRUE)</f>
        <v>185</v>
      </c>
      <c r="F257" s="1">
        <f>VLOOKUP(A257,'Demographic data '!$A$2:$H$927,6,TRUE)</f>
        <v>10</v>
      </c>
      <c r="G257" s="1">
        <f>VLOOKUP(A257,'Demographic data '!$A$2:$H$927,7,TRUE)</f>
        <v>5</v>
      </c>
      <c r="H257" s="1">
        <f>VLOOKUP(A257,'Demographic data '!$A$2:$H$927,8,TRUE)</f>
        <v>3</v>
      </c>
      <c r="J257" s="18" t="s">
        <v>54</v>
      </c>
      <c r="K257" s="18">
        <v>-99</v>
      </c>
      <c r="L257" s="29"/>
      <c r="M257" s="29"/>
      <c r="N257" s="18" t="s">
        <v>1437</v>
      </c>
      <c r="O257" s="18" t="s">
        <v>426</v>
      </c>
      <c r="P257" s="18" t="s">
        <v>1438</v>
      </c>
      <c r="Q257" s="18">
        <v>2</v>
      </c>
      <c r="R257" s="33" t="s">
        <v>1439</v>
      </c>
      <c r="S257" s="33">
        <v>7</v>
      </c>
      <c r="T257" s="33" t="s">
        <v>187</v>
      </c>
      <c r="U257" s="33">
        <v>13</v>
      </c>
      <c r="V257" s="31"/>
      <c r="W257" s="31"/>
      <c r="X257" s="31"/>
      <c r="Y257" s="31"/>
      <c r="Z257" s="2"/>
      <c r="AA257" s="2"/>
      <c r="AB257" s="2"/>
      <c r="AC257" s="2"/>
      <c r="AD257" s="2"/>
    </row>
    <row r="258" spans="1:30" ht="14.25" customHeight="1" x14ac:dyDescent="0.2">
      <c r="A258" s="18" t="s">
        <v>1440</v>
      </c>
      <c r="B258" s="1">
        <f>VLOOKUP('FINAL CODES'!A258,'Demographic data '!$A$2:$H$927,2,TRUE)</f>
        <v>1260</v>
      </c>
      <c r="C258" s="1">
        <f>VLOOKUP(A258,'Demographic data '!$A$2:$H$927,3,TRUE)</f>
        <v>1</v>
      </c>
      <c r="D258" s="1">
        <f>VLOOKUP(A258,'Demographic data '!$A$2:$H$927,4,TRUE)</f>
        <v>70.61369863013698</v>
      </c>
      <c r="E258" s="1">
        <f>VLOOKUP(A258,'Demographic data '!$A$2:$H$927,5,TRUE)</f>
        <v>84</v>
      </c>
      <c r="F258" s="1">
        <f>VLOOKUP(A258,'Demographic data '!$A$2:$H$927,6,TRUE)</f>
        <v>7</v>
      </c>
      <c r="G258" s="1">
        <f>VLOOKUP(A258,'Demographic data '!$A$2:$H$927,7,TRUE)</f>
        <v>6</v>
      </c>
      <c r="H258" s="1">
        <f>VLOOKUP(A258,'Demographic data '!$A$2:$H$927,8,TRUE)</f>
        <v>10</v>
      </c>
      <c r="J258" s="18" t="s">
        <v>54</v>
      </c>
      <c r="K258" s="18">
        <v>-99</v>
      </c>
      <c r="L258" s="29"/>
      <c r="M258" s="29"/>
      <c r="N258" s="18" t="s">
        <v>54</v>
      </c>
      <c r="O258" s="18">
        <v>-99</v>
      </c>
      <c r="P258" s="18" t="s">
        <v>1441</v>
      </c>
      <c r="Q258" s="18" t="s">
        <v>1442</v>
      </c>
      <c r="R258" s="33" t="s">
        <v>1443</v>
      </c>
      <c r="S258" s="33" t="s">
        <v>125</v>
      </c>
      <c r="T258" s="33" t="s">
        <v>1444</v>
      </c>
      <c r="U258" s="33" t="s">
        <v>1445</v>
      </c>
      <c r="V258" s="31"/>
      <c r="W258" s="31"/>
      <c r="X258" s="31"/>
      <c r="Y258" s="31"/>
      <c r="Z258" s="2"/>
      <c r="AA258" s="2"/>
      <c r="AB258" s="2"/>
      <c r="AC258" s="2"/>
      <c r="AD258" s="2"/>
    </row>
    <row r="259" spans="1:30" ht="14.25" customHeight="1" x14ac:dyDescent="0.2">
      <c r="A259" s="18" t="s">
        <v>1446</v>
      </c>
      <c r="B259" s="1">
        <f>VLOOKUP('FINAL CODES'!A259,'Demographic data '!$A$2:$H$927,2,TRUE)</f>
        <v>404</v>
      </c>
      <c r="C259" s="1">
        <f>VLOOKUP(A259,'Demographic data '!$A$2:$H$927,3,TRUE)</f>
        <v>0</v>
      </c>
      <c r="D259" s="1">
        <f>VLOOKUP(A259,'Demographic data '!$A$2:$H$927,4,TRUE)</f>
        <v>64.852054794520555</v>
      </c>
      <c r="E259" s="1">
        <f>VLOOKUP(A259,'Demographic data '!$A$2:$H$927,5,TRUE)</f>
        <v>185</v>
      </c>
      <c r="F259" s="1">
        <f>VLOOKUP(A259,'Demographic data '!$A$2:$H$927,6,TRUE)</f>
        <v>4</v>
      </c>
      <c r="G259" s="1">
        <f>VLOOKUP(A259,'Demographic data '!$A$2:$H$927,7,TRUE)</f>
        <v>5</v>
      </c>
      <c r="H259" s="1">
        <f>VLOOKUP(A259,'Demographic data '!$A$2:$H$927,8,TRUE)</f>
        <v>10</v>
      </c>
      <c r="J259" s="18" t="s">
        <v>1447</v>
      </c>
      <c r="K259" s="18" t="s">
        <v>350</v>
      </c>
      <c r="L259" s="29"/>
      <c r="M259" s="29"/>
      <c r="N259" s="18" t="s">
        <v>1448</v>
      </c>
      <c r="O259" s="18" t="s">
        <v>1258</v>
      </c>
      <c r="P259" s="18" t="s">
        <v>1449</v>
      </c>
      <c r="Q259" s="18">
        <v>2</v>
      </c>
      <c r="R259" s="33" t="s">
        <v>1450</v>
      </c>
      <c r="S259" s="33" t="s">
        <v>101</v>
      </c>
      <c r="T259" s="33" t="s">
        <v>1451</v>
      </c>
      <c r="U259" s="33" t="s">
        <v>787</v>
      </c>
      <c r="V259" s="31"/>
      <c r="W259" s="31"/>
      <c r="X259" s="31"/>
      <c r="Y259" s="31"/>
      <c r="Z259" s="2"/>
      <c r="AA259" s="2"/>
      <c r="AB259" s="2"/>
      <c r="AC259" s="2"/>
      <c r="AD259" s="2"/>
    </row>
    <row r="260" spans="1:30" ht="14.25" customHeight="1" x14ac:dyDescent="0.2">
      <c r="A260" s="18" t="s">
        <v>1452</v>
      </c>
      <c r="B260" s="1">
        <f>VLOOKUP('FINAL CODES'!A260,'Demographic data '!$A$2:$H$927,2,TRUE)</f>
        <v>1824</v>
      </c>
      <c r="C260" s="1">
        <f>VLOOKUP(A260,'Demographic data '!$A$2:$H$927,3,TRUE)</f>
        <v>1</v>
      </c>
      <c r="D260" s="1">
        <f>VLOOKUP(A260,'Demographic data '!$A$2:$H$927,4,TRUE)</f>
        <v>19.19178082191781</v>
      </c>
      <c r="E260" s="1">
        <f>VLOOKUP(A260,'Demographic data '!$A$2:$H$927,5,TRUE)</f>
        <v>185</v>
      </c>
      <c r="F260" s="1">
        <f>VLOOKUP(A260,'Demographic data '!$A$2:$H$927,6,TRUE)</f>
        <v>1</v>
      </c>
      <c r="G260" s="1">
        <f>VLOOKUP(A260,'Demographic data '!$A$2:$H$927,7,TRUE)</f>
        <v>11</v>
      </c>
      <c r="H260" s="1">
        <f>VLOOKUP(A260,'Demographic data '!$A$2:$H$927,8,TRUE)</f>
        <v>1</v>
      </c>
      <c r="J260" s="18" t="s">
        <v>1453</v>
      </c>
      <c r="K260" s="18" t="s">
        <v>1454</v>
      </c>
      <c r="L260" s="29"/>
      <c r="M260" s="29"/>
      <c r="N260" s="18" t="s">
        <v>1455</v>
      </c>
      <c r="O260" s="18" t="s">
        <v>1456</v>
      </c>
      <c r="P260" s="18" t="s">
        <v>1457</v>
      </c>
      <c r="Q260" s="18" t="s">
        <v>534</v>
      </c>
      <c r="R260" s="33" t="s">
        <v>1458</v>
      </c>
      <c r="S260" s="33" t="s">
        <v>101</v>
      </c>
      <c r="T260" s="33" t="s">
        <v>1459</v>
      </c>
      <c r="U260" s="33">
        <v>6</v>
      </c>
      <c r="V260" s="31"/>
      <c r="W260" s="31"/>
      <c r="X260" s="31"/>
      <c r="Y260" s="31"/>
      <c r="Z260" s="2"/>
      <c r="AA260" s="2"/>
      <c r="AB260" s="2"/>
      <c r="AC260" s="2"/>
      <c r="AD260" s="2"/>
    </row>
    <row r="261" spans="1:30" ht="14.25" customHeight="1" x14ac:dyDescent="0.2">
      <c r="A261" s="18" t="s">
        <v>1460</v>
      </c>
      <c r="B261" s="1">
        <f>VLOOKUP('FINAL CODES'!A261,'Demographic data '!$A$2:$H$927,2,TRUE)</f>
        <v>1320</v>
      </c>
      <c r="C261" s="1">
        <f>VLOOKUP(A261,'Demographic data '!$A$2:$H$927,3,TRUE)</f>
        <v>1</v>
      </c>
      <c r="D261" s="1">
        <f>VLOOKUP(A261,'Demographic data '!$A$2:$H$927,4,TRUE)</f>
        <v>40.983561643835614</v>
      </c>
      <c r="E261" s="1">
        <f>VLOOKUP(A261,'Demographic data '!$A$2:$H$927,5,TRUE)</f>
        <v>187</v>
      </c>
      <c r="F261" s="1">
        <f>VLOOKUP(A261,'Demographic data '!$A$2:$H$927,6,TRUE)</f>
        <v>4</v>
      </c>
      <c r="G261" s="1">
        <f>VLOOKUP(A261,'Demographic data '!$A$2:$H$927,7,TRUE)</f>
        <v>12</v>
      </c>
      <c r="H261" s="1">
        <f>VLOOKUP(A261,'Demographic data '!$A$2:$H$927,8,TRUE)</f>
        <v>10</v>
      </c>
      <c r="J261" s="18" t="s">
        <v>1461</v>
      </c>
      <c r="K261" s="18">
        <v>6</v>
      </c>
      <c r="L261" s="29"/>
      <c r="M261" s="29"/>
      <c r="N261" s="18" t="s">
        <v>1462</v>
      </c>
      <c r="O261" s="18" t="s">
        <v>1258</v>
      </c>
      <c r="P261" s="18" t="s">
        <v>1463</v>
      </c>
      <c r="Q261" s="18" t="s">
        <v>1464</v>
      </c>
      <c r="R261" s="33" t="s">
        <v>1465</v>
      </c>
      <c r="S261" s="33" t="s">
        <v>80</v>
      </c>
      <c r="T261" s="33" t="s">
        <v>1466</v>
      </c>
      <c r="U261" s="33">
        <v>3</v>
      </c>
      <c r="V261" s="31"/>
      <c r="W261" s="31"/>
      <c r="X261" s="31"/>
      <c r="Y261" s="31"/>
      <c r="Z261" s="2"/>
      <c r="AA261" s="2"/>
      <c r="AB261" s="2"/>
      <c r="AC261" s="2"/>
      <c r="AD261" s="2"/>
    </row>
    <row r="262" spans="1:30" ht="14.25" customHeight="1" x14ac:dyDescent="0.2">
      <c r="A262" s="18" t="s">
        <v>1467</v>
      </c>
      <c r="B262" s="1">
        <f>VLOOKUP('FINAL CODES'!A262,'Demographic data '!$A$2:$H$927,2,TRUE)</f>
        <v>1724</v>
      </c>
      <c r="C262" s="1">
        <f>VLOOKUP(A262,'Demographic data '!$A$2:$H$927,3,TRUE)</f>
        <v>1</v>
      </c>
      <c r="D262" s="1">
        <f>VLOOKUP(A262,'Demographic data '!$A$2:$H$927,4,TRUE)</f>
        <v>26.12054794520548</v>
      </c>
      <c r="E262" s="1">
        <f>VLOOKUP(A262,'Demographic data '!$A$2:$H$927,5,TRUE)</f>
        <v>185</v>
      </c>
      <c r="F262" s="1">
        <f>VLOOKUP(A262,'Demographic data '!$A$2:$H$927,6,TRUE)</f>
        <v>3</v>
      </c>
      <c r="G262" s="1">
        <f>VLOOKUP(A262,'Demographic data '!$A$2:$H$927,7,TRUE)</f>
        <v>4</v>
      </c>
      <c r="H262" s="1">
        <f>VLOOKUP(A262,'Demographic data '!$A$2:$H$927,8,TRUE)</f>
        <v>1</v>
      </c>
      <c r="J262" s="18" t="s">
        <v>1468</v>
      </c>
      <c r="K262" s="18">
        <v>8</v>
      </c>
      <c r="L262" s="29"/>
      <c r="M262" s="29"/>
      <c r="N262" s="18" t="s">
        <v>1469</v>
      </c>
      <c r="O262" s="18" t="s">
        <v>426</v>
      </c>
      <c r="P262" s="18" t="s">
        <v>1470</v>
      </c>
      <c r="Q262" s="18">
        <v>2</v>
      </c>
      <c r="R262" s="33" t="s">
        <v>1471</v>
      </c>
      <c r="S262" s="33" t="s">
        <v>101</v>
      </c>
      <c r="T262" s="33" t="s">
        <v>1472</v>
      </c>
      <c r="U262" s="33">
        <v>13</v>
      </c>
      <c r="V262" s="31"/>
      <c r="W262" s="31"/>
      <c r="X262" s="31"/>
      <c r="Y262" s="31"/>
      <c r="Z262" s="2"/>
      <c r="AA262" s="2"/>
      <c r="AB262" s="2"/>
      <c r="AC262" s="2"/>
      <c r="AD262" s="2"/>
    </row>
    <row r="263" spans="1:30" ht="14.25" customHeight="1" x14ac:dyDescent="0.2">
      <c r="A263" s="18" t="s">
        <v>1473</v>
      </c>
      <c r="B263" s="1">
        <f>VLOOKUP('FINAL CODES'!A263,'Demographic data '!$A$2:$H$927,2,TRUE)</f>
        <v>570</v>
      </c>
      <c r="C263" s="1">
        <f>VLOOKUP(A263,'Demographic data '!$A$2:$H$927,3,TRUE)</f>
        <v>1</v>
      </c>
      <c r="D263" s="1">
        <f>VLOOKUP(A263,'Demographic data '!$A$2:$H$927,4,TRUE)</f>
        <v>41.917808219178085</v>
      </c>
      <c r="E263" s="1">
        <f>VLOOKUP(A263,'Demographic data '!$A$2:$H$927,5,TRUE)</f>
        <v>67</v>
      </c>
      <c r="F263" s="1">
        <f>VLOOKUP(A263,'Demographic data '!$A$2:$H$927,6,TRUE)</f>
        <v>5</v>
      </c>
      <c r="G263" s="1">
        <f>VLOOKUP(A263,'Demographic data '!$A$2:$H$927,7,TRUE)</f>
        <v>2</v>
      </c>
      <c r="H263" s="1">
        <f>VLOOKUP(A263,'Demographic data '!$A$2:$H$927,8,TRUE)</f>
        <v>7</v>
      </c>
      <c r="J263" s="18" t="s">
        <v>1474</v>
      </c>
      <c r="K263" s="18" t="s">
        <v>1475</v>
      </c>
      <c r="L263" s="29"/>
      <c r="M263" s="29"/>
      <c r="N263" s="18" t="s">
        <v>1476</v>
      </c>
      <c r="O263" s="18" t="s">
        <v>1477</v>
      </c>
      <c r="P263" s="18" t="s">
        <v>1478</v>
      </c>
      <c r="Q263" s="18">
        <v>2</v>
      </c>
      <c r="R263" s="33" t="s">
        <v>1479</v>
      </c>
      <c r="S263" s="33" t="s">
        <v>152</v>
      </c>
      <c r="T263" s="33" t="s">
        <v>1480</v>
      </c>
      <c r="U263" s="33" t="s">
        <v>1481</v>
      </c>
      <c r="V263" s="31"/>
      <c r="W263" s="31"/>
      <c r="X263" s="31"/>
      <c r="Y263" s="31"/>
      <c r="Z263" s="2"/>
      <c r="AA263" s="2"/>
      <c r="AB263" s="2"/>
      <c r="AC263" s="2"/>
      <c r="AD263" s="2"/>
    </row>
    <row r="264" spans="1:30" ht="14.25" customHeight="1" x14ac:dyDescent="0.2">
      <c r="A264" s="18" t="s">
        <v>1482</v>
      </c>
      <c r="B264" s="1">
        <f>VLOOKUP('FINAL CODES'!A264,'Demographic data '!$A$2:$H$927,2,TRUE)</f>
        <v>1773</v>
      </c>
      <c r="C264" s="1">
        <f>VLOOKUP(A264,'Demographic data '!$A$2:$H$927,3,TRUE)</f>
        <v>0</v>
      </c>
      <c r="D264" s="1">
        <f>VLOOKUP(A264,'Demographic data '!$A$2:$H$927,4,TRUE)</f>
        <v>24.19178082191781</v>
      </c>
      <c r="E264" s="1">
        <f>VLOOKUP(A264,'Demographic data '!$A$2:$H$927,5,TRUE)</f>
        <v>185</v>
      </c>
      <c r="F264" s="1">
        <f>VLOOKUP(A264,'Demographic data '!$A$2:$H$927,6,TRUE)</f>
        <v>3</v>
      </c>
      <c r="G264" s="1">
        <f>VLOOKUP(A264,'Demographic data '!$A$2:$H$927,7,TRUE)</f>
        <v>4</v>
      </c>
      <c r="H264" s="1">
        <f>VLOOKUP(A264,'Demographic data '!$A$2:$H$927,8,TRUE)</f>
        <v>4</v>
      </c>
      <c r="J264" s="18" t="s">
        <v>54</v>
      </c>
      <c r="K264" s="18">
        <v>-99</v>
      </c>
      <c r="L264" s="29"/>
      <c r="M264" s="29"/>
      <c r="N264" s="18" t="s">
        <v>1483</v>
      </c>
      <c r="O264" s="18" t="s">
        <v>108</v>
      </c>
      <c r="P264" s="18" t="s">
        <v>242</v>
      </c>
      <c r="Q264" s="18">
        <v>-999</v>
      </c>
      <c r="R264" s="33" t="s">
        <v>1484</v>
      </c>
      <c r="S264" s="33" t="s">
        <v>199</v>
      </c>
      <c r="T264" s="33" t="s">
        <v>1485</v>
      </c>
      <c r="U264" s="33">
        <v>6</v>
      </c>
      <c r="V264" s="31"/>
      <c r="W264" s="31"/>
      <c r="X264" s="31"/>
      <c r="Y264" s="31"/>
      <c r="Z264" s="2"/>
      <c r="AA264" s="2"/>
      <c r="AB264" s="2"/>
      <c r="AC264" s="2"/>
      <c r="AD264" s="2"/>
    </row>
    <row r="265" spans="1:30" ht="14.25" customHeight="1" x14ac:dyDescent="0.2">
      <c r="A265" s="18" t="s">
        <v>1486</v>
      </c>
      <c r="B265" s="1">
        <f>VLOOKUP('FINAL CODES'!A265,'Demographic data '!$A$2:$H$927,2,TRUE)</f>
        <v>200</v>
      </c>
      <c r="C265" s="1">
        <f>VLOOKUP(A265,'Demographic data '!$A$2:$H$927,3,TRUE)</f>
        <v>1</v>
      </c>
      <c r="D265" s="1">
        <f>VLOOKUP(A265,'Demographic data '!$A$2:$H$927,4,TRUE)</f>
        <v>27.235616438356164</v>
      </c>
      <c r="E265" s="1">
        <f>VLOOKUP(A265,'Demographic data '!$A$2:$H$927,5,TRUE)</f>
        <v>84</v>
      </c>
      <c r="F265" s="1">
        <f>VLOOKUP(A265,'Demographic data '!$A$2:$H$927,6,TRUE)</f>
        <v>2</v>
      </c>
      <c r="G265" s="1">
        <f>VLOOKUP(A265,'Demographic data '!$A$2:$H$927,7,TRUE)</f>
        <v>1</v>
      </c>
      <c r="H265" s="1">
        <f>VLOOKUP(A265,'Demographic data '!$A$2:$H$927,8,TRUE)</f>
        <v>2</v>
      </c>
      <c r="J265" s="18" t="s">
        <v>1487</v>
      </c>
      <c r="K265" s="18">
        <v>2</v>
      </c>
      <c r="L265" s="29"/>
      <c r="M265" s="29"/>
      <c r="N265" s="18" t="s">
        <v>1488</v>
      </c>
      <c r="O265" s="18" t="s">
        <v>511</v>
      </c>
      <c r="P265" s="18" t="s">
        <v>242</v>
      </c>
      <c r="Q265" s="18">
        <v>-999</v>
      </c>
      <c r="R265" s="33" t="s">
        <v>1489</v>
      </c>
      <c r="S265" s="33" t="s">
        <v>887</v>
      </c>
      <c r="T265" s="33" t="s">
        <v>1490</v>
      </c>
      <c r="U265" s="33" t="s">
        <v>751</v>
      </c>
      <c r="V265" s="31"/>
      <c r="W265" s="31"/>
      <c r="X265" s="31"/>
      <c r="Y265" s="31"/>
      <c r="Z265" s="2"/>
      <c r="AA265" s="2"/>
      <c r="AB265" s="2"/>
      <c r="AC265" s="2"/>
      <c r="AD265" s="2"/>
    </row>
    <row r="266" spans="1:30" ht="14.25" customHeight="1" x14ac:dyDescent="0.2">
      <c r="A266" s="18" t="s">
        <v>1491</v>
      </c>
      <c r="B266" s="1">
        <f>VLOOKUP('FINAL CODES'!A266,'Demographic data '!$A$2:$H$927,2,TRUE)</f>
        <v>1497</v>
      </c>
      <c r="C266" s="1">
        <f>VLOOKUP(A266,'Demographic data '!$A$2:$H$927,3,TRUE)</f>
        <v>1</v>
      </c>
      <c r="D266" s="1">
        <f>VLOOKUP(A266,'Demographic data '!$A$2:$H$927,4,TRUE)</f>
        <v>62.69041095890411</v>
      </c>
      <c r="E266" s="1">
        <f>VLOOKUP(A266,'Demographic data '!$A$2:$H$927,5,TRUE)</f>
        <v>84</v>
      </c>
      <c r="F266" s="1">
        <f>VLOOKUP(A266,'Demographic data '!$A$2:$H$927,6,TRUE)</f>
        <v>7</v>
      </c>
      <c r="G266" s="1">
        <f>VLOOKUP(A266,'Demographic data '!$A$2:$H$927,7,TRUE)</f>
        <v>1</v>
      </c>
      <c r="H266" s="1">
        <f>VLOOKUP(A266,'Demographic data '!$A$2:$H$927,8,TRUE)</f>
        <v>10</v>
      </c>
      <c r="J266" s="18" t="s">
        <v>1492</v>
      </c>
      <c r="K266" s="18" t="s">
        <v>1493</v>
      </c>
      <c r="L266" s="29"/>
      <c r="M266" s="29"/>
      <c r="N266" s="18" t="s">
        <v>1494</v>
      </c>
      <c r="O266" s="18" t="s">
        <v>426</v>
      </c>
      <c r="P266" s="18" t="s">
        <v>1495</v>
      </c>
      <c r="Q266" s="18" t="s">
        <v>655</v>
      </c>
      <c r="R266" s="33" t="s">
        <v>1496</v>
      </c>
      <c r="S266" s="33" t="s">
        <v>152</v>
      </c>
      <c r="T266" s="33" t="s">
        <v>1497</v>
      </c>
      <c r="U266" s="33">
        <v>13</v>
      </c>
      <c r="V266" s="31"/>
      <c r="W266" s="31"/>
      <c r="X266" s="31"/>
      <c r="Y266" s="31"/>
      <c r="Z266" s="2"/>
      <c r="AA266" s="2"/>
      <c r="AB266" s="2"/>
      <c r="AC266" s="2"/>
      <c r="AD266" s="2"/>
    </row>
    <row r="267" spans="1:30" ht="14.25" customHeight="1" x14ac:dyDescent="0.2">
      <c r="A267" s="18" t="s">
        <v>1498</v>
      </c>
      <c r="B267" s="1">
        <f>VLOOKUP('FINAL CODES'!A267,'Demographic data '!$A$2:$H$927,2,TRUE)</f>
        <v>46</v>
      </c>
      <c r="C267" s="1">
        <f>VLOOKUP(A267,'Demographic data '!$A$2:$H$927,3,TRUE)</f>
        <v>0</v>
      </c>
      <c r="D267" s="1">
        <f>VLOOKUP(A267,'Demographic data '!$A$2:$H$927,4,TRUE)</f>
        <v>37.764383561643832</v>
      </c>
      <c r="E267" s="1">
        <f>VLOOKUP(A267,'Demographic data '!$A$2:$H$927,5,TRUE)</f>
        <v>-9</v>
      </c>
      <c r="F267" s="1">
        <f>VLOOKUP(A267,'Demographic data '!$A$2:$H$927,6,TRUE)</f>
        <v>-9</v>
      </c>
      <c r="G267" s="1">
        <f>VLOOKUP(A267,'Demographic data '!$A$2:$H$927,7,TRUE)</f>
        <v>-9</v>
      </c>
      <c r="H267" s="1">
        <f>VLOOKUP(A267,'Demographic data '!$A$2:$H$927,8,TRUE)</f>
        <v>-9</v>
      </c>
      <c r="J267" s="18" t="s">
        <v>898</v>
      </c>
      <c r="K267" s="18">
        <v>-999</v>
      </c>
      <c r="L267" s="29"/>
      <c r="M267" s="29"/>
      <c r="N267" s="18" t="s">
        <v>1499</v>
      </c>
      <c r="O267" s="18" t="s">
        <v>1500</v>
      </c>
      <c r="P267" s="18" t="s">
        <v>1501</v>
      </c>
      <c r="Q267" s="18" t="s">
        <v>159</v>
      </c>
      <c r="R267" s="33" t="s">
        <v>1502</v>
      </c>
      <c r="S267" s="33" t="s">
        <v>1288</v>
      </c>
      <c r="T267" s="33" t="s">
        <v>1503</v>
      </c>
      <c r="U267" s="33" t="s">
        <v>101</v>
      </c>
      <c r="V267" s="31"/>
      <c r="W267" s="31"/>
      <c r="X267" s="31"/>
      <c r="Y267" s="31"/>
      <c r="Z267" s="2"/>
      <c r="AA267" s="2"/>
      <c r="AB267" s="2"/>
      <c r="AC267" s="2"/>
      <c r="AD267" s="2"/>
    </row>
    <row r="268" spans="1:30" ht="14.25" customHeight="1" x14ac:dyDescent="0.2">
      <c r="A268" s="18" t="s">
        <v>1504</v>
      </c>
      <c r="B268" s="1">
        <f>VLOOKUP('FINAL CODES'!A268,'Demographic data '!$A$2:$H$927,2,TRUE)</f>
        <v>1619</v>
      </c>
      <c r="C268" s="1">
        <f>VLOOKUP(A268,'Demographic data '!$A$2:$H$927,3,TRUE)</f>
        <v>1</v>
      </c>
      <c r="D268" s="1">
        <f>VLOOKUP(A268,'Demographic data '!$A$2:$H$927,4,TRUE)</f>
        <v>25.545205479452054</v>
      </c>
      <c r="E268" s="1">
        <f>VLOOKUP(A268,'Demographic data '!$A$2:$H$927,5,TRUE)</f>
        <v>185</v>
      </c>
      <c r="F268" s="1">
        <f>VLOOKUP(A268,'Demographic data '!$A$2:$H$927,6,TRUE)</f>
        <v>3</v>
      </c>
      <c r="G268" s="1">
        <f>VLOOKUP(A268,'Demographic data '!$A$2:$H$927,7,TRUE)</f>
        <v>3</v>
      </c>
      <c r="H268" s="1">
        <f>VLOOKUP(A268,'Demographic data '!$A$2:$H$927,8,TRUE)</f>
        <v>10</v>
      </c>
      <c r="J268" s="18" t="s">
        <v>1505</v>
      </c>
      <c r="K268" s="18">
        <v>2</v>
      </c>
      <c r="L268" s="29"/>
      <c r="M268" s="29"/>
      <c r="N268" s="18" t="s">
        <v>1506</v>
      </c>
      <c r="O268" s="18" t="s">
        <v>1507</v>
      </c>
      <c r="P268" s="18" t="s">
        <v>1508</v>
      </c>
      <c r="Q268" s="18" t="s">
        <v>1509</v>
      </c>
      <c r="R268" s="33" t="s">
        <v>1510</v>
      </c>
      <c r="S268" s="33">
        <v>6</v>
      </c>
      <c r="T268" s="33" t="s">
        <v>1511</v>
      </c>
      <c r="U268" s="33">
        <v>6</v>
      </c>
      <c r="V268" s="31"/>
      <c r="W268" s="31"/>
      <c r="X268" s="31"/>
      <c r="Y268" s="31"/>
      <c r="Z268" s="2"/>
      <c r="AA268" s="2"/>
      <c r="AB268" s="2"/>
      <c r="AC268" s="2"/>
      <c r="AD268" s="2"/>
    </row>
    <row r="269" spans="1:30" ht="14.25" customHeight="1" x14ac:dyDescent="0.2">
      <c r="A269" s="18" t="s">
        <v>1512</v>
      </c>
      <c r="B269" s="1">
        <f>VLOOKUP('FINAL CODES'!A269,'Demographic data '!$A$2:$H$927,2,TRUE)</f>
        <v>1719</v>
      </c>
      <c r="C269" s="1">
        <f>VLOOKUP(A269,'Demographic data '!$A$2:$H$927,3,TRUE)</f>
        <v>1</v>
      </c>
      <c r="D269" s="1">
        <f>VLOOKUP(A269,'Demographic data '!$A$2:$H$927,4,TRUE)</f>
        <v>36.043835616438358</v>
      </c>
      <c r="E269" s="1">
        <f>VLOOKUP(A269,'Demographic data '!$A$2:$H$927,5,TRUE)</f>
        <v>185</v>
      </c>
      <c r="F269" s="1">
        <f>VLOOKUP(A269,'Demographic data '!$A$2:$H$927,6,TRUE)</f>
        <v>5</v>
      </c>
      <c r="G269" s="1">
        <f>VLOOKUP(A269,'Demographic data '!$A$2:$H$927,7,TRUE)</f>
        <v>6</v>
      </c>
      <c r="H269" s="1">
        <f>VLOOKUP(A269,'Demographic data '!$A$2:$H$927,8,TRUE)</f>
        <v>10</v>
      </c>
      <c r="J269" s="18" t="s">
        <v>1513</v>
      </c>
      <c r="K269" s="18" t="s">
        <v>1514</v>
      </c>
      <c r="L269" s="29"/>
      <c r="M269" s="29"/>
      <c r="N269" s="18" t="s">
        <v>1515</v>
      </c>
      <c r="O269" s="18" t="s">
        <v>1516</v>
      </c>
      <c r="P269" s="18" t="s">
        <v>1517</v>
      </c>
      <c r="Q269" s="18" t="s">
        <v>350</v>
      </c>
      <c r="R269" s="33" t="s">
        <v>1518</v>
      </c>
      <c r="S269" s="33" t="s">
        <v>1026</v>
      </c>
      <c r="T269" s="33" t="s">
        <v>1519</v>
      </c>
      <c r="U269" s="33" t="s">
        <v>1520</v>
      </c>
      <c r="V269" s="31"/>
      <c r="W269" s="31"/>
      <c r="X269" s="31"/>
      <c r="Y269" s="31"/>
      <c r="Z269" s="2"/>
      <c r="AA269" s="2"/>
      <c r="AB269" s="2"/>
      <c r="AC269" s="2"/>
      <c r="AD269" s="2"/>
    </row>
    <row r="270" spans="1:30" ht="14.25" customHeight="1" x14ac:dyDescent="0.2">
      <c r="A270" s="18" t="s">
        <v>1521</v>
      </c>
      <c r="B270" s="1">
        <f>VLOOKUP('FINAL CODES'!A270,'Demographic data '!$A$2:$H$927,2,TRUE)</f>
        <v>2141</v>
      </c>
      <c r="C270" s="1">
        <f>VLOOKUP(A270,'Demographic data '!$A$2:$H$927,3,TRUE)</f>
        <v>1</v>
      </c>
      <c r="D270" s="1">
        <f>VLOOKUP(A270,'Demographic data '!$A$2:$H$927,4,TRUE)</f>
        <v>42.775342465753425</v>
      </c>
      <c r="E270" s="1">
        <f>VLOOKUP(A270,'Demographic data '!$A$2:$H$927,5,TRUE)</f>
        <v>185</v>
      </c>
      <c r="F270" s="1">
        <f>VLOOKUP(A270,'Demographic data '!$A$2:$H$927,6,TRUE)</f>
        <v>4</v>
      </c>
      <c r="G270" s="1">
        <f>VLOOKUP(A270,'Demographic data '!$A$2:$H$927,7,TRUE)</f>
        <v>7</v>
      </c>
      <c r="H270" s="1">
        <f>VLOOKUP(A270,'Demographic data '!$A$2:$H$927,8,TRUE)</f>
        <v>10</v>
      </c>
      <c r="J270" s="18" t="s">
        <v>1522</v>
      </c>
      <c r="K270" s="18">
        <v>-999</v>
      </c>
      <c r="L270" s="29"/>
      <c r="M270" s="29"/>
      <c r="N270" s="18" t="s">
        <v>1523</v>
      </c>
      <c r="O270" s="18" t="s">
        <v>125</v>
      </c>
      <c r="P270" s="18" t="s">
        <v>1524</v>
      </c>
      <c r="Q270" s="18" t="s">
        <v>1053</v>
      </c>
      <c r="R270" s="33" t="s">
        <v>1525</v>
      </c>
      <c r="S270" s="33" t="s">
        <v>1526</v>
      </c>
      <c r="T270" s="33" t="s">
        <v>1527</v>
      </c>
      <c r="U270" s="33" t="s">
        <v>1528</v>
      </c>
      <c r="V270" s="31"/>
      <c r="W270" s="31"/>
      <c r="X270" s="31"/>
      <c r="Y270" s="31"/>
      <c r="Z270" s="2"/>
      <c r="AA270" s="2"/>
      <c r="AB270" s="2"/>
      <c r="AC270" s="2"/>
      <c r="AD270" s="2"/>
    </row>
    <row r="271" spans="1:30" ht="14.25" customHeight="1" x14ac:dyDescent="0.2">
      <c r="A271" s="18" t="s">
        <v>1529</v>
      </c>
      <c r="B271" s="1">
        <f>VLOOKUP('FINAL CODES'!A271,'Demographic data '!$A$2:$H$927,2,TRUE)</f>
        <v>545</v>
      </c>
      <c r="C271" s="1">
        <f>VLOOKUP(A271,'Demographic data '!$A$2:$H$927,3,TRUE)</f>
        <v>0</v>
      </c>
      <c r="D271" s="1">
        <f>VLOOKUP(A271,'Demographic data '!$A$2:$H$927,4,TRUE)</f>
        <v>31.465753424657535</v>
      </c>
      <c r="E271" s="1">
        <f>VLOOKUP(A271,'Demographic data '!$A$2:$H$927,5,TRUE)</f>
        <v>67</v>
      </c>
      <c r="F271" s="1">
        <f>VLOOKUP(A271,'Demographic data '!$A$2:$H$927,6,TRUE)</f>
        <v>4</v>
      </c>
      <c r="G271" s="1">
        <f>VLOOKUP(A271,'Demographic data '!$A$2:$H$927,7,TRUE)</f>
        <v>2</v>
      </c>
      <c r="H271" s="1">
        <f>VLOOKUP(A271,'Demographic data '!$A$2:$H$927,8,TRUE)</f>
        <v>3</v>
      </c>
      <c r="K271" s="18">
        <v>-99</v>
      </c>
      <c r="L271" s="29"/>
      <c r="M271" s="29"/>
      <c r="O271" s="18">
        <v>-99</v>
      </c>
      <c r="Q271" s="18">
        <v>-99</v>
      </c>
      <c r="R271" s="33"/>
      <c r="S271" s="33">
        <v>-99</v>
      </c>
      <c r="T271" s="33"/>
      <c r="U271" s="33">
        <v>-99</v>
      </c>
      <c r="V271" s="31"/>
      <c r="W271" s="31"/>
      <c r="X271" s="31"/>
      <c r="Y271" s="31"/>
      <c r="Z271" s="2"/>
      <c r="AA271" s="2"/>
      <c r="AB271" s="2"/>
      <c r="AC271" s="2"/>
      <c r="AD271" s="2"/>
    </row>
    <row r="272" spans="1:30" ht="14.25" customHeight="1" x14ac:dyDescent="0.2">
      <c r="A272" s="18" t="s">
        <v>1530</v>
      </c>
      <c r="B272" s="1">
        <f>VLOOKUP('FINAL CODES'!A272,'Demographic data '!$A$2:$H$927,2,TRUE)</f>
        <v>1551</v>
      </c>
      <c r="C272" s="1">
        <f>VLOOKUP(A272,'Demographic data '!$A$2:$H$927,3,TRUE)</f>
        <v>1</v>
      </c>
      <c r="D272" s="1">
        <f>VLOOKUP(A272,'Demographic data '!$A$2:$H$927,4,TRUE)</f>
        <v>29.241095890410961</v>
      </c>
      <c r="E272" s="1">
        <f>VLOOKUP(A272,'Demographic data '!$A$2:$H$927,5,TRUE)</f>
        <v>185</v>
      </c>
      <c r="F272" s="1">
        <f>VLOOKUP(A272,'Demographic data '!$A$2:$H$927,6,TRUE)</f>
        <v>3</v>
      </c>
      <c r="G272" s="1">
        <f>VLOOKUP(A272,'Demographic data '!$A$2:$H$927,7,TRUE)</f>
        <v>10</v>
      </c>
      <c r="H272" s="1">
        <f>VLOOKUP(A272,'Demographic data '!$A$2:$H$927,8,TRUE)</f>
        <v>3</v>
      </c>
      <c r="J272" s="18" t="s">
        <v>1531</v>
      </c>
      <c r="K272" s="18" t="s">
        <v>737</v>
      </c>
      <c r="L272" s="29"/>
      <c r="M272" s="29"/>
      <c r="N272" s="18" t="s">
        <v>1532</v>
      </c>
      <c r="O272" s="18" t="s">
        <v>1533</v>
      </c>
      <c r="P272" s="18" t="s">
        <v>1534</v>
      </c>
      <c r="Q272" s="18">
        <v>2</v>
      </c>
      <c r="R272" s="33" t="s">
        <v>1535</v>
      </c>
      <c r="S272" s="33" t="s">
        <v>1145</v>
      </c>
      <c r="T272" s="33" t="s">
        <v>1536</v>
      </c>
      <c r="U272" s="33">
        <v>7</v>
      </c>
      <c r="V272" s="31"/>
      <c r="W272" s="31"/>
      <c r="X272" s="31"/>
      <c r="Y272" s="31"/>
      <c r="Z272" s="2"/>
      <c r="AA272" s="2"/>
      <c r="AB272" s="2"/>
      <c r="AC272" s="2"/>
      <c r="AD272" s="2"/>
    </row>
    <row r="273" spans="1:30" ht="14.25" customHeight="1" x14ac:dyDescent="0.2">
      <c r="A273" s="18" t="s">
        <v>1537</v>
      </c>
      <c r="B273" s="1">
        <f>VLOOKUP('FINAL CODES'!A273,'Demographic data '!$A$2:$H$927,2,TRUE)</f>
        <v>577</v>
      </c>
      <c r="C273" s="1">
        <f>VLOOKUP(A273,'Demographic data '!$A$2:$H$927,3,TRUE)</f>
        <v>1</v>
      </c>
      <c r="D273" s="1">
        <f>VLOOKUP(A273,'Demographic data '!$A$2:$H$927,4,TRUE)</f>
        <v>32.246575342465754</v>
      </c>
      <c r="E273" s="1">
        <f>VLOOKUP(A273,'Demographic data '!$A$2:$H$927,5,TRUE)</f>
        <v>185</v>
      </c>
      <c r="F273" s="1">
        <f>VLOOKUP(A273,'Demographic data '!$A$2:$H$927,6,TRUE)</f>
        <v>5</v>
      </c>
      <c r="G273" s="1">
        <f>VLOOKUP(A273,'Demographic data '!$A$2:$H$927,7,TRUE)</f>
        <v>4</v>
      </c>
      <c r="H273" s="1">
        <f>VLOOKUP(A273,'Demographic data '!$A$2:$H$927,8,TRUE)</f>
        <v>4</v>
      </c>
      <c r="J273" s="18" t="s">
        <v>54</v>
      </c>
      <c r="K273" s="18">
        <v>-99</v>
      </c>
      <c r="L273" s="29">
        <v>-99</v>
      </c>
      <c r="M273" s="29"/>
      <c r="N273" s="18" t="s">
        <v>1538</v>
      </c>
      <c r="O273" s="18" t="s">
        <v>511</v>
      </c>
      <c r="P273" s="18" t="s">
        <v>1539</v>
      </c>
      <c r="Q273" s="18" t="s">
        <v>1540</v>
      </c>
      <c r="R273" s="33" t="s">
        <v>1541</v>
      </c>
      <c r="S273" s="33">
        <v>1</v>
      </c>
      <c r="T273" s="33" t="s">
        <v>1542</v>
      </c>
      <c r="U273" s="33">
        <v>7</v>
      </c>
      <c r="V273" s="31"/>
      <c r="W273" s="31"/>
      <c r="X273" s="31"/>
      <c r="Y273" s="31"/>
      <c r="Z273" s="2"/>
      <c r="AA273" s="2"/>
      <c r="AB273" s="2"/>
      <c r="AC273" s="2"/>
      <c r="AD273" s="2"/>
    </row>
    <row r="274" spans="1:30" ht="14.25" customHeight="1" x14ac:dyDescent="0.2">
      <c r="A274" s="18" t="s">
        <v>1543</v>
      </c>
      <c r="B274" s="1">
        <f>VLOOKUP('FINAL CODES'!A274,'Demographic data '!$A$2:$H$927,2,TRUE)</f>
        <v>3001</v>
      </c>
      <c r="C274" s="1">
        <f>VLOOKUP(A274,'Demographic data '!$A$2:$H$927,3,TRUE)</f>
        <v>1</v>
      </c>
      <c r="D274" s="1">
        <f>VLOOKUP(A274,'Demographic data '!$A$2:$H$927,4,TRUE)</f>
        <v>33.282191780821918</v>
      </c>
      <c r="E274" s="1">
        <f>VLOOKUP(A274,'Demographic data '!$A$2:$H$927,5,TRUE)</f>
        <v>185</v>
      </c>
      <c r="F274" s="1">
        <f>VLOOKUP(A274,'Demographic data '!$A$2:$H$927,6,TRUE)</f>
        <v>4</v>
      </c>
      <c r="G274" s="1">
        <f>VLOOKUP(A274,'Demographic data '!$A$2:$H$927,7,TRUE)</f>
        <v>12</v>
      </c>
      <c r="H274" s="1">
        <f>VLOOKUP(A274,'Demographic data '!$A$2:$H$927,8,TRUE)</f>
        <v>10</v>
      </c>
      <c r="J274" s="18" t="s">
        <v>1544</v>
      </c>
      <c r="K274" s="18" t="s">
        <v>1545</v>
      </c>
      <c r="L274" s="29"/>
      <c r="M274" s="29"/>
      <c r="N274" s="18" t="s">
        <v>1546</v>
      </c>
      <c r="O274" s="18" t="s">
        <v>1547</v>
      </c>
      <c r="P274" s="18" t="s">
        <v>1548</v>
      </c>
      <c r="Q274" s="18" t="s">
        <v>1509</v>
      </c>
      <c r="R274" s="33" t="s">
        <v>1549</v>
      </c>
      <c r="S274" s="33" t="s">
        <v>101</v>
      </c>
      <c r="T274" s="33" t="s">
        <v>54</v>
      </c>
      <c r="U274" s="33">
        <v>-99</v>
      </c>
      <c r="V274" s="31"/>
      <c r="W274" s="31"/>
      <c r="X274" s="31"/>
      <c r="Y274" s="31"/>
      <c r="Z274" s="2"/>
      <c r="AA274" s="2"/>
      <c r="AB274" s="2"/>
      <c r="AC274" s="2"/>
      <c r="AD274" s="2"/>
    </row>
    <row r="275" spans="1:30" ht="14.25" customHeight="1" x14ac:dyDescent="0.2">
      <c r="A275" s="18" t="s">
        <v>1550</v>
      </c>
      <c r="B275" s="1">
        <f>VLOOKUP('FINAL CODES'!A275,'Demographic data '!$A$2:$H$927,2,TRUE)</f>
        <v>2157</v>
      </c>
      <c r="C275" s="1">
        <f>VLOOKUP(A275,'Demographic data '!$A$2:$H$927,3,TRUE)</f>
        <v>1</v>
      </c>
      <c r="D275" s="1">
        <f>VLOOKUP(A275,'Demographic data '!$A$2:$H$927,4,TRUE)</f>
        <v>32.06849315068493</v>
      </c>
      <c r="E275" s="1">
        <f>VLOOKUP(A275,'Demographic data '!$A$2:$H$927,5,TRUE)</f>
        <v>187</v>
      </c>
      <c r="F275" s="1">
        <f>VLOOKUP(A275,'Demographic data '!$A$2:$H$927,6,TRUE)</f>
        <v>4</v>
      </c>
      <c r="G275" s="1">
        <f>VLOOKUP(A275,'Demographic data '!$A$2:$H$927,7,TRUE)</f>
        <v>7</v>
      </c>
      <c r="H275" s="1">
        <f>VLOOKUP(A275,'Demographic data '!$A$2:$H$927,8,TRUE)</f>
        <v>1</v>
      </c>
      <c r="J275" s="18" t="s">
        <v>144</v>
      </c>
      <c r="K275" s="18">
        <v>-999</v>
      </c>
      <c r="L275" s="29"/>
      <c r="M275" s="29"/>
      <c r="N275" s="18" t="s">
        <v>1551</v>
      </c>
      <c r="O275" s="18" t="s">
        <v>204</v>
      </c>
      <c r="P275" s="18" t="s">
        <v>54</v>
      </c>
      <c r="Q275" s="18">
        <v>-99</v>
      </c>
      <c r="R275" s="33" t="s">
        <v>54</v>
      </c>
      <c r="S275" s="33">
        <v>-99</v>
      </c>
      <c r="T275" s="33" t="s">
        <v>54</v>
      </c>
      <c r="U275" s="33">
        <v>-99</v>
      </c>
      <c r="V275" s="31"/>
      <c r="W275" s="31"/>
      <c r="X275" s="31"/>
      <c r="Y275" s="31"/>
      <c r="Z275" s="2"/>
      <c r="AA275" s="2"/>
      <c r="AB275" s="2"/>
      <c r="AC275" s="2"/>
      <c r="AD275" s="2"/>
    </row>
    <row r="276" spans="1:30" ht="14.25" customHeight="1" x14ac:dyDescent="0.2">
      <c r="A276" s="18" t="s">
        <v>1552</v>
      </c>
      <c r="B276" s="1">
        <f>VLOOKUP('FINAL CODES'!A276,'Demographic data '!$A$2:$H$927,2,TRUE)</f>
        <v>779</v>
      </c>
      <c r="C276" s="1">
        <f>VLOOKUP(A276,'Demographic data '!$A$2:$H$927,3,TRUE)</f>
        <v>0</v>
      </c>
      <c r="D276" s="1">
        <f>VLOOKUP(A276,'Demographic data '!$A$2:$H$927,4,TRUE)</f>
        <v>27.6</v>
      </c>
      <c r="E276" s="1">
        <f>VLOOKUP(A276,'Demographic data '!$A$2:$H$927,5,TRUE)</f>
        <v>-9</v>
      </c>
      <c r="F276" s="1">
        <f>VLOOKUP(A276,'Demographic data '!$A$2:$H$927,6,TRUE)</f>
        <v>-9</v>
      </c>
      <c r="G276" s="1">
        <f>VLOOKUP(A276,'Demographic data '!$A$2:$H$927,7,TRUE)</f>
        <v>-9</v>
      </c>
      <c r="H276" s="1">
        <f>VLOOKUP(A276,'Demographic data '!$A$2:$H$927,8,TRUE)</f>
        <v>-9</v>
      </c>
      <c r="J276" s="18" t="s">
        <v>1553</v>
      </c>
      <c r="K276" s="18" t="s">
        <v>1554</v>
      </c>
      <c r="L276" s="29"/>
      <c r="M276" s="29"/>
      <c r="N276" s="18" t="s">
        <v>1555</v>
      </c>
      <c r="O276" s="18" t="s">
        <v>1556</v>
      </c>
      <c r="P276" s="18" t="s">
        <v>1557</v>
      </c>
      <c r="Q276" s="18" t="s">
        <v>1294</v>
      </c>
      <c r="R276" s="33" t="s">
        <v>1558</v>
      </c>
      <c r="S276" s="33" t="s">
        <v>1559</v>
      </c>
      <c r="T276" s="33" t="s">
        <v>1560</v>
      </c>
      <c r="U276" s="33" t="s">
        <v>1561</v>
      </c>
      <c r="V276" s="31"/>
      <c r="W276" s="31"/>
      <c r="X276" s="31"/>
      <c r="Y276" s="31"/>
      <c r="Z276" s="2"/>
      <c r="AA276" s="2"/>
      <c r="AB276" s="2"/>
      <c r="AC276" s="2"/>
      <c r="AD276" s="2"/>
    </row>
    <row r="277" spans="1:30" ht="14.25" customHeight="1" x14ac:dyDescent="0.2">
      <c r="A277" s="18" t="s">
        <v>1562</v>
      </c>
      <c r="B277" s="1">
        <f>VLOOKUP('FINAL CODES'!A277,'Demographic data '!$A$2:$H$927,2,TRUE)</f>
        <v>1539</v>
      </c>
      <c r="C277" s="1">
        <f>VLOOKUP(A277,'Demographic data '!$A$2:$H$927,3,TRUE)</f>
        <v>1</v>
      </c>
      <c r="D277" s="1">
        <f>VLOOKUP(A277,'Demographic data '!$A$2:$H$927,4,TRUE)</f>
        <v>27.145205479452056</v>
      </c>
      <c r="E277" s="1">
        <f>VLOOKUP(A277,'Demographic data '!$A$2:$H$927,5,TRUE)</f>
        <v>185</v>
      </c>
      <c r="F277" s="1">
        <f>VLOOKUP(A277,'Demographic data '!$A$2:$H$927,6,TRUE)</f>
        <v>3</v>
      </c>
      <c r="G277" s="1">
        <f>VLOOKUP(A277,'Demographic data '!$A$2:$H$927,7,TRUE)</f>
        <v>9</v>
      </c>
      <c r="H277" s="1">
        <f>VLOOKUP(A277,'Demographic data '!$A$2:$H$927,8,TRUE)</f>
        <v>4</v>
      </c>
      <c r="J277" s="18" t="s">
        <v>1563</v>
      </c>
      <c r="K277" s="18" t="s">
        <v>679</v>
      </c>
      <c r="L277" s="29"/>
      <c r="M277" s="29"/>
      <c r="N277" s="18" t="s">
        <v>1564</v>
      </c>
      <c r="O277" s="18" t="s">
        <v>1565</v>
      </c>
      <c r="P277" s="18" t="s">
        <v>1566</v>
      </c>
      <c r="Q277" s="18">
        <v>2</v>
      </c>
      <c r="R277" s="33" t="s">
        <v>1567</v>
      </c>
      <c r="S277" s="33" t="s">
        <v>1568</v>
      </c>
      <c r="T277" s="33" t="s">
        <v>1569</v>
      </c>
      <c r="U277" s="33">
        <v>6</v>
      </c>
      <c r="V277" s="31"/>
      <c r="W277" s="31"/>
      <c r="X277" s="31"/>
      <c r="Y277" s="31"/>
      <c r="Z277" s="2"/>
      <c r="AA277" s="2"/>
      <c r="AB277" s="2"/>
      <c r="AC277" s="2"/>
      <c r="AD277" s="2"/>
    </row>
    <row r="278" spans="1:30" ht="14.25" customHeight="1" x14ac:dyDescent="0.2">
      <c r="A278" s="18" t="s">
        <v>1570</v>
      </c>
      <c r="B278" s="1">
        <f>VLOOKUP('FINAL CODES'!A278,'Demographic data '!$A$2:$H$927,2,TRUE)</f>
        <v>1543</v>
      </c>
      <c r="C278" s="1">
        <f>VLOOKUP(A278,'Demographic data '!$A$2:$H$927,3,TRUE)</f>
        <v>1</v>
      </c>
      <c r="D278" s="1">
        <f>VLOOKUP(A278,'Demographic data '!$A$2:$H$927,4,TRUE)</f>
        <v>32.493150684931507</v>
      </c>
      <c r="E278" s="1">
        <f>VLOOKUP(A278,'Demographic data '!$A$2:$H$927,5,TRUE)</f>
        <v>185</v>
      </c>
      <c r="F278" s="1">
        <f>VLOOKUP(A278,'Demographic data '!$A$2:$H$927,6,TRUE)</f>
        <v>3</v>
      </c>
      <c r="G278" s="1">
        <f>VLOOKUP(A278,'Demographic data '!$A$2:$H$927,7,TRUE)</f>
        <v>6</v>
      </c>
      <c r="H278" s="1">
        <f>VLOOKUP(A278,'Demographic data '!$A$2:$H$927,8,TRUE)</f>
        <v>4</v>
      </c>
      <c r="J278" s="18" t="s">
        <v>1571</v>
      </c>
      <c r="K278" s="18" t="s">
        <v>1572</v>
      </c>
      <c r="L278" s="29"/>
      <c r="M278" s="29"/>
      <c r="N278" s="18" t="s">
        <v>1573</v>
      </c>
      <c r="O278" s="18" t="s">
        <v>68</v>
      </c>
      <c r="P278" s="18" t="s">
        <v>1574</v>
      </c>
      <c r="Q278" s="18">
        <v>2</v>
      </c>
      <c r="R278" s="33" t="s">
        <v>1575</v>
      </c>
      <c r="S278" s="33" t="s">
        <v>199</v>
      </c>
      <c r="T278" s="33" t="s">
        <v>1576</v>
      </c>
      <c r="U278" s="33">
        <v>13</v>
      </c>
      <c r="V278" s="31"/>
      <c r="W278" s="31"/>
      <c r="X278" s="31"/>
      <c r="Y278" s="31"/>
      <c r="Z278" s="2"/>
      <c r="AA278" s="2"/>
      <c r="AB278" s="2"/>
      <c r="AC278" s="2"/>
      <c r="AD278" s="2"/>
    </row>
    <row r="279" spans="1:30" ht="14.25" customHeight="1" x14ac:dyDescent="0.2">
      <c r="A279" s="18" t="s">
        <v>1577</v>
      </c>
      <c r="B279" s="1">
        <f>VLOOKUP('FINAL CODES'!A279,'Demographic data '!$A$2:$H$927,2,TRUE)</f>
        <v>1655</v>
      </c>
      <c r="C279" s="1">
        <f>VLOOKUP(A279,'Demographic data '!$A$2:$H$927,3,TRUE)</f>
        <v>0</v>
      </c>
      <c r="D279" s="1">
        <f>VLOOKUP(A279,'Demographic data '!$A$2:$H$927,4,TRUE)</f>
        <v>60.065753424657537</v>
      </c>
      <c r="E279" s="1">
        <f>VLOOKUP(A279,'Demographic data '!$A$2:$H$927,5,TRUE)</f>
        <v>185</v>
      </c>
      <c r="F279" s="1">
        <f>VLOOKUP(A279,'Demographic data '!$A$2:$H$927,6,TRUE)</f>
        <v>4</v>
      </c>
      <c r="G279" s="1">
        <f>VLOOKUP(A279,'Demographic data '!$A$2:$H$927,7,TRUE)</f>
        <v>11</v>
      </c>
      <c r="H279" s="1">
        <f>VLOOKUP(A279,'Demographic data '!$A$2:$H$927,8,TRUE)</f>
        <v>3</v>
      </c>
      <c r="J279" s="18" t="s">
        <v>1578</v>
      </c>
      <c r="K279" s="18">
        <v>10</v>
      </c>
      <c r="L279" s="29"/>
      <c r="M279" s="29"/>
      <c r="N279" s="18" t="s">
        <v>71</v>
      </c>
      <c r="O279" s="18">
        <v>-999</v>
      </c>
      <c r="P279" s="18" t="s">
        <v>1579</v>
      </c>
      <c r="Q279" s="18" t="s">
        <v>655</v>
      </c>
      <c r="R279" s="33" t="s">
        <v>1580</v>
      </c>
      <c r="S279" s="33" t="s">
        <v>1127</v>
      </c>
      <c r="T279" s="33" t="s">
        <v>71</v>
      </c>
      <c r="U279" s="33">
        <v>13</v>
      </c>
      <c r="V279" s="31"/>
      <c r="W279" s="31"/>
      <c r="X279" s="31"/>
      <c r="Y279" s="31"/>
      <c r="Z279" s="2"/>
      <c r="AA279" s="2"/>
      <c r="AB279" s="2"/>
      <c r="AC279" s="2"/>
      <c r="AD279" s="2"/>
    </row>
    <row r="280" spans="1:30" ht="14.25" customHeight="1" x14ac:dyDescent="0.2">
      <c r="A280" s="18" t="s">
        <v>1581</v>
      </c>
      <c r="B280" s="1">
        <f>VLOOKUP('FINAL CODES'!A280,'Demographic data '!$A$2:$H$927,2,TRUE)</f>
        <v>2198</v>
      </c>
      <c r="C280" s="1">
        <f>VLOOKUP(A280,'Demographic data '!$A$2:$H$927,3,TRUE)</f>
        <v>1</v>
      </c>
      <c r="D280" s="1">
        <f>VLOOKUP(A280,'Demographic data '!$A$2:$H$927,4,TRUE)</f>
        <v>45.723287671232875</v>
      </c>
      <c r="E280" s="1">
        <f>VLOOKUP(A280,'Demographic data '!$A$2:$H$927,5,TRUE)</f>
        <v>185</v>
      </c>
      <c r="F280" s="1">
        <f>VLOOKUP(A280,'Demographic data '!$A$2:$H$927,6,TRUE)</f>
        <v>4</v>
      </c>
      <c r="G280" s="1">
        <f>VLOOKUP(A280,'Demographic data '!$A$2:$H$927,7,TRUE)</f>
        <v>10</v>
      </c>
      <c r="H280" s="1">
        <f>VLOOKUP(A280,'Demographic data '!$A$2:$H$927,8,TRUE)</f>
        <v>10</v>
      </c>
      <c r="J280" s="18" t="s">
        <v>1068</v>
      </c>
      <c r="K280" s="18">
        <v>6</v>
      </c>
      <c r="L280" s="29"/>
      <c r="M280" s="29"/>
      <c r="N280" s="18" t="s">
        <v>1582</v>
      </c>
      <c r="O280" s="18" t="s">
        <v>511</v>
      </c>
      <c r="P280" s="18" t="s">
        <v>1583</v>
      </c>
      <c r="Q280" s="18" t="s">
        <v>1584</v>
      </c>
      <c r="R280" s="33" t="s">
        <v>1585</v>
      </c>
      <c r="S280" s="33" t="s">
        <v>101</v>
      </c>
      <c r="T280" s="33" t="s">
        <v>1586</v>
      </c>
      <c r="U280" s="33">
        <v>6</v>
      </c>
      <c r="V280" s="31"/>
      <c r="W280" s="31"/>
      <c r="X280" s="31"/>
      <c r="Y280" s="31"/>
      <c r="Z280" s="2"/>
      <c r="AA280" s="2"/>
      <c r="AB280" s="2"/>
      <c r="AC280" s="2"/>
      <c r="AD280" s="2"/>
    </row>
    <row r="281" spans="1:30" ht="14.25" customHeight="1" x14ac:dyDescent="0.2">
      <c r="A281" s="18" t="s">
        <v>1587</v>
      </c>
      <c r="B281" s="1">
        <f>VLOOKUP('FINAL CODES'!A281,'Demographic data '!$A$2:$H$927,2,TRUE)</f>
        <v>333</v>
      </c>
      <c r="C281" s="1">
        <f>VLOOKUP(A281,'Demographic data '!$A$2:$H$927,3,TRUE)</f>
        <v>1</v>
      </c>
      <c r="D281" s="1">
        <f>VLOOKUP(A281,'Demographic data '!$A$2:$H$927,4,TRUE)</f>
        <v>35.093150684931508</v>
      </c>
      <c r="E281" s="1">
        <f>VLOOKUP(A281,'Demographic data '!$A$2:$H$927,5,TRUE)</f>
        <v>104</v>
      </c>
      <c r="F281" s="1">
        <f>VLOOKUP(A281,'Demographic data '!$A$2:$H$927,6,TRUE)</f>
        <v>4</v>
      </c>
      <c r="G281" s="1">
        <f>VLOOKUP(A281,'Demographic data '!$A$2:$H$927,7,TRUE)</f>
        <v>3</v>
      </c>
      <c r="H281" s="1">
        <f>VLOOKUP(A281,'Demographic data '!$A$2:$H$927,8,TRUE)</f>
        <v>10</v>
      </c>
      <c r="J281" s="18" t="s">
        <v>1588</v>
      </c>
      <c r="K281" s="18" t="s">
        <v>249</v>
      </c>
      <c r="L281" s="29"/>
      <c r="M281" s="29"/>
      <c r="N281" s="18" t="s">
        <v>1589</v>
      </c>
      <c r="O281" s="18" t="s">
        <v>1590</v>
      </c>
      <c r="P281" s="18" t="s">
        <v>1591</v>
      </c>
      <c r="Q281" s="18">
        <v>2</v>
      </c>
      <c r="R281" s="33" t="s">
        <v>1592</v>
      </c>
      <c r="S281" s="33" t="s">
        <v>101</v>
      </c>
      <c r="T281" s="33" t="s">
        <v>1593</v>
      </c>
      <c r="U281" s="33">
        <v>7</v>
      </c>
      <c r="V281" s="31"/>
      <c r="W281" s="31"/>
      <c r="X281" s="31"/>
      <c r="Y281" s="31"/>
      <c r="Z281" s="2"/>
      <c r="AA281" s="2"/>
      <c r="AB281" s="2"/>
      <c r="AC281" s="2"/>
      <c r="AD281" s="2"/>
    </row>
    <row r="282" spans="1:30" ht="14.25" customHeight="1" x14ac:dyDescent="0.2">
      <c r="A282" s="18" t="s">
        <v>1594</v>
      </c>
      <c r="B282" s="1">
        <f>VLOOKUP('FINAL CODES'!A282,'Demographic data '!$A$2:$H$927,2,TRUE)</f>
        <v>730</v>
      </c>
      <c r="C282" s="1">
        <f>VLOOKUP(A282,'Demographic data '!$A$2:$H$927,3,TRUE)</f>
        <v>0</v>
      </c>
      <c r="D282" s="1">
        <f>VLOOKUP(A282,'Demographic data '!$A$2:$H$927,4,TRUE)</f>
        <v>65.956164383561642</v>
      </c>
      <c r="E282" s="1">
        <f>VLOOKUP(A282,'Demographic data '!$A$2:$H$927,5,TRUE)</f>
        <v>187</v>
      </c>
      <c r="F282" s="1">
        <f>VLOOKUP(A282,'Demographic data '!$A$2:$H$927,6,TRUE)</f>
        <v>4</v>
      </c>
      <c r="G282" s="1">
        <f>VLOOKUP(A282,'Demographic data '!$A$2:$H$927,7,TRUE)</f>
        <v>12</v>
      </c>
      <c r="H282" s="1">
        <f>VLOOKUP(A282,'Demographic data '!$A$2:$H$927,8,TRUE)</f>
        <v>10</v>
      </c>
      <c r="J282" s="18" t="s">
        <v>1595</v>
      </c>
      <c r="K282" s="18" t="s">
        <v>737</v>
      </c>
      <c r="L282" s="29"/>
      <c r="M282" s="29"/>
      <c r="N282" s="18" t="s">
        <v>1596</v>
      </c>
      <c r="O282" s="18" t="s">
        <v>1597</v>
      </c>
      <c r="P282" s="18" t="s">
        <v>1598</v>
      </c>
      <c r="Q282" s="18">
        <v>6</v>
      </c>
      <c r="R282" s="33" t="s">
        <v>1599</v>
      </c>
      <c r="S282" s="33" t="s">
        <v>1600</v>
      </c>
      <c r="T282" s="33" t="s">
        <v>1601</v>
      </c>
      <c r="U282" s="33">
        <v>6</v>
      </c>
      <c r="V282" s="31"/>
      <c r="W282" s="31"/>
      <c r="X282" s="31"/>
      <c r="Y282" s="31"/>
      <c r="Z282" s="2"/>
      <c r="AA282" s="2"/>
      <c r="AB282" s="2"/>
      <c r="AC282" s="2"/>
      <c r="AD282" s="2"/>
    </row>
    <row r="283" spans="1:30" ht="14.25" customHeight="1" x14ac:dyDescent="0.2">
      <c r="A283" s="18" t="s">
        <v>1602</v>
      </c>
      <c r="B283" s="1">
        <f>VLOOKUP('FINAL CODES'!A283,'Demographic data '!$A$2:$H$927,2,TRUE)</f>
        <v>808</v>
      </c>
      <c r="C283" s="1">
        <f>VLOOKUP(A283,'Demographic data '!$A$2:$H$927,3,TRUE)</f>
        <v>1</v>
      </c>
      <c r="D283" s="1">
        <f>VLOOKUP(A283,'Demographic data '!$A$2:$H$927,4,TRUE)</f>
        <v>36.468493150684928</v>
      </c>
      <c r="E283" s="1">
        <f>VLOOKUP(A283,'Demographic data '!$A$2:$H$927,5,TRUE)</f>
        <v>187</v>
      </c>
      <c r="F283" s="1">
        <f>VLOOKUP(A283,'Demographic data '!$A$2:$H$927,6,TRUE)</f>
        <v>4</v>
      </c>
      <c r="G283" s="1">
        <f>VLOOKUP(A283,'Demographic data '!$A$2:$H$927,7,TRUE)</f>
        <v>8</v>
      </c>
      <c r="H283" s="1">
        <f>VLOOKUP(A283,'Demographic data '!$A$2:$H$927,8,TRUE)</f>
        <v>3</v>
      </c>
      <c r="J283" s="18" t="s">
        <v>54</v>
      </c>
      <c r="K283" s="18">
        <v>-99</v>
      </c>
      <c r="L283" s="29"/>
      <c r="M283" s="29"/>
      <c r="N283" s="18" t="s">
        <v>1603</v>
      </c>
      <c r="O283" s="18">
        <v>-999</v>
      </c>
      <c r="P283" s="18" t="s">
        <v>1122</v>
      </c>
      <c r="Q283" s="18">
        <v>-999</v>
      </c>
      <c r="R283" s="33" t="s">
        <v>1604</v>
      </c>
      <c r="S283" s="33" t="s">
        <v>101</v>
      </c>
      <c r="T283" s="33" t="s">
        <v>624</v>
      </c>
      <c r="U283" s="33">
        <v>6</v>
      </c>
      <c r="V283" s="31"/>
      <c r="W283" s="31"/>
      <c r="X283" s="31"/>
      <c r="Y283" s="31"/>
      <c r="Z283" s="2"/>
      <c r="AA283" s="2"/>
      <c r="AB283" s="2"/>
      <c r="AC283" s="2"/>
      <c r="AD283" s="2"/>
    </row>
    <row r="284" spans="1:30" ht="14.25" customHeight="1" x14ac:dyDescent="0.2">
      <c r="A284" s="18" t="s">
        <v>1605</v>
      </c>
      <c r="B284" s="1">
        <f>VLOOKUP('FINAL CODES'!A284,'Demographic data '!$A$2:$H$927,2,TRUE)</f>
        <v>292</v>
      </c>
      <c r="C284" s="1">
        <f>VLOOKUP(A284,'Demographic data '!$A$2:$H$927,3,TRUE)</f>
        <v>1</v>
      </c>
      <c r="D284" s="1">
        <f>VLOOKUP(A284,'Demographic data '!$A$2:$H$927,4,TRUE)</f>
        <v>38.38356164383562</v>
      </c>
      <c r="E284" s="1">
        <f>VLOOKUP(A284,'Demographic data '!$A$2:$H$927,5,TRUE)</f>
        <v>185</v>
      </c>
      <c r="F284" s="1">
        <f>VLOOKUP(A284,'Demographic data '!$A$2:$H$927,6,TRUE)</f>
        <v>4</v>
      </c>
      <c r="G284" s="1">
        <f>VLOOKUP(A284,'Demographic data '!$A$2:$H$927,7,TRUE)</f>
        <v>4</v>
      </c>
      <c r="H284" s="1">
        <f>VLOOKUP(A284,'Demographic data '!$A$2:$H$927,8,TRUE)</f>
        <v>5</v>
      </c>
      <c r="J284" s="18" t="s">
        <v>1606</v>
      </c>
      <c r="K284" s="18" t="s">
        <v>1607</v>
      </c>
      <c r="L284" s="29"/>
      <c r="M284" s="29"/>
      <c r="N284" s="18" t="s">
        <v>1608</v>
      </c>
      <c r="O284" s="18" t="s">
        <v>1609</v>
      </c>
      <c r="P284" s="18" t="s">
        <v>1610</v>
      </c>
      <c r="Q284" s="18" t="s">
        <v>1611</v>
      </c>
      <c r="R284" s="33" t="s">
        <v>1612</v>
      </c>
      <c r="S284" s="33" t="s">
        <v>101</v>
      </c>
      <c r="T284" s="33" t="s">
        <v>1613</v>
      </c>
      <c r="U284" s="33" t="s">
        <v>1614</v>
      </c>
      <c r="V284" s="31"/>
      <c r="W284" s="31"/>
      <c r="X284" s="31"/>
      <c r="Y284" s="31"/>
      <c r="Z284" s="2"/>
      <c r="AA284" s="2"/>
      <c r="AB284" s="2"/>
      <c r="AC284" s="2"/>
      <c r="AD284" s="2"/>
    </row>
    <row r="285" spans="1:30" ht="14.25" customHeight="1" x14ac:dyDescent="0.2">
      <c r="A285" s="18" t="s">
        <v>1615</v>
      </c>
      <c r="B285" s="1">
        <f>VLOOKUP('FINAL CODES'!A285,'Demographic data '!$A$2:$H$927,2,TRUE)</f>
        <v>2053</v>
      </c>
      <c r="C285" s="1">
        <f>VLOOKUP(A285,'Demographic data '!$A$2:$H$927,3,TRUE)</f>
        <v>0</v>
      </c>
      <c r="D285" s="1">
        <f>VLOOKUP(A285,'Demographic data '!$A$2:$H$927,4,TRUE)</f>
        <v>36.5013698630137</v>
      </c>
      <c r="E285" s="1">
        <f>VLOOKUP(A285,'Demographic data '!$A$2:$H$927,5,TRUE)</f>
        <v>187</v>
      </c>
      <c r="F285" s="1">
        <f>VLOOKUP(A285,'Demographic data '!$A$2:$H$927,6,TRUE)</f>
        <v>4</v>
      </c>
      <c r="G285" s="1">
        <f>VLOOKUP(A285,'Demographic data '!$A$2:$H$927,7,TRUE)</f>
        <v>12</v>
      </c>
      <c r="H285" s="1">
        <f>VLOOKUP(A285,'Demographic data '!$A$2:$H$927,8,TRUE)</f>
        <v>10</v>
      </c>
      <c r="J285" s="18" t="s">
        <v>1616</v>
      </c>
      <c r="K285" s="18">
        <v>-999</v>
      </c>
      <c r="L285" s="29"/>
      <c r="M285" s="29"/>
      <c r="N285" s="18" t="s">
        <v>1617</v>
      </c>
      <c r="O285" s="18" t="s">
        <v>1618</v>
      </c>
      <c r="P285" s="18" t="s">
        <v>242</v>
      </c>
      <c r="Q285" s="18">
        <v>-999</v>
      </c>
      <c r="R285" s="33" t="s">
        <v>1619</v>
      </c>
      <c r="S285" s="33">
        <v>2</v>
      </c>
      <c r="T285" s="33" t="s">
        <v>1620</v>
      </c>
      <c r="U285" s="33">
        <v>7</v>
      </c>
      <c r="V285" s="31"/>
      <c r="W285" s="31"/>
      <c r="X285" s="31"/>
      <c r="Y285" s="31"/>
      <c r="Z285" s="2"/>
      <c r="AA285" s="2"/>
      <c r="AB285" s="2"/>
      <c r="AC285" s="2"/>
      <c r="AD285" s="2"/>
    </row>
    <row r="286" spans="1:30" ht="14.25" customHeight="1" x14ac:dyDescent="0.2">
      <c r="A286" s="18" t="s">
        <v>1621</v>
      </c>
      <c r="B286" s="1">
        <f>VLOOKUP('FINAL CODES'!A286,'Demographic data '!$A$2:$H$927,2,TRUE)</f>
        <v>774</v>
      </c>
      <c r="C286" s="1">
        <f>VLOOKUP(A286,'Demographic data '!$A$2:$H$927,3,TRUE)</f>
        <v>0</v>
      </c>
      <c r="D286" s="1">
        <f>VLOOKUP(A286,'Demographic data '!$A$2:$H$927,4,TRUE)</f>
        <v>23.246575342465754</v>
      </c>
      <c r="E286" s="1">
        <f>VLOOKUP(A286,'Demographic data '!$A$2:$H$927,5,TRUE)</f>
        <v>61</v>
      </c>
      <c r="F286" s="1">
        <f>VLOOKUP(A286,'Demographic data '!$A$2:$H$927,6,TRUE)</f>
        <v>2</v>
      </c>
      <c r="G286" s="1">
        <f>VLOOKUP(A286,'Demographic data '!$A$2:$H$927,7,TRUE)</f>
        <v>2</v>
      </c>
      <c r="H286" s="1">
        <f>VLOOKUP(A286,'Demographic data '!$A$2:$H$927,8,TRUE)</f>
        <v>8</v>
      </c>
      <c r="J286" s="18" t="s">
        <v>1622</v>
      </c>
      <c r="K286" s="18">
        <v>6</v>
      </c>
      <c r="L286" s="29"/>
      <c r="M286" s="29"/>
      <c r="N286" s="18" t="s">
        <v>1623</v>
      </c>
      <c r="O286" s="18" t="s">
        <v>655</v>
      </c>
      <c r="P286" s="18" t="s">
        <v>1624</v>
      </c>
      <c r="Q286" s="18" t="s">
        <v>1625</v>
      </c>
      <c r="R286" s="33" t="s">
        <v>1626</v>
      </c>
      <c r="S286" s="33" t="s">
        <v>101</v>
      </c>
      <c r="T286" s="33" t="s">
        <v>1627</v>
      </c>
      <c r="U286" s="33">
        <v>13</v>
      </c>
      <c r="V286" s="31"/>
      <c r="W286" s="31"/>
      <c r="X286" s="31"/>
      <c r="Y286" s="31"/>
      <c r="Z286" s="2"/>
      <c r="AA286" s="2"/>
      <c r="AB286" s="2"/>
      <c r="AC286" s="2"/>
      <c r="AD286" s="2"/>
    </row>
    <row r="287" spans="1:30" ht="14.25" customHeight="1" x14ac:dyDescent="0.2">
      <c r="A287" s="18" t="s">
        <v>1628</v>
      </c>
      <c r="B287" s="1">
        <f>VLOOKUP('FINAL CODES'!A287,'Demographic data '!$A$2:$H$927,2,TRUE)</f>
        <v>745</v>
      </c>
      <c r="C287" s="1">
        <f>VLOOKUP(A287,'Demographic data '!$A$2:$H$927,3,TRUE)</f>
        <v>0</v>
      </c>
      <c r="D287" s="37"/>
      <c r="E287" s="1">
        <f>VLOOKUP(A287,'Demographic data '!$A$2:$H$927,5,TRUE)</f>
        <v>187</v>
      </c>
      <c r="F287" s="1">
        <f>VLOOKUP(A287,'Demographic data '!$A$2:$H$927,6,TRUE)</f>
        <v>1</v>
      </c>
      <c r="G287" s="1">
        <f>VLOOKUP(A287,'Demographic data '!$A$2:$H$927,7,TRUE)</f>
        <v>11</v>
      </c>
      <c r="H287" s="1">
        <f>VLOOKUP(A287,'Demographic data '!$A$2:$H$927,8,TRUE)</f>
        <v>10</v>
      </c>
      <c r="J287" s="18" t="s">
        <v>1629</v>
      </c>
      <c r="K287" s="18" t="s">
        <v>516</v>
      </c>
      <c r="L287" s="29"/>
      <c r="M287" s="29"/>
      <c r="N287" s="18" t="s">
        <v>1630</v>
      </c>
      <c r="O287" s="18" t="s">
        <v>350</v>
      </c>
      <c r="P287" s="18" t="s">
        <v>1631</v>
      </c>
      <c r="Q287" s="18" t="s">
        <v>350</v>
      </c>
      <c r="R287" s="33" t="s">
        <v>1632</v>
      </c>
      <c r="S287" s="33" t="s">
        <v>101</v>
      </c>
      <c r="T287" s="33" t="s">
        <v>1633</v>
      </c>
      <c r="U287" s="33">
        <v>6</v>
      </c>
      <c r="V287" s="31"/>
      <c r="W287" s="31"/>
      <c r="X287" s="31"/>
      <c r="Y287" s="31"/>
      <c r="Z287" s="2"/>
      <c r="AA287" s="2"/>
      <c r="AB287" s="2"/>
      <c r="AC287" s="2"/>
      <c r="AD287" s="2"/>
    </row>
    <row r="288" spans="1:30" ht="14.25" customHeight="1" x14ac:dyDescent="0.2">
      <c r="A288" s="18" t="s">
        <v>1634</v>
      </c>
      <c r="B288" s="1">
        <f>VLOOKUP('FINAL CODES'!A288,'Demographic data '!$A$2:$H$927,2,TRUE)</f>
        <v>1503</v>
      </c>
      <c r="C288" s="1">
        <f>VLOOKUP(A288,'Demographic data '!$A$2:$H$927,3,TRUE)</f>
        <v>1</v>
      </c>
      <c r="D288" s="1">
        <f>VLOOKUP(A288,'Demographic data '!$A$2:$H$927,4,TRUE)</f>
        <v>38.805479452054797</v>
      </c>
      <c r="E288" s="1">
        <f>VLOOKUP(A288,'Demographic data '!$A$2:$H$927,5,TRUE)</f>
        <v>185</v>
      </c>
      <c r="F288" s="1">
        <f>VLOOKUP(A288,'Demographic data '!$A$2:$H$927,6,TRUE)</f>
        <v>3</v>
      </c>
      <c r="G288" s="1">
        <f>VLOOKUP(A288,'Demographic data '!$A$2:$H$927,7,TRUE)</f>
        <v>2</v>
      </c>
      <c r="H288" s="1">
        <f>VLOOKUP(A288,'Demographic data '!$A$2:$H$927,8,TRUE)</f>
        <v>4</v>
      </c>
      <c r="J288" s="18" t="s">
        <v>1635</v>
      </c>
      <c r="K288" s="18">
        <v>6</v>
      </c>
      <c r="L288" s="29"/>
      <c r="M288" s="29"/>
      <c r="N288" s="18" t="s">
        <v>1636</v>
      </c>
      <c r="O288" s="18" t="s">
        <v>159</v>
      </c>
      <c r="P288" s="18" t="s">
        <v>54</v>
      </c>
      <c r="Q288" s="18">
        <v>-99</v>
      </c>
      <c r="R288" s="33" t="s">
        <v>1637</v>
      </c>
      <c r="S288" s="33" t="s">
        <v>133</v>
      </c>
      <c r="T288" s="33" t="s">
        <v>54</v>
      </c>
      <c r="U288" s="33">
        <v>-99</v>
      </c>
      <c r="V288" s="31"/>
      <c r="W288" s="31"/>
      <c r="X288" s="31"/>
      <c r="Y288" s="31"/>
      <c r="Z288" s="2"/>
      <c r="AA288" s="2"/>
      <c r="AB288" s="2"/>
      <c r="AC288" s="2"/>
      <c r="AD288" s="2"/>
    </row>
    <row r="289" spans="1:30" ht="14.25" customHeight="1" x14ac:dyDescent="0.2">
      <c r="A289" s="18" t="s">
        <v>1638</v>
      </c>
      <c r="B289" s="1">
        <f>VLOOKUP('FINAL CODES'!A289,'Demographic data '!$A$2:$H$927,2,TRUE)</f>
        <v>369</v>
      </c>
      <c r="C289" s="1">
        <f>VLOOKUP(A289,'Demographic data '!$A$2:$H$927,3,TRUE)</f>
        <v>1</v>
      </c>
      <c r="D289" s="1">
        <f>VLOOKUP(A289,'Demographic data '!$A$2:$H$927,4,TRUE)</f>
        <v>26.893150684931506</v>
      </c>
      <c r="E289" s="1">
        <f>VLOOKUP(A289,'Demographic data '!$A$2:$H$927,5,TRUE)</f>
        <v>67</v>
      </c>
      <c r="F289" s="1">
        <f>VLOOKUP(A289,'Demographic data '!$A$2:$H$927,6,TRUE)</f>
        <v>4</v>
      </c>
      <c r="G289" s="1">
        <f>VLOOKUP(A289,'Demographic data '!$A$2:$H$927,7,TRUE)</f>
        <v>1</v>
      </c>
      <c r="H289" s="1">
        <f>VLOOKUP(A289,'Demographic data '!$A$2:$H$927,8,TRUE)</f>
        <v>2</v>
      </c>
      <c r="J289" s="18" t="s">
        <v>1639</v>
      </c>
      <c r="K289" s="18" t="s">
        <v>1640</v>
      </c>
      <c r="L289" s="29"/>
      <c r="M289" s="29"/>
      <c r="N289" s="18" t="s">
        <v>1641</v>
      </c>
      <c r="O289" s="18" t="s">
        <v>1642</v>
      </c>
      <c r="P289" s="18" t="s">
        <v>1643</v>
      </c>
      <c r="Q289" s="18" t="s">
        <v>1644</v>
      </c>
      <c r="R289" s="33" t="s">
        <v>1645</v>
      </c>
      <c r="S289" s="33" t="s">
        <v>152</v>
      </c>
      <c r="T289" s="33" t="s">
        <v>1646</v>
      </c>
      <c r="U289" s="33" t="s">
        <v>101</v>
      </c>
      <c r="V289" s="31"/>
      <c r="W289" s="31"/>
      <c r="X289" s="31"/>
      <c r="Y289" s="31"/>
      <c r="Z289" s="2"/>
      <c r="AA289" s="2"/>
      <c r="AB289" s="2"/>
      <c r="AC289" s="2"/>
      <c r="AD289" s="2"/>
    </row>
    <row r="290" spans="1:30" ht="14.25" customHeight="1" x14ac:dyDescent="0.2">
      <c r="A290" s="18" t="s">
        <v>1647</v>
      </c>
      <c r="B290" s="1">
        <f>VLOOKUP('FINAL CODES'!A290,'Demographic data '!$A$2:$H$927,2,TRUE)</f>
        <v>1031</v>
      </c>
      <c r="C290" s="1">
        <f>VLOOKUP(A290,'Demographic data '!$A$2:$H$927,3,TRUE)</f>
        <v>0</v>
      </c>
      <c r="D290" s="1">
        <f>VLOOKUP(A290,'Demographic data '!$A$2:$H$927,4,TRUE)</f>
        <v>35.213698630136989</v>
      </c>
      <c r="E290" s="1">
        <f>VLOOKUP(A290,'Demographic data '!$A$2:$H$927,5,TRUE)</f>
        <v>185</v>
      </c>
      <c r="F290" s="1">
        <f>VLOOKUP(A290,'Demographic data '!$A$2:$H$927,6,TRUE)</f>
        <v>4</v>
      </c>
      <c r="G290" s="1">
        <f>VLOOKUP(A290,'Demographic data '!$A$2:$H$927,7,TRUE)</f>
        <v>10</v>
      </c>
      <c r="H290" s="1">
        <f>VLOOKUP(A290,'Demographic data '!$A$2:$H$927,8,TRUE)</f>
        <v>10</v>
      </c>
      <c r="J290" s="18" t="s">
        <v>1648</v>
      </c>
      <c r="K290" s="18" t="s">
        <v>849</v>
      </c>
      <c r="L290" s="29"/>
      <c r="M290" s="29"/>
      <c r="N290" s="18" t="s">
        <v>1649</v>
      </c>
      <c r="O290" s="18" t="s">
        <v>241</v>
      </c>
      <c r="P290" s="18" t="s">
        <v>1650</v>
      </c>
      <c r="Q290" s="18">
        <v>2</v>
      </c>
      <c r="R290" s="33" t="s">
        <v>1651</v>
      </c>
      <c r="S290" s="33" t="s">
        <v>152</v>
      </c>
      <c r="T290" s="33" t="s">
        <v>1652</v>
      </c>
      <c r="U290" s="33" t="s">
        <v>133</v>
      </c>
      <c r="V290" s="31"/>
      <c r="W290" s="31"/>
      <c r="X290" s="31"/>
      <c r="Y290" s="31"/>
      <c r="Z290" s="2"/>
      <c r="AA290" s="2"/>
      <c r="AB290" s="2"/>
      <c r="AC290" s="2"/>
      <c r="AD290" s="2"/>
    </row>
    <row r="291" spans="1:30" ht="14.25" customHeight="1" x14ac:dyDescent="0.2">
      <c r="A291" s="18" t="s">
        <v>1653</v>
      </c>
      <c r="B291" s="1">
        <f>VLOOKUP('FINAL CODES'!A291,'Demographic data '!$A$2:$H$927,2,TRUE)</f>
        <v>1664</v>
      </c>
      <c r="C291" s="1">
        <f>VLOOKUP(A291,'Demographic data '!$A$2:$H$927,3,TRUE)</f>
        <v>1</v>
      </c>
      <c r="D291" s="1">
        <f>VLOOKUP(A291,'Demographic data '!$A$2:$H$927,4,TRUE)</f>
        <v>46.052054794520551</v>
      </c>
      <c r="E291" s="1">
        <f>VLOOKUP(A291,'Demographic data '!$A$2:$H$927,5,TRUE)</f>
        <v>187</v>
      </c>
      <c r="F291" s="1">
        <f>VLOOKUP(A291,'Demographic data '!$A$2:$H$927,6,TRUE)</f>
        <v>4</v>
      </c>
      <c r="G291" s="1">
        <f>VLOOKUP(A291,'Demographic data '!$A$2:$H$927,7,TRUE)</f>
        <v>11</v>
      </c>
      <c r="H291" s="1">
        <f>VLOOKUP(A291,'Demographic data '!$A$2:$H$927,8,TRUE)</f>
        <v>10</v>
      </c>
      <c r="J291" s="18" t="s">
        <v>1654</v>
      </c>
      <c r="K291" s="18">
        <v>-999</v>
      </c>
      <c r="L291" s="29"/>
      <c r="M291" s="29"/>
      <c r="N291" s="18" t="s">
        <v>1655</v>
      </c>
      <c r="O291" s="18" t="s">
        <v>426</v>
      </c>
      <c r="P291" s="18" t="s">
        <v>185</v>
      </c>
      <c r="Q291" s="18">
        <v>-999</v>
      </c>
      <c r="R291" s="33" t="s">
        <v>313</v>
      </c>
      <c r="S291" s="33">
        <v>-99</v>
      </c>
      <c r="T291" s="33" t="s">
        <v>313</v>
      </c>
      <c r="U291" s="33">
        <v>13</v>
      </c>
      <c r="V291" s="31"/>
      <c r="W291" s="31"/>
      <c r="X291" s="31"/>
      <c r="Y291" s="31"/>
      <c r="Z291" s="2"/>
      <c r="AA291" s="2"/>
      <c r="AB291" s="2"/>
      <c r="AC291" s="2"/>
      <c r="AD291" s="2"/>
    </row>
    <row r="292" spans="1:30" ht="14.25" customHeight="1" x14ac:dyDescent="0.2">
      <c r="A292" s="18" t="s">
        <v>1656</v>
      </c>
      <c r="B292" s="1">
        <f>VLOOKUP('FINAL CODES'!A292,'Demographic data '!$A$2:$H$927,2,TRUE)</f>
        <v>451</v>
      </c>
      <c r="C292" s="1">
        <f>VLOOKUP(A292,'Demographic data '!$A$2:$H$927,3,TRUE)</f>
        <v>0</v>
      </c>
      <c r="D292" s="1">
        <f>VLOOKUP(A292,'Demographic data '!$A$2:$H$927,4,TRUE)</f>
        <v>64.504109589041093</v>
      </c>
      <c r="E292" s="1">
        <f>VLOOKUP(A292,'Demographic data '!$A$2:$H$927,5,TRUE)</f>
        <v>75</v>
      </c>
      <c r="F292" s="1">
        <f>VLOOKUP(A292,'Demographic data '!$A$2:$H$927,6,TRUE)</f>
        <v>5</v>
      </c>
      <c r="G292" s="1">
        <f>VLOOKUP(A292,'Demographic data '!$A$2:$H$927,7,TRUE)</f>
        <v>10</v>
      </c>
      <c r="H292" s="1">
        <f>VLOOKUP(A292,'Demographic data '!$A$2:$H$927,8,TRUE)</f>
        <v>11</v>
      </c>
      <c r="J292" s="18" t="s">
        <v>1657</v>
      </c>
      <c r="K292" s="18" t="s">
        <v>101</v>
      </c>
      <c r="L292" s="29"/>
      <c r="M292" s="29"/>
      <c r="N292" s="18" t="s">
        <v>1658</v>
      </c>
      <c r="O292" s="18">
        <v>-999</v>
      </c>
      <c r="P292" s="18" t="s">
        <v>1659</v>
      </c>
      <c r="Q292" s="18" t="s">
        <v>350</v>
      </c>
      <c r="R292" s="33" t="s">
        <v>1660</v>
      </c>
      <c r="S292" s="33">
        <v>-999</v>
      </c>
      <c r="T292" s="33" t="s">
        <v>1661</v>
      </c>
      <c r="U292" s="33" t="s">
        <v>152</v>
      </c>
      <c r="V292" s="31"/>
      <c r="W292" s="31"/>
      <c r="X292" s="31"/>
      <c r="Y292" s="31"/>
      <c r="Z292" s="2"/>
      <c r="AA292" s="2"/>
      <c r="AB292" s="2"/>
      <c r="AC292" s="2"/>
      <c r="AD292" s="2"/>
    </row>
    <row r="293" spans="1:30" ht="14.25" customHeight="1" x14ac:dyDescent="0.2">
      <c r="A293" s="18" t="s">
        <v>1662</v>
      </c>
      <c r="B293" s="1">
        <f>VLOOKUP('FINAL CODES'!A293,'Demographic data '!$A$2:$H$927,2,TRUE)</f>
        <v>250</v>
      </c>
      <c r="C293" s="1">
        <f>VLOOKUP(A293,'Demographic data '!$A$2:$H$927,3,TRUE)</f>
        <v>1</v>
      </c>
      <c r="D293" s="37"/>
      <c r="E293" s="1">
        <f>VLOOKUP(A293,'Demographic data '!$A$2:$H$927,5,TRUE)</f>
        <v>185</v>
      </c>
      <c r="F293" s="1">
        <f>VLOOKUP(A293,'Demographic data '!$A$2:$H$927,6,TRUE)</f>
        <v>4</v>
      </c>
      <c r="G293" s="1">
        <f>VLOOKUP(A293,'Demographic data '!$A$2:$H$927,7,TRUE)</f>
        <v>7</v>
      </c>
      <c r="H293" s="1">
        <f>VLOOKUP(A293,'Demographic data '!$A$2:$H$927,8,TRUE)</f>
        <v>10</v>
      </c>
      <c r="J293" s="18" t="s">
        <v>1663</v>
      </c>
      <c r="K293" s="18" t="s">
        <v>770</v>
      </c>
      <c r="L293" s="29"/>
      <c r="M293" s="29"/>
      <c r="N293" s="18" t="s">
        <v>1664</v>
      </c>
      <c r="O293" s="18">
        <v>2</v>
      </c>
      <c r="P293" s="18" t="s">
        <v>1665</v>
      </c>
      <c r="Q293" s="18">
        <v>2</v>
      </c>
      <c r="R293" s="33" t="s">
        <v>1666</v>
      </c>
      <c r="S293" s="33" t="s">
        <v>101</v>
      </c>
      <c r="T293" s="33" t="s">
        <v>1667</v>
      </c>
      <c r="U293" s="33" t="s">
        <v>101</v>
      </c>
      <c r="V293" s="31"/>
      <c r="W293" s="31"/>
      <c r="X293" s="31"/>
      <c r="Y293" s="31"/>
      <c r="Z293" s="2"/>
      <c r="AA293" s="2"/>
      <c r="AB293" s="2"/>
      <c r="AC293" s="2"/>
      <c r="AD293" s="2"/>
    </row>
    <row r="294" spans="1:30" ht="14.25" customHeight="1" x14ac:dyDescent="0.2">
      <c r="A294" s="18" t="s">
        <v>1668</v>
      </c>
      <c r="B294" s="1">
        <f>VLOOKUP('FINAL CODES'!A294,'Demographic data '!$A$2:$H$927,2,TRUE)</f>
        <v>1348</v>
      </c>
      <c r="C294" s="1">
        <f>VLOOKUP(A294,'Demographic data '!$A$2:$H$927,3,TRUE)</f>
        <v>1</v>
      </c>
      <c r="D294" s="1">
        <f>VLOOKUP(A294,'Demographic data '!$A$2:$H$927,4,TRUE)</f>
        <v>38.43013698630137</v>
      </c>
      <c r="E294" s="1">
        <f>VLOOKUP(A294,'Demographic data '!$A$2:$H$927,5,TRUE)</f>
        <v>187</v>
      </c>
      <c r="F294" s="1">
        <f>VLOOKUP(A294,'Demographic data '!$A$2:$H$927,6,TRUE)</f>
        <v>4</v>
      </c>
      <c r="G294" s="1">
        <f>VLOOKUP(A294,'Demographic data '!$A$2:$H$927,7,TRUE)</f>
        <v>10</v>
      </c>
      <c r="H294" s="1">
        <f>VLOOKUP(A294,'Demographic data '!$A$2:$H$927,8,TRUE)</f>
        <v>7</v>
      </c>
      <c r="J294" s="18" t="s">
        <v>54</v>
      </c>
      <c r="K294" s="18">
        <v>-99</v>
      </c>
      <c r="L294" s="29"/>
      <c r="M294" s="29"/>
      <c r="N294" s="18" t="s">
        <v>54</v>
      </c>
      <c r="O294" s="18">
        <v>-99</v>
      </c>
      <c r="P294" s="18" t="s">
        <v>54</v>
      </c>
      <c r="Q294" s="18">
        <v>-99</v>
      </c>
      <c r="R294" s="33" t="s">
        <v>54</v>
      </c>
      <c r="S294" s="33">
        <v>-99</v>
      </c>
      <c r="T294" s="33" t="s">
        <v>54</v>
      </c>
      <c r="U294" s="33">
        <v>-999</v>
      </c>
      <c r="V294" s="31"/>
      <c r="W294" s="31"/>
      <c r="X294" s="31"/>
      <c r="Y294" s="31"/>
      <c r="Z294" s="2"/>
      <c r="AA294" s="2"/>
      <c r="AB294" s="2"/>
      <c r="AC294" s="2"/>
      <c r="AD294" s="2"/>
    </row>
    <row r="295" spans="1:30" ht="14.25" customHeight="1" x14ac:dyDescent="0.2">
      <c r="A295" s="18" t="s">
        <v>1669</v>
      </c>
      <c r="B295" s="42"/>
      <c r="C295" s="37"/>
      <c r="D295" s="37"/>
      <c r="E295" s="37"/>
      <c r="F295" s="1">
        <f>VLOOKUP(A295,'Demographic data '!$A$2:$H$927,6,TRUE)</f>
        <v>3</v>
      </c>
      <c r="G295" s="1">
        <f>VLOOKUP(A295,'Demographic data '!$A$2:$H$927,7,TRUE)</f>
        <v>5</v>
      </c>
      <c r="H295" s="1">
        <f>VLOOKUP(A295,'Demographic data '!$A$2:$H$927,8,TRUE)</f>
        <v>1</v>
      </c>
      <c r="J295" s="18" t="s">
        <v>1670</v>
      </c>
      <c r="K295" s="18" t="s">
        <v>1671</v>
      </c>
      <c r="L295" s="29"/>
      <c r="M295" s="29"/>
      <c r="N295" s="18" t="s">
        <v>1672</v>
      </c>
      <c r="O295" s="18" t="s">
        <v>1673</v>
      </c>
      <c r="P295" s="18" t="s">
        <v>1674</v>
      </c>
      <c r="Q295" s="18" t="s">
        <v>1675</v>
      </c>
      <c r="R295" s="33" t="s">
        <v>1676</v>
      </c>
      <c r="S295" s="33" t="s">
        <v>101</v>
      </c>
      <c r="T295" s="33" t="s">
        <v>1677</v>
      </c>
      <c r="U295" s="33" t="s">
        <v>1678</v>
      </c>
      <c r="V295" s="31"/>
      <c r="W295" s="31"/>
      <c r="X295" s="31"/>
      <c r="Y295" s="31"/>
      <c r="Z295" s="2"/>
      <c r="AA295" s="2"/>
      <c r="AB295" s="2"/>
      <c r="AC295" s="2"/>
      <c r="AD295" s="2"/>
    </row>
    <row r="296" spans="1:30" ht="14.25" customHeight="1" x14ac:dyDescent="0.2">
      <c r="A296" s="18" t="s">
        <v>1679</v>
      </c>
      <c r="B296" s="1">
        <f>VLOOKUP('FINAL CODES'!A296,'Demographic data '!$A$2:$H$927,2,TRUE)</f>
        <v>832</v>
      </c>
      <c r="C296" s="1">
        <f>VLOOKUP(A296,'Demographic data '!$A$2:$H$927,3,TRUE)</f>
        <v>0</v>
      </c>
      <c r="D296" s="1">
        <f>VLOOKUP(A296,'Demographic data '!$A$2:$H$927,4,TRUE)</f>
        <v>69.564383561643837</v>
      </c>
      <c r="E296" s="1">
        <f>VLOOKUP(A296,'Demographic data '!$A$2:$H$927,5,TRUE)</f>
        <v>9</v>
      </c>
      <c r="F296" s="1">
        <f>VLOOKUP(A296,'Demographic data '!$A$2:$H$927,6,TRUE)</f>
        <v>5</v>
      </c>
      <c r="G296" s="1">
        <f>VLOOKUP(A296,'Demographic data '!$A$2:$H$927,7,TRUE)</f>
        <v>12</v>
      </c>
      <c r="H296" s="1">
        <f>VLOOKUP(A296,'Demographic data '!$A$2:$H$927,8,TRUE)</f>
        <v>10</v>
      </c>
      <c r="J296" s="18" t="s">
        <v>54</v>
      </c>
      <c r="K296" s="18">
        <v>-99</v>
      </c>
      <c r="L296" s="29"/>
      <c r="M296" s="29"/>
      <c r="N296" s="18" t="s">
        <v>54</v>
      </c>
      <c r="O296" s="18">
        <v>-99</v>
      </c>
      <c r="P296" s="18" t="s">
        <v>54</v>
      </c>
      <c r="Q296" s="18">
        <v>-99</v>
      </c>
      <c r="R296" s="33" t="s">
        <v>54</v>
      </c>
      <c r="S296" s="33">
        <v>-99</v>
      </c>
      <c r="T296" s="33" t="s">
        <v>54</v>
      </c>
      <c r="U296" s="33">
        <v>-99</v>
      </c>
      <c r="V296" s="31"/>
      <c r="W296" s="31"/>
      <c r="X296" s="31"/>
      <c r="Y296" s="31"/>
      <c r="Z296" s="2"/>
      <c r="AA296" s="2"/>
      <c r="AB296" s="2"/>
      <c r="AC296" s="2"/>
      <c r="AD296" s="2"/>
    </row>
    <row r="297" spans="1:30" ht="14.25" customHeight="1" x14ac:dyDescent="0.2">
      <c r="A297" s="18" t="s">
        <v>1680</v>
      </c>
      <c r="B297" s="1">
        <f>VLOOKUP('FINAL CODES'!A297,'Demographic data '!$A$2:$H$927,2,TRUE)</f>
        <v>57</v>
      </c>
      <c r="C297" s="1">
        <f>VLOOKUP(A297,'Demographic data '!$A$2:$H$927,3,TRUE)</f>
        <v>1</v>
      </c>
      <c r="D297" s="1">
        <f>VLOOKUP(A297,'Demographic data '!$A$2:$H$927,4,TRUE)</f>
        <v>26.761643835616439</v>
      </c>
      <c r="E297" s="1">
        <f>VLOOKUP(A297,'Demographic data '!$A$2:$H$927,5,TRUE)</f>
        <v>185</v>
      </c>
      <c r="F297" s="1">
        <f>VLOOKUP(A297,'Demographic data '!$A$2:$H$927,6,TRUE)</f>
        <v>4</v>
      </c>
      <c r="G297" s="1">
        <f>VLOOKUP(A297,'Demographic data '!$A$2:$H$927,7,TRUE)</f>
        <v>6</v>
      </c>
      <c r="H297" s="1">
        <f>VLOOKUP(A297,'Demographic data '!$A$2:$H$927,8,TRUE)</f>
        <v>8</v>
      </c>
      <c r="J297" s="18" t="s">
        <v>1681</v>
      </c>
      <c r="K297" s="18" t="s">
        <v>1682</v>
      </c>
      <c r="L297" s="29"/>
      <c r="M297" s="29"/>
      <c r="N297" s="18" t="s">
        <v>1683</v>
      </c>
      <c r="O297" s="18">
        <v>2</v>
      </c>
      <c r="P297" s="18" t="s">
        <v>1684</v>
      </c>
      <c r="Q297" s="18">
        <v>2</v>
      </c>
      <c r="R297" s="33" t="s">
        <v>1685</v>
      </c>
      <c r="S297" s="33" t="s">
        <v>101</v>
      </c>
      <c r="T297" s="33" t="s">
        <v>1686</v>
      </c>
      <c r="U297" s="33" t="s">
        <v>142</v>
      </c>
      <c r="V297" s="31"/>
      <c r="W297" s="31"/>
      <c r="X297" s="31"/>
      <c r="Y297" s="31"/>
      <c r="Z297" s="2"/>
      <c r="AA297" s="2"/>
      <c r="AB297" s="2"/>
      <c r="AC297" s="2"/>
      <c r="AD297" s="2"/>
    </row>
    <row r="298" spans="1:30" ht="14.25" customHeight="1" x14ac:dyDescent="0.2">
      <c r="A298" s="18" t="s">
        <v>1687</v>
      </c>
      <c r="B298" s="1">
        <f>VLOOKUP('FINAL CODES'!A298,'Demographic data '!$A$2:$H$927,2,TRUE)</f>
        <v>428</v>
      </c>
      <c r="C298" s="1">
        <f>VLOOKUP(A298,'Demographic data '!$A$2:$H$927,3,TRUE)</f>
        <v>1</v>
      </c>
      <c r="D298" s="1">
        <f>VLOOKUP(A298,'Demographic data '!$A$2:$H$927,4,TRUE)</f>
        <v>33.402739726027399</v>
      </c>
      <c r="E298" s="1">
        <f>VLOOKUP(A298,'Demographic data '!$A$2:$H$927,5,TRUE)</f>
        <v>187</v>
      </c>
      <c r="F298" s="1">
        <f>VLOOKUP(A298,'Demographic data '!$A$2:$H$927,6,TRUE)</f>
        <v>4</v>
      </c>
      <c r="G298" s="1">
        <f>VLOOKUP(A298,'Demographic data '!$A$2:$H$927,7,TRUE)</f>
        <v>12</v>
      </c>
      <c r="H298" s="1">
        <f>VLOOKUP(A298,'Demographic data '!$A$2:$H$927,8,TRUE)</f>
        <v>8</v>
      </c>
      <c r="J298" s="18" t="s">
        <v>1688</v>
      </c>
      <c r="K298" s="18" t="s">
        <v>1689</v>
      </c>
      <c r="L298" s="29"/>
      <c r="M298" s="29"/>
      <c r="N298" s="18" t="s">
        <v>1690</v>
      </c>
      <c r="O298" s="18">
        <v>-999</v>
      </c>
      <c r="P298" s="18" t="s">
        <v>1691</v>
      </c>
      <c r="Q298" s="18" t="s">
        <v>1597</v>
      </c>
      <c r="R298" s="33" t="s">
        <v>1692</v>
      </c>
      <c r="S298" s="33">
        <v>6</v>
      </c>
      <c r="T298" s="33" t="s">
        <v>1693</v>
      </c>
      <c r="U298" s="33">
        <v>6</v>
      </c>
      <c r="V298" s="31"/>
      <c r="W298" s="31"/>
      <c r="X298" s="31"/>
      <c r="Y298" s="31"/>
      <c r="Z298" s="2"/>
      <c r="AA298" s="2"/>
      <c r="AB298" s="2"/>
      <c r="AC298" s="2"/>
      <c r="AD298" s="2"/>
    </row>
    <row r="299" spans="1:30" ht="14.25" customHeight="1" x14ac:dyDescent="0.2">
      <c r="A299" s="18" t="s">
        <v>1694</v>
      </c>
      <c r="B299" s="1">
        <f>VLOOKUP('FINAL CODES'!A299,'Demographic data '!$A$2:$H$927,2,TRUE)</f>
        <v>3102</v>
      </c>
      <c r="C299" s="1">
        <f>VLOOKUP(A299,'Demographic data '!$A$2:$H$927,3,TRUE)</f>
        <v>1</v>
      </c>
      <c r="D299" s="1">
        <f>VLOOKUP(A299,'Demographic data '!$A$2:$H$927,4,TRUE)</f>
        <v>21.19178082191781</v>
      </c>
      <c r="E299" s="1">
        <f>VLOOKUP(A299,'Demographic data '!$A$2:$H$927,5,TRUE)</f>
        <v>36</v>
      </c>
      <c r="F299" s="1">
        <f>VLOOKUP(A299,'Demographic data '!$A$2:$H$927,6,TRUE)</f>
        <v>1</v>
      </c>
      <c r="G299" s="1">
        <f>VLOOKUP(A299,'Demographic data '!$A$2:$H$927,7,TRUE)</f>
        <v>2</v>
      </c>
      <c r="H299" s="1">
        <f>VLOOKUP(A299,'Demographic data '!$A$2:$H$927,8,TRUE)</f>
        <v>4</v>
      </c>
      <c r="J299" s="18" t="s">
        <v>1695</v>
      </c>
      <c r="K299" s="18">
        <v>6</v>
      </c>
      <c r="L299" s="29"/>
      <c r="M299" s="29"/>
      <c r="N299" s="18" t="s">
        <v>1696</v>
      </c>
      <c r="O299" s="18" t="s">
        <v>511</v>
      </c>
      <c r="P299" s="18" t="s">
        <v>242</v>
      </c>
      <c r="Q299" s="18">
        <v>-999</v>
      </c>
      <c r="R299" s="33" t="s">
        <v>1697</v>
      </c>
      <c r="S299" s="33">
        <v>2</v>
      </c>
      <c r="T299" s="33" t="s">
        <v>1698</v>
      </c>
      <c r="U299" s="33" t="s">
        <v>142</v>
      </c>
      <c r="V299" s="31"/>
      <c r="W299" s="31"/>
      <c r="X299" s="31"/>
      <c r="Y299" s="31"/>
      <c r="Z299" s="2"/>
      <c r="AA299" s="2"/>
      <c r="AB299" s="2"/>
      <c r="AC299" s="2"/>
      <c r="AD299" s="2"/>
    </row>
    <row r="300" spans="1:30" ht="14.25" customHeight="1" x14ac:dyDescent="0.2">
      <c r="A300" s="18" t="s">
        <v>1699</v>
      </c>
      <c r="B300" s="1">
        <f>VLOOKUP('FINAL CODES'!A300,'Demographic data '!$A$2:$H$927,2,TRUE)</f>
        <v>1541</v>
      </c>
      <c r="C300" s="1">
        <f>VLOOKUP(A300,'Demographic data '!$A$2:$H$927,3,TRUE)</f>
        <v>1</v>
      </c>
      <c r="D300" s="1">
        <f>VLOOKUP(A300,'Demographic data '!$A$2:$H$927,4,TRUE)</f>
        <v>40.493150684931507</v>
      </c>
      <c r="E300" s="1">
        <f>VLOOKUP(A300,'Demographic data '!$A$2:$H$927,5,TRUE)</f>
        <v>185</v>
      </c>
      <c r="F300" s="1">
        <f>VLOOKUP(A300,'Demographic data '!$A$2:$H$927,6,TRUE)</f>
        <v>4</v>
      </c>
      <c r="G300" s="1">
        <f>VLOOKUP(A300,'Demographic data '!$A$2:$H$927,7,TRUE)</f>
        <v>4</v>
      </c>
      <c r="H300" s="1">
        <f>VLOOKUP(A300,'Demographic data '!$A$2:$H$927,8,TRUE)</f>
        <v>5</v>
      </c>
      <c r="J300" s="18" t="s">
        <v>242</v>
      </c>
      <c r="K300" s="18">
        <v>-999</v>
      </c>
      <c r="L300" s="29"/>
      <c r="M300" s="29"/>
      <c r="N300" s="18" t="s">
        <v>1700</v>
      </c>
      <c r="O300" s="18" t="s">
        <v>1701</v>
      </c>
      <c r="P300" s="18" t="s">
        <v>1702</v>
      </c>
      <c r="Q300" s="18" t="s">
        <v>226</v>
      </c>
      <c r="R300" s="33" t="s">
        <v>1703</v>
      </c>
      <c r="S300" s="33">
        <v>-999</v>
      </c>
      <c r="T300" s="33" t="s">
        <v>1704</v>
      </c>
      <c r="U300" s="33">
        <v>8</v>
      </c>
      <c r="V300" s="31"/>
      <c r="W300" s="31"/>
      <c r="X300" s="31"/>
      <c r="Y300" s="31"/>
      <c r="Z300" s="2"/>
      <c r="AA300" s="2"/>
      <c r="AB300" s="2"/>
      <c r="AC300" s="2"/>
      <c r="AD300" s="2"/>
    </row>
    <row r="301" spans="1:30" ht="14.25" customHeight="1" x14ac:dyDescent="0.2">
      <c r="A301" s="18" t="s">
        <v>1705</v>
      </c>
      <c r="B301" s="1">
        <f>VLOOKUP('FINAL CODES'!A301,'Demographic data '!$A$2:$H$927,2,TRUE)</f>
        <v>60</v>
      </c>
      <c r="C301" s="1">
        <f>VLOOKUP(A301,'Demographic data '!$A$2:$H$927,3,TRUE)</f>
        <v>1</v>
      </c>
      <c r="D301" s="1">
        <f>VLOOKUP(A301,'Demographic data '!$A$2:$H$927,4,TRUE)</f>
        <v>55.386301369863013</v>
      </c>
      <c r="E301" s="1">
        <f>VLOOKUP(A301,'Demographic data '!$A$2:$H$927,5,TRUE)</f>
        <v>185</v>
      </c>
      <c r="F301" s="1">
        <f>VLOOKUP(A301,'Demographic data '!$A$2:$H$927,6,TRUE)</f>
        <v>4</v>
      </c>
      <c r="G301" s="1">
        <f>VLOOKUP(A301,'Demographic data '!$A$2:$H$927,7,TRUE)</f>
        <v>3</v>
      </c>
      <c r="H301" s="1">
        <f>VLOOKUP(A301,'Demographic data '!$A$2:$H$927,8,TRUE)</f>
        <v>10</v>
      </c>
      <c r="K301" s="18">
        <v>-99</v>
      </c>
      <c r="L301" s="29"/>
      <c r="M301" s="29"/>
      <c r="O301" s="18">
        <v>-99</v>
      </c>
      <c r="Q301" s="18">
        <v>-99</v>
      </c>
      <c r="R301" s="33"/>
      <c r="S301" s="33">
        <v>-99</v>
      </c>
      <c r="T301" s="33"/>
      <c r="U301" s="33">
        <v>-99</v>
      </c>
      <c r="V301" s="31"/>
      <c r="W301" s="31"/>
      <c r="X301" s="31"/>
      <c r="Y301" s="31"/>
      <c r="Z301" s="2"/>
      <c r="AA301" s="2"/>
      <c r="AB301" s="2"/>
      <c r="AC301" s="2"/>
      <c r="AD301" s="2"/>
    </row>
    <row r="302" spans="1:30" ht="14.25" customHeight="1" x14ac:dyDescent="0.2">
      <c r="A302" s="18" t="s">
        <v>1706</v>
      </c>
      <c r="B302" s="1">
        <f>VLOOKUP('FINAL CODES'!A302,'Demographic data '!$A$2:$H$927,2,TRUE)</f>
        <v>2276</v>
      </c>
      <c r="C302" s="37"/>
      <c r="D302" s="1">
        <f>VLOOKUP(A302,'Demographic data '!$A$2:$H$927,4,TRUE)</f>
        <v>66.969863013698628</v>
      </c>
      <c r="E302" s="1">
        <f>VLOOKUP(A302,'Demographic data '!$A$2:$H$927,5,TRUE)</f>
        <v>-9</v>
      </c>
      <c r="F302" s="1">
        <f>VLOOKUP(A302,'Demographic data '!$A$2:$H$927,6,TRUE)</f>
        <v>-9</v>
      </c>
      <c r="G302" s="1">
        <f>VLOOKUP(A302,'Demographic data '!$A$2:$H$927,7,TRUE)</f>
        <v>-9</v>
      </c>
      <c r="H302" s="1">
        <f>VLOOKUP(A302,'Demographic data '!$A$2:$H$927,8,TRUE)</f>
        <v>-9</v>
      </c>
      <c r="J302" s="18" t="s">
        <v>54</v>
      </c>
      <c r="K302" s="18">
        <v>-99</v>
      </c>
      <c r="L302" s="29"/>
      <c r="M302" s="29"/>
      <c r="N302" s="18" t="s">
        <v>54</v>
      </c>
      <c r="O302" s="18">
        <v>-99</v>
      </c>
      <c r="P302" s="18" t="s">
        <v>54</v>
      </c>
      <c r="Q302" s="18">
        <v>-99</v>
      </c>
      <c r="R302" s="33" t="s">
        <v>54</v>
      </c>
      <c r="S302" s="33">
        <v>-99</v>
      </c>
      <c r="T302" s="33" t="s">
        <v>54</v>
      </c>
      <c r="U302" s="33">
        <v>-99</v>
      </c>
      <c r="V302" s="31"/>
      <c r="W302" s="31"/>
      <c r="X302" s="31"/>
      <c r="Y302" s="31"/>
      <c r="Z302" s="2"/>
      <c r="AA302" s="2"/>
      <c r="AB302" s="2"/>
      <c r="AC302" s="2"/>
      <c r="AD302" s="2"/>
    </row>
    <row r="303" spans="1:30" ht="14.25" customHeight="1" x14ac:dyDescent="0.2">
      <c r="A303" s="18" t="s">
        <v>1707</v>
      </c>
      <c r="B303" s="1">
        <f>VLOOKUP('FINAL CODES'!A303,'Demographic data '!$A$2:$H$927,2,TRUE)</f>
        <v>1341</v>
      </c>
      <c r="C303" s="1">
        <f>VLOOKUP(A303,'Demographic data '!$A$2:$H$927,3,TRUE)</f>
        <v>1</v>
      </c>
      <c r="D303" s="1">
        <f>VLOOKUP(A303,'Demographic data '!$A$2:$H$927,4,TRUE)</f>
        <v>35.715068493150682</v>
      </c>
      <c r="E303" s="1">
        <f>VLOOKUP(A303,'Demographic data '!$A$2:$H$927,5,TRUE)</f>
        <v>185</v>
      </c>
      <c r="F303" s="1">
        <f>VLOOKUP(A303,'Demographic data '!$A$2:$H$927,6,TRUE)</f>
        <v>4</v>
      </c>
      <c r="G303" s="1">
        <f>VLOOKUP(A303,'Demographic data '!$A$2:$H$927,7,TRUE)</f>
        <v>8</v>
      </c>
      <c r="H303" s="1">
        <f>VLOOKUP(A303,'Demographic data '!$A$2:$H$927,8,TRUE)</f>
        <v>5</v>
      </c>
      <c r="J303" s="18" t="s">
        <v>1708</v>
      </c>
      <c r="K303" s="18">
        <v>2</v>
      </c>
      <c r="L303" s="29"/>
      <c r="M303" s="29"/>
      <c r="N303" s="18" t="s">
        <v>1709</v>
      </c>
      <c r="O303" s="18" t="s">
        <v>426</v>
      </c>
      <c r="P303" s="18" t="s">
        <v>1710</v>
      </c>
      <c r="Q303" s="18">
        <v>2</v>
      </c>
      <c r="R303" s="33" t="s">
        <v>1711</v>
      </c>
      <c r="S303" s="33" t="s">
        <v>101</v>
      </c>
      <c r="T303" s="33" t="s">
        <v>1712</v>
      </c>
      <c r="U303" s="33" t="s">
        <v>101</v>
      </c>
      <c r="V303" s="31"/>
      <c r="W303" s="31"/>
      <c r="X303" s="31"/>
      <c r="Y303" s="31"/>
      <c r="Z303" s="2"/>
      <c r="AA303" s="2"/>
      <c r="AB303" s="2"/>
      <c r="AC303" s="2"/>
      <c r="AD303" s="2"/>
    </row>
    <row r="304" spans="1:30" ht="14.25" customHeight="1" x14ac:dyDescent="0.2">
      <c r="A304" s="18" t="s">
        <v>1713</v>
      </c>
      <c r="B304" s="1">
        <f>VLOOKUP('FINAL CODES'!A304,'Demographic data '!$A$2:$H$927,2,TRUE)</f>
        <v>1523</v>
      </c>
      <c r="C304" s="1">
        <f>VLOOKUP(A304,'Demographic data '!$A$2:$H$927,3,TRUE)</f>
        <v>1</v>
      </c>
      <c r="D304" s="1">
        <f>VLOOKUP(A304,'Demographic data '!$A$2:$H$927,4,TRUE)</f>
        <v>27.323287671232876</v>
      </c>
      <c r="E304" s="1">
        <f>VLOOKUP(A304,'Demographic data '!$A$2:$H$927,5,TRUE)</f>
        <v>185</v>
      </c>
      <c r="F304" s="1">
        <f>VLOOKUP(A304,'Demographic data '!$A$2:$H$927,6,TRUE)</f>
        <v>3</v>
      </c>
      <c r="G304" s="1">
        <f>VLOOKUP(A304,'Demographic data '!$A$2:$H$927,7,TRUE)</f>
        <v>9</v>
      </c>
      <c r="H304" s="1">
        <f>VLOOKUP(A304,'Demographic data '!$A$2:$H$927,8,TRUE)</f>
        <v>4</v>
      </c>
      <c r="J304" s="18" t="s">
        <v>621</v>
      </c>
      <c r="K304" s="18">
        <v>-999</v>
      </c>
      <c r="L304" s="29"/>
      <c r="M304" s="29"/>
      <c r="N304" s="18" t="s">
        <v>1714</v>
      </c>
      <c r="O304" s="18" t="s">
        <v>101</v>
      </c>
      <c r="P304" s="18" t="s">
        <v>242</v>
      </c>
      <c r="Q304" s="18">
        <v>-999</v>
      </c>
      <c r="R304" s="33" t="s">
        <v>1715</v>
      </c>
      <c r="S304" s="33" t="s">
        <v>101</v>
      </c>
      <c r="T304" s="33" t="s">
        <v>1124</v>
      </c>
      <c r="U304" s="33">
        <v>13</v>
      </c>
      <c r="V304" s="31"/>
      <c r="W304" s="31"/>
      <c r="X304" s="31"/>
      <c r="Y304" s="31"/>
      <c r="Z304" s="2"/>
      <c r="AA304" s="2"/>
      <c r="AB304" s="2"/>
      <c r="AC304" s="2"/>
      <c r="AD304" s="2"/>
    </row>
    <row r="305" spans="1:34" ht="14.25" customHeight="1" x14ac:dyDescent="0.2">
      <c r="A305" s="18" t="s">
        <v>1716</v>
      </c>
      <c r="B305" s="1">
        <f>VLOOKUP('FINAL CODES'!A305,'Demographic data '!$A$2:$H$927,2,TRUE)</f>
        <v>1662</v>
      </c>
      <c r="C305" s="1">
        <f>VLOOKUP(A305,'Demographic data '!$A$2:$H$927,3,TRUE)</f>
        <v>1</v>
      </c>
      <c r="D305" s="1">
        <f>VLOOKUP(A305,'Demographic data '!$A$2:$H$927,4,TRUE)</f>
        <v>44.027397260273972</v>
      </c>
      <c r="E305" s="1">
        <f>VLOOKUP(A305,'Demographic data '!$A$2:$H$927,5,TRUE)</f>
        <v>185</v>
      </c>
      <c r="F305" s="1">
        <f>VLOOKUP(A305,'Demographic data '!$A$2:$H$927,6,TRUE)</f>
        <v>9</v>
      </c>
      <c r="G305" s="1">
        <f>VLOOKUP(A305,'Demographic data '!$A$2:$H$927,7,TRUE)</f>
        <v>1</v>
      </c>
      <c r="H305" s="1">
        <f>VLOOKUP(A305,'Demographic data '!$A$2:$H$927,8,TRUE)</f>
        <v>2</v>
      </c>
      <c r="J305" s="18" t="s">
        <v>1717</v>
      </c>
      <c r="K305" s="18" t="s">
        <v>1718</v>
      </c>
      <c r="L305" s="39" t="s">
        <v>70</v>
      </c>
      <c r="M305" s="39" t="s">
        <v>1719</v>
      </c>
      <c r="N305" s="18" t="s">
        <v>1720</v>
      </c>
      <c r="O305" s="18">
        <v>-999</v>
      </c>
      <c r="P305" s="18" t="s">
        <v>1122</v>
      </c>
      <c r="Q305" s="18">
        <v>-999</v>
      </c>
      <c r="R305" s="33" t="s">
        <v>1721</v>
      </c>
      <c r="S305" s="33" t="s">
        <v>133</v>
      </c>
      <c r="T305" s="33" t="s">
        <v>1722</v>
      </c>
      <c r="U305" s="33">
        <v>10</v>
      </c>
      <c r="V305" s="31"/>
      <c r="W305" s="31"/>
      <c r="X305" s="31"/>
      <c r="Y305" s="31"/>
      <c r="Z305" s="2"/>
      <c r="AA305" s="2"/>
      <c r="AB305" s="2"/>
      <c r="AC305" s="2"/>
      <c r="AD305" s="2"/>
    </row>
    <row r="306" spans="1:34" ht="14.25" customHeight="1" x14ac:dyDescent="0.2">
      <c r="A306" s="18" t="s">
        <v>1723</v>
      </c>
      <c r="B306" s="1">
        <f>VLOOKUP('FINAL CODES'!A306,'Demographic data '!$A$2:$H$927,2,TRUE)</f>
        <v>137</v>
      </c>
      <c r="C306" s="1">
        <f>VLOOKUP(A306,'Demographic data '!$A$2:$H$927,3,TRUE)</f>
        <v>0</v>
      </c>
      <c r="D306" s="1">
        <f>VLOOKUP(A306,'Demographic data '!$A$2:$H$927,4,TRUE)</f>
        <v>54.663013698630138</v>
      </c>
      <c r="E306" s="1">
        <f>VLOOKUP(A306,'Demographic data '!$A$2:$H$927,5,TRUE)</f>
        <v>79</v>
      </c>
      <c r="F306" s="1">
        <f>VLOOKUP(A306,'Demographic data '!$A$2:$H$927,6,TRUE)</f>
        <v>1</v>
      </c>
      <c r="G306" s="1">
        <f>VLOOKUP(A306,'Demographic data '!$A$2:$H$927,7,TRUE)</f>
        <v>2</v>
      </c>
      <c r="H306" s="1">
        <f>VLOOKUP(A306,'Demographic data '!$A$2:$H$927,8,TRUE)</f>
        <v>3</v>
      </c>
      <c r="J306" s="18" t="s">
        <v>54</v>
      </c>
      <c r="K306" s="18">
        <v>-99</v>
      </c>
      <c r="L306" s="29"/>
      <c r="M306" s="29"/>
      <c r="N306" s="18" t="s">
        <v>54</v>
      </c>
      <c r="O306" s="18">
        <v>-99</v>
      </c>
      <c r="P306" s="18" t="s">
        <v>54</v>
      </c>
      <c r="Q306" s="18">
        <v>-99</v>
      </c>
      <c r="R306" s="33" t="s">
        <v>54</v>
      </c>
      <c r="S306" s="33">
        <v>-99</v>
      </c>
      <c r="T306" s="33" t="s">
        <v>54</v>
      </c>
      <c r="U306" s="33">
        <v>-99</v>
      </c>
      <c r="V306" s="31"/>
      <c r="W306" s="31"/>
      <c r="X306" s="31"/>
      <c r="Y306" s="31"/>
      <c r="Z306" s="2"/>
      <c r="AA306" s="2"/>
      <c r="AB306" s="2"/>
      <c r="AC306" s="2"/>
      <c r="AD306" s="2"/>
    </row>
    <row r="307" spans="1:34" ht="14.25" customHeight="1" x14ac:dyDescent="0.2">
      <c r="A307" s="18" t="s">
        <v>1724</v>
      </c>
      <c r="B307" s="1">
        <f>VLOOKUP('FINAL CODES'!A307,'Demographic data '!$A$2:$H$927,2,TRUE)</f>
        <v>2280</v>
      </c>
      <c r="C307" s="1">
        <f>VLOOKUP(A307,'Demographic data '!$A$2:$H$927,3,TRUE)</f>
        <v>0</v>
      </c>
      <c r="D307" s="1">
        <f>VLOOKUP(A307,'Demographic data '!$A$2:$H$927,4,TRUE)</f>
        <v>38.843835616438355</v>
      </c>
      <c r="E307" s="1">
        <f>VLOOKUP(A307,'Demographic data '!$A$2:$H$927,5,TRUE)</f>
        <v>9</v>
      </c>
      <c r="F307" s="1">
        <f>VLOOKUP(A307,'Demographic data '!$A$2:$H$927,6,TRUE)</f>
        <v>4</v>
      </c>
      <c r="G307" s="1">
        <f>VLOOKUP(A307,'Demographic data '!$A$2:$H$927,7,TRUE)</f>
        <v>8</v>
      </c>
      <c r="H307" s="1">
        <f>VLOOKUP(A307,'Demographic data '!$A$2:$H$927,8,TRUE)</f>
        <v>3</v>
      </c>
      <c r="K307" s="18">
        <v>-99</v>
      </c>
      <c r="L307" s="29"/>
      <c r="M307" s="29"/>
      <c r="O307" s="18">
        <v>-99</v>
      </c>
      <c r="Q307" s="18">
        <v>-99</v>
      </c>
      <c r="R307" s="33"/>
      <c r="S307" s="33">
        <v>-99</v>
      </c>
      <c r="T307" s="33"/>
      <c r="U307" s="33">
        <v>-99</v>
      </c>
      <c r="V307" s="31"/>
      <c r="W307" s="31"/>
      <c r="X307" s="31"/>
      <c r="Y307" s="31"/>
      <c r="Z307" s="2"/>
      <c r="AA307" s="2"/>
      <c r="AB307" s="2"/>
      <c r="AC307" s="2"/>
      <c r="AD307" s="2"/>
    </row>
    <row r="308" spans="1:34" ht="14.25" customHeight="1" x14ac:dyDescent="0.2">
      <c r="A308" s="18" t="s">
        <v>1725</v>
      </c>
      <c r="B308" s="1">
        <f>VLOOKUP('FINAL CODES'!A308,'Demographic data '!$A$2:$H$927,2,TRUE)</f>
        <v>1732</v>
      </c>
      <c r="C308" s="1">
        <f>VLOOKUP(A308,'Demographic data '!$A$2:$H$927,3,TRUE)</f>
        <v>1</v>
      </c>
      <c r="D308" s="1">
        <f>VLOOKUP(A308,'Demographic data '!$A$2:$H$927,4,TRUE)</f>
        <v>36.035616438356165</v>
      </c>
      <c r="E308" s="1">
        <f>VLOOKUP(A308,'Demographic data '!$A$2:$H$927,5,TRUE)</f>
        <v>-9</v>
      </c>
      <c r="F308" s="1">
        <f>VLOOKUP(A308,'Demographic data '!$A$2:$H$927,6,TRUE)</f>
        <v>-9</v>
      </c>
      <c r="G308" s="1">
        <f>VLOOKUP(A308,'Demographic data '!$A$2:$H$927,7,TRUE)</f>
        <v>-9</v>
      </c>
      <c r="H308" s="1">
        <f>VLOOKUP(A308,'Demographic data '!$A$2:$H$927,8,TRUE)</f>
        <v>-9</v>
      </c>
      <c r="J308" s="18" t="s">
        <v>54</v>
      </c>
      <c r="K308" s="18">
        <v>-99</v>
      </c>
      <c r="L308" s="29"/>
      <c r="M308" s="29"/>
      <c r="N308" s="18" t="s">
        <v>1726</v>
      </c>
      <c r="O308" s="18" t="s">
        <v>1727</v>
      </c>
      <c r="P308" s="18" t="s">
        <v>54</v>
      </c>
      <c r="Q308" s="18">
        <v>-99</v>
      </c>
      <c r="R308" s="33" t="s">
        <v>54</v>
      </c>
      <c r="S308" s="33">
        <v>-99</v>
      </c>
      <c r="T308" s="33" t="s">
        <v>1728</v>
      </c>
      <c r="U308" s="33">
        <v>6</v>
      </c>
      <c r="V308" s="31"/>
      <c r="W308" s="31"/>
      <c r="X308" s="31"/>
      <c r="Y308" s="31"/>
      <c r="Z308" s="2"/>
      <c r="AA308" s="2"/>
      <c r="AB308" s="2"/>
      <c r="AC308" s="2"/>
      <c r="AD308" s="2"/>
      <c r="AG308" s="18" t="s">
        <v>1729</v>
      </c>
      <c r="AH308" s="18" t="s">
        <v>1730</v>
      </c>
    </row>
    <row r="309" spans="1:34" ht="14.25" customHeight="1" x14ac:dyDescent="0.2">
      <c r="A309" s="18" t="s">
        <v>1731</v>
      </c>
      <c r="B309" s="1">
        <f>VLOOKUP('FINAL CODES'!A309,'Demographic data '!$A$2:$H$927,2,TRUE)</f>
        <v>1389</v>
      </c>
      <c r="C309" s="1">
        <f>VLOOKUP(A309,'Demographic data '!$A$2:$H$927,3,TRUE)</f>
        <v>1</v>
      </c>
      <c r="D309" s="1">
        <f>VLOOKUP(A309,'Demographic data '!$A$2:$H$927,4,TRUE)</f>
        <v>25.813698630136987</v>
      </c>
      <c r="E309" s="1">
        <f>VLOOKUP(A309,'Demographic data '!$A$2:$H$927,5,TRUE)</f>
        <v>185</v>
      </c>
      <c r="F309" s="1">
        <f>VLOOKUP(A309,'Demographic data '!$A$2:$H$927,6,TRUE)</f>
        <v>3</v>
      </c>
      <c r="G309" s="1">
        <f>VLOOKUP(A309,'Demographic data '!$A$2:$H$927,7,TRUE)</f>
        <v>2</v>
      </c>
      <c r="H309" s="1">
        <f>VLOOKUP(A309,'Demographic data '!$A$2:$H$927,8,TRUE)</f>
        <v>4</v>
      </c>
      <c r="J309" s="18" t="s">
        <v>1732</v>
      </c>
      <c r="K309" s="18">
        <v>1</v>
      </c>
      <c r="L309" s="29"/>
      <c r="M309" s="29"/>
      <c r="N309" s="18" t="s">
        <v>1733</v>
      </c>
      <c r="O309" s="18">
        <v>2</v>
      </c>
      <c r="P309" s="18" t="s">
        <v>54</v>
      </c>
      <c r="Q309" s="18">
        <v>-99</v>
      </c>
      <c r="R309" s="33" t="s">
        <v>71</v>
      </c>
      <c r="S309" s="33">
        <v>-999</v>
      </c>
      <c r="T309" s="33" t="s">
        <v>1734</v>
      </c>
      <c r="U309" s="33">
        <v>8</v>
      </c>
      <c r="V309" s="31"/>
      <c r="W309" s="31"/>
      <c r="X309" s="31"/>
      <c r="Y309" s="31"/>
      <c r="Z309" s="2"/>
      <c r="AA309" s="2"/>
      <c r="AB309" s="2"/>
      <c r="AC309" s="2"/>
      <c r="AD309" s="2"/>
    </row>
    <row r="310" spans="1:34" ht="14.25" customHeight="1" x14ac:dyDescent="0.2">
      <c r="A310" s="18" t="s">
        <v>1735</v>
      </c>
      <c r="B310" s="1">
        <f>VLOOKUP('FINAL CODES'!A310,'Demographic data '!$A$2:$H$927,2,TRUE)</f>
        <v>86</v>
      </c>
      <c r="C310" s="1">
        <f>VLOOKUP(A310,'Demographic data '!$A$2:$H$927,3,TRUE)</f>
        <v>1</v>
      </c>
      <c r="D310" s="1">
        <f>VLOOKUP(A310,'Demographic data '!$A$2:$H$927,4,TRUE)</f>
        <v>74</v>
      </c>
      <c r="E310" s="1">
        <f>VLOOKUP(A310,'Demographic data '!$A$2:$H$927,5,TRUE)</f>
        <v>31</v>
      </c>
      <c r="F310" s="1">
        <f>VLOOKUP(A310,'Demographic data '!$A$2:$H$927,6,TRUE)</f>
        <v>7</v>
      </c>
      <c r="G310" s="1">
        <f>VLOOKUP(A310,'Demographic data '!$A$2:$H$927,7,TRUE)</f>
        <v>5</v>
      </c>
      <c r="H310" s="1">
        <f>VLOOKUP(A310,'Demographic data '!$A$2:$H$927,8,TRUE)</f>
        <v>2</v>
      </c>
      <c r="J310" s="18" t="s">
        <v>1522</v>
      </c>
      <c r="K310" s="18">
        <v>-999</v>
      </c>
      <c r="L310" s="29"/>
      <c r="M310" s="29"/>
      <c r="N310" s="18" t="s">
        <v>1522</v>
      </c>
      <c r="O310" s="18">
        <v>-999</v>
      </c>
      <c r="P310" s="18" t="s">
        <v>123</v>
      </c>
      <c r="Q310" s="18">
        <v>-999</v>
      </c>
      <c r="R310" s="33" t="s">
        <v>54</v>
      </c>
      <c r="S310" s="33">
        <v>-99</v>
      </c>
      <c r="T310" s="33" t="s">
        <v>54</v>
      </c>
      <c r="U310" s="33">
        <v>-99</v>
      </c>
      <c r="V310" s="31"/>
      <c r="W310" s="31"/>
      <c r="X310" s="31"/>
      <c r="Y310" s="31"/>
      <c r="Z310" s="2"/>
      <c r="AA310" s="2"/>
      <c r="AB310" s="2"/>
      <c r="AC310" s="2"/>
      <c r="AD310" s="2"/>
    </row>
    <row r="311" spans="1:34" ht="14.25" customHeight="1" x14ac:dyDescent="0.2">
      <c r="A311" s="18" t="s">
        <v>1736</v>
      </c>
      <c r="B311" s="1">
        <f>VLOOKUP('FINAL CODES'!A311,'Demographic data '!$A$2:$H$927,2,TRUE)</f>
        <v>373</v>
      </c>
      <c r="C311" s="1">
        <f>VLOOKUP(A311,'Demographic data '!$A$2:$H$927,3,TRUE)</f>
        <v>1</v>
      </c>
      <c r="D311" s="1">
        <f>VLOOKUP(A311,'Demographic data '!$A$2:$H$927,4,TRUE)</f>
        <v>38.109589041095887</v>
      </c>
      <c r="E311" s="1">
        <f>VLOOKUP(A311,'Demographic data '!$A$2:$H$927,5,TRUE)</f>
        <v>-9</v>
      </c>
      <c r="F311" s="1">
        <f>VLOOKUP(A311,'Demographic data '!$A$2:$H$927,6,TRUE)</f>
        <v>-9</v>
      </c>
      <c r="G311" s="1">
        <f>VLOOKUP(A311,'Demographic data '!$A$2:$H$927,7,TRUE)</f>
        <v>-9</v>
      </c>
      <c r="H311" s="1">
        <f>VLOOKUP(A311,'Demographic data '!$A$2:$H$927,8,TRUE)</f>
        <v>-9</v>
      </c>
      <c r="J311" s="18" t="s">
        <v>1737</v>
      </c>
      <c r="K311" s="18" t="s">
        <v>516</v>
      </c>
      <c r="L311" s="29"/>
      <c r="M311" s="29"/>
      <c r="N311" s="18" t="s">
        <v>1738</v>
      </c>
      <c r="O311" s="18">
        <v>3</v>
      </c>
      <c r="P311" s="18" t="s">
        <v>1739</v>
      </c>
      <c r="Q311" s="18">
        <v>1</v>
      </c>
      <c r="R311" s="33" t="s">
        <v>1740</v>
      </c>
      <c r="S311" s="33" t="s">
        <v>1741</v>
      </c>
      <c r="T311" s="33" t="s">
        <v>1742</v>
      </c>
      <c r="U311" s="33">
        <v>6</v>
      </c>
      <c r="V311" s="31"/>
      <c r="W311" s="31"/>
      <c r="X311" s="31"/>
      <c r="Y311" s="31"/>
      <c r="Z311" s="2"/>
      <c r="AA311" s="2"/>
      <c r="AB311" s="2"/>
      <c r="AC311" s="2"/>
      <c r="AD311" s="2"/>
    </row>
    <row r="312" spans="1:34" ht="14.25" customHeight="1" x14ac:dyDescent="0.2">
      <c r="A312" s="18" t="s">
        <v>1743</v>
      </c>
      <c r="B312" s="1">
        <f>VLOOKUP('FINAL CODES'!A312,'Demographic data '!$A$2:$H$927,2,TRUE)</f>
        <v>1958</v>
      </c>
      <c r="C312" s="1">
        <f>VLOOKUP(A312,'Demographic data '!$A$2:$H$927,3,TRUE)</f>
        <v>0</v>
      </c>
      <c r="D312" s="1">
        <f>VLOOKUP(A312,'Demographic data '!$A$2:$H$927,4,TRUE)</f>
        <v>33.945205479452056</v>
      </c>
      <c r="E312" s="1">
        <f>VLOOKUP(A312,'Demographic data '!$A$2:$H$927,5,TRUE)</f>
        <v>185</v>
      </c>
      <c r="F312" s="1">
        <f>VLOOKUP(A312,'Demographic data '!$A$2:$H$927,6,TRUE)</f>
        <v>4</v>
      </c>
      <c r="G312" s="1">
        <f>VLOOKUP(A312,'Demographic data '!$A$2:$H$927,7,TRUE)</f>
        <v>8</v>
      </c>
      <c r="H312" s="1">
        <f>VLOOKUP(A312,'Demographic data '!$A$2:$H$927,8,TRUE)</f>
        <v>1</v>
      </c>
      <c r="J312" s="18" t="s">
        <v>1744</v>
      </c>
      <c r="K312" s="18">
        <v>2</v>
      </c>
      <c r="L312" s="29">
        <v>2</v>
      </c>
      <c r="M312" s="29">
        <v>2</v>
      </c>
      <c r="N312" s="18" t="s">
        <v>1745</v>
      </c>
      <c r="O312" s="18" t="s">
        <v>426</v>
      </c>
      <c r="P312" s="18" t="s">
        <v>54</v>
      </c>
      <c r="Q312" s="18">
        <v>-99</v>
      </c>
      <c r="R312" s="33" t="s">
        <v>1746</v>
      </c>
      <c r="S312" s="33" t="s">
        <v>101</v>
      </c>
      <c r="T312" s="33" t="s">
        <v>1747</v>
      </c>
      <c r="U312" s="33">
        <v>13</v>
      </c>
      <c r="V312" s="31"/>
      <c r="W312" s="31"/>
      <c r="X312" s="31"/>
      <c r="Y312" s="31"/>
      <c r="Z312" s="2"/>
      <c r="AA312" s="2"/>
      <c r="AB312" s="2"/>
      <c r="AC312" s="2"/>
      <c r="AD312" s="2"/>
    </row>
    <row r="313" spans="1:34" ht="14.25" customHeight="1" x14ac:dyDescent="0.2">
      <c r="A313" s="18" t="s">
        <v>1748</v>
      </c>
      <c r="B313" s="1">
        <f>VLOOKUP('FINAL CODES'!A313,'Demographic data '!$A$2:$H$927,2,TRUE)</f>
        <v>2219</v>
      </c>
      <c r="C313" s="1">
        <f>VLOOKUP(A313,'Demographic data '!$A$2:$H$927,3,TRUE)</f>
        <v>1</v>
      </c>
      <c r="D313" s="1">
        <f>VLOOKUP(A313,'Demographic data '!$A$2:$H$927,4,TRUE)</f>
        <v>64.246575342465746</v>
      </c>
      <c r="E313" s="1">
        <f>VLOOKUP(A313,'Demographic data '!$A$2:$H$927,5,TRUE)</f>
        <v>185</v>
      </c>
      <c r="F313" s="1">
        <f>VLOOKUP(A313,'Demographic data '!$A$2:$H$927,6,TRUE)</f>
        <v>7</v>
      </c>
      <c r="G313" s="1">
        <f>VLOOKUP(A313,'Demographic data '!$A$2:$H$927,7,TRUE)</f>
        <v>6</v>
      </c>
      <c r="H313" s="1">
        <f>VLOOKUP(A313,'Demographic data '!$A$2:$H$927,8,TRUE)</f>
        <v>10</v>
      </c>
      <c r="J313" s="18" t="s">
        <v>123</v>
      </c>
      <c r="K313" s="18">
        <v>-999</v>
      </c>
      <c r="L313" s="29"/>
      <c r="M313" s="29"/>
      <c r="N313" s="18" t="s">
        <v>1749</v>
      </c>
      <c r="O313" s="18" t="s">
        <v>1394</v>
      </c>
      <c r="P313" s="18" t="s">
        <v>1750</v>
      </c>
      <c r="Q313" s="18" t="s">
        <v>350</v>
      </c>
      <c r="R313" s="33" t="s">
        <v>1751</v>
      </c>
      <c r="S313" s="33">
        <v>2</v>
      </c>
      <c r="T313" s="33" t="s">
        <v>1752</v>
      </c>
      <c r="U313" s="33">
        <v>7</v>
      </c>
      <c r="V313" s="31"/>
      <c r="W313" s="31"/>
      <c r="X313" s="31"/>
      <c r="Y313" s="31"/>
      <c r="Z313" s="2"/>
      <c r="AA313" s="2"/>
      <c r="AB313" s="2"/>
      <c r="AC313" s="2"/>
      <c r="AD313" s="2"/>
    </row>
    <row r="314" spans="1:34" ht="14.25" customHeight="1" x14ac:dyDescent="0.2">
      <c r="A314" s="18" t="s">
        <v>1753</v>
      </c>
      <c r="B314" s="1">
        <f>VLOOKUP('FINAL CODES'!A314,'Demographic data '!$A$2:$H$927,2,TRUE)</f>
        <v>580</v>
      </c>
      <c r="C314" s="1">
        <f>VLOOKUP(A314,'Demographic data '!$A$2:$H$927,3,TRUE)</f>
        <v>0</v>
      </c>
      <c r="D314" s="1">
        <f>VLOOKUP(A314,'Demographic data '!$A$2:$H$927,4,TRUE)</f>
        <v>51.358904109589041</v>
      </c>
      <c r="E314" s="1">
        <f>VLOOKUP(A314,'Demographic data '!$A$2:$H$927,5,TRUE)</f>
        <v>104</v>
      </c>
      <c r="F314" s="1">
        <f>VLOOKUP(A314,'Demographic data '!$A$2:$H$927,6,TRUE)</f>
        <v>4</v>
      </c>
      <c r="G314" s="1">
        <f>VLOOKUP(A314,'Demographic data '!$A$2:$H$927,7,TRUE)</f>
        <v>6</v>
      </c>
      <c r="H314" s="1">
        <f>VLOOKUP(A314,'Demographic data '!$A$2:$H$927,8,TRUE)</f>
        <v>3</v>
      </c>
      <c r="J314" s="18" t="s">
        <v>1754</v>
      </c>
      <c r="K314" s="18">
        <v>-999</v>
      </c>
      <c r="L314" s="32">
        <v>-999</v>
      </c>
      <c r="M314" s="32"/>
      <c r="N314" s="18" t="s">
        <v>1755</v>
      </c>
      <c r="O314" s="18" t="s">
        <v>1248</v>
      </c>
      <c r="P314" s="18" t="s">
        <v>1756</v>
      </c>
      <c r="Q314" s="18">
        <v>2</v>
      </c>
      <c r="R314" s="33" t="s">
        <v>1757</v>
      </c>
      <c r="S314" s="33" t="s">
        <v>231</v>
      </c>
      <c r="T314" s="33" t="s">
        <v>1758</v>
      </c>
      <c r="U314" s="33">
        <v>7</v>
      </c>
      <c r="V314" s="31"/>
      <c r="W314" s="31"/>
      <c r="X314" s="31"/>
      <c r="Y314" s="31"/>
      <c r="Z314" s="2"/>
      <c r="AA314" s="2"/>
      <c r="AB314" s="2"/>
      <c r="AC314" s="2"/>
      <c r="AD314" s="2"/>
    </row>
    <row r="315" spans="1:34" ht="14.25" customHeight="1" x14ac:dyDescent="0.2">
      <c r="A315" s="18" t="s">
        <v>1759</v>
      </c>
      <c r="B315" s="1">
        <f>VLOOKUP('FINAL CODES'!A315,'Demographic data '!$A$2:$H$927,2,TRUE)</f>
        <v>1783</v>
      </c>
      <c r="C315" s="1">
        <f>VLOOKUP(A315,'Demographic data '!$A$2:$H$927,3,TRUE)</f>
        <v>1</v>
      </c>
      <c r="D315" s="1">
        <f>VLOOKUP(A315,'Demographic data '!$A$2:$H$927,4,TRUE)</f>
        <v>31.539726027397261</v>
      </c>
      <c r="E315" s="1">
        <f>VLOOKUP(A315,'Demographic data '!$A$2:$H$927,5,TRUE)</f>
        <v>179</v>
      </c>
      <c r="F315" s="1">
        <f>VLOOKUP(A315,'Demographic data '!$A$2:$H$927,6,TRUE)</f>
        <v>3</v>
      </c>
      <c r="G315" s="1">
        <f>VLOOKUP(A315,'Demographic data '!$A$2:$H$927,7,TRUE)</f>
        <v>1</v>
      </c>
      <c r="H315" s="1">
        <f>VLOOKUP(A315,'Demographic data '!$A$2:$H$927,8,TRUE)</f>
        <v>10</v>
      </c>
      <c r="J315" s="18" t="s">
        <v>54</v>
      </c>
      <c r="K315" s="18">
        <v>-99</v>
      </c>
      <c r="L315" s="29"/>
      <c r="M315" s="29"/>
      <c r="N315" s="18" t="s">
        <v>54</v>
      </c>
      <c r="O315" s="18">
        <v>-99</v>
      </c>
      <c r="P315" s="18" t="s">
        <v>54</v>
      </c>
      <c r="Q315" s="18">
        <v>-99</v>
      </c>
      <c r="R315" s="33" t="s">
        <v>54</v>
      </c>
      <c r="S315" s="33">
        <v>-99</v>
      </c>
      <c r="T315" s="33" t="s">
        <v>54</v>
      </c>
      <c r="U315" s="33">
        <v>-99</v>
      </c>
      <c r="V315" s="31"/>
      <c r="W315" s="31"/>
      <c r="X315" s="31"/>
      <c r="Y315" s="31"/>
      <c r="Z315" s="2"/>
      <c r="AA315" s="2"/>
      <c r="AB315" s="2"/>
      <c r="AC315" s="2"/>
      <c r="AD315" s="2"/>
    </row>
    <row r="316" spans="1:34" ht="14.25" customHeight="1" x14ac:dyDescent="0.2">
      <c r="A316" s="18" t="s">
        <v>1760</v>
      </c>
      <c r="B316" s="1">
        <f>VLOOKUP('FINAL CODES'!A316,'Demographic data '!$A$2:$H$927,2,TRUE)</f>
        <v>3325</v>
      </c>
      <c r="C316" s="1">
        <f>VLOOKUP(A316,'Demographic data '!$A$2:$H$927,3,TRUE)</f>
        <v>1</v>
      </c>
      <c r="D316" s="1">
        <f>VLOOKUP(A316,'Demographic data '!$A$2:$H$927,4,TRUE)</f>
        <v>27.038356164383561</v>
      </c>
      <c r="E316" s="1">
        <f>VLOOKUP(A316,'Demographic data '!$A$2:$H$927,5,TRUE)</f>
        <v>185</v>
      </c>
      <c r="F316" s="1">
        <f>VLOOKUP(A316,'Demographic data '!$A$2:$H$927,6,TRUE)</f>
        <v>3</v>
      </c>
      <c r="G316" s="1">
        <f>VLOOKUP(A316,'Demographic data '!$A$2:$H$927,7,TRUE)</f>
        <v>3</v>
      </c>
      <c r="H316" s="1">
        <f>VLOOKUP(A316,'Demographic data '!$A$2:$H$927,8,TRUE)</f>
        <v>4</v>
      </c>
      <c r="J316" s="18" t="s">
        <v>54</v>
      </c>
      <c r="K316" s="18">
        <v>-99</v>
      </c>
      <c r="L316" s="29"/>
      <c r="M316" s="29"/>
      <c r="N316" s="18" t="s">
        <v>1761</v>
      </c>
      <c r="O316" s="18" t="s">
        <v>1762</v>
      </c>
      <c r="P316" s="18" t="s">
        <v>1763</v>
      </c>
      <c r="Q316" s="18" t="s">
        <v>916</v>
      </c>
      <c r="R316" s="33" t="s">
        <v>1764</v>
      </c>
      <c r="S316" s="33">
        <v>3</v>
      </c>
      <c r="T316" s="33" t="s">
        <v>1765</v>
      </c>
      <c r="U316" s="33" t="s">
        <v>101</v>
      </c>
      <c r="V316" s="31"/>
      <c r="W316" s="31"/>
      <c r="X316" s="31"/>
      <c r="Y316" s="31"/>
      <c r="Z316" s="2"/>
      <c r="AA316" s="2"/>
      <c r="AB316" s="2"/>
      <c r="AC316" s="2"/>
      <c r="AD316" s="2"/>
    </row>
    <row r="317" spans="1:34" ht="14.25" customHeight="1" x14ac:dyDescent="0.2">
      <c r="A317" s="18" t="s">
        <v>1766</v>
      </c>
      <c r="B317" s="1">
        <f>VLOOKUP('FINAL CODES'!A317,'Demographic data '!$A$2:$H$927,2,TRUE)</f>
        <v>1396</v>
      </c>
      <c r="C317" s="1">
        <f>VLOOKUP(A317,'Demographic data '!$A$2:$H$927,3,TRUE)</f>
        <v>1</v>
      </c>
      <c r="D317" s="1">
        <f>VLOOKUP(A317,'Demographic data '!$A$2:$H$927,4,TRUE)</f>
        <v>46.041095890410958</v>
      </c>
      <c r="E317" s="1">
        <f>VLOOKUP(A317,'Demographic data '!$A$2:$H$927,5,TRUE)</f>
        <v>185</v>
      </c>
      <c r="F317" s="1">
        <f>VLOOKUP(A317,'Demographic data '!$A$2:$H$927,6,TRUE)</f>
        <v>3</v>
      </c>
      <c r="G317" s="1">
        <f>VLOOKUP(A317,'Demographic data '!$A$2:$H$927,7,TRUE)</f>
        <v>12</v>
      </c>
      <c r="H317" s="1">
        <f>VLOOKUP(A317,'Demographic data '!$A$2:$H$927,8,TRUE)</f>
        <v>10</v>
      </c>
      <c r="J317" s="18" t="s">
        <v>1767</v>
      </c>
      <c r="K317" s="18" t="s">
        <v>1768</v>
      </c>
      <c r="L317" s="29"/>
      <c r="M317" s="29"/>
      <c r="N317" s="18" t="s">
        <v>1769</v>
      </c>
      <c r="O317" s="18" t="s">
        <v>1770</v>
      </c>
      <c r="P317" s="18" t="s">
        <v>1122</v>
      </c>
      <c r="Q317" s="18">
        <v>-999</v>
      </c>
      <c r="R317" s="33" t="s">
        <v>1771</v>
      </c>
      <c r="S317" s="33" t="s">
        <v>421</v>
      </c>
      <c r="T317" s="33" t="s">
        <v>1772</v>
      </c>
      <c r="U317" s="33" t="s">
        <v>152</v>
      </c>
      <c r="V317" s="31"/>
      <c r="W317" s="31"/>
      <c r="X317" s="31"/>
      <c r="Y317" s="31"/>
      <c r="Z317" s="2"/>
      <c r="AA317" s="2"/>
      <c r="AB317" s="2"/>
      <c r="AC317" s="2"/>
      <c r="AD317" s="2"/>
    </row>
    <row r="318" spans="1:34" ht="14.25" customHeight="1" x14ac:dyDescent="0.2">
      <c r="A318" s="18" t="s">
        <v>1773</v>
      </c>
      <c r="B318" s="1">
        <f>VLOOKUP('FINAL CODES'!A318,'Demographic data '!$A$2:$H$927,2,TRUE)</f>
        <v>3026</v>
      </c>
      <c r="C318" s="1">
        <f>VLOOKUP(A318,'Demographic data '!$A$2:$H$927,3,TRUE)</f>
        <v>1</v>
      </c>
      <c r="D318" s="1">
        <f>VLOOKUP(A318,'Demographic data '!$A$2:$H$927,4,TRUE)</f>
        <v>52.926027397260277</v>
      </c>
      <c r="E318" s="1">
        <f>VLOOKUP(A318,'Demographic data '!$A$2:$H$927,5,TRUE)</f>
        <v>185</v>
      </c>
      <c r="F318" s="1">
        <f>VLOOKUP(A318,'Demographic data '!$A$2:$H$927,6,TRUE)</f>
        <v>4</v>
      </c>
      <c r="G318" s="1">
        <f>VLOOKUP(A318,'Demographic data '!$A$2:$H$927,7,TRUE)</f>
        <v>3</v>
      </c>
      <c r="H318" s="1">
        <f>VLOOKUP(A318,'Demographic data '!$A$2:$H$927,8,TRUE)</f>
        <v>5</v>
      </c>
      <c r="J318" s="18" t="s">
        <v>1774</v>
      </c>
      <c r="K318" s="18">
        <v>3</v>
      </c>
      <c r="L318" s="29"/>
      <c r="M318" s="29"/>
      <c r="N318" s="18" t="s">
        <v>1775</v>
      </c>
      <c r="O318" s="18" t="s">
        <v>1776</v>
      </c>
      <c r="P318" s="18" t="s">
        <v>1777</v>
      </c>
      <c r="Q318" s="18" t="s">
        <v>1778</v>
      </c>
      <c r="R318" s="33" t="s">
        <v>1779</v>
      </c>
      <c r="S318" s="33" t="s">
        <v>152</v>
      </c>
      <c r="T318" s="33" t="s">
        <v>1780</v>
      </c>
      <c r="U318" s="33" t="s">
        <v>1781</v>
      </c>
      <c r="V318" s="31"/>
      <c r="W318" s="31"/>
      <c r="X318" s="31"/>
      <c r="Y318" s="31"/>
      <c r="Z318" s="2"/>
      <c r="AA318" s="2"/>
      <c r="AB318" s="2"/>
      <c r="AC318" s="2"/>
      <c r="AD318" s="2"/>
    </row>
    <row r="319" spans="1:34" ht="14.25" customHeight="1" x14ac:dyDescent="0.2">
      <c r="A319" s="18" t="s">
        <v>1782</v>
      </c>
      <c r="B319" s="1">
        <f>VLOOKUP('FINAL CODES'!A319,'Demographic data '!$A$2:$H$927,2,TRUE)</f>
        <v>3301</v>
      </c>
      <c r="C319" s="1">
        <f>VLOOKUP(A319,'Demographic data '!$A$2:$H$927,3,TRUE)</f>
        <v>1</v>
      </c>
      <c r="D319" s="1">
        <f>VLOOKUP(A319,'Demographic data '!$A$2:$H$927,4,TRUE)</f>
        <v>23.109589041095891</v>
      </c>
      <c r="E319" s="1">
        <f>VLOOKUP(A319,'Demographic data '!$A$2:$H$927,5,TRUE)</f>
        <v>136</v>
      </c>
      <c r="F319" s="1">
        <f>VLOOKUP(A319,'Demographic data '!$A$2:$H$927,6,TRUE)</f>
        <v>4</v>
      </c>
      <c r="G319" s="1">
        <f>VLOOKUP(A319,'Demographic data '!$A$2:$H$927,7,TRUE)</f>
        <v>2</v>
      </c>
      <c r="H319" s="1">
        <f>VLOOKUP(A319,'Demographic data '!$A$2:$H$927,8,TRUE)</f>
        <v>5</v>
      </c>
      <c r="J319" s="18" t="s">
        <v>1783</v>
      </c>
      <c r="K319" s="18" t="s">
        <v>1784</v>
      </c>
      <c r="L319" s="29"/>
      <c r="M319" s="29"/>
      <c r="N319" s="18" t="s">
        <v>1785</v>
      </c>
      <c r="O319" s="18">
        <v>2</v>
      </c>
      <c r="P319" s="18" t="s">
        <v>1786</v>
      </c>
      <c r="Q319" s="18" t="s">
        <v>226</v>
      </c>
      <c r="R319" s="33" t="s">
        <v>1787</v>
      </c>
      <c r="S319" s="33" t="s">
        <v>1788</v>
      </c>
      <c r="T319" s="33" t="s">
        <v>54</v>
      </c>
      <c r="U319" s="33">
        <v>-99</v>
      </c>
      <c r="V319" s="31"/>
      <c r="W319" s="31"/>
      <c r="X319" s="31"/>
      <c r="Y319" s="31"/>
      <c r="Z319" s="2"/>
      <c r="AA319" s="2"/>
      <c r="AB319" s="2"/>
      <c r="AC319" s="2"/>
      <c r="AD319" s="2"/>
    </row>
    <row r="320" spans="1:34" ht="14.25" customHeight="1" x14ac:dyDescent="0.2">
      <c r="A320" s="18" t="s">
        <v>1789</v>
      </c>
      <c r="B320" s="1">
        <f>VLOOKUP('FINAL CODES'!A320,'Demographic data '!$A$2:$H$927,2,TRUE)</f>
        <v>1401</v>
      </c>
      <c r="C320" s="1">
        <f>VLOOKUP(A320,'Demographic data '!$A$2:$H$927,3,TRUE)</f>
        <v>1</v>
      </c>
      <c r="D320" s="1">
        <f>VLOOKUP(A320,'Demographic data '!$A$2:$H$927,4,TRUE)</f>
        <v>21.92876712328767</v>
      </c>
      <c r="E320" s="1">
        <f>VLOOKUP(A320,'Demographic data '!$A$2:$H$927,5,TRUE)</f>
        <v>84</v>
      </c>
      <c r="F320" s="1">
        <f>VLOOKUP(A320,'Demographic data '!$A$2:$H$927,6,TRUE)</f>
        <v>1</v>
      </c>
      <c r="G320" s="1">
        <f>VLOOKUP(A320,'Demographic data '!$A$2:$H$927,7,TRUE)</f>
        <v>3</v>
      </c>
      <c r="H320" s="1">
        <f>VLOOKUP(A320,'Demographic data '!$A$2:$H$927,8,TRUE)</f>
        <v>10</v>
      </c>
      <c r="J320" s="18" t="s">
        <v>1790</v>
      </c>
      <c r="K320" s="18" t="s">
        <v>509</v>
      </c>
      <c r="L320" s="29"/>
      <c r="M320" s="29"/>
      <c r="N320" s="18" t="s">
        <v>1791</v>
      </c>
      <c r="O320" s="18">
        <v>-999</v>
      </c>
      <c r="P320" s="18" t="s">
        <v>1792</v>
      </c>
      <c r="Q320" s="18">
        <v>2</v>
      </c>
      <c r="R320" s="33" t="s">
        <v>1793</v>
      </c>
      <c r="S320" s="33" t="s">
        <v>649</v>
      </c>
      <c r="T320" s="33" t="s">
        <v>1794</v>
      </c>
      <c r="U320" s="33" t="s">
        <v>101</v>
      </c>
      <c r="V320" s="31"/>
      <c r="W320" s="31"/>
      <c r="X320" s="31"/>
      <c r="Y320" s="31"/>
      <c r="Z320" s="2"/>
      <c r="AA320" s="2"/>
      <c r="AB320" s="2"/>
      <c r="AC320" s="2"/>
      <c r="AD320" s="2"/>
    </row>
    <row r="321" spans="1:34" ht="14.25" customHeight="1" x14ac:dyDescent="0.2">
      <c r="A321" s="18" t="s">
        <v>1795</v>
      </c>
      <c r="B321" s="1">
        <f>VLOOKUP('FINAL CODES'!A321,'Demographic data '!$A$2:$H$927,2,TRUE)</f>
        <v>532</v>
      </c>
      <c r="C321" s="1">
        <f>VLOOKUP(A321,'Demographic data '!$A$2:$H$927,3,TRUE)</f>
        <v>1</v>
      </c>
      <c r="D321" s="1">
        <f>VLOOKUP(A321,'Demographic data '!$A$2:$H$927,4,TRUE)</f>
        <v>41.704109589041096</v>
      </c>
      <c r="E321" s="1">
        <f>VLOOKUP(A321,'Demographic data '!$A$2:$H$927,5,TRUE)</f>
        <v>67</v>
      </c>
      <c r="F321" s="1">
        <f>VLOOKUP(A321,'Demographic data '!$A$2:$H$927,6,TRUE)</f>
        <v>5</v>
      </c>
      <c r="G321" s="1">
        <f>VLOOKUP(A321,'Demographic data '!$A$2:$H$927,7,TRUE)</f>
        <v>1</v>
      </c>
      <c r="H321" s="1">
        <f>VLOOKUP(A321,'Demographic data '!$A$2:$H$927,8,TRUE)</f>
        <v>10</v>
      </c>
      <c r="J321" s="18" t="s">
        <v>1796</v>
      </c>
      <c r="K321" s="18" t="s">
        <v>125</v>
      </c>
      <c r="L321" s="29"/>
      <c r="M321" s="29"/>
      <c r="N321" s="18" t="s">
        <v>1797</v>
      </c>
      <c r="O321" s="18" t="s">
        <v>426</v>
      </c>
      <c r="P321" s="18" t="s">
        <v>1798</v>
      </c>
      <c r="Q321" s="18">
        <v>2</v>
      </c>
      <c r="R321" s="33" t="s">
        <v>1799</v>
      </c>
      <c r="S321" s="33" t="s">
        <v>101</v>
      </c>
      <c r="T321" s="33" t="s">
        <v>1800</v>
      </c>
      <c r="U321" s="33">
        <v>13</v>
      </c>
      <c r="V321" s="31"/>
      <c r="W321" s="31"/>
      <c r="X321" s="31"/>
      <c r="Y321" s="31"/>
      <c r="Z321" s="2"/>
      <c r="AA321" s="2"/>
      <c r="AB321" s="2"/>
      <c r="AC321" s="2"/>
      <c r="AD321" s="2"/>
    </row>
    <row r="322" spans="1:34" ht="14.25" customHeight="1" x14ac:dyDescent="0.2">
      <c r="A322" s="18" t="s">
        <v>1801</v>
      </c>
      <c r="B322" s="1">
        <f>VLOOKUP('FINAL CODES'!A322,'Demographic data '!$A$2:$H$927,2,TRUE)</f>
        <v>562</v>
      </c>
      <c r="C322" s="1">
        <f>VLOOKUP(A322,'Demographic data '!$A$2:$H$927,3,TRUE)</f>
        <v>0</v>
      </c>
      <c r="D322" s="1">
        <f>VLOOKUP(A322,'Demographic data '!$A$2:$H$927,4,TRUE)</f>
        <v>79.898630136986299</v>
      </c>
      <c r="E322" s="1">
        <f>VLOOKUP(A322,'Demographic data '!$A$2:$H$927,5,TRUE)</f>
        <v>187</v>
      </c>
      <c r="F322" s="1">
        <f>VLOOKUP(A322,'Demographic data '!$A$2:$H$927,6,TRUE)</f>
        <v>6</v>
      </c>
      <c r="G322" s="1">
        <f>VLOOKUP(A322,'Demographic data '!$A$2:$H$927,7,TRUE)</f>
        <v>12</v>
      </c>
      <c r="H322" s="1">
        <f>VLOOKUP(A322,'Demographic data '!$A$2:$H$927,8,TRUE)</f>
        <v>10</v>
      </c>
      <c r="J322" s="18" t="s">
        <v>185</v>
      </c>
      <c r="K322" s="18">
        <v>-999</v>
      </c>
      <c r="L322" s="29"/>
      <c r="M322" s="29"/>
      <c r="N322" s="18" t="s">
        <v>1802</v>
      </c>
      <c r="O322" s="18" t="s">
        <v>159</v>
      </c>
      <c r="P322" s="18" t="s">
        <v>284</v>
      </c>
      <c r="Q322" s="18">
        <v>-999</v>
      </c>
      <c r="R322" s="33" t="s">
        <v>1803</v>
      </c>
      <c r="S322" s="33" t="s">
        <v>101</v>
      </c>
      <c r="T322" s="33" t="s">
        <v>1804</v>
      </c>
      <c r="U322" s="33" t="s">
        <v>101</v>
      </c>
      <c r="V322" s="31"/>
      <c r="W322" s="31"/>
      <c r="X322" s="31"/>
      <c r="Y322" s="31"/>
      <c r="Z322" s="2"/>
      <c r="AA322" s="2"/>
      <c r="AB322" s="2"/>
      <c r="AC322" s="2"/>
      <c r="AD322" s="2"/>
    </row>
    <row r="323" spans="1:34" ht="14.25" customHeight="1" x14ac:dyDescent="0.2">
      <c r="A323" s="18" t="s">
        <v>1805</v>
      </c>
      <c r="B323" s="1">
        <f>VLOOKUP('FINAL CODES'!A323,'Demographic data '!$A$2:$H$927,2,TRUE)</f>
        <v>2091</v>
      </c>
      <c r="C323" s="1">
        <f>VLOOKUP(A323,'Demographic data '!$A$2:$H$927,3,TRUE)</f>
        <v>1</v>
      </c>
      <c r="D323" s="1">
        <f>VLOOKUP(A323,'Demographic data '!$A$2:$H$927,4,TRUE)</f>
        <v>32.709589041095889</v>
      </c>
      <c r="E323" s="1">
        <f>VLOOKUP(A323,'Demographic data '!$A$2:$H$927,5,TRUE)</f>
        <v>187</v>
      </c>
      <c r="F323" s="1">
        <f>VLOOKUP(A323,'Demographic data '!$A$2:$H$927,6,TRUE)</f>
        <v>4</v>
      </c>
      <c r="G323" s="1">
        <f>VLOOKUP(A323,'Demographic data '!$A$2:$H$927,7,TRUE)</f>
        <v>5</v>
      </c>
      <c r="H323" s="1">
        <f>VLOOKUP(A323,'Demographic data '!$A$2:$H$927,8,TRUE)</f>
        <v>11</v>
      </c>
      <c r="J323" s="18" t="s">
        <v>1806</v>
      </c>
      <c r="K323" s="18" t="s">
        <v>1807</v>
      </c>
      <c r="L323" s="34" t="s">
        <v>1808</v>
      </c>
      <c r="M323" s="34" t="s">
        <v>1809</v>
      </c>
      <c r="N323" s="18" t="s">
        <v>1810</v>
      </c>
      <c r="O323" s="18" t="s">
        <v>159</v>
      </c>
      <c r="P323" s="18" t="s">
        <v>1811</v>
      </c>
      <c r="Q323" s="18">
        <v>2</v>
      </c>
      <c r="R323" s="33" t="s">
        <v>1812</v>
      </c>
      <c r="S323" s="33" t="s">
        <v>101</v>
      </c>
      <c r="T323" s="33" t="s">
        <v>54</v>
      </c>
      <c r="U323" s="33">
        <v>-99</v>
      </c>
      <c r="V323" s="31"/>
      <c r="W323" s="31"/>
      <c r="X323" s="31"/>
      <c r="Y323" s="31"/>
      <c r="Z323" s="2"/>
      <c r="AA323" s="2"/>
      <c r="AB323" s="2"/>
      <c r="AC323" s="2"/>
      <c r="AD323" s="2"/>
      <c r="AE323" s="43" t="s">
        <v>1813</v>
      </c>
      <c r="AF323" s="18" t="s">
        <v>1814</v>
      </c>
      <c r="AG323" s="44" t="s">
        <v>1815</v>
      </c>
      <c r="AH323" s="18" t="s">
        <v>1816</v>
      </c>
    </row>
    <row r="324" spans="1:34" ht="14.25" customHeight="1" x14ac:dyDescent="0.2">
      <c r="A324" s="18" t="s">
        <v>1817</v>
      </c>
      <c r="B324" s="1">
        <f>VLOOKUP('FINAL CODES'!A324,'Demographic data '!$A$2:$H$927,2,TRUE)</f>
        <v>21</v>
      </c>
      <c r="C324" s="1">
        <f>VLOOKUP(A324,'Demographic data '!$A$2:$H$927,3,TRUE)</f>
        <v>1</v>
      </c>
      <c r="D324" s="1">
        <f>VLOOKUP(A324,'Demographic data '!$A$2:$H$927,4,TRUE)</f>
        <v>28.945205479452056</v>
      </c>
      <c r="E324" s="1">
        <f>VLOOKUP(A324,'Demographic data '!$A$2:$H$927,5,TRUE)</f>
        <v>185</v>
      </c>
      <c r="F324" s="1">
        <f>VLOOKUP(A324,'Demographic data '!$A$2:$H$927,6,TRUE)</f>
        <v>4</v>
      </c>
      <c r="G324" s="1">
        <f>VLOOKUP(A324,'Demographic data '!$A$2:$H$927,7,TRUE)</f>
        <v>1</v>
      </c>
      <c r="H324" s="1">
        <f>VLOOKUP(A324,'Demographic data '!$A$2:$H$927,8,TRUE)</f>
        <v>3</v>
      </c>
      <c r="J324" s="18" t="s">
        <v>1818</v>
      </c>
      <c r="K324" s="18">
        <v>2</v>
      </c>
      <c r="L324" s="29"/>
      <c r="M324" s="29"/>
      <c r="N324" s="18" t="s">
        <v>1819</v>
      </c>
      <c r="O324" s="18" t="s">
        <v>1820</v>
      </c>
      <c r="P324" s="18" t="s">
        <v>1821</v>
      </c>
      <c r="Q324" s="18">
        <v>2</v>
      </c>
      <c r="R324" s="33" t="s">
        <v>1822</v>
      </c>
      <c r="S324" s="33" t="s">
        <v>1823</v>
      </c>
      <c r="T324" s="33" t="s">
        <v>71</v>
      </c>
      <c r="U324" s="33">
        <v>13</v>
      </c>
      <c r="V324" s="31"/>
      <c r="W324" s="31"/>
      <c r="X324" s="31"/>
      <c r="Y324" s="31"/>
      <c r="Z324" s="2"/>
      <c r="AA324" s="2"/>
      <c r="AB324" s="2"/>
      <c r="AC324" s="2"/>
      <c r="AD324" s="2"/>
      <c r="AG324" s="18" t="s">
        <v>1824</v>
      </c>
      <c r="AH324" s="18" t="s">
        <v>1825</v>
      </c>
    </row>
    <row r="325" spans="1:34" ht="14.25" customHeight="1" x14ac:dyDescent="0.2">
      <c r="A325" s="18" t="s">
        <v>1826</v>
      </c>
      <c r="B325" s="1">
        <f>VLOOKUP('FINAL CODES'!A325,'Demographic data '!$A$2:$H$927,2,TRUE)</f>
        <v>1978</v>
      </c>
      <c r="C325" s="1">
        <f>VLOOKUP(A325,'Demographic data '!$A$2:$H$927,3,TRUE)</f>
        <v>1</v>
      </c>
      <c r="D325" s="1">
        <f>VLOOKUP(A325,'Demographic data '!$A$2:$H$927,4,TRUE)</f>
        <v>51.709589041095889</v>
      </c>
      <c r="E325" s="1">
        <f>VLOOKUP(A325,'Demographic data '!$A$2:$H$927,5,TRUE)</f>
        <v>185</v>
      </c>
      <c r="F325" s="1">
        <f>VLOOKUP(A325,'Demographic data '!$A$2:$H$927,6,TRUE)</f>
        <v>4</v>
      </c>
      <c r="G325" s="1">
        <f>VLOOKUP(A325,'Demographic data '!$A$2:$H$927,7,TRUE)</f>
        <v>6</v>
      </c>
      <c r="H325" s="1">
        <f>VLOOKUP(A325,'Demographic data '!$A$2:$H$927,8,TRUE)</f>
        <v>5</v>
      </c>
      <c r="J325" s="18" t="s">
        <v>54</v>
      </c>
      <c r="K325" s="18">
        <v>-99</v>
      </c>
      <c r="L325" s="29"/>
      <c r="M325" s="29"/>
      <c r="N325" s="18" t="s">
        <v>1827</v>
      </c>
      <c r="O325" s="18">
        <v>-999</v>
      </c>
      <c r="P325" s="18" t="s">
        <v>1828</v>
      </c>
      <c r="Q325" s="18">
        <v>-999</v>
      </c>
      <c r="R325" s="33" t="s">
        <v>1829</v>
      </c>
      <c r="S325" s="33" t="s">
        <v>101</v>
      </c>
      <c r="T325" s="33" t="s">
        <v>1830</v>
      </c>
      <c r="U325" s="33">
        <v>3</v>
      </c>
      <c r="V325" s="31"/>
      <c r="W325" s="31"/>
      <c r="X325" s="31"/>
      <c r="Y325" s="31"/>
      <c r="Z325" s="2"/>
      <c r="AA325" s="2"/>
      <c r="AB325" s="2"/>
      <c r="AC325" s="2"/>
      <c r="AD325" s="2"/>
    </row>
    <row r="326" spans="1:34" ht="14.25" customHeight="1" x14ac:dyDescent="0.2">
      <c r="A326" s="18" t="s">
        <v>1831</v>
      </c>
      <c r="B326" s="1">
        <f>VLOOKUP('FINAL CODES'!A326,'Demographic data '!$A$2:$H$927,2,TRUE)</f>
        <v>1628</v>
      </c>
      <c r="C326" s="1">
        <f>VLOOKUP(A326,'Demographic data '!$A$2:$H$927,3,TRUE)</f>
        <v>1</v>
      </c>
      <c r="D326" s="1">
        <f>VLOOKUP(A326,'Demographic data '!$A$2:$H$927,4,TRUE)</f>
        <v>25.997260273972604</v>
      </c>
      <c r="E326" s="1">
        <f>VLOOKUP(A326,'Demographic data '!$A$2:$H$927,5,TRUE)</f>
        <v>7</v>
      </c>
      <c r="F326" s="1">
        <f>VLOOKUP(A326,'Demographic data '!$A$2:$H$927,6,TRUE)</f>
        <v>1</v>
      </c>
      <c r="G326" s="1">
        <f>VLOOKUP(A326,'Demographic data '!$A$2:$H$927,7,TRUE)</f>
        <v>2</v>
      </c>
      <c r="H326" s="1">
        <f>VLOOKUP(A326,'Demographic data '!$A$2:$H$927,8,TRUE)</f>
        <v>5</v>
      </c>
      <c r="J326" s="18" t="s">
        <v>1832</v>
      </c>
      <c r="K326" s="18" t="s">
        <v>166</v>
      </c>
      <c r="L326" s="29"/>
      <c r="M326" s="29"/>
      <c r="N326" s="18" t="s">
        <v>1833</v>
      </c>
      <c r="O326" s="18" t="s">
        <v>1834</v>
      </c>
      <c r="P326" s="18" t="s">
        <v>1835</v>
      </c>
      <c r="Q326" s="18" t="s">
        <v>655</v>
      </c>
      <c r="R326" s="33" t="s">
        <v>1836</v>
      </c>
      <c r="S326" s="33" t="s">
        <v>142</v>
      </c>
      <c r="T326" s="33" t="s">
        <v>1837</v>
      </c>
      <c r="U326" s="33" t="s">
        <v>152</v>
      </c>
      <c r="V326" s="31"/>
      <c r="W326" s="31"/>
      <c r="X326" s="31"/>
      <c r="Y326" s="31"/>
      <c r="Z326" s="2"/>
      <c r="AA326" s="2"/>
      <c r="AB326" s="2"/>
      <c r="AC326" s="2"/>
      <c r="AD326" s="2"/>
    </row>
    <row r="327" spans="1:34" ht="14.25" customHeight="1" x14ac:dyDescent="0.2">
      <c r="A327" s="18" t="s">
        <v>1838</v>
      </c>
      <c r="B327" s="1">
        <f>VLOOKUP('FINAL CODES'!A327,'Demographic data '!$A$2:$H$927,2,TRUE)</f>
        <v>1650</v>
      </c>
      <c r="C327" s="1">
        <f>VLOOKUP(A327,'Demographic data '!$A$2:$H$927,3,TRUE)</f>
        <v>1</v>
      </c>
      <c r="D327" s="1">
        <f>VLOOKUP(A327,'Demographic data '!$A$2:$H$927,4,TRUE)</f>
        <v>69.92876712328767</v>
      </c>
      <c r="E327" s="1">
        <f>VLOOKUP(A327,'Demographic data '!$A$2:$H$927,5,TRUE)</f>
        <v>185</v>
      </c>
      <c r="F327" s="1">
        <f>VLOOKUP(A327,'Demographic data '!$A$2:$H$927,6,TRUE)</f>
        <v>3</v>
      </c>
      <c r="G327" s="1">
        <f>VLOOKUP(A327,'Demographic data '!$A$2:$H$927,7,TRUE)</f>
        <v>11</v>
      </c>
      <c r="H327" s="1">
        <f>VLOOKUP(A327,'Demographic data '!$A$2:$H$927,8,TRUE)</f>
        <v>10</v>
      </c>
      <c r="J327" s="18" t="s">
        <v>1839</v>
      </c>
      <c r="K327" s="18" t="s">
        <v>1840</v>
      </c>
      <c r="L327" s="34" t="s">
        <v>1841</v>
      </c>
      <c r="M327" s="34" t="s">
        <v>433</v>
      </c>
      <c r="N327" s="18" t="s">
        <v>1842</v>
      </c>
      <c r="O327" s="18" t="s">
        <v>460</v>
      </c>
      <c r="P327" s="18" t="s">
        <v>1843</v>
      </c>
      <c r="Q327" s="18" t="s">
        <v>350</v>
      </c>
      <c r="R327" s="33" t="s">
        <v>1844</v>
      </c>
      <c r="S327" s="33" t="s">
        <v>1845</v>
      </c>
      <c r="T327" s="33" t="s">
        <v>1846</v>
      </c>
      <c r="U327" s="33">
        <v>3</v>
      </c>
      <c r="V327" s="31"/>
      <c r="W327" s="31"/>
      <c r="X327" s="31"/>
      <c r="Y327" s="31"/>
      <c r="Z327" s="2"/>
      <c r="AA327" s="2"/>
      <c r="AB327" s="2"/>
      <c r="AC327" s="2"/>
      <c r="AD327" s="2"/>
    </row>
    <row r="328" spans="1:34" ht="14.25" customHeight="1" x14ac:dyDescent="0.2">
      <c r="A328" s="18" t="s">
        <v>1847</v>
      </c>
      <c r="B328" s="1">
        <f>VLOOKUP('FINAL CODES'!A328,'Demographic data '!$A$2:$H$927,2,TRUE)</f>
        <v>1488</v>
      </c>
      <c r="C328" s="1">
        <f>VLOOKUP(A328,'Demographic data '!$A$2:$H$927,3,TRUE)</f>
        <v>1</v>
      </c>
      <c r="D328" s="1">
        <f>VLOOKUP(A328,'Demographic data '!$A$2:$H$927,4,TRUE)</f>
        <v>44.273972602739725</v>
      </c>
      <c r="E328" s="1">
        <f>VLOOKUP(A328,'Demographic data '!$A$2:$H$927,5,TRUE)</f>
        <v>187</v>
      </c>
      <c r="F328" s="1">
        <f>VLOOKUP(A328,'Demographic data '!$A$2:$H$927,6,TRUE)</f>
        <v>4</v>
      </c>
      <c r="G328" s="1">
        <f>VLOOKUP(A328,'Demographic data '!$A$2:$H$927,7,TRUE)</f>
        <v>9</v>
      </c>
      <c r="H328" s="1">
        <f>VLOOKUP(A328,'Demographic data '!$A$2:$H$927,8,TRUE)</f>
        <v>10</v>
      </c>
      <c r="J328" s="18" t="s">
        <v>1848</v>
      </c>
      <c r="K328" s="18">
        <v>2</v>
      </c>
      <c r="L328" s="29"/>
      <c r="M328" s="29"/>
      <c r="N328" s="18" t="s">
        <v>1849</v>
      </c>
      <c r="O328" s="18" t="s">
        <v>1850</v>
      </c>
      <c r="P328" s="18" t="s">
        <v>242</v>
      </c>
      <c r="Q328" s="18">
        <v>-999</v>
      </c>
      <c r="R328" s="33" t="s">
        <v>1851</v>
      </c>
      <c r="S328" s="33" t="s">
        <v>152</v>
      </c>
      <c r="T328" s="33" t="s">
        <v>1852</v>
      </c>
      <c r="U328" s="33" t="s">
        <v>1357</v>
      </c>
      <c r="V328" s="31"/>
      <c r="W328" s="31"/>
      <c r="X328" s="31"/>
      <c r="Y328" s="31"/>
      <c r="Z328" s="2"/>
      <c r="AA328" s="2"/>
      <c r="AB328" s="2"/>
      <c r="AC328" s="2"/>
      <c r="AD328" s="2"/>
    </row>
    <row r="329" spans="1:34" ht="14.25" customHeight="1" x14ac:dyDescent="0.2">
      <c r="A329" s="18" t="s">
        <v>1853</v>
      </c>
      <c r="B329" s="1">
        <f>VLOOKUP('FINAL CODES'!A329,'Demographic data '!$A$2:$H$927,2,TRUE)</f>
        <v>3007</v>
      </c>
      <c r="C329" s="1">
        <f>VLOOKUP(A329,'Demographic data '!$A$2:$H$927,3,TRUE)</f>
        <v>1</v>
      </c>
      <c r="D329" s="1">
        <f>VLOOKUP(A329,'Demographic data '!$A$2:$H$927,4,TRUE)</f>
        <v>48.736986301369861</v>
      </c>
      <c r="E329" s="1">
        <f>VLOOKUP(A329,'Demographic data '!$A$2:$H$927,5,TRUE)</f>
        <v>185</v>
      </c>
      <c r="F329" s="1">
        <f>VLOOKUP(A329,'Demographic data '!$A$2:$H$927,6,TRUE)</f>
        <v>6</v>
      </c>
      <c r="G329" s="1">
        <f>VLOOKUP(A329,'Demographic data '!$A$2:$H$927,7,TRUE)</f>
        <v>-99</v>
      </c>
      <c r="H329" s="1">
        <f>VLOOKUP(A329,'Demographic data '!$A$2:$H$927,8,TRUE)</f>
        <v>10</v>
      </c>
      <c r="J329" s="18" t="s">
        <v>585</v>
      </c>
      <c r="K329" s="18">
        <v>-99</v>
      </c>
      <c r="L329" s="29"/>
      <c r="M329" s="29"/>
      <c r="N329" s="18" t="s">
        <v>1854</v>
      </c>
      <c r="O329" s="18" t="s">
        <v>1855</v>
      </c>
      <c r="P329" s="18" t="s">
        <v>1856</v>
      </c>
      <c r="Q329" s="18" t="s">
        <v>1540</v>
      </c>
      <c r="R329" s="33" t="s">
        <v>1857</v>
      </c>
      <c r="S329" s="33" t="s">
        <v>101</v>
      </c>
      <c r="T329" s="33" t="s">
        <v>1858</v>
      </c>
      <c r="U329" s="33">
        <v>6</v>
      </c>
      <c r="V329" s="31"/>
      <c r="W329" s="31"/>
      <c r="X329" s="31"/>
      <c r="Y329" s="31"/>
      <c r="Z329" s="2"/>
      <c r="AA329" s="2"/>
      <c r="AB329" s="2"/>
      <c r="AC329" s="2"/>
      <c r="AD329" s="2"/>
    </row>
    <row r="330" spans="1:34" ht="14.25" customHeight="1" x14ac:dyDescent="0.2">
      <c r="A330" s="18" t="s">
        <v>1859</v>
      </c>
      <c r="B330" s="1">
        <f>VLOOKUP('FINAL CODES'!A330,'Demographic data '!$A$2:$H$927,2,TRUE)</f>
        <v>514</v>
      </c>
      <c r="C330" s="1">
        <f>VLOOKUP(A330,'Demographic data '!$A$2:$H$927,3,TRUE)</f>
        <v>1</v>
      </c>
      <c r="D330" s="1">
        <f>VLOOKUP(A330,'Demographic data '!$A$2:$H$927,4,TRUE)</f>
        <v>51.465753424657535</v>
      </c>
      <c r="E330" s="1">
        <f>VLOOKUP(A330,'Demographic data '!$A$2:$H$927,5,TRUE)</f>
        <v>185</v>
      </c>
      <c r="F330" s="1">
        <f>VLOOKUP(A330,'Demographic data '!$A$2:$H$927,6,TRUE)</f>
        <v>4</v>
      </c>
      <c r="G330" s="1">
        <f>VLOOKUP(A330,'Demographic data '!$A$2:$H$927,7,TRUE)</f>
        <v>4</v>
      </c>
      <c r="H330" s="1">
        <f>VLOOKUP(A330,'Demographic data '!$A$2:$H$927,8,TRUE)</f>
        <v>5</v>
      </c>
      <c r="K330" s="18">
        <v>-99</v>
      </c>
      <c r="L330" s="29"/>
      <c r="M330" s="29"/>
      <c r="O330" s="18">
        <v>-99</v>
      </c>
      <c r="Q330" s="18">
        <v>-99</v>
      </c>
      <c r="R330" s="33"/>
      <c r="S330" s="33">
        <v>-99</v>
      </c>
      <c r="T330" s="33"/>
      <c r="U330" s="33">
        <v>-99</v>
      </c>
      <c r="V330" s="31"/>
      <c r="W330" s="31"/>
      <c r="X330" s="31"/>
      <c r="Y330" s="31"/>
      <c r="Z330" s="2"/>
      <c r="AA330" s="2"/>
      <c r="AB330" s="2"/>
      <c r="AC330" s="2"/>
      <c r="AD330" s="2"/>
    </row>
    <row r="331" spans="1:34" ht="14.25" customHeight="1" x14ac:dyDescent="0.2">
      <c r="A331" s="18" t="s">
        <v>1860</v>
      </c>
      <c r="B331" s="1">
        <f>VLOOKUP('FINAL CODES'!A331,'Demographic data '!$A$2:$H$927,2,TRUE)</f>
        <v>122</v>
      </c>
      <c r="C331" s="1">
        <f>VLOOKUP(A331,'Demographic data '!$A$2:$H$927,3,TRUE)</f>
        <v>1</v>
      </c>
      <c r="D331" s="1">
        <f>VLOOKUP(A331,'Demographic data '!$A$2:$H$927,4,TRUE)</f>
        <v>35.969863013698628</v>
      </c>
      <c r="E331" s="1">
        <f>VLOOKUP(A331,'Demographic data '!$A$2:$H$927,5,TRUE)</f>
        <v>185</v>
      </c>
      <c r="F331" s="1">
        <f>VLOOKUP(A331,'Demographic data '!$A$2:$H$927,6,TRUE)</f>
        <v>4</v>
      </c>
      <c r="G331" s="1">
        <f>VLOOKUP(A331,'Demographic data '!$A$2:$H$927,7,TRUE)</f>
        <v>10</v>
      </c>
      <c r="H331" s="1">
        <f>VLOOKUP(A331,'Demographic data '!$A$2:$H$927,8,TRUE)</f>
        <v>3</v>
      </c>
      <c r="J331" s="18" t="s">
        <v>1861</v>
      </c>
      <c r="K331" s="18">
        <v>6</v>
      </c>
      <c r="L331" s="29"/>
      <c r="M331" s="29"/>
      <c r="N331" s="18" t="s">
        <v>1862</v>
      </c>
      <c r="O331" s="18">
        <v>-999</v>
      </c>
      <c r="P331" s="18" t="s">
        <v>242</v>
      </c>
      <c r="Q331" s="18">
        <v>-999</v>
      </c>
      <c r="R331" s="33" t="s">
        <v>1863</v>
      </c>
      <c r="S331" s="33">
        <v>6</v>
      </c>
      <c r="T331" s="33" t="s">
        <v>1864</v>
      </c>
      <c r="U331" s="33">
        <v>6</v>
      </c>
      <c r="V331" s="31"/>
      <c r="W331" s="31"/>
      <c r="X331" s="31"/>
      <c r="Y331" s="31"/>
      <c r="Z331" s="2"/>
      <c r="AA331" s="2"/>
      <c r="AB331" s="2"/>
      <c r="AC331" s="2"/>
      <c r="AD331" s="2"/>
    </row>
    <row r="332" spans="1:34" ht="14.25" customHeight="1" x14ac:dyDescent="0.2">
      <c r="A332" s="18" t="s">
        <v>1865</v>
      </c>
      <c r="B332" s="1">
        <f>VLOOKUP('FINAL CODES'!A332,'Demographic data '!$A$2:$H$927,2,TRUE)</f>
        <v>1069</v>
      </c>
      <c r="C332" s="1">
        <f>VLOOKUP(A332,'Demographic data '!$A$2:$H$927,3,TRUE)</f>
        <v>1</v>
      </c>
      <c r="D332" s="1">
        <f>VLOOKUP(A332,'Demographic data '!$A$2:$H$927,4,TRUE)</f>
        <v>45.92876712328767</v>
      </c>
      <c r="E332" s="1">
        <f>VLOOKUP(A332,'Demographic data '!$A$2:$H$927,5,TRUE)</f>
        <v>187</v>
      </c>
      <c r="F332" s="1">
        <f>VLOOKUP(A332,'Demographic data '!$A$2:$H$927,6,TRUE)</f>
        <v>3</v>
      </c>
      <c r="G332" s="1">
        <f>VLOOKUP(A332,'Demographic data '!$A$2:$H$927,7,TRUE)</f>
        <v>9</v>
      </c>
      <c r="H332" s="1">
        <f>VLOOKUP(A332,'Demographic data '!$A$2:$H$927,8,TRUE)</f>
        <v>5</v>
      </c>
      <c r="J332" s="18" t="s">
        <v>1866</v>
      </c>
      <c r="K332" s="18" t="s">
        <v>1867</v>
      </c>
      <c r="L332" s="29"/>
      <c r="M332" s="29"/>
      <c r="N332" s="18" t="s">
        <v>1868</v>
      </c>
      <c r="O332" s="18" t="s">
        <v>1869</v>
      </c>
      <c r="P332" s="18" t="s">
        <v>1870</v>
      </c>
      <c r="Q332" s="18" t="s">
        <v>350</v>
      </c>
      <c r="R332" s="33" t="s">
        <v>1871</v>
      </c>
      <c r="S332" s="33" t="s">
        <v>1872</v>
      </c>
      <c r="T332" s="33" t="s">
        <v>1873</v>
      </c>
      <c r="U332" s="33" t="s">
        <v>1874</v>
      </c>
      <c r="V332" s="31"/>
      <c r="W332" s="31"/>
      <c r="X332" s="31"/>
      <c r="Y332" s="31"/>
      <c r="Z332" s="2"/>
      <c r="AA332" s="2"/>
      <c r="AB332" s="2"/>
      <c r="AC332" s="2"/>
      <c r="AD332" s="2"/>
    </row>
    <row r="333" spans="1:34" ht="14.25" customHeight="1" x14ac:dyDescent="0.2">
      <c r="A333" s="18" t="s">
        <v>1875</v>
      </c>
      <c r="B333" s="1">
        <f>VLOOKUP('FINAL CODES'!A333,'Demographic data '!$A$2:$H$927,2,TRUE)</f>
        <v>149</v>
      </c>
      <c r="C333" s="1">
        <f>VLOOKUP(A333,'Demographic data '!$A$2:$H$927,3,TRUE)</f>
        <v>1</v>
      </c>
      <c r="D333" s="1">
        <f>VLOOKUP(A333,'Demographic data '!$A$2:$H$927,4,TRUE)</f>
        <v>45.175342465753424</v>
      </c>
      <c r="E333" s="1">
        <f>VLOOKUP(A333,'Demographic data '!$A$2:$H$927,5,TRUE)</f>
        <v>161</v>
      </c>
      <c r="F333" s="1">
        <f>VLOOKUP(A333,'Demographic data '!$A$2:$H$927,6,TRUE)</f>
        <v>4</v>
      </c>
      <c r="G333" s="1">
        <f>VLOOKUP(A333,'Demographic data '!$A$2:$H$927,7,TRUE)</f>
        <v>11</v>
      </c>
      <c r="H333" s="1">
        <f>VLOOKUP(A333,'Demographic data '!$A$2:$H$927,8,TRUE)</f>
        <v>10</v>
      </c>
      <c r="J333" s="18" t="s">
        <v>54</v>
      </c>
      <c r="K333" s="18">
        <v>-99</v>
      </c>
      <c r="L333" s="29"/>
      <c r="M333" s="29"/>
      <c r="N333" s="18" t="s">
        <v>1876</v>
      </c>
      <c r="O333" s="18" t="s">
        <v>426</v>
      </c>
      <c r="P333" s="18" t="s">
        <v>54</v>
      </c>
      <c r="Q333" s="18">
        <v>-99</v>
      </c>
      <c r="R333" s="33" t="s">
        <v>54</v>
      </c>
      <c r="S333" s="33">
        <v>-99</v>
      </c>
      <c r="T333" s="33" t="s">
        <v>54</v>
      </c>
      <c r="U333" s="33">
        <v>-99</v>
      </c>
      <c r="V333" s="31"/>
      <c r="W333" s="31"/>
      <c r="X333" s="31"/>
      <c r="Y333" s="31"/>
      <c r="Z333" s="2"/>
      <c r="AA333" s="2"/>
      <c r="AB333" s="2"/>
      <c r="AC333" s="2"/>
      <c r="AD333" s="2"/>
    </row>
    <row r="334" spans="1:34" ht="14.25" customHeight="1" x14ac:dyDescent="0.2">
      <c r="A334" s="18" t="s">
        <v>1877</v>
      </c>
      <c r="B334" s="1">
        <f>VLOOKUP('FINAL CODES'!A334,'Demographic data '!$A$2:$H$927,2,TRUE)</f>
        <v>972</v>
      </c>
      <c r="C334" s="1">
        <f>VLOOKUP(A334,'Demographic data '!$A$2:$H$927,3,TRUE)</f>
        <v>1</v>
      </c>
      <c r="D334" s="1">
        <f>VLOOKUP(A334,'Demographic data '!$A$2:$H$927,4,TRUE)</f>
        <v>37.134246575342466</v>
      </c>
      <c r="E334" s="1">
        <f>VLOOKUP(A334,'Demographic data '!$A$2:$H$927,5,TRUE)</f>
        <v>185</v>
      </c>
      <c r="F334" s="1">
        <f>VLOOKUP(A334,'Demographic data '!$A$2:$H$927,6,TRUE)</f>
        <v>4</v>
      </c>
      <c r="G334" s="1">
        <f>VLOOKUP(A334,'Demographic data '!$A$2:$H$927,7,TRUE)</f>
        <v>5</v>
      </c>
      <c r="H334" s="1">
        <f>VLOOKUP(A334,'Demographic data '!$A$2:$H$927,8,TRUE)</f>
        <v>10</v>
      </c>
      <c r="J334" s="18" t="s">
        <v>1878</v>
      </c>
      <c r="K334" s="18">
        <v>8</v>
      </c>
      <c r="L334" s="29"/>
      <c r="M334" s="29"/>
      <c r="N334" s="18" t="s">
        <v>1879</v>
      </c>
      <c r="O334" s="18" t="s">
        <v>1880</v>
      </c>
      <c r="P334" s="18" t="s">
        <v>1881</v>
      </c>
      <c r="Q334" s="18">
        <v>2</v>
      </c>
      <c r="R334" s="33" t="s">
        <v>1882</v>
      </c>
      <c r="S334" s="33" t="s">
        <v>80</v>
      </c>
      <c r="T334" s="33" t="s">
        <v>1883</v>
      </c>
      <c r="U334" s="33" t="s">
        <v>1678</v>
      </c>
      <c r="V334" s="31"/>
      <c r="W334" s="31"/>
      <c r="X334" s="31"/>
      <c r="Y334" s="31"/>
      <c r="Z334" s="2"/>
      <c r="AA334" s="2"/>
      <c r="AB334" s="2"/>
      <c r="AC334" s="2"/>
      <c r="AD334" s="2"/>
    </row>
    <row r="335" spans="1:34" ht="14.25" customHeight="1" x14ac:dyDescent="0.2">
      <c r="A335" s="18" t="s">
        <v>1884</v>
      </c>
      <c r="B335" s="1">
        <f>VLOOKUP('FINAL CODES'!A335,'Demographic data '!$A$2:$H$927,2,TRUE)</f>
        <v>1951</v>
      </c>
      <c r="C335" s="1">
        <f>VLOOKUP(A335,'Demographic data '!$A$2:$H$927,3,TRUE)</f>
        <v>1</v>
      </c>
      <c r="D335" s="1">
        <f>VLOOKUP(A335,'Demographic data '!$A$2:$H$927,4,TRUE)</f>
        <v>31.816438356164383</v>
      </c>
      <c r="E335" s="1">
        <f>VLOOKUP(A335,'Demographic data '!$A$2:$H$927,5,TRUE)</f>
        <v>185</v>
      </c>
      <c r="F335" s="1">
        <f>VLOOKUP(A335,'Demographic data '!$A$2:$H$927,6,TRUE)</f>
        <v>4</v>
      </c>
      <c r="G335" s="1">
        <f>VLOOKUP(A335,'Demographic data '!$A$2:$H$927,7,TRUE)</f>
        <v>11</v>
      </c>
      <c r="H335" s="1">
        <f>VLOOKUP(A335,'Demographic data '!$A$2:$H$927,8,TRUE)</f>
        <v>8</v>
      </c>
      <c r="J335" s="18" t="s">
        <v>1885</v>
      </c>
      <c r="K335" s="18">
        <v>-999</v>
      </c>
      <c r="L335" s="29"/>
      <c r="M335" s="29"/>
      <c r="N335" s="18" t="s">
        <v>1886</v>
      </c>
      <c r="O335" s="18">
        <v>-999</v>
      </c>
      <c r="P335" s="18" t="s">
        <v>1886</v>
      </c>
      <c r="Q335" s="18">
        <v>-999</v>
      </c>
      <c r="R335" s="33" t="s">
        <v>1887</v>
      </c>
      <c r="S335" s="33" t="s">
        <v>101</v>
      </c>
      <c r="T335" s="33" t="s">
        <v>1888</v>
      </c>
      <c r="U335" s="33">
        <v>8</v>
      </c>
      <c r="V335" s="31"/>
      <c r="W335" s="31"/>
      <c r="X335" s="31"/>
      <c r="Y335" s="31"/>
      <c r="Z335" s="2"/>
      <c r="AA335" s="2"/>
      <c r="AB335" s="2"/>
      <c r="AC335" s="2"/>
      <c r="AD335" s="2"/>
    </row>
    <row r="336" spans="1:34" ht="14.25" customHeight="1" x14ac:dyDescent="0.2">
      <c r="A336" s="18" t="s">
        <v>1889</v>
      </c>
      <c r="B336" s="1">
        <f>VLOOKUP('FINAL CODES'!A336,'Demographic data '!$A$2:$H$927,2,TRUE)</f>
        <v>1271</v>
      </c>
      <c r="C336" s="1">
        <f>VLOOKUP(A336,'Demographic data '!$A$2:$H$927,3,TRUE)</f>
        <v>0</v>
      </c>
      <c r="D336" s="1">
        <f>VLOOKUP(A336,'Demographic data '!$A$2:$H$927,4,TRUE)</f>
        <v>70.871232876712327</v>
      </c>
      <c r="E336" s="1">
        <f>VLOOKUP(A336,'Demographic data '!$A$2:$H$927,5,TRUE)</f>
        <v>84</v>
      </c>
      <c r="F336" s="1">
        <f>VLOOKUP(A336,'Demographic data '!$A$2:$H$927,6,TRUE)</f>
        <v>7</v>
      </c>
      <c r="G336" s="1">
        <f>VLOOKUP(A336,'Demographic data '!$A$2:$H$927,7,TRUE)</f>
        <v>7</v>
      </c>
      <c r="H336" s="1">
        <f>VLOOKUP(A336,'Demographic data '!$A$2:$H$927,8,TRUE)</f>
        <v>10</v>
      </c>
      <c r="J336" s="18" t="s">
        <v>1890</v>
      </c>
      <c r="K336" s="18" t="s">
        <v>1891</v>
      </c>
      <c r="L336" s="29"/>
      <c r="M336" s="29"/>
      <c r="N336" s="18" t="s">
        <v>1892</v>
      </c>
      <c r="O336" s="18">
        <v>-999</v>
      </c>
      <c r="P336" s="18" t="s">
        <v>1893</v>
      </c>
      <c r="Q336" s="18" t="s">
        <v>1584</v>
      </c>
      <c r="R336" s="33" t="s">
        <v>1894</v>
      </c>
      <c r="S336" s="33" t="s">
        <v>101</v>
      </c>
      <c r="T336" s="33" t="s">
        <v>1895</v>
      </c>
      <c r="U336" s="33">
        <v>13</v>
      </c>
      <c r="V336" s="31"/>
      <c r="W336" s="31"/>
      <c r="X336" s="31"/>
      <c r="Y336" s="31"/>
      <c r="Z336" s="2"/>
      <c r="AA336" s="2"/>
      <c r="AB336" s="2"/>
      <c r="AC336" s="2"/>
      <c r="AD336" s="2"/>
    </row>
    <row r="337" spans="1:30" ht="14.25" customHeight="1" x14ac:dyDescent="0.2">
      <c r="A337" s="18" t="s">
        <v>1896</v>
      </c>
      <c r="B337" s="1">
        <f>VLOOKUP('FINAL CODES'!A337,'Demographic data '!$A$2:$H$927,2,TRUE)</f>
        <v>276</v>
      </c>
      <c r="C337" s="1">
        <f>VLOOKUP(A337,'Demographic data '!$A$2:$H$927,3,TRUE)</f>
        <v>1</v>
      </c>
      <c r="D337" s="1">
        <f>VLOOKUP(A337,'Demographic data '!$A$2:$H$927,4,TRUE)</f>
        <v>26.024657534246575</v>
      </c>
      <c r="E337" s="1">
        <f>VLOOKUP(A337,'Demographic data '!$A$2:$H$927,5,TRUE)</f>
        <v>67</v>
      </c>
      <c r="F337" s="1">
        <f>VLOOKUP(A337,'Demographic data '!$A$2:$H$927,6,TRUE)</f>
        <v>3</v>
      </c>
      <c r="G337" s="1">
        <f>VLOOKUP(A337,'Demographic data '!$A$2:$H$927,7,TRUE)</f>
        <v>1</v>
      </c>
      <c r="H337" s="1">
        <f>VLOOKUP(A337,'Demographic data '!$A$2:$H$927,8,TRUE)</f>
        <v>3</v>
      </c>
      <c r="J337" s="18" t="s">
        <v>1897</v>
      </c>
      <c r="K337" s="18">
        <v>3</v>
      </c>
      <c r="L337" s="29"/>
      <c r="M337" s="29"/>
      <c r="N337" s="18" t="s">
        <v>1898</v>
      </c>
      <c r="O337" s="18" t="s">
        <v>544</v>
      </c>
      <c r="P337" s="18" t="s">
        <v>54</v>
      </c>
      <c r="Q337" s="18">
        <v>-99</v>
      </c>
      <c r="R337" s="33" t="s">
        <v>1899</v>
      </c>
      <c r="S337" s="33">
        <v>1</v>
      </c>
      <c r="T337" s="33" t="s">
        <v>1900</v>
      </c>
      <c r="U337" s="33">
        <v>7</v>
      </c>
      <c r="V337" s="31"/>
      <c r="W337" s="31"/>
      <c r="X337" s="31"/>
      <c r="Y337" s="31"/>
      <c r="Z337" s="2"/>
      <c r="AA337" s="2"/>
      <c r="AB337" s="2"/>
      <c r="AC337" s="2"/>
      <c r="AD337" s="2"/>
    </row>
    <row r="338" spans="1:30" ht="14.25" customHeight="1" x14ac:dyDescent="0.2">
      <c r="A338" s="18" t="s">
        <v>1901</v>
      </c>
      <c r="B338" s="1">
        <f>VLOOKUP('FINAL CODES'!A338,'Demographic data '!$A$2:$H$927,2,TRUE)</f>
        <v>1627</v>
      </c>
      <c r="C338" s="1">
        <f>VLOOKUP(A338,'Demographic data '!$A$2:$H$927,3,TRUE)</f>
        <v>0</v>
      </c>
      <c r="D338" s="1">
        <f>VLOOKUP(A338,'Demographic data '!$A$2:$H$927,4,TRUE)</f>
        <v>32.263013698630139</v>
      </c>
      <c r="E338" s="1">
        <f>VLOOKUP(A338,'Demographic data '!$A$2:$H$927,5,TRUE)</f>
        <v>185</v>
      </c>
      <c r="F338" s="1">
        <f>VLOOKUP(A338,'Demographic data '!$A$2:$H$927,6,TRUE)</f>
        <v>4</v>
      </c>
      <c r="G338" s="1">
        <f>VLOOKUP(A338,'Demographic data '!$A$2:$H$927,7,TRUE)</f>
        <v>7</v>
      </c>
      <c r="H338" s="1">
        <f>VLOOKUP(A338,'Demographic data '!$A$2:$H$927,8,TRUE)</f>
        <v>8</v>
      </c>
      <c r="J338" s="18" t="s">
        <v>1902</v>
      </c>
      <c r="K338" s="18">
        <v>-999</v>
      </c>
      <c r="L338" s="29"/>
      <c r="M338" s="29"/>
      <c r="N338" s="18" t="s">
        <v>1903</v>
      </c>
      <c r="O338" s="18" t="s">
        <v>1904</v>
      </c>
      <c r="P338" s="18" t="s">
        <v>54</v>
      </c>
      <c r="Q338" s="18">
        <v>-99</v>
      </c>
      <c r="R338" s="33" t="s">
        <v>1905</v>
      </c>
      <c r="S338" s="33" t="s">
        <v>133</v>
      </c>
      <c r="T338" s="33" t="s">
        <v>1906</v>
      </c>
      <c r="U338" s="33" t="s">
        <v>287</v>
      </c>
      <c r="V338" s="31"/>
      <c r="W338" s="31"/>
      <c r="X338" s="31"/>
      <c r="Y338" s="31"/>
      <c r="Z338" s="2"/>
      <c r="AA338" s="2"/>
      <c r="AB338" s="2"/>
      <c r="AC338" s="2"/>
      <c r="AD338" s="2"/>
    </row>
    <row r="339" spans="1:30" ht="14.25" customHeight="1" x14ac:dyDescent="0.2">
      <c r="A339" s="18" t="s">
        <v>1907</v>
      </c>
      <c r="B339" s="1">
        <f>VLOOKUP('FINAL CODES'!A339,'Demographic data '!$A$2:$H$927,2,TRUE)</f>
        <v>450</v>
      </c>
      <c r="C339" s="1">
        <f>VLOOKUP(A339,'Demographic data '!$A$2:$H$927,3,TRUE)</f>
        <v>1</v>
      </c>
      <c r="D339" s="1">
        <f>VLOOKUP(A339,'Demographic data '!$A$2:$H$927,4,TRUE)</f>
        <v>40.797260273972604</v>
      </c>
      <c r="E339" s="1">
        <f>VLOOKUP(A339,'Demographic data '!$A$2:$H$927,5,TRUE)</f>
        <v>185</v>
      </c>
      <c r="F339" s="1">
        <f>VLOOKUP(A339,'Demographic data '!$A$2:$H$927,6,TRUE)</f>
        <v>3</v>
      </c>
      <c r="G339" s="1">
        <f>VLOOKUP(A339,'Demographic data '!$A$2:$H$927,7,TRUE)</f>
        <v>5</v>
      </c>
      <c r="H339" s="1">
        <f>VLOOKUP(A339,'Demographic data '!$A$2:$H$927,8,TRUE)</f>
        <v>8</v>
      </c>
      <c r="J339" s="18" t="s">
        <v>1908</v>
      </c>
      <c r="K339" s="18" t="s">
        <v>299</v>
      </c>
      <c r="L339" s="29"/>
      <c r="M339" s="29"/>
      <c r="N339" s="18" t="s">
        <v>1909</v>
      </c>
      <c r="O339" s="18" t="s">
        <v>426</v>
      </c>
      <c r="P339" s="18" t="s">
        <v>1910</v>
      </c>
      <c r="Q339" s="18">
        <v>2</v>
      </c>
      <c r="R339" s="33" t="s">
        <v>585</v>
      </c>
      <c r="S339" s="33">
        <v>-999</v>
      </c>
      <c r="T339" s="33" t="s">
        <v>1911</v>
      </c>
      <c r="U339" s="33">
        <v>13</v>
      </c>
      <c r="V339" s="31"/>
      <c r="W339" s="31"/>
      <c r="X339" s="31"/>
      <c r="Y339" s="31"/>
      <c r="Z339" s="2"/>
      <c r="AA339" s="2"/>
      <c r="AB339" s="2"/>
      <c r="AC339" s="2"/>
      <c r="AD339" s="2"/>
    </row>
    <row r="340" spans="1:30" ht="14.25" customHeight="1" x14ac:dyDescent="0.2">
      <c r="A340" s="18" t="s">
        <v>1912</v>
      </c>
      <c r="B340" s="1">
        <f>VLOOKUP('FINAL CODES'!A340,'Demographic data '!$A$2:$H$927,2,TRUE)</f>
        <v>374</v>
      </c>
      <c r="C340" s="1">
        <f>VLOOKUP(A340,'Demographic data '!$A$2:$H$927,3,TRUE)</f>
        <v>0</v>
      </c>
      <c r="D340" s="1">
        <f>VLOOKUP(A340,'Demographic data '!$A$2:$H$927,4,TRUE)</f>
        <v>35.178082191780824</v>
      </c>
      <c r="E340" s="1">
        <f>VLOOKUP(A340,'Demographic data '!$A$2:$H$927,5,TRUE)</f>
        <v>36</v>
      </c>
      <c r="F340" s="1">
        <f>VLOOKUP(A340,'Demographic data '!$A$2:$H$927,6,TRUE)</f>
        <v>5</v>
      </c>
      <c r="G340" s="1">
        <f>VLOOKUP(A340,'Demographic data '!$A$2:$H$927,7,TRUE)</f>
        <v>5</v>
      </c>
      <c r="H340" s="1">
        <f>VLOOKUP(A340,'Demographic data '!$A$2:$H$927,8,TRUE)</f>
        <v>8</v>
      </c>
      <c r="J340" s="18" t="s">
        <v>1913</v>
      </c>
      <c r="K340" s="18" t="s">
        <v>173</v>
      </c>
      <c r="L340" s="29"/>
      <c r="M340" s="29"/>
      <c r="N340" s="18" t="s">
        <v>1914</v>
      </c>
      <c r="O340" s="18" t="s">
        <v>426</v>
      </c>
      <c r="P340" s="18" t="s">
        <v>1915</v>
      </c>
      <c r="Q340" s="18" t="s">
        <v>108</v>
      </c>
      <c r="R340" s="33" t="s">
        <v>1916</v>
      </c>
      <c r="S340" s="33" t="s">
        <v>133</v>
      </c>
      <c r="T340" s="33" t="s">
        <v>1917</v>
      </c>
      <c r="U340" s="33">
        <v>7</v>
      </c>
      <c r="V340" s="31"/>
      <c r="W340" s="31"/>
      <c r="X340" s="31"/>
      <c r="Y340" s="31"/>
      <c r="Z340" s="2"/>
      <c r="AA340" s="2"/>
      <c r="AB340" s="2"/>
      <c r="AC340" s="2"/>
      <c r="AD340" s="2"/>
    </row>
    <row r="341" spans="1:30" ht="14.25" customHeight="1" x14ac:dyDescent="0.2">
      <c r="A341" s="18" t="s">
        <v>1918</v>
      </c>
      <c r="B341" s="1">
        <f>VLOOKUP('FINAL CODES'!A341,'Demographic data '!$A$2:$H$927,2,TRUE)</f>
        <v>1674</v>
      </c>
      <c r="C341" s="1">
        <f>VLOOKUP(A341,'Demographic data '!$A$2:$H$927,3,TRUE)</f>
        <v>1</v>
      </c>
      <c r="D341" s="1">
        <f>VLOOKUP(A341,'Demographic data '!$A$2:$H$927,4,TRUE)</f>
        <v>33.408219178082192</v>
      </c>
      <c r="E341" s="1">
        <f>VLOOKUP(A341,'Demographic data '!$A$2:$H$927,5,TRUE)</f>
        <v>79</v>
      </c>
      <c r="F341" s="1">
        <f>VLOOKUP(A341,'Demographic data '!$A$2:$H$927,6,TRUE)</f>
        <v>4</v>
      </c>
      <c r="G341" s="1">
        <f>VLOOKUP(A341,'Demographic data '!$A$2:$H$927,7,TRUE)</f>
        <v>1</v>
      </c>
      <c r="H341" s="1">
        <f>VLOOKUP(A341,'Demographic data '!$A$2:$H$927,8,TRUE)</f>
        <v>10</v>
      </c>
      <c r="J341" s="18" t="s">
        <v>1919</v>
      </c>
      <c r="K341" s="18" t="s">
        <v>426</v>
      </c>
      <c r="L341" s="29"/>
      <c r="M341" s="29"/>
      <c r="N341" s="18" t="s">
        <v>1920</v>
      </c>
      <c r="O341" s="18" t="s">
        <v>1921</v>
      </c>
      <c r="P341" s="18" t="s">
        <v>1922</v>
      </c>
      <c r="Q341" s="18" t="s">
        <v>1540</v>
      </c>
      <c r="R341" s="33" t="s">
        <v>1923</v>
      </c>
      <c r="S341" s="33" t="s">
        <v>101</v>
      </c>
      <c r="T341" s="33" t="s">
        <v>1924</v>
      </c>
      <c r="U341" s="33">
        <v>7</v>
      </c>
      <c r="V341" s="31"/>
      <c r="W341" s="31"/>
      <c r="X341" s="31"/>
      <c r="Y341" s="31"/>
      <c r="Z341" s="2"/>
      <c r="AA341" s="2"/>
      <c r="AB341" s="2"/>
      <c r="AC341" s="2"/>
      <c r="AD341" s="2"/>
    </row>
    <row r="342" spans="1:30" ht="14.25" customHeight="1" x14ac:dyDescent="0.2">
      <c r="A342" s="18" t="s">
        <v>1925</v>
      </c>
      <c r="B342" s="1">
        <f>VLOOKUP('FINAL CODES'!A342,'Demographic data '!$A$2:$H$927,2,TRUE)</f>
        <v>3338</v>
      </c>
      <c r="C342" s="1">
        <f>VLOOKUP(A342,'Demographic data '!$A$2:$H$927,3,TRUE)</f>
        <v>1</v>
      </c>
      <c r="D342" s="1">
        <f>VLOOKUP(A342,'Demographic data '!$A$2:$H$927,4,TRUE)</f>
        <v>22.523287671232875</v>
      </c>
      <c r="E342" s="1">
        <f>VLOOKUP(A342,'Demographic data '!$A$2:$H$927,5,TRUE)</f>
        <v>142</v>
      </c>
      <c r="F342" s="1">
        <f>VLOOKUP(A342,'Demographic data '!$A$2:$H$927,6,TRUE)</f>
        <v>2</v>
      </c>
      <c r="G342" s="1">
        <f>VLOOKUP(A342,'Demographic data '!$A$2:$H$927,7,TRUE)</f>
        <v>1</v>
      </c>
      <c r="H342" s="1">
        <f>VLOOKUP(A342,'Demographic data '!$A$2:$H$927,8,TRUE)</f>
        <v>4</v>
      </c>
      <c r="J342" s="18" t="s">
        <v>1926</v>
      </c>
      <c r="K342" s="18" t="s">
        <v>387</v>
      </c>
      <c r="L342" s="29"/>
      <c r="M342" s="29"/>
      <c r="N342" s="18" t="s">
        <v>1927</v>
      </c>
      <c r="O342" s="18" t="s">
        <v>460</v>
      </c>
      <c r="P342" s="18" t="s">
        <v>123</v>
      </c>
      <c r="Q342" s="18">
        <v>-999</v>
      </c>
      <c r="R342" s="33" t="s">
        <v>1928</v>
      </c>
      <c r="S342" s="33" t="s">
        <v>1929</v>
      </c>
      <c r="T342" s="33" t="s">
        <v>1014</v>
      </c>
      <c r="U342" s="33">
        <v>6</v>
      </c>
      <c r="V342" s="31"/>
      <c r="W342" s="31"/>
      <c r="X342" s="31"/>
      <c r="Y342" s="31"/>
      <c r="Z342" s="2"/>
      <c r="AA342" s="2"/>
      <c r="AB342" s="2"/>
      <c r="AC342" s="2"/>
      <c r="AD342" s="2"/>
    </row>
    <row r="343" spans="1:30" ht="14.25" customHeight="1" x14ac:dyDescent="0.2">
      <c r="A343" s="18" t="s">
        <v>1930</v>
      </c>
      <c r="B343" s="1">
        <f>VLOOKUP('FINAL CODES'!A343,'Demographic data '!$A$2:$H$927,2,TRUE)</f>
        <v>9</v>
      </c>
      <c r="C343" s="1">
        <f>VLOOKUP(A343,'Demographic data '!$A$2:$H$927,3,TRUE)</f>
        <v>1</v>
      </c>
      <c r="D343" s="1">
        <f>VLOOKUP(A343,'Demographic data '!$A$2:$H$927,4,TRUE)</f>
        <v>28.326027397260273</v>
      </c>
      <c r="E343" s="1">
        <f>VLOOKUP(A343,'Demographic data '!$A$2:$H$927,5,TRUE)</f>
        <v>185</v>
      </c>
      <c r="F343" s="1">
        <f>VLOOKUP(A343,'Demographic data '!$A$2:$H$927,6,TRUE)</f>
        <v>3</v>
      </c>
      <c r="G343" s="1">
        <f>VLOOKUP(A343,'Demographic data '!$A$2:$H$927,7,TRUE)</f>
        <v>12</v>
      </c>
      <c r="H343" s="1">
        <f>VLOOKUP(A343,'Demographic data '!$A$2:$H$927,8,TRUE)</f>
        <v>7</v>
      </c>
      <c r="J343" s="18" t="s">
        <v>1931</v>
      </c>
      <c r="K343" s="18">
        <v>6</v>
      </c>
      <c r="L343" s="29"/>
      <c r="M343" s="29"/>
      <c r="N343" s="18" t="s">
        <v>1932</v>
      </c>
      <c r="O343" s="18" t="s">
        <v>1933</v>
      </c>
      <c r="P343" s="18" t="s">
        <v>1934</v>
      </c>
      <c r="Q343" s="18">
        <v>2</v>
      </c>
      <c r="R343" s="33" t="s">
        <v>1935</v>
      </c>
      <c r="S343" s="33">
        <v>2</v>
      </c>
      <c r="T343" s="33" t="s">
        <v>1936</v>
      </c>
      <c r="U343" s="33">
        <v>7</v>
      </c>
      <c r="V343" s="31"/>
      <c r="W343" s="31"/>
      <c r="X343" s="31"/>
      <c r="Y343" s="31"/>
      <c r="Z343" s="2"/>
      <c r="AA343" s="2"/>
      <c r="AB343" s="2"/>
      <c r="AC343" s="2"/>
      <c r="AD343" s="2"/>
    </row>
    <row r="344" spans="1:30" ht="14.25" customHeight="1" x14ac:dyDescent="0.2">
      <c r="A344" s="18" t="s">
        <v>1937</v>
      </c>
      <c r="B344" s="1">
        <f>VLOOKUP('FINAL CODES'!A344,'Demographic data '!$A$2:$H$927,2,TRUE)</f>
        <v>1691</v>
      </c>
      <c r="C344" s="1">
        <f>VLOOKUP(A344,'Demographic data '!$A$2:$H$927,3,TRUE)</f>
        <v>1</v>
      </c>
      <c r="D344" s="1">
        <f>VLOOKUP(A344,'Demographic data '!$A$2:$H$927,4,TRUE)</f>
        <v>24.942465753424656</v>
      </c>
      <c r="E344" s="1">
        <f>VLOOKUP(A344,'Demographic data '!$A$2:$H$927,5,TRUE)</f>
        <v>31</v>
      </c>
      <c r="F344" s="1">
        <f>VLOOKUP(A344,'Demographic data '!$A$2:$H$927,6,TRUE)</f>
        <v>4</v>
      </c>
      <c r="G344" s="1">
        <f>VLOOKUP(A344,'Demographic data '!$A$2:$H$927,7,TRUE)</f>
        <v>11</v>
      </c>
      <c r="H344" s="1">
        <f>VLOOKUP(A344,'Demographic data '!$A$2:$H$927,8,TRUE)</f>
        <v>5</v>
      </c>
      <c r="J344" s="18" t="s">
        <v>284</v>
      </c>
      <c r="K344" s="18">
        <v>-999</v>
      </c>
      <c r="L344" s="29"/>
      <c r="M344" s="29"/>
      <c r="N344" s="18" t="s">
        <v>1938</v>
      </c>
      <c r="O344" s="18">
        <v>-999</v>
      </c>
      <c r="P344" s="18" t="s">
        <v>284</v>
      </c>
      <c r="Q344" s="18">
        <v>-999</v>
      </c>
      <c r="R344" s="33" t="s">
        <v>1939</v>
      </c>
      <c r="S344" s="33" t="s">
        <v>152</v>
      </c>
      <c r="T344" s="33" t="s">
        <v>1940</v>
      </c>
      <c r="U344" s="33">
        <v>6</v>
      </c>
      <c r="V344" s="31"/>
      <c r="W344" s="31"/>
      <c r="X344" s="31"/>
      <c r="Y344" s="31"/>
      <c r="Z344" s="2"/>
      <c r="AA344" s="2"/>
      <c r="AB344" s="2"/>
      <c r="AC344" s="2"/>
      <c r="AD344" s="2"/>
    </row>
    <row r="345" spans="1:30" ht="14.25" customHeight="1" x14ac:dyDescent="0.2">
      <c r="A345" s="18" t="s">
        <v>1941</v>
      </c>
      <c r="B345" s="1">
        <f>VLOOKUP('FINAL CODES'!A345,'Demographic data '!$A$2:$H$927,2,TRUE)</f>
        <v>2287</v>
      </c>
      <c r="C345" s="1">
        <f>VLOOKUP(A345,'Demographic data '!$A$2:$H$927,3,TRUE)</f>
        <v>1</v>
      </c>
      <c r="D345" s="1">
        <f>VLOOKUP(A345,'Demographic data '!$A$2:$H$927,4,TRUE)</f>
        <v>38.827397260273976</v>
      </c>
      <c r="E345" s="1">
        <f>VLOOKUP(A345,'Demographic data '!$A$2:$H$927,5,TRUE)</f>
        <v>185</v>
      </c>
      <c r="F345" s="1">
        <f>VLOOKUP(A345,'Demographic data '!$A$2:$H$927,6,TRUE)</f>
        <v>3</v>
      </c>
      <c r="G345" s="1">
        <f>VLOOKUP(A345,'Demographic data '!$A$2:$H$927,7,TRUE)</f>
        <v>4</v>
      </c>
      <c r="H345" s="1">
        <f>VLOOKUP(A345,'Demographic data '!$A$2:$H$927,8,TRUE)</f>
        <v>5</v>
      </c>
      <c r="J345" s="18" t="s">
        <v>54</v>
      </c>
      <c r="K345" s="18">
        <v>-99</v>
      </c>
      <c r="L345" s="29"/>
      <c r="M345" s="29"/>
      <c r="N345" s="18" t="s">
        <v>54</v>
      </c>
      <c r="O345" s="18">
        <v>-99</v>
      </c>
      <c r="P345" s="18" t="s">
        <v>54</v>
      </c>
      <c r="Q345" s="18">
        <v>-99</v>
      </c>
      <c r="R345" s="33" t="s">
        <v>54</v>
      </c>
      <c r="S345" s="33">
        <v>-99</v>
      </c>
      <c r="T345" s="33" t="s">
        <v>54</v>
      </c>
      <c r="U345" s="33">
        <v>-99</v>
      </c>
      <c r="V345" s="31"/>
      <c r="W345" s="31"/>
      <c r="X345" s="31"/>
      <c r="Y345" s="31"/>
      <c r="Z345" s="2"/>
      <c r="AA345" s="2"/>
      <c r="AB345" s="2"/>
      <c r="AC345" s="2"/>
      <c r="AD345" s="2"/>
    </row>
    <row r="346" spans="1:30" ht="14.25" customHeight="1" x14ac:dyDescent="0.2">
      <c r="A346" s="18" t="s">
        <v>1942</v>
      </c>
      <c r="B346" s="1">
        <f>VLOOKUP('FINAL CODES'!A346,'Demographic data '!$A$2:$H$927,2,TRUE)</f>
        <v>1849</v>
      </c>
      <c r="C346" s="1">
        <f>VLOOKUP(A346,'Demographic data '!$A$2:$H$927,3,TRUE)</f>
        <v>1</v>
      </c>
      <c r="D346" s="1">
        <f>VLOOKUP(A346,'Demographic data '!$A$2:$H$927,4,TRUE)</f>
        <v>23.986301369863014</v>
      </c>
      <c r="E346" s="1">
        <f>VLOOKUP(A346,'Demographic data '!$A$2:$H$927,5,TRUE)</f>
        <v>185</v>
      </c>
      <c r="F346" s="1">
        <f>VLOOKUP(A346,'Demographic data '!$A$2:$H$927,6,TRUE)</f>
        <v>3</v>
      </c>
      <c r="G346" s="1">
        <f>VLOOKUP(A346,'Demographic data '!$A$2:$H$927,7,TRUE)</f>
        <v>3</v>
      </c>
      <c r="H346" s="1">
        <f>VLOOKUP(A346,'Demographic data '!$A$2:$H$927,8,TRUE)</f>
        <v>8</v>
      </c>
      <c r="J346" s="18" t="s">
        <v>1943</v>
      </c>
      <c r="K346" s="18">
        <v>-999</v>
      </c>
      <c r="L346" s="29"/>
      <c r="M346" s="29"/>
      <c r="N346" s="18" t="s">
        <v>1944</v>
      </c>
      <c r="O346" s="18" t="s">
        <v>1945</v>
      </c>
      <c r="P346" s="18" t="s">
        <v>1946</v>
      </c>
      <c r="Q346" s="18" t="s">
        <v>350</v>
      </c>
      <c r="R346" s="33" t="s">
        <v>1947</v>
      </c>
      <c r="S346" s="33" t="s">
        <v>125</v>
      </c>
      <c r="T346" s="33" t="s">
        <v>1948</v>
      </c>
      <c r="U346" s="33">
        <v>13</v>
      </c>
      <c r="V346" s="31"/>
      <c r="W346" s="31"/>
      <c r="X346" s="31"/>
      <c r="Y346" s="31"/>
      <c r="Z346" s="2"/>
      <c r="AA346" s="2"/>
      <c r="AB346" s="2"/>
      <c r="AC346" s="2"/>
      <c r="AD346" s="2"/>
    </row>
    <row r="347" spans="1:30" ht="14.25" customHeight="1" x14ac:dyDescent="0.2">
      <c r="A347" s="18" t="s">
        <v>1949</v>
      </c>
      <c r="B347" s="1">
        <f>VLOOKUP('FINAL CODES'!A347,'Demographic data '!$A$2:$H$927,2,TRUE)</f>
        <v>351</v>
      </c>
      <c r="C347" s="1">
        <f>VLOOKUP(A347,'Demographic data '!$A$2:$H$927,3,TRUE)</f>
        <v>1</v>
      </c>
      <c r="D347" s="1">
        <f>VLOOKUP(A347,'Demographic data '!$A$2:$H$927,4,TRUE)</f>
        <v>29.435616438356163</v>
      </c>
      <c r="E347" s="1">
        <f>VLOOKUP(A347,'Demographic data '!$A$2:$H$927,5,TRUE)</f>
        <v>185</v>
      </c>
      <c r="F347" s="1">
        <f>VLOOKUP(A347,'Demographic data '!$A$2:$H$927,6,TRUE)</f>
        <v>4</v>
      </c>
      <c r="G347" s="1">
        <f>VLOOKUP(A347,'Demographic data '!$A$2:$H$927,7,TRUE)</f>
        <v>4</v>
      </c>
      <c r="H347" s="1">
        <f>VLOOKUP(A347,'Demographic data '!$A$2:$H$927,8,TRUE)</f>
        <v>5</v>
      </c>
      <c r="J347" s="18" t="s">
        <v>284</v>
      </c>
      <c r="K347" s="18">
        <v>-99</v>
      </c>
      <c r="L347" s="29"/>
      <c r="M347" s="29"/>
      <c r="N347" s="18" t="s">
        <v>1950</v>
      </c>
      <c r="O347" s="18" t="s">
        <v>1951</v>
      </c>
      <c r="P347" s="18" t="s">
        <v>1952</v>
      </c>
      <c r="Q347" s="18">
        <v>2</v>
      </c>
      <c r="R347" s="33" t="s">
        <v>1953</v>
      </c>
      <c r="S347" s="33" t="s">
        <v>133</v>
      </c>
      <c r="T347" s="33" t="s">
        <v>1954</v>
      </c>
      <c r="U347" s="33">
        <v>6</v>
      </c>
      <c r="V347" s="31"/>
      <c r="W347" s="31"/>
      <c r="X347" s="31"/>
      <c r="Y347" s="31"/>
      <c r="Z347" s="2"/>
      <c r="AA347" s="2"/>
      <c r="AB347" s="2"/>
      <c r="AC347" s="2"/>
      <c r="AD347" s="2"/>
    </row>
    <row r="348" spans="1:30" ht="14.25" customHeight="1" x14ac:dyDescent="0.2">
      <c r="A348" s="18" t="s">
        <v>1955</v>
      </c>
      <c r="B348" s="1">
        <f>VLOOKUP('FINAL CODES'!A348,'Demographic data '!$A$2:$H$927,2,TRUE)</f>
        <v>1919</v>
      </c>
      <c r="C348" s="1">
        <f>VLOOKUP(A348,'Demographic data '!$A$2:$H$927,3,TRUE)</f>
        <v>1</v>
      </c>
      <c r="D348" s="1">
        <f>VLOOKUP(A348,'Demographic data '!$A$2:$H$927,4,TRUE)</f>
        <v>37.893150684931506</v>
      </c>
      <c r="E348" s="1">
        <f>VLOOKUP(A348,'Demographic data '!$A$2:$H$927,5,TRUE)</f>
        <v>187</v>
      </c>
      <c r="F348" s="1">
        <f>VLOOKUP(A348,'Demographic data '!$A$2:$H$927,6,TRUE)</f>
        <v>3</v>
      </c>
      <c r="G348" s="1">
        <f>VLOOKUP(A348,'Demographic data '!$A$2:$H$927,7,TRUE)</f>
        <v>4</v>
      </c>
      <c r="H348" s="1">
        <f>VLOOKUP(A348,'Demographic data '!$A$2:$H$927,8,TRUE)</f>
        <v>2</v>
      </c>
      <c r="J348" s="18" t="s">
        <v>123</v>
      </c>
      <c r="K348" s="18">
        <v>-999</v>
      </c>
      <c r="L348" s="29"/>
      <c r="M348" s="29"/>
      <c r="N348" s="18" t="s">
        <v>1956</v>
      </c>
      <c r="O348" s="18" t="s">
        <v>916</v>
      </c>
      <c r="P348" s="18" t="s">
        <v>1957</v>
      </c>
      <c r="Q348" s="18">
        <v>-999</v>
      </c>
      <c r="R348" s="33" t="s">
        <v>1958</v>
      </c>
      <c r="S348" s="33">
        <v>10</v>
      </c>
      <c r="T348" s="33" t="s">
        <v>71</v>
      </c>
      <c r="U348" s="33">
        <v>13</v>
      </c>
      <c r="V348" s="31"/>
      <c r="W348" s="31"/>
      <c r="X348" s="31"/>
      <c r="Y348" s="31"/>
      <c r="Z348" s="2"/>
      <c r="AA348" s="2"/>
      <c r="AB348" s="2"/>
      <c r="AC348" s="2"/>
      <c r="AD348" s="2"/>
    </row>
    <row r="349" spans="1:30" ht="14.25" customHeight="1" x14ac:dyDescent="0.2">
      <c r="A349" s="18" t="s">
        <v>1959</v>
      </c>
      <c r="B349" s="1">
        <f>VLOOKUP('FINAL CODES'!A349,'Demographic data '!$A$2:$H$927,2,TRUE)</f>
        <v>262</v>
      </c>
      <c r="C349" s="1">
        <f>VLOOKUP(A349,'Demographic data '!$A$2:$H$927,3,TRUE)</f>
        <v>0</v>
      </c>
      <c r="D349" s="1">
        <f>VLOOKUP(A349,'Demographic data '!$A$2:$H$927,4,TRUE)</f>
        <v>60.342465753424655</v>
      </c>
      <c r="E349" s="1">
        <f>VLOOKUP(A349,'Demographic data '!$A$2:$H$927,5,TRUE)</f>
        <v>67</v>
      </c>
      <c r="F349" s="1">
        <f>VLOOKUP(A349,'Demographic data '!$A$2:$H$927,6,TRUE)</f>
        <v>4</v>
      </c>
      <c r="G349" s="1">
        <f>VLOOKUP(A349,'Demographic data '!$A$2:$H$927,7,TRUE)</f>
        <v>5</v>
      </c>
      <c r="H349" s="1">
        <f>VLOOKUP(A349,'Demographic data '!$A$2:$H$927,8,TRUE)</f>
        <v>10</v>
      </c>
      <c r="J349" s="18" t="s">
        <v>1960</v>
      </c>
      <c r="K349" s="18" t="s">
        <v>516</v>
      </c>
      <c r="L349" s="29"/>
      <c r="M349" s="29"/>
      <c r="N349" s="18" t="s">
        <v>1961</v>
      </c>
      <c r="O349" s="18" t="s">
        <v>301</v>
      </c>
      <c r="P349" s="18" t="s">
        <v>1962</v>
      </c>
      <c r="Q349" s="18" t="s">
        <v>534</v>
      </c>
      <c r="R349" s="33" t="s">
        <v>1963</v>
      </c>
      <c r="S349" s="33" t="s">
        <v>1964</v>
      </c>
      <c r="T349" s="33" t="s">
        <v>1965</v>
      </c>
      <c r="U349" s="33" t="s">
        <v>1966</v>
      </c>
      <c r="V349" s="31"/>
      <c r="W349" s="31"/>
      <c r="X349" s="31"/>
      <c r="Y349" s="31"/>
      <c r="Z349" s="2"/>
      <c r="AA349" s="2"/>
      <c r="AB349" s="2"/>
      <c r="AC349" s="2"/>
      <c r="AD349" s="2"/>
    </row>
    <row r="350" spans="1:30" ht="14.25" customHeight="1" x14ac:dyDescent="0.2">
      <c r="A350" s="18" t="s">
        <v>1967</v>
      </c>
      <c r="B350" s="1">
        <f>VLOOKUP('FINAL CODES'!A350,'Demographic data '!$A$2:$H$927,2,TRUE)</f>
        <v>1732</v>
      </c>
      <c r="C350" s="1">
        <f>VLOOKUP(A350,'Demographic data '!$A$2:$H$927,3,TRUE)</f>
        <v>1</v>
      </c>
      <c r="D350" s="1">
        <f>VLOOKUP(A350,'Demographic data '!$A$2:$H$927,4,TRUE)</f>
        <v>36.232876712328768</v>
      </c>
      <c r="E350" s="1">
        <f>VLOOKUP(A350,'Demographic data '!$A$2:$H$927,5,TRUE)</f>
        <v>-9</v>
      </c>
      <c r="F350" s="1">
        <f>VLOOKUP(A350,'Demographic data '!$A$2:$H$927,6,TRUE)</f>
        <v>-9</v>
      </c>
      <c r="G350" s="1">
        <f>VLOOKUP(A350,'Demographic data '!$A$2:$H$927,7,TRUE)</f>
        <v>-9</v>
      </c>
      <c r="H350" s="1">
        <f>VLOOKUP(A350,'Demographic data '!$A$2:$H$927,8,TRUE)</f>
        <v>-9</v>
      </c>
      <c r="J350" s="18" t="s">
        <v>1968</v>
      </c>
      <c r="K350" s="18">
        <v>6</v>
      </c>
      <c r="L350" s="29"/>
      <c r="M350" s="29"/>
      <c r="N350" s="18" t="s">
        <v>1969</v>
      </c>
      <c r="O350" s="18">
        <v>6</v>
      </c>
      <c r="P350" s="18" t="s">
        <v>1970</v>
      </c>
      <c r="Q350" s="18" t="s">
        <v>1053</v>
      </c>
      <c r="R350" s="33" t="s">
        <v>1971</v>
      </c>
      <c r="S350" s="33" t="s">
        <v>152</v>
      </c>
      <c r="T350" s="33" t="s">
        <v>1972</v>
      </c>
      <c r="U350" s="33">
        <v>6</v>
      </c>
      <c r="V350" s="31"/>
      <c r="W350" s="31"/>
      <c r="X350" s="31"/>
      <c r="Y350" s="31"/>
      <c r="Z350" s="2"/>
      <c r="AA350" s="2"/>
      <c r="AB350" s="2"/>
      <c r="AC350" s="2"/>
      <c r="AD350" s="2"/>
    </row>
    <row r="351" spans="1:30" ht="14.25" customHeight="1" x14ac:dyDescent="0.2">
      <c r="A351" s="18" t="s">
        <v>1973</v>
      </c>
      <c r="B351" s="1">
        <f>VLOOKUP('FINAL CODES'!A351,'Demographic data '!$A$2:$H$927,2,TRUE)</f>
        <v>664</v>
      </c>
      <c r="C351" s="1">
        <f>VLOOKUP(A351,'Demographic data '!$A$2:$H$927,3,TRUE)</f>
        <v>1</v>
      </c>
      <c r="D351" s="1">
        <f>VLOOKUP(A351,'Demographic data '!$A$2:$H$927,4,TRUE)</f>
        <v>49.276712328767125</v>
      </c>
      <c r="E351" s="1">
        <f>VLOOKUP(A351,'Demographic data '!$A$2:$H$927,5,TRUE)</f>
        <v>185</v>
      </c>
      <c r="F351" s="1">
        <f>VLOOKUP(A351,'Demographic data '!$A$2:$H$927,6,TRUE)</f>
        <v>2</v>
      </c>
      <c r="G351" s="1">
        <f>VLOOKUP(A351,'Demographic data '!$A$2:$H$927,7,TRUE)</f>
        <v>11</v>
      </c>
      <c r="H351" s="1">
        <f>VLOOKUP(A351,'Demographic data '!$A$2:$H$927,8,TRUE)</f>
        <v>10</v>
      </c>
      <c r="J351" s="18" t="s">
        <v>1974</v>
      </c>
      <c r="K351" s="18" t="s">
        <v>1975</v>
      </c>
      <c r="L351" s="34" t="s">
        <v>1975</v>
      </c>
      <c r="M351" s="38" t="s">
        <v>133</v>
      </c>
      <c r="N351" s="18" t="s">
        <v>1976</v>
      </c>
      <c r="O351" s="18" t="s">
        <v>1977</v>
      </c>
      <c r="P351" s="18" t="s">
        <v>1978</v>
      </c>
      <c r="Q351" s="18" t="s">
        <v>108</v>
      </c>
      <c r="R351" s="33" t="s">
        <v>1979</v>
      </c>
      <c r="S351" s="33" t="s">
        <v>496</v>
      </c>
      <c r="T351" s="33" t="s">
        <v>1980</v>
      </c>
      <c r="U351" s="33">
        <v>8</v>
      </c>
      <c r="V351" s="31"/>
      <c r="W351" s="31"/>
      <c r="X351" s="31"/>
      <c r="Y351" s="31"/>
      <c r="Z351" s="2"/>
      <c r="AA351" s="2"/>
      <c r="AB351" s="2"/>
      <c r="AC351" s="2"/>
      <c r="AD351" s="2"/>
    </row>
    <row r="352" spans="1:30" ht="14.25" customHeight="1" x14ac:dyDescent="0.2">
      <c r="A352" s="18" t="s">
        <v>1981</v>
      </c>
      <c r="B352" s="1">
        <f>VLOOKUP('FINAL CODES'!A352,'Demographic data '!$A$2:$H$927,2,TRUE)</f>
        <v>1287</v>
      </c>
      <c r="C352" s="1">
        <f>VLOOKUP(A352,'Demographic data '!$A$2:$H$927,3,TRUE)</f>
        <v>1</v>
      </c>
      <c r="D352" s="1">
        <f>VLOOKUP(A352,'Demographic data '!$A$2:$H$927,4,TRUE)</f>
        <v>28.106849315068494</v>
      </c>
      <c r="E352" s="1">
        <f>VLOOKUP(A352,'Demographic data '!$A$2:$H$927,5,TRUE)</f>
        <v>185</v>
      </c>
      <c r="F352" s="1">
        <f>VLOOKUP(A352,'Demographic data '!$A$2:$H$927,6,TRUE)</f>
        <v>2</v>
      </c>
      <c r="G352" s="1">
        <f>VLOOKUP(A352,'Demographic data '!$A$2:$H$927,7,TRUE)</f>
        <v>5</v>
      </c>
      <c r="H352" s="1">
        <f>VLOOKUP(A352,'Demographic data '!$A$2:$H$927,8,TRUE)</f>
        <v>2</v>
      </c>
      <c r="J352" s="18" t="s">
        <v>54</v>
      </c>
      <c r="K352" s="18">
        <v>-99</v>
      </c>
      <c r="L352" s="29"/>
      <c r="M352" s="29"/>
      <c r="N352" s="18" t="s">
        <v>54</v>
      </c>
      <c r="O352" s="18">
        <v>-99</v>
      </c>
      <c r="P352" s="18" t="s">
        <v>1982</v>
      </c>
      <c r="Q352" s="18">
        <v>1</v>
      </c>
      <c r="R352" s="33" t="s">
        <v>1983</v>
      </c>
      <c r="S352" s="33" t="s">
        <v>649</v>
      </c>
      <c r="T352" s="33" t="s">
        <v>1984</v>
      </c>
      <c r="U352" s="33">
        <v>6</v>
      </c>
      <c r="V352" s="31"/>
      <c r="W352" s="31"/>
      <c r="X352" s="31"/>
      <c r="Y352" s="31"/>
      <c r="Z352" s="2"/>
      <c r="AA352" s="2"/>
      <c r="AB352" s="2"/>
      <c r="AC352" s="2"/>
      <c r="AD352" s="2"/>
    </row>
    <row r="353" spans="1:30" ht="14.25" customHeight="1" x14ac:dyDescent="0.2">
      <c r="A353" s="18" t="s">
        <v>1985</v>
      </c>
      <c r="B353" s="1">
        <f>VLOOKUP('FINAL CODES'!A353,'Demographic data '!$A$2:$H$927,2,TRUE)</f>
        <v>1293</v>
      </c>
      <c r="C353" s="1">
        <f>VLOOKUP(A353,'Demographic data '!$A$2:$H$927,3,TRUE)</f>
        <v>1</v>
      </c>
      <c r="D353" s="1">
        <f>VLOOKUP(A353,'Demographic data '!$A$2:$H$927,4,TRUE)</f>
        <v>47.805479452054797</v>
      </c>
      <c r="E353" s="1">
        <f>VLOOKUP(A353,'Demographic data '!$A$2:$H$927,5,TRUE)</f>
        <v>187</v>
      </c>
      <c r="F353" s="1">
        <f>VLOOKUP(A353,'Demographic data '!$A$2:$H$927,6,TRUE)</f>
        <v>9</v>
      </c>
      <c r="G353" s="1">
        <f>VLOOKUP(A353,'Demographic data '!$A$2:$H$927,7,TRUE)</f>
        <v>3</v>
      </c>
      <c r="H353" s="1">
        <f>VLOOKUP(A353,'Demographic data '!$A$2:$H$927,8,TRUE)</f>
        <v>3</v>
      </c>
      <c r="J353" s="18" t="s">
        <v>1986</v>
      </c>
      <c r="K353" s="18" t="s">
        <v>770</v>
      </c>
      <c r="L353" s="29"/>
      <c r="M353" s="29"/>
      <c r="N353" s="18" t="s">
        <v>1987</v>
      </c>
      <c r="O353" s="18" t="s">
        <v>1850</v>
      </c>
      <c r="P353" s="18" t="s">
        <v>242</v>
      </c>
      <c r="Q353" s="18">
        <v>-999</v>
      </c>
      <c r="R353" s="33" t="s">
        <v>1988</v>
      </c>
      <c r="S353" s="33">
        <v>10</v>
      </c>
      <c r="T353" s="33" t="s">
        <v>1989</v>
      </c>
      <c r="U353" s="33" t="s">
        <v>133</v>
      </c>
      <c r="V353" s="31"/>
      <c r="W353" s="31"/>
      <c r="X353" s="31"/>
      <c r="Y353" s="31"/>
      <c r="Z353" s="2"/>
      <c r="AA353" s="2"/>
      <c r="AB353" s="2"/>
      <c r="AC353" s="2"/>
      <c r="AD353" s="2"/>
    </row>
    <row r="354" spans="1:30" ht="14.25" customHeight="1" x14ac:dyDescent="0.2">
      <c r="A354" s="18" t="s">
        <v>1990</v>
      </c>
      <c r="B354" s="1">
        <f>VLOOKUP('FINAL CODES'!A354,'Demographic data '!$A$2:$H$927,2,TRUE)</f>
        <v>444</v>
      </c>
      <c r="C354" s="1">
        <f>VLOOKUP(A354,'Demographic data '!$A$2:$H$927,3,TRUE)</f>
        <v>1</v>
      </c>
      <c r="D354" s="1">
        <f>VLOOKUP(A354,'Demographic data '!$A$2:$H$927,4,TRUE)</f>
        <v>33.926027397260277</v>
      </c>
      <c r="E354" s="1">
        <f>VLOOKUP(A354,'Demographic data '!$A$2:$H$927,5,TRUE)</f>
        <v>9</v>
      </c>
      <c r="F354" s="1">
        <f>VLOOKUP(A354,'Demographic data '!$A$2:$H$927,6,TRUE)</f>
        <v>4</v>
      </c>
      <c r="G354" s="1">
        <f>VLOOKUP(A354,'Demographic data '!$A$2:$H$927,7,TRUE)</f>
        <v>12</v>
      </c>
      <c r="H354" s="1">
        <f>VLOOKUP(A354,'Demographic data '!$A$2:$H$927,8,TRUE)</f>
        <v>3</v>
      </c>
      <c r="J354" s="18" t="s">
        <v>1991</v>
      </c>
      <c r="K354" s="18" t="s">
        <v>493</v>
      </c>
      <c r="L354" s="29"/>
      <c r="M354" s="29"/>
      <c r="N354" s="18" t="s">
        <v>1992</v>
      </c>
      <c r="O354" s="18">
        <v>2</v>
      </c>
      <c r="P354" s="18" t="s">
        <v>1993</v>
      </c>
      <c r="Q354" s="18">
        <v>2</v>
      </c>
      <c r="R354" s="33" t="s">
        <v>1994</v>
      </c>
      <c r="S354" s="33" t="s">
        <v>101</v>
      </c>
      <c r="T354" s="33" t="s">
        <v>1995</v>
      </c>
      <c r="U354" s="33">
        <v>13</v>
      </c>
      <c r="V354" s="31"/>
      <c r="W354" s="31"/>
      <c r="X354" s="31"/>
      <c r="Y354" s="31"/>
      <c r="Z354" s="2"/>
      <c r="AA354" s="2"/>
      <c r="AB354" s="2"/>
      <c r="AC354" s="2"/>
      <c r="AD354" s="2"/>
    </row>
    <row r="355" spans="1:30" ht="14.25" customHeight="1" x14ac:dyDescent="0.2">
      <c r="A355" s="18" t="s">
        <v>1996</v>
      </c>
      <c r="B355" s="1">
        <f>VLOOKUP('FINAL CODES'!A355,'Demographic data '!$A$2:$H$927,2,TRUE)</f>
        <v>318</v>
      </c>
      <c r="C355" s="1">
        <f>VLOOKUP(A355,'Demographic data '!$A$2:$H$927,3,TRUE)</f>
        <v>0</v>
      </c>
      <c r="D355" s="1">
        <f>VLOOKUP(A355,'Demographic data '!$A$2:$H$927,4,TRUE)</f>
        <v>31.378082191780823</v>
      </c>
      <c r="E355" s="1">
        <f>VLOOKUP(A355,'Demographic data '!$A$2:$H$927,5,TRUE)</f>
        <v>84</v>
      </c>
      <c r="F355" s="1">
        <f>VLOOKUP(A355,'Demographic data '!$A$2:$H$927,6,TRUE)</f>
        <v>1</v>
      </c>
      <c r="G355" s="1">
        <f>VLOOKUP(A355,'Demographic data '!$A$2:$H$927,7,TRUE)</f>
        <v>1</v>
      </c>
      <c r="H355" s="1">
        <f>VLOOKUP(A355,'Demographic data '!$A$2:$H$927,8,TRUE)</f>
        <v>8</v>
      </c>
      <c r="J355" s="18" t="s">
        <v>1997</v>
      </c>
      <c r="K355" s="18" t="s">
        <v>1319</v>
      </c>
      <c r="L355" s="34" t="s">
        <v>159</v>
      </c>
      <c r="M355" s="45" t="s">
        <v>1719</v>
      </c>
      <c r="N355" s="18" t="s">
        <v>1998</v>
      </c>
      <c r="O355" s="18" t="s">
        <v>68</v>
      </c>
      <c r="P355" s="18" t="s">
        <v>1999</v>
      </c>
      <c r="Q355" s="18" t="s">
        <v>1540</v>
      </c>
      <c r="R355" s="33" t="s">
        <v>2000</v>
      </c>
      <c r="S355" s="33" t="s">
        <v>101</v>
      </c>
      <c r="T355" s="33" t="s">
        <v>1412</v>
      </c>
      <c r="U355" s="33">
        <v>8</v>
      </c>
      <c r="V355" s="31"/>
      <c r="W355" s="31"/>
      <c r="X355" s="31"/>
      <c r="Y355" s="31"/>
      <c r="Z355" s="2"/>
      <c r="AA355" s="2"/>
      <c r="AB355" s="2"/>
      <c r="AC355" s="2"/>
      <c r="AD355" s="2"/>
    </row>
    <row r="356" spans="1:30" ht="14.25" customHeight="1" x14ac:dyDescent="0.2">
      <c r="A356" s="18" t="s">
        <v>2001</v>
      </c>
      <c r="B356" s="1">
        <f>VLOOKUP('FINAL CODES'!A356,'Demographic data '!$A$2:$H$927,2,TRUE)</f>
        <v>1350</v>
      </c>
      <c r="C356" s="1">
        <f>VLOOKUP(A356,'Demographic data '!$A$2:$H$927,3,TRUE)</f>
        <v>1</v>
      </c>
      <c r="D356" s="1">
        <f>VLOOKUP(A356,'Demographic data '!$A$2:$H$927,4,TRUE)</f>
        <v>28.046575342465754</v>
      </c>
      <c r="E356" s="1">
        <f>VLOOKUP(A356,'Demographic data '!$A$2:$H$927,5,TRUE)</f>
        <v>185</v>
      </c>
      <c r="F356" s="1">
        <f>VLOOKUP(A356,'Demographic data '!$A$2:$H$927,6,TRUE)</f>
        <v>3</v>
      </c>
      <c r="G356" s="1">
        <f>VLOOKUP(A356,'Demographic data '!$A$2:$H$927,7,TRUE)</f>
        <v>8</v>
      </c>
      <c r="H356" s="1">
        <f>VLOOKUP(A356,'Demographic data '!$A$2:$H$927,8,TRUE)</f>
        <v>3</v>
      </c>
      <c r="J356" s="18" t="s">
        <v>2002</v>
      </c>
      <c r="K356" s="18">
        <v>6</v>
      </c>
      <c r="L356" s="29"/>
      <c r="M356" s="29"/>
      <c r="N356" s="18" t="s">
        <v>2003</v>
      </c>
      <c r="O356" s="18" t="s">
        <v>426</v>
      </c>
      <c r="P356" s="18" t="s">
        <v>2004</v>
      </c>
      <c r="Q356" s="18">
        <v>2</v>
      </c>
      <c r="R356" s="33" t="s">
        <v>2005</v>
      </c>
      <c r="S356" s="33" t="s">
        <v>101</v>
      </c>
      <c r="T356" s="33" t="s">
        <v>2006</v>
      </c>
      <c r="U356" s="33">
        <v>13</v>
      </c>
      <c r="V356" s="31"/>
      <c r="W356" s="31"/>
      <c r="X356" s="31"/>
      <c r="Y356" s="31"/>
      <c r="Z356" s="2"/>
      <c r="AA356" s="2"/>
      <c r="AB356" s="2"/>
      <c r="AC356" s="2"/>
      <c r="AD356" s="2"/>
    </row>
    <row r="357" spans="1:30" ht="14.25" customHeight="1" x14ac:dyDescent="0.2">
      <c r="A357" s="18" t="s">
        <v>2007</v>
      </c>
      <c r="B357" s="1">
        <f>VLOOKUP('FINAL CODES'!A357,'Demographic data '!$A$2:$H$927,2,TRUE)</f>
        <v>986</v>
      </c>
      <c r="C357" s="1">
        <f>VLOOKUP(A357,'Demographic data '!$A$2:$H$927,3,TRUE)</f>
        <v>0</v>
      </c>
      <c r="D357" s="1">
        <f>VLOOKUP(A357,'Demographic data '!$A$2:$H$927,4,TRUE)</f>
        <v>69.175342465753431</v>
      </c>
      <c r="E357" s="1">
        <f>VLOOKUP(A357,'Demographic data '!$A$2:$H$927,5,TRUE)</f>
        <v>185</v>
      </c>
      <c r="F357" s="1">
        <f>VLOOKUP(A357,'Demographic data '!$A$2:$H$927,6,TRUE)</f>
        <v>4</v>
      </c>
      <c r="G357" s="1">
        <f>VLOOKUP(A357,'Demographic data '!$A$2:$H$927,7,TRUE)</f>
        <v>12</v>
      </c>
      <c r="H357" s="1">
        <f>VLOOKUP(A357,'Demographic data '!$A$2:$H$927,8,TRUE)</f>
        <v>10</v>
      </c>
      <c r="J357" s="18" t="s">
        <v>2008</v>
      </c>
      <c r="K357" s="18" t="s">
        <v>2009</v>
      </c>
      <c r="L357" s="34">
        <v>10</v>
      </c>
      <c r="M357" s="34">
        <v>6</v>
      </c>
      <c r="N357" s="18" t="s">
        <v>2010</v>
      </c>
      <c r="O357" s="18" t="s">
        <v>68</v>
      </c>
      <c r="P357" s="18" t="s">
        <v>2011</v>
      </c>
      <c r="Q357" s="18" t="s">
        <v>350</v>
      </c>
      <c r="R357" s="33" t="s">
        <v>2012</v>
      </c>
      <c r="S357" s="33" t="s">
        <v>101</v>
      </c>
      <c r="T357" s="33" t="s">
        <v>2013</v>
      </c>
      <c r="U357" s="33" t="s">
        <v>969</v>
      </c>
      <c r="V357" s="31"/>
      <c r="W357" s="31"/>
      <c r="X357" s="31"/>
      <c r="Y357" s="31"/>
      <c r="Z357" s="2"/>
      <c r="AA357" s="2"/>
      <c r="AB357" s="2"/>
      <c r="AC357" s="2"/>
      <c r="AD357" s="2"/>
    </row>
    <row r="358" spans="1:30" ht="14.25" customHeight="1" x14ac:dyDescent="0.2">
      <c r="A358" s="18" t="s">
        <v>2014</v>
      </c>
      <c r="B358" s="1">
        <f>VLOOKUP('FINAL CODES'!A358,'Demographic data '!$A$2:$H$927,2,TRUE)</f>
        <v>1145</v>
      </c>
      <c r="C358" s="1">
        <f>VLOOKUP(A358,'Demographic data '!$A$2:$H$927,3,TRUE)</f>
        <v>1</v>
      </c>
      <c r="D358" s="1">
        <f>VLOOKUP(A358,'Demographic data '!$A$2:$H$927,4,TRUE)</f>
        <v>50.345205479452055</v>
      </c>
      <c r="E358" s="1">
        <f>VLOOKUP(A358,'Demographic data '!$A$2:$H$927,5,TRUE)</f>
        <v>185</v>
      </c>
      <c r="F358" s="1">
        <f>VLOOKUP(A358,'Demographic data '!$A$2:$H$927,6,TRUE)</f>
        <v>4</v>
      </c>
      <c r="G358" s="1">
        <f>VLOOKUP(A358,'Demographic data '!$A$2:$H$927,7,TRUE)</f>
        <v>10</v>
      </c>
      <c r="H358" s="1">
        <f>VLOOKUP(A358,'Demographic data '!$A$2:$H$927,8,TRUE)</f>
        <v>10</v>
      </c>
      <c r="J358" s="18" t="s">
        <v>2015</v>
      </c>
      <c r="K358" s="18">
        <v>-999</v>
      </c>
      <c r="L358" s="29"/>
      <c r="M358" s="29"/>
      <c r="N358" s="18" t="s">
        <v>2016</v>
      </c>
      <c r="O358" s="18" t="s">
        <v>204</v>
      </c>
      <c r="P358" s="18" t="s">
        <v>2017</v>
      </c>
      <c r="Q358" s="18" t="s">
        <v>1053</v>
      </c>
      <c r="R358" s="33" t="s">
        <v>2018</v>
      </c>
      <c r="S358" s="33" t="s">
        <v>1127</v>
      </c>
      <c r="T358" s="33" t="s">
        <v>2019</v>
      </c>
      <c r="U358" s="33">
        <v>7</v>
      </c>
      <c r="V358" s="31"/>
      <c r="W358" s="31"/>
      <c r="X358" s="31"/>
      <c r="Y358" s="31"/>
      <c r="Z358" s="2"/>
      <c r="AA358" s="2"/>
      <c r="AB358" s="2"/>
      <c r="AC358" s="2"/>
      <c r="AD358" s="2"/>
    </row>
    <row r="359" spans="1:30" ht="14.25" customHeight="1" x14ac:dyDescent="0.2">
      <c r="A359" s="18" t="s">
        <v>2020</v>
      </c>
      <c r="B359" s="1">
        <f>VLOOKUP('FINAL CODES'!A359,'Demographic data '!$A$2:$H$927,2,TRUE)</f>
        <v>1790</v>
      </c>
      <c r="C359" s="1">
        <f>VLOOKUP(A359,'Demographic data '!$A$2:$H$927,3,TRUE)</f>
        <v>0</v>
      </c>
      <c r="D359" s="1">
        <f>VLOOKUP(A359,'Demographic data '!$A$2:$H$927,4,TRUE)</f>
        <v>30.827397260273973</v>
      </c>
      <c r="E359" s="1">
        <f>VLOOKUP(A359,'Demographic data '!$A$2:$H$927,5,TRUE)</f>
        <v>185</v>
      </c>
      <c r="F359" s="1">
        <f>VLOOKUP(A359,'Demographic data '!$A$2:$H$927,6,TRUE)</f>
        <v>3</v>
      </c>
      <c r="G359" s="1">
        <f>VLOOKUP(A359,'Demographic data '!$A$2:$H$927,7,TRUE)</f>
        <v>1</v>
      </c>
      <c r="H359" s="1">
        <f>VLOOKUP(A359,'Demographic data '!$A$2:$H$927,8,TRUE)</f>
        <v>2</v>
      </c>
      <c r="J359" s="18" t="s">
        <v>1943</v>
      </c>
      <c r="K359" s="18">
        <v>-999</v>
      </c>
      <c r="L359" s="32">
        <v>-999</v>
      </c>
      <c r="M359" s="32">
        <v>-999</v>
      </c>
      <c r="N359" s="18" t="s">
        <v>2021</v>
      </c>
      <c r="O359" s="18" t="s">
        <v>1059</v>
      </c>
      <c r="P359" s="18" t="s">
        <v>242</v>
      </c>
      <c r="Q359" s="18">
        <v>-999</v>
      </c>
      <c r="R359" s="33" t="s">
        <v>2022</v>
      </c>
      <c r="S359" s="33" t="s">
        <v>125</v>
      </c>
      <c r="T359" s="33" t="s">
        <v>1226</v>
      </c>
      <c r="U359" s="33">
        <v>13</v>
      </c>
      <c r="V359" s="31"/>
      <c r="W359" s="31"/>
      <c r="X359" s="31"/>
      <c r="Y359" s="31"/>
      <c r="Z359" s="2"/>
      <c r="AA359" s="2"/>
      <c r="AB359" s="2"/>
      <c r="AC359" s="2"/>
      <c r="AD359" s="2"/>
    </row>
    <row r="360" spans="1:30" ht="14.25" customHeight="1" x14ac:dyDescent="0.2">
      <c r="A360" s="18" t="s">
        <v>2023</v>
      </c>
      <c r="B360" s="1">
        <f>VLOOKUP('FINAL CODES'!A360,'Demographic data '!$A$2:$H$927,2,TRUE)</f>
        <v>1013</v>
      </c>
      <c r="C360" s="1">
        <f>VLOOKUP(A360,'Demographic data '!$A$2:$H$927,3,TRUE)</f>
        <v>1</v>
      </c>
      <c r="D360" s="1">
        <f>VLOOKUP(A360,'Demographic data '!$A$2:$H$927,4,TRUE)</f>
        <v>35.205479452054796</v>
      </c>
      <c r="E360" s="1">
        <f>VLOOKUP(A360,'Demographic data '!$A$2:$H$927,5,TRUE)</f>
        <v>185</v>
      </c>
      <c r="F360" s="1">
        <f>VLOOKUP(A360,'Demographic data '!$A$2:$H$927,6,TRUE)</f>
        <v>4</v>
      </c>
      <c r="G360" s="1">
        <f>VLOOKUP(A360,'Demographic data '!$A$2:$H$927,7,TRUE)</f>
        <v>10</v>
      </c>
      <c r="H360" s="1">
        <f>VLOOKUP(A360,'Demographic data '!$A$2:$H$927,8,TRUE)</f>
        <v>5</v>
      </c>
      <c r="J360" s="18" t="s">
        <v>54</v>
      </c>
      <c r="K360" s="18">
        <v>-99</v>
      </c>
      <c r="L360" s="29"/>
      <c r="M360" s="29"/>
      <c r="N360" s="18" t="s">
        <v>2024</v>
      </c>
      <c r="O360" s="18" t="s">
        <v>1141</v>
      </c>
      <c r="P360" s="18" t="s">
        <v>2025</v>
      </c>
      <c r="Q360" s="18" t="s">
        <v>356</v>
      </c>
      <c r="R360" s="33" t="s">
        <v>2026</v>
      </c>
      <c r="S360" s="33" t="s">
        <v>101</v>
      </c>
      <c r="T360" s="33" t="s">
        <v>2027</v>
      </c>
      <c r="U360" s="33" t="s">
        <v>1127</v>
      </c>
      <c r="V360" s="31"/>
      <c r="W360" s="31"/>
      <c r="X360" s="31"/>
      <c r="Y360" s="31"/>
      <c r="Z360" s="2"/>
      <c r="AA360" s="2"/>
      <c r="AB360" s="2"/>
      <c r="AC360" s="2"/>
      <c r="AD360" s="2"/>
    </row>
    <row r="361" spans="1:30" ht="14.25" customHeight="1" x14ac:dyDescent="0.2">
      <c r="A361" s="18" t="s">
        <v>2028</v>
      </c>
      <c r="B361" s="1">
        <f>VLOOKUP('FINAL CODES'!A361,'Demographic data '!$A$2:$H$927,2,TRUE)</f>
        <v>2055</v>
      </c>
      <c r="C361" s="1">
        <f>VLOOKUP(A361,'Demographic data '!$A$2:$H$927,3,TRUE)</f>
        <v>1</v>
      </c>
      <c r="D361" s="1">
        <f>VLOOKUP(A361,'Demographic data '!$A$2:$H$927,4,TRUE)</f>
        <v>58.260273972602739</v>
      </c>
      <c r="E361" s="1">
        <f>VLOOKUP(A361,'Demographic data '!$A$2:$H$927,5,TRUE)</f>
        <v>187</v>
      </c>
      <c r="F361" s="1">
        <f>VLOOKUP(A361,'Demographic data '!$A$2:$H$927,6,TRUE)</f>
        <v>4</v>
      </c>
      <c r="G361" s="1">
        <f>VLOOKUP(A361,'Demographic data '!$A$2:$H$927,7,TRUE)</f>
        <v>12</v>
      </c>
      <c r="H361" s="1">
        <f>VLOOKUP(A361,'Demographic data '!$A$2:$H$927,8,TRUE)</f>
        <v>10</v>
      </c>
      <c r="J361" s="18" t="s">
        <v>2029</v>
      </c>
      <c r="K361" s="18" t="s">
        <v>509</v>
      </c>
      <c r="L361" s="29"/>
      <c r="M361" s="29"/>
      <c r="N361" s="18" t="s">
        <v>2030</v>
      </c>
      <c r="O361" s="18" t="s">
        <v>2031</v>
      </c>
      <c r="P361" s="18" t="s">
        <v>2032</v>
      </c>
      <c r="Q361" s="18">
        <v>-999</v>
      </c>
      <c r="R361" s="33" t="s">
        <v>2033</v>
      </c>
      <c r="S361" s="33" t="s">
        <v>133</v>
      </c>
      <c r="T361" s="33" t="s">
        <v>2034</v>
      </c>
      <c r="U361" s="33">
        <v>7</v>
      </c>
      <c r="V361" s="31"/>
      <c r="W361" s="31"/>
      <c r="X361" s="31"/>
      <c r="Y361" s="31"/>
      <c r="Z361" s="2"/>
      <c r="AA361" s="2"/>
      <c r="AB361" s="2"/>
      <c r="AC361" s="2"/>
      <c r="AD361" s="2"/>
    </row>
    <row r="362" spans="1:30" ht="14.25" customHeight="1" x14ac:dyDescent="0.2">
      <c r="A362" s="18" t="s">
        <v>2035</v>
      </c>
      <c r="B362" s="1">
        <f>VLOOKUP('FINAL CODES'!A362,'Demographic data '!$A$2:$H$927,2,TRUE)</f>
        <v>137</v>
      </c>
      <c r="C362" s="1">
        <f>VLOOKUP(A362,'Demographic data '!$A$2:$H$927,3,TRUE)</f>
        <v>0</v>
      </c>
      <c r="D362" s="1">
        <f>VLOOKUP(A362,'Demographic data '!$A$2:$H$927,4,TRUE)</f>
        <v>24.449315068493149</v>
      </c>
      <c r="E362" s="1">
        <f>VLOOKUP(A362,'Demographic data '!$A$2:$H$927,5,TRUE)</f>
        <v>79</v>
      </c>
      <c r="F362" s="1">
        <f>VLOOKUP(A362,'Demographic data '!$A$2:$H$927,6,TRUE)</f>
        <v>4</v>
      </c>
      <c r="G362" s="1">
        <f>VLOOKUP(A362,'Demographic data '!$A$2:$H$927,7,TRUE)</f>
        <v>2</v>
      </c>
      <c r="H362" s="1">
        <f>VLOOKUP(A362,'Demographic data '!$A$2:$H$927,8,TRUE)</f>
        <v>2</v>
      </c>
      <c r="J362" s="18" t="s">
        <v>2036</v>
      </c>
      <c r="K362" s="18" t="s">
        <v>2037</v>
      </c>
      <c r="L362" s="29"/>
      <c r="M362" s="29"/>
      <c r="N362" s="18" t="s">
        <v>2038</v>
      </c>
      <c r="O362" s="18" t="s">
        <v>1540</v>
      </c>
      <c r="P362" s="18" t="s">
        <v>2039</v>
      </c>
      <c r="Q362" s="18" t="s">
        <v>2040</v>
      </c>
      <c r="R362" s="33" t="s">
        <v>2041</v>
      </c>
      <c r="S362" s="33" t="s">
        <v>101</v>
      </c>
      <c r="T362" s="33" t="s">
        <v>2042</v>
      </c>
      <c r="U362" s="33">
        <v>6</v>
      </c>
      <c r="V362" s="31"/>
      <c r="W362" s="31"/>
      <c r="X362" s="31"/>
      <c r="Y362" s="31"/>
      <c r="Z362" s="2"/>
      <c r="AA362" s="2"/>
      <c r="AB362" s="2"/>
      <c r="AC362" s="2"/>
      <c r="AD362" s="2"/>
    </row>
    <row r="363" spans="1:30" ht="14.25" customHeight="1" x14ac:dyDescent="0.2">
      <c r="A363" s="18" t="s">
        <v>2043</v>
      </c>
      <c r="B363" s="1">
        <f>VLOOKUP('FINAL CODES'!A363,'Demographic data '!$A$2:$H$927,2,TRUE)</f>
        <v>1525</v>
      </c>
      <c r="C363" s="1">
        <f>VLOOKUP(A363,'Demographic data '!$A$2:$H$927,3,TRUE)</f>
        <v>1</v>
      </c>
      <c r="D363" s="1">
        <f>VLOOKUP(A363,'Demographic data '!$A$2:$H$927,4,TRUE)</f>
        <v>26.282191780821918</v>
      </c>
      <c r="E363" s="1">
        <f>VLOOKUP(A363,'Demographic data '!$A$2:$H$927,5,TRUE)</f>
        <v>15</v>
      </c>
      <c r="F363" s="1">
        <f>VLOOKUP(A363,'Demographic data '!$A$2:$H$927,6,TRUE)</f>
        <v>3</v>
      </c>
      <c r="G363" s="1">
        <f>VLOOKUP(A363,'Demographic data '!$A$2:$H$927,7,TRUE)</f>
        <v>6</v>
      </c>
      <c r="H363" s="1">
        <f>VLOOKUP(A363,'Demographic data '!$A$2:$H$927,8,TRUE)</f>
        <v>3</v>
      </c>
      <c r="J363" s="18" t="s">
        <v>2044</v>
      </c>
      <c r="K363" s="18">
        <v>6</v>
      </c>
      <c r="L363" s="32">
        <v>6</v>
      </c>
      <c r="M363" s="32">
        <v>6</v>
      </c>
      <c r="N363" s="18" t="s">
        <v>2045</v>
      </c>
      <c r="O363" s="18" t="s">
        <v>108</v>
      </c>
      <c r="P363" s="18" t="s">
        <v>2046</v>
      </c>
      <c r="Q363" s="18" t="s">
        <v>2047</v>
      </c>
      <c r="R363" s="33" t="s">
        <v>2048</v>
      </c>
      <c r="S363" s="33" t="s">
        <v>1026</v>
      </c>
      <c r="T363" s="33" t="s">
        <v>2049</v>
      </c>
      <c r="U363" s="33">
        <v>6</v>
      </c>
      <c r="V363" s="31"/>
      <c r="W363" s="31"/>
      <c r="X363" s="31"/>
      <c r="Y363" s="31"/>
      <c r="Z363" s="2"/>
      <c r="AA363" s="2"/>
      <c r="AB363" s="2"/>
      <c r="AC363" s="2"/>
      <c r="AD363" s="2"/>
    </row>
    <row r="364" spans="1:30" ht="14.25" customHeight="1" x14ac:dyDescent="0.2">
      <c r="A364" s="18" t="s">
        <v>2050</v>
      </c>
      <c r="B364" s="1">
        <f>VLOOKUP('FINAL CODES'!A364,'Demographic data '!$A$2:$H$927,2,TRUE)</f>
        <v>1187</v>
      </c>
      <c r="C364" s="1">
        <f>VLOOKUP(A364,'Demographic data '!$A$2:$H$927,3,TRUE)</f>
        <v>0</v>
      </c>
      <c r="D364" s="1">
        <f>VLOOKUP(A364,'Demographic data '!$A$2:$H$927,4,TRUE)</f>
        <v>34.419178082191777</v>
      </c>
      <c r="E364" s="1">
        <f>VLOOKUP(A364,'Demographic data '!$A$2:$H$927,5,TRUE)</f>
        <v>187</v>
      </c>
      <c r="F364" s="1">
        <f>VLOOKUP(A364,'Demographic data '!$A$2:$H$927,6,TRUE)</f>
        <v>3</v>
      </c>
      <c r="G364" s="1">
        <f>VLOOKUP(A364,'Demographic data '!$A$2:$H$927,7,TRUE)</f>
        <v>7</v>
      </c>
      <c r="H364" s="1">
        <f>VLOOKUP(A364,'Demographic data '!$A$2:$H$927,8,TRUE)</f>
        <v>3</v>
      </c>
      <c r="J364" s="18" t="s">
        <v>2051</v>
      </c>
      <c r="K364" s="18">
        <v>2</v>
      </c>
      <c r="L364" s="29"/>
      <c r="M364" s="29"/>
      <c r="N364" s="18" t="s">
        <v>2052</v>
      </c>
      <c r="O364" s="18" t="s">
        <v>2053</v>
      </c>
      <c r="P364" s="18" t="s">
        <v>2054</v>
      </c>
      <c r="Q364" s="18">
        <v>2</v>
      </c>
      <c r="R364" s="33" t="s">
        <v>2055</v>
      </c>
      <c r="S364" s="33" t="s">
        <v>152</v>
      </c>
      <c r="T364" s="33" t="s">
        <v>2056</v>
      </c>
      <c r="U364" s="33" t="s">
        <v>101</v>
      </c>
      <c r="V364" s="31"/>
      <c r="W364" s="31"/>
      <c r="X364" s="31"/>
      <c r="Y364" s="31"/>
      <c r="Z364" s="2"/>
      <c r="AA364" s="2"/>
      <c r="AB364" s="2"/>
      <c r="AC364" s="2"/>
      <c r="AD364" s="2"/>
    </row>
    <row r="365" spans="1:30" ht="14.25" customHeight="1" x14ac:dyDescent="0.2">
      <c r="A365" s="18" t="s">
        <v>2057</v>
      </c>
      <c r="B365" s="1">
        <f>VLOOKUP('FINAL CODES'!A365,'Demographic data '!$A$2:$H$927,2,TRUE)</f>
        <v>1947</v>
      </c>
      <c r="C365" s="1">
        <f>VLOOKUP(A365,'Demographic data '!$A$2:$H$927,3,TRUE)</f>
        <v>1</v>
      </c>
      <c r="D365" s="1">
        <f>VLOOKUP(A365,'Demographic data '!$A$2:$H$927,4,TRUE)</f>
        <v>23.961643835616439</v>
      </c>
      <c r="E365" s="1">
        <f>VLOOKUP(A365,'Demographic data '!$A$2:$H$927,5,TRUE)</f>
        <v>185</v>
      </c>
      <c r="F365" s="1">
        <f>VLOOKUP(A365,'Demographic data '!$A$2:$H$927,6,TRUE)</f>
        <v>4</v>
      </c>
      <c r="G365" s="1">
        <f>VLOOKUP(A365,'Demographic data '!$A$2:$H$927,7,TRUE)</f>
        <v>7</v>
      </c>
      <c r="H365" s="1">
        <f>VLOOKUP(A365,'Demographic data '!$A$2:$H$927,8,TRUE)</f>
        <v>1</v>
      </c>
      <c r="J365" s="18" t="s">
        <v>2058</v>
      </c>
      <c r="K365" s="18" t="s">
        <v>159</v>
      </c>
      <c r="L365" s="29"/>
      <c r="M365" s="29"/>
      <c r="N365" s="18" t="s">
        <v>2059</v>
      </c>
      <c r="O365" s="18" t="s">
        <v>2060</v>
      </c>
      <c r="P365" s="18" t="s">
        <v>54</v>
      </c>
      <c r="Q365" s="18">
        <v>-99</v>
      </c>
      <c r="R365" s="33" t="s">
        <v>54</v>
      </c>
      <c r="S365" s="33">
        <v>-99</v>
      </c>
      <c r="T365" s="33" t="s">
        <v>54</v>
      </c>
      <c r="U365" s="33">
        <v>-999</v>
      </c>
      <c r="V365" s="31"/>
      <c r="W365" s="31"/>
      <c r="X365" s="31"/>
      <c r="Y365" s="31"/>
      <c r="Z365" s="2"/>
      <c r="AA365" s="2"/>
      <c r="AB365" s="2"/>
      <c r="AC365" s="2"/>
      <c r="AD365" s="2"/>
    </row>
    <row r="366" spans="1:30" ht="14.25" customHeight="1" x14ac:dyDescent="0.2">
      <c r="A366" s="18" t="s">
        <v>2061</v>
      </c>
      <c r="B366" s="1">
        <f>VLOOKUP('FINAL CODES'!A366,'Demographic data '!$A$2:$H$927,2,TRUE)</f>
        <v>1817</v>
      </c>
      <c r="C366" s="1">
        <f>VLOOKUP(A366,'Demographic data '!$A$2:$H$927,3,TRUE)</f>
        <v>1</v>
      </c>
      <c r="D366" s="1">
        <f>VLOOKUP(A366,'Demographic data '!$A$2:$H$927,4,TRUE)</f>
        <v>30.767123287671232</v>
      </c>
      <c r="E366" s="1">
        <f>VLOOKUP(A366,'Demographic data '!$A$2:$H$927,5,TRUE)</f>
        <v>185</v>
      </c>
      <c r="F366" s="1">
        <f>VLOOKUP(A366,'Demographic data '!$A$2:$H$927,6,TRUE)</f>
        <v>3</v>
      </c>
      <c r="G366" s="1">
        <f>VLOOKUP(A366,'Demographic data '!$A$2:$H$927,7,TRUE)</f>
        <v>3</v>
      </c>
      <c r="H366" s="1">
        <f>VLOOKUP(A366,'Demographic data '!$A$2:$H$927,8,TRUE)</f>
        <v>3</v>
      </c>
      <c r="J366" s="18" t="s">
        <v>2062</v>
      </c>
      <c r="K366" s="18" t="s">
        <v>363</v>
      </c>
      <c r="L366" s="29"/>
      <c r="M366" s="29"/>
      <c r="N366" s="18" t="s">
        <v>2063</v>
      </c>
      <c r="O366" s="18" t="s">
        <v>2064</v>
      </c>
      <c r="P366" s="18" t="s">
        <v>2065</v>
      </c>
      <c r="Q366" s="18" t="s">
        <v>350</v>
      </c>
      <c r="R366" s="33" t="s">
        <v>2066</v>
      </c>
      <c r="S366" s="33" t="s">
        <v>1026</v>
      </c>
      <c r="T366" s="33" t="s">
        <v>2067</v>
      </c>
      <c r="U366" s="33">
        <v>7</v>
      </c>
      <c r="V366" s="31"/>
      <c r="W366" s="31"/>
      <c r="X366" s="31"/>
      <c r="Y366" s="31"/>
      <c r="Z366" s="2"/>
      <c r="AA366" s="2"/>
      <c r="AB366" s="2"/>
      <c r="AC366" s="2"/>
      <c r="AD366" s="2"/>
    </row>
    <row r="367" spans="1:30" ht="14.25" customHeight="1" x14ac:dyDescent="0.2">
      <c r="A367" s="18" t="s">
        <v>2068</v>
      </c>
      <c r="B367" s="1">
        <f>VLOOKUP('FINAL CODES'!A367,'Demographic data '!$A$2:$H$927,2,TRUE)</f>
        <v>2076</v>
      </c>
      <c r="C367" s="1">
        <f>VLOOKUP(A367,'Demographic data '!$A$2:$H$927,3,TRUE)</f>
        <v>1</v>
      </c>
      <c r="D367" s="1">
        <f>VLOOKUP(A367,'Demographic data '!$A$2:$H$927,4,TRUE)</f>
        <v>48.704109589041096</v>
      </c>
      <c r="E367" s="1">
        <f>VLOOKUP(A367,'Demographic data '!$A$2:$H$927,5,TRUE)</f>
        <v>31</v>
      </c>
      <c r="F367" s="1">
        <f>VLOOKUP(A367,'Demographic data '!$A$2:$H$927,6,TRUE)</f>
        <v>5</v>
      </c>
      <c r="G367" s="1">
        <f>VLOOKUP(A367,'Demographic data '!$A$2:$H$927,7,TRUE)</f>
        <v>12</v>
      </c>
      <c r="H367" s="1">
        <f>VLOOKUP(A367,'Demographic data '!$A$2:$H$927,8,TRUE)</f>
        <v>10</v>
      </c>
      <c r="J367" s="18" t="s">
        <v>2069</v>
      </c>
      <c r="K367" s="18" t="s">
        <v>1091</v>
      </c>
      <c r="L367" s="34" t="s">
        <v>737</v>
      </c>
      <c r="M367" s="34" t="s">
        <v>2070</v>
      </c>
      <c r="N367" s="18" t="s">
        <v>242</v>
      </c>
      <c r="O367" s="18">
        <v>-999</v>
      </c>
      <c r="P367" s="18" t="s">
        <v>123</v>
      </c>
      <c r="Q367" s="18">
        <v>-999</v>
      </c>
      <c r="R367" s="33" t="s">
        <v>2071</v>
      </c>
      <c r="S367" s="33" t="s">
        <v>2072</v>
      </c>
      <c r="T367" s="33" t="s">
        <v>2073</v>
      </c>
      <c r="U367" s="33">
        <v>13</v>
      </c>
      <c r="V367" s="31"/>
      <c r="W367" s="31"/>
      <c r="X367" s="31"/>
      <c r="Y367" s="31"/>
      <c r="Z367" s="2"/>
      <c r="AA367" s="2"/>
      <c r="AB367" s="2"/>
      <c r="AC367" s="2"/>
      <c r="AD367" s="2"/>
    </row>
    <row r="368" spans="1:30" ht="14.25" customHeight="1" x14ac:dyDescent="0.2">
      <c r="A368" s="18" t="s">
        <v>2074</v>
      </c>
      <c r="B368" s="1">
        <f>VLOOKUP('FINAL CODES'!A368,'Demographic data '!$A$2:$H$927,2,TRUE)</f>
        <v>1585</v>
      </c>
      <c r="C368" s="1">
        <f>VLOOKUP(A368,'Demographic data '!$A$2:$H$927,3,TRUE)</f>
        <v>0</v>
      </c>
      <c r="D368" s="1">
        <f>VLOOKUP(A368,'Demographic data '!$A$2:$H$927,4,TRUE)</f>
        <v>20.268493150684932</v>
      </c>
      <c r="E368" s="1">
        <f>VLOOKUP(A368,'Demographic data '!$A$2:$H$927,5,TRUE)</f>
        <v>36</v>
      </c>
      <c r="F368" s="1">
        <f>VLOOKUP(A368,'Demographic data '!$A$2:$H$927,6,TRUE)</f>
        <v>1</v>
      </c>
      <c r="G368" s="1">
        <f>VLOOKUP(A368,'Demographic data '!$A$2:$H$927,7,TRUE)</f>
        <v>4</v>
      </c>
      <c r="H368" s="1">
        <f>VLOOKUP(A368,'Demographic data '!$A$2:$H$927,8,TRUE)</f>
        <v>8</v>
      </c>
      <c r="J368" s="18" t="s">
        <v>2075</v>
      </c>
      <c r="K368" s="18">
        <v>6</v>
      </c>
      <c r="L368" s="29"/>
      <c r="M368" s="29"/>
      <c r="N368" s="18" t="s">
        <v>2076</v>
      </c>
      <c r="O368" s="18" t="s">
        <v>2077</v>
      </c>
      <c r="P368" s="18" t="s">
        <v>2078</v>
      </c>
      <c r="Q368" s="18">
        <v>2</v>
      </c>
      <c r="R368" s="33" t="s">
        <v>2079</v>
      </c>
      <c r="S368" s="33" t="s">
        <v>1127</v>
      </c>
      <c r="T368" s="33" t="s">
        <v>2080</v>
      </c>
      <c r="U368" s="33" t="s">
        <v>2081</v>
      </c>
      <c r="V368" s="31"/>
      <c r="W368" s="31"/>
      <c r="X368" s="31"/>
      <c r="Y368" s="31"/>
      <c r="Z368" s="2"/>
      <c r="AA368" s="2"/>
      <c r="AB368" s="2"/>
      <c r="AC368" s="2"/>
      <c r="AD368" s="2"/>
    </row>
    <row r="369" spans="1:30" ht="14.25" customHeight="1" x14ac:dyDescent="0.2">
      <c r="A369" s="18" t="s">
        <v>2082</v>
      </c>
      <c r="B369" s="1">
        <f>VLOOKUP('FINAL CODES'!A369,'Demographic data '!$A$2:$H$927,2,TRUE)</f>
        <v>164</v>
      </c>
      <c r="C369" s="1">
        <f>VLOOKUP(A369,'Demographic data '!$A$2:$H$927,3,TRUE)</f>
        <v>0</v>
      </c>
      <c r="D369" s="1">
        <f>VLOOKUP(A369,'Demographic data '!$A$2:$H$927,4,TRUE)</f>
        <v>21.4</v>
      </c>
      <c r="E369" s="1">
        <f>VLOOKUP(A369,'Demographic data '!$A$2:$H$927,5,TRUE)</f>
        <v>84</v>
      </c>
      <c r="F369" s="1">
        <f>VLOOKUP(A369,'Demographic data '!$A$2:$H$927,6,TRUE)</f>
        <v>1</v>
      </c>
      <c r="G369" s="1">
        <f>VLOOKUP(A369,'Demographic data '!$A$2:$H$927,7,TRUE)</f>
        <v>3</v>
      </c>
      <c r="H369" s="1">
        <f>VLOOKUP(A369,'Demographic data '!$A$2:$H$927,8,TRUE)</f>
        <v>7</v>
      </c>
      <c r="J369" s="18" t="s">
        <v>2083</v>
      </c>
      <c r="K369" s="18" t="s">
        <v>2084</v>
      </c>
      <c r="L369" s="29"/>
      <c r="M369" s="29"/>
      <c r="N369" s="18" t="s">
        <v>2085</v>
      </c>
      <c r="O369" s="18" t="s">
        <v>1141</v>
      </c>
      <c r="P369" s="18" t="s">
        <v>54</v>
      </c>
      <c r="Q369" s="18">
        <v>-99</v>
      </c>
      <c r="R369" s="33" t="s">
        <v>2086</v>
      </c>
      <c r="S369" s="33" t="s">
        <v>101</v>
      </c>
      <c r="T369" s="33" t="s">
        <v>54</v>
      </c>
      <c r="U369" s="33">
        <v>-99</v>
      </c>
      <c r="V369" s="31"/>
      <c r="W369" s="31"/>
      <c r="X369" s="31"/>
      <c r="Y369" s="31"/>
      <c r="Z369" s="2"/>
      <c r="AA369" s="2"/>
      <c r="AB369" s="2"/>
      <c r="AC369" s="2"/>
      <c r="AD369" s="2"/>
    </row>
    <row r="370" spans="1:30" ht="14.25" customHeight="1" x14ac:dyDescent="0.2">
      <c r="A370" s="18" t="s">
        <v>2087</v>
      </c>
      <c r="B370" s="1">
        <f>VLOOKUP('FINAL CODES'!A370,'Demographic data '!$A$2:$H$927,2,TRUE)</f>
        <v>1815</v>
      </c>
      <c r="C370" s="1">
        <f>VLOOKUP(A370,'Demographic data '!$A$2:$H$927,3,TRUE)</f>
        <v>1</v>
      </c>
      <c r="D370" s="1">
        <f>VLOOKUP(A370,'Demographic data '!$A$2:$H$927,4,TRUE)</f>
        <v>26.506849315068493</v>
      </c>
      <c r="E370" s="1">
        <f>VLOOKUP(A370,'Demographic data '!$A$2:$H$927,5,TRUE)</f>
        <v>185</v>
      </c>
      <c r="F370" s="1">
        <f>VLOOKUP(A370,'Demographic data '!$A$2:$H$927,6,TRUE)</f>
        <v>3</v>
      </c>
      <c r="G370" s="1">
        <f>VLOOKUP(A370,'Demographic data '!$A$2:$H$927,7,TRUE)</f>
        <v>4</v>
      </c>
      <c r="H370" s="1">
        <f>VLOOKUP(A370,'Demographic data '!$A$2:$H$927,8,TRUE)</f>
        <v>4</v>
      </c>
      <c r="J370" s="18" t="s">
        <v>2088</v>
      </c>
      <c r="K370" s="18">
        <v>1</v>
      </c>
      <c r="L370" s="29"/>
      <c r="M370" s="29"/>
      <c r="N370" s="18" t="s">
        <v>2089</v>
      </c>
      <c r="O370" s="18">
        <v>6</v>
      </c>
      <c r="P370" s="18" t="s">
        <v>123</v>
      </c>
      <c r="Q370" s="18">
        <v>-99</v>
      </c>
      <c r="R370" s="33" t="s">
        <v>2090</v>
      </c>
      <c r="S370" s="33" t="s">
        <v>101</v>
      </c>
      <c r="T370" s="33" t="s">
        <v>1511</v>
      </c>
      <c r="U370" s="33">
        <v>6</v>
      </c>
      <c r="V370" s="31"/>
      <c r="W370" s="31"/>
      <c r="X370" s="31"/>
      <c r="Y370" s="31"/>
      <c r="Z370" s="2"/>
      <c r="AA370" s="2"/>
      <c r="AB370" s="2"/>
      <c r="AC370" s="2"/>
      <c r="AD370" s="2"/>
    </row>
    <row r="371" spans="1:30" ht="14.25" customHeight="1" x14ac:dyDescent="0.2">
      <c r="A371" s="18" t="s">
        <v>2091</v>
      </c>
      <c r="B371" s="1">
        <f>VLOOKUP('FINAL CODES'!A371,'Demographic data '!$A$2:$H$927,2,TRUE)</f>
        <v>1820</v>
      </c>
      <c r="C371" s="1">
        <f>VLOOKUP(A371,'Demographic data '!$A$2:$H$927,3,TRUE)</f>
        <v>0</v>
      </c>
      <c r="D371" s="1">
        <f>VLOOKUP(A371,'Demographic data '!$A$2:$H$927,4,TRUE)</f>
        <v>46.591780821917808</v>
      </c>
      <c r="E371" s="1">
        <f>VLOOKUP(A371,'Demographic data '!$A$2:$H$927,5,TRUE)</f>
        <v>85</v>
      </c>
      <c r="F371" s="1">
        <f>VLOOKUP(A371,'Demographic data '!$A$2:$H$927,6,TRUE)</f>
        <v>6</v>
      </c>
      <c r="G371" s="1">
        <f>VLOOKUP(A371,'Demographic data '!$A$2:$H$927,7,TRUE)</f>
        <v>1</v>
      </c>
      <c r="H371" s="1">
        <f>VLOOKUP(A371,'Demographic data '!$A$2:$H$927,8,TRUE)</f>
        <v>2</v>
      </c>
      <c r="K371" s="18">
        <v>-99</v>
      </c>
      <c r="L371" s="29"/>
      <c r="M371" s="29"/>
      <c r="O371" s="18">
        <v>-99</v>
      </c>
      <c r="Q371" s="18">
        <v>-99</v>
      </c>
      <c r="R371" s="33"/>
      <c r="S371" s="33">
        <v>-99</v>
      </c>
      <c r="T371" s="33"/>
      <c r="U371" s="33">
        <v>-99</v>
      </c>
      <c r="V371" s="31"/>
      <c r="W371" s="31"/>
      <c r="X371" s="31"/>
      <c r="Y371" s="31"/>
      <c r="Z371" s="2"/>
      <c r="AA371" s="2"/>
      <c r="AB371" s="2"/>
      <c r="AC371" s="2"/>
      <c r="AD371" s="2"/>
    </row>
    <row r="372" spans="1:30" ht="14.25" customHeight="1" x14ac:dyDescent="0.2">
      <c r="A372" s="18" t="s">
        <v>2092</v>
      </c>
      <c r="B372" s="1">
        <f>VLOOKUP('FINAL CODES'!A372,'Demographic data '!$A$2:$H$927,2,TRUE)</f>
        <v>1821</v>
      </c>
      <c r="C372" s="1">
        <f>VLOOKUP(A372,'Demographic data '!$A$2:$H$927,3,TRUE)</f>
        <v>1</v>
      </c>
      <c r="D372" s="1">
        <f>VLOOKUP(A372,'Demographic data '!$A$2:$H$927,4,TRUE)</f>
        <v>34.471232876712328</v>
      </c>
      <c r="E372" s="1">
        <f>VLOOKUP(A372,'Demographic data '!$A$2:$H$927,5,TRUE)</f>
        <v>-9</v>
      </c>
      <c r="F372" s="1">
        <f>VLOOKUP(A372,'Demographic data '!$A$2:$H$927,6,TRUE)</f>
        <v>-9</v>
      </c>
      <c r="G372" s="1">
        <f>VLOOKUP(A372,'Demographic data '!$A$2:$H$927,7,TRUE)</f>
        <v>-9</v>
      </c>
      <c r="H372" s="1">
        <f>VLOOKUP(A372,'Demographic data '!$A$2:$H$927,8,TRUE)</f>
        <v>-9</v>
      </c>
      <c r="J372" s="18" t="s">
        <v>2093</v>
      </c>
      <c r="K372" s="18" t="s">
        <v>241</v>
      </c>
      <c r="L372" s="29"/>
      <c r="M372" s="29"/>
      <c r="N372" s="18" t="s">
        <v>2094</v>
      </c>
      <c r="O372" s="18" t="s">
        <v>843</v>
      </c>
      <c r="P372" s="18" t="s">
        <v>2095</v>
      </c>
      <c r="Q372" s="18">
        <v>2</v>
      </c>
      <c r="R372" s="33" t="s">
        <v>2096</v>
      </c>
      <c r="S372" s="33" t="s">
        <v>152</v>
      </c>
      <c r="T372" s="33" t="s">
        <v>624</v>
      </c>
      <c r="U372" s="33">
        <v>6</v>
      </c>
      <c r="V372" s="31"/>
      <c r="W372" s="31"/>
      <c r="X372" s="31"/>
      <c r="Y372" s="31"/>
      <c r="Z372" s="2"/>
      <c r="AA372" s="2"/>
      <c r="AB372" s="2"/>
      <c r="AC372" s="2"/>
      <c r="AD372" s="2"/>
    </row>
    <row r="373" spans="1:30" ht="14.25" customHeight="1" x14ac:dyDescent="0.2">
      <c r="A373" s="18" t="s">
        <v>2097</v>
      </c>
      <c r="B373" s="1">
        <f>VLOOKUP('FINAL CODES'!A373,'Demographic data '!$A$2:$H$927,2,TRUE)</f>
        <v>2116</v>
      </c>
      <c r="C373" s="1">
        <f>VLOOKUP(A373,'Demographic data '!$A$2:$H$927,3,TRUE)</f>
        <v>1</v>
      </c>
      <c r="D373" s="1">
        <f>VLOOKUP(A373,'Demographic data '!$A$2:$H$927,4,TRUE)</f>
        <v>30.391780821917809</v>
      </c>
      <c r="E373" s="1">
        <f>VLOOKUP(A373,'Demographic data '!$A$2:$H$927,5,TRUE)</f>
        <v>136</v>
      </c>
      <c r="F373" s="1">
        <f>VLOOKUP(A373,'Demographic data '!$A$2:$H$927,6,TRUE)</f>
        <v>11</v>
      </c>
      <c r="G373" s="1">
        <f>VLOOKUP(A373,'Demographic data '!$A$2:$H$927,7,TRUE)</f>
        <v>1</v>
      </c>
      <c r="H373" s="1">
        <f>VLOOKUP(A373,'Demographic data '!$A$2:$H$927,8,TRUE)</f>
        <v>10</v>
      </c>
      <c r="J373" s="18" t="s">
        <v>54</v>
      </c>
      <c r="K373" s="18">
        <v>-99</v>
      </c>
      <c r="L373" s="29"/>
      <c r="M373" s="29"/>
      <c r="N373" s="18" t="s">
        <v>2098</v>
      </c>
      <c r="O373" s="18" t="s">
        <v>426</v>
      </c>
      <c r="P373" s="18" t="s">
        <v>185</v>
      </c>
      <c r="Q373" s="18">
        <v>-999</v>
      </c>
      <c r="R373" s="33" t="s">
        <v>2099</v>
      </c>
      <c r="S373" s="33" t="s">
        <v>101</v>
      </c>
      <c r="T373" s="33" t="s">
        <v>2100</v>
      </c>
      <c r="U373" s="33">
        <v>13</v>
      </c>
      <c r="V373" s="31"/>
      <c r="W373" s="31"/>
      <c r="X373" s="31"/>
      <c r="Y373" s="31"/>
      <c r="Z373" s="2"/>
      <c r="AA373" s="2"/>
      <c r="AB373" s="2"/>
      <c r="AC373" s="2"/>
      <c r="AD373" s="2"/>
    </row>
    <row r="374" spans="1:30" ht="14.25" customHeight="1" x14ac:dyDescent="0.2">
      <c r="A374" s="18" t="s">
        <v>2101</v>
      </c>
      <c r="B374" s="1">
        <f>VLOOKUP('FINAL CODES'!A374,'Demographic data '!$A$2:$H$927,2,TRUE)</f>
        <v>836</v>
      </c>
      <c r="C374" s="1">
        <f>VLOOKUP(A374,'Demographic data '!$A$2:$H$927,3,TRUE)</f>
        <v>1</v>
      </c>
      <c r="D374" s="1">
        <f>VLOOKUP(A374,'Demographic data '!$A$2:$H$927,4,TRUE)</f>
        <v>64.912328767123284</v>
      </c>
      <c r="E374" s="1">
        <f>VLOOKUP(A374,'Demographic data '!$A$2:$H$927,5,TRUE)</f>
        <v>84</v>
      </c>
      <c r="F374" s="1">
        <f>VLOOKUP(A374,'Demographic data '!$A$2:$H$927,6,TRUE)</f>
        <v>7</v>
      </c>
      <c r="G374" s="1">
        <f>VLOOKUP(A374,'Demographic data '!$A$2:$H$927,7,TRUE)</f>
        <v>7</v>
      </c>
      <c r="H374" s="1">
        <f>VLOOKUP(A374,'Demographic data '!$A$2:$H$927,8,TRUE)</f>
        <v>10</v>
      </c>
      <c r="J374" s="18" t="s">
        <v>2102</v>
      </c>
      <c r="K374" s="18" t="s">
        <v>2103</v>
      </c>
      <c r="L374" s="29"/>
      <c r="M374" s="29"/>
      <c r="N374" s="18" t="s">
        <v>2104</v>
      </c>
      <c r="O374" s="18" t="s">
        <v>321</v>
      </c>
      <c r="P374" s="18" t="s">
        <v>2105</v>
      </c>
      <c r="Q374" s="18">
        <v>2</v>
      </c>
      <c r="R374" s="33" t="s">
        <v>2106</v>
      </c>
      <c r="S374" s="33" t="s">
        <v>1367</v>
      </c>
      <c r="T374" s="33" t="s">
        <v>2107</v>
      </c>
      <c r="U374" s="33" t="s">
        <v>2108</v>
      </c>
      <c r="V374" s="31"/>
      <c r="W374" s="31"/>
      <c r="X374" s="31"/>
      <c r="Y374" s="31"/>
      <c r="Z374" s="2"/>
      <c r="AA374" s="2"/>
      <c r="AB374" s="2"/>
      <c r="AC374" s="2"/>
      <c r="AD374" s="2"/>
    </row>
    <row r="375" spans="1:30" ht="14.25" customHeight="1" x14ac:dyDescent="0.2">
      <c r="A375" s="18" t="s">
        <v>2109</v>
      </c>
      <c r="B375" s="1">
        <f>VLOOKUP('FINAL CODES'!A375,'Demographic data '!$A$2:$H$927,2,TRUE)</f>
        <v>1963</v>
      </c>
      <c r="C375" s="1">
        <f>VLOOKUP(A375,'Demographic data '!$A$2:$H$927,3,TRUE)</f>
        <v>1</v>
      </c>
      <c r="D375" s="1">
        <f>VLOOKUP(A375,'Demographic data '!$A$2:$H$927,4,TRUE)</f>
        <v>20.904109589041095</v>
      </c>
      <c r="E375" s="1">
        <f>VLOOKUP(A375,'Demographic data '!$A$2:$H$927,5,TRUE)</f>
        <v>163</v>
      </c>
      <c r="F375" s="1">
        <f>VLOOKUP(A375,'Demographic data '!$A$2:$H$927,6,TRUE)</f>
        <v>1</v>
      </c>
      <c r="G375" s="1">
        <f>VLOOKUP(A375,'Demographic data '!$A$2:$H$927,7,TRUE)</f>
        <v>-99</v>
      </c>
      <c r="H375" s="1">
        <f>VLOOKUP(A375,'Demographic data '!$A$2:$H$927,8,TRUE)</f>
        <v>4</v>
      </c>
      <c r="J375" s="18" t="s">
        <v>2110</v>
      </c>
      <c r="K375" s="18" t="s">
        <v>2111</v>
      </c>
      <c r="L375" s="29"/>
      <c r="M375" s="29"/>
      <c r="N375" s="18" t="s">
        <v>2112</v>
      </c>
      <c r="O375" s="18" t="s">
        <v>2113</v>
      </c>
      <c r="P375" s="18" t="s">
        <v>2114</v>
      </c>
      <c r="Q375" s="18" t="s">
        <v>356</v>
      </c>
      <c r="R375" s="33" t="s">
        <v>2115</v>
      </c>
      <c r="S375" s="33" t="s">
        <v>2116</v>
      </c>
      <c r="T375" s="33" t="s">
        <v>2117</v>
      </c>
      <c r="U375" s="33">
        <v>6</v>
      </c>
      <c r="V375" s="31"/>
      <c r="W375" s="31"/>
      <c r="X375" s="31"/>
      <c r="Y375" s="31"/>
      <c r="Z375" s="2"/>
      <c r="AA375" s="2"/>
      <c r="AB375" s="2"/>
      <c r="AC375" s="2"/>
      <c r="AD375" s="2"/>
    </row>
    <row r="376" spans="1:30" ht="14.25" customHeight="1" x14ac:dyDescent="0.2">
      <c r="A376" s="18" t="s">
        <v>2118</v>
      </c>
      <c r="B376" s="1">
        <f>VLOOKUP('FINAL CODES'!A376,'Demographic data '!$A$2:$H$927,2,TRUE)</f>
        <v>771</v>
      </c>
      <c r="C376" s="1">
        <f>VLOOKUP(A376,'Demographic data '!$A$2:$H$927,3,TRUE)</f>
        <v>0</v>
      </c>
      <c r="D376" s="1">
        <f>VLOOKUP(A376,'Demographic data '!$A$2:$H$927,4,TRUE)</f>
        <v>36.164383561643838</v>
      </c>
      <c r="E376" s="1">
        <f>VLOOKUP(A376,'Demographic data '!$A$2:$H$927,5,TRUE)</f>
        <v>111</v>
      </c>
      <c r="F376" s="1">
        <f>VLOOKUP(A376,'Demographic data '!$A$2:$H$927,6,TRUE)</f>
        <v>4</v>
      </c>
      <c r="G376" s="1">
        <f>VLOOKUP(A376,'Demographic data '!$A$2:$H$927,7,TRUE)</f>
        <v>3</v>
      </c>
      <c r="H376" s="1">
        <f>VLOOKUP(A376,'Demographic data '!$A$2:$H$927,8,TRUE)</f>
        <v>5</v>
      </c>
      <c r="J376" s="18" t="s">
        <v>2119</v>
      </c>
      <c r="K376" s="18" t="s">
        <v>2120</v>
      </c>
      <c r="L376" s="32" t="s">
        <v>2121</v>
      </c>
      <c r="M376" s="32" t="s">
        <v>2122</v>
      </c>
      <c r="N376" s="18" t="s">
        <v>2123</v>
      </c>
      <c r="O376" s="18" t="s">
        <v>2124</v>
      </c>
      <c r="P376" s="18" t="s">
        <v>2125</v>
      </c>
      <c r="Q376" s="18" t="s">
        <v>117</v>
      </c>
      <c r="R376" s="33" t="s">
        <v>2126</v>
      </c>
      <c r="S376" s="33" t="s">
        <v>2127</v>
      </c>
      <c r="T376" s="33" t="s">
        <v>2128</v>
      </c>
      <c r="U376" s="33" t="s">
        <v>2129</v>
      </c>
      <c r="V376" s="31"/>
      <c r="W376" s="31"/>
      <c r="X376" s="31"/>
      <c r="Y376" s="31"/>
      <c r="Z376" s="2"/>
      <c r="AA376" s="2"/>
      <c r="AB376" s="2"/>
      <c r="AC376" s="2"/>
      <c r="AD376" s="2"/>
    </row>
    <row r="377" spans="1:30" ht="14.25" customHeight="1" x14ac:dyDescent="0.2">
      <c r="A377" s="18" t="s">
        <v>2130</v>
      </c>
      <c r="B377" s="1">
        <f>VLOOKUP('FINAL CODES'!A377,'Demographic data '!$A$2:$H$927,2,TRUE)</f>
        <v>1944</v>
      </c>
      <c r="C377" s="1">
        <f>VLOOKUP(A377,'Demographic data '!$A$2:$H$927,3,TRUE)</f>
        <v>1</v>
      </c>
      <c r="D377" s="1">
        <f>VLOOKUP(A377,'Demographic data '!$A$2:$H$927,4,TRUE)</f>
        <v>39.30684931506849</v>
      </c>
      <c r="E377" s="1">
        <f>VLOOKUP(A377,'Demographic data '!$A$2:$H$927,5,TRUE)</f>
        <v>187</v>
      </c>
      <c r="F377" s="1">
        <f>VLOOKUP(A377,'Demographic data '!$A$2:$H$927,6,TRUE)</f>
        <v>3</v>
      </c>
      <c r="G377" s="1">
        <f>VLOOKUP(A377,'Demographic data '!$A$2:$H$927,7,TRUE)</f>
        <v>7</v>
      </c>
      <c r="H377" s="1">
        <f>VLOOKUP(A377,'Demographic data '!$A$2:$H$927,8,TRUE)</f>
        <v>2</v>
      </c>
      <c r="J377" s="18" t="s">
        <v>2131</v>
      </c>
      <c r="K377" s="18" t="s">
        <v>2132</v>
      </c>
      <c r="L377" s="29"/>
      <c r="M377" s="29"/>
      <c r="N377" s="18" t="s">
        <v>2133</v>
      </c>
      <c r="O377" s="18" t="s">
        <v>2134</v>
      </c>
      <c r="P377" s="18" t="s">
        <v>54</v>
      </c>
      <c r="Q377" s="18">
        <v>-99</v>
      </c>
      <c r="R377" s="33" t="s">
        <v>2135</v>
      </c>
      <c r="S377" s="33" t="s">
        <v>101</v>
      </c>
      <c r="T377" s="33" t="s">
        <v>2136</v>
      </c>
      <c r="U377" s="33" t="s">
        <v>101</v>
      </c>
      <c r="V377" s="31"/>
      <c r="W377" s="31"/>
      <c r="X377" s="31"/>
      <c r="Y377" s="31"/>
      <c r="Z377" s="2"/>
      <c r="AA377" s="2"/>
      <c r="AB377" s="2"/>
      <c r="AC377" s="2"/>
      <c r="AD377" s="2"/>
    </row>
    <row r="378" spans="1:30" ht="14.25" customHeight="1" x14ac:dyDescent="0.2">
      <c r="A378" s="18" t="s">
        <v>2137</v>
      </c>
      <c r="B378" s="1">
        <f>VLOOKUP('FINAL CODES'!A378,'Demographic data '!$A$2:$H$927,2,TRUE)</f>
        <v>3049</v>
      </c>
      <c r="C378" s="1">
        <f>VLOOKUP(A378,'Demographic data '!$A$2:$H$927,3,TRUE)</f>
        <v>0</v>
      </c>
      <c r="D378" s="1">
        <f>VLOOKUP(A378,'Demographic data '!$A$2:$H$927,4,TRUE)</f>
        <v>47.257534246575339</v>
      </c>
      <c r="E378" s="1">
        <f>VLOOKUP(A378,'Demographic data '!$A$2:$H$927,5,TRUE)</f>
        <v>185</v>
      </c>
      <c r="F378" s="1">
        <f>VLOOKUP(A378,'Demographic data '!$A$2:$H$927,6,TRUE)</f>
        <v>3</v>
      </c>
      <c r="G378" s="1">
        <f>VLOOKUP(A378,'Demographic data '!$A$2:$H$927,7,TRUE)</f>
        <v>6</v>
      </c>
      <c r="H378" s="1">
        <f>VLOOKUP(A378,'Demographic data '!$A$2:$H$927,8,TRUE)</f>
        <v>10</v>
      </c>
      <c r="J378" s="18" t="s">
        <v>2138</v>
      </c>
      <c r="K378" s="18" t="s">
        <v>350</v>
      </c>
      <c r="L378" s="29"/>
      <c r="M378" s="29"/>
      <c r="N378" s="18" t="s">
        <v>2139</v>
      </c>
      <c r="O378" s="18" t="s">
        <v>2140</v>
      </c>
      <c r="P378" s="18" t="s">
        <v>242</v>
      </c>
      <c r="Q378" s="18">
        <v>-999</v>
      </c>
      <c r="R378" s="33" t="s">
        <v>2141</v>
      </c>
      <c r="S378" s="33">
        <v>2</v>
      </c>
      <c r="T378" s="33" t="s">
        <v>2142</v>
      </c>
      <c r="U378" s="33">
        <v>7</v>
      </c>
      <c r="V378" s="31"/>
      <c r="W378" s="31"/>
      <c r="X378" s="31"/>
      <c r="Y378" s="31"/>
      <c r="Z378" s="2"/>
      <c r="AA378" s="2"/>
      <c r="AB378" s="2"/>
      <c r="AC378" s="2"/>
      <c r="AD378" s="2"/>
    </row>
    <row r="379" spans="1:30" ht="14.25" customHeight="1" x14ac:dyDescent="0.2">
      <c r="A379" s="18" t="s">
        <v>2143</v>
      </c>
      <c r="B379" s="1">
        <f>VLOOKUP('FINAL CODES'!A379,'Demographic data '!$A$2:$H$927,2,TRUE)</f>
        <v>1599</v>
      </c>
      <c r="C379" s="1">
        <f>VLOOKUP(A379,'Demographic data '!$A$2:$H$927,3,TRUE)</f>
        <v>1</v>
      </c>
      <c r="D379" s="1">
        <f>VLOOKUP(A379,'Demographic data '!$A$2:$H$927,4,TRUE)</f>
        <v>63.482191780821921</v>
      </c>
      <c r="E379" s="1">
        <f>VLOOKUP(A379,'Demographic data '!$A$2:$H$927,5,TRUE)</f>
        <v>185</v>
      </c>
      <c r="F379" s="1">
        <f>VLOOKUP(A379,'Demographic data '!$A$2:$H$927,6,TRUE)</f>
        <v>7</v>
      </c>
      <c r="G379" s="1">
        <f>VLOOKUP(A379,'Demographic data '!$A$2:$H$927,7,TRUE)</f>
        <v>3</v>
      </c>
      <c r="H379" s="1">
        <f>VLOOKUP(A379,'Demographic data '!$A$2:$H$927,8,TRUE)</f>
        <v>10</v>
      </c>
      <c r="J379" s="18" t="s">
        <v>2144</v>
      </c>
      <c r="K379" s="18">
        <v>6</v>
      </c>
      <c r="L379" s="29"/>
      <c r="M379" s="29"/>
      <c r="N379" s="18" t="s">
        <v>2145</v>
      </c>
      <c r="O379" s="18" t="s">
        <v>426</v>
      </c>
      <c r="P379" s="18" t="s">
        <v>1122</v>
      </c>
      <c r="Q379" s="18">
        <v>-999</v>
      </c>
      <c r="R379" s="33" t="s">
        <v>2146</v>
      </c>
      <c r="S379" s="33">
        <v>-999</v>
      </c>
      <c r="T379" s="33" t="s">
        <v>2147</v>
      </c>
      <c r="U379" s="33">
        <v>13</v>
      </c>
      <c r="V379" s="31"/>
      <c r="W379" s="31"/>
      <c r="X379" s="31"/>
      <c r="Y379" s="31"/>
      <c r="Z379" s="2"/>
      <c r="AA379" s="2"/>
      <c r="AB379" s="2"/>
      <c r="AC379" s="2"/>
      <c r="AD379" s="2"/>
    </row>
    <row r="380" spans="1:30" ht="14.25" customHeight="1" x14ac:dyDescent="0.2">
      <c r="A380" s="18" t="s">
        <v>2148</v>
      </c>
      <c r="B380" s="1">
        <f>VLOOKUP('FINAL CODES'!A380,'Demographic data '!$A$2:$H$927,2,TRUE)</f>
        <v>33</v>
      </c>
      <c r="C380" s="1">
        <f>VLOOKUP(A380,'Demographic data '!$A$2:$H$927,3,TRUE)</f>
        <v>0</v>
      </c>
      <c r="D380" s="1">
        <f>VLOOKUP(A380,'Demographic data '!$A$2:$H$927,4,TRUE)</f>
        <v>31.087671232876712</v>
      </c>
      <c r="E380" s="1">
        <f>VLOOKUP(A380,'Demographic data '!$A$2:$H$927,5,TRUE)</f>
        <v>185</v>
      </c>
      <c r="F380" s="1">
        <f>VLOOKUP(A380,'Demographic data '!$A$2:$H$927,6,TRUE)</f>
        <v>4</v>
      </c>
      <c r="G380" s="1">
        <f>VLOOKUP(A380,'Demographic data '!$A$2:$H$927,7,TRUE)</f>
        <v>7</v>
      </c>
      <c r="H380" s="1">
        <f>VLOOKUP(A380,'Demographic data '!$A$2:$H$927,8,TRUE)</f>
        <v>3</v>
      </c>
      <c r="J380" s="18" t="s">
        <v>2149</v>
      </c>
      <c r="K380" s="18">
        <v>13</v>
      </c>
      <c r="L380" s="29"/>
      <c r="M380" s="29"/>
      <c r="N380" s="18" t="s">
        <v>2150</v>
      </c>
      <c r="O380" s="18" t="s">
        <v>2151</v>
      </c>
      <c r="P380" s="18" t="s">
        <v>2152</v>
      </c>
      <c r="Q380" s="18" t="s">
        <v>117</v>
      </c>
      <c r="R380" s="33" t="s">
        <v>2073</v>
      </c>
      <c r="S380" s="33">
        <v>-999</v>
      </c>
      <c r="T380" s="33" t="s">
        <v>2153</v>
      </c>
      <c r="U380" s="33">
        <v>6</v>
      </c>
      <c r="V380" s="31"/>
      <c r="W380" s="31"/>
      <c r="X380" s="31"/>
      <c r="Y380" s="31"/>
      <c r="Z380" s="2"/>
      <c r="AA380" s="2"/>
      <c r="AB380" s="2"/>
      <c r="AC380" s="2"/>
      <c r="AD380" s="2"/>
    </row>
    <row r="381" spans="1:30" ht="14.25" customHeight="1" x14ac:dyDescent="0.2">
      <c r="A381" s="18" t="s">
        <v>2154</v>
      </c>
      <c r="B381" s="1">
        <f>VLOOKUP('FINAL CODES'!A381,'Demographic data '!$A$2:$H$927,2,TRUE)</f>
        <v>1538</v>
      </c>
      <c r="C381" s="1">
        <f>VLOOKUP(A381,'Demographic data '!$A$2:$H$927,3,TRUE)</f>
        <v>0</v>
      </c>
      <c r="D381" s="1">
        <f>VLOOKUP(A381,'Demographic data '!$A$2:$H$927,4,TRUE)</f>
        <v>28</v>
      </c>
      <c r="E381" s="1">
        <f>VLOOKUP(A381,'Demographic data '!$A$2:$H$927,5,TRUE)</f>
        <v>185</v>
      </c>
      <c r="F381" s="1">
        <f>VLOOKUP(A381,'Demographic data '!$A$2:$H$927,6,TRUE)</f>
        <v>3</v>
      </c>
      <c r="G381" s="1">
        <f>VLOOKUP(A381,'Demographic data '!$A$2:$H$927,7,TRUE)</f>
        <v>4</v>
      </c>
      <c r="H381" s="1">
        <f>VLOOKUP(A381,'Demographic data '!$A$2:$H$927,8,TRUE)</f>
        <v>4</v>
      </c>
      <c r="J381" s="18" t="s">
        <v>2155</v>
      </c>
      <c r="K381" s="18">
        <v>6</v>
      </c>
      <c r="L381" s="29"/>
      <c r="M381" s="29"/>
      <c r="N381" s="18" t="s">
        <v>2156</v>
      </c>
      <c r="O381" s="18">
        <v>6</v>
      </c>
      <c r="P381" s="18" t="s">
        <v>2157</v>
      </c>
      <c r="Q381" s="18" t="s">
        <v>108</v>
      </c>
      <c r="R381" s="33" t="s">
        <v>2158</v>
      </c>
      <c r="S381" s="33">
        <v>10</v>
      </c>
      <c r="T381" s="33" t="s">
        <v>2159</v>
      </c>
      <c r="U381" s="33">
        <v>3</v>
      </c>
      <c r="V381" s="31"/>
      <c r="W381" s="31"/>
      <c r="X381" s="31"/>
      <c r="Y381" s="31"/>
      <c r="Z381" s="2"/>
      <c r="AA381" s="2"/>
      <c r="AB381" s="2"/>
      <c r="AC381" s="2"/>
      <c r="AD381" s="2"/>
    </row>
    <row r="382" spans="1:30" ht="14.25" customHeight="1" x14ac:dyDescent="0.2">
      <c r="A382" s="18" t="s">
        <v>2160</v>
      </c>
      <c r="B382" s="1">
        <f>VLOOKUP('FINAL CODES'!A382,'Demographic data '!$A$2:$H$927,2,TRUE)</f>
        <v>695</v>
      </c>
      <c r="C382" s="1">
        <f>VLOOKUP(A382,'Demographic data '!$A$2:$H$927,3,TRUE)</f>
        <v>1</v>
      </c>
      <c r="D382" s="1">
        <f>VLOOKUP(A382,'Demographic data '!$A$2:$H$927,4,TRUE)</f>
        <v>60.145205479452052</v>
      </c>
      <c r="E382" s="1">
        <f>VLOOKUP(A382,'Demographic data '!$A$2:$H$927,5,TRUE)</f>
        <v>185</v>
      </c>
      <c r="F382" s="1">
        <f>VLOOKUP(A382,'Demographic data '!$A$2:$H$927,6,TRUE)</f>
        <v>4</v>
      </c>
      <c r="G382" s="1">
        <f>VLOOKUP(A382,'Demographic data '!$A$2:$H$927,7,TRUE)</f>
        <v>7</v>
      </c>
      <c r="H382" s="1">
        <f>VLOOKUP(A382,'Demographic data '!$A$2:$H$927,8,TRUE)</f>
        <v>6</v>
      </c>
      <c r="J382" s="18" t="s">
        <v>54</v>
      </c>
      <c r="K382" s="18">
        <v>-99</v>
      </c>
      <c r="L382" s="29">
        <v>-99</v>
      </c>
      <c r="M382" s="29">
        <v>-99</v>
      </c>
      <c r="N382" s="18" t="s">
        <v>54</v>
      </c>
      <c r="O382" s="18">
        <v>-99</v>
      </c>
      <c r="P382" s="18" t="s">
        <v>1886</v>
      </c>
      <c r="Q382" s="18">
        <v>-999</v>
      </c>
      <c r="R382" s="33" t="s">
        <v>2161</v>
      </c>
      <c r="S382" s="33" t="s">
        <v>101</v>
      </c>
      <c r="T382" s="33" t="s">
        <v>2162</v>
      </c>
      <c r="U382" s="33">
        <v>6</v>
      </c>
      <c r="V382" s="31"/>
      <c r="W382" s="31"/>
      <c r="X382" s="31"/>
      <c r="Y382" s="31"/>
      <c r="Z382" s="2"/>
      <c r="AA382" s="2"/>
      <c r="AB382" s="2"/>
      <c r="AC382" s="2"/>
      <c r="AD382" s="2"/>
    </row>
    <row r="383" spans="1:30" ht="14.25" customHeight="1" x14ac:dyDescent="0.2">
      <c r="A383" s="18" t="s">
        <v>2163</v>
      </c>
      <c r="B383" s="1">
        <f>VLOOKUP('FINAL CODES'!A383,'Demographic data '!$A$2:$H$927,2,TRUE)</f>
        <v>1953</v>
      </c>
      <c r="C383" s="1">
        <f>VLOOKUP(A383,'Demographic data '!$A$2:$H$927,3,TRUE)</f>
        <v>0</v>
      </c>
      <c r="D383" s="1">
        <f>VLOOKUP(A383,'Demographic data '!$A$2:$H$927,4,TRUE)</f>
        <v>37.37808219178082</v>
      </c>
      <c r="E383" s="1">
        <f>VLOOKUP(A383,'Demographic data '!$A$2:$H$927,5,TRUE)</f>
        <v>84</v>
      </c>
      <c r="F383" s="1">
        <f>VLOOKUP(A383,'Demographic data '!$A$2:$H$927,6,TRUE)</f>
        <v>5</v>
      </c>
      <c r="G383" s="1">
        <f>VLOOKUP(A383,'Demographic data '!$A$2:$H$927,7,TRUE)</f>
        <v>4</v>
      </c>
      <c r="H383" s="1">
        <f>VLOOKUP(A383,'Demographic data '!$A$2:$H$927,8,TRUE)</f>
        <v>5</v>
      </c>
      <c r="J383" s="18" t="s">
        <v>242</v>
      </c>
      <c r="K383" s="18">
        <v>-999</v>
      </c>
      <c r="L383" s="29">
        <v>-999</v>
      </c>
      <c r="M383" s="29">
        <v>-999</v>
      </c>
      <c r="N383" s="18" t="s">
        <v>2164</v>
      </c>
      <c r="O383" s="18">
        <v>-999</v>
      </c>
      <c r="P383" s="18" t="s">
        <v>2165</v>
      </c>
      <c r="Q383" s="18" t="s">
        <v>1053</v>
      </c>
      <c r="R383" s="33" t="s">
        <v>2166</v>
      </c>
      <c r="S383" s="33" t="s">
        <v>101</v>
      </c>
      <c r="T383" s="33" t="s">
        <v>2167</v>
      </c>
      <c r="U383" s="33">
        <v>2</v>
      </c>
      <c r="V383" s="31"/>
      <c r="W383" s="31"/>
      <c r="X383" s="31"/>
      <c r="Y383" s="31"/>
      <c r="Z383" s="2"/>
      <c r="AA383" s="2"/>
      <c r="AB383" s="2"/>
      <c r="AC383" s="2"/>
      <c r="AD383" s="2"/>
    </row>
    <row r="384" spans="1:30" ht="14.25" customHeight="1" x14ac:dyDescent="0.2">
      <c r="A384" s="18" t="s">
        <v>2168</v>
      </c>
      <c r="B384" s="1">
        <f>VLOOKUP('FINAL CODES'!A384,'Demographic data '!$A$2:$H$927,2,TRUE)</f>
        <v>1630</v>
      </c>
      <c r="C384" s="1">
        <f>VLOOKUP(A384,'Demographic data '!$A$2:$H$927,3,TRUE)</f>
        <v>1</v>
      </c>
      <c r="D384" s="1">
        <f>VLOOKUP(A384,'Demographic data '!$A$2:$H$927,4,TRUE)</f>
        <v>32.778082191780825</v>
      </c>
      <c r="E384" s="1">
        <f>VLOOKUP(A384,'Demographic data '!$A$2:$H$927,5,TRUE)</f>
        <v>185</v>
      </c>
      <c r="F384" s="1">
        <f>VLOOKUP(A384,'Demographic data '!$A$2:$H$927,6,TRUE)</f>
        <v>4</v>
      </c>
      <c r="G384" s="1">
        <f>VLOOKUP(A384,'Demographic data '!$A$2:$H$927,7,TRUE)</f>
        <v>1</v>
      </c>
      <c r="H384" s="1">
        <f>VLOOKUP(A384,'Demographic data '!$A$2:$H$927,8,TRUE)</f>
        <v>2</v>
      </c>
      <c r="J384" s="18" t="s">
        <v>2169</v>
      </c>
      <c r="K384" s="18" t="s">
        <v>125</v>
      </c>
      <c r="L384" s="32" t="s">
        <v>125</v>
      </c>
      <c r="M384" s="32" t="s">
        <v>125</v>
      </c>
      <c r="N384" s="18" t="s">
        <v>2170</v>
      </c>
      <c r="O384" s="18" t="s">
        <v>511</v>
      </c>
      <c r="P384" s="18" t="s">
        <v>2171</v>
      </c>
      <c r="Q384" s="18">
        <v>-999</v>
      </c>
      <c r="R384" s="33" t="s">
        <v>2172</v>
      </c>
      <c r="S384" s="33" t="s">
        <v>152</v>
      </c>
      <c r="T384" s="33" t="s">
        <v>2173</v>
      </c>
      <c r="U384" s="33" t="s">
        <v>2174</v>
      </c>
      <c r="V384" s="31"/>
      <c r="W384" s="31"/>
      <c r="X384" s="31"/>
      <c r="Y384" s="31"/>
      <c r="Z384" s="2"/>
      <c r="AA384" s="2"/>
      <c r="AB384" s="2"/>
      <c r="AC384" s="2"/>
      <c r="AD384" s="2"/>
    </row>
    <row r="385" spans="1:30" ht="14.25" customHeight="1" x14ac:dyDescent="0.2">
      <c r="A385" s="18" t="s">
        <v>2175</v>
      </c>
      <c r="B385" s="1">
        <f>VLOOKUP('FINAL CODES'!A385,'Demographic data '!$A$2:$H$927,2,TRUE)</f>
        <v>1959</v>
      </c>
      <c r="C385" s="1">
        <f>VLOOKUP(A385,'Demographic data '!$A$2:$H$927,3,TRUE)</f>
        <v>1</v>
      </c>
      <c r="D385" s="1">
        <f>VLOOKUP(A385,'Demographic data '!$A$2:$H$927,4,TRUE)</f>
        <v>53.082191780821915</v>
      </c>
      <c r="E385" s="1">
        <f>VLOOKUP(A385,'Demographic data '!$A$2:$H$927,5,TRUE)</f>
        <v>185</v>
      </c>
      <c r="F385" s="1">
        <f>VLOOKUP(A385,'Demographic data '!$A$2:$H$927,6,TRUE)</f>
        <v>4</v>
      </c>
      <c r="G385" s="1">
        <f>VLOOKUP(A385,'Demographic data '!$A$2:$H$927,7,TRUE)</f>
        <v>4</v>
      </c>
      <c r="H385" s="1">
        <f>VLOOKUP(A385,'Demographic data '!$A$2:$H$927,8,TRUE)</f>
        <v>10</v>
      </c>
      <c r="J385" s="18" t="s">
        <v>2176</v>
      </c>
      <c r="K385" s="18" t="s">
        <v>1768</v>
      </c>
      <c r="L385" s="29"/>
      <c r="M385" s="29"/>
      <c r="N385" s="18" t="s">
        <v>2177</v>
      </c>
      <c r="O385" s="18" t="s">
        <v>2178</v>
      </c>
      <c r="P385" s="18" t="s">
        <v>2179</v>
      </c>
      <c r="Q385" s="18" t="s">
        <v>2180</v>
      </c>
      <c r="R385" s="33" t="s">
        <v>2181</v>
      </c>
      <c r="S385" s="33" t="s">
        <v>2182</v>
      </c>
      <c r="T385" s="33" t="s">
        <v>2183</v>
      </c>
      <c r="U385" s="33" t="s">
        <v>471</v>
      </c>
      <c r="V385" s="31"/>
      <c r="W385" s="31"/>
      <c r="X385" s="31"/>
      <c r="Y385" s="31"/>
      <c r="Z385" s="2"/>
      <c r="AA385" s="2"/>
      <c r="AB385" s="2"/>
      <c r="AC385" s="2"/>
      <c r="AD385" s="2"/>
    </row>
    <row r="386" spans="1:30" ht="14.25" customHeight="1" x14ac:dyDescent="0.2">
      <c r="A386" s="18" t="s">
        <v>2184</v>
      </c>
      <c r="B386" s="1">
        <f>VLOOKUP('FINAL CODES'!A386,'Demographic data '!$A$2:$H$927,2,TRUE)</f>
        <v>1800</v>
      </c>
      <c r="C386" s="1">
        <f>VLOOKUP(A386,'Demographic data '!$A$2:$H$927,3,TRUE)</f>
        <v>1</v>
      </c>
      <c r="D386" s="1">
        <f>VLOOKUP(A386,'Demographic data '!$A$2:$H$927,4,TRUE)</f>
        <v>22.890410958904109</v>
      </c>
      <c r="E386" s="1">
        <f>VLOOKUP(A386,'Demographic data '!$A$2:$H$927,5,TRUE)</f>
        <v>185</v>
      </c>
      <c r="F386" s="1">
        <f>VLOOKUP(A386,'Demographic data '!$A$2:$H$927,6,TRUE)</f>
        <v>4</v>
      </c>
      <c r="G386" s="1">
        <f>VLOOKUP(A386,'Demographic data '!$A$2:$H$927,7,TRUE)</f>
        <v>3</v>
      </c>
      <c r="H386" s="1">
        <f>VLOOKUP(A386,'Demographic data '!$A$2:$H$927,8,TRUE)</f>
        <v>5</v>
      </c>
      <c r="J386" s="18" t="s">
        <v>1943</v>
      </c>
      <c r="K386" s="18">
        <v>-999</v>
      </c>
      <c r="L386" s="29"/>
      <c r="M386" s="29"/>
      <c r="N386" s="18" t="s">
        <v>2185</v>
      </c>
      <c r="O386" s="18" t="s">
        <v>117</v>
      </c>
      <c r="P386" s="18" t="s">
        <v>2186</v>
      </c>
      <c r="Q386" s="18" t="s">
        <v>1053</v>
      </c>
      <c r="R386" s="33" t="s">
        <v>2187</v>
      </c>
      <c r="S386" s="33" t="s">
        <v>1526</v>
      </c>
      <c r="T386" s="33" t="s">
        <v>2188</v>
      </c>
      <c r="U386" s="33">
        <v>8</v>
      </c>
      <c r="V386" s="31"/>
      <c r="W386" s="31"/>
      <c r="X386" s="31"/>
      <c r="Y386" s="31"/>
      <c r="Z386" s="2"/>
      <c r="AA386" s="2"/>
      <c r="AB386" s="2"/>
      <c r="AC386" s="2"/>
      <c r="AD386" s="2"/>
    </row>
    <row r="387" spans="1:30" ht="14.25" customHeight="1" x14ac:dyDescent="0.2">
      <c r="A387" s="18" t="s">
        <v>2189</v>
      </c>
      <c r="B387" s="1">
        <f>VLOOKUP('FINAL CODES'!A387,'Demographic data '!$A$2:$H$927,2,TRUE)</f>
        <v>2212</v>
      </c>
      <c r="C387" s="1">
        <f>VLOOKUP(A387,'Demographic data '!$A$2:$H$927,3,TRUE)</f>
        <v>1</v>
      </c>
      <c r="D387" s="1">
        <f>VLOOKUP(A387,'Demographic data '!$A$2:$H$927,4,TRUE)</f>
        <v>56.92876712328767</v>
      </c>
      <c r="E387" s="1">
        <f>VLOOKUP(A387,'Demographic data '!$A$2:$H$927,5,TRUE)</f>
        <v>185</v>
      </c>
      <c r="F387" s="1">
        <f>VLOOKUP(A387,'Demographic data '!$A$2:$H$927,6,TRUE)</f>
        <v>4</v>
      </c>
      <c r="G387" s="1">
        <f>VLOOKUP(A387,'Demographic data '!$A$2:$H$927,7,TRUE)</f>
        <v>1</v>
      </c>
      <c r="H387" s="1">
        <f>VLOOKUP(A387,'Demographic data '!$A$2:$H$927,8,TRUE)</f>
        <v>10</v>
      </c>
      <c r="J387" s="18" t="s">
        <v>2190</v>
      </c>
      <c r="K387" s="18">
        <v>6</v>
      </c>
      <c r="L387" s="29"/>
      <c r="M387" s="29"/>
      <c r="N387" s="18" t="s">
        <v>2191</v>
      </c>
      <c r="O387" s="18" t="s">
        <v>426</v>
      </c>
      <c r="P387" s="18" t="s">
        <v>54</v>
      </c>
      <c r="Q387" s="18">
        <v>-99</v>
      </c>
      <c r="R387" s="33" t="s">
        <v>54</v>
      </c>
      <c r="S387" s="33">
        <v>-99</v>
      </c>
      <c r="T387" s="33" t="s">
        <v>2192</v>
      </c>
      <c r="U387" s="33">
        <v>6</v>
      </c>
      <c r="V387" s="31"/>
      <c r="W387" s="31"/>
      <c r="X387" s="31"/>
      <c r="Y387" s="31"/>
      <c r="Z387" s="2"/>
      <c r="AA387" s="2"/>
      <c r="AB387" s="2"/>
      <c r="AC387" s="2"/>
      <c r="AD387" s="2"/>
    </row>
    <row r="388" spans="1:30" ht="14.25" customHeight="1" x14ac:dyDescent="0.2">
      <c r="A388" s="18" t="s">
        <v>2193</v>
      </c>
      <c r="B388" s="1">
        <f>VLOOKUP('FINAL CODES'!A388,'Demographic data '!$A$2:$H$927,2,TRUE)</f>
        <v>1512</v>
      </c>
      <c r="C388" s="1">
        <f>VLOOKUP(A388,'Demographic data '!$A$2:$H$927,3,TRUE)</f>
        <v>1</v>
      </c>
      <c r="D388" s="1">
        <f>VLOOKUP(A388,'Demographic data '!$A$2:$H$927,4,TRUE)</f>
        <v>26.56986301369863</v>
      </c>
      <c r="E388" s="1">
        <f>VLOOKUP(A388,'Demographic data '!$A$2:$H$927,5,TRUE)</f>
        <v>185</v>
      </c>
      <c r="F388" s="1">
        <f>VLOOKUP(A388,'Demographic data '!$A$2:$H$927,6,TRUE)</f>
        <v>3</v>
      </c>
      <c r="G388" s="1">
        <f>VLOOKUP(A388,'Demographic data '!$A$2:$H$927,7,TRUE)</f>
        <v>3</v>
      </c>
      <c r="H388" s="1">
        <f>VLOOKUP(A388,'Demographic data '!$A$2:$H$927,8,TRUE)</f>
        <v>3</v>
      </c>
      <c r="K388" s="18">
        <v>-99</v>
      </c>
      <c r="L388" s="29"/>
      <c r="M388" s="29"/>
      <c r="O388" s="18">
        <v>-99</v>
      </c>
      <c r="Q388" s="18">
        <v>-99</v>
      </c>
      <c r="R388" s="33"/>
      <c r="S388" s="33">
        <v>-99</v>
      </c>
      <c r="T388" s="33"/>
      <c r="U388" s="33">
        <v>-99</v>
      </c>
      <c r="V388" s="31"/>
      <c r="W388" s="31"/>
      <c r="X388" s="31"/>
      <c r="Y388" s="31"/>
      <c r="Z388" s="2"/>
      <c r="AA388" s="2"/>
      <c r="AB388" s="2"/>
      <c r="AC388" s="2"/>
      <c r="AD388" s="2"/>
    </row>
    <row r="389" spans="1:30" ht="14.25" customHeight="1" x14ac:dyDescent="0.2">
      <c r="A389" s="18" t="s">
        <v>2194</v>
      </c>
      <c r="B389" s="1">
        <f>VLOOKUP('FINAL CODES'!A389,'Demographic data '!$A$2:$H$927,2,TRUE)</f>
        <v>2114</v>
      </c>
      <c r="C389" s="1">
        <f>VLOOKUP(A389,'Demographic data '!$A$2:$H$927,3,TRUE)</f>
        <v>0</v>
      </c>
      <c r="D389" s="1">
        <f>VLOOKUP(A389,'Demographic data '!$A$2:$H$927,4,TRUE)</f>
        <v>29.87123287671233</v>
      </c>
      <c r="E389" s="1">
        <f>VLOOKUP(A389,'Demographic data '!$A$2:$H$927,5,TRUE)</f>
        <v>-9</v>
      </c>
      <c r="F389" s="1">
        <f>VLOOKUP(A389,'Demographic data '!$A$2:$H$927,6,TRUE)</f>
        <v>-9</v>
      </c>
      <c r="G389" s="1">
        <f>VLOOKUP(A389,'Demographic data '!$A$2:$H$927,7,TRUE)</f>
        <v>-9</v>
      </c>
      <c r="H389" s="1">
        <f>VLOOKUP(A389,'Demographic data '!$A$2:$H$927,8,TRUE)</f>
        <v>-9</v>
      </c>
      <c r="J389" s="18" t="s">
        <v>2195</v>
      </c>
      <c r="K389" s="18" t="s">
        <v>2196</v>
      </c>
      <c r="L389" s="29"/>
      <c r="M389" s="29"/>
      <c r="N389" s="18" t="s">
        <v>2197</v>
      </c>
      <c r="O389" s="18" t="s">
        <v>460</v>
      </c>
      <c r="P389" s="18" t="s">
        <v>54</v>
      </c>
      <c r="Q389" s="18">
        <v>-99</v>
      </c>
      <c r="R389" s="33" t="s">
        <v>2198</v>
      </c>
      <c r="S389" s="33" t="s">
        <v>101</v>
      </c>
      <c r="T389" s="33" t="s">
        <v>2199</v>
      </c>
      <c r="U389" s="33">
        <v>6</v>
      </c>
      <c r="V389" s="31"/>
      <c r="W389" s="31"/>
      <c r="X389" s="31"/>
      <c r="Y389" s="31"/>
      <c r="Z389" s="2"/>
      <c r="AA389" s="2"/>
      <c r="AB389" s="2"/>
      <c r="AC389" s="2"/>
      <c r="AD389" s="2"/>
    </row>
    <row r="390" spans="1:30" ht="14.25" customHeight="1" x14ac:dyDescent="0.2">
      <c r="A390" s="18" t="s">
        <v>2200</v>
      </c>
      <c r="B390" s="1">
        <f>VLOOKUP('FINAL CODES'!A390,'Demographic data '!$A$2:$H$927,2,TRUE)</f>
        <v>840</v>
      </c>
      <c r="C390" s="1">
        <f>VLOOKUP(A390,'Demographic data '!$A$2:$H$927,3,TRUE)</f>
        <v>1</v>
      </c>
      <c r="D390" s="1">
        <f>VLOOKUP(A390,'Demographic data '!$A$2:$H$927,4,TRUE)</f>
        <v>25.454794520547946</v>
      </c>
      <c r="E390" s="1">
        <f>VLOOKUP(A390,'Demographic data '!$A$2:$H$927,5,TRUE)</f>
        <v>84</v>
      </c>
      <c r="F390" s="1">
        <f>VLOOKUP(A390,'Demographic data '!$A$2:$H$927,6,TRUE)</f>
        <v>11</v>
      </c>
      <c r="G390" s="1">
        <f>VLOOKUP(A390,'Demographic data '!$A$2:$H$927,7,TRUE)</f>
        <v>1</v>
      </c>
      <c r="H390" s="1">
        <f>VLOOKUP(A390,'Demographic data '!$A$2:$H$927,8,TRUE)</f>
        <v>8</v>
      </c>
      <c r="J390" s="18" t="s">
        <v>2201</v>
      </c>
      <c r="K390" s="18" t="s">
        <v>389</v>
      </c>
      <c r="L390" s="29"/>
      <c r="M390" s="29"/>
      <c r="N390" s="18" t="s">
        <v>2202</v>
      </c>
      <c r="O390" s="18" t="s">
        <v>2203</v>
      </c>
      <c r="P390" s="18" t="s">
        <v>54</v>
      </c>
      <c r="Q390" s="18">
        <v>-99</v>
      </c>
      <c r="R390" s="33" t="s">
        <v>54</v>
      </c>
      <c r="S390" s="33">
        <v>99</v>
      </c>
      <c r="T390" s="33" t="s">
        <v>54</v>
      </c>
      <c r="U390" s="33">
        <v>-99</v>
      </c>
      <c r="V390" s="31"/>
      <c r="W390" s="31"/>
      <c r="X390" s="31"/>
      <c r="Y390" s="31"/>
      <c r="Z390" s="2"/>
      <c r="AA390" s="2"/>
      <c r="AB390" s="2"/>
      <c r="AC390" s="2"/>
      <c r="AD390" s="2"/>
    </row>
    <row r="391" spans="1:30" ht="14.25" customHeight="1" x14ac:dyDescent="0.2">
      <c r="A391" s="18" t="s">
        <v>2204</v>
      </c>
      <c r="B391" s="1">
        <f>VLOOKUP('FINAL CODES'!A391,'Demographic data '!$A$2:$H$927,2,TRUE)</f>
        <v>1816</v>
      </c>
      <c r="C391" s="1">
        <f>VLOOKUP(A391,'Demographic data '!$A$2:$H$927,3,TRUE)</f>
        <v>0</v>
      </c>
      <c r="D391" s="1">
        <f>VLOOKUP(A391,'Demographic data '!$A$2:$H$927,4,TRUE)</f>
        <v>35.032876712328765</v>
      </c>
      <c r="E391" s="1">
        <f>VLOOKUP(A391,'Demographic data '!$A$2:$H$927,5,TRUE)</f>
        <v>185</v>
      </c>
      <c r="F391" s="1">
        <f>VLOOKUP(A391,'Demographic data '!$A$2:$H$927,6,TRUE)</f>
        <v>3</v>
      </c>
      <c r="G391" s="1">
        <f>VLOOKUP(A391,'Demographic data '!$A$2:$H$927,7,TRUE)</f>
        <v>7</v>
      </c>
      <c r="H391" s="1">
        <f>VLOOKUP(A391,'Demographic data '!$A$2:$H$927,8,TRUE)</f>
        <v>3</v>
      </c>
      <c r="J391" s="18" t="s">
        <v>2205</v>
      </c>
      <c r="K391" s="18" t="s">
        <v>68</v>
      </c>
      <c r="L391" s="29"/>
      <c r="M391" s="29"/>
      <c r="N391" s="18" t="s">
        <v>2206</v>
      </c>
      <c r="O391" s="18" t="s">
        <v>460</v>
      </c>
      <c r="P391" s="18" t="s">
        <v>2207</v>
      </c>
      <c r="Q391" s="18" t="s">
        <v>655</v>
      </c>
      <c r="R391" s="33" t="s">
        <v>2208</v>
      </c>
      <c r="S391" s="33" t="s">
        <v>2209</v>
      </c>
      <c r="T391" s="33" t="s">
        <v>2210</v>
      </c>
      <c r="U391" s="33" t="s">
        <v>1781</v>
      </c>
      <c r="V391" s="31"/>
      <c r="W391" s="31"/>
      <c r="X391" s="31"/>
      <c r="Y391" s="31"/>
      <c r="Z391" s="2"/>
      <c r="AA391" s="2"/>
      <c r="AB391" s="2"/>
      <c r="AC391" s="2"/>
      <c r="AD391" s="2"/>
    </row>
    <row r="392" spans="1:30" ht="14.25" customHeight="1" x14ac:dyDescent="0.2">
      <c r="A392" s="18" t="s">
        <v>2211</v>
      </c>
      <c r="B392" s="1">
        <f>VLOOKUP('FINAL CODES'!A392,'Demographic data '!$A$2:$H$927,2,TRUE)</f>
        <v>1557</v>
      </c>
      <c r="C392" s="1">
        <f>VLOOKUP(A392,'Demographic data '!$A$2:$H$927,3,TRUE)</f>
        <v>1</v>
      </c>
      <c r="D392" s="1">
        <f>VLOOKUP(A392,'Demographic data '!$A$2:$H$927,4,TRUE)</f>
        <v>35.695890410958903</v>
      </c>
      <c r="E392" s="1">
        <f>VLOOKUP(A392,'Demographic data '!$A$2:$H$927,5,TRUE)</f>
        <v>185</v>
      </c>
      <c r="F392" s="1">
        <f>VLOOKUP(A392,'Demographic data '!$A$2:$H$927,6,TRUE)</f>
        <v>4</v>
      </c>
      <c r="G392" s="1">
        <f>VLOOKUP(A392,'Demographic data '!$A$2:$H$927,7,TRUE)</f>
        <v>12</v>
      </c>
      <c r="H392" s="1">
        <f>VLOOKUP(A392,'Demographic data '!$A$2:$H$927,8,TRUE)</f>
        <v>5</v>
      </c>
      <c r="J392" s="18" t="s">
        <v>54</v>
      </c>
      <c r="K392" s="18">
        <v>-99</v>
      </c>
      <c r="L392" s="29"/>
      <c r="M392" s="29"/>
      <c r="N392" s="18" t="s">
        <v>2212</v>
      </c>
      <c r="O392" s="18" t="s">
        <v>1141</v>
      </c>
      <c r="P392" s="18" t="s">
        <v>2213</v>
      </c>
      <c r="Q392" s="18">
        <v>2</v>
      </c>
      <c r="R392" s="33" t="s">
        <v>2214</v>
      </c>
      <c r="S392" s="33" t="s">
        <v>101</v>
      </c>
      <c r="T392" s="33" t="s">
        <v>2215</v>
      </c>
      <c r="U392" s="33">
        <v>6</v>
      </c>
      <c r="V392" s="31"/>
      <c r="W392" s="31"/>
      <c r="X392" s="31"/>
      <c r="Y392" s="31"/>
      <c r="Z392" s="2"/>
      <c r="AA392" s="2"/>
      <c r="AB392" s="2"/>
      <c r="AC392" s="2"/>
      <c r="AD392" s="2"/>
    </row>
    <row r="393" spans="1:30" ht="14.25" customHeight="1" x14ac:dyDescent="0.2">
      <c r="A393" s="18" t="s">
        <v>2216</v>
      </c>
      <c r="B393" s="1">
        <f>VLOOKUP('FINAL CODES'!A393,'Demographic data '!$A$2:$H$927,2,TRUE)</f>
        <v>733</v>
      </c>
      <c r="C393" s="1">
        <f>VLOOKUP(A393,'Demographic data '!$A$2:$H$927,3,TRUE)</f>
        <v>0</v>
      </c>
      <c r="D393" s="1">
        <f>VLOOKUP(A393,'Demographic data '!$A$2:$H$927,4,TRUE)</f>
        <v>34.032876712328765</v>
      </c>
      <c r="E393" s="1">
        <f>VLOOKUP(A393,'Demographic data '!$A$2:$H$927,5,TRUE)</f>
        <v>84</v>
      </c>
      <c r="F393" s="1">
        <f>VLOOKUP(A393,'Demographic data '!$A$2:$H$927,6,TRUE)</f>
        <v>5</v>
      </c>
      <c r="G393" s="1">
        <f>VLOOKUP(A393,'Demographic data '!$A$2:$H$927,7,TRUE)</f>
        <v>2</v>
      </c>
      <c r="H393" s="1">
        <f>VLOOKUP(A393,'Demographic data '!$A$2:$H$927,8,TRUE)</f>
        <v>3</v>
      </c>
      <c r="J393" s="18" t="s">
        <v>2217</v>
      </c>
      <c r="K393" s="18" t="s">
        <v>159</v>
      </c>
      <c r="L393" s="29"/>
      <c r="M393" s="29"/>
      <c r="N393" s="18" t="s">
        <v>2218</v>
      </c>
      <c r="O393" s="18" t="s">
        <v>2219</v>
      </c>
      <c r="P393" s="18" t="s">
        <v>2220</v>
      </c>
      <c r="Q393" s="18">
        <v>2</v>
      </c>
      <c r="R393" s="33" t="s">
        <v>2221</v>
      </c>
      <c r="S393" s="33" t="s">
        <v>101</v>
      </c>
      <c r="T393" s="33" t="s">
        <v>2222</v>
      </c>
      <c r="U393" s="33" t="s">
        <v>2127</v>
      </c>
      <c r="V393" s="31"/>
      <c r="W393" s="31"/>
      <c r="X393" s="31"/>
      <c r="Y393" s="31"/>
      <c r="Z393" s="2"/>
      <c r="AA393" s="2"/>
      <c r="AB393" s="2"/>
      <c r="AC393" s="2"/>
      <c r="AD393" s="2"/>
    </row>
    <row r="394" spans="1:30" ht="14.25" customHeight="1" x14ac:dyDescent="0.2">
      <c r="A394" s="18" t="s">
        <v>2223</v>
      </c>
      <c r="B394" s="1">
        <f>VLOOKUP('FINAL CODES'!A394,'Demographic data '!$A$2:$H$927,2,TRUE)</f>
        <v>1438</v>
      </c>
      <c r="C394" s="1">
        <f>VLOOKUP(A394,'Demographic data '!$A$2:$H$927,3,TRUE)</f>
        <v>1</v>
      </c>
      <c r="D394" s="1">
        <f>VLOOKUP(A394,'Demographic data '!$A$2:$H$927,4,TRUE)</f>
        <v>38.531506849315072</v>
      </c>
      <c r="E394" s="1">
        <f>VLOOKUP(A394,'Demographic data '!$A$2:$H$927,5,TRUE)</f>
        <v>185</v>
      </c>
      <c r="F394" s="1">
        <f>VLOOKUP(A394,'Demographic data '!$A$2:$H$927,6,TRUE)</f>
        <v>4</v>
      </c>
      <c r="G394" s="1">
        <f>VLOOKUP(A394,'Demographic data '!$A$2:$H$927,7,TRUE)</f>
        <v>2</v>
      </c>
      <c r="H394" s="1">
        <f>VLOOKUP(A394,'Demographic data '!$A$2:$H$927,8,TRUE)</f>
        <v>4</v>
      </c>
      <c r="J394" s="18" t="s">
        <v>2224</v>
      </c>
      <c r="K394" s="18" t="s">
        <v>196</v>
      </c>
      <c r="L394" s="29"/>
      <c r="M394" s="29"/>
      <c r="N394" s="18" t="s">
        <v>2225</v>
      </c>
      <c r="O394" s="18" t="s">
        <v>2226</v>
      </c>
      <c r="P394" s="18" t="s">
        <v>2227</v>
      </c>
      <c r="Q394" s="18" t="s">
        <v>534</v>
      </c>
      <c r="R394" s="33" t="s">
        <v>2228</v>
      </c>
      <c r="S394" s="33" t="s">
        <v>1127</v>
      </c>
      <c r="T394" s="33" t="s">
        <v>2229</v>
      </c>
      <c r="U394" s="33" t="s">
        <v>2230</v>
      </c>
      <c r="V394" s="31"/>
      <c r="W394" s="31"/>
      <c r="X394" s="31"/>
      <c r="Y394" s="31"/>
      <c r="Z394" s="2"/>
      <c r="AA394" s="2"/>
      <c r="AB394" s="2"/>
      <c r="AC394" s="2"/>
      <c r="AD394" s="2"/>
    </row>
    <row r="395" spans="1:30" ht="14.25" customHeight="1" x14ac:dyDescent="0.2">
      <c r="A395" s="18" t="s">
        <v>2231</v>
      </c>
      <c r="B395" s="1">
        <f>VLOOKUP('FINAL CODES'!A395,'Demographic data '!$A$2:$H$927,2,TRUE)</f>
        <v>8</v>
      </c>
      <c r="C395" s="1">
        <f>VLOOKUP(A395,'Demographic data '!$A$2:$H$927,3,TRUE)</f>
        <v>1</v>
      </c>
      <c r="D395" s="1">
        <f>VLOOKUP(A395,'Demographic data '!$A$2:$H$927,4,TRUE)</f>
        <v>61.526027397260272</v>
      </c>
      <c r="E395" s="1">
        <f>VLOOKUP(A395,'Demographic data '!$A$2:$H$927,5,TRUE)</f>
        <v>187</v>
      </c>
      <c r="F395" s="1">
        <f>VLOOKUP(A395,'Demographic data '!$A$2:$H$927,6,TRUE)</f>
        <v>4</v>
      </c>
      <c r="G395" s="1">
        <f>VLOOKUP(A395,'Demographic data '!$A$2:$H$927,7,TRUE)</f>
        <v>11</v>
      </c>
      <c r="H395" s="1">
        <f>VLOOKUP(A395,'Demographic data '!$A$2:$H$927,8,TRUE)</f>
        <v>8</v>
      </c>
      <c r="J395" s="18" t="s">
        <v>2232</v>
      </c>
      <c r="K395" s="18">
        <v>2</v>
      </c>
      <c r="L395" s="29"/>
      <c r="M395" s="29"/>
      <c r="N395" s="18" t="s">
        <v>2233</v>
      </c>
      <c r="O395" s="18" t="s">
        <v>108</v>
      </c>
      <c r="P395" s="18" t="s">
        <v>185</v>
      </c>
      <c r="Q395" s="18">
        <v>-999</v>
      </c>
      <c r="R395" s="33" t="s">
        <v>2234</v>
      </c>
      <c r="S395" s="33" t="s">
        <v>2235</v>
      </c>
      <c r="T395" s="33" t="s">
        <v>2236</v>
      </c>
      <c r="U395" s="33">
        <v>6</v>
      </c>
      <c r="V395" s="31"/>
      <c r="W395" s="31"/>
      <c r="X395" s="31"/>
      <c r="Y395" s="31"/>
      <c r="Z395" s="2"/>
      <c r="AA395" s="2"/>
      <c r="AB395" s="2"/>
      <c r="AC395" s="2"/>
      <c r="AD395" s="2"/>
    </row>
    <row r="396" spans="1:30" ht="14.25" customHeight="1" x14ac:dyDescent="0.2">
      <c r="A396" s="18" t="s">
        <v>2237</v>
      </c>
      <c r="B396" s="1">
        <f>VLOOKUP('FINAL CODES'!A396,'Demographic data '!$A$2:$H$927,2,TRUE)</f>
        <v>1074</v>
      </c>
      <c r="C396" s="1">
        <f>VLOOKUP(A396,'Demographic data '!$A$2:$H$927,3,TRUE)</f>
        <v>0</v>
      </c>
      <c r="D396" s="1">
        <f>VLOOKUP(A396,'Demographic data '!$A$2:$H$927,4,TRUE)</f>
        <v>26.454794520547946</v>
      </c>
      <c r="E396" s="1">
        <f>VLOOKUP(A396,'Demographic data '!$A$2:$H$927,5,TRUE)</f>
        <v>185</v>
      </c>
      <c r="F396" s="1">
        <f>VLOOKUP(A396,'Demographic data '!$A$2:$H$927,6,TRUE)</f>
        <v>1</v>
      </c>
      <c r="G396" s="1">
        <f>VLOOKUP(A396,'Demographic data '!$A$2:$H$927,7,TRUE)</f>
        <v>1</v>
      </c>
      <c r="H396" s="1">
        <f>VLOOKUP(A396,'Demographic data '!$A$2:$H$927,8,TRUE)</f>
        <v>2</v>
      </c>
      <c r="J396" s="18" t="s">
        <v>2238</v>
      </c>
      <c r="K396" s="18" t="s">
        <v>1091</v>
      </c>
      <c r="L396" s="29"/>
      <c r="M396" s="29"/>
      <c r="N396" s="18" t="s">
        <v>2239</v>
      </c>
      <c r="O396" s="18" t="s">
        <v>2240</v>
      </c>
      <c r="P396" s="18" t="s">
        <v>2241</v>
      </c>
      <c r="Q396" s="18" t="s">
        <v>504</v>
      </c>
      <c r="R396" s="33" t="s">
        <v>2242</v>
      </c>
      <c r="S396" s="33" t="s">
        <v>2243</v>
      </c>
      <c r="T396" s="33" t="s">
        <v>2244</v>
      </c>
      <c r="U396" s="33">
        <v>13</v>
      </c>
      <c r="V396" s="31"/>
      <c r="W396" s="31"/>
      <c r="X396" s="31"/>
      <c r="Y396" s="31"/>
      <c r="Z396" s="2"/>
      <c r="AA396" s="2"/>
      <c r="AB396" s="2"/>
      <c r="AC396" s="2"/>
      <c r="AD396" s="2"/>
    </row>
    <row r="397" spans="1:30" ht="14.25" customHeight="1" x14ac:dyDescent="0.2">
      <c r="A397" s="18" t="s">
        <v>2245</v>
      </c>
      <c r="B397" s="1">
        <f>VLOOKUP('FINAL CODES'!A397,'Demographic data '!$A$2:$H$927,2,TRUE)</f>
        <v>802</v>
      </c>
      <c r="C397" s="1">
        <f>VLOOKUP(A397,'Demographic data '!$A$2:$H$927,3,TRUE)</f>
        <v>1</v>
      </c>
      <c r="D397" s="1">
        <f>VLOOKUP(A397,'Demographic data '!$A$2:$H$927,4,TRUE)</f>
        <v>27.046575342465754</v>
      </c>
      <c r="E397" s="1">
        <f>VLOOKUP(A397,'Demographic data '!$A$2:$H$927,5,TRUE)</f>
        <v>185</v>
      </c>
      <c r="F397" s="1">
        <f>VLOOKUP(A397,'Demographic data '!$A$2:$H$927,6,TRUE)</f>
        <v>3</v>
      </c>
      <c r="G397" s="1">
        <f>VLOOKUP(A397,'Demographic data '!$A$2:$H$927,7,TRUE)</f>
        <v>4</v>
      </c>
      <c r="H397" s="1">
        <f>VLOOKUP(A397,'Demographic data '!$A$2:$H$927,8,TRUE)</f>
        <v>3</v>
      </c>
      <c r="J397" s="18" t="s">
        <v>54</v>
      </c>
      <c r="K397" s="18">
        <v>-99</v>
      </c>
      <c r="L397" s="32"/>
      <c r="M397" s="32"/>
      <c r="N397" s="18" t="s">
        <v>54</v>
      </c>
      <c r="O397" s="18">
        <v>-99</v>
      </c>
      <c r="P397" s="18" t="s">
        <v>54</v>
      </c>
      <c r="Q397" s="18">
        <v>-99</v>
      </c>
      <c r="R397" s="33" t="s">
        <v>54</v>
      </c>
      <c r="S397" s="33">
        <v>-99</v>
      </c>
      <c r="T397" s="33" t="s">
        <v>54</v>
      </c>
      <c r="U397" s="33">
        <v>-99</v>
      </c>
      <c r="V397" s="31"/>
      <c r="W397" s="31"/>
      <c r="X397" s="31"/>
      <c r="Y397" s="31"/>
      <c r="Z397" s="2"/>
      <c r="AA397" s="2"/>
      <c r="AB397" s="2"/>
      <c r="AC397" s="2"/>
      <c r="AD397" s="2"/>
    </row>
    <row r="398" spans="1:30" ht="14.25" customHeight="1" x14ac:dyDescent="0.2">
      <c r="A398" s="18" t="s">
        <v>2246</v>
      </c>
      <c r="B398" s="1">
        <f>VLOOKUP('FINAL CODES'!A398,'Demographic data '!$A$2:$H$927,2,TRUE)</f>
        <v>944</v>
      </c>
      <c r="C398" s="1">
        <f>VLOOKUP(A398,'Demographic data '!$A$2:$H$927,3,TRUE)</f>
        <v>1</v>
      </c>
      <c r="D398" s="1">
        <f>VLOOKUP(A398,'Demographic data '!$A$2:$H$927,4,TRUE)</f>
        <v>62.098630136986301</v>
      </c>
      <c r="E398" s="1">
        <f>VLOOKUP(A398,'Demographic data '!$A$2:$H$927,5,TRUE)</f>
        <v>185</v>
      </c>
      <c r="F398" s="1">
        <f>VLOOKUP(A398,'Demographic data '!$A$2:$H$927,6,TRUE)</f>
        <v>4</v>
      </c>
      <c r="G398" s="1">
        <f>VLOOKUP(A398,'Demographic data '!$A$2:$H$927,7,TRUE)</f>
        <v>-99</v>
      </c>
      <c r="H398" s="1">
        <f>VLOOKUP(A398,'Demographic data '!$A$2:$H$927,8,TRUE)</f>
        <v>10</v>
      </c>
      <c r="J398" s="18" t="s">
        <v>2247</v>
      </c>
      <c r="K398" s="18" t="s">
        <v>319</v>
      </c>
      <c r="L398" s="29"/>
      <c r="M398" s="29"/>
      <c r="N398" s="18" t="s">
        <v>2248</v>
      </c>
      <c r="O398" s="18" t="s">
        <v>426</v>
      </c>
      <c r="P398" s="18" t="s">
        <v>54</v>
      </c>
      <c r="Q398" s="18">
        <v>-99</v>
      </c>
      <c r="R398" s="33" t="s">
        <v>2249</v>
      </c>
      <c r="S398" s="33" t="s">
        <v>101</v>
      </c>
      <c r="T398" s="33" t="s">
        <v>2250</v>
      </c>
      <c r="U398" s="33">
        <v>6</v>
      </c>
      <c r="V398" s="31"/>
      <c r="W398" s="31"/>
      <c r="X398" s="31"/>
      <c r="Y398" s="31"/>
      <c r="Z398" s="2"/>
      <c r="AA398" s="2"/>
      <c r="AB398" s="2"/>
      <c r="AC398" s="2"/>
      <c r="AD398" s="2"/>
    </row>
    <row r="399" spans="1:30" ht="14.25" customHeight="1" x14ac:dyDescent="0.2">
      <c r="A399" s="18" t="s">
        <v>2251</v>
      </c>
      <c r="B399" s="1">
        <f>VLOOKUP('FINAL CODES'!A399,'Demographic data '!$A$2:$H$927,2,TRUE)</f>
        <v>1477</v>
      </c>
      <c r="C399" s="1">
        <f>VLOOKUP(A399,'Demographic data '!$A$2:$H$927,3,TRUE)</f>
        <v>1</v>
      </c>
      <c r="D399" s="1">
        <f>VLOOKUP(A399,'Demographic data '!$A$2:$H$927,4,TRUE)</f>
        <v>32.849315068493148</v>
      </c>
      <c r="E399" s="1">
        <f>VLOOKUP(A399,'Demographic data '!$A$2:$H$927,5,TRUE)</f>
        <v>187</v>
      </c>
      <c r="F399" s="1">
        <f>VLOOKUP(A399,'Demographic data '!$A$2:$H$927,6,TRUE)</f>
        <v>4</v>
      </c>
      <c r="G399" s="1">
        <f>VLOOKUP(A399,'Demographic data '!$A$2:$H$927,7,TRUE)</f>
        <v>10</v>
      </c>
      <c r="H399" s="1">
        <f>VLOOKUP(A399,'Demographic data '!$A$2:$H$927,8,TRUE)</f>
        <v>2</v>
      </c>
      <c r="J399" s="18" t="s">
        <v>2252</v>
      </c>
      <c r="K399" s="18">
        <v>6</v>
      </c>
      <c r="L399" s="29"/>
      <c r="M399" s="29"/>
      <c r="N399" s="18" t="s">
        <v>2253</v>
      </c>
      <c r="O399" s="18" t="s">
        <v>504</v>
      </c>
      <c r="P399" s="18" t="s">
        <v>2254</v>
      </c>
      <c r="Q399" s="18" t="s">
        <v>655</v>
      </c>
      <c r="R399" s="33" t="s">
        <v>2255</v>
      </c>
      <c r="S399" s="33" t="s">
        <v>2256</v>
      </c>
      <c r="T399" s="33" t="s">
        <v>2257</v>
      </c>
      <c r="U399" s="33">
        <v>8</v>
      </c>
      <c r="V399" s="31"/>
      <c r="W399" s="31"/>
      <c r="X399" s="31"/>
      <c r="Y399" s="31"/>
      <c r="Z399" s="2"/>
      <c r="AA399" s="2"/>
      <c r="AB399" s="2"/>
      <c r="AC399" s="2"/>
      <c r="AD399" s="2"/>
    </row>
    <row r="400" spans="1:30" ht="14.25" customHeight="1" x14ac:dyDescent="0.2">
      <c r="A400" s="18" t="s">
        <v>2258</v>
      </c>
      <c r="B400" s="1">
        <f>VLOOKUP('FINAL CODES'!A400,'Demographic data '!$A$2:$H$927,2,TRUE)</f>
        <v>377</v>
      </c>
      <c r="C400" s="1">
        <f>VLOOKUP(A400,'Demographic data '!$A$2:$H$927,3,TRUE)</f>
        <v>1</v>
      </c>
      <c r="D400" s="1">
        <f>VLOOKUP(A400,'Demographic data '!$A$2:$H$927,4,TRUE)</f>
        <v>22.621917808219177</v>
      </c>
      <c r="E400" s="1">
        <f>VLOOKUP(A400,'Demographic data '!$A$2:$H$927,5,TRUE)</f>
        <v>84</v>
      </c>
      <c r="F400" s="1">
        <f>VLOOKUP(A400,'Demographic data '!$A$2:$H$927,6,TRUE)</f>
        <v>1</v>
      </c>
      <c r="G400" s="1">
        <f>VLOOKUP(A400,'Demographic data '!$A$2:$H$927,7,TRUE)</f>
        <v>6</v>
      </c>
      <c r="H400" s="1">
        <f>VLOOKUP(A400,'Demographic data '!$A$2:$H$927,8,TRUE)</f>
        <v>2</v>
      </c>
      <c r="J400" s="18" t="s">
        <v>2259</v>
      </c>
      <c r="K400" s="18" t="s">
        <v>159</v>
      </c>
      <c r="L400" s="29"/>
      <c r="M400" s="29"/>
      <c r="N400" s="18" t="s">
        <v>2260</v>
      </c>
      <c r="O400" s="18" t="s">
        <v>204</v>
      </c>
      <c r="P400" s="18" t="s">
        <v>242</v>
      </c>
      <c r="Q400" s="18">
        <v>-999</v>
      </c>
      <c r="R400" s="33" t="s">
        <v>2261</v>
      </c>
      <c r="S400" s="33" t="s">
        <v>101</v>
      </c>
      <c r="T400" s="33" t="s">
        <v>1862</v>
      </c>
      <c r="U400" s="33">
        <v>13</v>
      </c>
      <c r="V400" s="31"/>
      <c r="W400" s="31"/>
      <c r="X400" s="31"/>
      <c r="Y400" s="31"/>
      <c r="Z400" s="2"/>
      <c r="AA400" s="2"/>
      <c r="AB400" s="2"/>
      <c r="AC400" s="2"/>
      <c r="AD400" s="2"/>
    </row>
    <row r="401" spans="1:30" ht="14.25" customHeight="1" x14ac:dyDescent="0.2">
      <c r="A401" s="18" t="s">
        <v>2262</v>
      </c>
      <c r="B401" s="1">
        <f>VLOOKUP('FINAL CODES'!A401,'Demographic data '!$A$2:$H$927,2,TRUE)</f>
        <v>255</v>
      </c>
      <c r="C401" s="1">
        <f>VLOOKUP(A401,'Demographic data '!$A$2:$H$927,3,TRUE)</f>
        <v>1</v>
      </c>
      <c r="D401" s="1">
        <f>VLOOKUP(A401,'Demographic data '!$A$2:$H$927,4,TRUE)</f>
        <v>54.227397260273975</v>
      </c>
      <c r="E401" s="1">
        <f>VLOOKUP(A401,'Demographic data '!$A$2:$H$927,5,TRUE)</f>
        <v>67</v>
      </c>
      <c r="F401" s="1">
        <f>VLOOKUP(A401,'Demographic data '!$A$2:$H$927,6,TRUE)</f>
        <v>4</v>
      </c>
      <c r="G401" s="1">
        <f>VLOOKUP(A401,'Demographic data '!$A$2:$H$927,7,TRUE)</f>
        <v>3</v>
      </c>
      <c r="H401" s="1">
        <f>VLOOKUP(A401,'Demographic data '!$A$2:$H$927,8,TRUE)</f>
        <v>3</v>
      </c>
      <c r="J401" s="18" t="s">
        <v>2263</v>
      </c>
      <c r="K401" s="18">
        <v>-999</v>
      </c>
      <c r="L401" s="29"/>
      <c r="M401" s="29"/>
      <c r="N401" s="18" t="s">
        <v>2264</v>
      </c>
      <c r="O401" s="18">
        <v>1</v>
      </c>
      <c r="P401" s="18" t="s">
        <v>2265</v>
      </c>
      <c r="Q401" s="18">
        <v>2</v>
      </c>
      <c r="R401" s="33" t="s">
        <v>2266</v>
      </c>
      <c r="S401" s="33" t="s">
        <v>101</v>
      </c>
      <c r="T401" s="33" t="s">
        <v>2267</v>
      </c>
      <c r="U401" s="33">
        <v>3</v>
      </c>
      <c r="V401" s="31"/>
      <c r="W401" s="31"/>
      <c r="X401" s="31"/>
      <c r="Y401" s="31"/>
      <c r="Z401" s="2"/>
      <c r="AA401" s="2"/>
      <c r="AB401" s="2"/>
      <c r="AC401" s="2"/>
      <c r="AD401" s="2"/>
    </row>
    <row r="402" spans="1:30" ht="14.25" customHeight="1" x14ac:dyDescent="0.2">
      <c r="A402" s="18" t="s">
        <v>2268</v>
      </c>
      <c r="B402" s="1">
        <f>VLOOKUP('FINAL CODES'!A402,'Demographic data '!$A$2:$H$927,2,TRUE)</f>
        <v>905</v>
      </c>
      <c r="C402" s="1">
        <f>VLOOKUP(A402,'Demographic data '!$A$2:$H$927,3,TRUE)</f>
        <v>0</v>
      </c>
      <c r="D402" s="1">
        <f>VLOOKUP(A402,'Demographic data '!$A$2:$H$927,4,TRUE)</f>
        <v>33.775342465753425</v>
      </c>
      <c r="E402" s="1">
        <f>VLOOKUP(A402,'Demographic data '!$A$2:$H$927,5,TRUE)</f>
        <v>185</v>
      </c>
      <c r="F402" s="1">
        <f>VLOOKUP(A402,'Demographic data '!$A$2:$H$927,6,TRUE)</f>
        <v>4</v>
      </c>
      <c r="G402" s="1">
        <f>VLOOKUP(A402,'Demographic data '!$A$2:$H$927,7,TRUE)</f>
        <v>4</v>
      </c>
      <c r="H402" s="1">
        <f>VLOOKUP(A402,'Demographic data '!$A$2:$H$927,8,TRUE)</f>
        <v>2</v>
      </c>
      <c r="J402" s="18" t="s">
        <v>2269</v>
      </c>
      <c r="K402" s="18">
        <v>0</v>
      </c>
      <c r="L402" s="29"/>
      <c r="M402" s="29"/>
      <c r="N402" s="18" t="s">
        <v>2270</v>
      </c>
      <c r="O402" s="18">
        <v>-999</v>
      </c>
      <c r="P402" s="18" t="s">
        <v>2271</v>
      </c>
      <c r="Q402" s="18">
        <v>-999</v>
      </c>
      <c r="R402" s="33" t="s">
        <v>2272</v>
      </c>
      <c r="S402" s="33">
        <v>2</v>
      </c>
      <c r="T402" s="33" t="s">
        <v>2273</v>
      </c>
      <c r="U402" s="33">
        <v>1</v>
      </c>
      <c r="V402" s="31"/>
      <c r="W402" s="31"/>
      <c r="X402" s="31"/>
      <c r="Y402" s="31"/>
      <c r="Z402" s="2"/>
      <c r="AA402" s="2"/>
      <c r="AB402" s="2"/>
      <c r="AC402" s="2"/>
      <c r="AD402" s="2"/>
    </row>
    <row r="403" spans="1:30" ht="14.25" customHeight="1" x14ac:dyDescent="0.2">
      <c r="A403" s="18" t="s">
        <v>2274</v>
      </c>
      <c r="B403" s="1">
        <f>VLOOKUP('FINAL CODES'!A403,'Demographic data '!$A$2:$H$927,2,TRUE)</f>
        <v>431</v>
      </c>
      <c r="C403" s="1">
        <f>VLOOKUP(A403,'Demographic data '!$A$2:$H$927,3,TRUE)</f>
        <v>1</v>
      </c>
      <c r="D403" s="1">
        <f>VLOOKUP(A403,'Demographic data '!$A$2:$H$927,4,TRUE)</f>
        <v>72.095890410958901</v>
      </c>
      <c r="E403" s="1">
        <f>VLOOKUP(A403,'Demographic data '!$A$2:$H$927,5,TRUE)</f>
        <v>67</v>
      </c>
      <c r="F403" s="1">
        <f>VLOOKUP(A403,'Demographic data '!$A$2:$H$927,6,TRUE)</f>
        <v>7</v>
      </c>
      <c r="G403" s="1">
        <f>VLOOKUP(A403,'Demographic data '!$A$2:$H$927,7,TRUE)</f>
        <v>3</v>
      </c>
      <c r="H403" s="1">
        <f>VLOOKUP(A403,'Demographic data '!$A$2:$H$927,8,TRUE)</f>
        <v>10</v>
      </c>
      <c r="J403" s="18" t="s">
        <v>2275</v>
      </c>
      <c r="K403" s="18">
        <v>-999</v>
      </c>
      <c r="L403" s="29"/>
      <c r="M403" s="29"/>
      <c r="N403" s="18" t="s">
        <v>2276</v>
      </c>
      <c r="P403" s="18" t="s">
        <v>2277</v>
      </c>
      <c r="R403" s="33" t="s">
        <v>2278</v>
      </c>
      <c r="S403" s="33" t="s">
        <v>63</v>
      </c>
      <c r="T403" s="33" t="s">
        <v>2279</v>
      </c>
      <c r="U403" s="33" t="s">
        <v>633</v>
      </c>
      <c r="V403" s="31"/>
      <c r="W403" s="31"/>
      <c r="X403" s="31"/>
      <c r="Y403" s="31"/>
      <c r="Z403" s="2"/>
      <c r="AA403" s="2"/>
      <c r="AB403" s="2"/>
      <c r="AC403" s="2"/>
      <c r="AD403" s="2"/>
    </row>
    <row r="404" spans="1:30" ht="14.25" customHeight="1" x14ac:dyDescent="0.2">
      <c r="A404" s="18" t="s">
        <v>2280</v>
      </c>
      <c r="B404" s="1">
        <f>VLOOKUP('FINAL CODES'!A404,'Demographic data '!$A$2:$H$927,2,TRUE)</f>
        <v>459</v>
      </c>
      <c r="C404" s="1">
        <f>VLOOKUP(A404,'Demographic data '!$A$2:$H$927,3,TRUE)</f>
        <v>1</v>
      </c>
      <c r="D404" s="1">
        <f>VLOOKUP(A404,'Demographic data '!$A$2:$H$927,4,TRUE)</f>
        <v>78.186301369863017</v>
      </c>
      <c r="E404" s="1">
        <f>VLOOKUP(A404,'Demographic data '!$A$2:$H$927,5,TRUE)</f>
        <v>185</v>
      </c>
      <c r="F404" s="1">
        <f>VLOOKUP(A404,'Demographic data '!$A$2:$H$927,6,TRUE)</f>
        <v>7</v>
      </c>
      <c r="G404" s="1">
        <f>VLOOKUP(A404,'Demographic data '!$A$2:$H$927,7,TRUE)</f>
        <v>4</v>
      </c>
      <c r="H404" s="1">
        <f>VLOOKUP(A404,'Demographic data '!$A$2:$H$927,8,TRUE)</f>
        <v>10</v>
      </c>
      <c r="J404" s="18" t="s">
        <v>2281</v>
      </c>
      <c r="K404" s="18" t="s">
        <v>262</v>
      </c>
      <c r="L404" s="29"/>
      <c r="M404" s="29"/>
      <c r="N404" s="18" t="s">
        <v>2282</v>
      </c>
      <c r="O404" s="18">
        <v>-999</v>
      </c>
      <c r="P404" s="18" t="s">
        <v>2283</v>
      </c>
      <c r="Q404" s="18">
        <v>2</v>
      </c>
      <c r="R404" s="33" t="s">
        <v>2284</v>
      </c>
      <c r="S404" s="33" t="s">
        <v>101</v>
      </c>
      <c r="T404" s="33" t="s">
        <v>54</v>
      </c>
      <c r="U404" s="33">
        <v>-99</v>
      </c>
      <c r="V404" s="31"/>
      <c r="W404" s="31"/>
      <c r="X404" s="31"/>
      <c r="Y404" s="31"/>
      <c r="Z404" s="2"/>
      <c r="AA404" s="2"/>
      <c r="AB404" s="2"/>
      <c r="AC404" s="2"/>
      <c r="AD404" s="2"/>
    </row>
    <row r="405" spans="1:30" ht="14.25" customHeight="1" x14ac:dyDescent="0.2">
      <c r="A405" s="18" t="s">
        <v>2285</v>
      </c>
      <c r="B405" s="1">
        <f>VLOOKUP('FINAL CODES'!A405,'Demographic data '!$A$2:$H$927,2,TRUE)</f>
        <v>1045</v>
      </c>
      <c r="C405" s="1">
        <f>VLOOKUP(A405,'Demographic data '!$A$2:$H$927,3,TRUE)</f>
        <v>1</v>
      </c>
      <c r="D405" s="1">
        <f>VLOOKUP(A405,'Demographic data '!$A$2:$H$927,4,TRUE)</f>
        <v>25.221917808219178</v>
      </c>
      <c r="E405" s="1">
        <f>VLOOKUP(A405,'Demographic data '!$A$2:$H$927,5,TRUE)</f>
        <v>84</v>
      </c>
      <c r="F405" s="1">
        <f>VLOOKUP(A405,'Demographic data '!$A$2:$H$927,6,TRUE)</f>
        <v>2</v>
      </c>
      <c r="G405" s="1">
        <f>VLOOKUP(A405,'Demographic data '!$A$2:$H$927,7,TRUE)</f>
        <v>12</v>
      </c>
      <c r="H405" s="1">
        <f>VLOOKUP(A405,'Demographic data '!$A$2:$H$927,8,TRUE)</f>
        <v>8</v>
      </c>
      <c r="J405" s="18" t="s">
        <v>54</v>
      </c>
      <c r="K405" s="18">
        <v>-99</v>
      </c>
      <c r="L405" s="29"/>
      <c r="M405" s="29"/>
      <c r="N405" s="18" t="s">
        <v>54</v>
      </c>
      <c r="O405" s="18">
        <v>-99</v>
      </c>
      <c r="P405" s="18" t="s">
        <v>54</v>
      </c>
      <c r="Q405" s="18">
        <v>-99</v>
      </c>
      <c r="R405" s="33" t="s">
        <v>54</v>
      </c>
      <c r="S405" s="33">
        <v>-99</v>
      </c>
      <c r="T405" s="33" t="s">
        <v>54</v>
      </c>
      <c r="U405" s="33">
        <v>-99</v>
      </c>
      <c r="V405" s="31"/>
      <c r="W405" s="31"/>
      <c r="X405" s="31"/>
      <c r="Y405" s="31"/>
      <c r="Z405" s="2"/>
      <c r="AA405" s="2"/>
      <c r="AB405" s="2"/>
      <c r="AC405" s="2"/>
      <c r="AD405" s="2"/>
    </row>
    <row r="406" spans="1:30" ht="14.25" customHeight="1" x14ac:dyDescent="0.2">
      <c r="A406" s="18" t="s">
        <v>2286</v>
      </c>
      <c r="B406" s="1">
        <f>VLOOKUP('FINAL CODES'!A406,'Demographic data '!$A$2:$H$927,2,TRUE)</f>
        <v>655</v>
      </c>
      <c r="C406" s="1">
        <f>VLOOKUP(A406,'Demographic data '!$A$2:$H$927,3,TRUE)</f>
        <v>0</v>
      </c>
      <c r="D406" s="1">
        <f>VLOOKUP(A406,'Demographic data '!$A$2:$H$927,4,TRUE)</f>
        <v>25.186301369863013</v>
      </c>
      <c r="E406" s="1">
        <f>VLOOKUP(A406,'Demographic data '!$A$2:$H$927,5,TRUE)</f>
        <v>79</v>
      </c>
      <c r="F406" s="1">
        <f>VLOOKUP(A406,'Demographic data '!$A$2:$H$927,6,TRUE)</f>
        <v>4</v>
      </c>
      <c r="G406" s="1">
        <f>VLOOKUP(A406,'Demographic data '!$A$2:$H$927,7,TRUE)</f>
        <v>2</v>
      </c>
      <c r="H406" s="1">
        <f>VLOOKUP(A406,'Demographic data '!$A$2:$H$927,8,TRUE)</f>
        <v>9</v>
      </c>
      <c r="J406" s="18" t="s">
        <v>2287</v>
      </c>
      <c r="K406" s="18" t="s">
        <v>101</v>
      </c>
      <c r="L406" s="29"/>
      <c r="M406" s="29"/>
      <c r="N406" s="18" t="s">
        <v>2288</v>
      </c>
      <c r="O406" s="18">
        <v>1</v>
      </c>
      <c r="P406" s="18" t="s">
        <v>2289</v>
      </c>
      <c r="Q406" s="18" t="s">
        <v>278</v>
      </c>
      <c r="R406" s="33" t="s">
        <v>2290</v>
      </c>
      <c r="S406" s="33" t="s">
        <v>152</v>
      </c>
      <c r="T406" s="33" t="s">
        <v>2291</v>
      </c>
      <c r="U406" s="33">
        <v>6</v>
      </c>
      <c r="V406" s="31"/>
      <c r="W406" s="31"/>
      <c r="X406" s="31"/>
      <c r="Y406" s="31"/>
      <c r="Z406" s="2"/>
      <c r="AA406" s="2"/>
      <c r="AB406" s="2"/>
      <c r="AC406" s="2"/>
      <c r="AD406" s="2"/>
    </row>
    <row r="407" spans="1:30" ht="14.25" customHeight="1" x14ac:dyDescent="0.2">
      <c r="A407" s="18" t="s">
        <v>2292</v>
      </c>
      <c r="B407" s="1">
        <f>VLOOKUP('FINAL CODES'!A407,'Demographic data '!$A$2:$H$927,2,TRUE)</f>
        <v>2217</v>
      </c>
      <c r="C407" s="1">
        <f>VLOOKUP(A407,'Demographic data '!$A$2:$H$927,3,TRUE)</f>
        <v>1</v>
      </c>
      <c r="D407" s="1">
        <f>VLOOKUP(A407,'Demographic data '!$A$2:$H$927,4,TRUE)</f>
        <v>30.150684931506849</v>
      </c>
      <c r="E407" s="1">
        <f>VLOOKUP(A407,'Demographic data '!$A$2:$H$927,5,TRUE)</f>
        <v>185</v>
      </c>
      <c r="F407" s="1">
        <f>VLOOKUP(A407,'Demographic data '!$A$2:$H$927,6,TRUE)</f>
        <v>4</v>
      </c>
      <c r="G407" s="1">
        <f>VLOOKUP(A407,'Demographic data '!$A$2:$H$927,7,TRUE)</f>
        <v>4</v>
      </c>
      <c r="H407" s="1">
        <f>VLOOKUP(A407,'Demographic data '!$A$2:$H$927,8,TRUE)</f>
        <v>4</v>
      </c>
      <c r="J407" s="18" t="s">
        <v>2293</v>
      </c>
      <c r="K407" s="18" t="s">
        <v>80</v>
      </c>
      <c r="L407" s="32"/>
      <c r="M407" s="32" t="s">
        <v>80</v>
      </c>
      <c r="N407" s="18" t="s">
        <v>2294</v>
      </c>
      <c r="O407" s="18" t="s">
        <v>2295</v>
      </c>
      <c r="P407" s="18" t="s">
        <v>2296</v>
      </c>
      <c r="Q407" s="18" t="s">
        <v>108</v>
      </c>
      <c r="R407" s="33" t="s">
        <v>2297</v>
      </c>
      <c r="S407" s="33" t="s">
        <v>2298</v>
      </c>
      <c r="T407" s="33" t="s">
        <v>2299</v>
      </c>
      <c r="U407" s="33">
        <v>13</v>
      </c>
      <c r="V407" s="31"/>
      <c r="W407" s="31"/>
      <c r="X407" s="31"/>
      <c r="Y407" s="31"/>
      <c r="Z407" s="2"/>
      <c r="AA407" s="2"/>
      <c r="AB407" s="2"/>
      <c r="AC407" s="2"/>
      <c r="AD407" s="2"/>
    </row>
    <row r="408" spans="1:30" ht="14.25" customHeight="1" x14ac:dyDescent="0.2">
      <c r="A408" s="18" t="s">
        <v>2300</v>
      </c>
      <c r="B408" s="1">
        <f>VLOOKUP('FINAL CODES'!A408,'Demographic data '!$A$2:$H$927,2,TRUE)</f>
        <v>251</v>
      </c>
      <c r="C408" s="1">
        <f>VLOOKUP(A408,'Demographic data '!$A$2:$H$927,3,TRUE)</f>
        <v>1</v>
      </c>
      <c r="D408" s="1">
        <f>VLOOKUP(A408,'Demographic data '!$A$2:$H$927,4,TRUE)</f>
        <v>57.235616438356168</v>
      </c>
      <c r="E408" s="1">
        <f>VLOOKUP(A408,'Demographic data '!$A$2:$H$927,5,TRUE)</f>
        <v>185</v>
      </c>
      <c r="F408" s="1">
        <f>VLOOKUP(A408,'Demographic data '!$A$2:$H$927,6,TRUE)</f>
        <v>4</v>
      </c>
      <c r="G408" s="1">
        <f>VLOOKUP(A408,'Demographic data '!$A$2:$H$927,7,TRUE)</f>
        <v>5</v>
      </c>
      <c r="H408" s="1">
        <f>VLOOKUP(A408,'Demographic data '!$A$2:$H$927,8,TRUE)</f>
        <v>10</v>
      </c>
      <c r="J408" s="18" t="s">
        <v>54</v>
      </c>
      <c r="K408" s="18">
        <v>-99</v>
      </c>
      <c r="L408" s="29"/>
      <c r="M408" s="29"/>
      <c r="N408" s="18" t="s">
        <v>2301</v>
      </c>
      <c r="O408" s="18" t="s">
        <v>2302</v>
      </c>
      <c r="P408" s="18" t="s">
        <v>54</v>
      </c>
      <c r="Q408" s="18">
        <v>-99</v>
      </c>
      <c r="R408" s="33" t="s">
        <v>54</v>
      </c>
      <c r="S408" s="33">
        <v>-99</v>
      </c>
      <c r="T408" s="33" t="s">
        <v>54</v>
      </c>
      <c r="U408" s="33">
        <v>-9999</v>
      </c>
      <c r="V408" s="31"/>
      <c r="W408" s="31"/>
      <c r="X408" s="31"/>
      <c r="Y408" s="31"/>
      <c r="Z408" s="2"/>
      <c r="AA408" s="2"/>
      <c r="AB408" s="2"/>
      <c r="AC408" s="2"/>
      <c r="AD408" s="2"/>
    </row>
    <row r="409" spans="1:30" ht="14.25" customHeight="1" x14ac:dyDescent="0.2">
      <c r="A409" s="18" t="s">
        <v>2303</v>
      </c>
      <c r="B409" s="1">
        <f>VLOOKUP('FINAL CODES'!A409,'Demographic data '!$A$2:$H$927,2,TRUE)</f>
        <v>1164</v>
      </c>
      <c r="C409" s="1">
        <f>VLOOKUP(A409,'Demographic data '!$A$2:$H$927,3,TRUE)</f>
        <v>1</v>
      </c>
      <c r="D409" s="1">
        <f>VLOOKUP(A409,'Demographic data '!$A$2:$H$927,4,TRUE)</f>
        <v>54.421917808219177</v>
      </c>
      <c r="E409" s="1">
        <f>VLOOKUP(A409,'Demographic data '!$A$2:$H$927,5,TRUE)</f>
        <v>187</v>
      </c>
      <c r="F409" s="1">
        <f>VLOOKUP(A409,'Demographic data '!$A$2:$H$927,6,TRUE)</f>
        <v>4</v>
      </c>
      <c r="G409" s="1">
        <f>VLOOKUP(A409,'Demographic data '!$A$2:$H$927,7,TRUE)</f>
        <v>4</v>
      </c>
      <c r="H409" s="1">
        <f>VLOOKUP(A409,'Demographic data '!$A$2:$H$927,8,TRUE)</f>
        <v>10</v>
      </c>
      <c r="J409" s="18" t="s">
        <v>2304</v>
      </c>
      <c r="K409" s="18" t="s">
        <v>1363</v>
      </c>
      <c r="L409" s="29"/>
      <c r="M409" s="29"/>
      <c r="N409" s="18" t="s">
        <v>2305</v>
      </c>
      <c r="O409" s="18" t="s">
        <v>2306</v>
      </c>
      <c r="P409" s="18" t="s">
        <v>2307</v>
      </c>
      <c r="Q409" s="18" t="s">
        <v>399</v>
      </c>
      <c r="R409" s="33" t="s">
        <v>2308</v>
      </c>
      <c r="S409" s="33">
        <v>1</v>
      </c>
      <c r="T409" s="33" t="s">
        <v>2309</v>
      </c>
      <c r="U409" s="33" t="s">
        <v>2310</v>
      </c>
      <c r="V409" s="31"/>
      <c r="W409" s="31"/>
      <c r="X409" s="31"/>
      <c r="Y409" s="31"/>
      <c r="Z409" s="2"/>
      <c r="AA409" s="2"/>
      <c r="AB409" s="2"/>
      <c r="AC409" s="2"/>
      <c r="AD409" s="2"/>
    </row>
    <row r="410" spans="1:30" ht="14.25" customHeight="1" x14ac:dyDescent="0.2">
      <c r="A410" s="18" t="s">
        <v>2311</v>
      </c>
      <c r="B410" s="1">
        <f>VLOOKUP('FINAL CODES'!A410,'Demographic data '!$A$2:$H$927,2,TRUE)</f>
        <v>1786</v>
      </c>
      <c r="C410" s="1">
        <f>VLOOKUP(A410,'Demographic data '!$A$2:$H$927,3,TRUE)</f>
        <v>1</v>
      </c>
      <c r="D410" s="1">
        <f>VLOOKUP(A410,'Demographic data '!$A$2:$H$927,4,TRUE)</f>
        <v>32.054794520547944</v>
      </c>
      <c r="E410" s="1">
        <f>VLOOKUP(A410,'Demographic data '!$A$2:$H$927,5,TRUE)</f>
        <v>185</v>
      </c>
      <c r="F410" s="1">
        <f>VLOOKUP(A410,'Demographic data '!$A$2:$H$927,6,TRUE)</f>
        <v>3</v>
      </c>
      <c r="G410" s="1">
        <f>VLOOKUP(A410,'Demographic data '!$A$2:$H$927,7,TRUE)</f>
        <v>3</v>
      </c>
      <c r="H410" s="1">
        <f>VLOOKUP(A410,'Demographic data '!$A$2:$H$927,8,TRUE)</f>
        <v>4</v>
      </c>
      <c r="J410" s="18" t="s">
        <v>2312</v>
      </c>
      <c r="K410" s="18" t="s">
        <v>2313</v>
      </c>
      <c r="L410" s="29"/>
      <c r="M410" s="29"/>
      <c r="N410" s="18" t="s">
        <v>2314</v>
      </c>
      <c r="O410" s="18" t="s">
        <v>2315</v>
      </c>
      <c r="P410" s="18" t="s">
        <v>2316</v>
      </c>
      <c r="Q410" s="18">
        <v>2</v>
      </c>
      <c r="R410" s="33" t="s">
        <v>2317</v>
      </c>
      <c r="S410" s="33">
        <v>2</v>
      </c>
      <c r="T410" s="33" t="s">
        <v>2318</v>
      </c>
      <c r="U410" s="33" t="s">
        <v>142</v>
      </c>
      <c r="V410" s="31"/>
      <c r="W410" s="31"/>
      <c r="X410" s="31"/>
      <c r="Y410" s="31"/>
      <c r="Z410" s="2"/>
      <c r="AA410" s="2"/>
      <c r="AB410" s="2"/>
      <c r="AC410" s="2"/>
      <c r="AD410" s="2"/>
    </row>
    <row r="411" spans="1:30" ht="14.25" customHeight="1" x14ac:dyDescent="0.2">
      <c r="A411" s="18" t="s">
        <v>2319</v>
      </c>
      <c r="B411" s="1">
        <f>VLOOKUP('FINAL CODES'!A411,'Demographic data '!$A$2:$H$927,2,TRUE)</f>
        <v>1450</v>
      </c>
      <c r="C411" s="1">
        <f>VLOOKUP(A411,'Demographic data '!$A$2:$H$927,3,TRUE)</f>
        <v>0</v>
      </c>
      <c r="D411" s="1">
        <f>VLOOKUP(A411,'Demographic data '!$A$2:$H$927,4,TRUE)</f>
        <v>41.161643835616438</v>
      </c>
      <c r="E411" s="1">
        <f>VLOOKUP(A411,'Demographic data '!$A$2:$H$927,5,TRUE)</f>
        <v>65</v>
      </c>
      <c r="F411" s="1">
        <f>VLOOKUP(A411,'Demographic data '!$A$2:$H$927,6,TRUE)</f>
        <v>11</v>
      </c>
      <c r="G411" s="1">
        <f>VLOOKUP(A411,'Demographic data '!$A$2:$H$927,7,TRUE)</f>
        <v>4</v>
      </c>
      <c r="H411" s="1">
        <f>VLOOKUP(A411,'Demographic data '!$A$2:$H$927,8,TRUE)</f>
        <v>1</v>
      </c>
      <c r="J411" s="18" t="s">
        <v>2320</v>
      </c>
      <c r="K411" s="18">
        <v>7</v>
      </c>
      <c r="L411" s="29"/>
      <c r="M411" s="29"/>
      <c r="N411" s="18" t="s">
        <v>2321</v>
      </c>
      <c r="O411" s="18" t="s">
        <v>108</v>
      </c>
      <c r="P411" s="18" t="s">
        <v>2322</v>
      </c>
      <c r="Q411" s="18">
        <v>2</v>
      </c>
      <c r="R411" s="33" t="s">
        <v>2323</v>
      </c>
      <c r="S411" s="33">
        <v>3</v>
      </c>
      <c r="T411" s="33" t="s">
        <v>2324</v>
      </c>
      <c r="U411" s="33">
        <v>7</v>
      </c>
      <c r="V411" s="31"/>
      <c r="W411" s="31"/>
      <c r="X411" s="31"/>
      <c r="Y411" s="31"/>
      <c r="Z411" s="2"/>
      <c r="AA411" s="2"/>
      <c r="AB411" s="2"/>
      <c r="AC411" s="2"/>
      <c r="AD411" s="2"/>
    </row>
    <row r="412" spans="1:30" ht="14.25" customHeight="1" x14ac:dyDescent="0.2">
      <c r="A412" s="18" t="s">
        <v>2325</v>
      </c>
      <c r="B412" s="1">
        <f>VLOOKUP('FINAL CODES'!A412,'Demographic data '!$A$2:$H$927,2,TRUE)</f>
        <v>755</v>
      </c>
      <c r="C412" s="1">
        <f>VLOOKUP(A412,'Demographic data '!$A$2:$H$927,3,TRUE)</f>
        <v>1</v>
      </c>
      <c r="D412" s="1">
        <f>VLOOKUP(A412,'Demographic data '!$A$2:$H$927,4,TRUE)</f>
        <v>61.660273972602738</v>
      </c>
      <c r="E412" s="1">
        <f>VLOOKUP(A412,'Demographic data '!$A$2:$H$927,5,TRUE)</f>
        <v>123</v>
      </c>
      <c r="F412" s="1">
        <f>VLOOKUP(A412,'Demographic data '!$A$2:$H$927,6,TRUE)</f>
        <v>6</v>
      </c>
      <c r="G412" s="1">
        <f>VLOOKUP(A412,'Demographic data '!$A$2:$H$927,7,TRUE)</f>
        <v>12</v>
      </c>
      <c r="H412" s="1">
        <f>VLOOKUP(A412,'Demographic data '!$A$2:$H$927,8,TRUE)</f>
        <v>2</v>
      </c>
      <c r="J412" s="18" t="s">
        <v>54</v>
      </c>
      <c r="K412" s="18">
        <v>-99</v>
      </c>
      <c r="L412" s="29"/>
      <c r="M412" s="29"/>
      <c r="N412" s="18" t="s">
        <v>2326</v>
      </c>
      <c r="O412" s="18">
        <v>2</v>
      </c>
      <c r="P412" s="18" t="s">
        <v>54</v>
      </c>
      <c r="Q412" s="18">
        <v>-99</v>
      </c>
      <c r="R412" s="33" t="s">
        <v>2327</v>
      </c>
      <c r="S412" s="33" t="s">
        <v>101</v>
      </c>
      <c r="T412" s="33" t="s">
        <v>54</v>
      </c>
      <c r="U412" s="33">
        <v>-99</v>
      </c>
      <c r="V412" s="31"/>
      <c r="W412" s="31"/>
      <c r="X412" s="31"/>
      <c r="Y412" s="31"/>
      <c r="Z412" s="2"/>
      <c r="AA412" s="2"/>
      <c r="AB412" s="2"/>
      <c r="AC412" s="2"/>
      <c r="AD412" s="2"/>
    </row>
    <row r="413" spans="1:30" ht="14.25" customHeight="1" x14ac:dyDescent="0.2">
      <c r="A413" s="18" t="s">
        <v>2328</v>
      </c>
      <c r="B413" s="1">
        <f>VLOOKUP('FINAL CODES'!A413,'Demographic data '!$A$2:$H$927,2,TRUE)</f>
        <v>1219</v>
      </c>
      <c r="C413" s="1">
        <f>VLOOKUP(A413,'Demographic data '!$A$2:$H$927,3,TRUE)</f>
        <v>1</v>
      </c>
      <c r="D413" s="1">
        <f>VLOOKUP(A413,'Demographic data '!$A$2:$H$927,4,TRUE)</f>
        <v>32.210958904109589</v>
      </c>
      <c r="E413" s="1">
        <f>VLOOKUP(A413,'Demographic data '!$A$2:$H$927,5,TRUE)</f>
        <v>65</v>
      </c>
      <c r="F413" s="1">
        <f>VLOOKUP(A413,'Demographic data '!$A$2:$H$927,6,TRUE)</f>
        <v>3</v>
      </c>
      <c r="G413" s="1">
        <f>VLOOKUP(A413,'Demographic data '!$A$2:$H$927,7,TRUE)</f>
        <v>5</v>
      </c>
      <c r="H413" s="1">
        <f>VLOOKUP(A413,'Demographic data '!$A$2:$H$927,8,TRUE)</f>
        <v>3</v>
      </c>
      <c r="J413" s="18" t="s">
        <v>54</v>
      </c>
      <c r="K413" s="18">
        <v>-99</v>
      </c>
      <c r="L413" s="29"/>
      <c r="M413" s="29"/>
      <c r="N413" s="18" t="s">
        <v>2329</v>
      </c>
      <c r="O413" s="18" t="s">
        <v>2330</v>
      </c>
      <c r="P413" s="18" t="s">
        <v>2331</v>
      </c>
      <c r="Q413" s="18">
        <v>2</v>
      </c>
      <c r="R413" s="33" t="s">
        <v>2332</v>
      </c>
      <c r="S413" s="33" t="s">
        <v>1719</v>
      </c>
      <c r="T413" s="33" t="s">
        <v>2333</v>
      </c>
      <c r="U413" s="33">
        <v>6</v>
      </c>
      <c r="V413" s="31"/>
      <c r="W413" s="31"/>
      <c r="X413" s="31"/>
      <c r="Y413" s="31"/>
      <c r="Z413" s="2"/>
      <c r="AA413" s="2"/>
      <c r="AB413" s="2"/>
      <c r="AC413" s="2"/>
      <c r="AD413" s="2"/>
    </row>
    <row r="414" spans="1:30" ht="14.25" customHeight="1" x14ac:dyDescent="0.2">
      <c r="A414" s="18" t="s">
        <v>2334</v>
      </c>
      <c r="B414" s="1">
        <f>VLOOKUP('FINAL CODES'!A414,'Demographic data '!$A$2:$H$927,2,TRUE)</f>
        <v>871</v>
      </c>
      <c r="C414" s="1">
        <f>VLOOKUP(A414,'Demographic data '!$A$2:$H$927,3,TRUE)</f>
        <v>1</v>
      </c>
      <c r="D414" s="1">
        <f>VLOOKUP(A414,'Demographic data '!$A$2:$H$927,4,TRUE)</f>
        <v>37.257534246575339</v>
      </c>
      <c r="E414" s="1">
        <f>VLOOKUP(A414,'Demographic data '!$A$2:$H$927,5,TRUE)</f>
        <v>185</v>
      </c>
      <c r="F414" s="1">
        <f>VLOOKUP(A414,'Demographic data '!$A$2:$H$927,6,TRUE)</f>
        <v>4</v>
      </c>
      <c r="G414" s="1">
        <f>VLOOKUP(A414,'Demographic data '!$A$2:$H$927,7,TRUE)</f>
        <v>2</v>
      </c>
      <c r="H414" s="1">
        <f>VLOOKUP(A414,'Demographic data '!$A$2:$H$927,8,TRUE)</f>
        <v>1</v>
      </c>
      <c r="J414" s="18" t="s">
        <v>2335</v>
      </c>
      <c r="K414" s="18" t="s">
        <v>2336</v>
      </c>
      <c r="L414" s="29"/>
      <c r="M414" s="29" t="s">
        <v>2337</v>
      </c>
      <c r="N414" s="18" t="s">
        <v>2338</v>
      </c>
      <c r="O414" s="18" t="s">
        <v>2339</v>
      </c>
      <c r="P414" s="18" t="s">
        <v>2340</v>
      </c>
      <c r="Q414" s="18" t="s">
        <v>2047</v>
      </c>
      <c r="R414" s="33" t="s">
        <v>2341</v>
      </c>
      <c r="S414" s="33">
        <v>2</v>
      </c>
      <c r="T414" s="33" t="s">
        <v>2342</v>
      </c>
      <c r="U414" s="33" t="s">
        <v>101</v>
      </c>
      <c r="V414" s="31"/>
      <c r="W414" s="31"/>
      <c r="X414" s="31"/>
      <c r="Y414" s="31"/>
      <c r="Z414" s="2"/>
      <c r="AA414" s="2"/>
      <c r="AB414" s="2"/>
      <c r="AC414" s="2"/>
      <c r="AD414" s="2"/>
    </row>
    <row r="415" spans="1:30" ht="14.25" customHeight="1" x14ac:dyDescent="0.2">
      <c r="A415" s="18" t="s">
        <v>2343</v>
      </c>
      <c r="B415" s="1">
        <f>VLOOKUP('FINAL CODES'!A415,'Demographic data '!$A$2:$H$927,2,TRUE)</f>
        <v>563</v>
      </c>
      <c r="C415" s="1">
        <f>VLOOKUP(A415,'Demographic data '!$A$2:$H$927,3,TRUE)</f>
        <v>2</v>
      </c>
      <c r="D415" s="1">
        <f>VLOOKUP(A415,'Demographic data '!$A$2:$H$927,4,TRUE)</f>
        <v>45.019178082191779</v>
      </c>
      <c r="E415" s="1">
        <f>VLOOKUP(A415,'Demographic data '!$A$2:$H$927,5,TRUE)</f>
        <v>187</v>
      </c>
      <c r="F415" s="1">
        <f>VLOOKUP(A415,'Demographic data '!$A$2:$H$927,6,TRUE)</f>
        <v>4</v>
      </c>
      <c r="G415" s="1">
        <f>VLOOKUP(A415,'Demographic data '!$A$2:$H$927,7,TRUE)</f>
        <v>11</v>
      </c>
      <c r="H415" s="1">
        <f>VLOOKUP(A415,'Demographic data '!$A$2:$H$927,8,TRUE)</f>
        <v>10</v>
      </c>
      <c r="J415" s="18" t="s">
        <v>2344</v>
      </c>
      <c r="K415" s="18" t="s">
        <v>2337</v>
      </c>
      <c r="L415" s="34"/>
      <c r="M415" s="34"/>
      <c r="N415" s="18" t="s">
        <v>2345</v>
      </c>
      <c r="O415" s="18" t="s">
        <v>2346</v>
      </c>
      <c r="P415" s="18" t="s">
        <v>2347</v>
      </c>
      <c r="Q415" s="18" t="s">
        <v>2348</v>
      </c>
      <c r="R415" s="33" t="s">
        <v>2349</v>
      </c>
      <c r="S415" s="33">
        <v>12</v>
      </c>
      <c r="T415" s="33" t="s">
        <v>2350</v>
      </c>
      <c r="U415" s="33">
        <v>6</v>
      </c>
      <c r="V415" s="31"/>
      <c r="W415" s="31"/>
      <c r="X415" s="31"/>
      <c r="Y415" s="31"/>
      <c r="Z415" s="2"/>
      <c r="AA415" s="2"/>
      <c r="AB415" s="2"/>
      <c r="AC415" s="2"/>
      <c r="AD415" s="2"/>
    </row>
    <row r="416" spans="1:30" ht="14.25" customHeight="1" x14ac:dyDescent="0.2">
      <c r="A416" s="18" t="s">
        <v>2351</v>
      </c>
      <c r="B416" s="1">
        <f>VLOOKUP('FINAL CODES'!A416,'Demographic data '!$A$2:$H$927,2,TRUE)</f>
        <v>797</v>
      </c>
      <c r="C416" s="1">
        <f>VLOOKUP(A416,'Demographic data '!$A$2:$H$927,3,TRUE)</f>
        <v>0</v>
      </c>
      <c r="D416" s="1">
        <f>VLOOKUP(A416,'Demographic data '!$A$2:$H$927,4,TRUE)</f>
        <v>42.38356164383562</v>
      </c>
      <c r="E416" s="1">
        <f>VLOOKUP(A416,'Demographic data '!$A$2:$H$927,5,TRUE)</f>
        <v>86</v>
      </c>
      <c r="F416" s="1">
        <f>VLOOKUP(A416,'Demographic data '!$A$2:$H$927,6,TRUE)</f>
        <v>3</v>
      </c>
      <c r="G416" s="1">
        <f>VLOOKUP(A416,'Demographic data '!$A$2:$H$927,7,TRUE)</f>
        <v>6</v>
      </c>
      <c r="H416" s="1">
        <f>VLOOKUP(A416,'Demographic data '!$A$2:$H$927,8,TRUE)</f>
        <v>5</v>
      </c>
      <c r="J416" s="18" t="s">
        <v>2352</v>
      </c>
      <c r="K416" s="18" t="s">
        <v>101</v>
      </c>
      <c r="L416" s="29"/>
      <c r="M416" s="29"/>
      <c r="N416" s="18" t="s">
        <v>2353</v>
      </c>
      <c r="O416" s="18" t="s">
        <v>511</v>
      </c>
      <c r="P416" s="18" t="s">
        <v>54</v>
      </c>
      <c r="Q416" s="18">
        <v>-99</v>
      </c>
      <c r="R416" s="33" t="s">
        <v>54</v>
      </c>
      <c r="S416" s="33">
        <v>-99</v>
      </c>
      <c r="T416" s="33" t="s">
        <v>2354</v>
      </c>
      <c r="U416" s="33" t="s">
        <v>1127</v>
      </c>
      <c r="V416" s="31"/>
      <c r="W416" s="31"/>
      <c r="X416" s="31"/>
      <c r="Y416" s="31"/>
      <c r="Z416" s="2"/>
      <c r="AA416" s="2"/>
      <c r="AB416" s="2"/>
      <c r="AC416" s="2"/>
      <c r="AD416" s="2"/>
    </row>
    <row r="417" spans="1:34" ht="14.25" customHeight="1" x14ac:dyDescent="0.2">
      <c r="A417" s="18" t="s">
        <v>2355</v>
      </c>
      <c r="B417" s="1">
        <f>VLOOKUP('FINAL CODES'!A417,'Demographic data '!$A$2:$H$927,2,TRUE)</f>
        <v>491</v>
      </c>
      <c r="C417" s="1">
        <f>VLOOKUP(A417,'Demographic data '!$A$2:$H$927,3,TRUE)</f>
        <v>0</v>
      </c>
      <c r="D417" s="1">
        <f>VLOOKUP(A417,'Demographic data '!$A$2:$H$927,4,TRUE)</f>
        <v>38.326027397260276</v>
      </c>
      <c r="E417" s="1">
        <f>VLOOKUP(A417,'Demographic data '!$A$2:$H$927,5,TRUE)</f>
        <v>187</v>
      </c>
      <c r="F417" s="1">
        <f>VLOOKUP(A417,'Demographic data '!$A$2:$H$927,6,TRUE)</f>
        <v>4</v>
      </c>
      <c r="G417" s="1">
        <f>VLOOKUP(A417,'Demographic data '!$A$2:$H$927,7,TRUE)</f>
        <v>11</v>
      </c>
      <c r="H417" s="1">
        <f>VLOOKUP(A417,'Demographic data '!$A$2:$H$927,8,TRUE)</f>
        <v>11</v>
      </c>
      <c r="J417" s="18" t="s">
        <v>622</v>
      </c>
      <c r="K417" s="18">
        <v>-999</v>
      </c>
      <c r="L417" s="29"/>
      <c r="M417" s="29"/>
      <c r="N417" s="18" t="s">
        <v>2356</v>
      </c>
      <c r="P417" s="18" t="s">
        <v>242</v>
      </c>
      <c r="R417" s="33" t="s">
        <v>2357</v>
      </c>
      <c r="S417" s="33">
        <v>10</v>
      </c>
      <c r="T417" s="33" t="s">
        <v>2358</v>
      </c>
      <c r="U417" s="33">
        <v>7</v>
      </c>
      <c r="V417" s="31"/>
      <c r="W417" s="31"/>
      <c r="X417" s="31"/>
      <c r="Y417" s="31"/>
      <c r="Z417" s="2"/>
      <c r="AA417" s="2"/>
      <c r="AB417" s="2"/>
      <c r="AC417" s="2"/>
      <c r="AD417" s="2"/>
    </row>
    <row r="418" spans="1:34" ht="14.25" customHeight="1" x14ac:dyDescent="0.2">
      <c r="A418" s="18" t="s">
        <v>2359</v>
      </c>
      <c r="B418" s="1">
        <f>VLOOKUP('FINAL CODES'!A418,'Demographic data '!$A$2:$H$927,2,TRUE)</f>
        <v>790</v>
      </c>
      <c r="C418" s="1">
        <f>VLOOKUP(A418,'Demographic data '!$A$2:$H$927,3,TRUE)</f>
        <v>1</v>
      </c>
      <c r="D418" s="1">
        <f>VLOOKUP(A418,'Demographic data '!$A$2:$H$927,4,TRUE)</f>
        <v>62.824657534246576</v>
      </c>
      <c r="E418" s="1">
        <f>VLOOKUP(A418,'Demographic data '!$A$2:$H$927,5,TRUE)</f>
        <v>185</v>
      </c>
      <c r="F418" s="1">
        <f>VLOOKUP(A418,'Demographic data '!$A$2:$H$927,6,TRUE)</f>
        <v>3</v>
      </c>
      <c r="G418" s="1">
        <f>VLOOKUP(A418,'Demographic data '!$A$2:$H$927,7,TRUE)</f>
        <v>6</v>
      </c>
      <c r="H418" s="1">
        <f>VLOOKUP(A418,'Demographic data '!$A$2:$H$927,8,TRUE)</f>
        <v>10</v>
      </c>
      <c r="J418" s="18" t="s">
        <v>54</v>
      </c>
      <c r="K418" s="18">
        <v>-99</v>
      </c>
      <c r="L418" s="29"/>
      <c r="M418" s="29"/>
      <c r="N418" s="18" t="s">
        <v>2360</v>
      </c>
      <c r="O418" s="18" t="s">
        <v>125</v>
      </c>
      <c r="P418" s="18" t="s">
        <v>54</v>
      </c>
      <c r="Q418" s="18">
        <v>-99</v>
      </c>
      <c r="R418" s="33" t="s">
        <v>54</v>
      </c>
      <c r="S418" s="33">
        <v>-99</v>
      </c>
      <c r="T418" s="33" t="s">
        <v>54</v>
      </c>
      <c r="U418" s="33">
        <v>-99</v>
      </c>
      <c r="V418" s="31"/>
      <c r="W418" s="31"/>
      <c r="X418" s="31"/>
      <c r="Y418" s="31"/>
      <c r="Z418" s="2"/>
      <c r="AA418" s="2"/>
      <c r="AB418" s="2"/>
      <c r="AC418" s="2"/>
      <c r="AD418" s="2"/>
    </row>
    <row r="419" spans="1:34" ht="14.25" customHeight="1" x14ac:dyDescent="0.2">
      <c r="A419" s="18" t="s">
        <v>2361</v>
      </c>
      <c r="B419" s="1">
        <f>VLOOKUP('FINAL CODES'!A419,'Demographic data '!$A$2:$H$927,2,TRUE)</f>
        <v>785</v>
      </c>
      <c r="C419" s="1">
        <f>VLOOKUP(A419,'Demographic data '!$A$2:$H$927,3,TRUE)</f>
        <v>1</v>
      </c>
      <c r="D419" s="1">
        <f>VLOOKUP(A419,'Demographic data '!$A$2:$H$927,4,TRUE)</f>
        <v>25.980821917808218</v>
      </c>
      <c r="E419" s="1">
        <f>VLOOKUP(A419,'Demographic data '!$A$2:$H$927,5,TRUE)</f>
        <v>137</v>
      </c>
      <c r="F419" s="1">
        <f>VLOOKUP(A419,'Demographic data '!$A$2:$H$927,6,TRUE)</f>
        <v>3</v>
      </c>
      <c r="G419" s="1">
        <f>VLOOKUP(A419,'Demographic data '!$A$2:$H$927,7,TRUE)</f>
        <v>2</v>
      </c>
      <c r="H419" s="1">
        <f>VLOOKUP(A419,'Demographic data '!$A$2:$H$927,8,TRUE)</f>
        <v>3</v>
      </c>
      <c r="J419" s="18" t="s">
        <v>54</v>
      </c>
      <c r="K419" s="18">
        <v>-99</v>
      </c>
      <c r="L419" s="29"/>
      <c r="M419" s="29"/>
      <c r="N419" s="18" t="s">
        <v>54</v>
      </c>
      <c r="O419" s="18">
        <v>-99</v>
      </c>
      <c r="P419" s="18" t="s">
        <v>54</v>
      </c>
      <c r="Q419" s="18">
        <v>-99</v>
      </c>
      <c r="R419" s="33" t="s">
        <v>54</v>
      </c>
      <c r="S419" s="33">
        <v>-99</v>
      </c>
      <c r="T419" s="33" t="s">
        <v>54</v>
      </c>
      <c r="U419" s="33">
        <v>-99</v>
      </c>
      <c r="V419" s="31"/>
      <c r="W419" s="31"/>
      <c r="X419" s="31"/>
      <c r="Y419" s="31"/>
      <c r="Z419" s="2"/>
      <c r="AA419" s="2"/>
      <c r="AB419" s="2"/>
      <c r="AC419" s="2"/>
      <c r="AD419" s="2"/>
    </row>
    <row r="420" spans="1:34" ht="14.25" customHeight="1" x14ac:dyDescent="0.2">
      <c r="A420" s="18" t="s">
        <v>2362</v>
      </c>
      <c r="B420" s="1">
        <f>VLOOKUP('FINAL CODES'!A420,'Demographic data '!$A$2:$H$927,2,TRUE)</f>
        <v>543</v>
      </c>
      <c r="C420" s="1">
        <f>VLOOKUP(A420,'Demographic data '!$A$2:$H$927,3,TRUE)</f>
        <v>1</v>
      </c>
      <c r="D420" s="1">
        <f>VLOOKUP(A420,'Demographic data '!$A$2:$H$927,4,TRUE)</f>
        <v>26.608219178082191</v>
      </c>
      <c r="E420" s="1">
        <f>VLOOKUP(A420,'Demographic data '!$A$2:$H$927,5,TRUE)</f>
        <v>185</v>
      </c>
      <c r="F420" s="1">
        <f>VLOOKUP(A420,'Demographic data '!$A$2:$H$927,6,TRUE)</f>
        <v>4</v>
      </c>
      <c r="G420" s="1">
        <f>VLOOKUP(A420,'Demographic data '!$A$2:$H$927,7,TRUE)</f>
        <v>7</v>
      </c>
      <c r="H420" s="1">
        <f>VLOOKUP(A420,'Demographic data '!$A$2:$H$927,8,TRUE)</f>
        <v>11</v>
      </c>
      <c r="J420" s="18" t="s">
        <v>2363</v>
      </c>
      <c r="K420" s="18" t="s">
        <v>159</v>
      </c>
      <c r="L420" s="29"/>
      <c r="M420" s="29"/>
      <c r="N420" s="18" t="s">
        <v>2364</v>
      </c>
      <c r="O420" s="18" t="s">
        <v>1053</v>
      </c>
      <c r="P420" s="18" t="s">
        <v>2365</v>
      </c>
      <c r="Q420" s="18">
        <v>3</v>
      </c>
      <c r="R420" s="33" t="s">
        <v>2366</v>
      </c>
      <c r="S420" s="33" t="s">
        <v>101</v>
      </c>
      <c r="T420" s="33" t="s">
        <v>2367</v>
      </c>
      <c r="U420" s="33">
        <v>8</v>
      </c>
      <c r="V420" s="31"/>
      <c r="W420" s="31"/>
      <c r="X420" s="31"/>
      <c r="Y420" s="31"/>
      <c r="Z420" s="2"/>
      <c r="AA420" s="2"/>
      <c r="AB420" s="2"/>
      <c r="AC420" s="2"/>
      <c r="AD420" s="2"/>
    </row>
    <row r="421" spans="1:34" ht="14.25" customHeight="1" x14ac:dyDescent="0.2">
      <c r="A421" s="18" t="s">
        <v>2368</v>
      </c>
      <c r="B421" s="1">
        <f>VLOOKUP('FINAL CODES'!A421,'Demographic data '!$A$2:$H$927,2,TRUE)</f>
        <v>1711</v>
      </c>
      <c r="C421" s="1">
        <f>VLOOKUP(A421,'Demographic data '!$A$2:$H$927,3,TRUE)</f>
        <v>1</v>
      </c>
      <c r="D421" s="1">
        <f>VLOOKUP(A421,'Demographic data '!$A$2:$H$927,4,TRUE)</f>
        <v>45.161643835616438</v>
      </c>
      <c r="E421" s="1">
        <f>VLOOKUP(A421,'Demographic data '!$A$2:$H$927,5,TRUE)</f>
        <v>185</v>
      </c>
      <c r="F421" s="1">
        <f>VLOOKUP(A421,'Demographic data '!$A$2:$H$927,6,TRUE)</f>
        <v>4</v>
      </c>
      <c r="G421" s="1">
        <f>VLOOKUP(A421,'Demographic data '!$A$2:$H$927,7,TRUE)</f>
        <v>6</v>
      </c>
      <c r="H421" s="1">
        <f>VLOOKUP(A421,'Demographic data '!$A$2:$H$927,8,TRUE)</f>
        <v>3</v>
      </c>
      <c r="J421" s="18" t="s">
        <v>2369</v>
      </c>
      <c r="K421" s="18" t="s">
        <v>2370</v>
      </c>
      <c r="L421" s="29"/>
      <c r="M421" s="29"/>
      <c r="N421" s="18" t="s">
        <v>2371</v>
      </c>
      <c r="O421" s="18" t="s">
        <v>2372</v>
      </c>
      <c r="P421" s="18" t="s">
        <v>2373</v>
      </c>
      <c r="Q421" s="18">
        <v>2</v>
      </c>
      <c r="R421" s="33" t="s">
        <v>513</v>
      </c>
      <c r="S421" s="33">
        <v>-999</v>
      </c>
      <c r="T421" s="33" t="s">
        <v>2374</v>
      </c>
      <c r="U421" s="33">
        <v>7</v>
      </c>
      <c r="V421" s="31"/>
      <c r="W421" s="31"/>
      <c r="X421" s="31"/>
      <c r="Y421" s="31"/>
      <c r="Z421" s="2"/>
      <c r="AA421" s="2"/>
      <c r="AB421" s="2"/>
      <c r="AC421" s="2"/>
      <c r="AD421" s="2"/>
    </row>
    <row r="422" spans="1:34" ht="14.25" customHeight="1" x14ac:dyDescent="0.2">
      <c r="A422" s="18" t="s">
        <v>2375</v>
      </c>
      <c r="B422" s="1">
        <f>VLOOKUP('FINAL CODES'!A422,'Demographic data '!$A$2:$H$927,2,TRUE)</f>
        <v>951</v>
      </c>
      <c r="C422" s="1">
        <f>VLOOKUP(A422,'Demographic data '!$A$2:$H$927,3,TRUE)</f>
        <v>1</v>
      </c>
      <c r="D422" s="1">
        <f>VLOOKUP(A422,'Demographic data '!$A$2:$H$927,4,TRUE)</f>
        <v>49.668493150684931</v>
      </c>
      <c r="E422" s="1">
        <f>VLOOKUP(A422,'Demographic data '!$A$2:$H$927,5,TRUE)</f>
        <v>187</v>
      </c>
      <c r="F422" s="1">
        <f>VLOOKUP(A422,'Demographic data '!$A$2:$H$927,6,TRUE)</f>
        <v>4</v>
      </c>
      <c r="G422" s="1">
        <f>VLOOKUP(A422,'Demographic data '!$A$2:$H$927,7,TRUE)</f>
        <v>12</v>
      </c>
      <c r="H422" s="1">
        <f>VLOOKUP(A422,'Demographic data '!$A$2:$H$927,8,TRUE)</f>
        <v>10</v>
      </c>
      <c r="J422" s="18" t="s">
        <v>54</v>
      </c>
      <c r="K422" s="18">
        <v>-99</v>
      </c>
      <c r="L422" s="32">
        <v>-99</v>
      </c>
      <c r="M422" s="32"/>
      <c r="N422" s="18" t="s">
        <v>54</v>
      </c>
      <c r="O422" s="18">
        <v>-99</v>
      </c>
      <c r="P422" s="18" t="s">
        <v>54</v>
      </c>
      <c r="Q422" s="18">
        <v>-99</v>
      </c>
      <c r="R422" s="33" t="s">
        <v>54</v>
      </c>
      <c r="S422" s="33">
        <v>-99</v>
      </c>
      <c r="T422" s="33" t="s">
        <v>54</v>
      </c>
      <c r="U422" s="33">
        <v>-99</v>
      </c>
      <c r="V422" s="31"/>
      <c r="W422" s="31"/>
      <c r="X422" s="31"/>
      <c r="Y422" s="31"/>
      <c r="Z422" s="2"/>
      <c r="AA422" s="2"/>
      <c r="AB422" s="2"/>
      <c r="AC422" s="2"/>
      <c r="AD422" s="2"/>
    </row>
    <row r="423" spans="1:34" ht="14.25" customHeight="1" x14ac:dyDescent="0.2">
      <c r="A423" s="18" t="s">
        <v>2376</v>
      </c>
      <c r="B423" s="1">
        <f>VLOOKUP('FINAL CODES'!A423,'Demographic data '!$A$2:$H$927,2,TRUE)</f>
        <v>210</v>
      </c>
      <c r="C423" s="1">
        <f>VLOOKUP(A423,'Demographic data '!$A$2:$H$927,3,TRUE)</f>
        <v>1</v>
      </c>
      <c r="D423" s="1">
        <f>VLOOKUP(A423,'Demographic data '!$A$2:$H$927,4,TRUE)</f>
        <v>25.008219178082193</v>
      </c>
      <c r="E423" s="1">
        <f>VLOOKUP(A423,'Demographic data '!$A$2:$H$927,5,TRUE)</f>
        <v>84</v>
      </c>
      <c r="F423" s="1">
        <f>VLOOKUP(A423,'Demographic data '!$A$2:$H$927,6,TRUE)</f>
        <v>1</v>
      </c>
      <c r="G423" s="1">
        <f>VLOOKUP(A423,'Demographic data '!$A$2:$H$927,7,TRUE)</f>
        <v>-99</v>
      </c>
      <c r="H423" s="1">
        <f>VLOOKUP(A423,'Demographic data '!$A$2:$H$927,8,TRUE)</f>
        <v>10</v>
      </c>
      <c r="J423" s="18" t="s">
        <v>2377</v>
      </c>
      <c r="K423" s="18" t="s">
        <v>319</v>
      </c>
      <c r="L423" s="29"/>
      <c r="M423" s="29"/>
      <c r="N423" s="18" t="s">
        <v>2378</v>
      </c>
      <c r="O423" s="18" t="s">
        <v>125</v>
      </c>
      <c r="P423" s="18" t="s">
        <v>2379</v>
      </c>
      <c r="Q423" s="18">
        <v>2</v>
      </c>
      <c r="R423" s="33" t="s">
        <v>2380</v>
      </c>
      <c r="S423" s="33">
        <v>8</v>
      </c>
      <c r="T423" s="33" t="s">
        <v>860</v>
      </c>
      <c r="U423" s="33">
        <v>13</v>
      </c>
      <c r="V423" s="31"/>
      <c r="W423" s="31"/>
      <c r="X423" s="31"/>
      <c r="Y423" s="31"/>
      <c r="Z423" s="2"/>
      <c r="AA423" s="2"/>
      <c r="AB423" s="2"/>
      <c r="AC423" s="2"/>
      <c r="AD423" s="2"/>
    </row>
    <row r="424" spans="1:34" ht="14.25" customHeight="1" x14ac:dyDescent="0.2">
      <c r="A424" s="18" t="s">
        <v>2381</v>
      </c>
      <c r="B424" s="1">
        <f>VLOOKUP('FINAL CODES'!A424,'Demographic data '!$A$2:$H$927,2,TRUE)</f>
        <v>3355</v>
      </c>
      <c r="C424" s="1">
        <f>VLOOKUP(A424,'Demographic data '!$A$2:$H$927,3,TRUE)</f>
        <v>1</v>
      </c>
      <c r="D424" s="1">
        <f>VLOOKUP(A424,'Demographic data '!$A$2:$H$927,4,TRUE)</f>
        <v>25.67945205479452</v>
      </c>
      <c r="E424" s="1">
        <f>VLOOKUP(A424,'Demographic data '!$A$2:$H$927,5,TRUE)</f>
        <v>137</v>
      </c>
      <c r="F424" s="1">
        <f>VLOOKUP(A424,'Demographic data '!$A$2:$H$927,6,TRUE)</f>
        <v>4</v>
      </c>
      <c r="G424" s="1">
        <f>VLOOKUP(A424,'Demographic data '!$A$2:$H$927,7,TRUE)</f>
        <v>2</v>
      </c>
      <c r="H424" s="1">
        <f>VLOOKUP(A424,'Demographic data '!$A$2:$H$927,8,TRUE)</f>
        <v>4</v>
      </c>
      <c r="J424" s="18" t="s">
        <v>2382</v>
      </c>
      <c r="K424" s="18">
        <v>2</v>
      </c>
      <c r="L424" s="29"/>
      <c r="M424" s="29"/>
      <c r="N424" s="18" t="s">
        <v>2383</v>
      </c>
      <c r="O424" s="18" t="s">
        <v>125</v>
      </c>
      <c r="P424" s="18" t="s">
        <v>242</v>
      </c>
      <c r="R424" s="33" t="s">
        <v>2384</v>
      </c>
      <c r="S424" s="33" t="s">
        <v>649</v>
      </c>
      <c r="T424" s="33" t="s">
        <v>2385</v>
      </c>
      <c r="U424" s="33">
        <v>8</v>
      </c>
      <c r="V424" s="31"/>
      <c r="W424" s="31"/>
      <c r="X424" s="31"/>
      <c r="Y424" s="31"/>
      <c r="Z424" s="2"/>
      <c r="AA424" s="2"/>
      <c r="AB424" s="2"/>
      <c r="AC424" s="2"/>
      <c r="AD424" s="2"/>
      <c r="AG424" s="46" t="s">
        <v>2386</v>
      </c>
      <c r="AH424" s="18" t="s">
        <v>2387</v>
      </c>
    </row>
    <row r="425" spans="1:34" ht="14.25" customHeight="1" x14ac:dyDescent="0.2">
      <c r="A425" s="18" t="s">
        <v>2388</v>
      </c>
      <c r="B425" s="1">
        <f>VLOOKUP('FINAL CODES'!A425,'Demographic data '!$A$2:$H$927,2,TRUE)</f>
        <v>15</v>
      </c>
      <c r="C425" s="1">
        <f>VLOOKUP(A425,'Demographic data '!$A$2:$H$927,3,TRUE)</f>
        <v>1</v>
      </c>
      <c r="D425" s="1">
        <f>VLOOKUP(A425,'Demographic data '!$A$2:$H$927,4,TRUE)</f>
        <v>35.164383561643838</v>
      </c>
      <c r="E425" s="1">
        <f>VLOOKUP(A425,'Demographic data '!$A$2:$H$927,5,TRUE)</f>
        <v>128</v>
      </c>
      <c r="F425" s="1">
        <f>VLOOKUP(A425,'Demographic data '!$A$2:$H$927,6,TRUE)</f>
        <v>4</v>
      </c>
      <c r="G425" s="1">
        <f>VLOOKUP(A425,'Demographic data '!$A$2:$H$927,7,TRUE)</f>
        <v>6</v>
      </c>
      <c r="H425" s="1">
        <f>VLOOKUP(A425,'Demographic data '!$A$2:$H$927,8,TRUE)</f>
        <v>8</v>
      </c>
      <c r="J425" s="18" t="s">
        <v>54</v>
      </c>
      <c r="K425" s="18">
        <v>-99</v>
      </c>
      <c r="L425" s="29"/>
      <c r="M425" s="29"/>
      <c r="N425" s="18" t="s">
        <v>54</v>
      </c>
      <c r="O425" s="18">
        <v>-99</v>
      </c>
      <c r="P425" s="18" t="s">
        <v>54</v>
      </c>
      <c r="Q425" s="18">
        <v>-99</v>
      </c>
      <c r="R425" s="33" t="s">
        <v>54</v>
      </c>
      <c r="S425" s="33">
        <v>-99</v>
      </c>
      <c r="T425" s="33" t="s">
        <v>54</v>
      </c>
      <c r="U425" s="33">
        <v>-99</v>
      </c>
      <c r="V425" s="31"/>
      <c r="W425" s="31"/>
      <c r="X425" s="31"/>
      <c r="Y425" s="31"/>
      <c r="Z425" s="2"/>
      <c r="AA425" s="2"/>
      <c r="AB425" s="2"/>
      <c r="AC425" s="2"/>
      <c r="AD425" s="2"/>
    </row>
    <row r="426" spans="1:34" ht="14.25" customHeight="1" x14ac:dyDescent="0.2">
      <c r="A426" s="18" t="s">
        <v>2389</v>
      </c>
      <c r="B426" s="1">
        <f>VLOOKUP('FINAL CODES'!A426,'Demographic data '!$A$2:$H$927,2,TRUE)</f>
        <v>811</v>
      </c>
      <c r="C426" s="1">
        <f>VLOOKUP(A426,'Demographic data '!$A$2:$H$927,3,TRUE)</f>
        <v>1</v>
      </c>
      <c r="D426" s="1">
        <f>VLOOKUP(A426,'Demographic data '!$A$2:$H$927,4,TRUE)</f>
        <v>38.580821917808223</v>
      </c>
      <c r="E426" s="1">
        <f>VLOOKUP(A426,'Demographic data '!$A$2:$H$927,5,TRUE)</f>
        <v>185</v>
      </c>
      <c r="F426" s="1">
        <f>VLOOKUP(A426,'Demographic data '!$A$2:$H$927,6,TRUE)</f>
        <v>4</v>
      </c>
      <c r="G426" s="1">
        <f>VLOOKUP(A426,'Demographic data '!$A$2:$H$927,7,TRUE)</f>
        <v>6</v>
      </c>
      <c r="H426" s="1">
        <f>VLOOKUP(A426,'Demographic data '!$A$2:$H$927,8,TRUE)</f>
        <v>10</v>
      </c>
      <c r="J426" s="18" t="s">
        <v>2390</v>
      </c>
      <c r="K426" s="18" t="s">
        <v>101</v>
      </c>
      <c r="L426" s="29"/>
      <c r="M426" s="29"/>
      <c r="N426" s="18" t="s">
        <v>2391</v>
      </c>
      <c r="O426" s="18" t="s">
        <v>426</v>
      </c>
      <c r="P426" s="18" t="s">
        <v>284</v>
      </c>
      <c r="Q426" s="18">
        <v>-999</v>
      </c>
      <c r="R426" s="33" t="s">
        <v>2392</v>
      </c>
      <c r="S426" s="33" t="s">
        <v>101</v>
      </c>
      <c r="T426" s="33" t="s">
        <v>2393</v>
      </c>
      <c r="U426" s="33">
        <v>12</v>
      </c>
      <c r="V426" s="31"/>
      <c r="W426" s="31"/>
      <c r="X426" s="31"/>
      <c r="Y426" s="31"/>
      <c r="Z426" s="2"/>
      <c r="AA426" s="2"/>
      <c r="AB426" s="2"/>
      <c r="AC426" s="2"/>
      <c r="AD426" s="2"/>
    </row>
    <row r="427" spans="1:34" ht="14.25" customHeight="1" x14ac:dyDescent="0.2">
      <c r="A427" s="18" t="s">
        <v>2394</v>
      </c>
      <c r="B427" s="1">
        <f>VLOOKUP('FINAL CODES'!A427,'Demographic data '!$A$2:$H$927,2,TRUE)</f>
        <v>784</v>
      </c>
      <c r="C427" s="1">
        <f>VLOOKUP(A427,'Demographic data '!$A$2:$H$927,3,TRUE)</f>
        <v>1</v>
      </c>
      <c r="D427" s="1">
        <f>VLOOKUP(A427,'Demographic data '!$A$2:$H$927,4,TRUE)</f>
        <v>29.87945205479452</v>
      </c>
      <c r="E427" s="1">
        <f>VLOOKUP(A427,'Demographic data '!$A$2:$H$927,5,TRUE)</f>
        <v>185</v>
      </c>
      <c r="F427" s="1">
        <f>VLOOKUP(A427,'Demographic data '!$A$2:$H$927,6,TRUE)</f>
        <v>3</v>
      </c>
      <c r="G427" s="1">
        <f>VLOOKUP(A427,'Demographic data '!$A$2:$H$927,7,TRUE)</f>
        <v>9</v>
      </c>
      <c r="H427" s="1">
        <f>VLOOKUP(A427,'Demographic data '!$A$2:$H$927,8,TRUE)</f>
        <v>5</v>
      </c>
      <c r="J427" s="18" t="s">
        <v>2395</v>
      </c>
      <c r="K427" s="18" t="s">
        <v>2396</v>
      </c>
      <c r="L427" s="29"/>
      <c r="M427" s="29"/>
      <c r="N427" s="18" t="s">
        <v>2397</v>
      </c>
      <c r="O427" s="18">
        <v>-999</v>
      </c>
      <c r="P427" s="18" t="s">
        <v>2398</v>
      </c>
      <c r="Q427" s="18">
        <v>-999</v>
      </c>
      <c r="R427" s="33" t="s">
        <v>2399</v>
      </c>
      <c r="S427" s="33" t="s">
        <v>1127</v>
      </c>
      <c r="T427" s="33" t="s">
        <v>2400</v>
      </c>
      <c r="U427" s="33" t="s">
        <v>787</v>
      </c>
      <c r="V427" s="31"/>
      <c r="W427" s="31"/>
      <c r="X427" s="31"/>
      <c r="Y427" s="31"/>
      <c r="Z427" s="2"/>
      <c r="AA427" s="2"/>
      <c r="AB427" s="2"/>
      <c r="AC427" s="2"/>
      <c r="AD427" s="2"/>
    </row>
    <row r="428" spans="1:34" ht="14.25" customHeight="1" x14ac:dyDescent="0.2">
      <c r="A428" s="18" t="s">
        <v>2401</v>
      </c>
      <c r="B428" s="1">
        <f>VLOOKUP('FINAL CODES'!A428,'Demographic data '!$A$2:$H$927,2,TRUE)</f>
        <v>582</v>
      </c>
      <c r="C428" s="1">
        <f>VLOOKUP(A428,'Demographic data '!$A$2:$H$927,3,TRUE)</f>
        <v>1</v>
      </c>
      <c r="D428" s="1">
        <f>VLOOKUP(A428,'Demographic data '!$A$2:$H$927,4,TRUE)</f>
        <v>51.832876712328769</v>
      </c>
      <c r="E428" s="1">
        <f>VLOOKUP(A428,'Demographic data '!$A$2:$H$927,5,TRUE)</f>
        <v>75</v>
      </c>
      <c r="F428" s="1">
        <f>VLOOKUP(A428,'Demographic data '!$A$2:$H$927,6,TRUE)</f>
        <v>11</v>
      </c>
      <c r="G428" s="1">
        <f>VLOOKUP(A428,'Demographic data '!$A$2:$H$927,7,TRUE)</f>
        <v>1</v>
      </c>
      <c r="H428" s="1">
        <f>VLOOKUP(A428,'Demographic data '!$A$2:$H$927,8,TRUE)</f>
        <v>11</v>
      </c>
      <c r="J428" s="18" t="s">
        <v>2402</v>
      </c>
      <c r="K428" s="18" t="s">
        <v>1075</v>
      </c>
      <c r="L428" s="29"/>
      <c r="M428" s="29"/>
      <c r="N428" s="18" t="s">
        <v>2403</v>
      </c>
      <c r="O428" s="18" t="s">
        <v>166</v>
      </c>
      <c r="P428" s="18" t="s">
        <v>2404</v>
      </c>
      <c r="Q428" s="18">
        <v>-999</v>
      </c>
      <c r="R428" s="33" t="s">
        <v>2405</v>
      </c>
      <c r="S428" s="33" t="s">
        <v>101</v>
      </c>
      <c r="T428" s="33" t="s">
        <v>2406</v>
      </c>
      <c r="U428" s="33">
        <v>8</v>
      </c>
      <c r="V428" s="31"/>
      <c r="W428" s="31"/>
      <c r="X428" s="31"/>
      <c r="Y428" s="31"/>
      <c r="Z428" s="2"/>
      <c r="AA428" s="2"/>
      <c r="AB428" s="2"/>
      <c r="AC428" s="2"/>
      <c r="AD428" s="2"/>
    </row>
    <row r="429" spans="1:34" ht="14.25" customHeight="1" x14ac:dyDescent="0.2">
      <c r="A429" s="18" t="s">
        <v>2407</v>
      </c>
      <c r="B429" s="1">
        <f>VLOOKUP('FINAL CODES'!A429,'Demographic data '!$A$2:$H$927,2,TRUE)</f>
        <v>234</v>
      </c>
      <c r="C429" s="1">
        <f>VLOOKUP(A429,'Demographic data '!$A$2:$H$927,3,TRUE)</f>
        <v>1</v>
      </c>
      <c r="D429" s="1">
        <f>VLOOKUP(A429,'Demographic data '!$A$2:$H$927,4,TRUE)</f>
        <v>30.446575342465753</v>
      </c>
      <c r="E429" s="1">
        <f>VLOOKUP(A429,'Demographic data '!$A$2:$H$927,5,TRUE)</f>
        <v>84</v>
      </c>
      <c r="F429" s="1">
        <f>VLOOKUP(A429,'Demographic data '!$A$2:$H$927,6,TRUE)</f>
        <v>5</v>
      </c>
      <c r="G429" s="1">
        <f>VLOOKUP(A429,'Demographic data '!$A$2:$H$927,7,TRUE)</f>
        <v>1</v>
      </c>
      <c r="H429" s="1">
        <f>VLOOKUP(A429,'Demographic data '!$A$2:$H$927,8,TRUE)</f>
        <v>2</v>
      </c>
      <c r="K429" s="18">
        <v>-99</v>
      </c>
      <c r="L429" s="29"/>
      <c r="M429" s="29"/>
      <c r="O429" s="18">
        <v>-99</v>
      </c>
      <c r="Q429" s="18">
        <v>-99</v>
      </c>
      <c r="R429" s="33"/>
      <c r="S429" s="33">
        <v>-99</v>
      </c>
      <c r="T429" s="33"/>
      <c r="U429" s="33">
        <v>-99</v>
      </c>
      <c r="V429" s="31"/>
      <c r="W429" s="31"/>
      <c r="X429" s="31"/>
      <c r="Y429" s="31"/>
      <c r="Z429" s="2"/>
      <c r="AA429" s="2"/>
      <c r="AB429" s="2"/>
      <c r="AC429" s="2"/>
      <c r="AD429" s="2"/>
    </row>
    <row r="430" spans="1:34" ht="14.25" customHeight="1" x14ac:dyDescent="0.2">
      <c r="A430" s="18" t="s">
        <v>2408</v>
      </c>
      <c r="B430" s="1">
        <f>VLOOKUP('FINAL CODES'!A430,'Demographic data '!$A$2:$H$927,2,TRUE)</f>
        <v>1670</v>
      </c>
      <c r="C430" s="1">
        <f>VLOOKUP(A430,'Demographic data '!$A$2:$H$927,3,TRUE)</f>
        <v>1</v>
      </c>
      <c r="D430" s="1">
        <f>VLOOKUP(A430,'Demographic data '!$A$2:$H$927,4,TRUE)</f>
        <v>49.613698630136987</v>
      </c>
      <c r="E430" s="1">
        <f>VLOOKUP(A430,'Demographic data '!$A$2:$H$927,5,TRUE)</f>
        <v>169</v>
      </c>
      <c r="F430" s="1">
        <f>VLOOKUP(A430,'Demographic data '!$A$2:$H$927,6,TRUE)</f>
        <v>4</v>
      </c>
      <c r="G430" s="1">
        <f>VLOOKUP(A430,'Demographic data '!$A$2:$H$927,7,TRUE)</f>
        <v>12</v>
      </c>
      <c r="H430" s="1">
        <f>VLOOKUP(A430,'Demographic data '!$A$2:$H$927,8,TRUE)</f>
        <v>7</v>
      </c>
      <c r="J430" s="18" t="s">
        <v>2409</v>
      </c>
      <c r="K430" s="18">
        <v>-999</v>
      </c>
      <c r="L430" s="29"/>
      <c r="M430" s="29"/>
      <c r="N430" s="18" t="s">
        <v>2410</v>
      </c>
      <c r="O430" s="18" t="s">
        <v>2411</v>
      </c>
      <c r="P430" s="18" t="s">
        <v>2412</v>
      </c>
      <c r="Q430" s="18">
        <v>2</v>
      </c>
      <c r="R430" s="33" t="s">
        <v>2413</v>
      </c>
      <c r="S430" s="33" t="s">
        <v>1127</v>
      </c>
      <c r="T430" s="33" t="s">
        <v>2414</v>
      </c>
      <c r="U430" s="33" t="s">
        <v>724</v>
      </c>
      <c r="V430" s="31"/>
      <c r="W430" s="31"/>
      <c r="X430" s="31"/>
      <c r="Y430" s="31"/>
      <c r="Z430" s="2"/>
      <c r="AA430" s="2"/>
      <c r="AB430" s="2"/>
      <c r="AC430" s="2"/>
      <c r="AD430" s="2"/>
    </row>
    <row r="431" spans="1:34" ht="14.25" customHeight="1" x14ac:dyDescent="0.2">
      <c r="A431" s="18" t="s">
        <v>2415</v>
      </c>
      <c r="B431" s="1">
        <f>VLOOKUP('FINAL CODES'!A431,'Demographic data '!$A$2:$H$927,2,TRUE)</f>
        <v>294</v>
      </c>
      <c r="C431" s="1">
        <f>VLOOKUP(A431,'Demographic data '!$A$2:$H$927,3,TRUE)</f>
        <v>1</v>
      </c>
      <c r="D431" s="1">
        <f>VLOOKUP(A431,'Demographic data '!$A$2:$H$927,4,TRUE)</f>
        <v>44.668493150684931</v>
      </c>
      <c r="E431" s="1">
        <f>VLOOKUP(A431,'Demographic data '!$A$2:$H$927,5,TRUE)</f>
        <v>185</v>
      </c>
      <c r="F431" s="1">
        <f>VLOOKUP(A431,'Demographic data '!$A$2:$H$927,6,TRUE)</f>
        <v>4</v>
      </c>
      <c r="G431" s="1">
        <f>VLOOKUP(A431,'Demographic data '!$A$2:$H$927,7,TRUE)</f>
        <v>5</v>
      </c>
      <c r="H431" s="1">
        <f>VLOOKUP(A431,'Demographic data '!$A$2:$H$927,8,TRUE)</f>
        <v>5</v>
      </c>
      <c r="J431" s="18" t="s">
        <v>54</v>
      </c>
      <c r="K431" s="18">
        <v>-99</v>
      </c>
      <c r="L431" s="29"/>
      <c r="M431" s="29"/>
      <c r="N431" s="18" t="s">
        <v>54</v>
      </c>
      <c r="O431" s="18">
        <v>-99</v>
      </c>
      <c r="P431" s="18" t="s">
        <v>54</v>
      </c>
      <c r="Q431" s="18">
        <v>-99</v>
      </c>
      <c r="R431" s="33" t="s">
        <v>54</v>
      </c>
      <c r="S431" s="33">
        <v>-99</v>
      </c>
      <c r="T431" s="33" t="s">
        <v>54</v>
      </c>
      <c r="U431" s="33">
        <v>-99</v>
      </c>
      <c r="V431" s="31"/>
      <c r="W431" s="31"/>
      <c r="X431" s="31"/>
      <c r="Y431" s="31"/>
      <c r="Z431" s="2"/>
      <c r="AA431" s="2"/>
      <c r="AB431" s="2"/>
      <c r="AC431" s="2"/>
      <c r="AD431" s="2"/>
    </row>
    <row r="432" spans="1:34" ht="14.25" customHeight="1" x14ac:dyDescent="0.2">
      <c r="A432" s="18" t="s">
        <v>2416</v>
      </c>
      <c r="B432" s="1">
        <f>VLOOKUP('FINAL CODES'!A432,'Demographic data '!$A$2:$H$927,2,TRUE)</f>
        <v>673</v>
      </c>
      <c r="C432" s="1">
        <f>VLOOKUP(A432,'Demographic data '!$A$2:$H$927,3,TRUE)</f>
        <v>0</v>
      </c>
      <c r="D432" s="1">
        <f>VLOOKUP(A432,'Demographic data '!$A$2:$H$927,4,TRUE)</f>
        <v>36.863013698630134</v>
      </c>
      <c r="E432" s="1">
        <f>VLOOKUP(A432,'Demographic data '!$A$2:$H$927,5,TRUE)</f>
        <v>25</v>
      </c>
      <c r="F432" s="1">
        <f>VLOOKUP(A432,'Demographic data '!$A$2:$H$927,6,TRUE)</f>
        <v>4</v>
      </c>
      <c r="G432" s="1">
        <f>VLOOKUP(A432,'Demographic data '!$A$2:$H$927,7,TRUE)</f>
        <v>4</v>
      </c>
      <c r="H432" s="1">
        <f>VLOOKUP(A432,'Demographic data '!$A$2:$H$927,8,TRUE)</f>
        <v>11</v>
      </c>
      <c r="K432" s="18">
        <v>-99</v>
      </c>
      <c r="L432" s="29"/>
      <c r="M432" s="29"/>
      <c r="O432" s="18">
        <v>-99</v>
      </c>
      <c r="Q432" s="18">
        <v>-99</v>
      </c>
      <c r="R432" s="33"/>
      <c r="S432" s="33">
        <v>-99</v>
      </c>
      <c r="T432" s="33"/>
      <c r="U432" s="33">
        <v>-99</v>
      </c>
      <c r="V432" s="31"/>
      <c r="W432" s="31"/>
      <c r="X432" s="31"/>
      <c r="Y432" s="31"/>
      <c r="Z432" s="2"/>
      <c r="AA432" s="2"/>
      <c r="AB432" s="2"/>
      <c r="AC432" s="2"/>
      <c r="AD432" s="2"/>
    </row>
    <row r="433" spans="1:34" ht="14.25" customHeight="1" x14ac:dyDescent="0.2">
      <c r="A433" s="18" t="s">
        <v>2417</v>
      </c>
      <c r="B433" s="1">
        <f>VLOOKUP('FINAL CODES'!A433,'Demographic data '!$A$2:$H$927,2,TRUE)</f>
        <v>1434</v>
      </c>
      <c r="C433" s="1">
        <f>VLOOKUP(A433,'Demographic data '!$A$2:$H$927,3,TRUE)</f>
        <v>1</v>
      </c>
      <c r="D433" s="1">
        <f>VLOOKUP(A433,'Demographic data '!$A$2:$H$927,4,TRUE)</f>
        <v>41.750684931506846</v>
      </c>
      <c r="E433" s="1">
        <f>VLOOKUP(A433,'Demographic data '!$A$2:$H$927,5,TRUE)</f>
        <v>185</v>
      </c>
      <c r="F433" s="1">
        <f>VLOOKUP(A433,'Demographic data '!$A$2:$H$927,6,TRUE)</f>
        <v>4</v>
      </c>
      <c r="G433" s="1">
        <f>VLOOKUP(A433,'Demographic data '!$A$2:$H$927,7,TRUE)</f>
        <v>10</v>
      </c>
      <c r="H433" s="1">
        <f>VLOOKUP(A433,'Demographic data '!$A$2:$H$927,8,TRUE)</f>
        <v>5</v>
      </c>
      <c r="J433" s="18" t="s">
        <v>2418</v>
      </c>
      <c r="K433" s="18" t="s">
        <v>101</v>
      </c>
      <c r="L433" s="29"/>
      <c r="M433" s="29"/>
      <c r="N433" s="18" t="s">
        <v>2419</v>
      </c>
      <c r="O433" s="18" t="s">
        <v>630</v>
      </c>
      <c r="P433" s="18" t="s">
        <v>2420</v>
      </c>
      <c r="Q433" s="18" t="s">
        <v>504</v>
      </c>
      <c r="R433" s="33" t="s">
        <v>2421</v>
      </c>
      <c r="S433" s="33" t="s">
        <v>101</v>
      </c>
      <c r="T433" s="33" t="s">
        <v>2422</v>
      </c>
      <c r="U433" s="33">
        <v>6</v>
      </c>
      <c r="V433" s="31"/>
      <c r="W433" s="31"/>
      <c r="X433" s="31"/>
      <c r="Y433" s="31"/>
      <c r="Z433" s="2"/>
      <c r="AA433" s="2"/>
      <c r="AB433" s="2"/>
      <c r="AC433" s="2"/>
      <c r="AD433" s="2"/>
    </row>
    <row r="434" spans="1:34" ht="14.25" customHeight="1" x14ac:dyDescent="0.2">
      <c r="A434" s="18" t="s">
        <v>2423</v>
      </c>
      <c r="B434" s="1">
        <f>VLOOKUP('FINAL CODES'!A434,'Demographic data '!$A$2:$H$927,2,TRUE)</f>
        <v>1813</v>
      </c>
      <c r="C434" s="1">
        <f>VLOOKUP(A434,'Demographic data '!$A$2:$H$927,3,TRUE)</f>
        <v>1</v>
      </c>
      <c r="D434" s="1">
        <f>VLOOKUP(A434,'Demographic data '!$A$2:$H$927,4,TRUE)</f>
        <v>27.443835616438356</v>
      </c>
      <c r="E434" s="1">
        <f>VLOOKUP(A434,'Demographic data '!$A$2:$H$927,5,TRUE)</f>
        <v>185</v>
      </c>
      <c r="F434" s="1">
        <f>VLOOKUP(A434,'Demographic data '!$A$2:$H$927,6,TRUE)</f>
        <v>3</v>
      </c>
      <c r="G434" s="1">
        <f>VLOOKUP(A434,'Demographic data '!$A$2:$H$927,7,TRUE)</f>
        <v>-99</v>
      </c>
      <c r="H434" s="1">
        <f>VLOOKUP(A434,'Demographic data '!$A$2:$H$927,8,TRUE)</f>
        <v>3</v>
      </c>
      <c r="J434" s="18" t="s">
        <v>2424</v>
      </c>
      <c r="K434" s="18">
        <v>-999</v>
      </c>
      <c r="L434" s="29"/>
      <c r="M434" s="29"/>
      <c r="N434" s="18" t="s">
        <v>2425</v>
      </c>
      <c r="O434" s="18" t="s">
        <v>2426</v>
      </c>
      <c r="P434" s="18" t="s">
        <v>2427</v>
      </c>
      <c r="Q434" s="18" t="s">
        <v>399</v>
      </c>
      <c r="R434" s="33" t="s">
        <v>2428</v>
      </c>
      <c r="S434" s="33" t="s">
        <v>152</v>
      </c>
      <c r="T434" s="33" t="s">
        <v>71</v>
      </c>
      <c r="U434" s="33">
        <v>13</v>
      </c>
      <c r="V434" s="31"/>
      <c r="W434" s="31"/>
      <c r="X434" s="31"/>
      <c r="Y434" s="31"/>
      <c r="Z434" s="2"/>
      <c r="AA434" s="2"/>
      <c r="AB434" s="2"/>
      <c r="AC434" s="2"/>
      <c r="AD434" s="2"/>
    </row>
    <row r="435" spans="1:34" ht="14.25" customHeight="1" x14ac:dyDescent="0.2">
      <c r="A435" s="18" t="s">
        <v>2429</v>
      </c>
      <c r="B435" s="1">
        <f>VLOOKUP('FINAL CODES'!A435,'Demographic data '!$A$2:$H$927,2,TRUE)</f>
        <v>1200</v>
      </c>
      <c r="C435" s="1">
        <f>VLOOKUP(A435,'Demographic data '!$A$2:$H$927,3,TRUE)</f>
        <v>1</v>
      </c>
      <c r="D435" s="1">
        <f>VLOOKUP(A435,'Demographic data '!$A$2:$H$927,4,TRUE)</f>
        <v>80.646575342465752</v>
      </c>
      <c r="E435" s="1">
        <f>VLOOKUP(A435,'Demographic data '!$A$2:$H$927,5,TRUE)</f>
        <v>185</v>
      </c>
      <c r="F435" s="1">
        <f>VLOOKUP(A435,'Demographic data '!$A$2:$H$927,6,TRUE)</f>
        <v>7</v>
      </c>
      <c r="G435" s="1">
        <f>VLOOKUP(A435,'Demographic data '!$A$2:$H$927,7,TRUE)</f>
        <v>4</v>
      </c>
      <c r="H435" s="1">
        <f>VLOOKUP(A435,'Demographic data '!$A$2:$H$927,8,TRUE)</f>
        <v>10</v>
      </c>
      <c r="J435" s="18" t="s">
        <v>183</v>
      </c>
      <c r="K435" s="18">
        <v>6</v>
      </c>
      <c r="L435" s="32">
        <v>10</v>
      </c>
      <c r="M435" s="32">
        <v>0</v>
      </c>
      <c r="N435" s="18" t="s">
        <v>2430</v>
      </c>
      <c r="O435" s="18" t="s">
        <v>426</v>
      </c>
      <c r="P435" s="18" t="s">
        <v>2431</v>
      </c>
      <c r="Q435" s="18">
        <v>-999</v>
      </c>
      <c r="R435" s="33" t="s">
        <v>2432</v>
      </c>
      <c r="S435" s="33">
        <v>2</v>
      </c>
      <c r="T435" s="33" t="s">
        <v>2433</v>
      </c>
      <c r="U435" s="33">
        <v>13</v>
      </c>
      <c r="V435" s="31"/>
      <c r="W435" s="31"/>
      <c r="X435" s="31"/>
      <c r="Y435" s="31"/>
      <c r="Z435" s="2"/>
      <c r="AA435" s="2"/>
      <c r="AB435" s="2"/>
      <c r="AC435" s="2"/>
      <c r="AD435" s="2"/>
    </row>
    <row r="436" spans="1:34" ht="14.25" customHeight="1" x14ac:dyDescent="0.2">
      <c r="A436" s="18" t="s">
        <v>2434</v>
      </c>
      <c r="B436" s="1">
        <f>VLOOKUP('FINAL CODES'!A436,'Demographic data '!$A$2:$H$927,2,TRUE)</f>
        <v>683</v>
      </c>
      <c r="C436" s="1">
        <f>VLOOKUP(A436,'Demographic data '!$A$2:$H$927,3,TRUE)</f>
        <v>0</v>
      </c>
      <c r="D436" s="1">
        <f>VLOOKUP(A436,'Demographic data '!$A$2:$H$927,4,TRUE)</f>
        <v>48.463013698630135</v>
      </c>
      <c r="E436" s="1">
        <f>VLOOKUP(A436,'Demographic data '!$A$2:$H$927,5,TRUE)</f>
        <v>17</v>
      </c>
      <c r="F436" s="1">
        <f>VLOOKUP(A436,'Demographic data '!$A$2:$H$927,6,TRUE)</f>
        <v>4</v>
      </c>
      <c r="G436" s="1">
        <f>VLOOKUP(A436,'Demographic data '!$A$2:$H$927,7,TRUE)</f>
        <v>9</v>
      </c>
      <c r="H436" s="1">
        <f>VLOOKUP(A436,'Demographic data '!$A$2:$H$927,8,TRUE)</f>
        <v>10</v>
      </c>
      <c r="J436" s="18" t="s">
        <v>2435</v>
      </c>
      <c r="K436" s="18" t="s">
        <v>821</v>
      </c>
      <c r="L436" s="29"/>
      <c r="M436" s="29"/>
      <c r="N436" s="18" t="s">
        <v>2436</v>
      </c>
      <c r="O436" s="18" t="s">
        <v>2437</v>
      </c>
      <c r="P436" s="18" t="s">
        <v>2438</v>
      </c>
      <c r="Q436" s="18" t="s">
        <v>1540</v>
      </c>
      <c r="R436" s="33" t="s">
        <v>2439</v>
      </c>
      <c r="S436" s="33" t="s">
        <v>101</v>
      </c>
      <c r="T436" s="33" t="s">
        <v>2440</v>
      </c>
      <c r="U436" s="33">
        <v>6</v>
      </c>
      <c r="V436" s="31"/>
      <c r="W436" s="31"/>
      <c r="X436" s="31"/>
      <c r="Y436" s="31"/>
      <c r="Z436" s="2"/>
      <c r="AA436" s="2"/>
      <c r="AB436" s="2"/>
      <c r="AC436" s="2"/>
      <c r="AD436" s="2"/>
    </row>
    <row r="437" spans="1:34" ht="14.25" customHeight="1" x14ac:dyDescent="0.2">
      <c r="A437" s="18" t="s">
        <v>2441</v>
      </c>
      <c r="B437" s="1">
        <f>VLOOKUP('FINAL CODES'!A437,'Demographic data '!$A$2:$H$927,2,TRUE)</f>
        <v>3078</v>
      </c>
      <c r="C437" s="1">
        <f>VLOOKUP(A437,'Demographic data '!$A$2:$H$927,3,TRUE)</f>
        <v>1</v>
      </c>
      <c r="D437" s="1">
        <f>VLOOKUP(A437,'Demographic data '!$A$2:$H$927,4,TRUE)</f>
        <v>27.252054794520546</v>
      </c>
      <c r="E437" s="1">
        <f>VLOOKUP(A437,'Demographic data '!$A$2:$H$927,5,TRUE)</f>
        <v>31</v>
      </c>
      <c r="F437" s="1">
        <f>VLOOKUP(A437,'Demographic data '!$A$2:$H$927,6,TRUE)</f>
        <v>9</v>
      </c>
      <c r="G437" s="1">
        <f>VLOOKUP(A437,'Demographic data '!$A$2:$H$927,7,TRUE)</f>
        <v>2</v>
      </c>
      <c r="H437" s="1">
        <f>VLOOKUP(A437,'Demographic data '!$A$2:$H$927,8,TRUE)</f>
        <v>2</v>
      </c>
      <c r="J437" s="18" t="s">
        <v>2155</v>
      </c>
      <c r="K437" s="18">
        <v>6</v>
      </c>
      <c r="L437" s="29"/>
      <c r="M437" s="29"/>
      <c r="N437" s="18" t="s">
        <v>54</v>
      </c>
      <c r="O437" s="18">
        <v>-99</v>
      </c>
      <c r="P437" s="18" t="s">
        <v>54</v>
      </c>
      <c r="Q437" s="18">
        <v>-99</v>
      </c>
      <c r="R437" s="33" t="s">
        <v>54</v>
      </c>
      <c r="S437" s="33">
        <v>-99</v>
      </c>
      <c r="T437" s="33" t="s">
        <v>54</v>
      </c>
      <c r="U437" s="33">
        <v>-99</v>
      </c>
      <c r="V437" s="31"/>
      <c r="W437" s="31"/>
      <c r="X437" s="31"/>
      <c r="Y437" s="31"/>
      <c r="Z437" s="2"/>
      <c r="AA437" s="2"/>
      <c r="AB437" s="2"/>
      <c r="AC437" s="2"/>
      <c r="AD437" s="2"/>
    </row>
    <row r="438" spans="1:34" ht="14.25" customHeight="1" x14ac:dyDescent="0.2">
      <c r="A438" s="18" t="s">
        <v>2442</v>
      </c>
      <c r="B438" s="1">
        <f>VLOOKUP('FINAL CODES'!A438,'Demographic data '!$A$2:$H$927,2,TRUE)</f>
        <v>1836</v>
      </c>
      <c r="C438" s="1">
        <f>VLOOKUP(A438,'Demographic data '!$A$2:$H$927,3,TRUE)</f>
        <v>1</v>
      </c>
      <c r="D438" s="1">
        <f>VLOOKUP(A438,'Demographic data '!$A$2:$H$927,4,TRUE)</f>
        <v>29.542465753424658</v>
      </c>
      <c r="E438" s="1">
        <f>VLOOKUP(A438,'Demographic data '!$A$2:$H$927,5,TRUE)</f>
        <v>185</v>
      </c>
      <c r="F438" s="1">
        <f>VLOOKUP(A438,'Demographic data '!$A$2:$H$927,6,TRUE)</f>
        <v>4</v>
      </c>
      <c r="G438" s="1">
        <f>VLOOKUP(A438,'Demographic data '!$A$2:$H$927,7,TRUE)</f>
        <v>9</v>
      </c>
      <c r="H438" s="1">
        <f>VLOOKUP(A438,'Demographic data '!$A$2:$H$927,8,TRUE)</f>
        <v>10</v>
      </c>
      <c r="J438" s="18" t="s">
        <v>2275</v>
      </c>
      <c r="K438" s="18">
        <v>-999</v>
      </c>
      <c r="L438" s="29"/>
      <c r="M438" s="29"/>
      <c r="N438" s="18" t="s">
        <v>2443</v>
      </c>
      <c r="O438" s="18" t="s">
        <v>2444</v>
      </c>
      <c r="P438" s="18" t="s">
        <v>2445</v>
      </c>
      <c r="Q438" s="18" t="s">
        <v>655</v>
      </c>
      <c r="R438" s="33" t="s">
        <v>54</v>
      </c>
      <c r="S438" s="33">
        <v>-99</v>
      </c>
      <c r="T438" s="33" t="s">
        <v>54</v>
      </c>
      <c r="U438" s="33">
        <v>-99</v>
      </c>
      <c r="V438" s="31"/>
      <c r="W438" s="31"/>
      <c r="X438" s="31"/>
      <c r="Y438" s="31"/>
      <c r="Z438" s="2"/>
      <c r="AA438" s="2"/>
      <c r="AB438" s="2"/>
      <c r="AC438" s="2"/>
      <c r="AD438" s="2"/>
    </row>
    <row r="439" spans="1:34" ht="14.25" customHeight="1" x14ac:dyDescent="0.2">
      <c r="A439" s="18" t="s">
        <v>2446</v>
      </c>
      <c r="B439" s="1">
        <f>VLOOKUP('FINAL CODES'!A439,'Demographic data '!$A$2:$H$927,2,TRUE)</f>
        <v>1692</v>
      </c>
      <c r="C439" s="1">
        <f>VLOOKUP(A439,'Demographic data '!$A$2:$H$927,3,TRUE)</f>
        <v>1</v>
      </c>
      <c r="D439" s="1">
        <f>VLOOKUP(A439,'Demographic data '!$A$2:$H$927,4,TRUE)</f>
        <v>65.087671232876716</v>
      </c>
      <c r="E439" s="1">
        <f>VLOOKUP(A439,'Demographic data '!$A$2:$H$927,5,TRUE)</f>
        <v>185</v>
      </c>
      <c r="F439" s="1">
        <f>VLOOKUP(A439,'Demographic data '!$A$2:$H$927,6,TRUE)</f>
        <v>7</v>
      </c>
      <c r="G439" s="1">
        <f>VLOOKUP(A439,'Demographic data '!$A$2:$H$927,7,TRUE)</f>
        <v>-99</v>
      </c>
      <c r="H439" s="1">
        <f>VLOOKUP(A439,'Demographic data '!$A$2:$H$927,8,TRUE)</f>
        <v>8</v>
      </c>
      <c r="J439" s="18" t="s">
        <v>2447</v>
      </c>
      <c r="K439" s="18">
        <v>-999</v>
      </c>
      <c r="L439" s="29"/>
      <c r="M439" s="29"/>
      <c r="N439" s="18" t="s">
        <v>2448</v>
      </c>
      <c r="O439" s="18" t="s">
        <v>2449</v>
      </c>
      <c r="P439" s="18" t="s">
        <v>2450</v>
      </c>
      <c r="Q439" s="18" t="s">
        <v>350</v>
      </c>
      <c r="R439" s="33" t="s">
        <v>54</v>
      </c>
      <c r="S439" s="33">
        <v>-99</v>
      </c>
      <c r="T439" s="33" t="s">
        <v>54</v>
      </c>
      <c r="U439" s="33">
        <v>-99</v>
      </c>
      <c r="V439" s="31"/>
      <c r="W439" s="31"/>
      <c r="X439" s="31"/>
      <c r="Y439" s="31"/>
      <c r="Z439" s="2"/>
      <c r="AA439" s="2"/>
      <c r="AB439" s="2"/>
      <c r="AC439" s="2"/>
      <c r="AD439" s="2"/>
    </row>
    <row r="440" spans="1:34" ht="14.25" customHeight="1" x14ac:dyDescent="0.2">
      <c r="A440" s="18" t="s">
        <v>2451</v>
      </c>
      <c r="B440" s="1">
        <f>VLOOKUP('FINAL CODES'!A440,'Demographic data '!$A$2:$H$927,2,TRUE)</f>
        <v>75</v>
      </c>
      <c r="C440" s="1">
        <f>VLOOKUP(A440,'Demographic data '!$A$2:$H$927,3,TRUE)</f>
        <v>1</v>
      </c>
      <c r="D440" s="1">
        <f>VLOOKUP(A440,'Demographic data '!$A$2:$H$927,4,TRUE)</f>
        <v>61.213698630136989</v>
      </c>
      <c r="E440" s="1">
        <f>VLOOKUP(A440,'Demographic data '!$A$2:$H$927,5,TRUE)</f>
        <v>168</v>
      </c>
      <c r="F440" s="1">
        <f>VLOOKUP(A440,'Demographic data '!$A$2:$H$927,6,TRUE)</f>
        <v>1</v>
      </c>
      <c r="G440" s="1">
        <f>VLOOKUP(A440,'Demographic data '!$A$2:$H$927,7,TRUE)</f>
        <v>2</v>
      </c>
      <c r="H440" s="1">
        <f>VLOOKUP(A440,'Demographic data '!$A$2:$H$927,8,TRUE)</f>
        <v>2</v>
      </c>
      <c r="J440" s="18" t="s">
        <v>2452</v>
      </c>
      <c r="K440" s="18" t="s">
        <v>101</v>
      </c>
      <c r="L440" s="29"/>
      <c r="M440" s="29"/>
      <c r="N440" s="18" t="s">
        <v>144</v>
      </c>
      <c r="O440" s="18">
        <v>-999</v>
      </c>
      <c r="P440" s="18" t="s">
        <v>2453</v>
      </c>
      <c r="Q440" s="18">
        <v>2</v>
      </c>
      <c r="R440" s="33" t="s">
        <v>2454</v>
      </c>
      <c r="S440" s="33" t="s">
        <v>421</v>
      </c>
      <c r="T440" s="33" t="s">
        <v>2455</v>
      </c>
      <c r="U440" s="33" t="s">
        <v>101</v>
      </c>
      <c r="V440" s="31"/>
      <c r="W440" s="31"/>
      <c r="X440" s="31"/>
      <c r="Y440" s="31"/>
      <c r="Z440" s="2"/>
      <c r="AA440" s="2"/>
      <c r="AB440" s="2"/>
      <c r="AC440" s="2"/>
      <c r="AD440" s="2"/>
    </row>
    <row r="441" spans="1:34" ht="14.25" customHeight="1" x14ac:dyDescent="0.2">
      <c r="A441" s="18" t="s">
        <v>2456</v>
      </c>
      <c r="B441" s="1">
        <f>VLOOKUP('FINAL CODES'!A441,'Demographic data '!$A$2:$H$927,2,TRUE)</f>
        <v>1642</v>
      </c>
      <c r="C441" s="1">
        <f>VLOOKUP(A441,'Demographic data '!$A$2:$H$927,3,TRUE)</f>
        <v>1</v>
      </c>
      <c r="D441" s="1">
        <f>VLOOKUP(A441,'Demographic data '!$A$2:$H$927,4,TRUE)</f>
        <v>54.249315068493154</v>
      </c>
      <c r="E441" s="1">
        <f>VLOOKUP(A441,'Demographic data '!$A$2:$H$927,5,TRUE)</f>
        <v>185</v>
      </c>
      <c r="F441" s="1">
        <f>VLOOKUP(A441,'Demographic data '!$A$2:$H$927,6,TRUE)</f>
        <v>5</v>
      </c>
      <c r="G441" s="1">
        <f>VLOOKUP(A441,'Demographic data '!$A$2:$H$927,7,TRUE)</f>
        <v>-99</v>
      </c>
      <c r="H441" s="1">
        <f>VLOOKUP(A441,'Demographic data '!$A$2:$H$927,8,TRUE)</f>
        <v>10</v>
      </c>
      <c r="J441" s="18" t="s">
        <v>2457</v>
      </c>
      <c r="K441" s="18" t="s">
        <v>159</v>
      </c>
      <c r="L441" s="32" t="s">
        <v>101</v>
      </c>
      <c r="M441" s="32" t="s">
        <v>101</v>
      </c>
      <c r="N441" s="18" t="s">
        <v>2458</v>
      </c>
      <c r="P441" s="18" t="s">
        <v>2459</v>
      </c>
      <c r="R441" s="33" t="s">
        <v>2460</v>
      </c>
      <c r="S441" s="33" t="s">
        <v>101</v>
      </c>
      <c r="T441" s="33" t="s">
        <v>2461</v>
      </c>
      <c r="U441" s="33" t="s">
        <v>1874</v>
      </c>
      <c r="V441" s="31"/>
      <c r="W441" s="31"/>
      <c r="X441" s="31"/>
      <c r="Y441" s="31"/>
      <c r="Z441" s="2"/>
      <c r="AA441" s="2"/>
      <c r="AB441" s="2"/>
      <c r="AC441" s="2"/>
      <c r="AD441" s="2"/>
    </row>
    <row r="442" spans="1:34" ht="14.25" customHeight="1" x14ac:dyDescent="0.2">
      <c r="A442" s="18" t="s">
        <v>2462</v>
      </c>
      <c r="B442" s="1">
        <f>VLOOKUP('FINAL CODES'!A442,'Demographic data '!$A$2:$H$927,2,TRUE)</f>
        <v>526</v>
      </c>
      <c r="C442" s="1">
        <f>VLOOKUP(A442,'Demographic data '!$A$2:$H$927,3,TRUE)</f>
        <v>1</v>
      </c>
      <c r="D442" s="1">
        <f>VLOOKUP(A442,'Demographic data '!$A$2:$H$927,4,TRUE)</f>
        <v>23.446575342465753</v>
      </c>
      <c r="E442" s="1">
        <f>VLOOKUP(A442,'Demographic data '!$A$2:$H$927,5,TRUE)</f>
        <v>185</v>
      </c>
      <c r="F442" s="1">
        <f>VLOOKUP(A442,'Demographic data '!$A$2:$H$927,6,TRUE)</f>
        <v>2</v>
      </c>
      <c r="G442" s="1">
        <f>VLOOKUP(A442,'Demographic data '!$A$2:$H$927,7,TRUE)</f>
        <v>12</v>
      </c>
      <c r="H442" s="1">
        <f>VLOOKUP(A442,'Demographic data '!$A$2:$H$927,8,TRUE)</f>
        <v>9</v>
      </c>
      <c r="J442" s="18" t="s">
        <v>54</v>
      </c>
      <c r="K442" s="18">
        <v>-99</v>
      </c>
      <c r="L442" s="29"/>
      <c r="M442" s="29"/>
      <c r="N442" s="18" t="s">
        <v>54</v>
      </c>
      <c r="O442" s="18">
        <v>-99</v>
      </c>
      <c r="P442" s="18" t="s">
        <v>54</v>
      </c>
      <c r="Q442" s="18">
        <v>-99</v>
      </c>
      <c r="R442" s="33" t="s">
        <v>54</v>
      </c>
      <c r="S442" s="33">
        <v>-99</v>
      </c>
      <c r="T442" s="33" t="s">
        <v>54</v>
      </c>
      <c r="U442" s="33">
        <v>-99</v>
      </c>
      <c r="V442" s="31"/>
      <c r="W442" s="31"/>
      <c r="X442" s="31"/>
      <c r="Y442" s="31"/>
      <c r="Z442" s="2"/>
      <c r="AA442" s="2"/>
      <c r="AB442" s="2"/>
      <c r="AC442" s="2"/>
      <c r="AD442" s="2"/>
    </row>
    <row r="443" spans="1:34" ht="14.25" customHeight="1" x14ac:dyDescent="0.2">
      <c r="A443" s="18" t="s">
        <v>2463</v>
      </c>
      <c r="B443" s="1">
        <f>VLOOKUP('FINAL CODES'!A443,'Demographic data '!$A$2:$H$927,2,TRUE)</f>
        <v>907</v>
      </c>
      <c r="C443" s="1">
        <f>VLOOKUP(A443,'Demographic data '!$A$2:$H$927,3,TRUE)</f>
        <v>1</v>
      </c>
      <c r="D443" s="1">
        <f>VLOOKUP(A443,'Demographic data '!$A$2:$H$927,4,TRUE)</f>
        <v>27.805479452054794</v>
      </c>
      <c r="E443" s="1">
        <f>VLOOKUP(A443,'Demographic data '!$A$2:$H$927,5,TRUE)</f>
        <v>185</v>
      </c>
      <c r="F443" s="1">
        <f>VLOOKUP(A443,'Demographic data '!$A$2:$H$927,6,TRUE)</f>
        <v>3</v>
      </c>
      <c r="G443" s="1">
        <f>VLOOKUP(A443,'Demographic data '!$A$2:$H$927,7,TRUE)</f>
        <v>3</v>
      </c>
      <c r="H443" s="1">
        <f>VLOOKUP(A443,'Demographic data '!$A$2:$H$927,8,TRUE)</f>
        <v>4</v>
      </c>
      <c r="J443" s="18" t="s">
        <v>54</v>
      </c>
      <c r="K443" s="18">
        <v>-99</v>
      </c>
      <c r="L443" s="29"/>
      <c r="M443" s="29"/>
      <c r="N443" s="18" t="s">
        <v>54</v>
      </c>
      <c r="O443" s="18">
        <v>-99</v>
      </c>
      <c r="P443" s="18" t="s">
        <v>54</v>
      </c>
      <c r="Q443" s="18">
        <v>-99</v>
      </c>
      <c r="R443" s="33" t="s">
        <v>54</v>
      </c>
      <c r="S443" s="33">
        <v>-99</v>
      </c>
      <c r="T443" s="33" t="s">
        <v>54</v>
      </c>
      <c r="U443" s="33">
        <v>-99</v>
      </c>
      <c r="V443" s="31"/>
      <c r="W443" s="31"/>
      <c r="X443" s="31"/>
      <c r="Y443" s="31"/>
      <c r="Z443" s="2"/>
      <c r="AA443" s="2"/>
      <c r="AB443" s="2"/>
      <c r="AC443" s="2"/>
      <c r="AD443" s="2"/>
    </row>
    <row r="444" spans="1:34" ht="14.25" customHeight="1" x14ac:dyDescent="0.2">
      <c r="A444" s="18" t="s">
        <v>2464</v>
      </c>
      <c r="B444" s="1">
        <f>VLOOKUP('FINAL CODES'!A444,'Demographic data '!$A$2:$H$927,2,TRUE)</f>
        <v>896</v>
      </c>
      <c r="C444" s="1">
        <f>VLOOKUP(A444,'Demographic data '!$A$2:$H$927,3,TRUE)</f>
        <v>0</v>
      </c>
      <c r="D444" s="1">
        <f>VLOOKUP(A444,'Demographic data '!$A$2:$H$927,4,TRUE)</f>
        <v>41.802739726027397</v>
      </c>
      <c r="E444" s="1">
        <f>VLOOKUP(A444,'Demographic data '!$A$2:$H$927,5,TRUE)</f>
        <v>65</v>
      </c>
      <c r="F444" s="1">
        <f>VLOOKUP(A444,'Demographic data '!$A$2:$H$927,6,TRUE)</f>
        <v>4</v>
      </c>
      <c r="G444" s="1">
        <f>VLOOKUP(A444,'Demographic data '!$A$2:$H$927,7,TRUE)</f>
        <v>6</v>
      </c>
      <c r="H444" s="1">
        <f>VLOOKUP(A444,'Demographic data '!$A$2:$H$927,8,TRUE)</f>
        <v>3</v>
      </c>
      <c r="J444" s="18" t="s">
        <v>2465</v>
      </c>
      <c r="K444" s="18">
        <v>1</v>
      </c>
      <c r="L444" s="29"/>
      <c r="M444" s="29"/>
      <c r="N444" s="18" t="s">
        <v>2466</v>
      </c>
      <c r="O444" s="18" t="s">
        <v>125</v>
      </c>
      <c r="P444" s="18" t="s">
        <v>242</v>
      </c>
      <c r="Q444" s="18">
        <v>-999</v>
      </c>
      <c r="R444" s="33" t="s">
        <v>2467</v>
      </c>
      <c r="S444" s="33" t="s">
        <v>80</v>
      </c>
      <c r="T444" s="33" t="s">
        <v>71</v>
      </c>
      <c r="U444" s="33">
        <v>13</v>
      </c>
      <c r="V444" s="31"/>
      <c r="W444" s="31"/>
      <c r="X444" s="31"/>
      <c r="Y444" s="31"/>
      <c r="Z444" s="2"/>
      <c r="AA444" s="2"/>
      <c r="AB444" s="2"/>
      <c r="AC444" s="2"/>
      <c r="AD444" s="2"/>
    </row>
    <row r="445" spans="1:34" ht="14.25" customHeight="1" x14ac:dyDescent="0.2">
      <c r="A445" s="18" t="s">
        <v>2468</v>
      </c>
      <c r="B445" s="1">
        <f>VLOOKUP('FINAL CODES'!A445,'Demographic data '!$A$2:$H$927,2,TRUE)</f>
        <v>1641</v>
      </c>
      <c r="C445" s="1">
        <f>VLOOKUP(A445,'Demographic data '!$A$2:$H$927,3,TRUE)</f>
        <v>1</v>
      </c>
      <c r="D445" s="1">
        <f>VLOOKUP(A445,'Demographic data '!$A$2:$H$927,4,TRUE)</f>
        <v>43.238356164383561</v>
      </c>
      <c r="E445" s="1">
        <f>VLOOKUP(A445,'Demographic data '!$A$2:$H$927,5,TRUE)</f>
        <v>185</v>
      </c>
      <c r="F445" s="1">
        <f>VLOOKUP(A445,'Demographic data '!$A$2:$H$927,6,TRUE)</f>
        <v>4</v>
      </c>
      <c r="G445" s="1">
        <f>VLOOKUP(A445,'Demographic data '!$A$2:$H$927,7,TRUE)</f>
        <v>5</v>
      </c>
      <c r="H445" s="1">
        <f>VLOOKUP(A445,'Demographic data '!$A$2:$H$927,8,TRUE)</f>
        <v>7</v>
      </c>
      <c r="J445" s="18" t="s">
        <v>2469</v>
      </c>
      <c r="K445" s="18" t="s">
        <v>159</v>
      </c>
      <c r="L445" s="29"/>
      <c r="M445" s="29"/>
      <c r="N445" s="18" t="s">
        <v>185</v>
      </c>
      <c r="O445" s="18">
        <v>-999</v>
      </c>
      <c r="P445" s="18" t="s">
        <v>284</v>
      </c>
      <c r="Q445" s="18">
        <v>-999</v>
      </c>
      <c r="R445" s="33" t="s">
        <v>2470</v>
      </c>
      <c r="S445" s="33" t="s">
        <v>101</v>
      </c>
      <c r="T445" s="33" t="s">
        <v>2471</v>
      </c>
      <c r="U445" s="33">
        <v>6</v>
      </c>
      <c r="V445" s="31"/>
      <c r="W445" s="31"/>
      <c r="X445" s="31"/>
      <c r="Y445" s="31"/>
      <c r="Z445" s="2"/>
      <c r="AA445" s="2"/>
      <c r="AB445" s="2"/>
      <c r="AC445" s="2"/>
      <c r="AD445" s="2"/>
    </row>
    <row r="446" spans="1:34" ht="14.25" customHeight="1" x14ac:dyDescent="0.2">
      <c r="A446" s="18" t="s">
        <v>2472</v>
      </c>
      <c r="B446" s="1">
        <f>VLOOKUP('FINAL CODES'!A446,'Demographic data '!$A$2:$H$927,2,TRUE)</f>
        <v>2234</v>
      </c>
      <c r="C446" s="1">
        <f>VLOOKUP(A446,'Demographic data '!$A$2:$H$927,3,TRUE)</f>
        <v>1</v>
      </c>
      <c r="D446" s="1">
        <f>VLOOKUP(A446,'Demographic data '!$A$2:$H$927,4,TRUE)</f>
        <v>20.912328767123288</v>
      </c>
      <c r="E446" s="1">
        <f>VLOOKUP(A446,'Demographic data '!$A$2:$H$927,5,TRUE)</f>
        <v>44</v>
      </c>
      <c r="F446" s="1">
        <f>VLOOKUP(A446,'Demographic data '!$A$2:$H$927,6,TRUE)</f>
        <v>4</v>
      </c>
      <c r="G446" s="1">
        <f>VLOOKUP(A446,'Demographic data '!$A$2:$H$927,7,TRUE)</f>
        <v>5</v>
      </c>
      <c r="H446" s="1">
        <f>VLOOKUP(A446,'Demographic data '!$A$2:$H$927,8,TRUE)</f>
        <v>10</v>
      </c>
      <c r="J446" s="18" t="s">
        <v>2473</v>
      </c>
      <c r="K446" s="18">
        <v>2</v>
      </c>
      <c r="L446" s="29"/>
      <c r="M446" s="29"/>
      <c r="N446" s="18" t="s">
        <v>2474</v>
      </c>
      <c r="O446" s="18" t="s">
        <v>2475</v>
      </c>
      <c r="P446" s="18" t="s">
        <v>2476</v>
      </c>
      <c r="Q446" s="18" t="s">
        <v>655</v>
      </c>
      <c r="R446" s="33" t="s">
        <v>2477</v>
      </c>
      <c r="S446" s="33" t="s">
        <v>421</v>
      </c>
      <c r="T446" s="33" t="s">
        <v>2478</v>
      </c>
      <c r="U446" s="33" t="s">
        <v>2479</v>
      </c>
      <c r="V446" s="31"/>
      <c r="W446" s="31"/>
      <c r="X446" s="31"/>
      <c r="Y446" s="31"/>
      <c r="Z446" s="2"/>
      <c r="AA446" s="2"/>
      <c r="AB446" s="2"/>
      <c r="AC446" s="2"/>
      <c r="AD446" s="2"/>
    </row>
    <row r="447" spans="1:34" ht="14.25" customHeight="1" x14ac:dyDescent="0.2">
      <c r="A447" s="18" t="s">
        <v>2480</v>
      </c>
      <c r="B447" s="1">
        <f>VLOOKUP('FINAL CODES'!A447,'Demographic data '!$A$2:$H$927,2,TRUE)</f>
        <v>1961</v>
      </c>
      <c r="C447" s="1">
        <f>VLOOKUP(A447,'Demographic data '!$A$2:$H$927,3,TRUE)</f>
        <v>1</v>
      </c>
      <c r="D447" s="1">
        <f>VLOOKUP(A447,'Demographic data '!$A$2:$H$927,4,TRUE)</f>
        <v>53.936986301369863</v>
      </c>
      <c r="E447" s="1">
        <f>VLOOKUP(A447,'Demographic data '!$A$2:$H$927,5,TRUE)</f>
        <v>185</v>
      </c>
      <c r="F447" s="1">
        <f>VLOOKUP(A447,'Demographic data '!$A$2:$H$927,6,TRUE)</f>
        <v>4</v>
      </c>
      <c r="G447" s="1">
        <f>VLOOKUP(A447,'Demographic data '!$A$2:$H$927,7,TRUE)</f>
        <v>11</v>
      </c>
      <c r="H447" s="1">
        <f>VLOOKUP(A447,'Demographic data '!$A$2:$H$927,8,TRUE)</f>
        <v>10</v>
      </c>
      <c r="J447" s="18" t="s">
        <v>54</v>
      </c>
      <c r="K447" s="18">
        <v>-99</v>
      </c>
      <c r="L447" s="29"/>
      <c r="M447" s="29"/>
      <c r="N447" s="18" t="s">
        <v>54</v>
      </c>
      <c r="O447" s="18">
        <v>-99</v>
      </c>
      <c r="P447" s="18" t="s">
        <v>54</v>
      </c>
      <c r="Q447" s="18">
        <v>-99</v>
      </c>
      <c r="R447" s="33" t="s">
        <v>54</v>
      </c>
      <c r="S447" s="33">
        <v>-99</v>
      </c>
      <c r="T447" s="33" t="s">
        <v>54</v>
      </c>
      <c r="U447" s="33">
        <v>-99</v>
      </c>
      <c r="V447" s="31"/>
      <c r="W447" s="31"/>
      <c r="X447" s="31"/>
      <c r="Y447" s="31"/>
      <c r="Z447" s="2"/>
      <c r="AA447" s="2"/>
      <c r="AB447" s="2"/>
      <c r="AC447" s="2"/>
      <c r="AD447" s="2"/>
      <c r="AE447" s="46" t="s">
        <v>2481</v>
      </c>
      <c r="AF447" s="18" t="s">
        <v>2482</v>
      </c>
      <c r="AG447" s="43" t="s">
        <v>2483</v>
      </c>
      <c r="AH447" s="18" t="s">
        <v>2484</v>
      </c>
    </row>
    <row r="448" spans="1:34" ht="14.25" customHeight="1" x14ac:dyDescent="0.2">
      <c r="A448" s="18" t="s">
        <v>2485</v>
      </c>
      <c r="B448" s="1">
        <f>VLOOKUP('FINAL CODES'!A448,'Demographic data '!$A$2:$H$927,2,TRUE)</f>
        <v>1644</v>
      </c>
      <c r="C448" s="1">
        <f>VLOOKUP(A448,'Demographic data '!$A$2:$H$927,3,TRUE)</f>
        <v>1</v>
      </c>
      <c r="D448" s="1">
        <f>VLOOKUP(A448,'Demographic data '!$A$2:$H$927,4,TRUE)</f>
        <v>29.260273972602739</v>
      </c>
      <c r="E448" s="1">
        <f>VLOOKUP(A448,'Demographic data '!$A$2:$H$927,5,TRUE)</f>
        <v>185</v>
      </c>
      <c r="F448" s="1">
        <f>VLOOKUP(A448,'Demographic data '!$A$2:$H$927,6,TRUE)</f>
        <v>4</v>
      </c>
      <c r="G448" s="1">
        <f>VLOOKUP(A448,'Demographic data '!$A$2:$H$927,7,TRUE)</f>
        <v>11</v>
      </c>
      <c r="H448" s="1">
        <f>VLOOKUP(A448,'Demographic data '!$A$2:$H$927,8,TRUE)</f>
        <v>2</v>
      </c>
      <c r="J448" s="18" t="s">
        <v>2486</v>
      </c>
      <c r="K448" s="18">
        <v>1</v>
      </c>
      <c r="L448" s="34" t="s">
        <v>262</v>
      </c>
      <c r="M448" s="38" t="s">
        <v>1526</v>
      </c>
      <c r="N448" s="18" t="s">
        <v>2487</v>
      </c>
      <c r="O448" s="18">
        <v>-999</v>
      </c>
      <c r="P448" s="18" t="s">
        <v>2488</v>
      </c>
      <c r="Q448" s="18">
        <v>2</v>
      </c>
      <c r="R448" s="33" t="s">
        <v>2489</v>
      </c>
      <c r="S448" s="33" t="s">
        <v>101</v>
      </c>
      <c r="T448" s="33" t="s">
        <v>71</v>
      </c>
      <c r="U448" s="33">
        <v>13</v>
      </c>
      <c r="V448" s="31"/>
      <c r="W448" s="31"/>
      <c r="X448" s="31"/>
      <c r="Y448" s="31"/>
      <c r="Z448" s="2"/>
      <c r="AA448" s="2"/>
      <c r="AB448" s="2"/>
      <c r="AC448" s="2"/>
      <c r="AD448" s="2"/>
    </row>
    <row r="449" spans="1:34" ht="14.25" customHeight="1" x14ac:dyDescent="0.2">
      <c r="A449" s="18" t="s">
        <v>2490</v>
      </c>
      <c r="B449" s="1">
        <f>VLOOKUP('FINAL CODES'!A449,'Demographic data '!$A$2:$H$927,2,TRUE)</f>
        <v>3039</v>
      </c>
      <c r="C449" s="1">
        <f>VLOOKUP(A449,'Demographic data '!$A$2:$H$927,3,TRUE)</f>
        <v>2</v>
      </c>
      <c r="D449" s="1">
        <f>VLOOKUP(A449,'Demographic data '!$A$2:$H$927,4,TRUE)</f>
        <v>19.550684931506851</v>
      </c>
      <c r="E449" s="1">
        <f>VLOOKUP(A449,'Demographic data '!$A$2:$H$927,5,TRUE)</f>
        <v>185</v>
      </c>
      <c r="F449" s="1">
        <f>VLOOKUP(A449,'Demographic data '!$A$2:$H$927,6,TRUE)</f>
        <v>1</v>
      </c>
      <c r="G449" s="1">
        <f>VLOOKUP(A449,'Demographic data '!$A$2:$H$927,7,TRUE)</f>
        <v>6</v>
      </c>
      <c r="H449" s="1">
        <f>VLOOKUP(A449,'Demographic data '!$A$2:$H$927,8,TRUE)</f>
        <v>1</v>
      </c>
      <c r="J449" s="18" t="s">
        <v>2491</v>
      </c>
      <c r="K449" s="18" t="s">
        <v>2492</v>
      </c>
      <c r="L449" s="29"/>
      <c r="M449" s="29"/>
      <c r="N449" s="18" t="s">
        <v>2493</v>
      </c>
      <c r="O449" s="18" t="s">
        <v>1141</v>
      </c>
      <c r="P449" s="18" t="s">
        <v>2494</v>
      </c>
      <c r="Q449" s="18">
        <v>2</v>
      </c>
      <c r="R449" s="33" t="s">
        <v>2495</v>
      </c>
      <c r="S449" s="33" t="s">
        <v>101</v>
      </c>
      <c r="T449" s="33" t="s">
        <v>2496</v>
      </c>
      <c r="U449" s="33" t="s">
        <v>133</v>
      </c>
      <c r="V449" s="31"/>
      <c r="W449" s="31"/>
      <c r="X449" s="31"/>
      <c r="Y449" s="31"/>
      <c r="Z449" s="2"/>
      <c r="AA449" s="2"/>
      <c r="AB449" s="2"/>
      <c r="AC449" s="2"/>
      <c r="AD449" s="2"/>
    </row>
    <row r="450" spans="1:34" ht="14.25" customHeight="1" x14ac:dyDescent="0.2">
      <c r="A450" s="18" t="s">
        <v>2497</v>
      </c>
      <c r="B450" s="1">
        <f>VLOOKUP('FINAL CODES'!A450,'Demographic data '!$A$2:$H$927,2,TRUE)</f>
        <v>1408</v>
      </c>
      <c r="C450" s="1">
        <f>VLOOKUP(A450,'Demographic data '!$A$2:$H$927,3,TRUE)</f>
        <v>1</v>
      </c>
      <c r="D450" s="1">
        <f>VLOOKUP(A450,'Demographic data '!$A$2:$H$927,4,TRUE)</f>
        <v>31.208219178082192</v>
      </c>
      <c r="E450" s="1">
        <f>VLOOKUP(A450,'Demographic data '!$A$2:$H$927,5,TRUE)</f>
        <v>-9</v>
      </c>
      <c r="F450" s="1">
        <f>VLOOKUP(A450,'Demographic data '!$A$2:$H$927,6,TRUE)</f>
        <v>-9</v>
      </c>
      <c r="G450" s="1">
        <f>VLOOKUP(A450,'Demographic data '!$A$2:$H$927,7,TRUE)</f>
        <v>-9</v>
      </c>
      <c r="H450" s="1">
        <f>VLOOKUP(A450,'Demographic data '!$A$2:$H$927,8,TRUE)</f>
        <v>-9</v>
      </c>
      <c r="J450" s="18" t="s">
        <v>2498</v>
      </c>
      <c r="K450" s="18" t="s">
        <v>900</v>
      </c>
      <c r="L450" s="29"/>
      <c r="M450" s="29"/>
      <c r="N450" s="18" t="s">
        <v>2499</v>
      </c>
      <c r="O450" s="18" t="s">
        <v>2500</v>
      </c>
      <c r="P450" s="18" t="s">
        <v>123</v>
      </c>
      <c r="Q450" s="18">
        <v>-999</v>
      </c>
      <c r="R450" s="33" t="s">
        <v>2501</v>
      </c>
      <c r="S450" s="33" t="s">
        <v>639</v>
      </c>
      <c r="T450" s="33" t="s">
        <v>2502</v>
      </c>
      <c r="U450" s="33" t="s">
        <v>1175</v>
      </c>
      <c r="V450" s="31"/>
      <c r="W450" s="31"/>
      <c r="X450" s="31"/>
      <c r="Y450" s="31"/>
      <c r="Z450" s="2"/>
      <c r="AA450" s="2"/>
      <c r="AB450" s="2"/>
      <c r="AC450" s="2"/>
      <c r="AD450" s="2"/>
    </row>
    <row r="451" spans="1:34" ht="14.25" customHeight="1" x14ac:dyDescent="0.2">
      <c r="A451" s="18" t="s">
        <v>2503</v>
      </c>
      <c r="B451" s="1">
        <f>VLOOKUP('FINAL CODES'!A451,'Demographic data '!$A$2:$H$927,2,TRUE)</f>
        <v>132</v>
      </c>
      <c r="C451" s="1">
        <f>VLOOKUP(A451,'Demographic data '!$A$2:$H$927,3,TRUE)</f>
        <v>1</v>
      </c>
      <c r="D451" s="1">
        <f>VLOOKUP(A451,'Demographic data '!$A$2:$H$927,4,TRUE)</f>
        <v>28.536986301369861</v>
      </c>
      <c r="E451" s="1">
        <f>VLOOKUP(A451,'Demographic data '!$A$2:$H$927,5,TRUE)</f>
        <v>185</v>
      </c>
      <c r="F451" s="1">
        <f>VLOOKUP(A451,'Demographic data '!$A$2:$H$927,6,TRUE)</f>
        <v>4</v>
      </c>
      <c r="G451" s="1">
        <f>VLOOKUP(A451,'Demographic data '!$A$2:$H$927,7,TRUE)</f>
        <v>4</v>
      </c>
      <c r="H451" s="1">
        <f>VLOOKUP(A451,'Demographic data '!$A$2:$H$927,8,TRUE)</f>
        <v>2</v>
      </c>
      <c r="J451" s="18" t="s">
        <v>2504</v>
      </c>
      <c r="K451" s="18" t="s">
        <v>516</v>
      </c>
      <c r="L451" s="29"/>
      <c r="M451" s="29"/>
      <c r="N451" s="18" t="s">
        <v>2505</v>
      </c>
      <c r="O451" s="18" t="s">
        <v>2506</v>
      </c>
      <c r="P451" s="18" t="s">
        <v>2507</v>
      </c>
      <c r="Q451" s="18">
        <v>2</v>
      </c>
      <c r="R451" s="33" t="s">
        <v>2508</v>
      </c>
      <c r="S451" s="33" t="s">
        <v>101</v>
      </c>
      <c r="T451" s="33" t="s">
        <v>2509</v>
      </c>
      <c r="U451" s="33" t="s">
        <v>471</v>
      </c>
      <c r="V451" s="31"/>
      <c r="W451" s="31"/>
      <c r="X451" s="31"/>
      <c r="Y451" s="31"/>
      <c r="Z451" s="2"/>
      <c r="AA451" s="2"/>
      <c r="AB451" s="2"/>
      <c r="AC451" s="2"/>
      <c r="AD451" s="2"/>
    </row>
    <row r="452" spans="1:34" ht="14.25" customHeight="1" x14ac:dyDescent="0.2">
      <c r="A452" s="18" t="s">
        <v>2510</v>
      </c>
      <c r="B452" s="1">
        <f>VLOOKUP('FINAL CODES'!A452,'Demographic data '!$A$2:$H$927,2,TRUE)</f>
        <v>3054</v>
      </c>
      <c r="C452" s="1">
        <f>VLOOKUP(A452,'Demographic data '!$A$2:$H$927,3,TRUE)</f>
        <v>1</v>
      </c>
      <c r="D452" s="1">
        <f>VLOOKUP(A452,'Demographic data '!$A$2:$H$927,4,TRUE)</f>
        <v>31.567123287671233</v>
      </c>
      <c r="E452" s="1">
        <f>VLOOKUP(A452,'Demographic data '!$A$2:$H$927,5,TRUE)</f>
        <v>185</v>
      </c>
      <c r="F452" s="1">
        <f>VLOOKUP(A452,'Demographic data '!$A$2:$H$927,6,TRUE)</f>
        <v>3</v>
      </c>
      <c r="G452" s="1">
        <f>VLOOKUP(A452,'Demographic data '!$A$2:$H$927,7,TRUE)</f>
        <v>10</v>
      </c>
      <c r="H452" s="1">
        <f>VLOOKUP(A452,'Demographic data '!$A$2:$H$927,8,TRUE)</f>
        <v>10</v>
      </c>
      <c r="J452" s="18" t="s">
        <v>2511</v>
      </c>
      <c r="K452" s="18">
        <v>6</v>
      </c>
      <c r="L452" s="29"/>
      <c r="M452" s="29"/>
      <c r="N452" s="18" t="s">
        <v>2512</v>
      </c>
      <c r="O452" s="18" t="s">
        <v>108</v>
      </c>
      <c r="P452" s="18" t="s">
        <v>2513</v>
      </c>
      <c r="Q452" s="18" t="s">
        <v>504</v>
      </c>
      <c r="R452" s="33" t="s">
        <v>2514</v>
      </c>
      <c r="S452" s="33" t="s">
        <v>2515</v>
      </c>
      <c r="T452" s="33" t="s">
        <v>2516</v>
      </c>
      <c r="U452" s="33" t="s">
        <v>633</v>
      </c>
      <c r="V452" s="31"/>
      <c r="W452" s="31"/>
      <c r="X452" s="31"/>
      <c r="Y452" s="31"/>
      <c r="Z452" s="2"/>
      <c r="AA452" s="2"/>
      <c r="AB452" s="2"/>
      <c r="AC452" s="2"/>
      <c r="AD452" s="2"/>
    </row>
    <row r="453" spans="1:34" ht="14.25" customHeight="1" x14ac:dyDescent="0.2">
      <c r="A453" s="18" t="s">
        <v>2517</v>
      </c>
      <c r="B453" s="1">
        <f>VLOOKUP('FINAL CODES'!A453,'Demographic data '!$A$2:$H$927,2,TRUE)</f>
        <v>1722</v>
      </c>
      <c r="C453" s="1">
        <f>VLOOKUP(A453,'Demographic data '!$A$2:$H$927,3,TRUE)</f>
        <v>1</v>
      </c>
      <c r="D453" s="1">
        <f>VLOOKUP(A453,'Demographic data '!$A$2:$H$927,4,TRUE)</f>
        <v>29.317808219178083</v>
      </c>
      <c r="E453" s="1">
        <f>VLOOKUP(A453,'Demographic data '!$A$2:$H$927,5,TRUE)</f>
        <v>111</v>
      </c>
      <c r="F453" s="1">
        <f>VLOOKUP(A453,'Demographic data '!$A$2:$H$927,6,TRUE)</f>
        <v>4</v>
      </c>
      <c r="G453" s="1">
        <f>VLOOKUP(A453,'Demographic data '!$A$2:$H$927,7,TRUE)</f>
        <v>1</v>
      </c>
      <c r="H453" s="1">
        <f>VLOOKUP(A453,'Demographic data '!$A$2:$H$927,8,TRUE)</f>
        <v>8</v>
      </c>
      <c r="J453" s="18" t="s">
        <v>2518</v>
      </c>
      <c r="K453" s="18">
        <v>6</v>
      </c>
      <c r="L453" s="29"/>
      <c r="M453" s="29"/>
      <c r="N453" s="18" t="s">
        <v>2519</v>
      </c>
      <c r="O453" s="18" t="s">
        <v>2520</v>
      </c>
      <c r="P453" s="18" t="s">
        <v>2521</v>
      </c>
      <c r="Q453" s="18">
        <v>2</v>
      </c>
      <c r="R453" s="33" t="s">
        <v>2522</v>
      </c>
      <c r="S453" s="33" t="s">
        <v>101</v>
      </c>
      <c r="T453" s="33" t="s">
        <v>2523</v>
      </c>
      <c r="U453" s="33">
        <v>6</v>
      </c>
      <c r="V453" s="31"/>
      <c r="W453" s="31"/>
      <c r="X453" s="31"/>
      <c r="Y453" s="31"/>
      <c r="Z453" s="2"/>
      <c r="AA453" s="2"/>
      <c r="AB453" s="2"/>
      <c r="AC453" s="2"/>
      <c r="AD453" s="2"/>
    </row>
    <row r="454" spans="1:34" ht="14.25" customHeight="1" x14ac:dyDescent="0.2">
      <c r="A454" s="18" t="s">
        <v>2524</v>
      </c>
      <c r="B454" s="1">
        <f>VLOOKUP('FINAL CODES'!A454,'Demographic data '!$A$2:$H$927,2,TRUE)</f>
        <v>1012</v>
      </c>
      <c r="C454" s="1">
        <f>VLOOKUP(A454,'Demographic data '!$A$2:$H$927,3,TRUE)</f>
        <v>1</v>
      </c>
      <c r="D454" s="1">
        <f>VLOOKUP(A454,'Demographic data '!$A$2:$H$927,4,TRUE)</f>
        <v>27.764383561643836</v>
      </c>
      <c r="E454" s="1">
        <f>VLOOKUP(A454,'Demographic data '!$A$2:$H$927,5,TRUE)</f>
        <v>84</v>
      </c>
      <c r="F454" s="1">
        <f>VLOOKUP(A454,'Demographic data '!$A$2:$H$927,6,TRUE)</f>
        <v>4</v>
      </c>
      <c r="G454" s="1">
        <f>VLOOKUP(A454,'Demographic data '!$A$2:$H$927,7,TRUE)</f>
        <v>1</v>
      </c>
      <c r="H454" s="1">
        <f>VLOOKUP(A454,'Demographic data '!$A$2:$H$927,8,TRUE)</f>
        <v>5</v>
      </c>
      <c r="J454" s="18" t="s">
        <v>2525</v>
      </c>
      <c r="K454" s="18" t="s">
        <v>2526</v>
      </c>
      <c r="L454" s="29"/>
      <c r="M454" s="29"/>
      <c r="N454" s="18" t="s">
        <v>2527</v>
      </c>
      <c r="O454" s="18" t="s">
        <v>108</v>
      </c>
      <c r="P454" s="18" t="s">
        <v>2528</v>
      </c>
      <c r="Q454" s="18">
        <v>2</v>
      </c>
      <c r="R454" s="33" t="s">
        <v>2529</v>
      </c>
      <c r="S454" s="33" t="s">
        <v>80</v>
      </c>
      <c r="T454" s="33" t="s">
        <v>2530</v>
      </c>
      <c r="U454" s="33">
        <v>12</v>
      </c>
      <c r="V454" s="31"/>
      <c r="W454" s="31"/>
      <c r="X454" s="31"/>
      <c r="Y454" s="31"/>
      <c r="Z454" s="2"/>
      <c r="AA454" s="2"/>
      <c r="AB454" s="2"/>
      <c r="AC454" s="2"/>
      <c r="AD454" s="2"/>
    </row>
    <row r="455" spans="1:34" ht="14.25" customHeight="1" x14ac:dyDescent="0.2">
      <c r="A455" s="18" t="s">
        <v>2531</v>
      </c>
      <c r="B455" s="1">
        <f>VLOOKUP('FINAL CODES'!A455,'Demographic data '!$A$2:$H$927,2,TRUE)</f>
        <v>165</v>
      </c>
      <c r="C455" s="1">
        <f>VLOOKUP(A455,'Demographic data '!$A$2:$H$927,3,TRUE)</f>
        <v>1</v>
      </c>
      <c r="D455" s="1">
        <f>VLOOKUP(A455,'Demographic data '!$A$2:$H$927,4,TRUE)</f>
        <v>21.835616438356166</v>
      </c>
      <c r="E455" s="1">
        <f>VLOOKUP(A455,'Demographic data '!$A$2:$H$927,5,TRUE)</f>
        <v>84</v>
      </c>
      <c r="F455" s="1">
        <f>VLOOKUP(A455,'Demographic data '!$A$2:$H$927,6,TRUE)</f>
        <v>1</v>
      </c>
      <c r="G455" s="1">
        <f>VLOOKUP(A455,'Demographic data '!$A$2:$H$927,7,TRUE)</f>
        <v>10</v>
      </c>
      <c r="H455" s="1">
        <f>VLOOKUP(A455,'Demographic data '!$A$2:$H$927,8,TRUE)</f>
        <v>8</v>
      </c>
      <c r="J455" s="18" t="s">
        <v>2532</v>
      </c>
      <c r="K455" s="18" t="s">
        <v>2533</v>
      </c>
      <c r="L455" s="29"/>
      <c r="M455" s="29"/>
      <c r="N455" s="18" t="s">
        <v>2534</v>
      </c>
      <c r="O455" s="18" t="s">
        <v>1059</v>
      </c>
      <c r="P455" s="18" t="s">
        <v>54</v>
      </c>
      <c r="Q455" s="18">
        <v>-99</v>
      </c>
      <c r="R455" s="33" t="s">
        <v>2535</v>
      </c>
      <c r="S455" s="33" t="s">
        <v>1127</v>
      </c>
      <c r="T455" s="33" t="s">
        <v>2536</v>
      </c>
      <c r="U455" s="33">
        <v>6</v>
      </c>
      <c r="V455" s="31"/>
      <c r="W455" s="31"/>
      <c r="X455" s="31"/>
      <c r="Y455" s="31"/>
      <c r="Z455" s="2"/>
      <c r="AA455" s="2"/>
      <c r="AB455" s="2"/>
      <c r="AC455" s="2"/>
      <c r="AD455" s="2"/>
    </row>
    <row r="456" spans="1:34" ht="14.25" customHeight="1" x14ac:dyDescent="0.2">
      <c r="A456" s="18" t="s">
        <v>2537</v>
      </c>
      <c r="B456" s="1">
        <f>VLOOKUP('FINAL CODES'!A456,'Demographic data '!$A$2:$H$927,2,TRUE)</f>
        <v>1216</v>
      </c>
      <c r="C456" s="1">
        <f>VLOOKUP(A456,'Demographic data '!$A$2:$H$927,3,TRUE)</f>
        <v>1</v>
      </c>
      <c r="D456" s="1">
        <f>VLOOKUP(A456,'Demographic data '!$A$2:$H$927,4,TRUE)</f>
        <v>31.367123287671234</v>
      </c>
      <c r="E456" s="1">
        <f>VLOOKUP(A456,'Demographic data '!$A$2:$H$927,5,TRUE)</f>
        <v>185</v>
      </c>
      <c r="F456" s="1">
        <f>VLOOKUP(A456,'Demographic data '!$A$2:$H$927,6,TRUE)</f>
        <v>4</v>
      </c>
      <c r="G456" s="1">
        <f>VLOOKUP(A456,'Demographic data '!$A$2:$H$927,7,TRUE)</f>
        <v>12</v>
      </c>
      <c r="H456" s="1">
        <f>VLOOKUP(A456,'Demographic data '!$A$2:$H$927,8,TRUE)</f>
        <v>10</v>
      </c>
      <c r="J456" s="18" t="s">
        <v>2538</v>
      </c>
      <c r="K456" s="18">
        <v>2</v>
      </c>
      <c r="L456" s="39">
        <v>2</v>
      </c>
      <c r="M456" s="39" t="s">
        <v>80</v>
      </c>
      <c r="N456" s="18" t="s">
        <v>513</v>
      </c>
      <c r="O456" s="18">
        <v>-999</v>
      </c>
      <c r="P456" s="18" t="s">
        <v>2539</v>
      </c>
      <c r="Q456" s="18">
        <v>2</v>
      </c>
      <c r="R456" s="33" t="s">
        <v>2540</v>
      </c>
      <c r="S456" s="33" t="s">
        <v>2541</v>
      </c>
      <c r="T456" s="33" t="s">
        <v>2542</v>
      </c>
      <c r="U456" s="33" t="s">
        <v>101</v>
      </c>
      <c r="V456" s="31"/>
      <c r="W456" s="31"/>
      <c r="X456" s="31"/>
      <c r="Y456" s="31"/>
      <c r="Z456" s="2"/>
      <c r="AA456" s="2"/>
      <c r="AB456" s="2"/>
      <c r="AC456" s="2"/>
      <c r="AD456" s="2"/>
    </row>
    <row r="457" spans="1:34" ht="14.25" customHeight="1" x14ac:dyDescent="0.2">
      <c r="A457" s="18" t="s">
        <v>2543</v>
      </c>
      <c r="B457" s="1">
        <f>VLOOKUP('FINAL CODES'!A457,'Demographic data '!$A$2:$H$927,2,TRUE)</f>
        <v>1810</v>
      </c>
      <c r="C457" s="1">
        <f>VLOOKUP(A457,'Demographic data '!$A$2:$H$927,3,TRUE)</f>
        <v>1</v>
      </c>
      <c r="D457" s="1">
        <f>VLOOKUP(A457,'Demographic data '!$A$2:$H$927,4,TRUE)</f>
        <v>29.002739726027396</v>
      </c>
      <c r="E457" s="1">
        <f>VLOOKUP(A457,'Demographic data '!$A$2:$H$927,5,TRUE)</f>
        <v>185</v>
      </c>
      <c r="F457" s="1">
        <f>VLOOKUP(A457,'Demographic data '!$A$2:$H$927,6,TRUE)</f>
        <v>6</v>
      </c>
      <c r="G457" s="1">
        <f>VLOOKUP(A457,'Demographic data '!$A$2:$H$927,7,TRUE)</f>
        <v>5</v>
      </c>
      <c r="H457" s="1">
        <f>VLOOKUP(A457,'Demographic data '!$A$2:$H$927,8,TRUE)</f>
        <v>11</v>
      </c>
      <c r="J457" s="18" t="s">
        <v>2544</v>
      </c>
      <c r="K457" s="18" t="s">
        <v>319</v>
      </c>
      <c r="L457" s="29"/>
      <c r="M457" s="29"/>
      <c r="N457" s="18" t="s">
        <v>2545</v>
      </c>
      <c r="O457" s="18" t="s">
        <v>108</v>
      </c>
      <c r="P457" s="18" t="s">
        <v>2546</v>
      </c>
      <c r="Q457" s="18" t="s">
        <v>504</v>
      </c>
      <c r="R457" s="33" t="s">
        <v>2547</v>
      </c>
      <c r="S457" s="33" t="s">
        <v>63</v>
      </c>
      <c r="T457" s="33" t="s">
        <v>2548</v>
      </c>
      <c r="U457" s="33" t="s">
        <v>787</v>
      </c>
      <c r="V457" s="31"/>
      <c r="W457" s="31"/>
      <c r="X457" s="31"/>
      <c r="Y457" s="31"/>
      <c r="Z457" s="2"/>
      <c r="AA457" s="2"/>
      <c r="AB457" s="2"/>
      <c r="AC457" s="2"/>
      <c r="AD457" s="2"/>
    </row>
    <row r="458" spans="1:34" ht="14.25" customHeight="1" x14ac:dyDescent="0.2">
      <c r="A458" s="18" t="s">
        <v>2549</v>
      </c>
      <c r="B458" s="1">
        <f>VLOOKUP('FINAL CODES'!A458,'Demographic data '!$A$2:$H$927,2,TRUE)</f>
        <v>1505</v>
      </c>
      <c r="C458" s="1">
        <f>VLOOKUP(A458,'Demographic data '!$A$2:$H$927,3,TRUE)</f>
        <v>1</v>
      </c>
      <c r="D458" s="1">
        <f>VLOOKUP(A458,'Demographic data '!$A$2:$H$927,4,TRUE)</f>
        <v>55.641095890410959</v>
      </c>
      <c r="E458" s="1">
        <f>VLOOKUP(A458,'Demographic data '!$A$2:$H$927,5,TRUE)</f>
        <v>187</v>
      </c>
      <c r="F458" s="1">
        <f>VLOOKUP(A458,'Demographic data '!$A$2:$H$927,6,TRUE)</f>
        <v>5</v>
      </c>
      <c r="G458" s="1">
        <f>VLOOKUP(A458,'Demographic data '!$A$2:$H$927,7,TRUE)</f>
        <v>5</v>
      </c>
      <c r="H458" s="1">
        <f>VLOOKUP(A458,'Demographic data '!$A$2:$H$927,8,TRUE)</f>
        <v>8</v>
      </c>
      <c r="J458" s="18" t="s">
        <v>54</v>
      </c>
      <c r="K458" s="18">
        <v>-99</v>
      </c>
      <c r="L458" s="29"/>
      <c r="M458" s="29"/>
      <c r="N458" s="18" t="s">
        <v>2550</v>
      </c>
      <c r="O458" s="18" t="s">
        <v>1053</v>
      </c>
      <c r="P458" s="18" t="s">
        <v>2551</v>
      </c>
      <c r="Q458" s="18" t="s">
        <v>1053</v>
      </c>
      <c r="R458" s="33" t="s">
        <v>2552</v>
      </c>
      <c r="S458" s="33" t="s">
        <v>101</v>
      </c>
      <c r="T458" s="33" t="s">
        <v>2553</v>
      </c>
      <c r="U458" s="33" t="s">
        <v>421</v>
      </c>
      <c r="V458" s="31"/>
      <c r="W458" s="31"/>
      <c r="X458" s="31"/>
      <c r="Y458" s="31"/>
      <c r="Z458" s="2"/>
      <c r="AA458" s="2"/>
      <c r="AB458" s="2"/>
      <c r="AC458" s="2"/>
      <c r="AD458" s="2"/>
    </row>
    <row r="459" spans="1:34" ht="14.25" customHeight="1" x14ac:dyDescent="0.2">
      <c r="A459" s="18" t="s">
        <v>2554</v>
      </c>
      <c r="B459" s="1">
        <f>VLOOKUP('FINAL CODES'!A459,'Demographic data '!$A$2:$H$927,2,TRUE)</f>
        <v>1154</v>
      </c>
      <c r="C459" s="1">
        <f>VLOOKUP(A459,'Demographic data '!$A$2:$H$927,3,TRUE)</f>
        <v>1</v>
      </c>
      <c r="D459" s="1">
        <f>VLOOKUP(A459,'Demographic data '!$A$2:$H$927,4,TRUE)</f>
        <v>42.320547945205476</v>
      </c>
      <c r="E459" s="1">
        <f>VLOOKUP(A459,'Demographic data '!$A$2:$H$927,5,TRUE)</f>
        <v>187</v>
      </c>
      <c r="F459" s="1">
        <f>VLOOKUP(A459,'Demographic data '!$A$2:$H$927,6,TRUE)</f>
        <v>4</v>
      </c>
      <c r="G459" s="1">
        <f>VLOOKUP(A459,'Demographic data '!$A$2:$H$927,7,TRUE)</f>
        <v>11</v>
      </c>
      <c r="H459" s="1">
        <f>VLOOKUP(A459,'Demographic data '!$A$2:$H$927,8,TRUE)</f>
        <v>10</v>
      </c>
      <c r="J459" s="18" t="s">
        <v>54</v>
      </c>
      <c r="K459" s="18">
        <v>-99</v>
      </c>
      <c r="L459" s="32">
        <v>-99</v>
      </c>
      <c r="M459" s="32">
        <v>-99</v>
      </c>
      <c r="N459" s="18" t="s">
        <v>2555</v>
      </c>
      <c r="O459" s="18" t="s">
        <v>1141</v>
      </c>
      <c r="P459" s="18" t="s">
        <v>2556</v>
      </c>
      <c r="Q459" s="18" t="s">
        <v>1584</v>
      </c>
      <c r="R459" s="33" t="s">
        <v>2557</v>
      </c>
      <c r="S459" s="33" t="s">
        <v>2558</v>
      </c>
      <c r="T459" s="33" t="s">
        <v>2559</v>
      </c>
      <c r="U459" s="33">
        <v>7</v>
      </c>
      <c r="V459" s="31"/>
      <c r="W459" s="31"/>
      <c r="X459" s="31"/>
      <c r="Y459" s="31"/>
      <c r="Z459" s="2"/>
      <c r="AA459" s="2"/>
      <c r="AB459" s="2"/>
      <c r="AC459" s="2"/>
      <c r="AD459" s="2"/>
    </row>
    <row r="460" spans="1:34" ht="14.25" customHeight="1" x14ac:dyDescent="0.2">
      <c r="A460" s="18" t="s">
        <v>2560</v>
      </c>
      <c r="B460" s="1">
        <f>VLOOKUP('FINAL CODES'!A460,'Demographic data '!$A$2:$H$927,2,TRUE)</f>
        <v>701</v>
      </c>
      <c r="C460" s="1">
        <f>VLOOKUP(A460,'Demographic data '!$A$2:$H$927,3,TRUE)</f>
        <v>1</v>
      </c>
      <c r="D460" s="1">
        <f>VLOOKUP(A460,'Demographic data '!$A$2:$H$927,4,TRUE)</f>
        <v>57.441095890410956</v>
      </c>
      <c r="E460" s="1">
        <f>VLOOKUP(A460,'Demographic data '!$A$2:$H$927,5,TRUE)</f>
        <v>185</v>
      </c>
      <c r="F460" s="1">
        <f>VLOOKUP(A460,'Demographic data '!$A$2:$H$927,6,TRUE)</f>
        <v>4</v>
      </c>
      <c r="G460" s="1">
        <f>VLOOKUP(A460,'Demographic data '!$A$2:$H$927,7,TRUE)</f>
        <v>-99</v>
      </c>
      <c r="H460" s="1">
        <f>VLOOKUP(A460,'Demographic data '!$A$2:$H$927,8,TRUE)</f>
        <v>10</v>
      </c>
      <c r="J460" s="18" t="s">
        <v>2561</v>
      </c>
      <c r="K460" s="18" t="s">
        <v>2562</v>
      </c>
      <c r="L460" s="29"/>
      <c r="M460" s="29"/>
      <c r="N460" s="18" t="s">
        <v>2563</v>
      </c>
      <c r="O460" s="18" t="s">
        <v>2500</v>
      </c>
      <c r="P460" s="18" t="s">
        <v>2564</v>
      </c>
      <c r="Q460" s="18" t="s">
        <v>655</v>
      </c>
      <c r="R460" s="33" t="s">
        <v>54</v>
      </c>
      <c r="S460" s="33">
        <v>-99</v>
      </c>
      <c r="T460" s="33" t="s">
        <v>2565</v>
      </c>
      <c r="U460" s="33" t="s">
        <v>2566</v>
      </c>
      <c r="V460" s="31"/>
      <c r="W460" s="31"/>
      <c r="X460" s="31"/>
      <c r="Y460" s="31"/>
      <c r="Z460" s="2"/>
      <c r="AA460" s="2"/>
      <c r="AB460" s="2"/>
      <c r="AC460" s="2"/>
      <c r="AD460" s="2"/>
      <c r="AG460" s="18" t="s">
        <v>2567</v>
      </c>
      <c r="AH460" s="18" t="s">
        <v>2568</v>
      </c>
    </row>
    <row r="461" spans="1:34" ht="14.25" customHeight="1" x14ac:dyDescent="0.2">
      <c r="A461" s="18" t="s">
        <v>2569</v>
      </c>
      <c r="B461" s="1">
        <f>VLOOKUP('FINAL CODES'!A461,'Demographic data '!$A$2:$H$927,2,TRUE)</f>
        <v>3041</v>
      </c>
      <c r="C461" s="1">
        <f>VLOOKUP(A461,'Demographic data '!$A$2:$H$927,3,TRUE)</f>
        <v>1</v>
      </c>
      <c r="D461" s="1">
        <f>VLOOKUP(A461,'Demographic data '!$A$2:$H$927,4,TRUE)</f>
        <v>23.717808219178082</v>
      </c>
      <c r="E461" s="1">
        <f>VLOOKUP(A461,'Demographic data '!$A$2:$H$927,5,TRUE)</f>
        <v>185</v>
      </c>
      <c r="F461" s="1">
        <f>VLOOKUP(A461,'Demographic data '!$A$2:$H$927,6,TRUE)</f>
        <v>2</v>
      </c>
      <c r="G461" s="1">
        <f>VLOOKUP(A461,'Demographic data '!$A$2:$H$927,7,TRUE)</f>
        <v>3</v>
      </c>
      <c r="H461" s="1">
        <f>VLOOKUP(A461,'Demographic data '!$A$2:$H$927,8,TRUE)</f>
        <v>10</v>
      </c>
      <c r="J461" s="18" t="s">
        <v>2570</v>
      </c>
      <c r="K461" s="18">
        <v>1</v>
      </c>
      <c r="L461" s="29">
        <v>1</v>
      </c>
      <c r="M461" s="29">
        <v>1</v>
      </c>
      <c r="N461" s="18" t="s">
        <v>2571</v>
      </c>
      <c r="O461" s="18" t="s">
        <v>2572</v>
      </c>
      <c r="P461" s="18" t="s">
        <v>2573</v>
      </c>
      <c r="Q461" s="18" t="s">
        <v>108</v>
      </c>
      <c r="R461" s="33" t="s">
        <v>2574</v>
      </c>
      <c r="S461" s="33" t="s">
        <v>152</v>
      </c>
      <c r="T461" s="33" t="s">
        <v>2575</v>
      </c>
      <c r="U461" s="33">
        <v>12</v>
      </c>
      <c r="V461" s="31"/>
      <c r="W461" s="31"/>
      <c r="X461" s="31"/>
      <c r="Y461" s="31"/>
      <c r="Z461" s="2"/>
      <c r="AA461" s="2"/>
      <c r="AB461" s="2"/>
      <c r="AC461" s="2"/>
      <c r="AD461" s="2"/>
    </row>
    <row r="462" spans="1:34" ht="14.25" customHeight="1" x14ac:dyDescent="0.2">
      <c r="A462" s="18" t="s">
        <v>2576</v>
      </c>
      <c r="B462" s="1">
        <f>VLOOKUP('FINAL CODES'!A462,'Demographic data '!$A$2:$H$927,2,TRUE)</f>
        <v>1344</v>
      </c>
      <c r="C462" s="1">
        <f>VLOOKUP(A462,'Demographic data '!$A$2:$H$927,3,TRUE)</f>
        <v>1</v>
      </c>
      <c r="D462" s="1">
        <f>VLOOKUP(A462,'Demographic data '!$A$2:$H$927,4,TRUE)</f>
        <v>24.852054794520548</v>
      </c>
      <c r="E462" s="1">
        <f>VLOOKUP(A462,'Demographic data '!$A$2:$H$927,5,TRUE)</f>
        <v>156</v>
      </c>
      <c r="F462" s="1">
        <f>VLOOKUP(A462,'Demographic data '!$A$2:$H$927,6,TRUE)</f>
        <v>4</v>
      </c>
      <c r="G462" s="1">
        <f>VLOOKUP(A462,'Demographic data '!$A$2:$H$927,7,TRUE)</f>
        <v>1</v>
      </c>
      <c r="H462" s="1">
        <f>VLOOKUP(A462,'Demographic data '!$A$2:$H$927,8,TRUE)</f>
        <v>10</v>
      </c>
      <c r="J462" s="18" t="s">
        <v>2577</v>
      </c>
      <c r="K462" s="18" t="s">
        <v>217</v>
      </c>
      <c r="L462" s="29"/>
      <c r="M462" s="29"/>
      <c r="N462" s="18" t="s">
        <v>2578</v>
      </c>
      <c r="O462" s="18" t="s">
        <v>2579</v>
      </c>
      <c r="P462" s="18" t="s">
        <v>2580</v>
      </c>
      <c r="Q462" s="18">
        <v>2</v>
      </c>
      <c r="R462" s="33" t="s">
        <v>2581</v>
      </c>
      <c r="S462" s="33">
        <v>4</v>
      </c>
      <c r="T462" s="33" t="s">
        <v>2582</v>
      </c>
      <c r="U462" s="33" t="s">
        <v>287</v>
      </c>
      <c r="V462" s="31"/>
      <c r="W462" s="31"/>
      <c r="X462" s="31"/>
      <c r="Y462" s="31"/>
      <c r="Z462" s="2"/>
      <c r="AA462" s="2"/>
      <c r="AB462" s="2"/>
      <c r="AC462" s="2"/>
      <c r="AD462" s="2"/>
    </row>
    <row r="463" spans="1:34" ht="14.25" customHeight="1" x14ac:dyDescent="0.2">
      <c r="A463" s="18" t="s">
        <v>2583</v>
      </c>
      <c r="B463" s="1">
        <f>VLOOKUP('FINAL CODES'!A463,'Demographic data '!$A$2:$H$927,2,TRUE)</f>
        <v>2181</v>
      </c>
      <c r="C463" s="1">
        <f>VLOOKUP(A463,'Demographic data '!$A$2:$H$927,3,TRUE)</f>
        <v>1</v>
      </c>
      <c r="D463" s="1">
        <f>VLOOKUP(A463,'Demographic data '!$A$2:$H$927,4,TRUE)</f>
        <v>27.386301369863013</v>
      </c>
      <c r="E463" s="1">
        <f>VLOOKUP(A463,'Demographic data '!$A$2:$H$927,5,TRUE)</f>
        <v>185</v>
      </c>
      <c r="F463" s="1">
        <f>VLOOKUP(A463,'Demographic data '!$A$2:$H$927,6,TRUE)</f>
        <v>3</v>
      </c>
      <c r="G463" s="1">
        <f>VLOOKUP(A463,'Demographic data '!$A$2:$H$927,7,TRUE)</f>
        <v>-99</v>
      </c>
      <c r="H463" s="1">
        <f>VLOOKUP(A463,'Demographic data '!$A$2:$H$927,8,TRUE)</f>
        <v>5</v>
      </c>
      <c r="J463" s="18" t="s">
        <v>2584</v>
      </c>
      <c r="K463" s="18" t="s">
        <v>159</v>
      </c>
      <c r="L463" s="29"/>
      <c r="M463" s="29"/>
      <c r="N463" s="18" t="s">
        <v>2585</v>
      </c>
      <c r="O463" s="18">
        <v>12</v>
      </c>
      <c r="P463" s="18" t="s">
        <v>2586</v>
      </c>
      <c r="Q463" s="18">
        <v>2</v>
      </c>
      <c r="R463" s="33" t="s">
        <v>2587</v>
      </c>
      <c r="S463" s="33" t="s">
        <v>101</v>
      </c>
      <c r="T463" s="33" t="s">
        <v>2588</v>
      </c>
      <c r="U463" s="33">
        <v>12</v>
      </c>
      <c r="V463" s="31"/>
      <c r="W463" s="31"/>
      <c r="X463" s="31"/>
      <c r="Y463" s="31"/>
      <c r="Z463" s="2"/>
      <c r="AA463" s="2"/>
      <c r="AB463" s="2"/>
      <c r="AC463" s="2"/>
      <c r="AD463" s="2"/>
    </row>
    <row r="464" spans="1:34" ht="14.25" customHeight="1" x14ac:dyDescent="0.2">
      <c r="A464" s="18" t="s">
        <v>2589</v>
      </c>
      <c r="B464" s="1">
        <f>VLOOKUP('FINAL CODES'!A464,'Demographic data '!$A$2:$H$927,2,TRUE)</f>
        <v>3057</v>
      </c>
      <c r="C464" s="1">
        <f>VLOOKUP(A464,'Demographic data '!$A$2:$H$927,3,TRUE)</f>
        <v>0</v>
      </c>
      <c r="D464" s="1">
        <f>VLOOKUP(A464,'Demographic data '!$A$2:$H$927,4,TRUE)</f>
        <v>52.558904109589044</v>
      </c>
      <c r="E464" s="1">
        <f>VLOOKUP(A464,'Demographic data '!$A$2:$H$927,5,TRUE)</f>
        <v>185</v>
      </c>
      <c r="F464" s="1">
        <f>VLOOKUP(A464,'Demographic data '!$A$2:$H$927,6,TRUE)</f>
        <v>4</v>
      </c>
      <c r="G464" s="1">
        <f>VLOOKUP(A464,'Demographic data '!$A$2:$H$927,7,TRUE)</f>
        <v>6</v>
      </c>
      <c r="H464" s="1">
        <f>VLOOKUP(A464,'Demographic data '!$A$2:$H$927,8,TRUE)</f>
        <v>10</v>
      </c>
      <c r="J464" s="18" t="s">
        <v>123</v>
      </c>
      <c r="K464" s="18">
        <v>-999</v>
      </c>
      <c r="L464" s="29"/>
      <c r="M464" s="29"/>
      <c r="N464" s="18" t="s">
        <v>54</v>
      </c>
      <c r="O464" s="18">
        <v>-99</v>
      </c>
      <c r="P464" s="18" t="s">
        <v>242</v>
      </c>
      <c r="Q464" s="18">
        <v>-99</v>
      </c>
      <c r="R464" s="33" t="s">
        <v>244</v>
      </c>
      <c r="S464" s="33">
        <v>-99</v>
      </c>
      <c r="T464" s="33" t="s">
        <v>2073</v>
      </c>
      <c r="U464" s="33">
        <v>13</v>
      </c>
      <c r="V464" s="31"/>
      <c r="W464" s="31"/>
      <c r="X464" s="31"/>
      <c r="Y464" s="31"/>
      <c r="Z464" s="2"/>
      <c r="AA464" s="2"/>
      <c r="AB464" s="2"/>
      <c r="AC464" s="2"/>
      <c r="AD464" s="2"/>
    </row>
    <row r="465" spans="1:34" ht="14.25" customHeight="1" x14ac:dyDescent="0.2">
      <c r="A465" s="18" t="s">
        <v>2590</v>
      </c>
      <c r="B465" s="1">
        <f>VLOOKUP('FINAL CODES'!A465,'Demographic data '!$A$2:$H$927,2,TRUE)</f>
        <v>382</v>
      </c>
      <c r="C465" s="1">
        <f>VLOOKUP(A465,'Demographic data '!$A$2:$H$927,3,TRUE)</f>
        <v>1</v>
      </c>
      <c r="D465" s="1">
        <f>VLOOKUP(A465,'Demographic data '!$A$2:$H$927,4,TRUE)</f>
        <v>67.219178082191775</v>
      </c>
      <c r="E465" s="1">
        <f>VLOOKUP(A465,'Demographic data '!$A$2:$H$927,5,TRUE)</f>
        <v>185</v>
      </c>
      <c r="F465" s="1">
        <f>VLOOKUP(A465,'Demographic data '!$A$2:$H$927,6,TRUE)</f>
        <v>7</v>
      </c>
      <c r="G465" s="1">
        <f>VLOOKUP(A465,'Demographic data '!$A$2:$H$927,7,TRUE)</f>
        <v>4</v>
      </c>
      <c r="H465" s="1">
        <f>VLOOKUP(A465,'Demographic data '!$A$2:$H$927,8,TRUE)</f>
        <v>10</v>
      </c>
      <c r="J465" s="18" t="s">
        <v>2591</v>
      </c>
      <c r="K465" s="18">
        <v>2</v>
      </c>
      <c r="L465" s="29"/>
      <c r="M465" s="29"/>
      <c r="N465" s="18" t="s">
        <v>2592</v>
      </c>
      <c r="O465" s="18">
        <v>2</v>
      </c>
      <c r="P465" s="18" t="s">
        <v>2593</v>
      </c>
      <c r="Q465" s="18">
        <v>2</v>
      </c>
      <c r="R465" s="33" t="s">
        <v>2594</v>
      </c>
      <c r="S465" s="33" t="s">
        <v>101</v>
      </c>
      <c r="T465" s="33" t="s">
        <v>2595</v>
      </c>
      <c r="U465" s="33" t="s">
        <v>133</v>
      </c>
      <c r="V465" s="31"/>
      <c r="W465" s="31"/>
      <c r="X465" s="31"/>
      <c r="Y465" s="31"/>
      <c r="Z465" s="2"/>
      <c r="AA465" s="2"/>
      <c r="AB465" s="2"/>
      <c r="AC465" s="2"/>
      <c r="AD465" s="2"/>
    </row>
    <row r="466" spans="1:34" ht="14.25" customHeight="1" x14ac:dyDescent="0.2">
      <c r="A466" s="18" t="s">
        <v>2596</v>
      </c>
      <c r="B466" s="1">
        <f>VLOOKUP('FINAL CODES'!A466,'Demographic data '!$A$2:$H$927,2,TRUE)</f>
        <v>1672</v>
      </c>
      <c r="C466" s="1">
        <f>VLOOKUP(A466,'Demographic data '!$A$2:$H$927,3,TRUE)</f>
        <v>1</v>
      </c>
      <c r="D466" s="1">
        <f>VLOOKUP(A466,'Demographic data '!$A$2:$H$927,4,TRUE)</f>
        <v>32.989041095890414</v>
      </c>
      <c r="E466" s="1">
        <f>VLOOKUP(A466,'Demographic data '!$A$2:$H$927,5,TRUE)</f>
        <v>185</v>
      </c>
      <c r="F466" s="1">
        <f>VLOOKUP(A466,'Demographic data '!$A$2:$H$927,6,TRUE)</f>
        <v>2</v>
      </c>
      <c r="G466" s="1">
        <f>VLOOKUP(A466,'Demographic data '!$A$2:$H$927,7,TRUE)</f>
        <v>7</v>
      </c>
      <c r="H466" s="1">
        <f>VLOOKUP(A466,'Demographic data '!$A$2:$H$927,8,TRUE)</f>
        <v>10</v>
      </c>
      <c r="J466" s="18" t="s">
        <v>2597</v>
      </c>
      <c r="K466" s="18" t="s">
        <v>2598</v>
      </c>
      <c r="L466" s="32" t="s">
        <v>655</v>
      </c>
      <c r="M466" s="32" t="s">
        <v>2598</v>
      </c>
      <c r="N466" s="18" t="s">
        <v>2599</v>
      </c>
      <c r="O466" s="18" t="s">
        <v>2140</v>
      </c>
      <c r="P466" s="18" t="s">
        <v>2600</v>
      </c>
      <c r="Q466" s="18">
        <v>2</v>
      </c>
      <c r="R466" s="33" t="s">
        <v>54</v>
      </c>
      <c r="S466" s="33">
        <v>-99</v>
      </c>
      <c r="T466" s="33" t="s">
        <v>2601</v>
      </c>
      <c r="U466" s="33" t="s">
        <v>1175</v>
      </c>
      <c r="V466" s="31"/>
      <c r="W466" s="31"/>
      <c r="X466" s="31"/>
      <c r="Y466" s="31"/>
      <c r="Z466" s="2"/>
      <c r="AA466" s="2"/>
      <c r="AB466" s="2"/>
      <c r="AC466" s="2"/>
      <c r="AD466" s="2"/>
    </row>
    <row r="467" spans="1:34" ht="14.25" customHeight="1" x14ac:dyDescent="0.2">
      <c r="A467" s="18" t="s">
        <v>2602</v>
      </c>
      <c r="B467" s="1">
        <f>VLOOKUP('FINAL CODES'!A467,'Demographic data '!$A$2:$H$927,2,TRUE)</f>
        <v>1500</v>
      </c>
      <c r="C467" s="1">
        <f>VLOOKUP(A467,'Demographic data '!$A$2:$H$927,3,TRUE)</f>
        <v>1</v>
      </c>
      <c r="D467" s="1">
        <f>VLOOKUP(A467,'Demographic data '!$A$2:$H$927,4,TRUE)</f>
        <v>47.463013698630135</v>
      </c>
      <c r="E467" s="1">
        <f>VLOOKUP(A467,'Demographic data '!$A$2:$H$927,5,TRUE)</f>
        <v>185</v>
      </c>
      <c r="F467" s="1">
        <f>VLOOKUP(A467,'Demographic data '!$A$2:$H$927,6,TRUE)</f>
        <v>4</v>
      </c>
      <c r="G467" s="1">
        <f>VLOOKUP(A467,'Demographic data '!$A$2:$H$927,7,TRUE)</f>
        <v>5</v>
      </c>
      <c r="H467" s="1">
        <f>VLOOKUP(A467,'Demographic data '!$A$2:$H$927,8,TRUE)</f>
        <v>10</v>
      </c>
      <c r="J467" s="18" t="s">
        <v>2603</v>
      </c>
      <c r="K467" s="18" t="s">
        <v>509</v>
      </c>
      <c r="L467" s="29"/>
      <c r="M467" s="29"/>
      <c r="N467" s="18" t="s">
        <v>2604</v>
      </c>
      <c r="O467" s="18" t="s">
        <v>2605</v>
      </c>
      <c r="P467" s="18" t="s">
        <v>2606</v>
      </c>
      <c r="Q467" s="18" t="s">
        <v>655</v>
      </c>
      <c r="R467" s="33" t="s">
        <v>2607</v>
      </c>
      <c r="S467" s="33" t="s">
        <v>2541</v>
      </c>
      <c r="T467" s="33" t="s">
        <v>2608</v>
      </c>
      <c r="U467" s="33" t="s">
        <v>969</v>
      </c>
      <c r="V467" s="31"/>
      <c r="W467" s="31"/>
      <c r="X467" s="31"/>
      <c r="Y467" s="31"/>
      <c r="Z467" s="2"/>
      <c r="AA467" s="2"/>
      <c r="AB467" s="2"/>
      <c r="AC467" s="2"/>
      <c r="AD467" s="2"/>
    </row>
    <row r="468" spans="1:34" ht="14.25" customHeight="1" x14ac:dyDescent="0.2">
      <c r="A468" s="18" t="s">
        <v>2609</v>
      </c>
      <c r="B468" s="1">
        <f>VLOOKUP('FINAL CODES'!A468,'Demographic data '!$A$2:$H$927,2,TRUE)</f>
        <v>18</v>
      </c>
      <c r="C468" s="1">
        <f>VLOOKUP(A468,'Demographic data '!$A$2:$H$927,3,TRUE)</f>
        <v>1</v>
      </c>
      <c r="D468" s="1">
        <f>VLOOKUP(A468,'Demographic data '!$A$2:$H$927,4,TRUE)</f>
        <v>32.583561643835615</v>
      </c>
      <c r="E468" s="1">
        <f>VLOOKUP(A468,'Demographic data '!$A$2:$H$927,5,TRUE)</f>
        <v>185</v>
      </c>
      <c r="F468" s="1">
        <f>VLOOKUP(A468,'Demographic data '!$A$2:$H$927,6,TRUE)</f>
        <v>4</v>
      </c>
      <c r="G468" s="1">
        <f>VLOOKUP(A468,'Demographic data '!$A$2:$H$927,7,TRUE)</f>
        <v>11</v>
      </c>
      <c r="H468" s="1">
        <f>VLOOKUP(A468,'Demographic data '!$A$2:$H$927,8,TRUE)</f>
        <v>8</v>
      </c>
      <c r="J468" s="18" t="s">
        <v>2610</v>
      </c>
      <c r="K468" s="18">
        <v>6</v>
      </c>
      <c r="L468" s="29"/>
      <c r="M468" s="29"/>
      <c r="N468" s="18" t="s">
        <v>54</v>
      </c>
      <c r="O468" s="18">
        <v>-99</v>
      </c>
      <c r="P468" s="18" t="s">
        <v>54</v>
      </c>
      <c r="Q468" s="18">
        <v>-99</v>
      </c>
      <c r="R468" s="33" t="s">
        <v>54</v>
      </c>
      <c r="S468" s="33">
        <v>-99</v>
      </c>
      <c r="T468" s="33" t="s">
        <v>54</v>
      </c>
      <c r="U468" s="33">
        <v>-99</v>
      </c>
      <c r="V468" s="31"/>
      <c r="W468" s="31"/>
      <c r="X468" s="31"/>
      <c r="Y468" s="31"/>
      <c r="Z468" s="2"/>
      <c r="AA468" s="2"/>
      <c r="AB468" s="2"/>
      <c r="AC468" s="2"/>
      <c r="AD468" s="2"/>
      <c r="AG468" s="18" t="s">
        <v>2611</v>
      </c>
    </row>
    <row r="469" spans="1:34" ht="14.25" customHeight="1" x14ac:dyDescent="0.2">
      <c r="A469" s="18" t="s">
        <v>2612</v>
      </c>
      <c r="B469" s="1">
        <f>VLOOKUP('FINAL CODES'!A469,'Demographic data '!$A$2:$H$927,2,TRUE)</f>
        <v>3053</v>
      </c>
      <c r="C469" s="1">
        <f>VLOOKUP(A469,'Demographic data '!$A$2:$H$927,3,TRUE)</f>
        <v>1</v>
      </c>
      <c r="D469" s="1">
        <f>VLOOKUP(A469,'Demographic data '!$A$2:$H$927,4,TRUE)</f>
        <v>32.561643835616437</v>
      </c>
      <c r="E469" s="1">
        <f>VLOOKUP(A469,'Demographic data '!$A$2:$H$927,5,TRUE)</f>
        <v>185</v>
      </c>
      <c r="F469" s="1">
        <f>VLOOKUP(A469,'Demographic data '!$A$2:$H$927,6,TRUE)</f>
        <v>4</v>
      </c>
      <c r="G469" s="1">
        <f>VLOOKUP(A469,'Demographic data '!$A$2:$H$927,7,TRUE)</f>
        <v>7</v>
      </c>
      <c r="H469" s="1">
        <f>VLOOKUP(A469,'Demographic data '!$A$2:$H$927,8,TRUE)</f>
        <v>5</v>
      </c>
      <c r="J469" s="18" t="s">
        <v>54</v>
      </c>
      <c r="K469" s="18">
        <v>-99</v>
      </c>
      <c r="L469" s="32"/>
      <c r="M469" s="32"/>
      <c r="N469" s="18" t="s">
        <v>2613</v>
      </c>
      <c r="O469" s="18" t="s">
        <v>426</v>
      </c>
      <c r="P469" s="18" t="s">
        <v>2614</v>
      </c>
      <c r="Q469" s="18">
        <v>2</v>
      </c>
      <c r="R469" s="33" t="s">
        <v>2615</v>
      </c>
      <c r="S469" s="33" t="s">
        <v>101</v>
      </c>
      <c r="T469" s="33" t="s">
        <v>54</v>
      </c>
      <c r="U469" s="33">
        <v>-99</v>
      </c>
      <c r="V469" s="31"/>
      <c r="W469" s="31"/>
      <c r="X469" s="31"/>
      <c r="Y469" s="31"/>
      <c r="Z469" s="2"/>
      <c r="AA469" s="2"/>
      <c r="AB469" s="2"/>
      <c r="AC469" s="2"/>
      <c r="AD469" s="2"/>
      <c r="AG469" s="18" t="s">
        <v>2616</v>
      </c>
    </row>
    <row r="470" spans="1:34" ht="14.25" customHeight="1" x14ac:dyDescent="0.2">
      <c r="A470" s="18" t="s">
        <v>2617</v>
      </c>
      <c r="B470" s="1">
        <f>VLOOKUP('FINAL CODES'!A470,'Demographic data '!$A$2:$H$927,2,TRUE)</f>
        <v>417</v>
      </c>
      <c r="C470" s="1">
        <f>VLOOKUP(A470,'Demographic data '!$A$2:$H$927,3,TRUE)</f>
        <v>0</v>
      </c>
      <c r="D470" s="1">
        <f>VLOOKUP(A470,'Demographic data '!$A$2:$H$927,4,TRUE)</f>
        <v>35.575342465753423</v>
      </c>
      <c r="E470" s="1">
        <f>VLOOKUP(A470,'Demographic data '!$A$2:$H$927,5,TRUE)</f>
        <v>185</v>
      </c>
      <c r="F470" s="1">
        <f>VLOOKUP(A470,'Demographic data '!$A$2:$H$927,6,TRUE)</f>
        <v>4</v>
      </c>
      <c r="G470" s="1">
        <f>VLOOKUP(A470,'Demographic data '!$A$2:$H$927,7,TRUE)</f>
        <v>6</v>
      </c>
      <c r="H470" s="1">
        <f>VLOOKUP(A470,'Demographic data '!$A$2:$H$927,8,TRUE)</f>
        <v>2</v>
      </c>
      <c r="J470" s="18" t="s">
        <v>2618</v>
      </c>
      <c r="K470" s="18" t="s">
        <v>59</v>
      </c>
      <c r="L470" s="29"/>
      <c r="M470" s="29"/>
      <c r="N470" s="18" t="s">
        <v>2619</v>
      </c>
      <c r="O470" s="18" t="s">
        <v>1258</v>
      </c>
      <c r="P470" s="18" t="s">
        <v>2620</v>
      </c>
      <c r="Q470" s="18">
        <v>2</v>
      </c>
      <c r="R470" s="33" t="s">
        <v>54</v>
      </c>
      <c r="S470" s="33">
        <v>-99</v>
      </c>
      <c r="T470" s="33" t="s">
        <v>2621</v>
      </c>
      <c r="U470" s="33" t="s">
        <v>471</v>
      </c>
      <c r="V470" s="31"/>
      <c r="W470" s="31"/>
      <c r="X470" s="31"/>
      <c r="Y470" s="31"/>
      <c r="Z470" s="2"/>
      <c r="AA470" s="2"/>
      <c r="AB470" s="2"/>
      <c r="AC470" s="2"/>
      <c r="AD470" s="2"/>
    </row>
    <row r="471" spans="1:34" ht="14.25" customHeight="1" x14ac:dyDescent="0.2">
      <c r="A471" s="18" t="s">
        <v>2622</v>
      </c>
      <c r="B471" s="1">
        <f>VLOOKUP('FINAL CODES'!A471,'Demographic data '!$A$2:$H$927,2,TRUE)</f>
        <v>1623</v>
      </c>
      <c r="C471" s="1">
        <f>VLOOKUP(A471,'Demographic data '!$A$2:$H$927,3,TRUE)</f>
        <v>1</v>
      </c>
      <c r="D471" s="1">
        <f>VLOOKUP(A471,'Demographic data '!$A$2:$H$927,4,TRUE)</f>
        <v>28.452054794520549</v>
      </c>
      <c r="E471" s="1">
        <f>VLOOKUP(A471,'Demographic data '!$A$2:$H$927,5,TRUE)</f>
        <v>185</v>
      </c>
      <c r="F471" s="1">
        <f>VLOOKUP(A471,'Demographic data '!$A$2:$H$927,6,TRUE)</f>
        <v>4</v>
      </c>
      <c r="G471" s="1">
        <f>VLOOKUP(A471,'Demographic data '!$A$2:$H$927,7,TRUE)</f>
        <v>2</v>
      </c>
      <c r="H471" s="1">
        <f>VLOOKUP(A471,'Demographic data '!$A$2:$H$927,8,TRUE)</f>
        <v>2</v>
      </c>
      <c r="J471" s="18" t="s">
        <v>2623</v>
      </c>
      <c r="K471" s="18" t="s">
        <v>2624</v>
      </c>
      <c r="L471" s="29"/>
      <c r="M471" s="29"/>
      <c r="N471" s="18" t="s">
        <v>2625</v>
      </c>
      <c r="O471" s="18" t="s">
        <v>1590</v>
      </c>
      <c r="P471" s="18" t="s">
        <v>242</v>
      </c>
      <c r="Q471" s="18">
        <v>-999</v>
      </c>
      <c r="R471" s="33" t="s">
        <v>2626</v>
      </c>
      <c r="S471" s="33" t="s">
        <v>101</v>
      </c>
      <c r="T471" s="33" t="s">
        <v>2627</v>
      </c>
      <c r="U471" s="33" t="s">
        <v>101</v>
      </c>
      <c r="V471" s="31"/>
      <c r="W471" s="31"/>
      <c r="X471" s="31"/>
      <c r="Y471" s="31"/>
      <c r="Z471" s="2"/>
      <c r="AA471" s="2"/>
      <c r="AB471" s="2"/>
      <c r="AC471" s="2"/>
      <c r="AD471" s="2"/>
    </row>
    <row r="472" spans="1:34" ht="14.25" customHeight="1" x14ac:dyDescent="0.2">
      <c r="A472" s="18" t="s">
        <v>2628</v>
      </c>
      <c r="B472" s="1">
        <f>VLOOKUP('FINAL CODES'!A472,'Demographic data '!$A$2:$H$927,2,TRUE)</f>
        <v>1096</v>
      </c>
      <c r="C472" s="1">
        <f>VLOOKUP(A472,'Demographic data '!$A$2:$H$927,3,TRUE)</f>
        <v>1</v>
      </c>
      <c r="D472" s="37"/>
      <c r="E472" s="1">
        <f>VLOOKUP(A472,'Demographic data '!$A$2:$H$927,5,TRUE)</f>
        <v>187</v>
      </c>
      <c r="F472" s="1">
        <f>VLOOKUP(A472,'Demographic data '!$A$2:$H$927,6,TRUE)</f>
        <v>3</v>
      </c>
      <c r="G472" s="1">
        <f>VLOOKUP(A472,'Demographic data '!$A$2:$H$927,7,TRUE)</f>
        <v>12</v>
      </c>
      <c r="H472" s="1">
        <f>VLOOKUP(A472,'Demographic data '!$A$2:$H$927,8,TRUE)</f>
        <v>10</v>
      </c>
      <c r="J472" s="18" t="s">
        <v>2629</v>
      </c>
      <c r="K472" s="18" t="s">
        <v>1304</v>
      </c>
      <c r="L472" s="29"/>
      <c r="M472" s="29"/>
      <c r="N472" s="18" t="s">
        <v>2630</v>
      </c>
      <c r="O472" s="18" t="s">
        <v>1141</v>
      </c>
      <c r="P472" s="18" t="s">
        <v>2631</v>
      </c>
      <c r="Q472" s="18" t="s">
        <v>108</v>
      </c>
      <c r="R472" s="33" t="s">
        <v>2632</v>
      </c>
      <c r="S472" s="33">
        <v>1</v>
      </c>
      <c r="T472" s="33" t="s">
        <v>2633</v>
      </c>
      <c r="U472" s="33" t="s">
        <v>101</v>
      </c>
      <c r="V472" s="31"/>
      <c r="W472" s="31"/>
      <c r="X472" s="31"/>
      <c r="Y472" s="31"/>
      <c r="Z472" s="2"/>
      <c r="AA472" s="2"/>
      <c r="AB472" s="2"/>
      <c r="AC472" s="2"/>
      <c r="AD472" s="2"/>
    </row>
    <row r="473" spans="1:34" ht="14.25" customHeight="1" x14ac:dyDescent="0.2">
      <c r="A473" s="18" t="s">
        <v>2634</v>
      </c>
      <c r="B473" s="1">
        <f>VLOOKUP('FINAL CODES'!A473,'Demographic data '!$A$2:$H$927,2,TRUE)</f>
        <v>2074</v>
      </c>
      <c r="C473" s="1">
        <f>VLOOKUP(A473,'Demographic data '!$A$2:$H$927,3,TRUE)</f>
        <v>1</v>
      </c>
      <c r="D473" s="1">
        <f>VLOOKUP(A473,'Demographic data '!$A$2:$H$927,4,TRUE)</f>
        <v>29.602739726027398</v>
      </c>
      <c r="E473" s="1">
        <f>VLOOKUP(A473,'Demographic data '!$A$2:$H$927,5,TRUE)</f>
        <v>185</v>
      </c>
      <c r="F473" s="1">
        <f>VLOOKUP(A473,'Demographic data '!$A$2:$H$927,6,TRUE)</f>
        <v>3</v>
      </c>
      <c r="G473" s="1">
        <f>VLOOKUP(A473,'Demographic data '!$A$2:$H$927,7,TRUE)</f>
        <v>2</v>
      </c>
      <c r="H473" s="1">
        <f>VLOOKUP(A473,'Demographic data '!$A$2:$H$927,8,TRUE)</f>
        <v>5</v>
      </c>
      <c r="J473" s="18" t="s">
        <v>2635</v>
      </c>
      <c r="K473" s="18">
        <v>-999</v>
      </c>
      <c r="L473" s="29">
        <v>-999</v>
      </c>
      <c r="M473" s="29">
        <v>-999</v>
      </c>
      <c r="N473" s="18" t="s">
        <v>2636</v>
      </c>
      <c r="O473" s="18">
        <v>-999</v>
      </c>
      <c r="P473" s="18" t="s">
        <v>2637</v>
      </c>
      <c r="Q473" s="18">
        <v>-999</v>
      </c>
      <c r="R473" s="33" t="s">
        <v>2638</v>
      </c>
      <c r="S473" s="33" t="s">
        <v>2639</v>
      </c>
      <c r="T473" s="33" t="s">
        <v>2640</v>
      </c>
      <c r="U473" s="33" t="s">
        <v>2641</v>
      </c>
      <c r="V473" s="31"/>
      <c r="W473" s="31"/>
      <c r="X473" s="31"/>
      <c r="Y473" s="31"/>
      <c r="Z473" s="2"/>
      <c r="AA473" s="2"/>
      <c r="AB473" s="2"/>
      <c r="AC473" s="2"/>
      <c r="AD473" s="2"/>
    </row>
    <row r="474" spans="1:34" ht="14.25" customHeight="1" x14ac:dyDescent="0.2">
      <c r="A474" s="18" t="s">
        <v>2642</v>
      </c>
      <c r="B474" s="1">
        <f>VLOOKUP('FINAL CODES'!A474,'Demographic data '!$A$2:$H$927,2,TRUE)</f>
        <v>64</v>
      </c>
      <c r="C474" s="1">
        <f>VLOOKUP(A474,'Demographic data '!$A$2:$H$927,3,TRUE)</f>
        <v>0</v>
      </c>
      <c r="D474" s="1">
        <f>VLOOKUP(A474,'Demographic data '!$A$2:$H$927,4,TRUE)</f>
        <v>44.282191780821918</v>
      </c>
      <c r="E474" s="1">
        <f>VLOOKUP(A474,'Demographic data '!$A$2:$H$927,5,TRUE)</f>
        <v>67</v>
      </c>
      <c r="F474" s="1">
        <f>VLOOKUP(A474,'Demographic data '!$A$2:$H$927,6,TRUE)</f>
        <v>4</v>
      </c>
      <c r="G474" s="1">
        <f>VLOOKUP(A474,'Demographic data '!$A$2:$H$927,7,TRUE)</f>
        <v>1</v>
      </c>
      <c r="H474" s="1">
        <f>VLOOKUP(A474,'Demographic data '!$A$2:$H$927,8,TRUE)</f>
        <v>5</v>
      </c>
      <c r="J474" s="18" t="s">
        <v>1068</v>
      </c>
      <c r="K474" s="18">
        <v>6</v>
      </c>
      <c r="L474" s="34">
        <v>10</v>
      </c>
      <c r="M474" s="34">
        <v>6</v>
      </c>
      <c r="N474" s="18" t="s">
        <v>2643</v>
      </c>
      <c r="O474" s="18" t="s">
        <v>1091</v>
      </c>
      <c r="P474" s="18" t="s">
        <v>2644</v>
      </c>
      <c r="Q474" s="18" t="s">
        <v>655</v>
      </c>
      <c r="R474" s="33" t="s">
        <v>2645</v>
      </c>
      <c r="S474" s="33" t="s">
        <v>2646</v>
      </c>
      <c r="T474" s="33" t="s">
        <v>2647</v>
      </c>
      <c r="U474" s="33">
        <v>7</v>
      </c>
      <c r="V474" s="31"/>
      <c r="W474" s="31"/>
      <c r="X474" s="31"/>
      <c r="Y474" s="31"/>
      <c r="Z474" s="2"/>
      <c r="AA474" s="2"/>
      <c r="AB474" s="2"/>
      <c r="AC474" s="2"/>
      <c r="AD474" s="2"/>
    </row>
    <row r="475" spans="1:34" ht="14.25" customHeight="1" x14ac:dyDescent="0.2">
      <c r="A475" s="18" t="s">
        <v>2648</v>
      </c>
      <c r="B475" s="1">
        <f>VLOOKUP('FINAL CODES'!A475,'Demographic data '!$A$2:$H$927,2,TRUE)</f>
        <v>1972</v>
      </c>
      <c r="C475" s="1">
        <f>VLOOKUP(A475,'Demographic data '!$A$2:$H$927,3,TRUE)</f>
        <v>1</v>
      </c>
      <c r="D475" s="1">
        <f>VLOOKUP(A475,'Demographic data '!$A$2:$H$927,4,TRUE)</f>
        <v>27.12054794520548</v>
      </c>
      <c r="E475" s="1">
        <f>VLOOKUP(A475,'Demographic data '!$A$2:$H$927,5,TRUE)</f>
        <v>136</v>
      </c>
      <c r="F475" s="1">
        <f>VLOOKUP(A475,'Demographic data '!$A$2:$H$927,6,TRUE)</f>
        <v>4</v>
      </c>
      <c r="G475" s="1">
        <f>VLOOKUP(A475,'Demographic data '!$A$2:$H$927,7,TRUE)</f>
        <v>4</v>
      </c>
      <c r="H475" s="1">
        <f>VLOOKUP(A475,'Demographic data '!$A$2:$H$927,8,TRUE)</f>
        <v>10</v>
      </c>
      <c r="J475" s="18" t="s">
        <v>54</v>
      </c>
      <c r="K475" s="18">
        <v>-99</v>
      </c>
      <c r="L475" s="29"/>
      <c r="M475" s="29"/>
      <c r="N475" s="18" t="s">
        <v>2649</v>
      </c>
      <c r="O475" s="18" t="s">
        <v>2650</v>
      </c>
      <c r="P475" s="18" t="s">
        <v>2651</v>
      </c>
      <c r="Q475" s="18" t="s">
        <v>1053</v>
      </c>
      <c r="R475" s="33" t="s">
        <v>2652</v>
      </c>
      <c r="S475" s="33">
        <v>6</v>
      </c>
      <c r="T475" s="33" t="s">
        <v>2653</v>
      </c>
      <c r="U475" s="33">
        <v>12</v>
      </c>
      <c r="V475" s="31"/>
      <c r="W475" s="31"/>
      <c r="X475" s="31"/>
      <c r="Y475" s="31"/>
      <c r="Z475" s="2"/>
      <c r="AA475" s="2"/>
      <c r="AB475" s="2"/>
      <c r="AC475" s="2"/>
      <c r="AD475" s="2"/>
      <c r="AG475" s="18" t="s">
        <v>2654</v>
      </c>
      <c r="AH475" s="18" t="s">
        <v>2655</v>
      </c>
    </row>
    <row r="476" spans="1:34" ht="14.25" customHeight="1" x14ac:dyDescent="0.2">
      <c r="A476" s="18" t="s">
        <v>2656</v>
      </c>
      <c r="B476" s="1">
        <f>VLOOKUP('FINAL CODES'!A476,'Demographic data '!$A$2:$H$927,2,TRUE)</f>
        <v>768</v>
      </c>
      <c r="C476" s="1">
        <f>VLOOKUP(A476,'Demographic data '!$A$2:$H$927,3,TRUE)</f>
        <v>0</v>
      </c>
      <c r="D476" s="1">
        <f>VLOOKUP(A476,'Demographic data '!$A$2:$H$927,4,TRUE)</f>
        <v>27.542465753424658</v>
      </c>
      <c r="E476" s="1">
        <f>VLOOKUP(A476,'Demographic data '!$A$2:$H$927,5,TRUE)</f>
        <v>84</v>
      </c>
      <c r="F476" s="1">
        <f>VLOOKUP(A476,'Demographic data '!$A$2:$H$927,6,TRUE)</f>
        <v>1</v>
      </c>
      <c r="G476" s="1">
        <f>VLOOKUP(A476,'Demographic data '!$A$2:$H$927,7,TRUE)</f>
        <v>2</v>
      </c>
      <c r="H476" s="1">
        <f>VLOOKUP(A476,'Demographic data '!$A$2:$H$927,8,TRUE)</f>
        <v>5</v>
      </c>
      <c r="J476" s="18" t="s">
        <v>2657</v>
      </c>
      <c r="K476" s="18" t="s">
        <v>1840</v>
      </c>
      <c r="L476" s="29"/>
      <c r="M476" s="29"/>
      <c r="N476" s="18" t="s">
        <v>2658</v>
      </c>
      <c r="O476" s="18">
        <v>2</v>
      </c>
      <c r="P476" s="18" t="s">
        <v>2659</v>
      </c>
      <c r="Q476" s="18" t="s">
        <v>1053</v>
      </c>
      <c r="R476" s="33" t="s">
        <v>2660</v>
      </c>
      <c r="S476" s="33" t="s">
        <v>838</v>
      </c>
      <c r="T476" s="33" t="s">
        <v>2661</v>
      </c>
      <c r="U476" s="33">
        <v>8</v>
      </c>
      <c r="V476" s="31"/>
      <c r="W476" s="31"/>
      <c r="X476" s="31"/>
      <c r="Y476" s="31"/>
      <c r="Z476" s="2"/>
      <c r="AA476" s="2"/>
      <c r="AB476" s="2"/>
      <c r="AC476" s="2"/>
      <c r="AD476" s="2"/>
    </row>
    <row r="477" spans="1:34" ht="14.25" customHeight="1" x14ac:dyDescent="0.2">
      <c r="A477" s="18" t="s">
        <v>2662</v>
      </c>
      <c r="B477" s="1">
        <f>VLOOKUP('FINAL CODES'!A477,'Demographic data '!$A$2:$H$927,2,TRUE)</f>
        <v>360</v>
      </c>
      <c r="C477" s="1">
        <f>VLOOKUP(A477,'Demographic data '!$A$2:$H$927,3,TRUE)</f>
        <v>1</v>
      </c>
      <c r="D477" s="1">
        <f>VLOOKUP(A477,'Demographic data '!$A$2:$H$927,4,TRUE)</f>
        <v>56.780821917808218</v>
      </c>
      <c r="E477" s="1">
        <f>VLOOKUP(A477,'Demographic data '!$A$2:$H$927,5,TRUE)</f>
        <v>67</v>
      </c>
      <c r="F477" s="1">
        <f>VLOOKUP(A477,'Demographic data '!$A$2:$H$927,6,TRUE)</f>
        <v>7</v>
      </c>
      <c r="G477" s="1">
        <f>VLOOKUP(A477,'Demographic data '!$A$2:$H$927,7,TRUE)</f>
        <v>8</v>
      </c>
      <c r="H477" s="1">
        <f>VLOOKUP(A477,'Demographic data '!$A$2:$H$927,8,TRUE)</f>
        <v>10</v>
      </c>
      <c r="J477" s="18" t="s">
        <v>2663</v>
      </c>
      <c r="K477" s="18" t="s">
        <v>2664</v>
      </c>
      <c r="L477" s="29"/>
      <c r="M477" s="29"/>
      <c r="N477" s="18" t="s">
        <v>2636</v>
      </c>
      <c r="O477" s="18">
        <v>-999</v>
      </c>
      <c r="P477" s="18" t="s">
        <v>2637</v>
      </c>
      <c r="Q477" s="18">
        <v>-999</v>
      </c>
      <c r="R477" s="33" t="s">
        <v>2665</v>
      </c>
      <c r="S477" s="33" t="s">
        <v>101</v>
      </c>
      <c r="T477" s="33" t="s">
        <v>2666</v>
      </c>
      <c r="U477" s="33">
        <v>8</v>
      </c>
      <c r="V477" s="31"/>
      <c r="W477" s="31"/>
      <c r="X477" s="31"/>
      <c r="Y477" s="31"/>
      <c r="Z477" s="2"/>
      <c r="AA477" s="2"/>
      <c r="AB477" s="2"/>
      <c r="AC477" s="2"/>
      <c r="AD477" s="2"/>
    </row>
    <row r="478" spans="1:34" ht="14.25" customHeight="1" x14ac:dyDescent="0.2">
      <c r="A478" s="18" t="s">
        <v>2667</v>
      </c>
      <c r="B478" s="1">
        <f>VLOOKUP('FINAL CODES'!A478,'Demographic data '!$A$2:$H$927,2,TRUE)</f>
        <v>462</v>
      </c>
      <c r="C478" s="1">
        <f>VLOOKUP(A478,'Demographic data '!$A$2:$H$927,3,TRUE)</f>
        <v>1</v>
      </c>
      <c r="D478" s="1">
        <f>VLOOKUP(A478,'Demographic data '!$A$2:$H$927,4,TRUE)</f>
        <v>44.57260273972603</v>
      </c>
      <c r="E478" s="1">
        <f>VLOOKUP(A478,'Demographic data '!$A$2:$H$927,5,TRUE)</f>
        <v>67</v>
      </c>
      <c r="F478" s="1">
        <f>VLOOKUP(A478,'Demographic data '!$A$2:$H$927,6,TRUE)</f>
        <v>5</v>
      </c>
      <c r="G478" s="1">
        <f>VLOOKUP(A478,'Demographic data '!$A$2:$H$927,7,TRUE)</f>
        <v>6</v>
      </c>
      <c r="H478" s="1">
        <f>VLOOKUP(A478,'Demographic data '!$A$2:$H$927,8,TRUE)</f>
        <v>10</v>
      </c>
      <c r="J478" s="18" t="s">
        <v>2668</v>
      </c>
      <c r="K478" s="18" t="s">
        <v>2669</v>
      </c>
      <c r="L478" s="29"/>
      <c r="M478" s="29"/>
      <c r="N478" s="18" t="s">
        <v>2670</v>
      </c>
      <c r="O478" s="18" t="s">
        <v>511</v>
      </c>
      <c r="P478" s="18" t="s">
        <v>2671</v>
      </c>
      <c r="Q478" s="18" t="s">
        <v>356</v>
      </c>
      <c r="R478" s="33" t="s">
        <v>2672</v>
      </c>
      <c r="S478" s="33">
        <v>2</v>
      </c>
      <c r="T478" s="33" t="s">
        <v>2673</v>
      </c>
      <c r="U478" s="33">
        <v>6</v>
      </c>
      <c r="V478" s="31"/>
      <c r="W478" s="31"/>
      <c r="X478" s="31"/>
      <c r="Y478" s="31"/>
      <c r="Z478" s="2"/>
      <c r="AA478" s="2"/>
      <c r="AB478" s="2"/>
      <c r="AC478" s="2"/>
      <c r="AD478" s="2"/>
    </row>
    <row r="479" spans="1:34" ht="14.25" customHeight="1" x14ac:dyDescent="0.2">
      <c r="A479" s="18" t="s">
        <v>2674</v>
      </c>
      <c r="B479" s="1">
        <f>VLOOKUP('FINAL CODES'!A479,'Demographic data '!$A$2:$H$927,2,TRUE)</f>
        <v>80</v>
      </c>
      <c r="C479" s="1">
        <f>VLOOKUP(A479,'Demographic data '!$A$2:$H$927,3,TRUE)</f>
        <v>1</v>
      </c>
      <c r="D479" s="1">
        <f>VLOOKUP(A479,'Demographic data '!$A$2:$H$927,4,TRUE)</f>
        <v>35.939726027397263</v>
      </c>
      <c r="E479" s="1">
        <f>VLOOKUP(A479,'Demographic data '!$A$2:$H$927,5,TRUE)</f>
        <v>67</v>
      </c>
      <c r="F479" s="1">
        <f>VLOOKUP(A479,'Demographic data '!$A$2:$H$927,6,TRUE)</f>
        <v>5</v>
      </c>
      <c r="G479" s="1">
        <f>VLOOKUP(A479,'Demographic data '!$A$2:$H$927,7,TRUE)</f>
        <v>3</v>
      </c>
      <c r="H479" s="1">
        <f>VLOOKUP(A479,'Demographic data '!$A$2:$H$927,8,TRUE)</f>
        <v>3</v>
      </c>
      <c r="J479" s="18" t="s">
        <v>2675</v>
      </c>
      <c r="K479" s="18" t="s">
        <v>509</v>
      </c>
      <c r="L479" s="29"/>
      <c r="M479" s="29"/>
      <c r="N479" s="18" t="s">
        <v>2676</v>
      </c>
      <c r="O479" s="18" t="s">
        <v>2677</v>
      </c>
      <c r="P479" s="18" t="s">
        <v>2678</v>
      </c>
      <c r="Q479" s="18">
        <v>2</v>
      </c>
      <c r="R479" s="33" t="s">
        <v>2679</v>
      </c>
      <c r="S479" s="33" t="s">
        <v>80</v>
      </c>
      <c r="T479" s="33" t="s">
        <v>2680</v>
      </c>
      <c r="U479" s="33">
        <v>12</v>
      </c>
      <c r="V479" s="31"/>
      <c r="W479" s="31"/>
      <c r="X479" s="31"/>
      <c r="Y479" s="31"/>
      <c r="Z479" s="2"/>
      <c r="AA479" s="2"/>
      <c r="AB479" s="2"/>
      <c r="AC479" s="2"/>
      <c r="AD479" s="2"/>
    </row>
    <row r="480" spans="1:34" ht="14.25" customHeight="1" x14ac:dyDescent="0.2">
      <c r="A480" s="18" t="s">
        <v>2681</v>
      </c>
      <c r="B480" s="1">
        <f>VLOOKUP('FINAL CODES'!A480,'Demographic data '!$A$2:$H$927,2,TRUE)</f>
        <v>1430</v>
      </c>
      <c r="C480" s="1">
        <f>VLOOKUP(A480,'Demographic data '!$A$2:$H$927,3,TRUE)</f>
        <v>1</v>
      </c>
      <c r="D480" s="1">
        <f>VLOOKUP(A480,'Demographic data '!$A$2:$H$927,4,TRUE)</f>
        <v>25.221917808219178</v>
      </c>
      <c r="E480" s="1">
        <f>VLOOKUP(A480,'Demographic data '!$A$2:$H$927,5,TRUE)</f>
        <v>185</v>
      </c>
      <c r="F480" s="1">
        <f>VLOOKUP(A480,'Demographic data '!$A$2:$H$927,6,TRUE)</f>
        <v>3</v>
      </c>
      <c r="G480" s="1">
        <f>VLOOKUP(A480,'Demographic data '!$A$2:$H$927,7,TRUE)</f>
        <v>8</v>
      </c>
      <c r="H480" s="1">
        <f>VLOOKUP(A480,'Demographic data '!$A$2:$H$927,8,TRUE)</f>
        <v>3</v>
      </c>
      <c r="J480" s="18" t="s">
        <v>1635</v>
      </c>
      <c r="K480" s="18">
        <v>6</v>
      </c>
      <c r="L480" s="29"/>
      <c r="M480" s="29"/>
      <c r="N480" s="18" t="s">
        <v>2682</v>
      </c>
      <c r="O480" s="18" t="s">
        <v>843</v>
      </c>
      <c r="P480" s="18" t="s">
        <v>2683</v>
      </c>
      <c r="Q480" s="18" t="s">
        <v>2684</v>
      </c>
      <c r="R480" s="33" t="s">
        <v>2685</v>
      </c>
      <c r="S480" s="33" t="s">
        <v>101</v>
      </c>
      <c r="T480" s="33" t="s">
        <v>2686</v>
      </c>
      <c r="U480" s="33">
        <v>6</v>
      </c>
      <c r="V480" s="31"/>
      <c r="W480" s="31"/>
      <c r="X480" s="31"/>
      <c r="Y480" s="31"/>
      <c r="Z480" s="2"/>
      <c r="AA480" s="2"/>
      <c r="AB480" s="2"/>
      <c r="AC480" s="2"/>
      <c r="AD480" s="2"/>
    </row>
    <row r="481" spans="1:34" ht="14.25" customHeight="1" x14ac:dyDescent="0.2">
      <c r="A481" s="18" t="s">
        <v>2687</v>
      </c>
      <c r="B481" s="1">
        <f>VLOOKUP('FINAL CODES'!A481,'Demographic data '!$A$2:$H$927,2,TRUE)</f>
        <v>1843</v>
      </c>
      <c r="C481" s="1">
        <f>VLOOKUP(A481,'Demographic data '!$A$2:$H$927,3,TRUE)</f>
        <v>0</v>
      </c>
      <c r="D481" s="1">
        <f>VLOOKUP(A481,'Demographic data '!$A$2:$H$927,4,TRUE)</f>
        <v>25.095890410958905</v>
      </c>
      <c r="E481" s="1">
        <f>VLOOKUP(A481,'Demographic data '!$A$2:$H$927,5,TRUE)</f>
        <v>156</v>
      </c>
      <c r="F481" s="1">
        <f>VLOOKUP(A481,'Demographic data '!$A$2:$H$927,6,TRUE)</f>
        <v>1</v>
      </c>
      <c r="G481" s="1">
        <f>VLOOKUP(A481,'Demographic data '!$A$2:$H$927,7,TRUE)</f>
        <v>11</v>
      </c>
      <c r="H481" s="1">
        <f>VLOOKUP(A481,'Demographic data '!$A$2:$H$927,8,TRUE)</f>
        <v>11</v>
      </c>
      <c r="J481" s="18" t="s">
        <v>2688</v>
      </c>
      <c r="K481" s="18">
        <v>2</v>
      </c>
      <c r="L481" s="29"/>
      <c r="M481" s="29"/>
      <c r="N481" s="18" t="s">
        <v>2689</v>
      </c>
      <c r="O481" s="18">
        <v>2</v>
      </c>
      <c r="P481" s="18" t="s">
        <v>2690</v>
      </c>
      <c r="Q481" s="18" t="s">
        <v>108</v>
      </c>
      <c r="R481" s="33" t="s">
        <v>2691</v>
      </c>
      <c r="S481" s="33" t="s">
        <v>101</v>
      </c>
      <c r="T481" s="33" t="s">
        <v>2692</v>
      </c>
      <c r="U481" s="33">
        <v>6</v>
      </c>
      <c r="V481" s="31"/>
      <c r="W481" s="31"/>
      <c r="X481" s="31"/>
      <c r="Y481" s="31"/>
      <c r="Z481" s="2"/>
      <c r="AA481" s="2"/>
      <c r="AB481" s="2"/>
      <c r="AC481" s="2"/>
      <c r="AD481" s="2"/>
    </row>
    <row r="482" spans="1:34" ht="14.25" customHeight="1" x14ac:dyDescent="0.2">
      <c r="A482" s="18" t="s">
        <v>2693</v>
      </c>
      <c r="B482" s="1">
        <f>VLOOKUP('FINAL CODES'!A482,'Demographic data '!$A$2:$H$927,2,TRUE)</f>
        <v>2180</v>
      </c>
      <c r="C482" s="1">
        <f>VLOOKUP(A482,'Demographic data '!$A$2:$H$927,3,TRUE)</f>
        <v>1</v>
      </c>
      <c r="D482" s="1">
        <f>VLOOKUP(A482,'Demographic data '!$A$2:$H$927,4,TRUE)</f>
        <v>55.19178082191781</v>
      </c>
      <c r="E482" s="1">
        <f>VLOOKUP(A482,'Demographic data '!$A$2:$H$927,5,TRUE)</f>
        <v>185</v>
      </c>
      <c r="F482" s="1">
        <f>VLOOKUP(A482,'Demographic data '!$A$2:$H$927,6,TRUE)</f>
        <v>4</v>
      </c>
      <c r="G482" s="1">
        <f>VLOOKUP(A482,'Demographic data '!$A$2:$H$927,7,TRUE)</f>
        <v>3</v>
      </c>
      <c r="H482" s="1">
        <f>VLOOKUP(A482,'Demographic data '!$A$2:$H$927,8,TRUE)</f>
        <v>10</v>
      </c>
      <c r="J482" s="18" t="s">
        <v>2694</v>
      </c>
      <c r="K482" s="18">
        <v>-999</v>
      </c>
      <c r="L482" s="29"/>
      <c r="M482" s="29"/>
      <c r="N482" s="18" t="s">
        <v>2694</v>
      </c>
      <c r="O482" s="18">
        <v>-999</v>
      </c>
      <c r="P482" s="18" t="s">
        <v>2695</v>
      </c>
      <c r="Q482" s="18">
        <v>-999</v>
      </c>
      <c r="R482" s="33" t="s">
        <v>2696</v>
      </c>
      <c r="S482" s="33">
        <v>7</v>
      </c>
      <c r="T482" s="33" t="s">
        <v>2697</v>
      </c>
      <c r="U482" s="33">
        <v>8</v>
      </c>
      <c r="V482" s="31"/>
      <c r="W482" s="31"/>
      <c r="X482" s="31"/>
      <c r="Y482" s="31"/>
      <c r="Z482" s="2"/>
      <c r="AA482" s="2"/>
      <c r="AB482" s="2"/>
      <c r="AC482" s="2"/>
      <c r="AD482" s="2"/>
    </row>
    <row r="483" spans="1:34" ht="14.25" customHeight="1" x14ac:dyDescent="0.2">
      <c r="A483" s="18" t="s">
        <v>2698</v>
      </c>
      <c r="B483" s="1">
        <f>VLOOKUP('FINAL CODES'!A483,'Demographic data '!$A$2:$H$927,2,TRUE)</f>
        <v>823</v>
      </c>
      <c r="C483" s="1">
        <f>VLOOKUP(A483,'Demographic data '!$A$2:$H$927,3,TRUE)</f>
        <v>0</v>
      </c>
      <c r="D483" s="1">
        <f>VLOOKUP(A483,'Demographic data '!$A$2:$H$927,4,TRUE)</f>
        <v>60.704109589041096</v>
      </c>
      <c r="E483" s="1">
        <f>VLOOKUP(A483,'Demographic data '!$A$2:$H$927,5,TRUE)</f>
        <v>67</v>
      </c>
      <c r="F483" s="1">
        <f>VLOOKUP(A483,'Demographic data '!$A$2:$H$927,6,TRUE)</f>
        <v>7</v>
      </c>
      <c r="G483" s="1">
        <f>VLOOKUP(A483,'Demographic data '!$A$2:$H$927,7,TRUE)</f>
        <v>2</v>
      </c>
      <c r="H483" s="1">
        <f>VLOOKUP(A483,'Demographic data '!$A$2:$H$927,8,TRUE)</f>
        <v>8</v>
      </c>
      <c r="J483" s="18" t="s">
        <v>54</v>
      </c>
      <c r="K483" s="18">
        <v>-99</v>
      </c>
      <c r="L483" s="29"/>
      <c r="M483" s="29"/>
      <c r="N483" s="18" t="s">
        <v>54</v>
      </c>
      <c r="O483" s="18">
        <v>-99</v>
      </c>
      <c r="P483" s="18" t="s">
        <v>54</v>
      </c>
      <c r="Q483" s="18">
        <v>-99</v>
      </c>
      <c r="R483" s="33" t="s">
        <v>54</v>
      </c>
      <c r="S483" s="33">
        <v>-99</v>
      </c>
      <c r="T483" s="33" t="s">
        <v>54</v>
      </c>
      <c r="U483" s="33">
        <v>-99</v>
      </c>
      <c r="V483" s="31"/>
      <c r="W483" s="31"/>
      <c r="X483" s="31"/>
      <c r="Y483" s="31"/>
      <c r="Z483" s="2"/>
      <c r="AA483" s="2"/>
      <c r="AB483" s="2"/>
      <c r="AC483" s="2"/>
      <c r="AD483" s="2"/>
    </row>
    <row r="484" spans="1:34" ht="14.25" customHeight="1" x14ac:dyDescent="0.2">
      <c r="A484" s="18" t="s">
        <v>2699</v>
      </c>
      <c r="B484" s="1">
        <f>VLOOKUP('FINAL CODES'!A484,'Demographic data '!$A$2:$H$927,2,TRUE)</f>
        <v>1789</v>
      </c>
      <c r="C484" s="1">
        <f>VLOOKUP(A484,'Demographic data '!$A$2:$H$927,3,TRUE)</f>
        <v>1</v>
      </c>
      <c r="D484" s="1">
        <f>VLOOKUP(A484,'Demographic data '!$A$2:$H$927,4,TRUE)</f>
        <v>33.315068493150683</v>
      </c>
      <c r="E484" s="1">
        <f>VLOOKUP(A484,'Demographic data '!$A$2:$H$927,5,TRUE)</f>
        <v>187</v>
      </c>
      <c r="F484" s="1">
        <f>VLOOKUP(A484,'Demographic data '!$A$2:$H$927,6,TRUE)</f>
        <v>4</v>
      </c>
      <c r="G484" s="1">
        <f>VLOOKUP(A484,'Demographic data '!$A$2:$H$927,7,TRUE)</f>
        <v>-99</v>
      </c>
      <c r="H484" s="1">
        <f>VLOOKUP(A484,'Demographic data '!$A$2:$H$927,8,TRUE)</f>
        <v>10</v>
      </c>
      <c r="J484" s="18" t="s">
        <v>2700</v>
      </c>
      <c r="K484" s="18" t="s">
        <v>2701</v>
      </c>
      <c r="L484" s="47" t="s">
        <v>2701</v>
      </c>
      <c r="M484" s="29" t="s">
        <v>2702</v>
      </c>
      <c r="N484" s="18" t="s">
        <v>2703</v>
      </c>
      <c r="O484" s="18" t="s">
        <v>426</v>
      </c>
      <c r="P484" s="18" t="s">
        <v>2704</v>
      </c>
      <c r="Q484" s="18">
        <v>2</v>
      </c>
      <c r="R484" s="33" t="s">
        <v>2705</v>
      </c>
      <c r="S484" s="33">
        <v>2</v>
      </c>
      <c r="T484" s="33" t="s">
        <v>2706</v>
      </c>
      <c r="U484" s="33" t="s">
        <v>2707</v>
      </c>
      <c r="V484" s="31"/>
      <c r="W484" s="31"/>
      <c r="X484" s="31"/>
      <c r="Y484" s="31"/>
      <c r="Z484" s="2"/>
      <c r="AA484" s="2"/>
      <c r="AB484" s="2"/>
      <c r="AC484" s="2"/>
      <c r="AD484" s="2"/>
    </row>
    <row r="485" spans="1:34" ht="14.25" customHeight="1" x14ac:dyDescent="0.2">
      <c r="A485" s="18" t="s">
        <v>2708</v>
      </c>
      <c r="B485" s="1">
        <f>VLOOKUP('FINAL CODES'!A485,'Demographic data '!$A$2:$H$927,2,TRUE)</f>
        <v>272</v>
      </c>
      <c r="C485" s="1">
        <f>VLOOKUP(A485,'Demographic data '!$A$2:$H$927,3,TRUE)</f>
        <v>1</v>
      </c>
      <c r="D485" s="1">
        <f>VLOOKUP(A485,'Demographic data '!$A$2:$H$927,4,TRUE)</f>
        <v>24.150684931506849</v>
      </c>
      <c r="E485" s="1">
        <f>VLOOKUP(A485,'Demographic data '!$A$2:$H$927,5,TRUE)</f>
        <v>138</v>
      </c>
      <c r="F485" s="1">
        <f>VLOOKUP(A485,'Demographic data '!$A$2:$H$927,6,TRUE)</f>
        <v>4</v>
      </c>
      <c r="G485" s="1">
        <f>VLOOKUP(A485,'Demographic data '!$A$2:$H$927,7,TRUE)</f>
        <v>-99</v>
      </c>
      <c r="H485" s="1">
        <f>VLOOKUP(A485,'Demographic data '!$A$2:$H$927,8,TRUE)</f>
        <v>4</v>
      </c>
      <c r="J485" s="18" t="s">
        <v>2709</v>
      </c>
      <c r="K485" s="18" t="s">
        <v>1091</v>
      </c>
      <c r="L485" s="29"/>
      <c r="M485" s="29"/>
      <c r="N485" s="18" t="s">
        <v>2710</v>
      </c>
      <c r="O485" s="18" t="s">
        <v>2711</v>
      </c>
      <c r="P485" s="18" t="s">
        <v>2712</v>
      </c>
      <c r="Q485" s="18">
        <v>2</v>
      </c>
      <c r="R485" s="33" t="s">
        <v>2713</v>
      </c>
      <c r="S485" s="33" t="s">
        <v>101</v>
      </c>
      <c r="T485" s="33" t="s">
        <v>1226</v>
      </c>
      <c r="U485" s="33">
        <v>13</v>
      </c>
      <c r="V485" s="31"/>
      <c r="W485" s="31"/>
      <c r="X485" s="31"/>
      <c r="Y485" s="31"/>
      <c r="Z485" s="2"/>
      <c r="AA485" s="2"/>
      <c r="AB485" s="2"/>
      <c r="AC485" s="2"/>
      <c r="AD485" s="2"/>
    </row>
    <row r="486" spans="1:34" ht="14.25" customHeight="1" x14ac:dyDescent="0.2">
      <c r="A486" s="18" t="s">
        <v>2714</v>
      </c>
      <c r="B486" s="1">
        <f>VLOOKUP('FINAL CODES'!A486,'Demographic data '!$A$2:$H$927,2,TRUE)</f>
        <v>1312</v>
      </c>
      <c r="C486" s="1">
        <f>VLOOKUP(A486,'Demographic data '!$A$2:$H$927,3,TRUE)</f>
        <v>1</v>
      </c>
      <c r="D486" s="1">
        <f>VLOOKUP(A486,'Demographic data '!$A$2:$H$927,4,TRUE)</f>
        <v>58.257534246575339</v>
      </c>
      <c r="E486" s="1">
        <f>VLOOKUP(A486,'Demographic data '!$A$2:$H$927,5,TRUE)</f>
        <v>185</v>
      </c>
      <c r="F486" s="1">
        <f>VLOOKUP(A486,'Demographic data '!$A$2:$H$927,6,TRUE)</f>
        <v>4</v>
      </c>
      <c r="G486" s="1">
        <f>VLOOKUP(A486,'Demographic data '!$A$2:$H$927,7,TRUE)</f>
        <v>8</v>
      </c>
      <c r="H486" s="1">
        <f>VLOOKUP(A486,'Demographic data '!$A$2:$H$927,8,TRUE)</f>
        <v>10</v>
      </c>
      <c r="J486" s="18" t="s">
        <v>546</v>
      </c>
      <c r="K486" s="18">
        <v>-999</v>
      </c>
      <c r="L486" s="29"/>
      <c r="M486" s="29"/>
      <c r="N486" s="18" t="s">
        <v>2715</v>
      </c>
      <c r="O486" s="18">
        <v>3</v>
      </c>
      <c r="P486" s="18" t="s">
        <v>185</v>
      </c>
      <c r="Q486" s="18">
        <v>-999</v>
      </c>
      <c r="R486" s="33" t="s">
        <v>2716</v>
      </c>
      <c r="S486" s="33" t="s">
        <v>881</v>
      </c>
      <c r="T486" s="33" t="s">
        <v>546</v>
      </c>
      <c r="U486" s="33">
        <v>13</v>
      </c>
      <c r="V486" s="31"/>
      <c r="W486" s="31"/>
      <c r="X486" s="31"/>
      <c r="Y486" s="31"/>
      <c r="Z486" s="2"/>
      <c r="AA486" s="2"/>
      <c r="AB486" s="2"/>
      <c r="AC486" s="2"/>
      <c r="AD486" s="2"/>
    </row>
    <row r="487" spans="1:34" ht="14.25" customHeight="1" x14ac:dyDescent="0.2">
      <c r="A487" s="18" t="s">
        <v>2717</v>
      </c>
      <c r="B487" s="1">
        <f>VLOOKUP('FINAL CODES'!A487,'Demographic data '!$A$2:$H$927,2,TRUE)</f>
        <v>2173</v>
      </c>
      <c r="C487" s="1">
        <f>VLOOKUP(A487,'Demographic data '!$A$2:$H$927,3,TRUE)</f>
        <v>1</v>
      </c>
      <c r="D487" s="1">
        <f>VLOOKUP(A487,'Demographic data '!$A$2:$H$927,4,TRUE)</f>
        <v>65.473972602739721</v>
      </c>
      <c r="E487" s="1">
        <f>VLOOKUP(A487,'Demographic data '!$A$2:$H$927,5,TRUE)</f>
        <v>185</v>
      </c>
      <c r="F487" s="1">
        <f>VLOOKUP(A487,'Demographic data '!$A$2:$H$927,6,TRUE)</f>
        <v>4</v>
      </c>
      <c r="G487" s="1">
        <f>VLOOKUP(A487,'Demographic data '!$A$2:$H$927,7,TRUE)</f>
        <v>3</v>
      </c>
      <c r="H487" s="1">
        <f>VLOOKUP(A487,'Demographic data '!$A$2:$H$927,8,TRUE)</f>
        <v>5</v>
      </c>
      <c r="J487" s="18" t="s">
        <v>2718</v>
      </c>
      <c r="K487" s="18" t="s">
        <v>2719</v>
      </c>
      <c r="L487" s="32" t="s">
        <v>2720</v>
      </c>
      <c r="M487" s="45" t="s">
        <v>2721</v>
      </c>
      <c r="N487" s="18" t="s">
        <v>2722</v>
      </c>
      <c r="O487" s="18" t="s">
        <v>511</v>
      </c>
      <c r="P487" s="18" t="s">
        <v>54</v>
      </c>
      <c r="Q487" s="18">
        <v>-99</v>
      </c>
      <c r="R487" s="33" t="s">
        <v>2723</v>
      </c>
      <c r="S487" s="33" t="s">
        <v>101</v>
      </c>
      <c r="T487" s="33" t="s">
        <v>2724</v>
      </c>
      <c r="U487" s="33">
        <v>13</v>
      </c>
      <c r="V487" s="31"/>
      <c r="W487" s="31"/>
      <c r="X487" s="31"/>
      <c r="Y487" s="31"/>
      <c r="Z487" s="2"/>
      <c r="AA487" s="2"/>
      <c r="AB487" s="2"/>
      <c r="AC487" s="2"/>
      <c r="AD487" s="2"/>
    </row>
    <row r="488" spans="1:34" ht="14.25" customHeight="1" x14ac:dyDescent="0.2">
      <c r="A488" s="18" t="s">
        <v>2725</v>
      </c>
      <c r="B488" s="1">
        <f>VLOOKUP('FINAL CODES'!A488,'Demographic data '!$A$2:$H$927,2,TRUE)</f>
        <v>870</v>
      </c>
      <c r="C488" s="1">
        <f>VLOOKUP(A488,'Demographic data '!$A$2:$H$927,3,TRUE)</f>
        <v>1</v>
      </c>
      <c r="D488" s="1">
        <f>VLOOKUP(A488,'Demographic data '!$A$2:$H$927,4,TRUE)</f>
        <v>42.260273972602739</v>
      </c>
      <c r="E488" s="1">
        <f>VLOOKUP(A488,'Demographic data '!$A$2:$H$927,5,TRUE)</f>
        <v>185</v>
      </c>
      <c r="F488" s="1">
        <f>VLOOKUP(A488,'Demographic data '!$A$2:$H$927,6,TRUE)</f>
        <v>4</v>
      </c>
      <c r="G488" s="1">
        <f>VLOOKUP(A488,'Demographic data '!$A$2:$H$927,7,TRUE)</f>
        <v>11</v>
      </c>
      <c r="H488" s="1">
        <f>VLOOKUP(A488,'Demographic data '!$A$2:$H$927,8,TRUE)</f>
        <v>10</v>
      </c>
      <c r="J488" s="18" t="s">
        <v>2726</v>
      </c>
      <c r="K488" s="18" t="s">
        <v>1172</v>
      </c>
      <c r="L488" s="29"/>
      <c r="M488" s="29"/>
      <c r="N488" s="18" t="s">
        <v>2727</v>
      </c>
      <c r="O488" s="18" t="s">
        <v>1403</v>
      </c>
      <c r="P488" s="18" t="s">
        <v>2728</v>
      </c>
      <c r="Q488" s="18" t="s">
        <v>504</v>
      </c>
      <c r="R488" s="33" t="s">
        <v>2729</v>
      </c>
      <c r="S488" s="33" t="s">
        <v>887</v>
      </c>
      <c r="T488" s="33" t="s">
        <v>2730</v>
      </c>
      <c r="U488" s="33">
        <v>6</v>
      </c>
      <c r="V488" s="31"/>
      <c r="W488" s="31"/>
      <c r="X488" s="31"/>
      <c r="Y488" s="31"/>
      <c r="Z488" s="2"/>
      <c r="AA488" s="2"/>
      <c r="AB488" s="2"/>
      <c r="AC488" s="2"/>
      <c r="AD488" s="2"/>
    </row>
    <row r="489" spans="1:34" ht="14.25" customHeight="1" x14ac:dyDescent="0.2">
      <c r="A489" s="18" t="s">
        <v>2731</v>
      </c>
      <c r="B489" s="1">
        <f>VLOOKUP('FINAL CODES'!A489,'Demographic data '!$A$2:$H$927,2,TRUE)</f>
        <v>500</v>
      </c>
      <c r="C489" s="1">
        <f>VLOOKUP(A489,'Demographic data '!$A$2:$H$927,3,TRUE)</f>
        <v>1</v>
      </c>
      <c r="D489" s="1">
        <f>VLOOKUP(A489,'Demographic data '!$A$2:$H$927,4,TRUE)</f>
        <v>37.287671232876711</v>
      </c>
      <c r="E489" s="1">
        <f>VLOOKUP(A489,'Demographic data '!$A$2:$H$927,5,TRUE)</f>
        <v>185</v>
      </c>
      <c r="F489" s="1">
        <f>VLOOKUP(A489,'Demographic data '!$A$2:$H$927,6,TRUE)</f>
        <v>5</v>
      </c>
      <c r="G489" s="1">
        <f>VLOOKUP(A489,'Demographic data '!$A$2:$H$927,7,TRUE)</f>
        <v>10</v>
      </c>
      <c r="H489" s="1">
        <f>VLOOKUP(A489,'Demographic data '!$A$2:$H$927,8,TRUE)</f>
        <v>3</v>
      </c>
      <c r="J489" s="18" t="s">
        <v>2732</v>
      </c>
      <c r="K489" s="18" t="s">
        <v>504</v>
      </c>
      <c r="L489" s="29"/>
      <c r="M489" s="29"/>
      <c r="N489" s="18" t="s">
        <v>2733</v>
      </c>
      <c r="P489" s="18" t="s">
        <v>2734</v>
      </c>
      <c r="R489" s="33" t="s">
        <v>2735</v>
      </c>
      <c r="S489" s="33" t="s">
        <v>101</v>
      </c>
      <c r="T489" s="33" t="s">
        <v>54</v>
      </c>
      <c r="U489" s="33">
        <v>-99</v>
      </c>
      <c r="V489" s="31"/>
      <c r="W489" s="31"/>
      <c r="X489" s="31"/>
      <c r="Y489" s="31"/>
      <c r="Z489" s="2"/>
      <c r="AA489" s="2"/>
      <c r="AB489" s="2"/>
      <c r="AC489" s="2"/>
      <c r="AD489" s="2"/>
    </row>
    <row r="490" spans="1:34" ht="14.25" customHeight="1" x14ac:dyDescent="0.2">
      <c r="A490" s="18" t="s">
        <v>2736</v>
      </c>
      <c r="B490" s="1">
        <f>VLOOKUP('FINAL CODES'!A490,'Demographic data '!$A$2:$H$927,2,TRUE)</f>
        <v>1490</v>
      </c>
      <c r="C490" s="1">
        <f>VLOOKUP(A490,'Demographic data '!$A$2:$H$927,3,TRUE)</f>
        <v>1</v>
      </c>
      <c r="D490" s="1">
        <f>VLOOKUP(A490,'Demographic data '!$A$2:$H$927,4,TRUE)</f>
        <v>33.410958904109592</v>
      </c>
      <c r="E490" s="1">
        <f>VLOOKUP(A490,'Demographic data '!$A$2:$H$927,5,TRUE)</f>
        <v>65</v>
      </c>
      <c r="F490" s="1">
        <f>VLOOKUP(A490,'Demographic data '!$A$2:$H$927,6,TRUE)</f>
        <v>3</v>
      </c>
      <c r="G490" s="1">
        <f>VLOOKUP(A490,'Demographic data '!$A$2:$H$927,7,TRUE)</f>
        <v>-99</v>
      </c>
      <c r="H490" s="1">
        <f>VLOOKUP(A490,'Demographic data '!$A$2:$H$927,8,TRUE)</f>
        <v>-99</v>
      </c>
      <c r="J490" s="18" t="s">
        <v>2737</v>
      </c>
      <c r="K490" s="18">
        <v>-999</v>
      </c>
      <c r="L490" s="29"/>
      <c r="M490" s="29"/>
      <c r="N490" s="18" t="s">
        <v>2738</v>
      </c>
      <c r="O490" s="18" t="s">
        <v>2739</v>
      </c>
      <c r="P490" s="18" t="s">
        <v>242</v>
      </c>
      <c r="Q490" s="18">
        <v>-999</v>
      </c>
      <c r="R490" s="33" t="s">
        <v>2740</v>
      </c>
      <c r="S490" s="33">
        <v>10</v>
      </c>
      <c r="T490" s="33" t="s">
        <v>682</v>
      </c>
      <c r="U490" s="33">
        <v>13</v>
      </c>
      <c r="V490" s="31"/>
      <c r="W490" s="31"/>
      <c r="X490" s="31"/>
      <c r="Y490" s="31"/>
      <c r="Z490" s="2"/>
      <c r="AA490" s="2"/>
      <c r="AB490" s="2"/>
      <c r="AC490" s="2"/>
      <c r="AD490" s="2"/>
    </row>
    <row r="491" spans="1:34" ht="14.25" customHeight="1" x14ac:dyDescent="0.2">
      <c r="A491" s="18" t="s">
        <v>2741</v>
      </c>
      <c r="B491" s="1">
        <f>VLOOKUP('FINAL CODES'!A491,'Demographic data '!$A$2:$H$927,2,TRUE)</f>
        <v>547</v>
      </c>
      <c r="C491" s="1">
        <f>VLOOKUP(A491,'Demographic data '!$A$2:$H$927,3,TRUE)</f>
        <v>0</v>
      </c>
      <c r="D491" s="1">
        <f>VLOOKUP(A491,'Demographic data '!$A$2:$H$927,4,TRUE)</f>
        <v>35.504109589041093</v>
      </c>
      <c r="E491" s="1">
        <f>VLOOKUP(A491,'Demographic data '!$A$2:$H$927,5,TRUE)</f>
        <v>111</v>
      </c>
      <c r="F491" s="1">
        <f>VLOOKUP(A491,'Demographic data '!$A$2:$H$927,6,TRUE)</f>
        <v>4</v>
      </c>
      <c r="G491" s="1">
        <f>VLOOKUP(A491,'Demographic data '!$A$2:$H$927,7,TRUE)</f>
        <v>4</v>
      </c>
      <c r="H491" s="1">
        <f>VLOOKUP(A491,'Demographic data '!$A$2:$H$927,8,TRUE)</f>
        <v>3</v>
      </c>
      <c r="J491" s="18" t="s">
        <v>1635</v>
      </c>
      <c r="K491" s="18">
        <v>6</v>
      </c>
      <c r="L491" s="29"/>
      <c r="M491" s="29"/>
      <c r="N491" s="18" t="s">
        <v>2742</v>
      </c>
      <c r="O491" s="18" t="s">
        <v>655</v>
      </c>
      <c r="P491" s="18" t="s">
        <v>2743</v>
      </c>
      <c r="Q491" s="18" t="s">
        <v>916</v>
      </c>
      <c r="R491" s="33" t="s">
        <v>2744</v>
      </c>
      <c r="S491" s="33" t="s">
        <v>2745</v>
      </c>
      <c r="T491" s="33" t="s">
        <v>2746</v>
      </c>
      <c r="U491" s="33">
        <v>13</v>
      </c>
      <c r="V491" s="31"/>
      <c r="W491" s="31"/>
      <c r="X491" s="31"/>
      <c r="Y491" s="31"/>
      <c r="Z491" s="2"/>
      <c r="AA491" s="2"/>
      <c r="AB491" s="2"/>
      <c r="AC491" s="2"/>
      <c r="AD491" s="2"/>
    </row>
    <row r="492" spans="1:34" ht="14.25" customHeight="1" x14ac:dyDescent="0.2">
      <c r="A492" s="18" t="s">
        <v>2747</v>
      </c>
      <c r="B492" s="1">
        <f>VLOOKUP('FINAL CODES'!A492,'Demographic data '!$A$2:$H$927,2,TRUE)</f>
        <v>656</v>
      </c>
      <c r="C492" s="1">
        <f>VLOOKUP(A492,'Demographic data '!$A$2:$H$927,3,TRUE)</f>
        <v>0</v>
      </c>
      <c r="D492" s="1">
        <f>VLOOKUP(A492,'Demographic data '!$A$2:$H$927,4,TRUE)</f>
        <v>62.967123287671235</v>
      </c>
      <c r="E492" s="1">
        <f>VLOOKUP(A492,'Demographic data '!$A$2:$H$927,5,TRUE)</f>
        <v>75</v>
      </c>
      <c r="F492" s="1">
        <f>VLOOKUP(A492,'Demographic data '!$A$2:$H$927,6,TRUE)</f>
        <v>5</v>
      </c>
      <c r="G492" s="1">
        <f>VLOOKUP(A492,'Demographic data '!$A$2:$H$927,7,TRUE)</f>
        <v>4</v>
      </c>
      <c r="H492" s="1">
        <f>VLOOKUP(A492,'Demographic data '!$A$2:$H$927,8,TRUE)</f>
        <v>8</v>
      </c>
      <c r="J492" s="18" t="s">
        <v>144</v>
      </c>
      <c r="K492" s="18">
        <v>-999</v>
      </c>
      <c r="L492" s="29">
        <v>-999</v>
      </c>
      <c r="M492" s="29">
        <v>-999</v>
      </c>
      <c r="N492" s="18" t="s">
        <v>2748</v>
      </c>
      <c r="O492" s="18" t="s">
        <v>108</v>
      </c>
      <c r="P492" s="18" t="s">
        <v>2749</v>
      </c>
      <c r="Q492" s="18">
        <v>2</v>
      </c>
      <c r="R492" s="33" t="s">
        <v>2750</v>
      </c>
      <c r="S492" s="33">
        <v>2</v>
      </c>
      <c r="T492" s="33" t="s">
        <v>2751</v>
      </c>
      <c r="U492" s="33">
        <v>7</v>
      </c>
      <c r="V492" s="31"/>
      <c r="W492" s="31"/>
      <c r="X492" s="31"/>
      <c r="Y492" s="31"/>
      <c r="Z492" s="2"/>
      <c r="AA492" s="2"/>
      <c r="AB492" s="2"/>
      <c r="AC492" s="2"/>
      <c r="AD492" s="2"/>
    </row>
    <row r="493" spans="1:34" ht="14.25" customHeight="1" x14ac:dyDescent="0.2">
      <c r="A493" s="18" t="s">
        <v>2752</v>
      </c>
      <c r="B493" s="1">
        <f>VLOOKUP('FINAL CODES'!A493,'Demographic data '!$A$2:$H$927,2,TRUE)</f>
        <v>1339</v>
      </c>
      <c r="C493" s="1">
        <f>VLOOKUP(A493,'Demographic data '!$A$2:$H$927,3,TRUE)</f>
        <v>1</v>
      </c>
      <c r="D493" s="1">
        <f>VLOOKUP(A493,'Demographic data '!$A$2:$H$927,4,TRUE)</f>
        <v>42.61917808219178</v>
      </c>
      <c r="E493" s="1">
        <f>VLOOKUP(A493,'Demographic data '!$A$2:$H$927,5,TRUE)</f>
        <v>185</v>
      </c>
      <c r="F493" s="1">
        <f>VLOOKUP(A493,'Demographic data '!$A$2:$H$927,6,TRUE)</f>
        <v>4</v>
      </c>
      <c r="G493" s="1">
        <f>VLOOKUP(A493,'Demographic data '!$A$2:$H$927,7,TRUE)</f>
        <v>12</v>
      </c>
      <c r="H493" s="1">
        <f>VLOOKUP(A493,'Demographic data '!$A$2:$H$927,8,TRUE)</f>
        <v>10</v>
      </c>
      <c r="J493" s="18" t="s">
        <v>2753</v>
      </c>
      <c r="K493" s="18" t="s">
        <v>2754</v>
      </c>
      <c r="L493" s="29"/>
      <c r="M493" s="29"/>
      <c r="N493" s="18" t="s">
        <v>2755</v>
      </c>
      <c r="O493" s="18" t="s">
        <v>906</v>
      </c>
      <c r="P493" s="18" t="s">
        <v>2756</v>
      </c>
      <c r="Q493" s="18" t="s">
        <v>534</v>
      </c>
      <c r="R493" s="33" t="s">
        <v>2757</v>
      </c>
      <c r="S493" s="33" t="s">
        <v>2758</v>
      </c>
      <c r="T493" s="33" t="s">
        <v>2759</v>
      </c>
      <c r="U493" s="33" t="s">
        <v>471</v>
      </c>
      <c r="V493" s="31"/>
      <c r="W493" s="31"/>
      <c r="X493" s="31"/>
      <c r="Y493" s="31"/>
      <c r="Z493" s="2"/>
      <c r="AA493" s="2"/>
      <c r="AB493" s="2"/>
      <c r="AC493" s="2"/>
      <c r="AD493" s="2"/>
    </row>
    <row r="494" spans="1:34" ht="14.25" customHeight="1" x14ac:dyDescent="0.2">
      <c r="A494" s="18" t="s">
        <v>2760</v>
      </c>
      <c r="B494" s="1">
        <f>VLOOKUP('FINAL CODES'!A494,'Demographic data '!$A$2:$H$927,2,TRUE)</f>
        <v>1660</v>
      </c>
      <c r="C494" s="1">
        <f>VLOOKUP(A494,'Demographic data '!$A$2:$H$927,3,TRUE)</f>
        <v>1</v>
      </c>
      <c r="D494" s="1">
        <f>VLOOKUP(A494,'Demographic data '!$A$2:$H$927,4,TRUE)</f>
        <v>60.049315068493151</v>
      </c>
      <c r="E494" s="1">
        <f>VLOOKUP(A494,'Demographic data '!$A$2:$H$927,5,TRUE)</f>
        <v>185</v>
      </c>
      <c r="F494" s="1">
        <f>VLOOKUP(A494,'Demographic data '!$A$2:$H$927,6,TRUE)</f>
        <v>6</v>
      </c>
      <c r="G494" s="1">
        <f>VLOOKUP(A494,'Demographic data '!$A$2:$H$927,7,TRUE)</f>
        <v>3</v>
      </c>
      <c r="H494" s="1">
        <f>VLOOKUP(A494,'Demographic data '!$A$2:$H$927,8,TRUE)</f>
        <v>3</v>
      </c>
      <c r="J494" s="18" t="s">
        <v>2761</v>
      </c>
      <c r="K494" s="18">
        <v>6</v>
      </c>
      <c r="L494" s="29"/>
      <c r="M494" s="29"/>
      <c r="N494" s="18" t="s">
        <v>185</v>
      </c>
      <c r="O494" s="18">
        <v>-999</v>
      </c>
      <c r="P494" s="18" t="s">
        <v>284</v>
      </c>
      <c r="Q494" s="18">
        <v>-999</v>
      </c>
      <c r="R494" s="33" t="s">
        <v>2762</v>
      </c>
      <c r="S494" s="33">
        <v>-999</v>
      </c>
      <c r="T494" s="33" t="s">
        <v>2762</v>
      </c>
      <c r="U494" s="33">
        <v>13</v>
      </c>
      <c r="V494" s="31"/>
      <c r="W494" s="31"/>
      <c r="X494" s="31"/>
      <c r="Y494" s="31"/>
      <c r="Z494" s="2"/>
      <c r="AA494" s="2"/>
      <c r="AB494" s="2"/>
      <c r="AC494" s="2"/>
      <c r="AD494" s="2"/>
    </row>
    <row r="495" spans="1:34" ht="14.25" customHeight="1" x14ac:dyDescent="0.2">
      <c r="A495" s="18" t="s">
        <v>2763</v>
      </c>
      <c r="B495" s="1">
        <f>VLOOKUP('FINAL CODES'!A495,'Demographic data '!$A$2:$H$927,2,TRUE)</f>
        <v>3216</v>
      </c>
      <c r="C495" s="1">
        <f>VLOOKUP(A495,'Demographic data '!$A$2:$H$927,3,TRUE)</f>
        <v>0</v>
      </c>
      <c r="D495" s="1">
        <f>VLOOKUP(A495,'Demographic data '!$A$2:$H$927,4,TRUE)</f>
        <v>20.81917808219178</v>
      </c>
      <c r="E495" s="1">
        <f>VLOOKUP(A495,'Demographic data '!$A$2:$H$927,5,TRUE)</f>
        <v>36</v>
      </c>
      <c r="F495" s="1">
        <f>VLOOKUP(A495,'Demographic data '!$A$2:$H$927,6,TRUE)</f>
        <v>1</v>
      </c>
      <c r="G495" s="1">
        <f>VLOOKUP(A495,'Demographic data '!$A$2:$H$927,7,TRUE)</f>
        <v>2</v>
      </c>
      <c r="H495" s="1">
        <f>VLOOKUP(A495,'Demographic data '!$A$2:$H$927,8,TRUE)</f>
        <v>10</v>
      </c>
      <c r="J495" s="18" t="s">
        <v>2764</v>
      </c>
      <c r="K495" s="18" t="s">
        <v>2765</v>
      </c>
      <c r="L495" s="29"/>
      <c r="M495" s="29"/>
      <c r="N495" s="18" t="s">
        <v>2766</v>
      </c>
      <c r="O495" s="18" t="s">
        <v>2767</v>
      </c>
      <c r="P495" s="18" t="s">
        <v>54</v>
      </c>
      <c r="Q495" s="18">
        <v>-99</v>
      </c>
      <c r="R495" s="33" t="s">
        <v>2768</v>
      </c>
      <c r="S495" s="33" t="s">
        <v>639</v>
      </c>
      <c r="T495" s="33" t="s">
        <v>2769</v>
      </c>
      <c r="U495" s="33">
        <v>3</v>
      </c>
      <c r="V495" s="31"/>
      <c r="W495" s="31"/>
      <c r="X495" s="31"/>
      <c r="Y495" s="31"/>
      <c r="Z495" s="2"/>
      <c r="AA495" s="2"/>
      <c r="AB495" s="2"/>
      <c r="AC495" s="2"/>
      <c r="AD495" s="2"/>
      <c r="AG495" s="18" t="s">
        <v>2770</v>
      </c>
      <c r="AH495" s="18" t="s">
        <v>2771</v>
      </c>
    </row>
    <row r="496" spans="1:34" ht="14.25" customHeight="1" x14ac:dyDescent="0.2">
      <c r="A496" s="18" t="s">
        <v>2772</v>
      </c>
      <c r="B496" s="1">
        <f>VLOOKUP('FINAL CODES'!A496,'Demographic data '!$A$2:$H$927,2,TRUE)</f>
        <v>714</v>
      </c>
      <c r="C496" s="1">
        <f>VLOOKUP(A496,'Demographic data '!$A$2:$H$927,3,TRUE)</f>
        <v>1</v>
      </c>
      <c r="D496" s="1">
        <f>VLOOKUP(A496,'Demographic data '!$A$2:$H$927,4,TRUE)</f>
        <v>31.901369863013699</v>
      </c>
      <c r="E496" s="1">
        <f>VLOOKUP(A496,'Demographic data '!$A$2:$H$927,5,TRUE)</f>
        <v>185</v>
      </c>
      <c r="F496" s="1">
        <f>VLOOKUP(A496,'Demographic data '!$A$2:$H$927,6,TRUE)</f>
        <v>5</v>
      </c>
      <c r="G496" s="1">
        <f>VLOOKUP(A496,'Demographic data '!$A$2:$H$927,7,TRUE)</f>
        <v>11</v>
      </c>
      <c r="H496" s="1">
        <f>VLOOKUP(A496,'Demographic data '!$A$2:$H$927,8,TRUE)</f>
        <v>8</v>
      </c>
      <c r="J496" s="18" t="s">
        <v>2773</v>
      </c>
      <c r="K496" s="18" t="s">
        <v>2774</v>
      </c>
      <c r="L496" s="29"/>
      <c r="M496" s="29"/>
      <c r="N496" s="18" t="s">
        <v>2775</v>
      </c>
      <c r="O496" s="18">
        <v>-999</v>
      </c>
      <c r="P496" s="18" t="s">
        <v>2776</v>
      </c>
      <c r="Q496" s="18" t="s">
        <v>2777</v>
      </c>
      <c r="R496" s="33" t="s">
        <v>2778</v>
      </c>
      <c r="S496" s="33">
        <v>-999</v>
      </c>
      <c r="T496" s="33" t="s">
        <v>2779</v>
      </c>
      <c r="U496" s="33" t="s">
        <v>2780</v>
      </c>
      <c r="V496" s="31"/>
      <c r="W496" s="31"/>
      <c r="X496" s="31"/>
      <c r="Y496" s="31"/>
      <c r="Z496" s="2"/>
      <c r="AA496" s="2"/>
      <c r="AB496" s="2"/>
      <c r="AC496" s="2"/>
      <c r="AD496" s="2"/>
    </row>
    <row r="497" spans="1:33" ht="14.25" customHeight="1" x14ac:dyDescent="0.2">
      <c r="A497" s="18" t="s">
        <v>2781</v>
      </c>
      <c r="B497" s="1">
        <f>VLOOKUP('FINAL CODES'!A497,'Demographic data '!$A$2:$H$927,2,TRUE)</f>
        <v>414</v>
      </c>
      <c r="C497" s="1">
        <f>VLOOKUP(A497,'Demographic data '!$A$2:$H$927,3,TRUE)</f>
        <v>1</v>
      </c>
      <c r="D497" s="1">
        <f>VLOOKUP(A497,'Demographic data '!$A$2:$H$927,4,TRUE)</f>
        <v>27.972602739726028</v>
      </c>
      <c r="E497" s="1">
        <f>VLOOKUP(A497,'Demographic data '!$A$2:$H$927,5,TRUE)</f>
        <v>67</v>
      </c>
      <c r="F497" s="1">
        <f>VLOOKUP(A497,'Demographic data '!$A$2:$H$927,6,TRUE)</f>
        <v>3</v>
      </c>
      <c r="G497" s="1">
        <f>VLOOKUP(A497,'Demographic data '!$A$2:$H$927,7,TRUE)</f>
        <v>1</v>
      </c>
      <c r="H497" s="1">
        <f>VLOOKUP(A497,'Demographic data '!$A$2:$H$927,8,TRUE)</f>
        <v>3</v>
      </c>
      <c r="J497" s="18" t="s">
        <v>2782</v>
      </c>
      <c r="K497" s="18" t="s">
        <v>295</v>
      </c>
      <c r="L497" s="29"/>
      <c r="M497" s="29"/>
      <c r="N497" s="18" t="s">
        <v>2783</v>
      </c>
      <c r="O497" s="18" t="s">
        <v>2313</v>
      </c>
      <c r="P497" s="18" t="s">
        <v>2784</v>
      </c>
      <c r="Q497" s="18">
        <v>-999</v>
      </c>
      <c r="R497" s="33" t="s">
        <v>2785</v>
      </c>
      <c r="S497" s="33" t="s">
        <v>1367</v>
      </c>
      <c r="T497" s="33" t="s">
        <v>71</v>
      </c>
      <c r="U497" s="33">
        <v>13</v>
      </c>
      <c r="V497" s="31"/>
      <c r="W497" s="31"/>
      <c r="X497" s="31"/>
      <c r="Y497" s="31"/>
      <c r="Z497" s="2"/>
      <c r="AA497" s="2"/>
      <c r="AB497" s="2"/>
      <c r="AC497" s="2"/>
      <c r="AD497" s="2"/>
    </row>
    <row r="498" spans="1:33" ht="14.25" customHeight="1" x14ac:dyDescent="0.2">
      <c r="A498" s="18" t="s">
        <v>2786</v>
      </c>
      <c r="B498" s="1">
        <f>VLOOKUP('FINAL CODES'!A498,'Demographic data '!$A$2:$H$927,2,TRUE)</f>
        <v>1668</v>
      </c>
      <c r="C498" s="1">
        <f>VLOOKUP(A498,'Demographic data '!$A$2:$H$927,3,TRUE)</f>
        <v>1</v>
      </c>
      <c r="D498" s="1">
        <f>VLOOKUP(A498,'Demographic data '!$A$2:$H$927,4,TRUE)</f>
        <v>62.139726027397259</v>
      </c>
      <c r="E498" s="1">
        <f>VLOOKUP(A498,'Demographic data '!$A$2:$H$927,5,TRUE)</f>
        <v>185</v>
      </c>
      <c r="F498" s="1">
        <f>VLOOKUP(A498,'Demographic data '!$A$2:$H$927,6,TRUE)</f>
        <v>5</v>
      </c>
      <c r="G498" s="1">
        <f>VLOOKUP(A498,'Demographic data '!$A$2:$H$927,7,TRUE)</f>
        <v>4</v>
      </c>
      <c r="H498" s="1">
        <f>VLOOKUP(A498,'Demographic data '!$A$2:$H$927,8,TRUE)</f>
        <v>10</v>
      </c>
      <c r="J498" s="18" t="s">
        <v>2787</v>
      </c>
      <c r="K498" s="18">
        <v>2</v>
      </c>
      <c r="L498" s="29"/>
      <c r="M498" s="29"/>
      <c r="N498" s="18" t="s">
        <v>2788</v>
      </c>
      <c r="O498" s="18" t="s">
        <v>108</v>
      </c>
      <c r="P498" s="18" t="s">
        <v>2789</v>
      </c>
      <c r="Q498" s="18" t="s">
        <v>101</v>
      </c>
      <c r="R498" s="33" t="s">
        <v>2790</v>
      </c>
      <c r="S498" s="33" t="s">
        <v>152</v>
      </c>
      <c r="T498" s="33" t="s">
        <v>2791</v>
      </c>
      <c r="U498" s="33">
        <v>10</v>
      </c>
      <c r="V498" s="31"/>
      <c r="W498" s="31"/>
      <c r="X498" s="31"/>
      <c r="Y498" s="31"/>
      <c r="Z498" s="2"/>
      <c r="AA498" s="2"/>
      <c r="AB498" s="2"/>
      <c r="AC498" s="2"/>
      <c r="AD498" s="2"/>
    </row>
    <row r="499" spans="1:33" ht="14.25" customHeight="1" x14ac:dyDescent="0.2">
      <c r="A499" s="18" t="s">
        <v>2792</v>
      </c>
      <c r="B499" s="1">
        <f>VLOOKUP('FINAL CODES'!A499,'Demographic data '!$A$2:$H$927,2,TRUE)</f>
        <v>458</v>
      </c>
      <c r="C499" s="1">
        <f>VLOOKUP(A499,'Demographic data '!$A$2:$H$927,3,TRUE)</f>
        <v>0</v>
      </c>
      <c r="D499" s="1">
        <f>VLOOKUP(A499,'Demographic data '!$A$2:$H$927,4,TRUE)</f>
        <v>70.742465753424653</v>
      </c>
      <c r="E499" s="1">
        <f>VLOOKUP(A499,'Demographic data '!$A$2:$H$927,5,TRUE)</f>
        <v>75</v>
      </c>
      <c r="F499" s="1">
        <f>VLOOKUP(A499,'Demographic data '!$A$2:$H$927,6,TRUE)</f>
        <v>5</v>
      </c>
      <c r="G499" s="1">
        <f>VLOOKUP(A499,'Demographic data '!$A$2:$H$927,7,TRUE)</f>
        <v>11</v>
      </c>
      <c r="H499" s="1">
        <f>VLOOKUP(A499,'Demographic data '!$A$2:$H$927,8,TRUE)</f>
        <v>10</v>
      </c>
      <c r="J499" s="18" t="s">
        <v>2793</v>
      </c>
      <c r="K499" s="18">
        <v>11</v>
      </c>
      <c r="L499" s="29"/>
      <c r="M499" s="29"/>
      <c r="N499" s="18" t="s">
        <v>2794</v>
      </c>
      <c r="O499" s="18" t="s">
        <v>426</v>
      </c>
      <c r="P499" s="18" t="s">
        <v>2795</v>
      </c>
      <c r="Q499" s="18" t="s">
        <v>1540</v>
      </c>
      <c r="R499" s="33" t="s">
        <v>2796</v>
      </c>
      <c r="S499" s="33">
        <v>3</v>
      </c>
      <c r="T499" s="33" t="s">
        <v>2797</v>
      </c>
      <c r="U499" s="33">
        <v>7</v>
      </c>
      <c r="V499" s="31"/>
      <c r="W499" s="31"/>
      <c r="X499" s="31"/>
      <c r="Y499" s="31"/>
      <c r="Z499" s="2"/>
      <c r="AA499" s="2"/>
      <c r="AB499" s="2"/>
      <c r="AC499" s="2"/>
      <c r="AD499" s="2"/>
      <c r="AG499" s="18" t="s">
        <v>2798</v>
      </c>
    </row>
    <row r="500" spans="1:33" ht="14.25" customHeight="1" x14ac:dyDescent="0.2">
      <c r="A500" s="18" t="s">
        <v>2799</v>
      </c>
      <c r="B500" s="1">
        <f>VLOOKUP('FINAL CODES'!A500,'Demographic data '!$A$2:$H$927,2,TRUE)</f>
        <v>1812</v>
      </c>
      <c r="C500" s="1">
        <f>VLOOKUP(A500,'Demographic data '!$A$2:$H$927,3,TRUE)</f>
        <v>1</v>
      </c>
      <c r="D500" s="1">
        <f>VLOOKUP(A500,'Demographic data '!$A$2:$H$927,4,TRUE)</f>
        <v>41.627397260273973</v>
      </c>
      <c r="E500" s="1">
        <f>VLOOKUP(A500,'Demographic data '!$A$2:$H$927,5,TRUE)</f>
        <v>136</v>
      </c>
      <c r="F500" s="1">
        <f>VLOOKUP(A500,'Demographic data '!$A$2:$H$927,6,TRUE)</f>
        <v>4</v>
      </c>
      <c r="G500" s="1">
        <f>VLOOKUP(A500,'Demographic data '!$A$2:$H$927,7,TRUE)</f>
        <v>3</v>
      </c>
      <c r="H500" s="1">
        <f>VLOOKUP(A500,'Demographic data '!$A$2:$H$927,8,TRUE)</f>
        <v>10</v>
      </c>
      <c r="J500" s="18" t="s">
        <v>2800</v>
      </c>
      <c r="K500" s="18" t="s">
        <v>1304</v>
      </c>
      <c r="L500" s="29"/>
      <c r="M500" s="29"/>
      <c r="N500" s="18" t="s">
        <v>2801</v>
      </c>
      <c r="O500" s="18" t="s">
        <v>1141</v>
      </c>
      <c r="P500" s="18" t="s">
        <v>2802</v>
      </c>
      <c r="Q500" s="18">
        <v>1</v>
      </c>
      <c r="R500" s="33" t="s">
        <v>2803</v>
      </c>
      <c r="S500" s="33" t="s">
        <v>70</v>
      </c>
      <c r="T500" s="33" t="s">
        <v>2804</v>
      </c>
      <c r="U500" s="33" t="s">
        <v>707</v>
      </c>
      <c r="V500" s="31"/>
      <c r="W500" s="31"/>
      <c r="X500" s="31"/>
      <c r="Y500" s="31"/>
      <c r="Z500" s="2"/>
      <c r="AA500" s="2"/>
      <c r="AB500" s="2"/>
      <c r="AC500" s="2"/>
      <c r="AD500" s="2"/>
    </row>
    <row r="501" spans="1:33" ht="14.25" customHeight="1" x14ac:dyDescent="0.2">
      <c r="A501" s="18" t="s">
        <v>2805</v>
      </c>
      <c r="B501" s="1">
        <f>VLOOKUP('FINAL CODES'!A501,'Demographic data '!$A$2:$H$927,2,TRUE)</f>
        <v>243</v>
      </c>
      <c r="C501" s="1">
        <f>VLOOKUP(A501,'Demographic data '!$A$2:$H$927,3,TRUE)</f>
        <v>1</v>
      </c>
      <c r="D501" s="1">
        <f>VLOOKUP(A501,'Demographic data '!$A$2:$H$927,4,TRUE)</f>
        <v>22.150684931506849</v>
      </c>
      <c r="E501" s="1">
        <f>VLOOKUP(A501,'Demographic data '!$A$2:$H$927,5,TRUE)</f>
        <v>84</v>
      </c>
      <c r="F501" s="1">
        <f>VLOOKUP(A501,'Demographic data '!$A$2:$H$927,6,TRUE)</f>
        <v>1</v>
      </c>
      <c r="G501" s="1">
        <f>VLOOKUP(A501,'Demographic data '!$A$2:$H$927,7,TRUE)</f>
        <v>-99</v>
      </c>
      <c r="H501" s="1">
        <f>VLOOKUP(A501,'Demographic data '!$A$2:$H$927,8,TRUE)</f>
        <v>4</v>
      </c>
      <c r="J501" s="18" t="s">
        <v>454</v>
      </c>
      <c r="K501" s="18">
        <v>-999</v>
      </c>
      <c r="L501" s="29"/>
      <c r="M501" s="29"/>
      <c r="N501" s="18" t="s">
        <v>454</v>
      </c>
      <c r="O501" s="18">
        <v>-999</v>
      </c>
      <c r="P501" s="18" t="s">
        <v>185</v>
      </c>
      <c r="Q501" s="18">
        <v>-999</v>
      </c>
      <c r="R501" s="33" t="s">
        <v>454</v>
      </c>
      <c r="S501" s="33">
        <v>-999</v>
      </c>
      <c r="T501" s="33" t="s">
        <v>2806</v>
      </c>
      <c r="U501" s="33">
        <v>13</v>
      </c>
      <c r="V501" s="31"/>
      <c r="W501" s="31"/>
      <c r="X501" s="31"/>
      <c r="Y501" s="31"/>
      <c r="Z501" s="2"/>
      <c r="AA501" s="2"/>
      <c r="AB501" s="2"/>
      <c r="AC501" s="2"/>
      <c r="AD501" s="2"/>
    </row>
    <row r="502" spans="1:33" ht="14.25" customHeight="1" x14ac:dyDescent="0.2">
      <c r="A502" s="18" t="s">
        <v>2807</v>
      </c>
      <c r="B502" s="1">
        <f>VLOOKUP('FINAL CODES'!A502,'Demographic data '!$A$2:$H$927,2,TRUE)</f>
        <v>1648</v>
      </c>
      <c r="C502" s="1">
        <f>VLOOKUP(A502,'Demographic data '!$A$2:$H$927,3,TRUE)</f>
        <v>1</v>
      </c>
      <c r="D502" s="1">
        <f>VLOOKUP(A502,'Demographic data '!$A$2:$H$927,4,TRUE)</f>
        <v>63.142465753424659</v>
      </c>
      <c r="E502" s="1">
        <f>VLOOKUP(A502,'Demographic data '!$A$2:$H$927,5,TRUE)</f>
        <v>185</v>
      </c>
      <c r="F502" s="1">
        <f>VLOOKUP(A502,'Demographic data '!$A$2:$H$927,6,TRUE)</f>
        <v>4</v>
      </c>
      <c r="G502" s="1">
        <f>VLOOKUP(A502,'Demographic data '!$A$2:$H$927,7,TRUE)</f>
        <v>2</v>
      </c>
      <c r="H502" s="1">
        <f>VLOOKUP(A502,'Demographic data '!$A$2:$H$927,8,TRUE)</f>
        <v>11</v>
      </c>
      <c r="J502" s="18" t="s">
        <v>2808</v>
      </c>
      <c r="K502" s="18" t="s">
        <v>2809</v>
      </c>
      <c r="L502" s="29"/>
      <c r="M502" s="29"/>
      <c r="N502" s="18" t="s">
        <v>2810</v>
      </c>
      <c r="O502" s="18">
        <v>1</v>
      </c>
      <c r="P502" s="18" t="s">
        <v>2811</v>
      </c>
      <c r="Q502" s="18" t="s">
        <v>350</v>
      </c>
      <c r="R502" s="33" t="s">
        <v>2812</v>
      </c>
      <c r="S502" s="33" t="s">
        <v>1127</v>
      </c>
      <c r="T502" s="33" t="s">
        <v>2813</v>
      </c>
      <c r="U502" s="33">
        <v>13</v>
      </c>
      <c r="V502" s="31"/>
      <c r="W502" s="31"/>
      <c r="X502" s="31"/>
      <c r="Y502" s="31"/>
      <c r="Z502" s="2"/>
      <c r="AA502" s="2"/>
      <c r="AB502" s="2"/>
      <c r="AC502" s="2"/>
      <c r="AD502" s="2"/>
    </row>
    <row r="503" spans="1:33" ht="14.25" customHeight="1" x14ac:dyDescent="0.2">
      <c r="A503" s="18" t="s">
        <v>2814</v>
      </c>
      <c r="B503" s="1">
        <f>VLOOKUP('FINAL CODES'!A503,'Demographic data '!$A$2:$H$927,2,TRUE)</f>
        <v>1604</v>
      </c>
      <c r="C503" s="1">
        <f>VLOOKUP(A503,'Demographic data '!$A$2:$H$927,3,TRUE)</f>
        <v>1</v>
      </c>
      <c r="D503" s="1">
        <f>VLOOKUP(A503,'Demographic data '!$A$2:$H$927,4,TRUE)</f>
        <v>31.567123287671233</v>
      </c>
      <c r="E503" s="1">
        <f>VLOOKUP(A503,'Demographic data '!$A$2:$H$927,5,TRUE)</f>
        <v>31</v>
      </c>
      <c r="F503" s="1">
        <f>VLOOKUP(A503,'Demographic data '!$A$2:$H$927,6,TRUE)</f>
        <v>3</v>
      </c>
      <c r="G503" s="1">
        <f>VLOOKUP(A503,'Demographic data '!$A$2:$H$927,7,TRUE)</f>
        <v>8</v>
      </c>
      <c r="H503" s="1">
        <f>VLOOKUP(A503,'Demographic data '!$A$2:$H$927,8,TRUE)</f>
        <v>5</v>
      </c>
      <c r="J503" s="18" t="s">
        <v>2815</v>
      </c>
      <c r="K503" s="18" t="s">
        <v>179</v>
      </c>
      <c r="L503" s="29"/>
      <c r="M503" s="29"/>
      <c r="N503" s="18" t="s">
        <v>2816</v>
      </c>
      <c r="O503" s="18" t="s">
        <v>2817</v>
      </c>
      <c r="P503" s="18" t="s">
        <v>2818</v>
      </c>
      <c r="Q503" s="18" t="s">
        <v>2819</v>
      </c>
      <c r="R503" s="33" t="s">
        <v>2820</v>
      </c>
      <c r="S503" s="33" t="s">
        <v>1160</v>
      </c>
      <c r="T503" s="33" t="s">
        <v>2821</v>
      </c>
      <c r="U503" s="33" t="s">
        <v>2822</v>
      </c>
      <c r="V503" s="31"/>
      <c r="W503" s="31"/>
      <c r="X503" s="31"/>
      <c r="Y503" s="31"/>
      <c r="Z503" s="2"/>
      <c r="AA503" s="2"/>
      <c r="AB503" s="2"/>
      <c r="AC503" s="2"/>
      <c r="AD503" s="2"/>
    </row>
    <row r="504" spans="1:33" ht="14.25" customHeight="1" x14ac:dyDescent="0.2">
      <c r="A504" s="18" t="s">
        <v>2823</v>
      </c>
      <c r="B504" s="1">
        <f>VLOOKUP('FINAL CODES'!A504,'Demographic data '!$A$2:$H$927,2,TRUE)</f>
        <v>2236</v>
      </c>
      <c r="C504" s="1">
        <f>VLOOKUP(A504,'Demographic data '!$A$2:$H$927,3,TRUE)</f>
        <v>1</v>
      </c>
      <c r="D504" s="1">
        <f>VLOOKUP(A504,'Demographic data '!$A$2:$H$927,4,TRUE)</f>
        <v>26.638356164383563</v>
      </c>
      <c r="E504" s="1">
        <f>VLOOKUP(A504,'Demographic data '!$A$2:$H$927,5,TRUE)</f>
        <v>185</v>
      </c>
      <c r="F504" s="1">
        <f>VLOOKUP(A504,'Demographic data '!$A$2:$H$927,6,TRUE)</f>
        <v>4</v>
      </c>
      <c r="G504" s="1">
        <f>VLOOKUP(A504,'Demographic data '!$A$2:$H$927,7,TRUE)</f>
        <v>8</v>
      </c>
      <c r="H504" s="1">
        <f>VLOOKUP(A504,'Demographic data '!$A$2:$H$927,8,TRUE)</f>
        <v>10</v>
      </c>
      <c r="J504" s="18" t="s">
        <v>54</v>
      </c>
      <c r="K504" s="18">
        <v>-99</v>
      </c>
      <c r="L504" s="29"/>
      <c r="M504" s="29"/>
      <c r="N504" s="18" t="s">
        <v>54</v>
      </c>
      <c r="O504" s="18">
        <v>-99</v>
      </c>
      <c r="P504" s="18" t="s">
        <v>54</v>
      </c>
      <c r="Q504" s="18">
        <v>-99</v>
      </c>
      <c r="R504" s="33" t="s">
        <v>54</v>
      </c>
      <c r="S504" s="33">
        <v>-99</v>
      </c>
      <c r="T504" s="33" t="s">
        <v>54</v>
      </c>
      <c r="U504" s="33">
        <v>-99</v>
      </c>
      <c r="V504" s="31"/>
      <c r="W504" s="31"/>
      <c r="X504" s="31"/>
      <c r="Y504" s="31"/>
      <c r="Z504" s="2"/>
      <c r="AA504" s="2"/>
      <c r="AB504" s="2"/>
      <c r="AC504" s="2"/>
      <c r="AD504" s="2"/>
    </row>
    <row r="505" spans="1:33" ht="14.25" customHeight="1" x14ac:dyDescent="0.2">
      <c r="A505" s="18" t="s">
        <v>2824</v>
      </c>
      <c r="B505" s="1">
        <f>VLOOKUP('FINAL CODES'!A505,'Demographic data '!$A$2:$H$927,2,TRUE)</f>
        <v>1446</v>
      </c>
      <c r="C505" s="1">
        <f>VLOOKUP(A505,'Demographic data '!$A$2:$H$927,3,TRUE)</f>
        <v>0</v>
      </c>
      <c r="D505" s="1">
        <f>VLOOKUP(A505,'Demographic data '!$A$2:$H$927,4,TRUE)</f>
        <v>69.268493150684932</v>
      </c>
      <c r="E505" s="1">
        <f>VLOOKUP(A505,'Demographic data '!$A$2:$H$927,5,TRUE)</f>
        <v>75</v>
      </c>
      <c r="F505" s="1">
        <f>VLOOKUP(A505,'Demographic data '!$A$2:$H$927,6,TRUE)</f>
        <v>7</v>
      </c>
      <c r="G505" s="1">
        <f>VLOOKUP(A505,'Demographic data '!$A$2:$H$927,7,TRUE)</f>
        <v>1</v>
      </c>
      <c r="H505" s="1">
        <f>VLOOKUP(A505,'Demographic data '!$A$2:$H$927,8,TRUE)</f>
        <v>8</v>
      </c>
      <c r="J505" s="18" t="s">
        <v>2825</v>
      </c>
      <c r="K505" s="18" t="s">
        <v>2826</v>
      </c>
      <c r="L505" s="48">
        <v>10</v>
      </c>
      <c r="M505" s="48">
        <v>6</v>
      </c>
      <c r="N505" s="18" t="s">
        <v>2827</v>
      </c>
      <c r="O505" s="18" t="s">
        <v>511</v>
      </c>
      <c r="P505" s="18" t="s">
        <v>54</v>
      </c>
      <c r="Q505" s="18">
        <v>-99</v>
      </c>
      <c r="R505" s="33" t="s">
        <v>2828</v>
      </c>
      <c r="S505" s="33" t="s">
        <v>152</v>
      </c>
      <c r="T505" s="33" t="s">
        <v>2829</v>
      </c>
      <c r="U505" s="33">
        <v>12</v>
      </c>
      <c r="V505" s="31"/>
      <c r="W505" s="31"/>
      <c r="X505" s="31"/>
      <c r="Y505" s="31"/>
      <c r="Z505" s="2"/>
      <c r="AA505" s="2"/>
      <c r="AB505" s="2"/>
      <c r="AC505" s="2"/>
      <c r="AD505" s="2"/>
    </row>
    <row r="506" spans="1:33" ht="14.25" customHeight="1" x14ac:dyDescent="0.2">
      <c r="A506" s="18" t="s">
        <v>2830</v>
      </c>
      <c r="B506" s="1">
        <f>VLOOKUP('FINAL CODES'!A506,'Demographic data '!$A$2:$H$927,2,TRUE)</f>
        <v>1378</v>
      </c>
      <c r="C506" s="1">
        <f>VLOOKUP(A506,'Demographic data '!$A$2:$H$927,3,TRUE)</f>
        <v>1</v>
      </c>
      <c r="D506" s="1">
        <f>VLOOKUP(A506,'Demographic data '!$A$2:$H$927,4,TRUE)</f>
        <v>33.860273972602741</v>
      </c>
      <c r="E506" s="1">
        <f>VLOOKUP(A506,'Demographic data '!$A$2:$H$927,5,TRUE)</f>
        <v>187</v>
      </c>
      <c r="F506" s="1">
        <f>VLOOKUP(A506,'Demographic data '!$A$2:$H$927,6,TRUE)</f>
        <v>4</v>
      </c>
      <c r="G506" s="1">
        <f>VLOOKUP(A506,'Demographic data '!$A$2:$H$927,7,TRUE)</f>
        <v>12</v>
      </c>
      <c r="H506" s="1">
        <f>VLOOKUP(A506,'Demographic data '!$A$2:$H$927,8,TRUE)</f>
        <v>5</v>
      </c>
      <c r="J506" s="18" t="s">
        <v>2831</v>
      </c>
      <c r="K506" s="18">
        <v>2</v>
      </c>
      <c r="L506" s="29"/>
      <c r="M506" s="29"/>
      <c r="N506" s="18" t="s">
        <v>2832</v>
      </c>
      <c r="O506" s="18" t="s">
        <v>426</v>
      </c>
      <c r="P506" s="18" t="s">
        <v>2833</v>
      </c>
      <c r="Q506" s="18">
        <v>-999</v>
      </c>
      <c r="R506" s="33" t="s">
        <v>2834</v>
      </c>
      <c r="S506" s="33" t="s">
        <v>125</v>
      </c>
      <c r="T506" s="33" t="s">
        <v>2835</v>
      </c>
      <c r="U506" s="33">
        <v>7</v>
      </c>
      <c r="V506" s="31"/>
      <c r="W506" s="31"/>
      <c r="X506" s="31"/>
      <c r="Y506" s="31"/>
      <c r="Z506" s="2"/>
      <c r="AA506" s="2"/>
      <c r="AB506" s="2"/>
      <c r="AC506" s="2"/>
      <c r="AD506" s="2"/>
    </row>
    <row r="507" spans="1:33" ht="14.25" customHeight="1" x14ac:dyDescent="0.2">
      <c r="A507" s="18" t="s">
        <v>2836</v>
      </c>
      <c r="B507" s="1">
        <f>VLOOKUP('FINAL CODES'!A507,'Demographic data '!$A$2:$H$927,2,TRUE)</f>
        <v>760</v>
      </c>
      <c r="C507" s="1">
        <f>VLOOKUP(A507,'Demographic data '!$A$2:$H$927,3,TRUE)</f>
        <v>0</v>
      </c>
      <c r="D507" s="1">
        <f>VLOOKUP(A507,'Demographic data '!$A$2:$H$927,4,TRUE)</f>
        <v>32.493150684931507</v>
      </c>
      <c r="E507" s="1">
        <f>VLOOKUP(A507,'Demographic data '!$A$2:$H$927,5,TRUE)</f>
        <v>75</v>
      </c>
      <c r="F507" s="1">
        <f>VLOOKUP(A507,'Demographic data '!$A$2:$H$927,6,TRUE)</f>
        <v>5</v>
      </c>
      <c r="G507" s="1">
        <f>VLOOKUP(A507,'Demographic data '!$A$2:$H$927,7,TRUE)</f>
        <v>6</v>
      </c>
      <c r="H507" s="1">
        <f>VLOOKUP(A507,'Demographic data '!$A$2:$H$927,8,TRUE)</f>
        <v>10</v>
      </c>
      <c r="J507" s="18" t="s">
        <v>54</v>
      </c>
      <c r="K507" s="18">
        <v>-99</v>
      </c>
      <c r="L507" s="29"/>
      <c r="M507" s="29"/>
      <c r="N507" s="18" t="s">
        <v>54</v>
      </c>
      <c r="O507" s="18">
        <v>-99</v>
      </c>
      <c r="P507" s="18" t="s">
        <v>54</v>
      </c>
      <c r="Q507" s="18">
        <v>-99</v>
      </c>
      <c r="R507" s="33" t="s">
        <v>54</v>
      </c>
      <c r="S507" s="33">
        <v>-99</v>
      </c>
      <c r="T507" s="33" t="s">
        <v>54</v>
      </c>
      <c r="U507" s="33">
        <v>-99</v>
      </c>
      <c r="V507" s="31"/>
      <c r="W507" s="31"/>
      <c r="X507" s="31"/>
      <c r="Y507" s="31"/>
      <c r="Z507" s="2"/>
      <c r="AA507" s="2"/>
      <c r="AB507" s="2"/>
      <c r="AC507" s="2"/>
      <c r="AD507" s="2"/>
    </row>
    <row r="508" spans="1:33" ht="14.25" customHeight="1" x14ac:dyDescent="0.2">
      <c r="A508" s="18" t="s">
        <v>2837</v>
      </c>
      <c r="B508" s="1">
        <f>VLOOKUP('FINAL CODES'!A508,'Demographic data '!$A$2:$H$927,2,TRUE)</f>
        <v>1106</v>
      </c>
      <c r="C508" s="1">
        <f>VLOOKUP(A508,'Demographic data '!$A$2:$H$927,3,TRUE)</f>
        <v>1</v>
      </c>
      <c r="D508" s="1">
        <f>VLOOKUP(A508,'Demographic data '!$A$2:$H$927,4,TRUE)</f>
        <v>27.136986301369863</v>
      </c>
      <c r="E508" s="1">
        <f>VLOOKUP(A508,'Demographic data '!$A$2:$H$927,5,TRUE)</f>
        <v>187</v>
      </c>
      <c r="F508" s="1">
        <f>VLOOKUP(A508,'Demographic data '!$A$2:$H$927,6,TRUE)</f>
        <v>3</v>
      </c>
      <c r="G508" s="1">
        <f>VLOOKUP(A508,'Demographic data '!$A$2:$H$927,7,TRUE)</f>
        <v>2</v>
      </c>
      <c r="H508" s="1">
        <f>VLOOKUP(A508,'Demographic data '!$A$2:$H$927,8,TRUE)</f>
        <v>3</v>
      </c>
      <c r="J508" s="18" t="s">
        <v>2838</v>
      </c>
      <c r="K508" s="18">
        <v>3</v>
      </c>
      <c r="L508" s="29"/>
      <c r="M508" s="29"/>
      <c r="N508" s="18" t="s">
        <v>2839</v>
      </c>
      <c r="O508" s="18" t="s">
        <v>426</v>
      </c>
      <c r="P508" s="18" t="s">
        <v>54</v>
      </c>
      <c r="Q508" s="18">
        <v>-99</v>
      </c>
      <c r="R508" s="33" t="s">
        <v>54</v>
      </c>
      <c r="S508" s="33">
        <v>-99</v>
      </c>
      <c r="T508" s="33" t="s">
        <v>54</v>
      </c>
      <c r="U508" s="33">
        <v>-99</v>
      </c>
      <c r="V508" s="31"/>
      <c r="W508" s="31"/>
      <c r="X508" s="31"/>
      <c r="Y508" s="31"/>
      <c r="Z508" s="2"/>
      <c r="AA508" s="2"/>
      <c r="AB508" s="2"/>
      <c r="AC508" s="2"/>
      <c r="AD508" s="2"/>
    </row>
    <row r="509" spans="1:33" ht="14.25" customHeight="1" x14ac:dyDescent="0.2">
      <c r="A509" s="18" t="s">
        <v>2840</v>
      </c>
      <c r="B509" s="1">
        <f>VLOOKUP('FINAL CODES'!A509,'Demographic data '!$A$2:$H$927,2,TRUE)</f>
        <v>65</v>
      </c>
      <c r="C509" s="1">
        <f>VLOOKUP(A509,'Demographic data '!$A$2:$H$927,3,TRUE)</f>
        <v>1</v>
      </c>
      <c r="D509" s="1">
        <f>VLOOKUP(A509,'Demographic data '!$A$2:$H$927,4,TRUE)</f>
        <v>35.846575342465755</v>
      </c>
      <c r="E509" s="1">
        <f>VLOOKUP(A509,'Demographic data '!$A$2:$H$927,5,TRUE)</f>
        <v>67</v>
      </c>
      <c r="F509" s="1">
        <f>VLOOKUP(A509,'Demographic data '!$A$2:$H$927,6,TRUE)</f>
        <v>4</v>
      </c>
      <c r="G509" s="1">
        <f>VLOOKUP(A509,'Demographic data '!$A$2:$H$927,7,TRUE)</f>
        <v>2</v>
      </c>
      <c r="H509" s="1">
        <f>VLOOKUP(A509,'Demographic data '!$A$2:$H$927,8,TRUE)</f>
        <v>3</v>
      </c>
      <c r="J509" s="18" t="s">
        <v>2841</v>
      </c>
      <c r="K509" s="18" t="s">
        <v>2842</v>
      </c>
      <c r="L509" s="29"/>
      <c r="M509" s="29"/>
      <c r="N509" s="18" t="s">
        <v>2843</v>
      </c>
      <c r="O509" s="18" t="s">
        <v>2844</v>
      </c>
      <c r="P509" s="18" t="s">
        <v>54</v>
      </c>
      <c r="Q509" s="18">
        <v>-99</v>
      </c>
      <c r="R509" s="33" t="s">
        <v>2845</v>
      </c>
      <c r="S509" s="33" t="s">
        <v>2846</v>
      </c>
      <c r="T509" s="33" t="s">
        <v>2847</v>
      </c>
      <c r="U509" s="33" t="s">
        <v>600</v>
      </c>
      <c r="V509" s="31"/>
      <c r="W509" s="31"/>
      <c r="X509" s="31"/>
      <c r="Y509" s="31"/>
      <c r="Z509" s="2"/>
      <c r="AA509" s="2"/>
      <c r="AB509" s="2"/>
      <c r="AC509" s="2"/>
      <c r="AD509" s="2"/>
    </row>
    <row r="510" spans="1:33" ht="14.25" customHeight="1" x14ac:dyDescent="0.2">
      <c r="A510" s="18" t="s">
        <v>2848</v>
      </c>
      <c r="B510" s="1">
        <f>VLOOKUP('FINAL CODES'!A510,'Demographic data '!$A$2:$H$927,2,TRUE)</f>
        <v>1335</v>
      </c>
      <c r="C510" s="1">
        <f>VLOOKUP(A510,'Demographic data '!$A$2:$H$927,3,TRUE)</f>
        <v>1</v>
      </c>
      <c r="D510" s="1">
        <f>VLOOKUP(A510,'Demographic data '!$A$2:$H$927,4,TRUE)</f>
        <v>20.673972602739727</v>
      </c>
      <c r="E510" s="1">
        <f>VLOOKUP(A510,'Demographic data '!$A$2:$H$927,5,TRUE)</f>
        <v>185</v>
      </c>
      <c r="F510" s="1">
        <f>VLOOKUP(A510,'Demographic data '!$A$2:$H$927,6,TRUE)</f>
        <v>1</v>
      </c>
      <c r="G510" s="1">
        <f>VLOOKUP(A510,'Demographic data '!$A$2:$H$927,7,TRUE)</f>
        <v>1</v>
      </c>
      <c r="H510" s="1">
        <f>VLOOKUP(A510,'Demographic data '!$A$2:$H$927,8,TRUE)</f>
        <v>4</v>
      </c>
      <c r="J510" s="18" t="s">
        <v>54</v>
      </c>
      <c r="K510" s="18">
        <v>-99</v>
      </c>
      <c r="L510" s="29"/>
      <c r="M510" s="29"/>
      <c r="N510" s="18" t="s">
        <v>54</v>
      </c>
      <c r="O510" s="18">
        <v>-99</v>
      </c>
      <c r="P510" s="18" t="s">
        <v>54</v>
      </c>
      <c r="Q510" s="18">
        <v>-99</v>
      </c>
      <c r="R510" s="33" t="s">
        <v>54</v>
      </c>
      <c r="S510" s="33">
        <v>-99</v>
      </c>
      <c r="T510" s="33" t="s">
        <v>54</v>
      </c>
      <c r="U510" s="33">
        <v>-99</v>
      </c>
      <c r="V510" s="31"/>
      <c r="W510" s="31"/>
      <c r="X510" s="31"/>
      <c r="Y510" s="31"/>
      <c r="Z510" s="2"/>
      <c r="AA510" s="2"/>
      <c r="AB510" s="2"/>
      <c r="AC510" s="2"/>
      <c r="AD510" s="2"/>
    </row>
    <row r="511" spans="1:33" ht="14.25" customHeight="1" x14ac:dyDescent="0.2">
      <c r="A511" s="18" t="s">
        <v>2849</v>
      </c>
      <c r="B511" s="1">
        <f>VLOOKUP('FINAL CODES'!A511,'Demographic data '!$A$2:$H$927,2,TRUE)</f>
        <v>1022</v>
      </c>
      <c r="C511" s="1">
        <f>VLOOKUP(A511,'Demographic data '!$A$2:$H$927,3,TRUE)</f>
        <v>0</v>
      </c>
      <c r="D511" s="1">
        <f>VLOOKUP(A511,'Demographic data '!$A$2:$H$927,4,TRUE)</f>
        <v>27.265753424657536</v>
      </c>
      <c r="E511" s="1">
        <f>VLOOKUP(A511,'Demographic data '!$A$2:$H$927,5,TRUE)</f>
        <v>61</v>
      </c>
      <c r="F511" s="1">
        <f>VLOOKUP(A511,'Demographic data '!$A$2:$H$927,6,TRUE)</f>
        <v>3</v>
      </c>
      <c r="G511" s="1">
        <f>VLOOKUP(A511,'Demographic data '!$A$2:$H$927,7,TRUE)</f>
        <v>2</v>
      </c>
      <c r="H511" s="1">
        <f>VLOOKUP(A511,'Demographic data '!$A$2:$H$927,8,TRUE)</f>
        <v>4</v>
      </c>
      <c r="J511" s="18" t="s">
        <v>2850</v>
      </c>
      <c r="K511" s="18" t="s">
        <v>953</v>
      </c>
      <c r="L511" s="29"/>
      <c r="M511" s="29"/>
      <c r="N511" s="18" t="s">
        <v>2851</v>
      </c>
      <c r="O511" s="18">
        <v>-999</v>
      </c>
      <c r="P511" s="18" t="s">
        <v>242</v>
      </c>
      <c r="Q511" s="18">
        <v>-999</v>
      </c>
      <c r="R511" s="33" t="s">
        <v>2852</v>
      </c>
      <c r="S511" s="33" t="s">
        <v>649</v>
      </c>
      <c r="T511" s="33" t="s">
        <v>2853</v>
      </c>
      <c r="U511" s="33">
        <v>7</v>
      </c>
      <c r="V511" s="31"/>
      <c r="W511" s="31"/>
      <c r="X511" s="31"/>
      <c r="Y511" s="31"/>
      <c r="Z511" s="2"/>
      <c r="AA511" s="2"/>
      <c r="AB511" s="2"/>
      <c r="AC511" s="2"/>
      <c r="AD511" s="2"/>
    </row>
    <row r="512" spans="1:33" ht="14.25" customHeight="1" x14ac:dyDescent="0.2">
      <c r="A512" s="18" t="s">
        <v>2854</v>
      </c>
      <c r="B512" s="1">
        <f>VLOOKUP('FINAL CODES'!A512,'Demographic data '!$A$2:$H$927,2,TRUE)</f>
        <v>627</v>
      </c>
      <c r="C512" s="1">
        <f>VLOOKUP(A512,'Demographic data '!$A$2:$H$927,3,TRUE)</f>
        <v>0</v>
      </c>
      <c r="D512" s="1">
        <f>VLOOKUP(A512,'Demographic data '!$A$2:$H$927,4,TRUE)</f>
        <v>37.994520547945207</v>
      </c>
      <c r="E512" s="1">
        <f>VLOOKUP(A512,'Demographic data '!$A$2:$H$927,5,TRUE)</f>
        <v>82</v>
      </c>
      <c r="F512" s="1">
        <f>VLOOKUP(A512,'Demographic data '!$A$2:$H$927,6,TRUE)</f>
        <v>4</v>
      </c>
      <c r="G512" s="1">
        <f>VLOOKUP(A512,'Demographic data '!$A$2:$H$927,7,TRUE)</f>
        <v>6</v>
      </c>
      <c r="H512" s="1">
        <f>VLOOKUP(A512,'Demographic data '!$A$2:$H$927,8,TRUE)</f>
        <v>2</v>
      </c>
      <c r="J512" s="18" t="s">
        <v>2855</v>
      </c>
      <c r="K512" s="18">
        <v>7</v>
      </c>
      <c r="L512" s="29"/>
      <c r="M512" s="29"/>
      <c r="N512" s="18" t="s">
        <v>2856</v>
      </c>
      <c r="O512" s="18">
        <v>2</v>
      </c>
      <c r="P512" s="18" t="s">
        <v>898</v>
      </c>
      <c r="Q512" s="18">
        <v>-999</v>
      </c>
      <c r="R512" s="33" t="s">
        <v>2857</v>
      </c>
      <c r="S512" s="33" t="s">
        <v>2858</v>
      </c>
      <c r="T512" s="33" t="s">
        <v>2859</v>
      </c>
      <c r="U512" s="33">
        <v>8</v>
      </c>
      <c r="V512" s="31"/>
      <c r="W512" s="31"/>
      <c r="X512" s="31"/>
      <c r="Y512" s="31"/>
      <c r="Z512" s="2"/>
      <c r="AA512" s="2"/>
      <c r="AB512" s="2"/>
      <c r="AC512" s="2"/>
      <c r="AD512" s="2"/>
      <c r="AG512" s="18" t="s">
        <v>2860</v>
      </c>
    </row>
    <row r="513" spans="1:30" ht="14.25" customHeight="1" x14ac:dyDescent="0.2">
      <c r="A513" s="18" t="s">
        <v>2861</v>
      </c>
      <c r="B513" s="1">
        <f>VLOOKUP('FINAL CODES'!A513,'Demographic data '!$A$2:$H$927,2,TRUE)</f>
        <v>1456</v>
      </c>
      <c r="C513" s="1">
        <f>VLOOKUP(A513,'Demographic data '!$A$2:$H$927,3,TRUE)</f>
        <v>0</v>
      </c>
      <c r="D513" s="1">
        <f>VLOOKUP(A513,'Demographic data '!$A$2:$H$927,4,TRUE)</f>
        <v>23.906849315068492</v>
      </c>
      <c r="E513" s="1">
        <f>VLOOKUP(A513,'Demographic data '!$A$2:$H$927,5,TRUE)</f>
        <v>185</v>
      </c>
      <c r="F513" s="1">
        <f>VLOOKUP(A513,'Demographic data '!$A$2:$H$927,6,TRUE)</f>
        <v>3</v>
      </c>
      <c r="G513" s="1">
        <f>VLOOKUP(A513,'Demographic data '!$A$2:$H$927,7,TRUE)</f>
        <v>10</v>
      </c>
      <c r="H513" s="1">
        <f>VLOOKUP(A513,'Demographic data '!$A$2:$H$927,8,TRUE)</f>
        <v>4</v>
      </c>
      <c r="J513" s="18" t="s">
        <v>2862</v>
      </c>
      <c r="K513" s="18">
        <v>-999</v>
      </c>
      <c r="L513" s="29"/>
      <c r="M513" s="29"/>
      <c r="N513" s="18" t="s">
        <v>2863</v>
      </c>
      <c r="O513" s="18" t="s">
        <v>655</v>
      </c>
      <c r="P513" s="18" t="s">
        <v>2864</v>
      </c>
      <c r="Q513" s="18" t="s">
        <v>278</v>
      </c>
      <c r="R513" s="33" t="s">
        <v>2865</v>
      </c>
      <c r="S513" s="33" t="s">
        <v>2866</v>
      </c>
      <c r="T513" s="33" t="s">
        <v>2867</v>
      </c>
      <c r="U513" s="33">
        <v>6</v>
      </c>
      <c r="V513" s="31"/>
      <c r="W513" s="31"/>
      <c r="X513" s="31"/>
      <c r="Y513" s="31"/>
      <c r="Z513" s="2"/>
      <c r="AA513" s="2"/>
      <c r="AB513" s="2"/>
      <c r="AC513" s="2"/>
      <c r="AD513" s="2"/>
    </row>
    <row r="514" spans="1:30" ht="14.25" customHeight="1" x14ac:dyDescent="0.2">
      <c r="A514" s="18" t="s">
        <v>2868</v>
      </c>
      <c r="B514" s="1">
        <f>VLOOKUP('FINAL CODES'!A514,'Demographic data '!$A$2:$H$927,2,TRUE)</f>
        <v>858</v>
      </c>
      <c r="C514" s="1">
        <f>VLOOKUP(A514,'Demographic data '!$A$2:$H$927,3,TRUE)</f>
        <v>1</v>
      </c>
      <c r="D514" s="1">
        <f>VLOOKUP(A514,'Demographic data '!$A$2:$H$927,4,TRUE)</f>
        <v>30.18082191780822</v>
      </c>
      <c r="E514" s="1">
        <f>VLOOKUP(A514,'Demographic data '!$A$2:$H$927,5,TRUE)</f>
        <v>67</v>
      </c>
      <c r="F514" s="1">
        <f>VLOOKUP(A514,'Demographic data '!$A$2:$H$927,6,TRUE)</f>
        <v>9</v>
      </c>
      <c r="G514" s="1">
        <f>VLOOKUP(A514,'Demographic data '!$A$2:$H$927,7,TRUE)</f>
        <v>1</v>
      </c>
      <c r="H514" s="1">
        <f>VLOOKUP(A514,'Demographic data '!$A$2:$H$927,8,TRUE)</f>
        <v>9</v>
      </c>
      <c r="J514" s="18" t="s">
        <v>242</v>
      </c>
      <c r="K514" s="18">
        <v>-999</v>
      </c>
      <c r="L514" s="29"/>
      <c r="M514" s="29"/>
      <c r="N514" s="18" t="s">
        <v>2869</v>
      </c>
      <c r="P514" s="18" t="s">
        <v>242</v>
      </c>
      <c r="Q514" s="18">
        <v>-999</v>
      </c>
      <c r="R514" s="33" t="s">
        <v>2870</v>
      </c>
      <c r="S514" s="33">
        <v>-999</v>
      </c>
      <c r="T514" s="33" t="s">
        <v>2871</v>
      </c>
      <c r="U514" s="33">
        <v>8</v>
      </c>
      <c r="V514" s="31"/>
      <c r="W514" s="31"/>
      <c r="X514" s="31"/>
      <c r="Y514" s="31"/>
      <c r="Z514" s="2"/>
      <c r="AA514" s="2"/>
      <c r="AB514" s="2"/>
      <c r="AC514" s="2"/>
      <c r="AD514" s="2"/>
    </row>
    <row r="515" spans="1:30" ht="14.25" customHeight="1" x14ac:dyDescent="0.2">
      <c r="A515" s="18" t="s">
        <v>2872</v>
      </c>
      <c r="B515" s="1">
        <f>VLOOKUP('FINAL CODES'!A515,'Demographic data '!$A$2:$H$927,2,TRUE)</f>
        <v>1651</v>
      </c>
      <c r="C515" s="1">
        <f>VLOOKUP(A515,'Demographic data '!$A$2:$H$927,3,TRUE)</f>
        <v>1</v>
      </c>
      <c r="D515" s="1">
        <f>VLOOKUP(A515,'Demographic data '!$A$2:$H$927,4,TRUE)</f>
        <v>47.794520547945204</v>
      </c>
      <c r="E515" s="1">
        <f>VLOOKUP(A515,'Demographic data '!$A$2:$H$927,5,TRUE)</f>
        <v>185</v>
      </c>
      <c r="F515" s="1">
        <f>VLOOKUP(A515,'Demographic data '!$A$2:$H$927,6,TRUE)</f>
        <v>2</v>
      </c>
      <c r="G515" s="1">
        <f>VLOOKUP(A515,'Demographic data '!$A$2:$H$927,7,TRUE)</f>
        <v>3</v>
      </c>
      <c r="H515" s="1">
        <f>VLOOKUP(A515,'Demographic data '!$A$2:$H$927,8,TRUE)</f>
        <v>5</v>
      </c>
      <c r="J515" s="18" t="s">
        <v>2873</v>
      </c>
      <c r="K515" s="18">
        <v>7</v>
      </c>
      <c r="L515" s="29"/>
      <c r="M515" s="29"/>
      <c r="N515" s="18" t="s">
        <v>2874</v>
      </c>
      <c r="O515" s="18" t="s">
        <v>426</v>
      </c>
      <c r="P515" s="18" t="s">
        <v>2875</v>
      </c>
      <c r="Q515" s="18">
        <v>7</v>
      </c>
      <c r="R515" s="33" t="s">
        <v>2876</v>
      </c>
      <c r="S515" s="33" t="s">
        <v>921</v>
      </c>
      <c r="T515" s="33" t="s">
        <v>2877</v>
      </c>
      <c r="U515" s="33" t="s">
        <v>969</v>
      </c>
      <c r="V515" s="31"/>
      <c r="W515" s="31"/>
      <c r="X515" s="31"/>
      <c r="Y515" s="31"/>
      <c r="Z515" s="2"/>
      <c r="AA515" s="2"/>
      <c r="AB515" s="2"/>
      <c r="AC515" s="2"/>
      <c r="AD515" s="2"/>
    </row>
    <row r="516" spans="1:30" ht="14.25" customHeight="1" x14ac:dyDescent="0.2">
      <c r="A516" s="18" t="s">
        <v>2878</v>
      </c>
      <c r="B516" s="1">
        <f>VLOOKUP('FINAL CODES'!A516,'Demographic data '!$A$2:$H$927,2,TRUE)</f>
        <v>615</v>
      </c>
      <c r="C516" s="1">
        <f>VLOOKUP(A516,'Demographic data '!$A$2:$H$927,3,TRUE)</f>
        <v>0</v>
      </c>
      <c r="D516" s="1">
        <f>VLOOKUP(A516,'Demographic data '!$A$2:$H$927,4,TRUE)</f>
        <v>70.854794520547941</v>
      </c>
      <c r="E516" s="1">
        <f>VLOOKUP(A516,'Demographic data '!$A$2:$H$927,5,TRUE)</f>
        <v>185</v>
      </c>
      <c r="F516" s="1">
        <f>VLOOKUP(A516,'Demographic data '!$A$2:$H$927,6,TRUE)</f>
        <v>7</v>
      </c>
      <c r="G516" s="1">
        <f>VLOOKUP(A516,'Demographic data '!$A$2:$H$927,7,TRUE)</f>
        <v>2</v>
      </c>
      <c r="H516" s="1">
        <f>VLOOKUP(A516,'Demographic data '!$A$2:$H$927,8,TRUE)</f>
        <v>3</v>
      </c>
      <c r="J516" s="18" t="s">
        <v>2879</v>
      </c>
      <c r="K516" s="18">
        <v>2</v>
      </c>
      <c r="L516" s="29"/>
      <c r="M516" s="29"/>
      <c r="N516" s="18" t="s">
        <v>2880</v>
      </c>
      <c r="O516" s="18" t="s">
        <v>2881</v>
      </c>
      <c r="P516" s="18" t="s">
        <v>2882</v>
      </c>
      <c r="Q516" s="18" t="s">
        <v>1442</v>
      </c>
      <c r="R516" s="33" t="s">
        <v>2883</v>
      </c>
      <c r="S516" s="33" t="s">
        <v>2884</v>
      </c>
      <c r="T516" s="33" t="s">
        <v>2885</v>
      </c>
      <c r="U516" s="33">
        <v>12</v>
      </c>
      <c r="V516" s="31"/>
      <c r="W516" s="31"/>
      <c r="X516" s="31"/>
      <c r="Y516" s="31"/>
      <c r="Z516" s="2"/>
      <c r="AA516" s="2"/>
      <c r="AB516" s="2"/>
      <c r="AC516" s="2"/>
      <c r="AD516" s="2"/>
    </row>
    <row r="517" spans="1:30" ht="14.25" customHeight="1" x14ac:dyDescent="0.2">
      <c r="A517" s="18" t="s">
        <v>2886</v>
      </c>
      <c r="B517" s="1">
        <f>VLOOKUP('FINAL CODES'!A517,'Demographic data '!$A$2:$H$927,2,TRUE)</f>
        <v>224</v>
      </c>
      <c r="C517" s="1">
        <f>VLOOKUP(A517,'Demographic data '!$A$2:$H$927,3,TRUE)</f>
        <v>1</v>
      </c>
      <c r="D517" s="1">
        <f>VLOOKUP(A517,'Demographic data '!$A$2:$H$927,4,TRUE)</f>
        <v>23.747945205479454</v>
      </c>
      <c r="E517" s="1">
        <f>VLOOKUP(A517,'Demographic data '!$A$2:$H$927,5,TRUE)</f>
        <v>104</v>
      </c>
      <c r="F517" s="1">
        <f>VLOOKUP(A517,'Demographic data '!$A$2:$H$927,6,TRUE)</f>
        <v>4</v>
      </c>
      <c r="G517" s="1">
        <f>VLOOKUP(A517,'Demographic data '!$A$2:$H$927,7,TRUE)</f>
        <v>2</v>
      </c>
      <c r="H517" s="1">
        <f>VLOOKUP(A517,'Demographic data '!$A$2:$H$927,8,TRUE)</f>
        <v>10</v>
      </c>
      <c r="J517" s="18" t="s">
        <v>2887</v>
      </c>
      <c r="K517" s="18" t="s">
        <v>821</v>
      </c>
      <c r="L517" s="29"/>
      <c r="M517" s="29"/>
      <c r="N517" s="18" t="s">
        <v>2888</v>
      </c>
      <c r="O517" s="18" t="s">
        <v>159</v>
      </c>
      <c r="P517" s="18" t="s">
        <v>242</v>
      </c>
      <c r="Q517" s="18">
        <v>-999</v>
      </c>
      <c r="R517" s="33" t="s">
        <v>2889</v>
      </c>
      <c r="S517" s="33" t="s">
        <v>101</v>
      </c>
      <c r="T517" s="33" t="s">
        <v>71</v>
      </c>
      <c r="U517" s="33">
        <v>13</v>
      </c>
      <c r="V517" s="31"/>
      <c r="W517" s="31"/>
      <c r="X517" s="31"/>
      <c r="Y517" s="31"/>
      <c r="Z517" s="2"/>
      <c r="AA517" s="2"/>
      <c r="AB517" s="2"/>
      <c r="AC517" s="2"/>
      <c r="AD517" s="2"/>
    </row>
    <row r="518" spans="1:30" ht="14.25" customHeight="1" x14ac:dyDescent="0.2">
      <c r="A518" s="18" t="s">
        <v>2890</v>
      </c>
      <c r="B518" s="1">
        <f>VLOOKUP('FINAL CODES'!A518,'Demographic data '!$A$2:$H$927,2,TRUE)</f>
        <v>1331</v>
      </c>
      <c r="C518" s="1">
        <f>VLOOKUP(A518,'Demographic data '!$A$2:$H$927,3,TRUE)</f>
        <v>1</v>
      </c>
      <c r="D518" s="1">
        <f>VLOOKUP(A518,'Demographic data '!$A$2:$H$927,4,TRUE)</f>
        <v>20.016438356164382</v>
      </c>
      <c r="E518" s="1">
        <f>VLOOKUP(A518,'Demographic data '!$A$2:$H$927,5,TRUE)</f>
        <v>185</v>
      </c>
      <c r="F518" s="1">
        <f>VLOOKUP(A518,'Demographic data '!$A$2:$H$927,6,TRUE)</f>
        <v>1</v>
      </c>
      <c r="G518" s="1">
        <f>VLOOKUP(A518,'Demographic data '!$A$2:$H$927,7,TRUE)</f>
        <v>8</v>
      </c>
      <c r="H518" s="1">
        <f>VLOOKUP(A518,'Demographic data '!$A$2:$H$927,8,TRUE)</f>
        <v>4</v>
      </c>
      <c r="K518" s="18">
        <v>-99</v>
      </c>
      <c r="L518" s="29"/>
      <c r="M518" s="29"/>
      <c r="O518" s="18">
        <v>-99</v>
      </c>
      <c r="Q518" s="18">
        <v>-99</v>
      </c>
      <c r="R518" s="33"/>
      <c r="S518" s="33">
        <v>-99</v>
      </c>
      <c r="T518" s="33"/>
      <c r="U518" s="33">
        <v>-99</v>
      </c>
      <c r="V518" s="31"/>
      <c r="W518" s="31"/>
      <c r="X518" s="31"/>
      <c r="Y518" s="31"/>
      <c r="Z518" s="2"/>
      <c r="AA518" s="2"/>
      <c r="AB518" s="2"/>
      <c r="AC518" s="2"/>
      <c r="AD518" s="2"/>
    </row>
    <row r="519" spans="1:30" ht="14.25" customHeight="1" x14ac:dyDescent="0.2">
      <c r="A519" s="18" t="s">
        <v>2891</v>
      </c>
      <c r="B519" s="1">
        <f>VLOOKUP('FINAL CODES'!A519,'Demographic data '!$A$2:$H$927,2,TRUE)</f>
        <v>558</v>
      </c>
      <c r="C519" s="1">
        <f>VLOOKUP(A519,'Demographic data '!$A$2:$H$927,3,TRUE)</f>
        <v>1</v>
      </c>
      <c r="D519" s="1">
        <f>VLOOKUP(A519,'Demographic data '!$A$2:$H$927,4,TRUE)</f>
        <v>24.290410958904111</v>
      </c>
      <c r="E519" s="1">
        <f>VLOOKUP(A519,'Demographic data '!$A$2:$H$927,5,TRUE)</f>
        <v>185</v>
      </c>
      <c r="F519" s="1">
        <f>VLOOKUP(A519,'Demographic data '!$A$2:$H$927,6,TRUE)</f>
        <v>2</v>
      </c>
      <c r="G519" s="1">
        <f>VLOOKUP(A519,'Demographic data '!$A$2:$H$927,7,TRUE)</f>
        <v>1</v>
      </c>
      <c r="H519" s="1">
        <f>VLOOKUP(A519,'Demographic data '!$A$2:$H$927,8,TRUE)</f>
        <v>9</v>
      </c>
      <c r="J519" s="18" t="s">
        <v>2892</v>
      </c>
      <c r="K519" s="18" t="s">
        <v>101</v>
      </c>
      <c r="L519" s="29"/>
      <c r="M519" s="29"/>
      <c r="N519" s="18" t="s">
        <v>2893</v>
      </c>
      <c r="O519" s="18" t="s">
        <v>2894</v>
      </c>
      <c r="P519" s="18" t="s">
        <v>2895</v>
      </c>
      <c r="Q519" s="18">
        <v>2</v>
      </c>
      <c r="R519" s="33" t="s">
        <v>2896</v>
      </c>
      <c r="S519" s="33" t="s">
        <v>152</v>
      </c>
      <c r="T519" s="33" t="s">
        <v>2897</v>
      </c>
      <c r="U519" s="33" t="s">
        <v>133</v>
      </c>
      <c r="V519" s="31"/>
      <c r="W519" s="31"/>
      <c r="X519" s="31"/>
      <c r="Y519" s="31"/>
      <c r="Z519" s="2"/>
      <c r="AA519" s="2"/>
      <c r="AB519" s="2"/>
      <c r="AC519" s="2"/>
      <c r="AD519" s="2"/>
    </row>
    <row r="520" spans="1:30" ht="14.25" customHeight="1" x14ac:dyDescent="0.2">
      <c r="A520" s="18" t="s">
        <v>2898</v>
      </c>
      <c r="B520" s="1">
        <f>VLOOKUP('FINAL CODES'!A520,'Demographic data '!$A$2:$H$927,2,TRUE)</f>
        <v>828</v>
      </c>
      <c r="C520" s="1">
        <f>VLOOKUP(A520,'Demographic data '!$A$2:$H$927,3,TRUE)</f>
        <v>1</v>
      </c>
      <c r="D520" s="1">
        <f>VLOOKUP(A520,'Demographic data '!$A$2:$H$927,4,TRUE)</f>
        <v>27.465753424657535</v>
      </c>
      <c r="E520" s="1">
        <f>VLOOKUP(A520,'Demographic data '!$A$2:$H$927,5,TRUE)</f>
        <v>185</v>
      </c>
      <c r="F520" s="1">
        <f>VLOOKUP(A520,'Demographic data '!$A$2:$H$927,6,TRUE)</f>
        <v>3</v>
      </c>
      <c r="G520" s="1">
        <f>VLOOKUP(A520,'Demographic data '!$A$2:$H$927,7,TRUE)</f>
        <v>5</v>
      </c>
      <c r="H520" s="1">
        <f>VLOOKUP(A520,'Demographic data '!$A$2:$H$927,8,TRUE)</f>
        <v>4</v>
      </c>
      <c r="J520" s="18" t="s">
        <v>2899</v>
      </c>
      <c r="K520" s="18" t="s">
        <v>101</v>
      </c>
      <c r="L520" s="29"/>
      <c r="M520" s="29"/>
      <c r="N520" s="18" t="s">
        <v>1522</v>
      </c>
      <c r="O520" s="18">
        <v>-99</v>
      </c>
      <c r="P520" s="18" t="s">
        <v>2900</v>
      </c>
      <c r="Q520" s="18">
        <v>2</v>
      </c>
      <c r="R520" s="33" t="s">
        <v>2901</v>
      </c>
      <c r="S520" s="33" t="s">
        <v>101</v>
      </c>
      <c r="T520" s="33" t="s">
        <v>71</v>
      </c>
      <c r="U520" s="33">
        <v>13</v>
      </c>
      <c r="V520" s="31"/>
      <c r="W520" s="31"/>
      <c r="X520" s="31"/>
      <c r="Y520" s="31"/>
      <c r="Z520" s="2"/>
      <c r="AA520" s="2"/>
      <c r="AB520" s="2"/>
      <c r="AC520" s="2"/>
      <c r="AD520" s="2"/>
    </row>
    <row r="521" spans="1:30" ht="14.25" customHeight="1" x14ac:dyDescent="0.2">
      <c r="A521" s="18" t="s">
        <v>2902</v>
      </c>
      <c r="B521" s="1">
        <f>VLOOKUP('FINAL CODES'!A521,'Demographic data '!$A$2:$H$927,2,TRUE)</f>
        <v>27</v>
      </c>
      <c r="C521" s="1">
        <f>VLOOKUP(A521,'Demographic data '!$A$2:$H$927,3,TRUE)</f>
        <v>0</v>
      </c>
      <c r="D521" s="1">
        <f>VLOOKUP(A521,'Demographic data '!$A$2:$H$927,4,TRUE)</f>
        <v>72.263013698630132</v>
      </c>
      <c r="E521" s="1">
        <f>VLOOKUP(A521,'Demographic data '!$A$2:$H$927,5,TRUE)</f>
        <v>185</v>
      </c>
      <c r="F521" s="1">
        <f>VLOOKUP(A521,'Demographic data '!$A$2:$H$927,6,TRUE)</f>
        <v>7</v>
      </c>
      <c r="G521" s="1">
        <f>VLOOKUP(A521,'Demographic data '!$A$2:$H$927,7,TRUE)</f>
        <v>5</v>
      </c>
      <c r="H521" s="1">
        <f>VLOOKUP(A521,'Demographic data '!$A$2:$H$927,8,TRUE)</f>
        <v>10</v>
      </c>
      <c r="K521" s="18">
        <v>-999</v>
      </c>
      <c r="L521" s="29"/>
      <c r="M521" s="29"/>
      <c r="O521" s="18">
        <v>-99</v>
      </c>
      <c r="Q521" s="18">
        <v>-99</v>
      </c>
      <c r="R521" s="33"/>
      <c r="S521" s="33">
        <v>-99</v>
      </c>
      <c r="T521" s="33"/>
      <c r="U521" s="33">
        <v>-99</v>
      </c>
      <c r="V521" s="31"/>
      <c r="W521" s="31"/>
      <c r="X521" s="31"/>
      <c r="Y521" s="31"/>
      <c r="Z521" s="2"/>
      <c r="AA521" s="2"/>
      <c r="AB521" s="2"/>
      <c r="AC521" s="2"/>
      <c r="AD521" s="2"/>
    </row>
    <row r="522" spans="1:30" ht="14.25" customHeight="1" x14ac:dyDescent="0.2">
      <c r="A522" s="18" t="s">
        <v>2903</v>
      </c>
      <c r="B522" s="1">
        <f>VLOOKUP('FINAL CODES'!A522,'Demographic data '!$A$2:$H$927,2,TRUE)</f>
        <v>761</v>
      </c>
      <c r="C522" s="1">
        <f>VLOOKUP(A522,'Demographic data '!$A$2:$H$927,3,TRUE)</f>
        <v>0</v>
      </c>
      <c r="D522" s="1">
        <f>VLOOKUP(A522,'Demographic data '!$A$2:$H$927,4,TRUE)</f>
        <v>33.917808219178085</v>
      </c>
      <c r="E522" s="1">
        <f>VLOOKUP(A522,'Demographic data '!$A$2:$H$927,5,TRUE)</f>
        <v>-9</v>
      </c>
      <c r="F522" s="1">
        <f>VLOOKUP(A522,'Demographic data '!$A$2:$H$927,6,TRUE)</f>
        <v>-9</v>
      </c>
      <c r="G522" s="1">
        <f>VLOOKUP(A522,'Demographic data '!$A$2:$H$927,7,TRUE)</f>
        <v>-9</v>
      </c>
      <c r="H522" s="1">
        <f>VLOOKUP(A522,'Demographic data '!$A$2:$H$927,8,TRUE)</f>
        <v>-9</v>
      </c>
      <c r="J522" s="18" t="s">
        <v>2904</v>
      </c>
      <c r="K522" s="18" t="s">
        <v>2669</v>
      </c>
      <c r="L522" s="29"/>
      <c r="M522" s="29"/>
      <c r="N522" s="18" t="s">
        <v>2905</v>
      </c>
      <c r="O522" s="18" t="s">
        <v>2906</v>
      </c>
      <c r="P522" s="18" t="s">
        <v>2907</v>
      </c>
      <c r="Q522" s="18" t="s">
        <v>350</v>
      </c>
      <c r="R522" s="33" t="s">
        <v>2908</v>
      </c>
      <c r="S522" s="33" t="s">
        <v>2909</v>
      </c>
      <c r="T522" s="33" t="s">
        <v>2910</v>
      </c>
      <c r="U522" s="33">
        <v>11</v>
      </c>
      <c r="V522" s="31"/>
      <c r="W522" s="31"/>
      <c r="X522" s="31"/>
      <c r="Y522" s="31"/>
      <c r="Z522" s="2"/>
      <c r="AA522" s="2"/>
      <c r="AB522" s="2"/>
      <c r="AC522" s="2"/>
      <c r="AD522" s="2"/>
    </row>
    <row r="523" spans="1:30" ht="14.25" customHeight="1" x14ac:dyDescent="0.2">
      <c r="A523" s="18" t="s">
        <v>2911</v>
      </c>
      <c r="B523" s="1">
        <f>VLOOKUP('FINAL CODES'!A523,'Demographic data '!$A$2:$H$927,2,TRUE)</f>
        <v>1920</v>
      </c>
      <c r="C523" s="1">
        <f>VLOOKUP(A523,'Demographic data '!$A$2:$H$927,3,TRUE)</f>
        <v>1</v>
      </c>
      <c r="D523" s="1">
        <f>VLOOKUP(A523,'Demographic data '!$A$2:$H$927,4,TRUE)</f>
        <v>29.375342465753423</v>
      </c>
      <c r="E523" s="1">
        <f>VLOOKUP(A523,'Demographic data '!$A$2:$H$927,5,TRUE)</f>
        <v>187</v>
      </c>
      <c r="F523" s="1">
        <f>VLOOKUP(A523,'Demographic data '!$A$2:$H$927,6,TRUE)</f>
        <v>3</v>
      </c>
      <c r="G523" s="1">
        <f>VLOOKUP(A523,'Demographic data '!$A$2:$H$927,7,TRUE)</f>
        <v>4</v>
      </c>
      <c r="H523" s="1">
        <f>VLOOKUP(A523,'Demographic data '!$A$2:$H$927,8,TRUE)</f>
        <v>3</v>
      </c>
      <c r="J523" s="18" t="s">
        <v>2912</v>
      </c>
      <c r="K523" s="18" t="s">
        <v>2913</v>
      </c>
      <c r="L523" s="29"/>
      <c r="M523" s="29"/>
      <c r="N523" s="18" t="s">
        <v>2914</v>
      </c>
      <c r="O523" s="18" t="s">
        <v>511</v>
      </c>
      <c r="P523" s="18" t="s">
        <v>2915</v>
      </c>
      <c r="Q523" s="18">
        <v>2</v>
      </c>
      <c r="R523" s="33" t="s">
        <v>2916</v>
      </c>
      <c r="S523" s="33" t="s">
        <v>101</v>
      </c>
      <c r="T523" s="33" t="s">
        <v>513</v>
      </c>
      <c r="U523" s="33">
        <v>13</v>
      </c>
      <c r="V523" s="31"/>
      <c r="W523" s="31"/>
      <c r="X523" s="31"/>
      <c r="Y523" s="31"/>
      <c r="Z523" s="2"/>
      <c r="AA523" s="2"/>
      <c r="AB523" s="2"/>
      <c r="AC523" s="2"/>
      <c r="AD523" s="2"/>
    </row>
    <row r="524" spans="1:30" ht="14.25" customHeight="1" x14ac:dyDescent="0.2">
      <c r="A524" s="18" t="s">
        <v>2917</v>
      </c>
      <c r="B524" s="1">
        <f>VLOOKUP('FINAL CODES'!A524,'Demographic data '!$A$2:$H$927,2,TRUE)</f>
        <v>348</v>
      </c>
      <c r="C524" s="1">
        <f>VLOOKUP(A524,'Demographic data '!$A$2:$H$927,3,TRUE)</f>
        <v>1</v>
      </c>
      <c r="D524" s="1">
        <f>VLOOKUP(A524,'Demographic data '!$A$2:$H$927,4,TRUE)</f>
        <v>23.624657534246577</v>
      </c>
      <c r="E524" s="1">
        <f>VLOOKUP(A524,'Demographic data '!$A$2:$H$927,5,TRUE)</f>
        <v>185</v>
      </c>
      <c r="F524" s="1">
        <f>VLOOKUP(A524,'Demographic data '!$A$2:$H$927,6,TRUE)</f>
        <v>4</v>
      </c>
      <c r="G524" s="1">
        <f>VLOOKUP(A524,'Demographic data '!$A$2:$H$927,7,TRUE)</f>
        <v>5</v>
      </c>
      <c r="H524" s="1">
        <f>VLOOKUP(A524,'Demographic data '!$A$2:$H$927,8,TRUE)</f>
        <v>10</v>
      </c>
      <c r="K524" s="18">
        <v>-99</v>
      </c>
      <c r="L524" s="29"/>
      <c r="M524" s="29"/>
      <c r="O524" s="18">
        <v>-99</v>
      </c>
      <c r="Q524" s="18">
        <v>-99</v>
      </c>
      <c r="R524" s="33"/>
      <c r="S524" s="33">
        <v>-99</v>
      </c>
      <c r="T524" s="33"/>
      <c r="U524" s="33">
        <v>-99</v>
      </c>
      <c r="V524" s="31"/>
      <c r="W524" s="31"/>
      <c r="X524" s="31"/>
      <c r="Y524" s="31"/>
      <c r="Z524" s="2"/>
      <c r="AA524" s="2"/>
      <c r="AB524" s="2"/>
      <c r="AC524" s="2"/>
      <c r="AD524" s="2"/>
    </row>
    <row r="525" spans="1:30" ht="14.25" customHeight="1" x14ac:dyDescent="0.2">
      <c r="A525" s="18" t="s">
        <v>2918</v>
      </c>
      <c r="B525" s="1">
        <f>VLOOKUP('FINAL CODES'!A525,'Demographic data '!$A$2:$H$927,2,TRUE)</f>
        <v>1791</v>
      </c>
      <c r="C525" s="1">
        <f>VLOOKUP(A525,'Demographic data '!$A$2:$H$927,3,TRUE)</f>
        <v>1</v>
      </c>
      <c r="D525" s="1">
        <f>VLOOKUP(A525,'Demographic data '!$A$2:$H$927,4,TRUE)</f>
        <v>31.495890410958904</v>
      </c>
      <c r="E525" s="1">
        <f>VLOOKUP(A525,'Demographic data '!$A$2:$H$927,5,TRUE)</f>
        <v>-9</v>
      </c>
      <c r="F525" s="1">
        <f>VLOOKUP(A525,'Demographic data '!$A$2:$H$927,6,TRUE)</f>
        <v>-9</v>
      </c>
      <c r="G525" s="1">
        <f>VLOOKUP(A525,'Demographic data '!$A$2:$H$927,7,TRUE)</f>
        <v>-9</v>
      </c>
      <c r="H525" s="1">
        <f>VLOOKUP(A525,'Demographic data '!$A$2:$H$927,8,TRUE)</f>
        <v>-9</v>
      </c>
      <c r="J525" s="18" t="s">
        <v>2919</v>
      </c>
      <c r="K525" s="18" t="s">
        <v>125</v>
      </c>
      <c r="L525" s="29"/>
      <c r="M525" s="29"/>
      <c r="N525" s="18" t="s">
        <v>2920</v>
      </c>
      <c r="O525" s="18" t="s">
        <v>2921</v>
      </c>
      <c r="P525" s="18" t="s">
        <v>1122</v>
      </c>
      <c r="Q525" s="18">
        <v>-999</v>
      </c>
      <c r="R525" s="33" t="s">
        <v>2922</v>
      </c>
      <c r="S525" s="33" t="s">
        <v>133</v>
      </c>
      <c r="T525" s="33" t="s">
        <v>2923</v>
      </c>
      <c r="U525" s="33">
        <v>7</v>
      </c>
      <c r="V525" s="31"/>
      <c r="W525" s="31"/>
      <c r="X525" s="31"/>
      <c r="Y525" s="31"/>
      <c r="Z525" s="2"/>
      <c r="AA525" s="2"/>
      <c r="AB525" s="2"/>
      <c r="AC525" s="2"/>
      <c r="AD525" s="2"/>
    </row>
    <row r="526" spans="1:30" ht="14.25" customHeight="1" x14ac:dyDescent="0.2">
      <c r="A526" s="18" t="s">
        <v>2924</v>
      </c>
      <c r="B526" s="1">
        <f>VLOOKUP('FINAL CODES'!A526,'Demographic data '!$A$2:$H$927,2,TRUE)</f>
        <v>1097</v>
      </c>
      <c r="C526" s="1">
        <f>VLOOKUP(A526,'Demographic data '!$A$2:$H$927,3,TRUE)</f>
        <v>1</v>
      </c>
      <c r="D526" s="1">
        <f>VLOOKUP(A526,'Demographic data '!$A$2:$H$927,4,TRUE)</f>
        <v>31.460273972602739</v>
      </c>
      <c r="E526" s="1">
        <f>VLOOKUP(A526,'Demographic data '!$A$2:$H$927,5,TRUE)</f>
        <v>187</v>
      </c>
      <c r="F526" s="1">
        <f>VLOOKUP(A526,'Demographic data '!$A$2:$H$927,6,TRUE)</f>
        <v>3</v>
      </c>
      <c r="G526" s="1">
        <f>VLOOKUP(A526,'Demographic data '!$A$2:$H$927,7,TRUE)</f>
        <v>3</v>
      </c>
      <c r="H526" s="1">
        <f>VLOOKUP(A526,'Demographic data '!$A$2:$H$927,8,TRUE)</f>
        <v>2</v>
      </c>
      <c r="J526" s="18" t="s">
        <v>2925</v>
      </c>
      <c r="K526" s="18">
        <v>-999</v>
      </c>
      <c r="L526" s="29"/>
      <c r="M526" s="29"/>
      <c r="N526" s="18" t="s">
        <v>123</v>
      </c>
      <c r="O526" s="18">
        <v>-999</v>
      </c>
      <c r="P526" s="18" t="s">
        <v>2926</v>
      </c>
      <c r="Q526" s="18" t="s">
        <v>350</v>
      </c>
      <c r="R526" s="33" t="s">
        <v>2927</v>
      </c>
      <c r="S526" s="33" t="s">
        <v>152</v>
      </c>
      <c r="T526" s="33">
        <v>-99</v>
      </c>
      <c r="U526" s="33">
        <v>-99</v>
      </c>
      <c r="V526" s="31"/>
      <c r="W526" s="31"/>
      <c r="X526" s="31"/>
      <c r="Y526" s="31"/>
      <c r="Z526" s="2"/>
      <c r="AA526" s="2"/>
      <c r="AB526" s="2"/>
      <c r="AC526" s="2"/>
      <c r="AD526" s="2"/>
    </row>
    <row r="527" spans="1:30" ht="14.25" customHeight="1" x14ac:dyDescent="0.2">
      <c r="A527" s="18" t="s">
        <v>2928</v>
      </c>
      <c r="B527" s="1">
        <f>VLOOKUP('FINAL CODES'!A527,'Demographic data '!$A$2:$H$927,2,TRUE)</f>
        <v>155</v>
      </c>
      <c r="C527" s="1">
        <f>VLOOKUP(A527,'Demographic data '!$A$2:$H$927,3,TRUE)</f>
        <v>1</v>
      </c>
      <c r="D527" s="1">
        <f>VLOOKUP(A527,'Demographic data '!$A$2:$H$927,4,TRUE)</f>
        <v>52.010958904109586</v>
      </c>
      <c r="E527" s="1">
        <f>VLOOKUP(A527,'Demographic data '!$A$2:$H$927,5,TRUE)</f>
        <v>185</v>
      </c>
      <c r="F527" s="1">
        <f>VLOOKUP(A527,'Demographic data '!$A$2:$H$927,6,TRUE)</f>
        <v>4</v>
      </c>
      <c r="G527" s="1">
        <f>VLOOKUP(A527,'Demographic data '!$A$2:$H$927,7,TRUE)</f>
        <v>7</v>
      </c>
      <c r="H527" s="1">
        <f>VLOOKUP(A527,'Demographic data '!$A$2:$H$927,8,TRUE)</f>
        <v>10</v>
      </c>
      <c r="J527" s="18" t="s">
        <v>2929</v>
      </c>
      <c r="K527" s="18" t="s">
        <v>125</v>
      </c>
      <c r="L527" s="29"/>
      <c r="M527" s="29"/>
      <c r="N527" s="18" t="s">
        <v>2930</v>
      </c>
      <c r="O527" s="18" t="s">
        <v>511</v>
      </c>
      <c r="P527" s="18" t="s">
        <v>585</v>
      </c>
      <c r="Q527" s="18">
        <v>-999</v>
      </c>
      <c r="R527" s="33" t="s">
        <v>2931</v>
      </c>
      <c r="S527" s="33">
        <v>7</v>
      </c>
      <c r="T527" s="33" t="s">
        <v>585</v>
      </c>
      <c r="U527" s="33">
        <v>13</v>
      </c>
      <c r="V527" s="31"/>
      <c r="W527" s="31"/>
      <c r="X527" s="31"/>
      <c r="Y527" s="31"/>
      <c r="Z527" s="2"/>
      <c r="AA527" s="2"/>
      <c r="AB527" s="2"/>
      <c r="AC527" s="2"/>
      <c r="AD527" s="2"/>
    </row>
    <row r="528" spans="1:30" ht="14.25" customHeight="1" x14ac:dyDescent="0.2">
      <c r="A528" s="18" t="s">
        <v>2932</v>
      </c>
      <c r="B528" s="1">
        <f>VLOOKUP('FINAL CODES'!A528,'Demographic data '!$A$2:$H$927,2,TRUE)</f>
        <v>41</v>
      </c>
      <c r="C528" s="1">
        <f>VLOOKUP(A528,'Demographic data '!$A$2:$H$927,3,TRUE)</f>
        <v>1</v>
      </c>
      <c r="D528" s="1">
        <f>VLOOKUP(A528,'Demographic data '!$A$2:$H$927,4,TRUE)</f>
        <v>33.167123287671231</v>
      </c>
      <c r="E528" s="1">
        <f>VLOOKUP(A528,'Demographic data '!$A$2:$H$927,5,TRUE)</f>
        <v>31</v>
      </c>
      <c r="F528" s="1">
        <f>VLOOKUP(A528,'Demographic data '!$A$2:$H$927,6,TRUE)</f>
        <v>4</v>
      </c>
      <c r="G528" s="1">
        <f>VLOOKUP(A528,'Demographic data '!$A$2:$H$927,7,TRUE)</f>
        <v>11</v>
      </c>
      <c r="H528" s="1">
        <f>VLOOKUP(A528,'Demographic data '!$A$2:$H$927,8,TRUE)</f>
        <v>10</v>
      </c>
      <c r="J528" s="18" t="s">
        <v>2933</v>
      </c>
      <c r="K528" s="18" t="s">
        <v>2934</v>
      </c>
      <c r="L528" s="29"/>
      <c r="M528" s="29"/>
      <c r="N528" s="18" t="s">
        <v>2935</v>
      </c>
      <c r="O528" s="18" t="s">
        <v>2936</v>
      </c>
      <c r="P528" s="18" t="s">
        <v>2937</v>
      </c>
      <c r="Q528" s="18" t="s">
        <v>2938</v>
      </c>
      <c r="R528" s="33" t="s">
        <v>2939</v>
      </c>
      <c r="S528" s="33" t="s">
        <v>2940</v>
      </c>
      <c r="T528" s="33" t="s">
        <v>2941</v>
      </c>
      <c r="U528" s="33">
        <v>8</v>
      </c>
      <c r="V528" s="31"/>
      <c r="W528" s="31"/>
      <c r="X528" s="31"/>
      <c r="Y528" s="31"/>
      <c r="Z528" s="2"/>
      <c r="AA528" s="2"/>
      <c r="AB528" s="2"/>
      <c r="AC528" s="2"/>
      <c r="AD528" s="2"/>
    </row>
    <row r="529" spans="1:30" ht="14.25" customHeight="1" x14ac:dyDescent="0.2">
      <c r="A529" s="18" t="s">
        <v>2942</v>
      </c>
      <c r="B529" s="1">
        <f>VLOOKUP('FINAL CODES'!A529,'Demographic data '!$A$2:$H$927,2,TRUE)</f>
        <v>1221</v>
      </c>
      <c r="C529" s="1">
        <f>VLOOKUP(A529,'Demographic data '!$A$2:$H$927,3,TRUE)</f>
        <v>1</v>
      </c>
      <c r="D529" s="1">
        <f>VLOOKUP(A529,'Demographic data '!$A$2:$H$927,4,TRUE)</f>
        <v>51.950684931506849</v>
      </c>
      <c r="E529" s="1">
        <f>VLOOKUP(A529,'Demographic data '!$A$2:$H$927,5,TRUE)</f>
        <v>185</v>
      </c>
      <c r="F529" s="1">
        <f>VLOOKUP(A529,'Demographic data '!$A$2:$H$927,6,TRUE)</f>
        <v>5</v>
      </c>
      <c r="G529" s="1">
        <f>VLOOKUP(A529,'Demographic data '!$A$2:$H$927,7,TRUE)</f>
        <v>3</v>
      </c>
      <c r="H529" s="1">
        <f>VLOOKUP(A529,'Demographic data '!$A$2:$H$927,8,TRUE)</f>
        <v>10</v>
      </c>
      <c r="J529" s="18" t="s">
        <v>2943</v>
      </c>
      <c r="K529" s="18" t="s">
        <v>509</v>
      </c>
      <c r="L529" s="29"/>
      <c r="M529" s="29"/>
      <c r="N529" s="18" t="s">
        <v>2944</v>
      </c>
      <c r="O529" s="18" t="s">
        <v>1059</v>
      </c>
      <c r="P529" s="18" t="s">
        <v>2945</v>
      </c>
      <c r="Q529" s="18" t="s">
        <v>278</v>
      </c>
      <c r="R529" s="33" t="s">
        <v>2946</v>
      </c>
      <c r="S529" s="33" t="s">
        <v>2947</v>
      </c>
      <c r="T529" s="33" t="s">
        <v>2948</v>
      </c>
      <c r="U529" s="33" t="s">
        <v>707</v>
      </c>
      <c r="V529" s="31"/>
      <c r="W529" s="31"/>
      <c r="X529" s="31"/>
      <c r="Y529" s="31"/>
      <c r="Z529" s="2"/>
      <c r="AA529" s="2"/>
      <c r="AB529" s="2"/>
      <c r="AC529" s="2"/>
      <c r="AD529" s="2"/>
    </row>
    <row r="530" spans="1:30" ht="14.25" customHeight="1" x14ac:dyDescent="0.2">
      <c r="A530" s="18" t="s">
        <v>2949</v>
      </c>
      <c r="B530" s="1">
        <f>VLOOKUP('FINAL CODES'!A530,'Demographic data '!$A$2:$H$927,2,TRUE)</f>
        <v>1102</v>
      </c>
      <c r="C530" s="1">
        <f>VLOOKUP(A530,'Demographic data '!$A$2:$H$927,3,TRUE)</f>
        <v>1</v>
      </c>
      <c r="D530" s="1">
        <f>VLOOKUP(A530,'Demographic data '!$A$2:$H$927,4,TRUE)</f>
        <v>29.079452054794519</v>
      </c>
      <c r="E530" s="1">
        <f>VLOOKUP(A530,'Demographic data '!$A$2:$H$927,5,TRUE)</f>
        <v>61</v>
      </c>
      <c r="F530" s="1">
        <f>VLOOKUP(A530,'Demographic data '!$A$2:$H$927,6,TRUE)</f>
        <v>4</v>
      </c>
      <c r="G530" s="1">
        <f>VLOOKUP(A530,'Demographic data '!$A$2:$H$927,7,TRUE)</f>
        <v>5</v>
      </c>
      <c r="H530" s="1">
        <f>VLOOKUP(A530,'Demographic data '!$A$2:$H$927,8,TRUE)</f>
        <v>2</v>
      </c>
      <c r="J530" s="18" t="s">
        <v>2950</v>
      </c>
      <c r="K530" s="18" t="s">
        <v>2951</v>
      </c>
      <c r="L530" s="29"/>
      <c r="M530" s="29"/>
      <c r="N530" s="18" t="s">
        <v>54</v>
      </c>
      <c r="O530" s="18">
        <v>-99</v>
      </c>
      <c r="P530" s="18" t="s">
        <v>2952</v>
      </c>
      <c r="Q530" s="18" t="s">
        <v>356</v>
      </c>
      <c r="R530" s="33" t="s">
        <v>2953</v>
      </c>
      <c r="S530" s="33">
        <v>3</v>
      </c>
      <c r="T530" s="33" t="s">
        <v>2954</v>
      </c>
      <c r="U530" s="33">
        <v>6</v>
      </c>
      <c r="V530" s="31"/>
      <c r="W530" s="31"/>
      <c r="X530" s="31"/>
      <c r="Y530" s="31"/>
      <c r="Z530" s="2"/>
      <c r="AA530" s="2"/>
      <c r="AB530" s="2"/>
      <c r="AC530" s="2"/>
      <c r="AD530" s="2"/>
    </row>
    <row r="531" spans="1:30" ht="14.25" customHeight="1" x14ac:dyDescent="0.2">
      <c r="A531" s="18" t="s">
        <v>2955</v>
      </c>
      <c r="B531" s="1">
        <f>VLOOKUP('FINAL CODES'!A531,'Demographic data '!$A$2:$H$927,2,TRUE)</f>
        <v>409</v>
      </c>
      <c r="C531" s="1">
        <f>VLOOKUP(A531,'Demographic data '!$A$2:$H$927,3,TRUE)</f>
        <v>1</v>
      </c>
      <c r="D531" s="1">
        <f>VLOOKUP(A531,'Demographic data '!$A$2:$H$927,4,TRUE)</f>
        <v>25.008219178082193</v>
      </c>
      <c r="E531" s="1">
        <f>VLOOKUP(A531,'Demographic data '!$A$2:$H$927,5,TRUE)</f>
        <v>78</v>
      </c>
      <c r="F531" s="1">
        <f>VLOOKUP(A531,'Demographic data '!$A$2:$H$927,6,TRUE)</f>
        <v>4</v>
      </c>
      <c r="G531" s="1">
        <f>VLOOKUP(A531,'Demographic data '!$A$2:$H$927,7,TRUE)</f>
        <v>3</v>
      </c>
      <c r="H531" s="1">
        <f>VLOOKUP(A531,'Demographic data '!$A$2:$H$927,8,TRUE)</f>
        <v>3</v>
      </c>
      <c r="J531" s="18" t="s">
        <v>2956</v>
      </c>
      <c r="K531" s="18">
        <v>2</v>
      </c>
      <c r="L531" s="29"/>
      <c r="M531" s="29"/>
      <c r="N531" s="18" t="s">
        <v>2957</v>
      </c>
      <c r="O531" s="18" t="s">
        <v>2958</v>
      </c>
      <c r="P531" s="18" t="s">
        <v>2959</v>
      </c>
      <c r="Q531" s="18" t="s">
        <v>108</v>
      </c>
      <c r="R531" s="33" t="s">
        <v>2960</v>
      </c>
      <c r="S531" s="33" t="s">
        <v>2669</v>
      </c>
      <c r="T531" s="33" t="s">
        <v>2961</v>
      </c>
      <c r="U531" s="33" t="s">
        <v>724</v>
      </c>
      <c r="V531" s="31"/>
      <c r="W531" s="31"/>
      <c r="X531" s="31"/>
      <c r="Y531" s="31"/>
      <c r="Z531" s="2"/>
      <c r="AA531" s="2"/>
      <c r="AB531" s="2"/>
      <c r="AC531" s="2"/>
      <c r="AD531" s="2"/>
    </row>
    <row r="532" spans="1:30" ht="14.25" customHeight="1" x14ac:dyDescent="0.2">
      <c r="A532" s="18" t="s">
        <v>2962</v>
      </c>
      <c r="B532" s="1">
        <f>VLOOKUP('FINAL CODES'!A532,'Demographic data '!$A$2:$H$927,2,TRUE)</f>
        <v>1420</v>
      </c>
      <c r="C532" s="1">
        <f>VLOOKUP(A532,'Demographic data '!$A$2:$H$927,3,TRUE)</f>
        <v>1</v>
      </c>
      <c r="D532" s="1">
        <f>VLOOKUP(A532,'Demographic data '!$A$2:$H$927,4,TRUE)</f>
        <v>32.813698630136983</v>
      </c>
      <c r="E532" s="1">
        <f>VLOOKUP(A532,'Demographic data '!$A$2:$H$927,5,TRUE)</f>
        <v>185</v>
      </c>
      <c r="F532" s="1">
        <f>VLOOKUP(A532,'Demographic data '!$A$2:$H$927,6,TRUE)</f>
        <v>4</v>
      </c>
      <c r="G532" s="1">
        <f>VLOOKUP(A532,'Demographic data '!$A$2:$H$927,7,TRUE)</f>
        <v>7</v>
      </c>
      <c r="H532" s="1">
        <f>VLOOKUP(A532,'Demographic data '!$A$2:$H$927,8,TRUE)</f>
        <v>2</v>
      </c>
      <c r="J532" s="18" t="s">
        <v>54</v>
      </c>
      <c r="K532" s="18">
        <v>-99</v>
      </c>
      <c r="L532" s="32">
        <v>-99</v>
      </c>
      <c r="M532" s="29"/>
      <c r="N532" s="18" t="s">
        <v>2963</v>
      </c>
      <c r="O532" s="18" t="s">
        <v>511</v>
      </c>
      <c r="P532" s="18" t="s">
        <v>2964</v>
      </c>
      <c r="Q532" s="18">
        <v>3</v>
      </c>
      <c r="R532" s="33" t="s">
        <v>2965</v>
      </c>
      <c r="S532" s="33" t="s">
        <v>1026</v>
      </c>
      <c r="T532" s="33" t="s">
        <v>2966</v>
      </c>
      <c r="U532" s="33" t="s">
        <v>1559</v>
      </c>
      <c r="V532" s="31"/>
      <c r="W532" s="31"/>
      <c r="X532" s="31"/>
      <c r="Y532" s="31"/>
      <c r="Z532" s="2"/>
      <c r="AA532" s="2"/>
      <c r="AB532" s="2"/>
      <c r="AC532" s="2"/>
      <c r="AD532" s="2"/>
    </row>
    <row r="533" spans="1:30" ht="14.25" customHeight="1" x14ac:dyDescent="0.2">
      <c r="A533" s="18" t="s">
        <v>2967</v>
      </c>
      <c r="B533" s="1">
        <f>VLOOKUP('FINAL CODES'!A533,'Demographic data '!$A$2:$H$927,2,TRUE)</f>
        <v>1639</v>
      </c>
      <c r="C533" s="1">
        <f>VLOOKUP(A533,'Demographic data '!$A$2:$H$927,3,TRUE)</f>
        <v>1</v>
      </c>
      <c r="D533" s="1">
        <f>VLOOKUP(A533,'Demographic data '!$A$2:$H$927,4,TRUE)</f>
        <v>57.791780821917811</v>
      </c>
      <c r="E533" s="1">
        <f>VLOOKUP(A533,'Demographic data '!$A$2:$H$927,5,TRUE)</f>
        <v>185</v>
      </c>
      <c r="F533" s="1">
        <f>VLOOKUP(A533,'Demographic data '!$A$2:$H$927,6,TRUE)</f>
        <v>7</v>
      </c>
      <c r="G533" s="1">
        <f>VLOOKUP(A533,'Demographic data '!$A$2:$H$927,7,TRUE)</f>
        <v>4</v>
      </c>
      <c r="H533" s="1">
        <f>VLOOKUP(A533,'Demographic data '!$A$2:$H$927,8,TRUE)</f>
        <v>10</v>
      </c>
      <c r="J533" s="18" t="s">
        <v>2968</v>
      </c>
      <c r="K533" s="18">
        <v>7</v>
      </c>
      <c r="L533" s="29"/>
      <c r="M533" s="29"/>
      <c r="N533" s="18" t="s">
        <v>585</v>
      </c>
      <c r="O533" s="18">
        <v>-999</v>
      </c>
      <c r="P533" s="18" t="s">
        <v>2969</v>
      </c>
      <c r="Q533" s="18">
        <v>2</v>
      </c>
      <c r="R533" s="33" t="s">
        <v>2970</v>
      </c>
      <c r="S533" s="33" t="s">
        <v>496</v>
      </c>
      <c r="T533" s="33" t="s">
        <v>2971</v>
      </c>
      <c r="U533" s="33">
        <v>6</v>
      </c>
      <c r="V533" s="31"/>
      <c r="W533" s="31"/>
      <c r="X533" s="31"/>
      <c r="Y533" s="31"/>
      <c r="Z533" s="2"/>
      <c r="AA533" s="2"/>
      <c r="AB533" s="2"/>
      <c r="AC533" s="2"/>
      <c r="AD533" s="2"/>
    </row>
    <row r="534" spans="1:30" ht="14.25" customHeight="1" x14ac:dyDescent="0.2">
      <c r="A534" s="18" t="s">
        <v>2972</v>
      </c>
      <c r="B534" s="1">
        <f>VLOOKUP('FINAL CODES'!A534,'Demographic data '!$A$2:$H$927,2,TRUE)</f>
        <v>1781</v>
      </c>
      <c r="C534" s="1">
        <f>VLOOKUP(A534,'Demographic data '!$A$2:$H$927,3,TRUE)</f>
        <v>1</v>
      </c>
      <c r="D534" s="1">
        <f>VLOOKUP(A534,'Demographic data '!$A$2:$H$927,4,TRUE)</f>
        <v>35.369863013698627</v>
      </c>
      <c r="E534" s="1">
        <f>VLOOKUP(A534,'Demographic data '!$A$2:$H$927,5,TRUE)</f>
        <v>187</v>
      </c>
      <c r="F534" s="1">
        <f>VLOOKUP(A534,'Demographic data '!$A$2:$H$927,6,TRUE)</f>
        <v>4</v>
      </c>
      <c r="G534" s="1">
        <f>VLOOKUP(A534,'Demographic data '!$A$2:$H$927,7,TRUE)</f>
        <v>5</v>
      </c>
      <c r="H534" s="1">
        <f>VLOOKUP(A534,'Demographic data '!$A$2:$H$927,8,TRUE)</f>
        <v>2</v>
      </c>
      <c r="J534" s="18" t="s">
        <v>2973</v>
      </c>
      <c r="K534" s="18" t="s">
        <v>2974</v>
      </c>
      <c r="L534" s="29"/>
      <c r="M534" s="29"/>
      <c r="N534" s="18" t="s">
        <v>2975</v>
      </c>
      <c r="O534" s="18" t="s">
        <v>108</v>
      </c>
      <c r="P534" s="18" t="s">
        <v>2976</v>
      </c>
      <c r="Q534" s="18" t="s">
        <v>117</v>
      </c>
      <c r="R534" s="33" t="s">
        <v>2977</v>
      </c>
      <c r="S534" s="33">
        <v>2</v>
      </c>
      <c r="T534" s="33" t="s">
        <v>2978</v>
      </c>
      <c r="U534" s="33" t="s">
        <v>2979</v>
      </c>
      <c r="V534" s="31"/>
      <c r="W534" s="31"/>
      <c r="X534" s="31"/>
      <c r="Y534" s="31"/>
      <c r="Z534" s="2"/>
      <c r="AA534" s="2"/>
      <c r="AB534" s="2"/>
      <c r="AC534" s="2"/>
      <c r="AD534" s="2"/>
    </row>
    <row r="535" spans="1:30" ht="14.25" customHeight="1" x14ac:dyDescent="0.2">
      <c r="A535" s="18" t="s">
        <v>2980</v>
      </c>
      <c r="B535" s="1">
        <f>VLOOKUP('FINAL CODES'!A535,'Demographic data '!$A$2:$H$927,2,TRUE)</f>
        <v>1780</v>
      </c>
      <c r="C535" s="1">
        <f>VLOOKUP(A535,'Demographic data '!$A$2:$H$927,3,TRUE)</f>
        <v>1</v>
      </c>
      <c r="D535" s="1">
        <f>VLOOKUP(A535,'Demographic data '!$A$2:$H$927,4,TRUE)</f>
        <v>37.079452054794523</v>
      </c>
      <c r="E535" s="1">
        <f>VLOOKUP(A535,'Demographic data '!$A$2:$H$927,5,TRUE)</f>
        <v>185</v>
      </c>
      <c r="F535" s="1">
        <f>VLOOKUP(A535,'Demographic data '!$A$2:$H$927,6,TRUE)</f>
        <v>7</v>
      </c>
      <c r="G535" s="1">
        <f>VLOOKUP(A535,'Demographic data '!$A$2:$H$927,7,TRUE)</f>
        <v>10</v>
      </c>
      <c r="H535" s="1">
        <f>VLOOKUP(A535,'Demographic data '!$A$2:$H$927,8,TRUE)</f>
        <v>10</v>
      </c>
      <c r="J535" s="18" t="s">
        <v>2981</v>
      </c>
      <c r="K535" s="18" t="s">
        <v>2982</v>
      </c>
      <c r="L535" s="49" t="s">
        <v>2983</v>
      </c>
      <c r="M535" s="34" t="s">
        <v>2984</v>
      </c>
      <c r="N535" s="18" t="s">
        <v>2985</v>
      </c>
      <c r="O535" s="18" t="s">
        <v>1059</v>
      </c>
      <c r="P535" s="18" t="s">
        <v>2986</v>
      </c>
      <c r="Q535" s="18" t="s">
        <v>655</v>
      </c>
      <c r="R535" s="33" t="s">
        <v>2987</v>
      </c>
      <c r="S535" s="33" t="s">
        <v>133</v>
      </c>
      <c r="T535" s="33" t="s">
        <v>2988</v>
      </c>
      <c r="U535" s="33">
        <v>3</v>
      </c>
      <c r="V535" s="31"/>
      <c r="W535" s="31"/>
      <c r="X535" s="31"/>
      <c r="Y535" s="31"/>
      <c r="Z535" s="2"/>
      <c r="AA535" s="2"/>
      <c r="AB535" s="2"/>
      <c r="AC535" s="2"/>
      <c r="AD535" s="2"/>
    </row>
    <row r="536" spans="1:30" ht="14.25" customHeight="1" x14ac:dyDescent="0.2">
      <c r="A536" s="18" t="s">
        <v>2989</v>
      </c>
      <c r="B536" s="1">
        <f>VLOOKUP('FINAL CODES'!A536,'Demographic data '!$A$2:$H$927,2,TRUE)</f>
        <v>3349</v>
      </c>
      <c r="C536" s="1">
        <f>VLOOKUP(A536,'Demographic data '!$A$2:$H$927,3,TRUE)</f>
        <v>0</v>
      </c>
      <c r="D536" s="1">
        <f>VLOOKUP(A536,'Demographic data '!$A$2:$H$927,4,TRUE)</f>
        <v>27.063013698630137</v>
      </c>
      <c r="E536" s="1">
        <f>VLOOKUP(A536,'Demographic data '!$A$2:$H$927,5,TRUE)</f>
        <v>185</v>
      </c>
      <c r="F536" s="1">
        <f>VLOOKUP(A536,'Demographic data '!$A$2:$H$927,6,TRUE)</f>
        <v>3</v>
      </c>
      <c r="G536" s="1">
        <f>VLOOKUP(A536,'Demographic data '!$A$2:$H$927,7,TRUE)</f>
        <v>5</v>
      </c>
      <c r="H536" s="1">
        <f>VLOOKUP(A536,'Demographic data '!$A$2:$H$927,8,TRUE)</f>
        <v>4</v>
      </c>
      <c r="J536" s="18" t="s">
        <v>54</v>
      </c>
      <c r="K536" s="18">
        <v>-99</v>
      </c>
      <c r="L536" s="29">
        <v>-99</v>
      </c>
      <c r="M536" s="29">
        <v>-99</v>
      </c>
      <c r="N536" s="18" t="s">
        <v>54</v>
      </c>
      <c r="O536" s="18">
        <v>-99</v>
      </c>
      <c r="P536" s="18" t="s">
        <v>54</v>
      </c>
      <c r="Q536" s="18">
        <v>-99</v>
      </c>
      <c r="R536" s="33" t="s">
        <v>54</v>
      </c>
      <c r="S536" s="33">
        <v>-99</v>
      </c>
      <c r="T536" s="33" t="s">
        <v>54</v>
      </c>
      <c r="U536" s="33">
        <v>-99</v>
      </c>
      <c r="V536" s="31"/>
      <c r="W536" s="31"/>
      <c r="X536" s="31"/>
      <c r="Y536" s="31"/>
      <c r="Z536" s="2"/>
      <c r="AA536" s="2"/>
      <c r="AB536" s="2"/>
      <c r="AC536" s="2"/>
      <c r="AD536" s="2"/>
    </row>
    <row r="537" spans="1:30" ht="14.25" customHeight="1" x14ac:dyDescent="0.2">
      <c r="A537" s="18" t="s">
        <v>2990</v>
      </c>
      <c r="B537" s="1">
        <f>VLOOKUP('FINAL CODES'!A537,'Demographic data '!$A$2:$H$927,2,TRUE)</f>
        <v>335</v>
      </c>
      <c r="C537" s="1">
        <f>VLOOKUP(A537,'Demographic data '!$A$2:$H$927,3,TRUE)</f>
        <v>1</v>
      </c>
      <c r="D537" s="1">
        <f>VLOOKUP(A537,'Demographic data '!$A$2:$H$927,4,TRUE)</f>
        <v>33.564383561643837</v>
      </c>
      <c r="E537" s="1">
        <f>VLOOKUP(A537,'Demographic data '!$A$2:$H$927,5,TRUE)</f>
        <v>75</v>
      </c>
      <c r="F537" s="1">
        <f>VLOOKUP(A537,'Demographic data '!$A$2:$H$927,6,TRUE)</f>
        <v>4</v>
      </c>
      <c r="G537" s="1">
        <f>VLOOKUP(A537,'Demographic data '!$A$2:$H$927,7,TRUE)</f>
        <v>12</v>
      </c>
      <c r="H537" s="1">
        <f>VLOOKUP(A537,'Demographic data '!$A$2:$H$927,8,TRUE)</f>
        <v>3</v>
      </c>
      <c r="J537" s="18" t="s">
        <v>2991</v>
      </c>
      <c r="K537" s="18" t="s">
        <v>231</v>
      </c>
      <c r="L537" s="29"/>
      <c r="M537" s="29"/>
      <c r="N537" s="18" t="s">
        <v>2992</v>
      </c>
      <c r="O537" s="18" t="s">
        <v>949</v>
      </c>
      <c r="P537" s="18" t="s">
        <v>2993</v>
      </c>
      <c r="Q537" s="18" t="s">
        <v>350</v>
      </c>
      <c r="R537" s="33" t="s">
        <v>2994</v>
      </c>
      <c r="S537" s="33" t="s">
        <v>133</v>
      </c>
      <c r="T537" s="33" t="s">
        <v>2995</v>
      </c>
      <c r="U537" s="33" t="s">
        <v>641</v>
      </c>
      <c r="V537" s="31"/>
      <c r="W537" s="31"/>
      <c r="X537" s="31"/>
      <c r="Y537" s="31"/>
      <c r="Z537" s="2"/>
      <c r="AA537" s="2"/>
      <c r="AB537" s="2"/>
      <c r="AC537" s="2"/>
      <c r="AD537" s="2"/>
    </row>
    <row r="538" spans="1:30" ht="14.25" customHeight="1" x14ac:dyDescent="0.2">
      <c r="A538" s="18" t="s">
        <v>2996</v>
      </c>
      <c r="B538" s="1">
        <f>VLOOKUP('FINAL CODES'!A538,'Demographic data '!$A$2:$H$927,2,TRUE)</f>
        <v>1399</v>
      </c>
      <c r="C538" s="1">
        <f>VLOOKUP(A538,'Demographic data '!$A$2:$H$927,3,TRUE)</f>
        <v>1</v>
      </c>
      <c r="D538" s="1">
        <f>VLOOKUP(A538,'Demographic data '!$A$2:$H$927,4,TRUE)</f>
        <v>53.526027397260272</v>
      </c>
      <c r="E538" s="1">
        <f>VLOOKUP(A538,'Demographic data '!$A$2:$H$927,5,TRUE)</f>
        <v>185</v>
      </c>
      <c r="F538" s="1">
        <f>VLOOKUP(A538,'Demographic data '!$A$2:$H$927,6,TRUE)</f>
        <v>10</v>
      </c>
      <c r="G538" s="1">
        <f>VLOOKUP(A538,'Demographic data '!$A$2:$H$927,7,TRUE)</f>
        <v>11</v>
      </c>
      <c r="H538" s="1">
        <f>VLOOKUP(A538,'Demographic data '!$A$2:$H$927,8,TRUE)</f>
        <v>10</v>
      </c>
      <c r="J538" s="18" t="s">
        <v>2997</v>
      </c>
      <c r="K538" s="18">
        <v>2</v>
      </c>
      <c r="L538" s="29"/>
      <c r="M538" s="29"/>
      <c r="N538" s="18" t="s">
        <v>2998</v>
      </c>
      <c r="O538" s="18" t="s">
        <v>2999</v>
      </c>
      <c r="P538" s="18" t="s">
        <v>3000</v>
      </c>
      <c r="Q538" s="18" t="s">
        <v>655</v>
      </c>
      <c r="R538" s="33" t="s">
        <v>3001</v>
      </c>
      <c r="S538" s="33" t="s">
        <v>101</v>
      </c>
      <c r="T538" s="33" t="s">
        <v>3002</v>
      </c>
      <c r="U538" s="33">
        <v>6</v>
      </c>
      <c r="V538" s="31"/>
      <c r="W538" s="31"/>
      <c r="X538" s="31"/>
      <c r="Y538" s="31"/>
      <c r="Z538" s="2"/>
      <c r="AA538" s="2"/>
      <c r="AB538" s="2"/>
      <c r="AC538" s="2"/>
      <c r="AD538" s="2"/>
    </row>
    <row r="539" spans="1:30" ht="14.25" customHeight="1" x14ac:dyDescent="0.2">
      <c r="A539" s="18" t="s">
        <v>3003</v>
      </c>
      <c r="B539" s="1">
        <f>VLOOKUP('FINAL CODES'!A539,'Demographic data '!$A$2:$H$927,2,TRUE)</f>
        <v>1093</v>
      </c>
      <c r="C539" s="1">
        <f>VLOOKUP(A539,'Demographic data '!$A$2:$H$927,3,TRUE)</f>
        <v>1</v>
      </c>
      <c r="D539" s="1">
        <f>VLOOKUP(A539,'Demographic data '!$A$2:$H$927,4,TRUE)</f>
        <v>30.813698630136987</v>
      </c>
      <c r="E539" s="1">
        <f>VLOOKUP(A539,'Demographic data '!$A$2:$H$927,5,TRUE)</f>
        <v>65</v>
      </c>
      <c r="F539" s="1">
        <f>VLOOKUP(A539,'Demographic data '!$A$2:$H$927,6,TRUE)</f>
        <v>4</v>
      </c>
      <c r="G539" s="1">
        <f>VLOOKUP(A539,'Demographic data '!$A$2:$H$927,7,TRUE)</f>
        <v>8</v>
      </c>
      <c r="H539" s="1">
        <f>VLOOKUP(A539,'Demographic data '!$A$2:$H$927,8,TRUE)</f>
        <v>3</v>
      </c>
      <c r="J539" s="18" t="s">
        <v>3004</v>
      </c>
      <c r="K539" s="18">
        <v>2</v>
      </c>
      <c r="L539" s="29"/>
      <c r="M539" s="29"/>
      <c r="N539" s="18" t="s">
        <v>3005</v>
      </c>
      <c r="O539" s="18" t="s">
        <v>3006</v>
      </c>
      <c r="P539" s="18" t="s">
        <v>3007</v>
      </c>
      <c r="Q539" s="18" t="s">
        <v>117</v>
      </c>
      <c r="R539" s="33" t="s">
        <v>3008</v>
      </c>
      <c r="S539" s="33" t="s">
        <v>101</v>
      </c>
      <c r="T539" s="33" t="s">
        <v>3009</v>
      </c>
      <c r="U539" s="33" t="s">
        <v>231</v>
      </c>
      <c r="V539" s="31"/>
      <c r="W539" s="31"/>
      <c r="X539" s="31"/>
      <c r="Y539" s="31"/>
      <c r="Z539" s="2"/>
      <c r="AA539" s="2"/>
      <c r="AB539" s="2"/>
      <c r="AC539" s="2"/>
      <c r="AD539" s="2"/>
    </row>
    <row r="540" spans="1:30" ht="14.25" customHeight="1" x14ac:dyDescent="0.2">
      <c r="A540" s="18" t="s">
        <v>3010</v>
      </c>
      <c r="B540" s="1">
        <f>VLOOKUP('FINAL CODES'!A540,'Demographic data '!$A$2:$H$927,2,TRUE)</f>
        <v>3399</v>
      </c>
      <c r="C540" s="1">
        <f>VLOOKUP(A540,'Demographic data '!$A$2:$H$927,3,TRUE)</f>
        <v>1</v>
      </c>
      <c r="D540" s="1">
        <f>VLOOKUP(A540,'Demographic data '!$A$2:$H$927,4,TRUE)</f>
        <v>25.797260273972604</v>
      </c>
      <c r="E540" s="1">
        <f>VLOOKUP(A540,'Demographic data '!$A$2:$H$927,5,TRUE)</f>
        <v>185</v>
      </c>
      <c r="F540" s="1">
        <f>VLOOKUP(A540,'Demographic data '!$A$2:$H$927,6,TRUE)</f>
        <v>10</v>
      </c>
      <c r="G540" s="1">
        <f>VLOOKUP(A540,'Demographic data '!$A$2:$H$927,7,TRUE)</f>
        <v>4</v>
      </c>
      <c r="H540" s="1">
        <f>VLOOKUP(A540,'Demographic data '!$A$2:$H$927,8,TRUE)</f>
        <v>10</v>
      </c>
      <c r="J540" s="18" t="s">
        <v>3011</v>
      </c>
      <c r="K540" s="18" t="s">
        <v>2598</v>
      </c>
      <c r="L540" s="29"/>
      <c r="M540" s="29"/>
      <c r="N540" s="18" t="s">
        <v>3012</v>
      </c>
      <c r="O540" s="18" t="s">
        <v>204</v>
      </c>
      <c r="P540" s="18" t="s">
        <v>3013</v>
      </c>
      <c r="Q540" s="18">
        <v>2</v>
      </c>
      <c r="R540" s="33" t="s">
        <v>3014</v>
      </c>
      <c r="S540" s="33" t="s">
        <v>3015</v>
      </c>
      <c r="T540" s="33" t="s">
        <v>3016</v>
      </c>
      <c r="U540" s="33" t="s">
        <v>969</v>
      </c>
      <c r="V540" s="31"/>
      <c r="W540" s="31"/>
      <c r="X540" s="31"/>
      <c r="Y540" s="31"/>
      <c r="Z540" s="2"/>
      <c r="AA540" s="2"/>
      <c r="AB540" s="2"/>
      <c r="AC540" s="2"/>
      <c r="AD540" s="2"/>
    </row>
    <row r="541" spans="1:30" ht="14.25" customHeight="1" x14ac:dyDescent="0.2">
      <c r="A541" s="18" t="s">
        <v>3017</v>
      </c>
      <c r="B541" s="1">
        <f>VLOOKUP('FINAL CODES'!A541,'Demographic data '!$A$2:$H$927,2,TRUE)</f>
        <v>3015</v>
      </c>
      <c r="C541" s="1">
        <f>VLOOKUP(A541,'Demographic data '!$A$2:$H$927,3,TRUE)</f>
        <v>1</v>
      </c>
      <c r="D541" s="1">
        <f>VLOOKUP(A541,'Demographic data '!$A$2:$H$927,4,TRUE)</f>
        <v>29.890410958904109</v>
      </c>
      <c r="E541" s="1">
        <f>VLOOKUP(A541,'Demographic data '!$A$2:$H$927,5,TRUE)</f>
        <v>185</v>
      </c>
      <c r="F541" s="1">
        <f>VLOOKUP(A541,'Demographic data '!$A$2:$H$927,6,TRUE)</f>
        <v>9</v>
      </c>
      <c r="G541" s="1">
        <f>VLOOKUP(A541,'Demographic data '!$A$2:$H$927,7,TRUE)</f>
        <v>4</v>
      </c>
      <c r="H541" s="1">
        <f>VLOOKUP(A541,'Demographic data '!$A$2:$H$927,8,TRUE)</f>
        <v>4</v>
      </c>
      <c r="J541" s="18" t="s">
        <v>3018</v>
      </c>
      <c r="K541" s="18" t="s">
        <v>299</v>
      </c>
      <c r="L541" s="29"/>
      <c r="M541" s="29"/>
      <c r="N541" s="18" t="s">
        <v>3019</v>
      </c>
      <c r="O541" s="18" t="s">
        <v>166</v>
      </c>
      <c r="P541" s="18" t="s">
        <v>3020</v>
      </c>
      <c r="Q541" s="18">
        <v>2</v>
      </c>
      <c r="R541" s="33" t="s">
        <v>54</v>
      </c>
      <c r="S541" s="33">
        <v>-99</v>
      </c>
      <c r="T541" s="33" t="s">
        <v>54</v>
      </c>
      <c r="U541" s="33">
        <v>-99</v>
      </c>
      <c r="V541" s="31"/>
      <c r="W541" s="31"/>
      <c r="X541" s="31"/>
      <c r="Y541" s="31"/>
      <c r="Z541" s="2"/>
      <c r="AA541" s="2"/>
      <c r="AB541" s="2"/>
      <c r="AC541" s="2"/>
      <c r="AD541" s="2"/>
    </row>
    <row r="542" spans="1:30" ht="14.25" customHeight="1" x14ac:dyDescent="0.2">
      <c r="A542" s="18" t="s">
        <v>3021</v>
      </c>
      <c r="B542" s="1">
        <f>VLOOKUP('FINAL CODES'!A542,'Demographic data '!$A$2:$H$927,2,TRUE)</f>
        <v>694</v>
      </c>
      <c r="C542" s="1">
        <f>VLOOKUP(A542,'Demographic data '!$A$2:$H$927,3,TRUE)</f>
        <v>1</v>
      </c>
      <c r="D542" s="1">
        <f>VLOOKUP(A542,'Demographic data '!$A$2:$H$927,4,TRUE)</f>
        <v>31.605479452054794</v>
      </c>
      <c r="E542" s="1">
        <f>VLOOKUP(A542,'Demographic data '!$A$2:$H$927,5,TRUE)</f>
        <v>185</v>
      </c>
      <c r="F542" s="1">
        <f>VLOOKUP(A542,'Demographic data '!$A$2:$H$927,6,TRUE)</f>
        <v>4</v>
      </c>
      <c r="G542" s="1">
        <f>VLOOKUP(A542,'Demographic data '!$A$2:$H$927,7,TRUE)</f>
        <v>9</v>
      </c>
      <c r="H542" s="1">
        <f>VLOOKUP(A542,'Demographic data '!$A$2:$H$927,8,TRUE)</f>
        <v>3</v>
      </c>
      <c r="J542" s="18" t="s">
        <v>3022</v>
      </c>
      <c r="K542" s="18" t="s">
        <v>3023</v>
      </c>
      <c r="L542" s="29"/>
      <c r="M542" s="29"/>
      <c r="N542" s="18" t="s">
        <v>3024</v>
      </c>
      <c r="O542" s="18" t="s">
        <v>426</v>
      </c>
      <c r="P542" s="18" t="s">
        <v>3025</v>
      </c>
      <c r="Q542" s="18" t="s">
        <v>350</v>
      </c>
      <c r="R542" s="33" t="s">
        <v>3026</v>
      </c>
      <c r="S542" s="33" t="s">
        <v>401</v>
      </c>
      <c r="T542" s="33" t="s">
        <v>54</v>
      </c>
      <c r="U542" s="33">
        <v>-99</v>
      </c>
      <c r="V542" s="31"/>
      <c r="W542" s="31"/>
      <c r="X542" s="31"/>
      <c r="Y542" s="31"/>
      <c r="Z542" s="2"/>
      <c r="AA542" s="2"/>
      <c r="AB542" s="2"/>
      <c r="AC542" s="2"/>
      <c r="AD542" s="2"/>
    </row>
    <row r="543" spans="1:30" ht="14.25" customHeight="1" x14ac:dyDescent="0.2">
      <c r="A543" s="18" t="s">
        <v>3027</v>
      </c>
      <c r="B543" s="1">
        <f>VLOOKUP('FINAL CODES'!A543,'Demographic data '!$A$2:$H$927,2,TRUE)</f>
        <v>2148</v>
      </c>
      <c r="C543" s="1">
        <f>VLOOKUP(A543,'Demographic data '!$A$2:$H$927,3,TRUE)</f>
        <v>1</v>
      </c>
      <c r="D543" s="1">
        <f>VLOOKUP(A543,'Demographic data '!$A$2:$H$927,4,TRUE)</f>
        <v>21.835616438356166</v>
      </c>
      <c r="E543" s="1">
        <f>VLOOKUP(A543,'Demographic data '!$A$2:$H$927,5,TRUE)</f>
        <v>84</v>
      </c>
      <c r="F543" s="1">
        <f>VLOOKUP(A543,'Demographic data '!$A$2:$H$927,6,TRUE)</f>
        <v>1</v>
      </c>
      <c r="G543" s="1">
        <f>VLOOKUP(A543,'Demographic data '!$A$2:$H$927,7,TRUE)</f>
        <v>6</v>
      </c>
      <c r="H543" s="1">
        <f>VLOOKUP(A543,'Demographic data '!$A$2:$H$927,8,TRUE)</f>
        <v>10</v>
      </c>
      <c r="J543" s="18" t="s">
        <v>3028</v>
      </c>
      <c r="K543" s="18" t="s">
        <v>231</v>
      </c>
      <c r="L543" s="29"/>
      <c r="M543" s="29"/>
      <c r="N543" s="18" t="s">
        <v>3029</v>
      </c>
      <c r="O543" s="18" t="s">
        <v>125</v>
      </c>
      <c r="P543" s="18" t="s">
        <v>3030</v>
      </c>
      <c r="Q543" s="18" t="s">
        <v>356</v>
      </c>
      <c r="R543" s="33" t="s">
        <v>3031</v>
      </c>
      <c r="S543" s="33" t="s">
        <v>101</v>
      </c>
      <c r="T543" s="33" t="s">
        <v>3032</v>
      </c>
      <c r="U543" s="33">
        <v>6</v>
      </c>
      <c r="V543" s="31"/>
      <c r="W543" s="31"/>
      <c r="X543" s="31"/>
      <c r="Y543" s="31"/>
      <c r="Z543" s="2"/>
      <c r="AA543" s="2"/>
      <c r="AB543" s="2"/>
      <c r="AC543" s="2"/>
      <c r="AD543" s="2"/>
    </row>
    <row r="544" spans="1:30" ht="14.25" customHeight="1" x14ac:dyDescent="0.2">
      <c r="A544" s="18" t="s">
        <v>3033</v>
      </c>
      <c r="B544" s="1">
        <f>VLOOKUP('FINAL CODES'!A544,'Demographic data '!$A$2:$H$927,2,TRUE)</f>
        <v>1395</v>
      </c>
      <c r="C544" s="1">
        <f>VLOOKUP(A544,'Demographic data '!$A$2:$H$927,3,TRUE)</f>
        <v>0</v>
      </c>
      <c r="D544" s="37"/>
      <c r="E544" s="1">
        <f>VLOOKUP(A544,'Demographic data '!$A$2:$H$927,5,TRUE)</f>
        <v>185</v>
      </c>
      <c r="F544" s="1">
        <f>VLOOKUP(A544,'Demographic data '!$A$2:$H$927,6,TRUE)</f>
        <v>3</v>
      </c>
      <c r="G544" s="1">
        <f>VLOOKUP(A544,'Demographic data '!$A$2:$H$927,7,TRUE)</f>
        <v>2</v>
      </c>
      <c r="H544" s="1">
        <f>VLOOKUP(A544,'Demographic data '!$A$2:$H$927,8,TRUE)</f>
        <v>8</v>
      </c>
      <c r="J544" s="18" t="s">
        <v>3034</v>
      </c>
      <c r="K544" s="18" t="s">
        <v>262</v>
      </c>
      <c r="L544" s="34" t="s">
        <v>241</v>
      </c>
      <c r="M544" s="34" t="s">
        <v>101</v>
      </c>
      <c r="N544" s="18" t="s">
        <v>3035</v>
      </c>
      <c r="O544" s="18">
        <v>6</v>
      </c>
      <c r="P544" s="18" t="s">
        <v>242</v>
      </c>
      <c r="Q544" s="18">
        <v>-999</v>
      </c>
      <c r="R544" s="33" t="s">
        <v>3036</v>
      </c>
      <c r="S544" s="33" t="s">
        <v>101</v>
      </c>
      <c r="T544" s="33" t="s">
        <v>71</v>
      </c>
      <c r="U544" s="33">
        <v>13</v>
      </c>
      <c r="V544" s="31"/>
      <c r="W544" s="31"/>
      <c r="X544" s="31"/>
      <c r="Y544" s="31"/>
      <c r="Z544" s="2"/>
      <c r="AA544" s="2"/>
      <c r="AB544" s="2"/>
      <c r="AC544" s="2"/>
      <c r="AD544" s="2"/>
    </row>
    <row r="545" spans="1:34" ht="14.25" customHeight="1" x14ac:dyDescent="0.2">
      <c r="A545" s="18" t="s">
        <v>3037</v>
      </c>
      <c r="B545" s="1">
        <f>VLOOKUP('FINAL CODES'!A545,'Demographic data '!$A$2:$H$927,2,TRUE)</f>
        <v>1833</v>
      </c>
      <c r="C545" s="1">
        <f>VLOOKUP(A545,'Demographic data '!$A$2:$H$927,3,TRUE)</f>
        <v>0</v>
      </c>
      <c r="D545" s="1">
        <f>VLOOKUP(A545,'Demographic data '!$A$2:$H$927,4,TRUE)</f>
        <v>55.175342465753424</v>
      </c>
      <c r="E545" s="1">
        <f>VLOOKUP(A545,'Demographic data '!$A$2:$H$927,5,TRUE)</f>
        <v>185</v>
      </c>
      <c r="F545" s="1">
        <f>VLOOKUP(A545,'Demographic data '!$A$2:$H$927,6,TRUE)</f>
        <v>4</v>
      </c>
      <c r="G545" s="1">
        <f>VLOOKUP(A545,'Demographic data '!$A$2:$H$927,7,TRUE)</f>
        <v>2</v>
      </c>
      <c r="H545" s="1">
        <f>VLOOKUP(A545,'Demographic data '!$A$2:$H$927,8,TRUE)</f>
        <v>5</v>
      </c>
      <c r="J545" s="18" t="s">
        <v>3038</v>
      </c>
      <c r="K545" s="18" t="s">
        <v>3039</v>
      </c>
      <c r="L545" s="29"/>
      <c r="M545" s="29"/>
      <c r="N545" s="18" t="s">
        <v>3040</v>
      </c>
      <c r="O545" s="18" t="s">
        <v>511</v>
      </c>
      <c r="P545" s="18" t="s">
        <v>3041</v>
      </c>
      <c r="Q545" s="18">
        <v>2</v>
      </c>
      <c r="R545" s="33" t="s">
        <v>3042</v>
      </c>
      <c r="S545" s="33">
        <v>-999</v>
      </c>
      <c r="T545" s="33" t="s">
        <v>2019</v>
      </c>
      <c r="U545" s="33">
        <v>7</v>
      </c>
      <c r="V545" s="31"/>
      <c r="W545" s="31"/>
      <c r="X545" s="31"/>
      <c r="Y545" s="31"/>
      <c r="Z545" s="2"/>
      <c r="AA545" s="2"/>
      <c r="AB545" s="2"/>
      <c r="AC545" s="2"/>
      <c r="AD545" s="2"/>
    </row>
    <row r="546" spans="1:34" ht="14.25" customHeight="1" x14ac:dyDescent="0.2">
      <c r="A546" s="18" t="s">
        <v>3043</v>
      </c>
      <c r="B546" s="1">
        <f>VLOOKUP('FINAL CODES'!A546,'Demographic data '!$A$2:$H$927,2,TRUE)</f>
        <v>1405</v>
      </c>
      <c r="C546" s="1">
        <f>VLOOKUP(A546,'Demographic data '!$A$2:$H$927,3,TRUE)</f>
        <v>0</v>
      </c>
      <c r="D546" s="1">
        <f>VLOOKUP(A546,'Demographic data '!$A$2:$H$927,4,TRUE)</f>
        <v>54.452054794520549</v>
      </c>
      <c r="E546" s="1">
        <f>VLOOKUP(A546,'Demographic data '!$A$2:$H$927,5,TRUE)</f>
        <v>185</v>
      </c>
      <c r="F546" s="1">
        <f>VLOOKUP(A546,'Demographic data '!$A$2:$H$927,6,TRUE)</f>
        <v>4</v>
      </c>
      <c r="G546" s="1">
        <f>VLOOKUP(A546,'Demographic data '!$A$2:$H$927,7,TRUE)</f>
        <v>9</v>
      </c>
      <c r="H546" s="1">
        <f>VLOOKUP(A546,'Demographic data '!$A$2:$H$927,8,TRUE)</f>
        <v>10</v>
      </c>
      <c r="J546" s="18" t="s">
        <v>3044</v>
      </c>
      <c r="K546" s="18" t="s">
        <v>3045</v>
      </c>
      <c r="L546" s="34" t="s">
        <v>3046</v>
      </c>
      <c r="M546" s="34" t="s">
        <v>3047</v>
      </c>
      <c r="N546" s="18" t="s">
        <v>3048</v>
      </c>
      <c r="O546" s="18" t="s">
        <v>3049</v>
      </c>
      <c r="P546" s="18" t="s">
        <v>3050</v>
      </c>
      <c r="Q546" s="18" t="s">
        <v>356</v>
      </c>
      <c r="R546" s="33" t="s">
        <v>3051</v>
      </c>
      <c r="S546" s="33" t="s">
        <v>3052</v>
      </c>
      <c r="T546" s="33" t="s">
        <v>3053</v>
      </c>
      <c r="U546" s="33" t="s">
        <v>3054</v>
      </c>
      <c r="V546" s="31"/>
      <c r="W546" s="31"/>
      <c r="X546" s="31"/>
      <c r="Y546" s="31"/>
      <c r="Z546" s="2"/>
      <c r="AA546" s="2"/>
      <c r="AB546" s="2"/>
      <c r="AC546" s="2"/>
      <c r="AD546" s="2"/>
    </row>
    <row r="547" spans="1:34" ht="14.25" customHeight="1" x14ac:dyDescent="0.2">
      <c r="A547" s="18" t="s">
        <v>3055</v>
      </c>
      <c r="B547" s="1">
        <f>VLOOKUP('FINAL CODES'!A547,'Demographic data '!$A$2:$H$927,2,TRUE)</f>
        <v>3062</v>
      </c>
      <c r="C547" s="1">
        <f>VLOOKUP(A547,'Demographic data '!$A$2:$H$927,3,TRUE)</f>
        <v>1</v>
      </c>
      <c r="D547" s="1">
        <f>VLOOKUP(A547,'Demographic data '!$A$2:$H$927,4,TRUE)</f>
        <v>28.413698630136988</v>
      </c>
      <c r="E547" s="1">
        <f>VLOOKUP(A547,'Demographic data '!$A$2:$H$927,5,TRUE)</f>
        <v>185</v>
      </c>
      <c r="F547" s="1">
        <f>VLOOKUP(A547,'Demographic data '!$A$2:$H$927,6,TRUE)</f>
        <v>4</v>
      </c>
      <c r="G547" s="1">
        <f>VLOOKUP(A547,'Demographic data '!$A$2:$H$927,7,TRUE)</f>
        <v>3</v>
      </c>
      <c r="H547" s="1">
        <f>VLOOKUP(A547,'Demographic data '!$A$2:$H$927,8,TRUE)</f>
        <v>5</v>
      </c>
      <c r="J547" s="18" t="s">
        <v>3056</v>
      </c>
      <c r="K547" s="18">
        <v>8</v>
      </c>
      <c r="L547" s="29"/>
      <c r="M547" s="29"/>
      <c r="N547" s="18" t="s">
        <v>3057</v>
      </c>
      <c r="O547" s="18">
        <v>-999</v>
      </c>
      <c r="P547" s="18" t="s">
        <v>2270</v>
      </c>
      <c r="Q547" s="18">
        <v>-999</v>
      </c>
      <c r="R547" s="33" t="s">
        <v>3058</v>
      </c>
      <c r="S547" s="33" t="s">
        <v>142</v>
      </c>
      <c r="T547" s="33" t="s">
        <v>3059</v>
      </c>
      <c r="U547" s="33" t="s">
        <v>101</v>
      </c>
      <c r="V547" s="31"/>
      <c r="W547" s="31"/>
      <c r="X547" s="31"/>
      <c r="Y547" s="31"/>
      <c r="Z547" s="2"/>
      <c r="AA547" s="2"/>
      <c r="AB547" s="2"/>
      <c r="AC547" s="2"/>
      <c r="AD547" s="2"/>
    </row>
    <row r="548" spans="1:34" ht="14.25" customHeight="1" x14ac:dyDescent="0.2">
      <c r="A548" s="18" t="s">
        <v>3060</v>
      </c>
      <c r="B548" s="1">
        <f>VLOOKUP('FINAL CODES'!A548,'Demographic data '!$A$2:$H$927,2,TRUE)</f>
        <v>1017</v>
      </c>
      <c r="C548" s="1">
        <f>VLOOKUP(A548,'Demographic data '!$A$2:$H$927,3,TRUE)</f>
        <v>1</v>
      </c>
      <c r="D548" s="1">
        <f>VLOOKUP(A548,'Demographic data '!$A$2:$H$927,4,TRUE)</f>
        <v>39.408219178082192</v>
      </c>
      <c r="E548" s="1">
        <f>VLOOKUP(A548,'Demographic data '!$A$2:$H$927,5,TRUE)</f>
        <v>67</v>
      </c>
      <c r="F548" s="1">
        <f>VLOOKUP(A548,'Demographic data '!$A$2:$H$927,6,TRUE)</f>
        <v>4</v>
      </c>
      <c r="G548" s="1">
        <f>VLOOKUP(A548,'Demographic data '!$A$2:$H$927,7,TRUE)</f>
        <v>3</v>
      </c>
      <c r="H548" s="1">
        <f>VLOOKUP(A548,'Demographic data '!$A$2:$H$927,8,TRUE)</f>
        <v>11</v>
      </c>
      <c r="J548" s="18" t="s">
        <v>3061</v>
      </c>
      <c r="K548" s="18" t="s">
        <v>3062</v>
      </c>
      <c r="L548" s="38" t="s">
        <v>3063</v>
      </c>
      <c r="M548" s="34" t="s">
        <v>3064</v>
      </c>
      <c r="N548" s="18" t="s">
        <v>3065</v>
      </c>
      <c r="O548" s="18" t="s">
        <v>603</v>
      </c>
      <c r="P548" s="18" t="s">
        <v>3066</v>
      </c>
      <c r="Q548" s="18" t="s">
        <v>1509</v>
      </c>
      <c r="R548" s="33" t="s">
        <v>3067</v>
      </c>
      <c r="S548" s="33" t="s">
        <v>1047</v>
      </c>
      <c r="T548" s="33" t="s">
        <v>3068</v>
      </c>
      <c r="U548" s="33">
        <v>8</v>
      </c>
      <c r="V548" s="31"/>
      <c r="W548" s="31"/>
      <c r="X548" s="31"/>
      <c r="Y548" s="31"/>
      <c r="Z548" s="2"/>
      <c r="AA548" s="2"/>
      <c r="AB548" s="2"/>
      <c r="AC548" s="2"/>
      <c r="AD548" s="2"/>
    </row>
    <row r="549" spans="1:34" ht="14.25" customHeight="1" x14ac:dyDescent="0.2">
      <c r="A549" s="18" t="s">
        <v>3069</v>
      </c>
      <c r="B549" s="1">
        <f>VLOOKUP('FINAL CODES'!A549,'Demographic data '!$A$2:$H$927,2,TRUE)</f>
        <v>381</v>
      </c>
      <c r="C549" s="1">
        <f>VLOOKUP(A549,'Demographic data '!$A$2:$H$927,3,TRUE)</f>
        <v>1</v>
      </c>
      <c r="D549" s="1">
        <f>VLOOKUP(A549,'Demographic data '!$A$2:$H$927,4,TRUE)</f>
        <v>27.572602739726026</v>
      </c>
      <c r="E549" s="1">
        <f>VLOOKUP(A549,'Demographic data '!$A$2:$H$927,5,TRUE)</f>
        <v>185</v>
      </c>
      <c r="F549" s="1">
        <f>VLOOKUP(A549,'Demographic data '!$A$2:$H$927,6,TRUE)</f>
        <v>4</v>
      </c>
      <c r="G549" s="1">
        <f>VLOOKUP(A549,'Demographic data '!$A$2:$H$927,7,TRUE)</f>
        <v>5</v>
      </c>
      <c r="H549" s="1">
        <f>VLOOKUP(A549,'Demographic data '!$A$2:$H$927,8,TRUE)</f>
        <v>1</v>
      </c>
      <c r="J549" s="18" t="s">
        <v>54</v>
      </c>
      <c r="K549" s="18">
        <v>-99</v>
      </c>
      <c r="L549" s="29">
        <v>-99</v>
      </c>
      <c r="M549" s="29">
        <v>-99</v>
      </c>
      <c r="N549" s="18" t="s">
        <v>3070</v>
      </c>
      <c r="O549" s="18" t="s">
        <v>843</v>
      </c>
      <c r="P549" s="18" t="s">
        <v>3071</v>
      </c>
      <c r="Q549" s="18">
        <v>2</v>
      </c>
      <c r="R549" s="33" t="s">
        <v>3072</v>
      </c>
      <c r="S549" s="33" t="s">
        <v>1357</v>
      </c>
      <c r="T549" s="33" t="s">
        <v>3073</v>
      </c>
      <c r="U549" s="33">
        <v>13</v>
      </c>
      <c r="V549" s="31"/>
      <c r="W549" s="31"/>
      <c r="X549" s="31"/>
      <c r="Y549" s="31"/>
      <c r="Z549" s="2"/>
      <c r="AA549" s="2"/>
      <c r="AB549" s="2"/>
      <c r="AC549" s="2"/>
      <c r="AD549" s="2"/>
    </row>
    <row r="550" spans="1:34" ht="14.25" customHeight="1" x14ac:dyDescent="0.2">
      <c r="A550" s="18" t="s">
        <v>3074</v>
      </c>
      <c r="B550" s="1">
        <f>VLOOKUP('FINAL CODES'!A550,'Demographic data '!$A$2:$H$927,2,TRUE)</f>
        <v>597</v>
      </c>
      <c r="C550" s="1">
        <f>VLOOKUP(A550,'Demographic data '!$A$2:$H$927,3,TRUE)</f>
        <v>1</v>
      </c>
      <c r="D550" s="1">
        <f>VLOOKUP(A550,'Demographic data '!$A$2:$H$927,4,TRUE)</f>
        <v>72.328767123287676</v>
      </c>
      <c r="E550" s="1">
        <f>VLOOKUP(A550,'Demographic data '!$A$2:$H$927,5,TRUE)</f>
        <v>123</v>
      </c>
      <c r="F550" s="1">
        <f>VLOOKUP(A550,'Demographic data '!$A$2:$H$927,6,TRUE)</f>
        <v>6</v>
      </c>
      <c r="G550" s="1">
        <f>VLOOKUP(A550,'Demographic data '!$A$2:$H$927,7,TRUE)</f>
        <v>12</v>
      </c>
      <c r="H550" s="1">
        <f>VLOOKUP(A550,'Demographic data '!$A$2:$H$927,8,TRUE)</f>
        <v>8</v>
      </c>
      <c r="J550" s="18" t="s">
        <v>3075</v>
      </c>
      <c r="K550" s="18" t="s">
        <v>3076</v>
      </c>
      <c r="L550" s="32" t="s">
        <v>3077</v>
      </c>
      <c r="M550" s="32" t="s">
        <v>3078</v>
      </c>
      <c r="N550" s="18" t="s">
        <v>3079</v>
      </c>
      <c r="O550" s="18" t="s">
        <v>3080</v>
      </c>
      <c r="P550" s="18" t="s">
        <v>54</v>
      </c>
      <c r="Q550" s="18">
        <v>-99</v>
      </c>
      <c r="R550" s="33" t="s">
        <v>3081</v>
      </c>
      <c r="S550" s="33" t="s">
        <v>70</v>
      </c>
      <c r="T550" s="33" t="s">
        <v>3082</v>
      </c>
      <c r="U550" s="33" t="s">
        <v>3083</v>
      </c>
      <c r="V550" s="31"/>
      <c r="W550" s="31"/>
      <c r="X550" s="31"/>
      <c r="Y550" s="31"/>
      <c r="Z550" s="2"/>
      <c r="AA550" s="2"/>
      <c r="AB550" s="2"/>
      <c r="AC550" s="2"/>
      <c r="AD550" s="2"/>
    </row>
    <row r="551" spans="1:34" ht="14.25" customHeight="1" x14ac:dyDescent="0.2">
      <c r="A551" s="18" t="s">
        <v>3084</v>
      </c>
      <c r="B551" s="1">
        <f>VLOOKUP('FINAL CODES'!A551,'Demographic data '!$A$2:$H$927,2,TRUE)</f>
        <v>1905</v>
      </c>
      <c r="C551" s="1">
        <f>VLOOKUP(A551,'Demographic data '!$A$2:$H$927,3,TRUE)</f>
        <v>0</v>
      </c>
      <c r="D551" s="1">
        <f>VLOOKUP(A551,'Demographic data '!$A$2:$H$927,4,TRUE)</f>
        <v>34.679452054794524</v>
      </c>
      <c r="E551" s="1">
        <f>VLOOKUP(A551,'Demographic data '!$A$2:$H$927,5,TRUE)</f>
        <v>75</v>
      </c>
      <c r="F551" s="1">
        <f>VLOOKUP(A551,'Demographic data '!$A$2:$H$927,6,TRUE)</f>
        <v>4</v>
      </c>
      <c r="G551" s="1">
        <f>VLOOKUP(A551,'Demographic data '!$A$2:$H$927,7,TRUE)</f>
        <v>12</v>
      </c>
      <c r="H551" s="1">
        <f>VLOOKUP(A551,'Demographic data '!$A$2:$H$927,8,TRUE)</f>
        <v>2</v>
      </c>
      <c r="J551" s="18" t="s">
        <v>54</v>
      </c>
      <c r="K551" s="18">
        <v>-99</v>
      </c>
      <c r="L551" s="29"/>
      <c r="M551" s="29"/>
      <c r="N551" s="18" t="s">
        <v>54</v>
      </c>
      <c r="O551" s="18">
        <v>-99</v>
      </c>
      <c r="P551" s="18" t="s">
        <v>54</v>
      </c>
      <c r="Q551" s="18">
        <v>-99</v>
      </c>
      <c r="R551" s="33" t="s">
        <v>54</v>
      </c>
      <c r="S551" s="33">
        <v>-99</v>
      </c>
      <c r="T551" s="33" t="s">
        <v>54</v>
      </c>
      <c r="U551" s="33">
        <v>-99</v>
      </c>
      <c r="V551" s="31"/>
      <c r="W551" s="31"/>
      <c r="X551" s="31"/>
      <c r="Y551" s="31"/>
      <c r="Z551" s="2"/>
      <c r="AA551" s="2"/>
      <c r="AB551" s="2"/>
      <c r="AC551" s="2"/>
      <c r="AD551" s="2"/>
    </row>
    <row r="552" spans="1:34" ht="14.25" customHeight="1" x14ac:dyDescent="0.2">
      <c r="A552" s="18" t="s">
        <v>3085</v>
      </c>
      <c r="B552" s="1">
        <f>VLOOKUP('FINAL CODES'!A552,'Demographic data '!$A$2:$H$927,2,TRUE)</f>
        <v>117</v>
      </c>
      <c r="C552" s="1">
        <f>VLOOKUP(A552,'Demographic data '!$A$2:$H$927,3,TRUE)</f>
        <v>0</v>
      </c>
      <c r="D552" s="1">
        <f>VLOOKUP(A552,'Demographic data '!$A$2:$H$927,4,TRUE)</f>
        <v>33.136986301369866</v>
      </c>
      <c r="E552" s="1">
        <f>VLOOKUP(A552,'Demographic data '!$A$2:$H$927,5,TRUE)</f>
        <v>185</v>
      </c>
      <c r="F552" s="1">
        <f>VLOOKUP(A552,'Demographic data '!$A$2:$H$927,6,TRUE)</f>
        <v>4</v>
      </c>
      <c r="G552" s="1">
        <f>VLOOKUP(A552,'Demographic data '!$A$2:$H$927,7,TRUE)</f>
        <v>5</v>
      </c>
      <c r="H552" s="1">
        <f>VLOOKUP(A552,'Demographic data '!$A$2:$H$927,8,TRUE)</f>
        <v>7</v>
      </c>
      <c r="J552" s="18" t="s">
        <v>3086</v>
      </c>
      <c r="K552" s="18" t="s">
        <v>231</v>
      </c>
      <c r="L552" s="29"/>
      <c r="M552" s="29"/>
      <c r="N552" s="18" t="s">
        <v>3087</v>
      </c>
      <c r="O552" s="18">
        <v>2</v>
      </c>
      <c r="P552" s="18" t="s">
        <v>3088</v>
      </c>
      <c r="Q552" s="18" t="s">
        <v>108</v>
      </c>
      <c r="R552" s="33" t="s">
        <v>3089</v>
      </c>
      <c r="S552" s="33" t="s">
        <v>80</v>
      </c>
      <c r="T552" s="33" t="s">
        <v>3090</v>
      </c>
      <c r="U552" s="33">
        <v>7</v>
      </c>
      <c r="V552" s="31"/>
      <c r="W552" s="31"/>
      <c r="X552" s="31"/>
      <c r="Y552" s="31"/>
      <c r="Z552" s="2"/>
      <c r="AA552" s="2"/>
      <c r="AB552" s="2"/>
      <c r="AC552" s="2"/>
      <c r="AD552" s="2"/>
    </row>
    <row r="553" spans="1:34" ht="14.25" customHeight="1" x14ac:dyDescent="0.2">
      <c r="A553" s="18" t="s">
        <v>3091</v>
      </c>
      <c r="B553" s="1">
        <f>VLOOKUP('FINAL CODES'!A553,'Demographic data '!$A$2:$H$927,2,TRUE)</f>
        <v>1345</v>
      </c>
      <c r="C553" s="1">
        <f>VLOOKUP(A553,'Demographic data '!$A$2:$H$927,3,TRUE)</f>
        <v>1</v>
      </c>
      <c r="D553" s="1">
        <f>VLOOKUP(A553,'Demographic data '!$A$2:$H$927,4,TRUE)</f>
        <v>38.367123287671234</v>
      </c>
      <c r="E553" s="1">
        <f>VLOOKUP(A553,'Demographic data '!$A$2:$H$927,5,TRUE)</f>
        <v>9</v>
      </c>
      <c r="F553" s="1">
        <f>VLOOKUP(A553,'Demographic data '!$A$2:$H$927,6,TRUE)</f>
        <v>4</v>
      </c>
      <c r="G553" s="1">
        <f>VLOOKUP(A553,'Demographic data '!$A$2:$H$927,7,TRUE)</f>
        <v>12</v>
      </c>
      <c r="H553" s="1">
        <f>VLOOKUP(A553,'Demographic data '!$A$2:$H$927,8,TRUE)</f>
        <v>8</v>
      </c>
      <c r="J553" s="18" t="s">
        <v>3092</v>
      </c>
      <c r="K553" s="18">
        <v>6</v>
      </c>
      <c r="L553" s="29"/>
      <c r="M553" s="29"/>
      <c r="N553" s="18" t="s">
        <v>3093</v>
      </c>
      <c r="O553" s="18" t="s">
        <v>3094</v>
      </c>
      <c r="P553" s="18" t="s">
        <v>3095</v>
      </c>
      <c r="Q553" s="18">
        <v>2</v>
      </c>
      <c r="R553" s="33" t="s">
        <v>3096</v>
      </c>
      <c r="S553" s="33" t="s">
        <v>101</v>
      </c>
      <c r="T553" s="33" t="s">
        <v>3097</v>
      </c>
      <c r="U553" s="33">
        <v>-999</v>
      </c>
      <c r="V553" s="31"/>
      <c r="W553" s="31"/>
      <c r="X553" s="31"/>
      <c r="Y553" s="31"/>
      <c r="Z553" s="2"/>
      <c r="AA553" s="2"/>
      <c r="AB553" s="2"/>
      <c r="AC553" s="2"/>
      <c r="AD553" s="2"/>
    </row>
    <row r="554" spans="1:34" ht="14.25" customHeight="1" x14ac:dyDescent="0.2">
      <c r="A554" s="18" t="s">
        <v>3098</v>
      </c>
      <c r="B554" s="1">
        <f>VLOOKUP('FINAL CODES'!A554,'Demographic data '!$A$2:$H$927,2,TRUE)</f>
        <v>170</v>
      </c>
      <c r="C554" s="1">
        <f>VLOOKUP(A554,'Demographic data '!$A$2:$H$927,3,TRUE)</f>
        <v>1</v>
      </c>
      <c r="D554" s="1">
        <f>VLOOKUP(A554,'Demographic data '!$A$2:$H$927,4,TRUE)</f>
        <v>21.87945205479452</v>
      </c>
      <c r="E554" s="1">
        <f>VLOOKUP(A554,'Demographic data '!$A$2:$H$927,5,TRUE)</f>
        <v>84</v>
      </c>
      <c r="F554" s="1">
        <f>VLOOKUP(A554,'Demographic data '!$A$2:$H$927,6,TRUE)</f>
        <v>1</v>
      </c>
      <c r="G554" s="1">
        <f>VLOOKUP(A554,'Demographic data '!$A$2:$H$927,7,TRUE)</f>
        <v>6</v>
      </c>
      <c r="H554" s="1">
        <f>VLOOKUP(A554,'Demographic data '!$A$2:$H$927,8,TRUE)</f>
        <v>10</v>
      </c>
      <c r="J554" s="18" t="s">
        <v>3099</v>
      </c>
      <c r="K554" s="18" t="s">
        <v>133</v>
      </c>
      <c r="L554" s="29"/>
      <c r="M554" s="29"/>
      <c r="N554" s="18" t="s">
        <v>3100</v>
      </c>
      <c r="O554" s="18" t="s">
        <v>426</v>
      </c>
      <c r="P554" s="18" t="s">
        <v>468</v>
      </c>
      <c r="Q554" s="18" t="s">
        <v>350</v>
      </c>
      <c r="R554" s="33" t="s">
        <v>3101</v>
      </c>
      <c r="S554" s="33" t="s">
        <v>101</v>
      </c>
      <c r="T554" s="33" t="s">
        <v>3102</v>
      </c>
      <c r="U554" s="33">
        <v>3</v>
      </c>
      <c r="V554" s="31"/>
      <c r="W554" s="31"/>
      <c r="X554" s="31"/>
      <c r="Y554" s="31"/>
      <c r="Z554" s="2"/>
      <c r="AA554" s="2"/>
      <c r="AB554" s="2"/>
      <c r="AC554" s="2"/>
      <c r="AD554" s="2"/>
    </row>
    <row r="555" spans="1:34" ht="14.25" customHeight="1" x14ac:dyDescent="0.2">
      <c r="A555" s="18" t="s">
        <v>3103</v>
      </c>
      <c r="B555" s="1">
        <f>VLOOKUP('FINAL CODES'!A555,'Demographic data '!$A$2:$H$927,2,TRUE)</f>
        <v>24</v>
      </c>
      <c r="C555" s="1">
        <f>VLOOKUP(A555,'Demographic data '!$A$2:$H$927,3,TRUE)</f>
        <v>1</v>
      </c>
      <c r="D555" s="1">
        <f>VLOOKUP(A555,'Demographic data '!$A$2:$H$927,4,TRUE)</f>
        <v>36.298630136986304</v>
      </c>
      <c r="E555" s="1">
        <f>VLOOKUP(A555,'Demographic data '!$A$2:$H$927,5,TRUE)</f>
        <v>185</v>
      </c>
      <c r="F555" s="1">
        <f>VLOOKUP(A555,'Demographic data '!$A$2:$H$927,6,TRUE)</f>
        <v>4</v>
      </c>
      <c r="G555" s="1">
        <f>VLOOKUP(A555,'Demographic data '!$A$2:$H$927,7,TRUE)</f>
        <v>5</v>
      </c>
      <c r="H555" s="1">
        <f>VLOOKUP(A555,'Demographic data '!$A$2:$H$927,8,TRUE)</f>
        <v>10</v>
      </c>
      <c r="J555" s="18" t="s">
        <v>3104</v>
      </c>
      <c r="K555" s="18" t="s">
        <v>3105</v>
      </c>
      <c r="L555" s="29"/>
      <c r="M555" s="29"/>
      <c r="N555" s="18" t="s">
        <v>3106</v>
      </c>
      <c r="O555" s="18" t="s">
        <v>3107</v>
      </c>
      <c r="P555" s="18" t="s">
        <v>3108</v>
      </c>
      <c r="Q555" s="18" t="s">
        <v>1053</v>
      </c>
      <c r="R555" s="33" t="s">
        <v>3109</v>
      </c>
      <c r="S555" s="33">
        <v>-999</v>
      </c>
      <c r="T555" s="33" t="s">
        <v>3110</v>
      </c>
      <c r="U555" s="33" t="s">
        <v>600</v>
      </c>
      <c r="V555" s="31"/>
      <c r="W555" s="31"/>
      <c r="X555" s="31"/>
      <c r="Y555" s="31"/>
      <c r="Z555" s="2"/>
      <c r="AA555" s="2"/>
      <c r="AB555" s="2"/>
      <c r="AC555" s="2"/>
      <c r="AD555" s="2"/>
    </row>
    <row r="556" spans="1:34" ht="14.25" customHeight="1" x14ac:dyDescent="0.2">
      <c r="A556" s="18" t="s">
        <v>3111</v>
      </c>
      <c r="B556" s="1">
        <f>VLOOKUP('FINAL CODES'!A556,'Demographic data '!$A$2:$H$927,2,TRUE)</f>
        <v>268</v>
      </c>
      <c r="C556" s="1">
        <f>VLOOKUP(A556,'Demographic data '!$A$2:$H$927,3,TRUE)</f>
        <v>1</v>
      </c>
      <c r="D556" s="1">
        <f>VLOOKUP(A556,'Demographic data '!$A$2:$H$927,4,TRUE)</f>
        <v>45.630136986301373</v>
      </c>
      <c r="E556" s="1">
        <f>VLOOKUP(A556,'Demographic data '!$A$2:$H$927,5,TRUE)</f>
        <v>67</v>
      </c>
      <c r="F556" s="1">
        <f>VLOOKUP(A556,'Demographic data '!$A$2:$H$927,6,TRUE)</f>
        <v>4</v>
      </c>
      <c r="G556" s="1">
        <f>VLOOKUP(A556,'Demographic data '!$A$2:$H$927,7,TRUE)</f>
        <v>4</v>
      </c>
      <c r="H556" s="1">
        <f>VLOOKUP(A556,'Demographic data '!$A$2:$H$927,8,TRUE)</f>
        <v>5</v>
      </c>
      <c r="J556" s="18" t="s">
        <v>3112</v>
      </c>
      <c r="K556" s="18" t="s">
        <v>154</v>
      </c>
      <c r="L556" s="29"/>
      <c r="M556" s="29"/>
      <c r="N556" s="18" t="s">
        <v>3113</v>
      </c>
      <c r="O556" s="18" t="s">
        <v>159</v>
      </c>
      <c r="P556" s="18" t="s">
        <v>54</v>
      </c>
      <c r="Q556" s="18">
        <v>-99</v>
      </c>
      <c r="R556" s="33" t="s">
        <v>3114</v>
      </c>
      <c r="S556" s="33" t="s">
        <v>101</v>
      </c>
      <c r="T556" s="33" t="s">
        <v>3115</v>
      </c>
      <c r="U556" s="33">
        <v>6</v>
      </c>
      <c r="V556" s="31"/>
      <c r="W556" s="31"/>
      <c r="X556" s="31"/>
      <c r="Y556" s="31"/>
      <c r="Z556" s="2"/>
      <c r="AA556" s="2"/>
      <c r="AB556" s="2"/>
      <c r="AC556" s="2"/>
      <c r="AD556" s="2"/>
      <c r="AG556" s="18" t="s">
        <v>3116</v>
      </c>
      <c r="AH556" s="18" t="s">
        <v>3117</v>
      </c>
    </row>
    <row r="557" spans="1:34" ht="14.25" customHeight="1" x14ac:dyDescent="0.2">
      <c r="A557" s="18" t="s">
        <v>3118</v>
      </c>
      <c r="B557" s="1">
        <f>VLOOKUP('FINAL CODES'!A557,'Demographic data '!$A$2:$H$927,2,TRUE)</f>
        <v>3056</v>
      </c>
      <c r="C557" s="1">
        <f>VLOOKUP(A557,'Demographic data '!$A$2:$H$927,3,TRUE)</f>
        <v>1</v>
      </c>
      <c r="D557" s="1">
        <f>VLOOKUP(A557,'Demographic data '!$A$2:$H$927,4,TRUE)</f>
        <v>26.504109589041096</v>
      </c>
      <c r="E557" s="1">
        <f>VLOOKUP(A557,'Demographic data '!$A$2:$H$927,5,TRUE)</f>
        <v>185</v>
      </c>
      <c r="F557" s="1">
        <f>VLOOKUP(A557,'Demographic data '!$A$2:$H$927,6,TRUE)</f>
        <v>3</v>
      </c>
      <c r="G557" s="1">
        <f>VLOOKUP(A557,'Demographic data '!$A$2:$H$927,7,TRUE)</f>
        <v>4</v>
      </c>
      <c r="H557" s="1">
        <f>VLOOKUP(A557,'Demographic data '!$A$2:$H$927,8,TRUE)</f>
        <v>2</v>
      </c>
      <c r="J557" s="18" t="s">
        <v>54</v>
      </c>
      <c r="K557" s="18">
        <v>-99</v>
      </c>
      <c r="L557" s="29"/>
      <c r="M557" s="29"/>
      <c r="N557" s="18" t="s">
        <v>3119</v>
      </c>
      <c r="O557" s="18">
        <v>2</v>
      </c>
      <c r="P557" s="18" t="s">
        <v>54</v>
      </c>
      <c r="Q557" s="18">
        <v>-99</v>
      </c>
      <c r="R557" s="33" t="s">
        <v>3120</v>
      </c>
      <c r="S557" s="33" t="s">
        <v>639</v>
      </c>
      <c r="T557" s="33" t="s">
        <v>54</v>
      </c>
      <c r="U557" s="33">
        <v>-99</v>
      </c>
      <c r="V557" s="31"/>
      <c r="W557" s="31"/>
      <c r="X557" s="31"/>
      <c r="Y557" s="31"/>
      <c r="Z557" s="2"/>
      <c r="AA557" s="2"/>
      <c r="AB557" s="2"/>
      <c r="AC557" s="2"/>
      <c r="AD557" s="2"/>
    </row>
    <row r="558" spans="1:34" ht="14.25" customHeight="1" x14ac:dyDescent="0.2">
      <c r="A558" s="18" t="s">
        <v>3121</v>
      </c>
      <c r="B558" s="1">
        <f>VLOOKUP('FINAL CODES'!A558,'Demographic data '!$A$2:$H$927,2,TRUE)</f>
        <v>3298</v>
      </c>
      <c r="C558" s="1">
        <f>VLOOKUP(A558,'Demographic data '!$A$2:$H$927,3,TRUE)</f>
        <v>1</v>
      </c>
      <c r="D558" s="1">
        <f>VLOOKUP(A558,'Demographic data '!$A$2:$H$927,4,TRUE)</f>
        <v>38.57260273972603</v>
      </c>
      <c r="E558" s="1">
        <f>VLOOKUP(A558,'Demographic data '!$A$2:$H$927,5,TRUE)</f>
        <v>185</v>
      </c>
      <c r="F558" s="1">
        <f>VLOOKUP(A558,'Demographic data '!$A$2:$H$927,6,TRUE)</f>
        <v>4</v>
      </c>
      <c r="G558" s="1">
        <f>VLOOKUP(A558,'Demographic data '!$A$2:$H$927,7,TRUE)</f>
        <v>10</v>
      </c>
      <c r="H558" s="1">
        <f>VLOOKUP(A558,'Demographic data '!$A$2:$H$927,8,TRUE)</f>
        <v>10</v>
      </c>
      <c r="J558" s="18" t="s">
        <v>3122</v>
      </c>
      <c r="K558" s="18" t="s">
        <v>2669</v>
      </c>
      <c r="L558" s="29"/>
      <c r="M558" s="29"/>
      <c r="N558" s="18" t="s">
        <v>3123</v>
      </c>
      <c r="O558" s="18" t="s">
        <v>426</v>
      </c>
      <c r="P558" s="18" t="s">
        <v>3124</v>
      </c>
      <c r="Q558" s="18" t="s">
        <v>655</v>
      </c>
      <c r="R558" s="33" t="s">
        <v>3125</v>
      </c>
      <c r="S558" s="33">
        <v>2</v>
      </c>
      <c r="T558" s="33" t="s">
        <v>3126</v>
      </c>
      <c r="U558" s="33">
        <v>8</v>
      </c>
      <c r="V558" s="31"/>
      <c r="W558" s="31"/>
      <c r="X558" s="31"/>
      <c r="Y558" s="31"/>
      <c r="Z558" s="2"/>
      <c r="AA558" s="2"/>
      <c r="AB558" s="2"/>
      <c r="AC558" s="2"/>
      <c r="AD558" s="2"/>
    </row>
    <row r="559" spans="1:34" ht="14.25" customHeight="1" x14ac:dyDescent="0.2">
      <c r="A559" s="18" t="s">
        <v>3127</v>
      </c>
      <c r="B559" s="1">
        <f>VLOOKUP('FINAL CODES'!A559,'Demographic data '!$A$2:$H$927,2,TRUE)</f>
        <v>329</v>
      </c>
      <c r="C559" s="1">
        <f>VLOOKUP(A559,'Demographic data '!$A$2:$H$927,3,TRUE)</f>
        <v>0</v>
      </c>
      <c r="D559" s="1">
        <f>VLOOKUP(A559,'Demographic data '!$A$2:$H$927,4,TRUE)</f>
        <v>36.728767123287675</v>
      </c>
      <c r="E559" s="1">
        <f>VLOOKUP(A559,'Demographic data '!$A$2:$H$927,5,TRUE)</f>
        <v>185</v>
      </c>
      <c r="F559" s="1">
        <f>VLOOKUP(A559,'Demographic data '!$A$2:$H$927,6,TRUE)</f>
        <v>4</v>
      </c>
      <c r="G559" s="1">
        <f>VLOOKUP(A559,'Demographic data '!$A$2:$H$927,7,TRUE)</f>
        <v>5</v>
      </c>
      <c r="H559" s="1">
        <f>VLOOKUP(A559,'Demographic data '!$A$2:$H$927,8,TRUE)</f>
        <v>10</v>
      </c>
      <c r="J559" s="18" t="s">
        <v>3128</v>
      </c>
      <c r="K559" s="18" t="s">
        <v>3129</v>
      </c>
      <c r="L559" s="29"/>
      <c r="M559" s="29"/>
      <c r="N559" s="18" t="s">
        <v>3130</v>
      </c>
      <c r="O559" s="18" t="s">
        <v>3131</v>
      </c>
      <c r="P559" s="18" t="s">
        <v>54</v>
      </c>
      <c r="Q559" s="18">
        <v>-99</v>
      </c>
      <c r="R559" s="33" t="s">
        <v>3132</v>
      </c>
      <c r="S559" s="33" t="s">
        <v>133</v>
      </c>
      <c r="T559" s="33" t="s">
        <v>3133</v>
      </c>
      <c r="U559" s="33">
        <v>7</v>
      </c>
      <c r="V559" s="31"/>
      <c r="W559" s="31"/>
      <c r="X559" s="31"/>
      <c r="Y559" s="31"/>
      <c r="Z559" s="2"/>
      <c r="AA559" s="2"/>
      <c r="AB559" s="2"/>
      <c r="AC559" s="2"/>
      <c r="AD559" s="2"/>
    </row>
    <row r="560" spans="1:34" ht="14.25" customHeight="1" x14ac:dyDescent="0.2">
      <c r="A560" s="18" t="s">
        <v>3134</v>
      </c>
      <c r="B560" s="1">
        <f>VLOOKUP('FINAL CODES'!A560,'Demographic data '!$A$2:$H$927,2,TRUE)</f>
        <v>3033</v>
      </c>
      <c r="C560" s="1">
        <f>VLOOKUP(A560,'Demographic data '!$A$2:$H$927,3,TRUE)</f>
        <v>1</v>
      </c>
      <c r="D560" s="1">
        <f>VLOOKUP(A560,'Demographic data '!$A$2:$H$927,4,TRUE)</f>
        <v>24.027397260273972</v>
      </c>
      <c r="E560" s="1">
        <f>VLOOKUP(A560,'Demographic data '!$A$2:$H$927,5,TRUE)</f>
        <v>185</v>
      </c>
      <c r="F560" s="1">
        <f>VLOOKUP(A560,'Demographic data '!$A$2:$H$927,6,TRUE)</f>
        <v>3</v>
      </c>
      <c r="G560" s="1">
        <f>VLOOKUP(A560,'Demographic data '!$A$2:$H$927,7,TRUE)</f>
        <v>2</v>
      </c>
      <c r="H560" s="1">
        <f>VLOOKUP(A560,'Demographic data '!$A$2:$H$927,8,TRUE)</f>
        <v>5</v>
      </c>
      <c r="J560" s="18" t="s">
        <v>3135</v>
      </c>
      <c r="K560" s="18" t="s">
        <v>101</v>
      </c>
      <c r="L560" s="29"/>
      <c r="M560" s="29"/>
      <c r="N560" s="18" t="s">
        <v>3136</v>
      </c>
      <c r="O560" s="18" t="s">
        <v>426</v>
      </c>
      <c r="P560" s="18" t="s">
        <v>3137</v>
      </c>
      <c r="Q560" s="18">
        <v>2</v>
      </c>
      <c r="R560" s="33" t="s">
        <v>3138</v>
      </c>
      <c r="S560" s="33" t="s">
        <v>101</v>
      </c>
      <c r="T560" s="33" t="s">
        <v>3139</v>
      </c>
      <c r="U560" s="33">
        <v>3</v>
      </c>
      <c r="V560" s="31"/>
      <c r="W560" s="31"/>
      <c r="X560" s="31"/>
      <c r="Y560" s="31"/>
      <c r="Z560" s="2"/>
      <c r="AA560" s="2"/>
      <c r="AB560" s="2"/>
      <c r="AC560" s="2"/>
      <c r="AD560" s="2"/>
    </row>
    <row r="561" spans="1:30" ht="14.25" customHeight="1" x14ac:dyDescent="0.2">
      <c r="A561" s="18" t="s">
        <v>3140</v>
      </c>
      <c r="B561" s="1">
        <f>VLOOKUP('FINAL CODES'!A561,'Demographic data '!$A$2:$H$927,2,TRUE)</f>
        <v>932</v>
      </c>
      <c r="C561" s="1">
        <f>VLOOKUP(A561,'Demographic data '!$A$2:$H$927,3,TRUE)</f>
        <v>4</v>
      </c>
      <c r="D561" s="1">
        <f>VLOOKUP(A561,'Demographic data '!$A$2:$H$927,4,TRUE)</f>
        <v>70.69041095890411</v>
      </c>
      <c r="E561" s="1">
        <f>VLOOKUP(A561,'Demographic data '!$A$2:$H$927,5,TRUE)</f>
        <v>185</v>
      </c>
      <c r="F561" s="1">
        <f>VLOOKUP(A561,'Demographic data '!$A$2:$H$927,6,TRUE)</f>
        <v>4</v>
      </c>
      <c r="G561" s="1">
        <f>VLOOKUP(A561,'Demographic data '!$A$2:$H$927,7,TRUE)</f>
        <v>4</v>
      </c>
      <c r="H561" s="1">
        <f>VLOOKUP(A561,'Demographic data '!$A$2:$H$927,8,TRUE)</f>
        <v>7</v>
      </c>
      <c r="J561" s="18" t="s">
        <v>3141</v>
      </c>
      <c r="K561" s="18">
        <v>6</v>
      </c>
      <c r="L561" s="29"/>
      <c r="M561" s="29"/>
      <c r="N561" s="18" t="s">
        <v>3142</v>
      </c>
      <c r="O561" s="18">
        <v>1</v>
      </c>
      <c r="P561" s="18" t="s">
        <v>3143</v>
      </c>
      <c r="Q561" s="18">
        <v>2</v>
      </c>
      <c r="R561" s="33" t="s">
        <v>54</v>
      </c>
      <c r="S561" s="33">
        <v>-99</v>
      </c>
      <c r="T561" s="33" t="s">
        <v>3144</v>
      </c>
      <c r="U561" s="33">
        <v>3</v>
      </c>
      <c r="V561" s="31"/>
      <c r="W561" s="31"/>
      <c r="X561" s="31"/>
      <c r="Y561" s="31"/>
      <c r="Z561" s="2"/>
      <c r="AA561" s="2"/>
      <c r="AB561" s="2"/>
      <c r="AC561" s="2"/>
      <c r="AD561" s="2"/>
    </row>
    <row r="562" spans="1:30" ht="14.25" customHeight="1" x14ac:dyDescent="0.2">
      <c r="A562" s="18" t="s">
        <v>3145</v>
      </c>
      <c r="B562" s="1">
        <f>VLOOKUP('FINAL CODES'!A562,'Demographic data '!$A$2:$H$927,2,TRUE)</f>
        <v>1528</v>
      </c>
      <c r="C562" s="1">
        <f>VLOOKUP(A562,'Demographic data '!$A$2:$H$927,3,TRUE)</f>
        <v>1</v>
      </c>
      <c r="D562" s="1">
        <f>VLOOKUP(A562,'Demographic data '!$A$2:$H$927,4,TRUE)</f>
        <v>42.536986301369865</v>
      </c>
      <c r="E562" s="1">
        <f>VLOOKUP(A562,'Demographic data '!$A$2:$H$927,5,TRUE)</f>
        <v>185</v>
      </c>
      <c r="F562" s="1">
        <f>VLOOKUP(A562,'Demographic data '!$A$2:$H$927,6,TRUE)</f>
        <v>3</v>
      </c>
      <c r="G562" s="1">
        <f>VLOOKUP(A562,'Demographic data '!$A$2:$H$927,7,TRUE)</f>
        <v>2</v>
      </c>
      <c r="H562" s="1">
        <f>VLOOKUP(A562,'Demographic data '!$A$2:$H$927,8,TRUE)</f>
        <v>2</v>
      </c>
      <c r="J562" s="18" t="s">
        <v>3146</v>
      </c>
      <c r="K562" s="18">
        <v>6</v>
      </c>
      <c r="L562" s="29"/>
      <c r="M562" s="29"/>
      <c r="N562" s="18" t="s">
        <v>3147</v>
      </c>
      <c r="O562" s="18" t="s">
        <v>1880</v>
      </c>
      <c r="P562" s="18" t="s">
        <v>3148</v>
      </c>
      <c r="Q562" s="18" t="s">
        <v>350</v>
      </c>
      <c r="R562" s="33" t="s">
        <v>3149</v>
      </c>
      <c r="S562" s="33" t="s">
        <v>80</v>
      </c>
      <c r="T562" s="33" t="s">
        <v>3150</v>
      </c>
      <c r="U562" s="33">
        <v>3</v>
      </c>
      <c r="V562" s="31"/>
      <c r="W562" s="31"/>
      <c r="X562" s="31"/>
      <c r="Y562" s="31"/>
      <c r="Z562" s="2"/>
      <c r="AA562" s="2"/>
      <c r="AB562" s="2"/>
      <c r="AC562" s="2"/>
      <c r="AD562" s="2"/>
    </row>
    <row r="563" spans="1:30" ht="14.25" customHeight="1" x14ac:dyDescent="0.2">
      <c r="A563" s="18" t="s">
        <v>3151</v>
      </c>
      <c r="B563" s="1">
        <f>VLOOKUP('FINAL CODES'!A563,'Demographic data '!$A$2:$H$927,2,TRUE)</f>
        <v>158</v>
      </c>
      <c r="C563" s="1">
        <f>VLOOKUP(A563,'Demographic data '!$A$2:$H$927,3,TRUE)</f>
        <v>1</v>
      </c>
      <c r="D563" s="1">
        <f>VLOOKUP(A563,'Demographic data '!$A$2:$H$927,4,TRUE)</f>
        <v>22.950684931506849</v>
      </c>
      <c r="E563" s="1">
        <f>VLOOKUP(A563,'Demographic data '!$A$2:$H$927,5,TRUE)</f>
        <v>84</v>
      </c>
      <c r="F563" s="1">
        <f>VLOOKUP(A563,'Demographic data '!$A$2:$H$927,6,TRUE)</f>
        <v>1</v>
      </c>
      <c r="G563" s="1">
        <f>VLOOKUP(A563,'Demographic data '!$A$2:$H$927,7,TRUE)</f>
        <v>6</v>
      </c>
      <c r="H563" s="1">
        <f>VLOOKUP(A563,'Demographic data '!$A$2:$H$927,8,TRUE)</f>
        <v>9</v>
      </c>
      <c r="J563" s="18" t="s">
        <v>3152</v>
      </c>
      <c r="K563" s="18">
        <v>2</v>
      </c>
      <c r="L563" s="34">
        <v>0</v>
      </c>
      <c r="M563" s="34">
        <v>2</v>
      </c>
      <c r="N563" s="18" t="s">
        <v>3153</v>
      </c>
      <c r="O563" s="18" t="s">
        <v>426</v>
      </c>
      <c r="P563" s="18" t="s">
        <v>185</v>
      </c>
      <c r="Q563" s="18">
        <v>-999</v>
      </c>
      <c r="R563" s="33" t="s">
        <v>3154</v>
      </c>
      <c r="S563" s="33" t="s">
        <v>101</v>
      </c>
      <c r="T563" s="33" t="s">
        <v>1300</v>
      </c>
      <c r="U563" s="33">
        <v>-999</v>
      </c>
      <c r="V563" s="31"/>
      <c r="W563" s="31"/>
      <c r="X563" s="31"/>
      <c r="Y563" s="31"/>
      <c r="Z563" s="2"/>
      <c r="AA563" s="2"/>
      <c r="AB563" s="2"/>
      <c r="AC563" s="2"/>
      <c r="AD563" s="2"/>
    </row>
    <row r="564" spans="1:30" ht="14.25" customHeight="1" x14ac:dyDescent="0.2">
      <c r="A564" s="18" t="s">
        <v>3155</v>
      </c>
      <c r="B564" s="1">
        <f>VLOOKUP('FINAL CODES'!A564,'Demographic data '!$A$2:$H$927,2,TRUE)</f>
        <v>1665</v>
      </c>
      <c r="C564" s="1">
        <f>VLOOKUP(A564,'Demographic data '!$A$2:$H$927,3,TRUE)</f>
        <v>1</v>
      </c>
      <c r="D564" s="1">
        <f>VLOOKUP(A564,'Demographic data '!$A$2:$H$927,4,TRUE)</f>
        <v>66.594520547945208</v>
      </c>
      <c r="E564" s="1">
        <f>VLOOKUP(A564,'Demographic data '!$A$2:$H$927,5,TRUE)</f>
        <v>185</v>
      </c>
      <c r="F564" s="1">
        <f>VLOOKUP(A564,'Demographic data '!$A$2:$H$927,6,TRUE)</f>
        <v>7</v>
      </c>
      <c r="G564" s="1">
        <f>VLOOKUP(A564,'Demographic data '!$A$2:$H$927,7,TRUE)</f>
        <v>2</v>
      </c>
      <c r="H564" s="1">
        <f>VLOOKUP(A564,'Demographic data '!$A$2:$H$927,8,TRUE)</f>
        <v>9</v>
      </c>
      <c r="J564" s="18" t="s">
        <v>3156</v>
      </c>
      <c r="K564" s="18" t="s">
        <v>1464</v>
      </c>
      <c r="L564" s="29"/>
      <c r="M564" s="29"/>
      <c r="N564" s="18" t="s">
        <v>3157</v>
      </c>
      <c r="O564" s="18" t="s">
        <v>159</v>
      </c>
      <c r="P564" s="18" t="s">
        <v>3158</v>
      </c>
      <c r="Q564" s="18">
        <v>2</v>
      </c>
      <c r="R564" s="33" t="s">
        <v>3159</v>
      </c>
      <c r="S564" s="33" t="s">
        <v>80</v>
      </c>
      <c r="T564" s="33" t="s">
        <v>54</v>
      </c>
      <c r="U564" s="33">
        <v>-99</v>
      </c>
      <c r="V564" s="31"/>
      <c r="W564" s="31"/>
      <c r="X564" s="31"/>
      <c r="Y564" s="31"/>
      <c r="Z564" s="2"/>
      <c r="AA564" s="2"/>
      <c r="AB564" s="2"/>
      <c r="AC564" s="2"/>
      <c r="AD564" s="2"/>
    </row>
    <row r="565" spans="1:30" ht="14.25" customHeight="1" x14ac:dyDescent="0.2">
      <c r="A565" s="18" t="s">
        <v>3160</v>
      </c>
      <c r="B565" s="1">
        <f>VLOOKUP('FINAL CODES'!A565,'Demographic data '!$A$2:$H$927,2,TRUE)</f>
        <v>1704</v>
      </c>
      <c r="C565" s="1">
        <f>VLOOKUP(A565,'Demographic data '!$A$2:$H$927,3,TRUE)</f>
        <v>1</v>
      </c>
      <c r="D565" s="1">
        <f>VLOOKUP(A565,'Demographic data '!$A$2:$H$927,4,TRUE)</f>
        <v>64.093150684931501</v>
      </c>
      <c r="E565" s="1">
        <f>VLOOKUP(A565,'Demographic data '!$A$2:$H$927,5,TRUE)</f>
        <v>185</v>
      </c>
      <c r="F565" s="1">
        <f>VLOOKUP(A565,'Demographic data '!$A$2:$H$927,6,TRUE)</f>
        <v>6</v>
      </c>
      <c r="G565" s="1">
        <f>VLOOKUP(A565,'Demographic data '!$A$2:$H$927,7,TRUE)</f>
        <v>1</v>
      </c>
      <c r="H565" s="1">
        <f>VLOOKUP(A565,'Demographic data '!$A$2:$H$927,8,TRUE)</f>
        <v>5</v>
      </c>
      <c r="J565" s="18" t="s">
        <v>3161</v>
      </c>
      <c r="K565" s="18" t="s">
        <v>231</v>
      </c>
      <c r="L565" s="29"/>
      <c r="M565" s="29"/>
      <c r="N565" s="18" t="s">
        <v>3162</v>
      </c>
      <c r="O565" s="18" t="s">
        <v>3163</v>
      </c>
      <c r="P565" s="18" t="s">
        <v>3164</v>
      </c>
      <c r="Q565" s="18" t="s">
        <v>1403</v>
      </c>
      <c r="R565" s="33" t="s">
        <v>3165</v>
      </c>
      <c r="S565" s="33" t="s">
        <v>3166</v>
      </c>
      <c r="T565" s="33" t="s">
        <v>3167</v>
      </c>
      <c r="U565" s="33">
        <v>7</v>
      </c>
      <c r="V565" s="31"/>
      <c r="W565" s="31"/>
      <c r="X565" s="31"/>
      <c r="Y565" s="31"/>
      <c r="Z565" s="2"/>
      <c r="AA565" s="2"/>
      <c r="AB565" s="2"/>
      <c r="AC565" s="2"/>
      <c r="AD565" s="2"/>
    </row>
    <row r="566" spans="1:30" ht="14.25" customHeight="1" x14ac:dyDescent="0.2">
      <c r="A566" s="18" t="s">
        <v>3168</v>
      </c>
      <c r="B566" s="1">
        <f>VLOOKUP('FINAL CODES'!A566,'Demographic data '!$A$2:$H$927,2,TRUE)</f>
        <v>2261</v>
      </c>
      <c r="C566" s="1">
        <f>VLOOKUP(A566,'Demographic data '!$A$2:$H$927,3,TRUE)</f>
        <v>1</v>
      </c>
      <c r="D566" s="1">
        <f>VLOOKUP(A566,'Demographic data '!$A$2:$H$927,4,TRUE)</f>
        <v>42.838356164383562</v>
      </c>
      <c r="E566" s="1">
        <f>VLOOKUP(A566,'Demographic data '!$A$2:$H$927,5,TRUE)</f>
        <v>78</v>
      </c>
      <c r="F566" s="1">
        <f>VLOOKUP(A566,'Demographic data '!$A$2:$H$927,6,TRUE)</f>
        <v>2</v>
      </c>
      <c r="G566" s="1">
        <f>VLOOKUP(A566,'Demographic data '!$A$2:$H$927,7,TRUE)</f>
        <v>8</v>
      </c>
      <c r="H566" s="1">
        <f>VLOOKUP(A566,'Demographic data '!$A$2:$H$927,8,TRUE)</f>
        <v>11</v>
      </c>
      <c r="J566" s="18" t="s">
        <v>3169</v>
      </c>
      <c r="K566" s="18">
        <v>-999</v>
      </c>
      <c r="L566" s="29"/>
      <c r="M566" s="29"/>
      <c r="N566" s="18" t="s">
        <v>3170</v>
      </c>
      <c r="O566" s="18">
        <v>-999</v>
      </c>
      <c r="P566" s="18" t="s">
        <v>123</v>
      </c>
      <c r="Q566" s="18">
        <v>-999</v>
      </c>
      <c r="R566" s="33" t="s">
        <v>3171</v>
      </c>
      <c r="S566" s="33">
        <v>2</v>
      </c>
      <c r="T566" s="33" t="s">
        <v>2073</v>
      </c>
      <c r="U566" s="33">
        <v>-999</v>
      </c>
      <c r="V566" s="31"/>
      <c r="W566" s="31"/>
      <c r="X566" s="31"/>
      <c r="Y566" s="31"/>
      <c r="Z566" s="2"/>
      <c r="AA566" s="2"/>
      <c r="AB566" s="2"/>
      <c r="AC566" s="2"/>
      <c r="AD566" s="2"/>
    </row>
    <row r="567" spans="1:30" ht="14.25" customHeight="1" x14ac:dyDescent="0.2">
      <c r="A567" s="18" t="s">
        <v>3172</v>
      </c>
      <c r="B567" s="1">
        <f>VLOOKUP('FINAL CODES'!A567,'Demographic data '!$A$2:$H$927,2,TRUE)</f>
        <v>1741</v>
      </c>
      <c r="C567" s="1">
        <f>VLOOKUP(A567,'Demographic data '!$A$2:$H$927,3,TRUE)</f>
        <v>0</v>
      </c>
      <c r="D567" s="1">
        <f>VLOOKUP(A567,'Demographic data '!$A$2:$H$927,4,TRUE)</f>
        <v>48.18904109589041</v>
      </c>
      <c r="E567" s="1">
        <f>VLOOKUP(A567,'Demographic data '!$A$2:$H$927,5,TRUE)</f>
        <v>184</v>
      </c>
      <c r="F567" s="1">
        <f>VLOOKUP(A567,'Demographic data '!$A$2:$H$927,6,TRUE)</f>
        <v>5</v>
      </c>
      <c r="G567" s="1">
        <f>VLOOKUP(A567,'Demographic data '!$A$2:$H$927,7,TRUE)</f>
        <v>12</v>
      </c>
      <c r="H567" s="1">
        <f>VLOOKUP(A567,'Demographic data '!$A$2:$H$927,8,TRUE)</f>
        <v>11</v>
      </c>
      <c r="J567" s="18" t="s">
        <v>3173</v>
      </c>
      <c r="K567" s="18" t="s">
        <v>496</v>
      </c>
      <c r="L567" s="29"/>
      <c r="M567" s="29"/>
      <c r="N567" s="18" t="s">
        <v>3174</v>
      </c>
      <c r="O567" s="18" t="s">
        <v>204</v>
      </c>
      <c r="P567" s="18" t="s">
        <v>3175</v>
      </c>
      <c r="Q567" s="18">
        <v>2</v>
      </c>
      <c r="R567" s="33" t="s">
        <v>3176</v>
      </c>
      <c r="S567" s="33" t="s">
        <v>101</v>
      </c>
      <c r="T567" s="33" t="s">
        <v>3177</v>
      </c>
      <c r="U567" s="33">
        <v>2</v>
      </c>
      <c r="V567" s="31"/>
      <c r="W567" s="31"/>
      <c r="X567" s="31"/>
      <c r="Y567" s="31"/>
      <c r="Z567" s="2"/>
      <c r="AA567" s="2"/>
      <c r="AB567" s="2"/>
      <c r="AC567" s="2"/>
      <c r="AD567" s="2"/>
    </row>
    <row r="568" spans="1:30" ht="14.25" customHeight="1" x14ac:dyDescent="0.2">
      <c r="A568" s="18" t="s">
        <v>3178</v>
      </c>
      <c r="B568" s="1">
        <f>VLOOKUP('FINAL CODES'!A568,'Demographic data '!$A$2:$H$927,2,TRUE)</f>
        <v>615</v>
      </c>
      <c r="C568" s="1">
        <f>VLOOKUP(A568,'Demographic data '!$A$2:$H$927,3,TRUE)</f>
        <v>0</v>
      </c>
      <c r="D568" s="1">
        <f>VLOOKUP(A568,'Demographic data '!$A$2:$H$927,4,TRUE)</f>
        <v>71.046575342465758</v>
      </c>
      <c r="E568" s="1">
        <f>VLOOKUP(A568,'Demographic data '!$A$2:$H$927,5,TRUE)</f>
        <v>185</v>
      </c>
      <c r="F568" s="1">
        <f>VLOOKUP(A568,'Demographic data '!$A$2:$H$927,6,TRUE)</f>
        <v>7</v>
      </c>
      <c r="G568" s="1">
        <f>VLOOKUP(A568,'Demographic data '!$A$2:$H$927,7,TRUE)</f>
        <v>-99</v>
      </c>
      <c r="H568" s="1">
        <f>VLOOKUP(A568,'Demographic data '!$A$2:$H$927,8,TRUE)</f>
        <v>5</v>
      </c>
      <c r="J568" s="18" t="s">
        <v>3179</v>
      </c>
      <c r="K568" s="18" t="s">
        <v>3180</v>
      </c>
      <c r="L568" s="29"/>
      <c r="M568" s="29"/>
      <c r="N568" s="18" t="s">
        <v>3181</v>
      </c>
      <c r="O568" s="18" t="s">
        <v>125</v>
      </c>
      <c r="P568" s="18" t="s">
        <v>3182</v>
      </c>
      <c r="Q568" s="18" t="s">
        <v>1509</v>
      </c>
      <c r="R568" s="33" t="s">
        <v>3183</v>
      </c>
      <c r="S568" s="33" t="s">
        <v>101</v>
      </c>
      <c r="T568" s="33" t="s">
        <v>3184</v>
      </c>
      <c r="U568" s="33">
        <v>3</v>
      </c>
      <c r="V568" s="31"/>
      <c r="W568" s="31"/>
      <c r="X568" s="31"/>
      <c r="Y568" s="31"/>
      <c r="Z568" s="2"/>
      <c r="AA568" s="2"/>
      <c r="AB568" s="2"/>
      <c r="AC568" s="2"/>
      <c r="AD568" s="2"/>
    </row>
    <row r="569" spans="1:30" ht="14.25" customHeight="1" x14ac:dyDescent="0.2">
      <c r="A569" s="18" t="s">
        <v>3185</v>
      </c>
      <c r="B569" s="1">
        <f>VLOOKUP('FINAL CODES'!A569,'Demographic data '!$A$2:$H$927,2,TRUE)</f>
        <v>3025</v>
      </c>
      <c r="C569" s="1">
        <f>VLOOKUP(A569,'Demographic data '!$A$2:$H$927,3,TRUE)</f>
        <v>1</v>
      </c>
      <c r="D569" s="1">
        <f>VLOOKUP(A569,'Demographic data '!$A$2:$H$927,4,TRUE)</f>
        <v>23.202739726027396</v>
      </c>
      <c r="E569" s="1">
        <f>VLOOKUP(A569,'Demographic data '!$A$2:$H$927,5,TRUE)</f>
        <v>185</v>
      </c>
      <c r="F569" s="1">
        <f>VLOOKUP(A569,'Demographic data '!$A$2:$H$927,6,TRUE)</f>
        <v>3</v>
      </c>
      <c r="G569" s="1">
        <f>VLOOKUP(A569,'Demographic data '!$A$2:$H$927,7,TRUE)</f>
        <v>2</v>
      </c>
      <c r="H569" s="1">
        <f>VLOOKUP(A569,'Demographic data '!$A$2:$H$927,8,TRUE)</f>
        <v>4</v>
      </c>
      <c r="J569" s="18" t="s">
        <v>3186</v>
      </c>
      <c r="K569" s="18">
        <v>6</v>
      </c>
      <c r="L569" s="34">
        <v>10</v>
      </c>
      <c r="M569" s="34">
        <v>6</v>
      </c>
      <c r="N569" s="18" t="s">
        <v>3187</v>
      </c>
      <c r="O569" s="18" t="s">
        <v>2047</v>
      </c>
      <c r="P569" s="18" t="s">
        <v>3188</v>
      </c>
      <c r="Q569" s="18" t="s">
        <v>356</v>
      </c>
      <c r="R569" s="33" t="s">
        <v>3189</v>
      </c>
      <c r="S569" s="33" t="s">
        <v>70</v>
      </c>
      <c r="T569" s="33" t="s">
        <v>3190</v>
      </c>
      <c r="U569" s="33">
        <v>6</v>
      </c>
      <c r="V569" s="31"/>
      <c r="W569" s="31"/>
      <c r="X569" s="31"/>
      <c r="Y569" s="31"/>
      <c r="Z569" s="2"/>
      <c r="AA569" s="2"/>
      <c r="AB569" s="2"/>
      <c r="AC569" s="2"/>
      <c r="AD569" s="2"/>
    </row>
    <row r="570" spans="1:30" ht="14.25" customHeight="1" x14ac:dyDescent="0.2">
      <c r="A570" s="18" t="s">
        <v>3191</v>
      </c>
      <c r="B570" s="1">
        <f>VLOOKUP('FINAL CODES'!A570,'Demographic data '!$A$2:$H$927,2,TRUE)</f>
        <v>3080</v>
      </c>
      <c r="C570" s="1">
        <f>VLOOKUP(A570,'Demographic data '!$A$2:$H$927,3,TRUE)</f>
        <v>1</v>
      </c>
      <c r="D570" s="1">
        <f>VLOOKUP(A570,'Demographic data '!$A$2:$H$927,4,TRUE)</f>
        <v>38.180821917808217</v>
      </c>
      <c r="E570" s="1">
        <f>VLOOKUP(A570,'Demographic data '!$A$2:$H$927,5,TRUE)</f>
        <v>187</v>
      </c>
      <c r="F570" s="1">
        <f>VLOOKUP(A570,'Demographic data '!$A$2:$H$927,6,TRUE)</f>
        <v>4</v>
      </c>
      <c r="G570" s="1">
        <f>VLOOKUP(A570,'Demographic data '!$A$2:$H$927,7,TRUE)</f>
        <v>4</v>
      </c>
      <c r="H570" s="1">
        <f>VLOOKUP(A570,'Demographic data '!$A$2:$H$927,8,TRUE)</f>
        <v>10</v>
      </c>
      <c r="J570" s="18" t="s">
        <v>3192</v>
      </c>
      <c r="K570" s="18">
        <v>2</v>
      </c>
      <c r="L570" s="32">
        <v>2</v>
      </c>
      <c r="M570" s="32">
        <v>2</v>
      </c>
      <c r="N570" s="18" t="s">
        <v>3193</v>
      </c>
      <c r="O570" s="18" t="s">
        <v>3194</v>
      </c>
      <c r="P570" s="18" t="s">
        <v>3195</v>
      </c>
      <c r="Q570" s="18">
        <v>2</v>
      </c>
      <c r="R570" s="33" t="s">
        <v>3196</v>
      </c>
      <c r="S570" s="33" t="s">
        <v>179</v>
      </c>
      <c r="T570" s="33" t="s">
        <v>3197</v>
      </c>
      <c r="U570" s="33" t="s">
        <v>2337</v>
      </c>
      <c r="V570" s="31"/>
      <c r="W570" s="31"/>
      <c r="X570" s="31"/>
      <c r="Y570" s="31"/>
      <c r="Z570" s="2"/>
      <c r="AA570" s="2"/>
      <c r="AB570" s="2"/>
      <c r="AC570" s="2"/>
      <c r="AD570" s="2"/>
    </row>
    <row r="571" spans="1:30" ht="14.25" customHeight="1" x14ac:dyDescent="0.2">
      <c r="A571" s="18" t="s">
        <v>3198</v>
      </c>
      <c r="B571" s="1">
        <f>VLOOKUP('FINAL CODES'!A571,'Demographic data '!$A$2:$H$927,2,TRUE)</f>
        <v>434</v>
      </c>
      <c r="C571" s="1">
        <f>VLOOKUP(A571,'Demographic data '!$A$2:$H$927,3,TRUE)</f>
        <v>1</v>
      </c>
      <c r="D571" s="1">
        <f>VLOOKUP(A571,'Demographic data '!$A$2:$H$927,4,TRUE)</f>
        <v>41.953424657534249</v>
      </c>
      <c r="E571" s="1">
        <f>VLOOKUP(A571,'Demographic data '!$A$2:$H$927,5,TRUE)</f>
        <v>185</v>
      </c>
      <c r="F571" s="1">
        <f>VLOOKUP(A571,'Demographic data '!$A$2:$H$927,6,TRUE)</f>
        <v>4</v>
      </c>
      <c r="G571" s="1">
        <f>VLOOKUP(A571,'Demographic data '!$A$2:$H$927,7,TRUE)</f>
        <v>7</v>
      </c>
      <c r="H571" s="1">
        <f>VLOOKUP(A571,'Demographic data '!$A$2:$H$927,8,TRUE)</f>
        <v>7</v>
      </c>
      <c r="J571" s="18" t="s">
        <v>3199</v>
      </c>
      <c r="K571" s="18" t="s">
        <v>1689</v>
      </c>
      <c r="L571" s="29"/>
      <c r="M571" s="29"/>
      <c r="N571" s="18" t="s">
        <v>3200</v>
      </c>
      <c r="O571" s="18" t="s">
        <v>125</v>
      </c>
      <c r="P571" s="18" t="s">
        <v>3201</v>
      </c>
      <c r="Q571" s="18">
        <v>-999</v>
      </c>
      <c r="R571" s="33" t="s">
        <v>3202</v>
      </c>
      <c r="S571" s="33" t="s">
        <v>101</v>
      </c>
      <c r="T571" s="33" t="s">
        <v>3203</v>
      </c>
      <c r="U571" s="33">
        <v>6</v>
      </c>
      <c r="V571" s="31"/>
      <c r="W571" s="31"/>
      <c r="X571" s="31"/>
      <c r="Y571" s="31"/>
      <c r="Z571" s="2"/>
      <c r="AA571" s="2"/>
      <c r="AB571" s="2"/>
      <c r="AC571" s="2"/>
      <c r="AD571" s="2"/>
    </row>
    <row r="572" spans="1:30" ht="14.25" customHeight="1" x14ac:dyDescent="0.2">
      <c r="A572" s="18" t="s">
        <v>3204</v>
      </c>
      <c r="B572" s="1">
        <f>VLOOKUP('FINAL CODES'!A572,'Demographic data '!$A$2:$H$927,2,TRUE)</f>
        <v>772</v>
      </c>
      <c r="C572" s="1">
        <f>VLOOKUP(A572,'Demographic data '!$A$2:$H$927,3,TRUE)</f>
        <v>0</v>
      </c>
      <c r="D572" s="1">
        <f>VLOOKUP(A572,'Demographic data '!$A$2:$H$927,4,TRUE)</f>
        <v>25.043835616438358</v>
      </c>
      <c r="E572" s="1">
        <f>VLOOKUP(A572,'Demographic data '!$A$2:$H$927,5,TRUE)</f>
        <v>156</v>
      </c>
      <c r="F572" s="1">
        <f>VLOOKUP(A572,'Demographic data '!$A$2:$H$927,6,TRUE)</f>
        <v>1</v>
      </c>
      <c r="G572" s="1">
        <f>VLOOKUP(A572,'Demographic data '!$A$2:$H$927,7,TRUE)</f>
        <v>9</v>
      </c>
      <c r="H572" s="1">
        <f>VLOOKUP(A572,'Demographic data '!$A$2:$H$927,8,TRUE)</f>
        <v>11</v>
      </c>
      <c r="J572" s="18" t="s">
        <v>3205</v>
      </c>
      <c r="K572" s="18" t="s">
        <v>319</v>
      </c>
      <c r="L572" s="29"/>
      <c r="M572" s="29"/>
      <c r="N572" s="18" t="s">
        <v>3206</v>
      </c>
      <c r="O572" s="18" t="s">
        <v>426</v>
      </c>
      <c r="P572" s="18" t="s">
        <v>3207</v>
      </c>
      <c r="Q572" s="18" t="s">
        <v>3208</v>
      </c>
      <c r="R572" s="33" t="s">
        <v>3209</v>
      </c>
      <c r="S572" s="33" t="s">
        <v>433</v>
      </c>
      <c r="T572" s="33" t="s">
        <v>3210</v>
      </c>
      <c r="U572" s="33">
        <v>12</v>
      </c>
      <c r="V572" s="31"/>
      <c r="W572" s="31"/>
      <c r="X572" s="31"/>
      <c r="Y572" s="31"/>
      <c r="Z572" s="2"/>
      <c r="AA572" s="2"/>
      <c r="AB572" s="2"/>
      <c r="AC572" s="2"/>
      <c r="AD572" s="2"/>
    </row>
    <row r="573" spans="1:30" ht="14.25" customHeight="1" x14ac:dyDescent="0.2">
      <c r="A573" s="18" t="s">
        <v>3211</v>
      </c>
      <c r="B573" s="1">
        <f>VLOOKUP('FINAL CODES'!A573,'Demographic data '!$A$2:$H$927,2,TRUE)</f>
        <v>1753</v>
      </c>
      <c r="C573" s="1">
        <f>VLOOKUP(A573,'Demographic data '!$A$2:$H$927,3,TRUE)</f>
        <v>1</v>
      </c>
      <c r="D573" s="1">
        <f>VLOOKUP(A573,'Demographic data '!$A$2:$H$927,4,TRUE)</f>
        <v>46.197260273972603</v>
      </c>
      <c r="E573" s="1">
        <f>VLOOKUP(A573,'Demographic data '!$A$2:$H$927,5,TRUE)</f>
        <v>185</v>
      </c>
      <c r="F573" s="1">
        <f>VLOOKUP(A573,'Demographic data '!$A$2:$H$927,6,TRUE)</f>
        <v>5</v>
      </c>
      <c r="G573" s="1">
        <f>VLOOKUP(A573,'Demographic data '!$A$2:$H$927,7,TRUE)</f>
        <v>7</v>
      </c>
      <c r="H573" s="1">
        <f>VLOOKUP(A573,'Demographic data '!$A$2:$H$927,8,TRUE)</f>
        <v>10</v>
      </c>
      <c r="J573" s="18" t="s">
        <v>3212</v>
      </c>
      <c r="K573" s="18">
        <v>6</v>
      </c>
      <c r="L573" s="29"/>
      <c r="M573" s="29"/>
      <c r="N573" s="18" t="s">
        <v>3213</v>
      </c>
      <c r="O573" s="18" t="s">
        <v>426</v>
      </c>
      <c r="P573" s="18" t="s">
        <v>3214</v>
      </c>
      <c r="Q573" s="18" t="s">
        <v>356</v>
      </c>
      <c r="R573" s="33" t="s">
        <v>3215</v>
      </c>
      <c r="S573" s="33" t="s">
        <v>101</v>
      </c>
      <c r="T573" s="33" t="s">
        <v>585</v>
      </c>
      <c r="U573" s="33">
        <v>-99</v>
      </c>
      <c r="V573" s="31"/>
      <c r="W573" s="31"/>
      <c r="X573" s="31"/>
      <c r="Y573" s="31"/>
      <c r="Z573" s="2"/>
      <c r="AA573" s="2"/>
      <c r="AB573" s="2"/>
      <c r="AC573" s="2"/>
      <c r="AD573" s="2"/>
    </row>
    <row r="574" spans="1:30" ht="14.25" customHeight="1" x14ac:dyDescent="0.2">
      <c r="A574" s="18" t="s">
        <v>3216</v>
      </c>
      <c r="B574" s="1">
        <f>VLOOKUP('FINAL CODES'!A574,'Demographic data '!$A$2:$H$927,2,TRUE)</f>
        <v>85</v>
      </c>
      <c r="C574" s="1">
        <f>VLOOKUP(A574,'Demographic data '!$A$2:$H$927,3,TRUE)</f>
        <v>1</v>
      </c>
      <c r="D574" s="1">
        <f>VLOOKUP(A574,'Demographic data '!$A$2:$H$927,4,TRUE)</f>
        <v>58.953424657534249</v>
      </c>
      <c r="E574" s="1">
        <f>VLOOKUP(A574,'Demographic data '!$A$2:$H$927,5,TRUE)</f>
        <v>185</v>
      </c>
      <c r="F574" s="1">
        <f>VLOOKUP(A574,'Demographic data '!$A$2:$H$927,6,TRUE)</f>
        <v>4</v>
      </c>
      <c r="G574" s="1">
        <f>VLOOKUP(A574,'Demographic data '!$A$2:$H$927,7,TRUE)</f>
        <v>8</v>
      </c>
      <c r="H574" s="1">
        <f>VLOOKUP(A574,'Demographic data '!$A$2:$H$927,8,TRUE)</f>
        <v>3</v>
      </c>
      <c r="J574" s="18" t="s">
        <v>3217</v>
      </c>
      <c r="K574" s="18">
        <v>3</v>
      </c>
      <c r="L574" s="32">
        <v>3</v>
      </c>
      <c r="M574" s="32">
        <v>3</v>
      </c>
      <c r="N574" s="18" t="s">
        <v>3218</v>
      </c>
      <c r="O574" s="18">
        <v>1</v>
      </c>
      <c r="P574" s="18" t="s">
        <v>3219</v>
      </c>
      <c r="Q574" s="18" t="s">
        <v>504</v>
      </c>
      <c r="R574" s="33" t="s">
        <v>3220</v>
      </c>
      <c r="S574" s="33" t="s">
        <v>101</v>
      </c>
      <c r="T574" s="33" t="s">
        <v>3221</v>
      </c>
      <c r="U574" s="33">
        <v>1</v>
      </c>
      <c r="V574" s="31"/>
      <c r="W574" s="31"/>
      <c r="X574" s="31"/>
      <c r="Y574" s="31"/>
      <c r="Z574" s="2"/>
      <c r="AA574" s="2"/>
      <c r="AB574" s="2"/>
      <c r="AC574" s="2"/>
      <c r="AD574" s="2"/>
    </row>
    <row r="575" spans="1:30" ht="14.25" customHeight="1" x14ac:dyDescent="0.2">
      <c r="A575" s="18" t="s">
        <v>3222</v>
      </c>
      <c r="B575" s="1">
        <f>VLOOKUP('FINAL CODES'!A575,'Demographic data '!$A$2:$H$927,2,TRUE)</f>
        <v>1747</v>
      </c>
      <c r="C575" s="1">
        <f>VLOOKUP(A575,'Demographic data '!$A$2:$H$927,3,TRUE)</f>
        <v>1</v>
      </c>
      <c r="D575" s="1">
        <f>VLOOKUP(A575,'Demographic data '!$A$2:$H$927,4,TRUE)</f>
        <v>28.657534246575342</v>
      </c>
      <c r="E575" s="1">
        <f>VLOOKUP(A575,'Demographic data '!$A$2:$H$927,5,TRUE)</f>
        <v>185</v>
      </c>
      <c r="F575" s="1">
        <f>VLOOKUP(A575,'Demographic data '!$A$2:$H$927,6,TRUE)</f>
        <v>6</v>
      </c>
      <c r="G575" s="1">
        <f>VLOOKUP(A575,'Demographic data '!$A$2:$H$927,7,TRUE)</f>
        <v>1</v>
      </c>
      <c r="H575" s="1">
        <f>VLOOKUP(A575,'Demographic data '!$A$2:$H$927,8,TRUE)</f>
        <v>3</v>
      </c>
      <c r="J575" s="18" t="s">
        <v>185</v>
      </c>
      <c r="K575" s="18">
        <v>-999</v>
      </c>
      <c r="L575" s="29"/>
      <c r="M575" s="29"/>
      <c r="N575" s="18" t="s">
        <v>3223</v>
      </c>
      <c r="O575" s="18" t="s">
        <v>159</v>
      </c>
      <c r="P575" s="18" t="s">
        <v>242</v>
      </c>
      <c r="Q575" s="18">
        <v>-999</v>
      </c>
      <c r="R575" s="33" t="s">
        <v>3224</v>
      </c>
      <c r="S575" s="33" t="s">
        <v>101</v>
      </c>
      <c r="T575" s="33" t="s">
        <v>3225</v>
      </c>
      <c r="U575" s="33">
        <v>6</v>
      </c>
      <c r="V575" s="31"/>
      <c r="W575" s="31"/>
      <c r="X575" s="31"/>
      <c r="Y575" s="31"/>
      <c r="Z575" s="2"/>
      <c r="AA575" s="2"/>
      <c r="AB575" s="2"/>
      <c r="AC575" s="2"/>
      <c r="AD575" s="2"/>
    </row>
    <row r="576" spans="1:30" ht="14.25" customHeight="1" x14ac:dyDescent="0.2">
      <c r="A576" s="18" t="s">
        <v>3226</v>
      </c>
      <c r="B576" s="1">
        <f>VLOOKUP('FINAL CODES'!A576,'Demographic data '!$A$2:$H$927,2,TRUE)</f>
        <v>1797</v>
      </c>
      <c r="C576" s="1">
        <f>VLOOKUP(A576,'Demographic data '!$A$2:$H$927,3,TRUE)</f>
        <v>0</v>
      </c>
      <c r="D576" s="1">
        <f>VLOOKUP(A576,'Demographic data '!$A$2:$H$927,4,TRUE)</f>
        <v>33.235616438356168</v>
      </c>
      <c r="E576" s="1">
        <f>VLOOKUP(A576,'Demographic data '!$A$2:$H$927,5,TRUE)</f>
        <v>187</v>
      </c>
      <c r="F576" s="1">
        <f>VLOOKUP(A576,'Demographic data '!$A$2:$H$927,6,TRUE)</f>
        <v>4</v>
      </c>
      <c r="G576" s="1">
        <f>VLOOKUP(A576,'Demographic data '!$A$2:$H$927,7,TRUE)</f>
        <v>11</v>
      </c>
      <c r="H576" s="1">
        <f>VLOOKUP(A576,'Demographic data '!$A$2:$H$927,8,TRUE)</f>
        <v>8</v>
      </c>
      <c r="J576" s="18" t="s">
        <v>3227</v>
      </c>
      <c r="K576" s="18" t="s">
        <v>159</v>
      </c>
      <c r="L576" s="29"/>
      <c r="M576" s="29"/>
      <c r="N576" s="18" t="s">
        <v>3228</v>
      </c>
      <c r="O576" s="18" t="s">
        <v>511</v>
      </c>
      <c r="P576" s="18" t="s">
        <v>185</v>
      </c>
      <c r="Q576" s="18">
        <v>-999</v>
      </c>
      <c r="R576" s="33" t="s">
        <v>54</v>
      </c>
      <c r="S576" s="33">
        <v>-99</v>
      </c>
      <c r="T576" s="33" t="s">
        <v>2171</v>
      </c>
      <c r="U576" s="33">
        <v>-99</v>
      </c>
      <c r="V576" s="31"/>
      <c r="W576" s="31"/>
      <c r="X576" s="31"/>
      <c r="Y576" s="31"/>
      <c r="Z576" s="2"/>
      <c r="AA576" s="2"/>
      <c r="AB576" s="2"/>
      <c r="AC576" s="2"/>
      <c r="AD576" s="2"/>
    </row>
    <row r="577" spans="1:30" ht="14.25" customHeight="1" x14ac:dyDescent="0.2">
      <c r="A577" s="18" t="s">
        <v>3229</v>
      </c>
      <c r="B577" s="1">
        <f>VLOOKUP('FINAL CODES'!A577,'Demographic data '!$A$2:$H$927,2,TRUE)</f>
        <v>67</v>
      </c>
      <c r="C577" s="1">
        <f>VLOOKUP(A577,'Demographic data '!$A$2:$H$927,3,TRUE)</f>
        <v>0</v>
      </c>
      <c r="D577" s="1">
        <f>VLOOKUP(A577,'Demographic data '!$A$2:$H$927,4,TRUE)</f>
        <v>77.736986301369868</v>
      </c>
      <c r="E577" s="1">
        <f>VLOOKUP(A577,'Demographic data '!$A$2:$H$927,5,TRUE)</f>
        <v>185</v>
      </c>
      <c r="F577" s="1">
        <f>VLOOKUP(A577,'Demographic data '!$A$2:$H$927,6,TRUE)</f>
        <v>5</v>
      </c>
      <c r="G577" s="1">
        <f>VLOOKUP(A577,'Demographic data '!$A$2:$H$927,7,TRUE)</f>
        <v>5</v>
      </c>
      <c r="H577" s="1">
        <f>VLOOKUP(A577,'Demographic data '!$A$2:$H$927,8,TRUE)</f>
        <v>10</v>
      </c>
      <c r="J577" s="18" t="s">
        <v>71</v>
      </c>
      <c r="K577" s="18">
        <v>-999</v>
      </c>
      <c r="L577" s="29"/>
      <c r="M577" s="29"/>
      <c r="N577" s="18" t="s">
        <v>3230</v>
      </c>
      <c r="O577" s="18" t="s">
        <v>204</v>
      </c>
      <c r="P577" s="18" t="s">
        <v>3231</v>
      </c>
      <c r="Q577" s="18" t="s">
        <v>350</v>
      </c>
      <c r="R577" s="33" t="s">
        <v>2073</v>
      </c>
      <c r="S577" s="33">
        <v>-999</v>
      </c>
      <c r="T577" s="33" t="s">
        <v>3232</v>
      </c>
      <c r="U577" s="33">
        <v>-999</v>
      </c>
      <c r="V577" s="31"/>
      <c r="W577" s="31"/>
      <c r="X577" s="31"/>
      <c r="Y577" s="31"/>
      <c r="Z577" s="2"/>
      <c r="AA577" s="2"/>
      <c r="AB577" s="2"/>
      <c r="AC577" s="2"/>
      <c r="AD577" s="2"/>
    </row>
    <row r="578" spans="1:30" ht="14.25" customHeight="1" x14ac:dyDescent="0.2">
      <c r="A578" s="18" t="s">
        <v>3233</v>
      </c>
      <c r="B578" s="1">
        <f>VLOOKUP('FINAL CODES'!A578,'Demographic data '!$A$2:$H$927,2,TRUE)</f>
        <v>1625</v>
      </c>
      <c r="C578" s="1">
        <f>VLOOKUP(A578,'Demographic data '!$A$2:$H$927,3,TRUE)</f>
        <v>1</v>
      </c>
      <c r="D578" s="1">
        <f>VLOOKUP(A578,'Demographic data '!$A$2:$H$927,4,TRUE)</f>
        <v>68.38630136986302</v>
      </c>
      <c r="E578" s="1">
        <f>VLOOKUP(A578,'Demographic data '!$A$2:$H$927,5,TRUE)</f>
        <v>185</v>
      </c>
      <c r="F578" s="1">
        <f>VLOOKUP(A578,'Demographic data '!$A$2:$H$927,6,TRUE)</f>
        <v>7</v>
      </c>
      <c r="G578" s="1">
        <f>VLOOKUP(A578,'Demographic data '!$A$2:$H$927,7,TRUE)</f>
        <v>3</v>
      </c>
      <c r="H578" s="1">
        <f>VLOOKUP(A578,'Demographic data '!$A$2:$H$927,8,TRUE)</f>
        <v>8</v>
      </c>
      <c r="J578" s="18" t="s">
        <v>3234</v>
      </c>
      <c r="K578" s="18" t="s">
        <v>421</v>
      </c>
      <c r="L578" s="29"/>
      <c r="M578" s="29"/>
      <c r="N578" s="18" t="s">
        <v>3235</v>
      </c>
      <c r="O578" s="18" t="s">
        <v>3236</v>
      </c>
      <c r="P578" s="18" t="s">
        <v>3237</v>
      </c>
      <c r="Q578" s="18">
        <v>1</v>
      </c>
      <c r="R578" s="33" t="s">
        <v>3238</v>
      </c>
      <c r="S578" s="33" t="s">
        <v>101</v>
      </c>
      <c r="T578" s="33" t="s">
        <v>3239</v>
      </c>
      <c r="U578" s="33" t="s">
        <v>101</v>
      </c>
      <c r="V578" s="31"/>
      <c r="W578" s="31"/>
      <c r="X578" s="31"/>
      <c r="Y578" s="31"/>
      <c r="Z578" s="2"/>
      <c r="AA578" s="2"/>
      <c r="AB578" s="2"/>
      <c r="AC578" s="2"/>
      <c r="AD578" s="2"/>
    </row>
    <row r="579" spans="1:30" ht="14.25" customHeight="1" x14ac:dyDescent="0.2">
      <c r="A579" s="18" t="s">
        <v>3240</v>
      </c>
      <c r="B579" s="1">
        <f>VLOOKUP('FINAL CODES'!A579,'Demographic data '!$A$2:$H$927,2,TRUE)</f>
        <v>1223</v>
      </c>
      <c r="C579" s="1">
        <f>VLOOKUP(A579,'Demographic data '!$A$2:$H$927,3,TRUE)</f>
        <v>0</v>
      </c>
      <c r="D579" s="1">
        <f>VLOOKUP(A579,'Demographic data '!$A$2:$H$927,4,TRUE)</f>
        <v>35.594520547945208</v>
      </c>
      <c r="E579" s="1">
        <f>VLOOKUP(A579,'Demographic data '!$A$2:$H$927,5,TRUE)</f>
        <v>187</v>
      </c>
      <c r="F579" s="1">
        <f>VLOOKUP(A579,'Demographic data '!$A$2:$H$927,6,TRUE)</f>
        <v>4</v>
      </c>
      <c r="G579" s="1">
        <f>VLOOKUP(A579,'Demographic data '!$A$2:$H$927,7,TRUE)</f>
        <v>12</v>
      </c>
      <c r="H579" s="1">
        <f>VLOOKUP(A579,'Demographic data '!$A$2:$H$927,8,TRUE)</f>
        <v>2</v>
      </c>
      <c r="J579" s="18" t="s">
        <v>3241</v>
      </c>
      <c r="K579" s="18" t="s">
        <v>3242</v>
      </c>
      <c r="L579" s="29"/>
      <c r="M579" s="29"/>
      <c r="N579" s="18" t="s">
        <v>3243</v>
      </c>
      <c r="O579" s="18" t="s">
        <v>3244</v>
      </c>
      <c r="P579" s="18" t="s">
        <v>3245</v>
      </c>
      <c r="Q579" s="18" t="s">
        <v>350</v>
      </c>
      <c r="R579" s="33" t="s">
        <v>3246</v>
      </c>
      <c r="S579" s="33" t="s">
        <v>101</v>
      </c>
      <c r="T579" s="33" t="s">
        <v>3247</v>
      </c>
      <c r="U579" s="33">
        <v>1</v>
      </c>
      <c r="V579" s="31"/>
      <c r="W579" s="31"/>
      <c r="X579" s="31"/>
      <c r="Y579" s="31"/>
      <c r="Z579" s="2"/>
      <c r="AA579" s="2"/>
      <c r="AB579" s="2"/>
      <c r="AC579" s="2"/>
      <c r="AD579" s="2"/>
    </row>
    <row r="580" spans="1:30" ht="14.25" customHeight="1" x14ac:dyDescent="0.2">
      <c r="A580" s="18" t="s">
        <v>3248</v>
      </c>
      <c r="B580" s="1">
        <f>VLOOKUP('FINAL CODES'!A580,'Demographic data '!$A$2:$H$927,2,TRUE)</f>
        <v>1729</v>
      </c>
      <c r="C580" s="1">
        <f>VLOOKUP(A580,'Demographic data '!$A$2:$H$927,3,TRUE)</f>
        <v>1</v>
      </c>
      <c r="D580" s="1">
        <f>VLOOKUP(A580,'Demographic data '!$A$2:$H$927,4,TRUE)</f>
        <v>40.164383561643838</v>
      </c>
      <c r="E580" s="1">
        <f>VLOOKUP(A580,'Demographic data '!$A$2:$H$927,5,TRUE)</f>
        <v>78</v>
      </c>
      <c r="F580" s="1">
        <f>VLOOKUP(A580,'Demographic data '!$A$2:$H$927,6,TRUE)</f>
        <v>4</v>
      </c>
      <c r="G580" s="1">
        <f>VLOOKUP(A580,'Demographic data '!$A$2:$H$927,7,TRUE)</f>
        <v>8</v>
      </c>
      <c r="H580" s="1">
        <f>VLOOKUP(A580,'Demographic data '!$A$2:$H$927,8,TRUE)</f>
        <v>9</v>
      </c>
      <c r="J580" s="18" t="s">
        <v>3249</v>
      </c>
      <c r="K580" s="18" t="s">
        <v>3250</v>
      </c>
      <c r="L580" s="29"/>
      <c r="M580" s="29"/>
      <c r="N580" s="18" t="s">
        <v>3251</v>
      </c>
      <c r="O580" s="18" t="s">
        <v>3252</v>
      </c>
      <c r="P580" s="18" t="s">
        <v>3253</v>
      </c>
      <c r="Q580" s="18" t="s">
        <v>350</v>
      </c>
      <c r="R580" s="33" t="s">
        <v>3254</v>
      </c>
      <c r="S580" s="33" t="s">
        <v>101</v>
      </c>
      <c r="T580" s="33" t="s">
        <v>3255</v>
      </c>
      <c r="U580" s="33" t="s">
        <v>1047</v>
      </c>
      <c r="V580" s="31"/>
      <c r="W580" s="31"/>
      <c r="X580" s="31"/>
      <c r="Y580" s="31"/>
      <c r="Z580" s="2"/>
      <c r="AA580" s="2"/>
      <c r="AB580" s="2"/>
      <c r="AC580" s="2"/>
      <c r="AD580" s="2"/>
    </row>
    <row r="581" spans="1:30" ht="14.25" customHeight="1" x14ac:dyDescent="0.2">
      <c r="A581" s="18" t="s">
        <v>3256</v>
      </c>
      <c r="B581" s="1">
        <f>VLOOKUP('FINAL CODES'!A581,'Demographic data '!$A$2:$H$927,2,TRUE)</f>
        <v>1424</v>
      </c>
      <c r="C581" s="1">
        <f>VLOOKUP(A581,'Demographic data '!$A$2:$H$927,3,TRUE)</f>
        <v>0</v>
      </c>
      <c r="D581" s="1">
        <f>VLOOKUP(A581,'Demographic data '!$A$2:$H$927,4,TRUE)</f>
        <v>54.350684931506848</v>
      </c>
      <c r="E581" s="1">
        <f>VLOOKUP(A581,'Demographic data '!$A$2:$H$927,5,TRUE)</f>
        <v>187</v>
      </c>
      <c r="F581" s="1">
        <f>VLOOKUP(A581,'Demographic data '!$A$2:$H$927,6,TRUE)</f>
        <v>4</v>
      </c>
      <c r="G581" s="1">
        <f>VLOOKUP(A581,'Demographic data '!$A$2:$H$927,7,TRUE)</f>
        <v>12</v>
      </c>
      <c r="H581" s="1">
        <f>VLOOKUP(A581,'Demographic data '!$A$2:$H$927,8,TRUE)</f>
        <v>4</v>
      </c>
      <c r="J581" s="18" t="s">
        <v>3257</v>
      </c>
      <c r="K581" s="18" t="s">
        <v>231</v>
      </c>
      <c r="L581" s="29"/>
      <c r="M581" s="29"/>
      <c r="N581" s="18" t="s">
        <v>3258</v>
      </c>
      <c r="O581" s="18">
        <v>-999</v>
      </c>
      <c r="P581" s="18" t="s">
        <v>3259</v>
      </c>
      <c r="Q581" s="18" t="s">
        <v>1233</v>
      </c>
      <c r="R581" s="33" t="s">
        <v>3260</v>
      </c>
      <c r="S581" s="33" t="s">
        <v>152</v>
      </c>
      <c r="T581" s="33" t="s">
        <v>3261</v>
      </c>
      <c r="U581" s="33">
        <v>13</v>
      </c>
      <c r="V581" s="31"/>
      <c r="W581" s="31"/>
      <c r="X581" s="31"/>
      <c r="Y581" s="31"/>
      <c r="Z581" s="2"/>
      <c r="AA581" s="2"/>
      <c r="AB581" s="2"/>
      <c r="AC581" s="2"/>
      <c r="AD581" s="2"/>
    </row>
    <row r="582" spans="1:30" ht="14.25" customHeight="1" x14ac:dyDescent="0.2">
      <c r="A582" s="18" t="s">
        <v>3262</v>
      </c>
      <c r="B582" s="1">
        <f>VLOOKUP('FINAL CODES'!A582,'Demographic data '!$A$2:$H$927,2,TRUE)</f>
        <v>1635</v>
      </c>
      <c r="C582" s="1">
        <f>VLOOKUP(A582,'Demographic data '!$A$2:$H$927,3,TRUE)</f>
        <v>4</v>
      </c>
      <c r="D582" s="1">
        <f>VLOOKUP(A582,'Demographic data '!$A$2:$H$927,4,TRUE)</f>
        <v>45.665753424657531</v>
      </c>
      <c r="E582" s="1">
        <f>VLOOKUP(A582,'Demographic data '!$A$2:$H$927,5,TRUE)</f>
        <v>185</v>
      </c>
      <c r="F582" s="1">
        <f>VLOOKUP(A582,'Demographic data '!$A$2:$H$927,6,TRUE)</f>
        <v>5</v>
      </c>
      <c r="G582" s="1">
        <f>VLOOKUP(A582,'Demographic data '!$A$2:$H$927,7,TRUE)</f>
        <v>6</v>
      </c>
      <c r="H582" s="1">
        <f>VLOOKUP(A582,'Demographic data '!$A$2:$H$927,8,TRUE)</f>
        <v>10</v>
      </c>
      <c r="J582" s="18" t="s">
        <v>54</v>
      </c>
      <c r="K582" s="18">
        <v>-99</v>
      </c>
      <c r="L582" s="29"/>
      <c r="M582" s="29"/>
      <c r="N582" s="18" t="s">
        <v>54</v>
      </c>
      <c r="O582" s="18">
        <v>-99</v>
      </c>
      <c r="P582" s="18" t="s">
        <v>3263</v>
      </c>
      <c r="Q582" s="18" t="s">
        <v>3264</v>
      </c>
      <c r="R582" s="33" t="s">
        <v>3265</v>
      </c>
      <c r="S582" s="33" t="s">
        <v>3266</v>
      </c>
      <c r="T582" s="33" t="s">
        <v>54</v>
      </c>
      <c r="U582" s="33">
        <v>-99</v>
      </c>
      <c r="V582" s="31"/>
      <c r="W582" s="31"/>
      <c r="X582" s="31"/>
      <c r="Y582" s="31"/>
      <c r="Z582" s="2"/>
      <c r="AA582" s="2"/>
      <c r="AB582" s="2"/>
      <c r="AC582" s="2"/>
      <c r="AD582" s="2"/>
    </row>
    <row r="583" spans="1:30" ht="14.25" customHeight="1" x14ac:dyDescent="0.2">
      <c r="A583" s="18" t="s">
        <v>3267</v>
      </c>
      <c r="B583" s="1">
        <f>VLOOKUP('FINAL CODES'!A583,'Demographic data '!$A$2:$H$927,2,TRUE)</f>
        <v>3312</v>
      </c>
      <c r="C583" s="1">
        <f>VLOOKUP(A583,'Demographic data '!$A$2:$H$927,3,TRUE)</f>
        <v>1</v>
      </c>
      <c r="D583" s="1">
        <f>VLOOKUP(A583,'Demographic data '!$A$2:$H$927,4,TRUE)</f>
        <v>21.049315068493151</v>
      </c>
      <c r="E583" s="1">
        <f>VLOOKUP(A583,'Demographic data '!$A$2:$H$927,5,TRUE)</f>
        <v>187</v>
      </c>
      <c r="F583" s="1">
        <f>VLOOKUP(A583,'Demographic data '!$A$2:$H$927,6,TRUE)</f>
        <v>1</v>
      </c>
      <c r="G583" s="1">
        <f>VLOOKUP(A583,'Demographic data '!$A$2:$H$927,7,TRUE)</f>
        <v>-99</v>
      </c>
      <c r="H583" s="1">
        <f>VLOOKUP(A583,'Demographic data '!$A$2:$H$927,8,TRUE)</f>
        <v>11</v>
      </c>
      <c r="J583" s="18" t="s">
        <v>3268</v>
      </c>
      <c r="K583" s="18" t="s">
        <v>199</v>
      </c>
      <c r="L583" s="29"/>
      <c r="M583" s="29"/>
      <c r="N583" s="18" t="s">
        <v>3269</v>
      </c>
      <c r="O583" s="18" t="s">
        <v>511</v>
      </c>
      <c r="P583" s="18" t="s">
        <v>3270</v>
      </c>
      <c r="Q583" s="18" t="s">
        <v>534</v>
      </c>
      <c r="R583" s="33" t="s">
        <v>3271</v>
      </c>
      <c r="S583" s="33" t="s">
        <v>101</v>
      </c>
      <c r="T583" s="33" t="s">
        <v>3272</v>
      </c>
      <c r="U583" s="33" t="s">
        <v>101</v>
      </c>
      <c r="V583" s="31"/>
      <c r="W583" s="31"/>
      <c r="X583" s="31"/>
      <c r="Y583" s="31"/>
      <c r="Z583" s="2"/>
      <c r="AA583" s="2"/>
      <c r="AB583" s="2"/>
      <c r="AC583" s="2"/>
      <c r="AD583" s="2"/>
    </row>
    <row r="584" spans="1:30" ht="14.25" customHeight="1" x14ac:dyDescent="0.2">
      <c r="A584" s="18" t="s">
        <v>3273</v>
      </c>
      <c r="B584" s="1">
        <f>VLOOKUP('FINAL CODES'!A584,'Demographic data '!$A$2:$H$927,2,TRUE)</f>
        <v>984</v>
      </c>
      <c r="C584" s="1">
        <f>VLOOKUP(A584,'Demographic data '!$A$2:$H$927,3,TRUE)</f>
        <v>1</v>
      </c>
      <c r="D584" s="1">
        <f>VLOOKUP(A584,'Demographic data '!$A$2:$H$927,4,TRUE)</f>
        <v>50.871232876712327</v>
      </c>
      <c r="E584" s="1">
        <f>VLOOKUP(A584,'Demographic data '!$A$2:$H$927,5,TRUE)</f>
        <v>185</v>
      </c>
      <c r="F584" s="1">
        <f>VLOOKUP(A584,'Demographic data '!$A$2:$H$927,6,TRUE)</f>
        <v>4</v>
      </c>
      <c r="G584" s="1">
        <f>VLOOKUP(A584,'Demographic data '!$A$2:$H$927,7,TRUE)</f>
        <v>9</v>
      </c>
      <c r="H584" s="1">
        <f>VLOOKUP(A584,'Demographic data '!$A$2:$H$927,8,TRUE)</f>
        <v>10</v>
      </c>
      <c r="J584" s="18" t="s">
        <v>54</v>
      </c>
      <c r="K584" s="18">
        <v>-99</v>
      </c>
      <c r="L584" s="29"/>
      <c r="M584" s="29"/>
      <c r="N584" s="18" t="s">
        <v>54</v>
      </c>
      <c r="O584" s="18">
        <v>-99</v>
      </c>
      <c r="P584" s="18" t="s">
        <v>54</v>
      </c>
      <c r="Q584" s="18">
        <v>-99</v>
      </c>
      <c r="R584" s="33" t="s">
        <v>54</v>
      </c>
      <c r="S584" s="33">
        <v>-99</v>
      </c>
      <c r="T584" s="33" t="s">
        <v>54</v>
      </c>
      <c r="U584" s="33">
        <v>-99</v>
      </c>
      <c r="V584" s="31"/>
      <c r="W584" s="31"/>
      <c r="X584" s="31"/>
      <c r="Y584" s="31"/>
      <c r="Z584" s="2"/>
      <c r="AA584" s="2"/>
      <c r="AB584" s="2"/>
      <c r="AC584" s="2"/>
      <c r="AD584" s="2"/>
    </row>
    <row r="585" spans="1:30" ht="14.25" customHeight="1" x14ac:dyDescent="0.2">
      <c r="A585" s="18" t="s">
        <v>3274</v>
      </c>
      <c r="B585" s="1">
        <f>VLOOKUP('FINAL CODES'!A585,'Demographic data '!$A$2:$H$927,2,TRUE)</f>
        <v>2282</v>
      </c>
      <c r="C585" s="1">
        <f>VLOOKUP(A585,'Demographic data '!$A$2:$H$927,3,TRUE)</f>
        <v>1</v>
      </c>
      <c r="D585" s="1">
        <f>VLOOKUP(A585,'Demographic data '!$A$2:$H$927,4,TRUE)</f>
        <v>24.723287671232878</v>
      </c>
      <c r="E585" s="1">
        <f>VLOOKUP(A585,'Demographic data '!$A$2:$H$927,5,TRUE)</f>
        <v>130</v>
      </c>
      <c r="F585" s="1">
        <f>VLOOKUP(A585,'Demographic data '!$A$2:$H$927,6,TRUE)</f>
        <v>6</v>
      </c>
      <c r="G585" s="1">
        <f>VLOOKUP(A585,'Demographic data '!$A$2:$H$927,7,TRUE)</f>
        <v>7</v>
      </c>
      <c r="H585" s="1">
        <f>VLOOKUP(A585,'Demographic data '!$A$2:$H$927,8,TRUE)</f>
        <v>10</v>
      </c>
      <c r="J585" s="18" t="s">
        <v>185</v>
      </c>
      <c r="K585" s="18">
        <v>-999</v>
      </c>
      <c r="L585" s="29"/>
      <c r="M585" s="29"/>
      <c r="N585" s="18" t="s">
        <v>185</v>
      </c>
      <c r="O585" s="18">
        <v>-999</v>
      </c>
      <c r="P585" s="18" t="s">
        <v>185</v>
      </c>
      <c r="Q585" s="18">
        <v>-999</v>
      </c>
      <c r="R585" s="33" t="s">
        <v>54</v>
      </c>
      <c r="S585" s="33">
        <v>-99</v>
      </c>
      <c r="T585" s="33" t="s">
        <v>54</v>
      </c>
      <c r="U585" s="33">
        <v>-99</v>
      </c>
      <c r="V585" s="31"/>
      <c r="W585" s="31"/>
      <c r="X585" s="31"/>
      <c r="Y585" s="31"/>
      <c r="Z585" s="2"/>
      <c r="AA585" s="2"/>
      <c r="AB585" s="2"/>
      <c r="AC585" s="2"/>
      <c r="AD585" s="2"/>
    </row>
    <row r="586" spans="1:30" ht="14.25" customHeight="1" x14ac:dyDescent="0.2">
      <c r="A586" s="18" t="s">
        <v>3275</v>
      </c>
      <c r="B586" s="1">
        <f>VLOOKUP('FINAL CODES'!A586,'Demographic data '!$A$2:$H$927,2,TRUE)</f>
        <v>563</v>
      </c>
      <c r="C586" s="1">
        <f>VLOOKUP(A586,'Demographic data '!$A$2:$H$927,3,TRUE)</f>
        <v>2</v>
      </c>
      <c r="D586" s="1">
        <f>VLOOKUP(A586,'Demographic data '!$A$2:$H$927,4,TRUE)</f>
        <v>45.041095890410958</v>
      </c>
      <c r="E586" s="1">
        <f>VLOOKUP(A586,'Demographic data '!$A$2:$H$927,5,TRUE)</f>
        <v>185</v>
      </c>
      <c r="F586" s="1">
        <f>VLOOKUP(A586,'Demographic data '!$A$2:$H$927,6,TRUE)</f>
        <v>4</v>
      </c>
      <c r="G586" s="1">
        <f>VLOOKUP(A586,'Demographic data '!$A$2:$H$927,7,TRUE)</f>
        <v>11</v>
      </c>
      <c r="H586" s="1">
        <f>VLOOKUP(A586,'Demographic data '!$A$2:$H$927,8,TRUE)</f>
        <v>5</v>
      </c>
      <c r="J586" s="18" t="s">
        <v>54</v>
      </c>
      <c r="K586" s="18">
        <v>-99</v>
      </c>
      <c r="L586" s="29"/>
      <c r="M586" s="29"/>
      <c r="N586" s="18" t="s">
        <v>54</v>
      </c>
      <c r="O586" s="18">
        <v>-99</v>
      </c>
      <c r="P586" s="18" t="s">
        <v>54</v>
      </c>
      <c r="Q586" s="18">
        <v>-99</v>
      </c>
      <c r="R586" s="33" t="s">
        <v>54</v>
      </c>
      <c r="S586" s="33">
        <v>-99</v>
      </c>
      <c r="T586" s="33" t="s">
        <v>54</v>
      </c>
      <c r="U586" s="33">
        <v>-99</v>
      </c>
      <c r="V586" s="31"/>
      <c r="W586" s="31"/>
      <c r="X586" s="31"/>
      <c r="Y586" s="31"/>
      <c r="Z586" s="2"/>
      <c r="AA586" s="2"/>
      <c r="AB586" s="2"/>
      <c r="AC586" s="2"/>
      <c r="AD586" s="2"/>
    </row>
    <row r="587" spans="1:30" ht="14.25" customHeight="1" x14ac:dyDescent="0.2">
      <c r="A587" s="18" t="s">
        <v>3276</v>
      </c>
      <c r="B587" s="1">
        <f>VLOOKUP('FINAL CODES'!A587,'Demographic data '!$A$2:$H$927,2,TRUE)</f>
        <v>530</v>
      </c>
      <c r="C587" s="1">
        <f>VLOOKUP(A587,'Demographic data '!$A$2:$H$927,3,TRUE)</f>
        <v>0</v>
      </c>
      <c r="D587" s="1">
        <f>VLOOKUP(A587,'Demographic data '!$A$2:$H$927,4,TRUE)</f>
        <v>22.893150684931506</v>
      </c>
      <c r="E587" s="1">
        <f>VLOOKUP(A587,'Demographic data '!$A$2:$H$927,5,TRUE)</f>
        <v>-9</v>
      </c>
      <c r="F587" s="1">
        <f>VLOOKUP(A587,'Demographic data '!$A$2:$H$927,6,TRUE)</f>
        <v>-9</v>
      </c>
      <c r="G587" s="1">
        <f>VLOOKUP(A587,'Demographic data '!$A$2:$H$927,7,TRUE)</f>
        <v>-9</v>
      </c>
      <c r="H587" s="1">
        <f>VLOOKUP(A587,'Demographic data '!$A$2:$H$927,8,TRUE)</f>
        <v>-9</v>
      </c>
      <c r="J587" s="18" t="s">
        <v>3277</v>
      </c>
      <c r="K587" s="18" t="s">
        <v>133</v>
      </c>
      <c r="L587" s="29"/>
      <c r="M587" s="29"/>
      <c r="N587" s="18" t="s">
        <v>3278</v>
      </c>
      <c r="O587" s="18" t="s">
        <v>534</v>
      </c>
      <c r="P587" s="18" t="s">
        <v>54</v>
      </c>
      <c r="Q587" s="18">
        <v>-99</v>
      </c>
      <c r="R587" s="33" t="s">
        <v>3279</v>
      </c>
      <c r="S587" s="33" t="s">
        <v>152</v>
      </c>
      <c r="T587" s="33" t="s">
        <v>3280</v>
      </c>
      <c r="U587" s="33">
        <v>7</v>
      </c>
      <c r="V587" s="31"/>
      <c r="W587" s="31"/>
      <c r="X587" s="31"/>
      <c r="Y587" s="31"/>
      <c r="Z587" s="2"/>
      <c r="AA587" s="2"/>
      <c r="AB587" s="2"/>
      <c r="AC587" s="2"/>
      <c r="AD587" s="2"/>
    </row>
    <row r="588" spans="1:30" ht="14.25" customHeight="1" x14ac:dyDescent="0.2">
      <c r="A588" s="18" t="s">
        <v>3281</v>
      </c>
      <c r="B588" s="1">
        <f>VLOOKUP('FINAL CODES'!A588,'Demographic data '!$A$2:$H$927,2,TRUE)</f>
        <v>439</v>
      </c>
      <c r="C588" s="1">
        <f>VLOOKUP(A588,'Demographic data '!$A$2:$H$927,3,TRUE)</f>
        <v>1</v>
      </c>
      <c r="D588" s="1">
        <f>VLOOKUP(A588,'Demographic data '!$A$2:$H$927,4,TRUE)</f>
        <v>32.838356164383562</v>
      </c>
      <c r="E588" s="1">
        <f>VLOOKUP(A588,'Demographic data '!$A$2:$H$927,5,TRUE)</f>
        <v>9</v>
      </c>
      <c r="F588" s="1">
        <f>VLOOKUP(A588,'Demographic data '!$A$2:$H$927,6,TRUE)</f>
        <v>5</v>
      </c>
      <c r="G588" s="1">
        <f>VLOOKUP(A588,'Demographic data '!$A$2:$H$927,7,TRUE)</f>
        <v>9</v>
      </c>
      <c r="H588" s="1">
        <f>VLOOKUP(A588,'Demographic data '!$A$2:$H$927,8,TRUE)</f>
        <v>10</v>
      </c>
      <c r="J588" s="18" t="s">
        <v>54</v>
      </c>
      <c r="K588" s="18">
        <v>-99</v>
      </c>
      <c r="L588" s="29"/>
      <c r="M588" s="29"/>
      <c r="N588" s="18" t="s">
        <v>3282</v>
      </c>
      <c r="O588" s="18" t="s">
        <v>1059</v>
      </c>
      <c r="P588" s="18" t="s">
        <v>3283</v>
      </c>
      <c r="Q588" s="18" t="s">
        <v>3284</v>
      </c>
      <c r="R588" s="33" t="s">
        <v>3285</v>
      </c>
      <c r="S588" s="33" t="s">
        <v>101</v>
      </c>
      <c r="T588" s="33" t="s">
        <v>3286</v>
      </c>
      <c r="U588" s="33">
        <v>13</v>
      </c>
      <c r="V588" s="31"/>
      <c r="W588" s="31"/>
      <c r="X588" s="31"/>
      <c r="Y588" s="31"/>
      <c r="Z588" s="2"/>
      <c r="AA588" s="2"/>
      <c r="AB588" s="2"/>
      <c r="AC588" s="2"/>
      <c r="AD588" s="2"/>
    </row>
    <row r="589" spans="1:30" ht="14.25" customHeight="1" x14ac:dyDescent="0.2">
      <c r="A589" s="18" t="s">
        <v>3287</v>
      </c>
      <c r="B589" s="1">
        <f>VLOOKUP('FINAL CODES'!A589,'Demographic data '!$A$2:$H$927,2,TRUE)</f>
        <v>1645</v>
      </c>
      <c r="C589" s="1">
        <f>VLOOKUP(A589,'Demographic data '!$A$2:$H$927,3,TRUE)</f>
        <v>1</v>
      </c>
      <c r="D589" s="1">
        <f>VLOOKUP(A589,'Demographic data '!$A$2:$H$927,4,TRUE)</f>
        <v>64.736986301369868</v>
      </c>
      <c r="E589" s="1">
        <f>VLOOKUP(A589,'Demographic data '!$A$2:$H$927,5,TRUE)</f>
        <v>185</v>
      </c>
      <c r="F589" s="1">
        <f>VLOOKUP(A589,'Demographic data '!$A$2:$H$927,6,TRUE)</f>
        <v>6</v>
      </c>
      <c r="G589" s="1">
        <f>VLOOKUP(A589,'Demographic data '!$A$2:$H$927,7,TRUE)</f>
        <v>1</v>
      </c>
      <c r="H589" s="1">
        <f>VLOOKUP(A589,'Demographic data '!$A$2:$H$927,8,TRUE)</f>
        <v>5</v>
      </c>
      <c r="J589" s="18" t="s">
        <v>54</v>
      </c>
      <c r="K589" s="18">
        <v>-99</v>
      </c>
      <c r="L589" s="29"/>
      <c r="M589" s="29"/>
      <c r="N589" s="18" t="s">
        <v>54</v>
      </c>
      <c r="O589" s="18">
        <v>-99</v>
      </c>
      <c r="P589" s="18" t="s">
        <v>54</v>
      </c>
      <c r="Q589" s="18">
        <v>-99</v>
      </c>
      <c r="R589" s="33" t="s">
        <v>54</v>
      </c>
      <c r="S589" s="33">
        <v>-99</v>
      </c>
      <c r="T589" s="33" t="s">
        <v>54</v>
      </c>
      <c r="U589" s="33">
        <v>-99</v>
      </c>
      <c r="V589" s="31"/>
      <c r="W589" s="31"/>
      <c r="X589" s="31"/>
      <c r="Y589" s="31"/>
      <c r="Z589" s="2"/>
      <c r="AA589" s="2"/>
      <c r="AB589" s="2"/>
      <c r="AC589" s="2"/>
      <c r="AD589" s="2"/>
    </row>
    <row r="590" spans="1:30" ht="14.25" customHeight="1" x14ac:dyDescent="0.2">
      <c r="A590" s="18" t="s">
        <v>3288</v>
      </c>
      <c r="B590" s="1">
        <f>VLOOKUP('FINAL CODES'!A590,'Demographic data '!$A$2:$H$927,2,TRUE)</f>
        <v>1425</v>
      </c>
      <c r="C590" s="1">
        <f>VLOOKUP(A590,'Demographic data '!$A$2:$H$927,3,TRUE)</f>
        <v>1</v>
      </c>
      <c r="D590" s="1">
        <f>VLOOKUP(A590,'Demographic data '!$A$2:$H$927,4,TRUE)</f>
        <v>85.331506849315062</v>
      </c>
      <c r="E590" s="1">
        <f>VLOOKUP(A590,'Demographic data '!$A$2:$H$927,5,TRUE)</f>
        <v>187</v>
      </c>
      <c r="F590" s="1">
        <f>VLOOKUP(A590,'Demographic data '!$A$2:$H$927,6,TRUE)</f>
        <v>6</v>
      </c>
      <c r="G590" s="1">
        <f>VLOOKUP(A590,'Demographic data '!$A$2:$H$927,7,TRUE)</f>
        <v>9</v>
      </c>
      <c r="H590" s="1">
        <f>VLOOKUP(A590,'Demographic data '!$A$2:$H$927,8,TRUE)</f>
        <v>8</v>
      </c>
      <c r="J590" s="18" t="s">
        <v>54</v>
      </c>
      <c r="K590" s="18">
        <v>-99</v>
      </c>
      <c r="L590" s="29"/>
      <c r="M590" s="29"/>
      <c r="N590" s="18" t="s">
        <v>54</v>
      </c>
      <c r="O590" s="18">
        <v>-99</v>
      </c>
      <c r="P590" s="18" t="s">
        <v>54</v>
      </c>
      <c r="Q590" s="18">
        <v>-99</v>
      </c>
      <c r="R590" s="33" t="s">
        <v>54</v>
      </c>
      <c r="S590" s="33">
        <v>-99</v>
      </c>
      <c r="T590" s="33" t="s">
        <v>54</v>
      </c>
      <c r="U590" s="33">
        <v>-99</v>
      </c>
      <c r="V590" s="31"/>
      <c r="W590" s="31"/>
      <c r="X590" s="31"/>
      <c r="Y590" s="31"/>
      <c r="Z590" s="2"/>
      <c r="AA590" s="2"/>
      <c r="AB590" s="2"/>
      <c r="AC590" s="2"/>
      <c r="AD590" s="2"/>
    </row>
    <row r="591" spans="1:30" ht="14.25" customHeight="1" x14ac:dyDescent="0.2">
      <c r="A591" s="18" t="s">
        <v>3289</v>
      </c>
      <c r="B591" s="1">
        <f>VLOOKUP('FINAL CODES'!A591,'Demographic data '!$A$2:$H$927,2,TRUE)</f>
        <v>1062</v>
      </c>
      <c r="C591" s="1">
        <f>VLOOKUP(A591,'Demographic data '!$A$2:$H$927,3,TRUE)</f>
        <v>0</v>
      </c>
      <c r="D591" s="1">
        <f>VLOOKUP(A591,'Demographic data '!$A$2:$H$927,4,TRUE)</f>
        <v>56.958904109589042</v>
      </c>
      <c r="E591" s="1">
        <f>VLOOKUP(A591,'Demographic data '!$A$2:$H$927,5,TRUE)</f>
        <v>65</v>
      </c>
      <c r="F591" s="1">
        <f>VLOOKUP(A591,'Demographic data '!$A$2:$H$927,6,TRUE)</f>
        <v>5</v>
      </c>
      <c r="G591" s="1">
        <f>VLOOKUP(A591,'Demographic data '!$A$2:$H$927,7,TRUE)</f>
        <v>7</v>
      </c>
      <c r="H591" s="1">
        <f>VLOOKUP(A591,'Demographic data '!$A$2:$H$927,8,TRUE)</f>
        <v>10</v>
      </c>
      <c r="J591" s="18" t="s">
        <v>3290</v>
      </c>
      <c r="K591" s="18">
        <v>-999</v>
      </c>
      <c r="L591" s="32">
        <v>-999</v>
      </c>
      <c r="M591" s="32">
        <v>-999</v>
      </c>
      <c r="N591" s="18" t="s">
        <v>3291</v>
      </c>
      <c r="O591" s="18" t="s">
        <v>1500</v>
      </c>
      <c r="P591" s="18" t="s">
        <v>3292</v>
      </c>
      <c r="Q591" s="18" t="s">
        <v>350</v>
      </c>
      <c r="R591" s="33" t="s">
        <v>3293</v>
      </c>
      <c r="S591" s="33">
        <v>2</v>
      </c>
      <c r="T591" s="33" t="s">
        <v>3290</v>
      </c>
      <c r="U591" s="33">
        <v>13</v>
      </c>
      <c r="V591" s="31"/>
      <c r="W591" s="31"/>
      <c r="X591" s="31"/>
      <c r="Y591" s="31"/>
      <c r="Z591" s="2"/>
      <c r="AA591" s="2"/>
      <c r="AB591" s="2"/>
      <c r="AC591" s="2"/>
      <c r="AD591" s="2"/>
    </row>
    <row r="592" spans="1:30" ht="14.25" customHeight="1" x14ac:dyDescent="0.2">
      <c r="A592" s="18" t="s">
        <v>3294</v>
      </c>
      <c r="B592" s="1">
        <f>VLOOKUP('FINAL CODES'!A592,'Demographic data '!$A$2:$H$927,2,TRUE)</f>
        <v>1244</v>
      </c>
      <c r="C592" s="1">
        <f>VLOOKUP(A592,'Demographic data '!$A$2:$H$927,3,TRUE)</f>
        <v>1</v>
      </c>
      <c r="D592" s="1">
        <f>VLOOKUP(A592,'Demographic data '!$A$2:$H$927,4,TRUE)</f>
        <v>25.608219178082191</v>
      </c>
      <c r="E592" s="1">
        <f>VLOOKUP(A592,'Demographic data '!$A$2:$H$927,5,TRUE)</f>
        <v>84</v>
      </c>
      <c r="F592" s="1">
        <f>VLOOKUP(A592,'Demographic data '!$A$2:$H$927,6,TRUE)</f>
        <v>3</v>
      </c>
      <c r="G592" s="1">
        <f>VLOOKUP(A592,'Demographic data '!$A$2:$H$927,7,TRUE)</f>
        <v>3</v>
      </c>
      <c r="H592" s="1">
        <f>VLOOKUP(A592,'Demographic data '!$A$2:$H$927,8,TRUE)</f>
        <v>9</v>
      </c>
      <c r="J592" s="18" t="s">
        <v>3295</v>
      </c>
      <c r="K592" s="18">
        <v>-999</v>
      </c>
      <c r="L592" s="29"/>
      <c r="M592" s="29"/>
      <c r="N592" s="18" t="s">
        <v>3295</v>
      </c>
      <c r="O592" s="18">
        <v>-999</v>
      </c>
      <c r="P592" s="18" t="s">
        <v>123</v>
      </c>
      <c r="Q592" s="18">
        <v>-999</v>
      </c>
      <c r="R592" s="33" t="s">
        <v>3296</v>
      </c>
      <c r="S592" s="33">
        <v>2</v>
      </c>
      <c r="T592" s="33" t="s">
        <v>3297</v>
      </c>
      <c r="U592" s="33" t="s">
        <v>101</v>
      </c>
      <c r="V592" s="31"/>
      <c r="W592" s="31"/>
      <c r="X592" s="31"/>
      <c r="Y592" s="31"/>
      <c r="Z592" s="2"/>
      <c r="AA592" s="2"/>
      <c r="AB592" s="2"/>
      <c r="AC592" s="2"/>
      <c r="AD592" s="2"/>
    </row>
    <row r="593" spans="1:34" ht="14.25" customHeight="1" x14ac:dyDescent="0.2">
      <c r="A593" s="18" t="s">
        <v>3298</v>
      </c>
      <c r="B593" s="1">
        <f>VLOOKUP('FINAL CODES'!A593,'Demographic data '!$A$2:$H$927,2,TRUE)</f>
        <v>1590</v>
      </c>
      <c r="C593" s="1">
        <f>VLOOKUP(A593,'Demographic data '!$A$2:$H$927,3,TRUE)</f>
        <v>1</v>
      </c>
      <c r="D593" s="1">
        <f>VLOOKUP(A593,'Demographic data '!$A$2:$H$927,4,TRUE)</f>
        <v>48.295890410958904</v>
      </c>
      <c r="E593" s="1">
        <f>VLOOKUP(A593,'Demographic data '!$A$2:$H$927,5,TRUE)</f>
        <v>78</v>
      </c>
      <c r="F593" s="1">
        <f>VLOOKUP(A593,'Demographic data '!$A$2:$H$927,6,TRUE)</f>
        <v>4</v>
      </c>
      <c r="G593" s="1">
        <f>VLOOKUP(A593,'Demographic data '!$A$2:$H$927,7,TRUE)</f>
        <v>3</v>
      </c>
      <c r="H593" s="1">
        <f>VLOOKUP(A593,'Demographic data '!$A$2:$H$927,8,TRUE)</f>
        <v>10</v>
      </c>
      <c r="J593" s="18" t="s">
        <v>3299</v>
      </c>
      <c r="K593" s="18" t="s">
        <v>125</v>
      </c>
      <c r="L593" s="29"/>
      <c r="M593" s="29"/>
      <c r="N593" s="18" t="s">
        <v>3300</v>
      </c>
      <c r="O593" s="18">
        <v>1</v>
      </c>
      <c r="P593" s="18" t="s">
        <v>3301</v>
      </c>
      <c r="Q593" s="18">
        <v>2</v>
      </c>
      <c r="R593" s="33" t="s">
        <v>3302</v>
      </c>
      <c r="S593" s="33" t="s">
        <v>101</v>
      </c>
      <c r="T593" s="33" t="s">
        <v>2236</v>
      </c>
      <c r="U593" s="33">
        <v>6</v>
      </c>
      <c r="V593" s="31"/>
      <c r="W593" s="31"/>
      <c r="X593" s="31"/>
      <c r="Y593" s="31"/>
      <c r="Z593" s="2"/>
      <c r="AA593" s="2"/>
      <c r="AB593" s="2"/>
      <c r="AC593" s="2"/>
      <c r="AD593" s="2"/>
    </row>
    <row r="594" spans="1:34" ht="14.25" customHeight="1" x14ac:dyDescent="0.2">
      <c r="A594" s="18" t="s">
        <v>3303</v>
      </c>
      <c r="B594" s="1">
        <f>VLOOKUP('FINAL CODES'!A594,'Demographic data '!$A$2:$H$927,2,TRUE)</f>
        <v>1487</v>
      </c>
      <c r="C594" s="1">
        <f>VLOOKUP(A594,'Demographic data '!$A$2:$H$927,3,TRUE)</f>
        <v>1</v>
      </c>
      <c r="D594" s="1">
        <f>VLOOKUP(A594,'Demographic data '!$A$2:$H$927,4,TRUE)</f>
        <v>31.446575342465753</v>
      </c>
      <c r="E594" s="1">
        <f>VLOOKUP(A594,'Demographic data '!$A$2:$H$927,5,TRUE)</f>
        <v>187</v>
      </c>
      <c r="F594" s="1">
        <f>VLOOKUP(A594,'Demographic data '!$A$2:$H$927,6,TRUE)</f>
        <v>4</v>
      </c>
      <c r="G594" s="1">
        <f>VLOOKUP(A594,'Demographic data '!$A$2:$H$927,7,TRUE)</f>
        <v>6</v>
      </c>
      <c r="H594" s="1">
        <f>VLOOKUP(A594,'Demographic data '!$A$2:$H$927,8,TRUE)</f>
        <v>5</v>
      </c>
      <c r="J594" s="18" t="s">
        <v>185</v>
      </c>
      <c r="K594" s="18">
        <v>-999</v>
      </c>
      <c r="L594" s="29"/>
      <c r="M594" s="29"/>
      <c r="N594" s="18" t="s">
        <v>2784</v>
      </c>
      <c r="O594" s="18">
        <v>-999</v>
      </c>
      <c r="P594" s="18" t="s">
        <v>54</v>
      </c>
      <c r="Q594" s="18">
        <v>-99</v>
      </c>
      <c r="R594" s="33" t="s">
        <v>2925</v>
      </c>
      <c r="S594" s="33">
        <v>-999</v>
      </c>
      <c r="T594" s="33" t="s">
        <v>3304</v>
      </c>
      <c r="U594" s="33" t="s">
        <v>101</v>
      </c>
      <c r="V594" s="31"/>
      <c r="W594" s="31"/>
      <c r="X594" s="31"/>
      <c r="Y594" s="31"/>
      <c r="Z594" s="2"/>
      <c r="AA594" s="2"/>
      <c r="AB594" s="2"/>
      <c r="AC594" s="2"/>
      <c r="AD594" s="2"/>
    </row>
    <row r="595" spans="1:34" ht="14.25" customHeight="1" x14ac:dyDescent="0.2">
      <c r="A595" s="18" t="s">
        <v>3305</v>
      </c>
      <c r="B595" s="1">
        <f>VLOOKUP('FINAL CODES'!A595,'Demographic data '!$A$2:$H$927,2,TRUE)</f>
        <v>1537</v>
      </c>
      <c r="C595" s="1">
        <f>VLOOKUP(A595,'Demographic data '!$A$2:$H$927,3,TRUE)</f>
        <v>1</v>
      </c>
      <c r="D595" s="1">
        <f>VLOOKUP(A595,'Demographic data '!$A$2:$H$927,4,TRUE)</f>
        <v>70.550684931506851</v>
      </c>
      <c r="E595" s="1">
        <f>VLOOKUP(A595,'Demographic data '!$A$2:$H$927,5,TRUE)</f>
        <v>185</v>
      </c>
      <c r="F595" s="1">
        <f>VLOOKUP(A595,'Demographic data '!$A$2:$H$927,6,TRUE)</f>
        <v>7</v>
      </c>
      <c r="G595" s="1">
        <f>VLOOKUP(A595,'Demographic data '!$A$2:$H$927,7,TRUE)</f>
        <v>7</v>
      </c>
      <c r="H595" s="1">
        <f>VLOOKUP(A595,'Demographic data '!$A$2:$H$927,8,TRUE)</f>
        <v>10</v>
      </c>
      <c r="J595" s="18" t="s">
        <v>54</v>
      </c>
      <c r="K595" s="18">
        <v>-99</v>
      </c>
      <c r="L595" s="29"/>
      <c r="M595" s="29"/>
      <c r="N595" s="18" t="s">
        <v>54</v>
      </c>
      <c r="O595" s="18">
        <v>-99</v>
      </c>
      <c r="P595" s="18" t="s">
        <v>54</v>
      </c>
      <c r="Q595" s="18">
        <v>-99</v>
      </c>
      <c r="R595" s="33" t="s">
        <v>54</v>
      </c>
      <c r="S595" s="33">
        <v>-99</v>
      </c>
      <c r="T595" s="33" t="s">
        <v>54</v>
      </c>
      <c r="U595" s="33">
        <v>-99</v>
      </c>
      <c r="V595" s="31"/>
      <c r="W595" s="31"/>
      <c r="X595" s="31"/>
      <c r="Y595" s="31"/>
      <c r="Z595" s="2"/>
      <c r="AA595" s="2"/>
      <c r="AB595" s="2"/>
      <c r="AC595" s="2"/>
      <c r="AD595" s="2"/>
    </row>
    <row r="596" spans="1:34" ht="14.25" customHeight="1" x14ac:dyDescent="0.2">
      <c r="A596" s="18" t="s">
        <v>3306</v>
      </c>
      <c r="B596" s="1">
        <f>VLOOKUP('FINAL CODES'!A596,'Demographic data '!$A$2:$H$927,2,TRUE)</f>
        <v>503</v>
      </c>
      <c r="C596" s="1">
        <f>VLOOKUP(A596,'Demographic data '!$A$2:$H$927,3,TRUE)</f>
        <v>1</v>
      </c>
      <c r="D596" s="1">
        <f>VLOOKUP(A596,'Demographic data '!$A$2:$H$927,4,TRUE)</f>
        <v>51.128767123287673</v>
      </c>
      <c r="E596" s="1">
        <f>VLOOKUP(A596,'Demographic data '!$A$2:$H$927,5,TRUE)</f>
        <v>36</v>
      </c>
      <c r="F596" s="1">
        <f>VLOOKUP(A596,'Demographic data '!$A$2:$H$927,6,TRUE)</f>
        <v>6</v>
      </c>
      <c r="G596" s="1">
        <f>VLOOKUP(A596,'Demographic data '!$A$2:$H$927,7,TRUE)</f>
        <v>8</v>
      </c>
      <c r="H596" s="1">
        <f>VLOOKUP(A596,'Demographic data '!$A$2:$H$927,8,TRUE)</f>
        <v>8</v>
      </c>
      <c r="J596" s="18" t="s">
        <v>3307</v>
      </c>
      <c r="K596" s="18" t="s">
        <v>1363</v>
      </c>
      <c r="L596" s="29"/>
      <c r="M596" s="29"/>
      <c r="N596" s="18" t="s">
        <v>3308</v>
      </c>
      <c r="O596" s="18">
        <v>-999</v>
      </c>
      <c r="P596" s="18" t="s">
        <v>3308</v>
      </c>
      <c r="Q596" s="18">
        <v>-999</v>
      </c>
      <c r="R596" s="33" t="s">
        <v>54</v>
      </c>
      <c r="S596" s="33">
        <v>-99</v>
      </c>
      <c r="T596" s="33" t="s">
        <v>54</v>
      </c>
      <c r="U596" s="33">
        <v>-99</v>
      </c>
      <c r="V596" s="31"/>
      <c r="W596" s="31"/>
      <c r="X596" s="31"/>
      <c r="Y596" s="31"/>
      <c r="Z596" s="2"/>
      <c r="AA596" s="2"/>
      <c r="AB596" s="2"/>
      <c r="AC596" s="2"/>
      <c r="AD596" s="2"/>
    </row>
    <row r="597" spans="1:34" ht="14.25" customHeight="1" x14ac:dyDescent="0.2">
      <c r="A597" s="18" t="s">
        <v>3309</v>
      </c>
      <c r="B597" s="1">
        <f>VLOOKUP('FINAL CODES'!A597,'Demographic data '!$A$2:$H$927,2,TRUE)</f>
        <v>3014</v>
      </c>
      <c r="C597" s="1">
        <f>VLOOKUP(A597,'Demographic data '!$A$2:$H$927,3,TRUE)</f>
        <v>1</v>
      </c>
      <c r="D597" s="1">
        <f>VLOOKUP(A597,'Demographic data '!$A$2:$H$927,4,TRUE)</f>
        <v>25.915068493150685</v>
      </c>
      <c r="E597" s="1">
        <f>VLOOKUP(A597,'Demographic data '!$A$2:$H$927,5,TRUE)</f>
        <v>36</v>
      </c>
      <c r="F597" s="1">
        <f>VLOOKUP(A597,'Demographic data '!$A$2:$H$927,6,TRUE)</f>
        <v>2</v>
      </c>
      <c r="G597" s="1">
        <f>VLOOKUP(A597,'Demographic data '!$A$2:$H$927,7,TRUE)</f>
        <v>2</v>
      </c>
      <c r="H597" s="1">
        <f>VLOOKUP(A597,'Demographic data '!$A$2:$H$927,8,TRUE)</f>
        <v>4</v>
      </c>
      <c r="J597" s="18" t="s">
        <v>54</v>
      </c>
      <c r="K597" s="18">
        <v>-99</v>
      </c>
      <c r="L597" s="29"/>
      <c r="M597" s="29"/>
      <c r="N597" s="18" t="s">
        <v>54</v>
      </c>
      <c r="O597" s="18">
        <v>-99</v>
      </c>
      <c r="P597" s="18" t="s">
        <v>54</v>
      </c>
      <c r="Q597" s="18">
        <v>-99</v>
      </c>
      <c r="R597" s="33" t="s">
        <v>54</v>
      </c>
      <c r="S597" s="33">
        <v>-99</v>
      </c>
      <c r="T597" s="33" t="s">
        <v>54</v>
      </c>
      <c r="U597" s="33">
        <v>-99</v>
      </c>
      <c r="V597" s="31"/>
      <c r="W597" s="31"/>
      <c r="X597" s="31"/>
      <c r="Y597" s="31"/>
      <c r="Z597" s="2"/>
      <c r="AA597" s="2"/>
      <c r="AB597" s="2"/>
      <c r="AC597" s="2"/>
      <c r="AD597" s="2"/>
    </row>
    <row r="598" spans="1:34" ht="14.25" customHeight="1" x14ac:dyDescent="0.2">
      <c r="A598" s="18" t="s">
        <v>3310</v>
      </c>
      <c r="B598" s="1">
        <f>VLOOKUP('FINAL CODES'!A598,'Demographic data '!$A$2:$H$927,2,TRUE)</f>
        <v>2085</v>
      </c>
      <c r="C598" s="1">
        <f>VLOOKUP(A598,'Demographic data '!$A$2:$H$927,3,TRUE)</f>
        <v>1</v>
      </c>
      <c r="D598" s="1">
        <f>VLOOKUP(A598,'Demographic data '!$A$2:$H$927,4,TRUE)</f>
        <v>28.61917808219178</v>
      </c>
      <c r="E598" s="1">
        <f>VLOOKUP(A598,'Demographic data '!$A$2:$H$927,5,TRUE)</f>
        <v>31</v>
      </c>
      <c r="F598" s="1">
        <f>VLOOKUP(A598,'Demographic data '!$A$2:$H$927,6,TRUE)</f>
        <v>7</v>
      </c>
      <c r="G598" s="1">
        <f>VLOOKUP(A598,'Demographic data '!$A$2:$H$927,7,TRUE)</f>
        <v>9</v>
      </c>
      <c r="H598" s="1">
        <f>VLOOKUP(A598,'Demographic data '!$A$2:$H$927,8,TRUE)</f>
        <v>5</v>
      </c>
      <c r="J598" s="18" t="s">
        <v>3311</v>
      </c>
      <c r="K598" s="18" t="s">
        <v>80</v>
      </c>
      <c r="L598" s="29"/>
      <c r="M598" s="29"/>
      <c r="N598" s="18" t="s">
        <v>3312</v>
      </c>
      <c r="O598" s="18" t="s">
        <v>1394</v>
      </c>
      <c r="P598" s="18" t="s">
        <v>3313</v>
      </c>
      <c r="Q598" s="18" t="s">
        <v>356</v>
      </c>
      <c r="R598" s="33" t="s">
        <v>3314</v>
      </c>
      <c r="S598" s="33" t="s">
        <v>1026</v>
      </c>
      <c r="T598" s="33"/>
      <c r="U598" s="33">
        <v>-99</v>
      </c>
      <c r="V598" s="31"/>
      <c r="W598" s="31"/>
      <c r="X598" s="31"/>
      <c r="Y598" s="31"/>
      <c r="Z598" s="2"/>
      <c r="AA598" s="2"/>
      <c r="AB598" s="2"/>
      <c r="AC598" s="2"/>
      <c r="AD598" s="2"/>
    </row>
    <row r="599" spans="1:34" ht="14.25" customHeight="1" x14ac:dyDescent="0.2">
      <c r="A599" s="18" t="s">
        <v>3315</v>
      </c>
      <c r="B599" s="1">
        <f>VLOOKUP('FINAL CODES'!A599,'Demographic data '!$A$2:$H$927,2,TRUE)</f>
        <v>3037</v>
      </c>
      <c r="C599" s="1">
        <f>VLOOKUP(A599,'Demographic data '!$A$2:$H$927,3,TRUE)</f>
        <v>1</v>
      </c>
      <c r="D599" s="1">
        <f>VLOOKUP(A599,'Demographic data '!$A$2:$H$927,4,TRUE)</f>
        <v>28.975342465753425</v>
      </c>
      <c r="E599" s="1">
        <f>VLOOKUP(A599,'Demographic data '!$A$2:$H$927,5,TRUE)</f>
        <v>185</v>
      </c>
      <c r="F599" s="1">
        <f>VLOOKUP(A599,'Demographic data '!$A$2:$H$927,6,TRUE)</f>
        <v>3</v>
      </c>
      <c r="G599" s="1">
        <f>VLOOKUP(A599,'Demographic data '!$A$2:$H$927,7,TRUE)</f>
        <v>4</v>
      </c>
      <c r="H599" s="1">
        <f>VLOOKUP(A599,'Demographic data '!$A$2:$H$927,8,TRUE)</f>
        <v>10</v>
      </c>
      <c r="J599" s="18" t="s">
        <v>54</v>
      </c>
      <c r="K599" s="18">
        <v>-99</v>
      </c>
      <c r="L599" s="29"/>
      <c r="M599" s="29"/>
      <c r="N599" s="18" t="s">
        <v>3316</v>
      </c>
      <c r="O599" s="18" t="s">
        <v>356</v>
      </c>
      <c r="P599" s="18" t="s">
        <v>54</v>
      </c>
      <c r="Q599" s="18">
        <v>-99</v>
      </c>
      <c r="R599" s="33" t="s">
        <v>3317</v>
      </c>
      <c r="S599" s="33" t="s">
        <v>101</v>
      </c>
      <c r="T599" s="33" t="s">
        <v>54</v>
      </c>
      <c r="U599" s="33">
        <v>-99</v>
      </c>
      <c r="V599" s="31"/>
      <c r="W599" s="31"/>
      <c r="X599" s="31"/>
      <c r="Y599" s="31"/>
      <c r="Z599" s="2"/>
      <c r="AA599" s="2"/>
      <c r="AB599" s="2"/>
      <c r="AC599" s="2"/>
      <c r="AD599" s="2"/>
    </row>
    <row r="600" spans="1:34" ht="14.25" customHeight="1" x14ac:dyDescent="0.2">
      <c r="A600" s="18" t="s">
        <v>3318</v>
      </c>
      <c r="B600" s="1">
        <f>VLOOKUP('FINAL CODES'!A600,'Demographic data '!$A$2:$H$927,2,TRUE)</f>
        <v>704</v>
      </c>
      <c r="C600" s="1">
        <f>VLOOKUP(A600,'Demographic data '!$A$2:$H$927,3,TRUE)</f>
        <v>1</v>
      </c>
      <c r="D600" s="1">
        <f>VLOOKUP(A600,'Demographic data '!$A$2:$H$927,4,TRUE)</f>
        <v>27.454794520547946</v>
      </c>
      <c r="E600" s="1">
        <f>VLOOKUP(A600,'Demographic data '!$A$2:$H$927,5,TRUE)</f>
        <v>138</v>
      </c>
      <c r="F600" s="1">
        <f>VLOOKUP(A600,'Demographic data '!$A$2:$H$927,6,TRUE)</f>
        <v>3</v>
      </c>
      <c r="G600" s="1">
        <f>VLOOKUP(A600,'Demographic data '!$A$2:$H$927,7,TRUE)</f>
        <v>2</v>
      </c>
      <c r="H600" s="1">
        <f>VLOOKUP(A600,'Demographic data '!$A$2:$H$927,8,TRUE)</f>
        <v>8</v>
      </c>
      <c r="J600" s="18" t="s">
        <v>3319</v>
      </c>
      <c r="K600" s="18" t="s">
        <v>125</v>
      </c>
      <c r="L600" s="29"/>
      <c r="M600" s="29"/>
      <c r="N600" s="18" t="s">
        <v>3320</v>
      </c>
      <c r="O600" s="18" t="s">
        <v>166</v>
      </c>
      <c r="P600" s="18" t="s">
        <v>3321</v>
      </c>
      <c r="Q600" s="18">
        <v>2</v>
      </c>
      <c r="R600" s="33" t="s">
        <v>3322</v>
      </c>
      <c r="S600" s="33" t="s">
        <v>80</v>
      </c>
      <c r="T600" s="33" t="s">
        <v>3323</v>
      </c>
      <c r="U600" s="33" t="s">
        <v>2707</v>
      </c>
      <c r="V600" s="31"/>
      <c r="W600" s="31"/>
      <c r="X600" s="31"/>
      <c r="Y600" s="31"/>
      <c r="Z600" s="2"/>
      <c r="AA600" s="2"/>
      <c r="AB600" s="2"/>
      <c r="AC600" s="2"/>
      <c r="AD600" s="2"/>
    </row>
    <row r="601" spans="1:34" ht="14.25" customHeight="1" x14ac:dyDescent="0.2">
      <c r="A601" s="18" t="s">
        <v>3324</v>
      </c>
      <c r="B601" s="1">
        <f>VLOOKUP('FINAL CODES'!A601,'Demographic data '!$A$2:$H$927,2,TRUE)</f>
        <v>98</v>
      </c>
      <c r="C601" s="1">
        <f>VLOOKUP(A601,'Demographic data '!$A$2:$H$927,3,TRUE)</f>
        <v>1</v>
      </c>
      <c r="D601" s="1">
        <f>VLOOKUP(A601,'Demographic data '!$A$2:$H$927,4,TRUE)</f>
        <v>63.30958904109589</v>
      </c>
      <c r="E601" s="1">
        <f>VLOOKUP(A601,'Demographic data '!$A$2:$H$927,5,TRUE)</f>
        <v>75</v>
      </c>
      <c r="F601" s="1">
        <f>VLOOKUP(A601,'Demographic data '!$A$2:$H$927,6,TRUE)</f>
        <v>7</v>
      </c>
      <c r="G601" s="1">
        <f>VLOOKUP(A601,'Demographic data '!$A$2:$H$927,7,TRUE)</f>
        <v>4</v>
      </c>
      <c r="H601" s="1">
        <f>VLOOKUP(A601,'Demographic data '!$A$2:$H$927,8,TRUE)</f>
        <v>11</v>
      </c>
      <c r="J601" s="18" t="s">
        <v>242</v>
      </c>
      <c r="K601" s="18">
        <v>-999</v>
      </c>
      <c r="L601" s="29"/>
      <c r="M601" s="29"/>
      <c r="N601" s="18" t="s">
        <v>54</v>
      </c>
      <c r="O601" s="18">
        <v>-99</v>
      </c>
      <c r="P601" s="18" t="s">
        <v>54</v>
      </c>
      <c r="Q601" s="18">
        <v>-99</v>
      </c>
      <c r="R601" s="33" t="s">
        <v>54</v>
      </c>
      <c r="S601" s="33">
        <v>-99</v>
      </c>
      <c r="T601" s="33" t="s">
        <v>54</v>
      </c>
      <c r="U601" s="33">
        <v>-99</v>
      </c>
      <c r="V601" s="31"/>
      <c r="W601" s="31"/>
      <c r="X601" s="31"/>
      <c r="Y601" s="31"/>
      <c r="Z601" s="2"/>
      <c r="AA601" s="2"/>
      <c r="AB601" s="2"/>
      <c r="AC601" s="2"/>
      <c r="AD601" s="2"/>
    </row>
    <row r="602" spans="1:34" ht="14.25" customHeight="1" x14ac:dyDescent="0.2">
      <c r="A602" s="18" t="s">
        <v>3325</v>
      </c>
      <c r="B602" s="1">
        <f>VLOOKUP('FINAL CODES'!A602,'Demographic data '!$A$2:$H$927,2,TRUE)</f>
        <v>1051</v>
      </c>
      <c r="C602" s="1">
        <f>VLOOKUP(A602,'Demographic data '!$A$2:$H$927,3,TRUE)</f>
        <v>1</v>
      </c>
      <c r="D602" s="1">
        <f>VLOOKUP(A602,'Demographic data '!$A$2:$H$927,4,TRUE)</f>
        <v>34.054794520547944</v>
      </c>
      <c r="E602" s="1">
        <f>VLOOKUP(A602,'Demographic data '!$A$2:$H$927,5,TRUE)</f>
        <v>185</v>
      </c>
      <c r="F602" s="1">
        <f>VLOOKUP(A602,'Demographic data '!$A$2:$H$927,6,TRUE)</f>
        <v>4</v>
      </c>
      <c r="G602" s="1">
        <f>VLOOKUP(A602,'Demographic data '!$A$2:$H$927,7,TRUE)</f>
        <v>12</v>
      </c>
      <c r="H602" s="1">
        <f>VLOOKUP(A602,'Demographic data '!$A$2:$H$927,8,TRUE)</f>
        <v>10</v>
      </c>
      <c r="J602" s="18" t="s">
        <v>54</v>
      </c>
      <c r="K602" s="18">
        <v>-99</v>
      </c>
      <c r="L602" s="29"/>
      <c r="M602" s="29"/>
      <c r="N602" s="18" t="s">
        <v>3326</v>
      </c>
      <c r="O602" s="18">
        <v>2</v>
      </c>
      <c r="P602" s="18" t="s">
        <v>3327</v>
      </c>
      <c r="Q602" s="18">
        <v>2</v>
      </c>
      <c r="R602" s="33" t="s">
        <v>3328</v>
      </c>
      <c r="S602" s="33" t="s">
        <v>101</v>
      </c>
      <c r="T602" s="33" t="s">
        <v>3329</v>
      </c>
      <c r="U602" s="33" t="s">
        <v>287</v>
      </c>
      <c r="V602" s="31"/>
      <c r="W602" s="31"/>
      <c r="X602" s="31"/>
      <c r="Y602" s="31"/>
      <c r="Z602" s="2"/>
      <c r="AA602" s="2"/>
      <c r="AB602" s="2"/>
      <c r="AC602" s="2"/>
      <c r="AD602" s="2"/>
    </row>
    <row r="603" spans="1:34" ht="14.25" customHeight="1" x14ac:dyDescent="0.2">
      <c r="A603" s="18" t="s">
        <v>3330</v>
      </c>
      <c r="B603" s="1">
        <f>VLOOKUP('FINAL CODES'!A603,'Demographic data '!$A$2:$H$927,2,TRUE)</f>
        <v>1954</v>
      </c>
      <c r="C603" s="1">
        <f>VLOOKUP(A603,'Demographic data '!$A$2:$H$927,3,TRUE)</f>
        <v>1</v>
      </c>
      <c r="D603" s="1">
        <f>VLOOKUP(A603,'Demographic data '!$A$2:$H$927,4,TRUE)</f>
        <v>27.109589041095891</v>
      </c>
      <c r="E603" s="1">
        <f>VLOOKUP(A603,'Demographic data '!$A$2:$H$927,5,TRUE)</f>
        <v>185</v>
      </c>
      <c r="F603" s="1">
        <f>VLOOKUP(A603,'Demographic data '!$A$2:$H$927,6,TRUE)</f>
        <v>3</v>
      </c>
      <c r="G603" s="1">
        <f>VLOOKUP(A603,'Demographic data '!$A$2:$H$927,7,TRUE)</f>
        <v>4</v>
      </c>
      <c r="H603" s="1">
        <f>VLOOKUP(A603,'Demographic data '!$A$2:$H$927,8,TRUE)</f>
        <v>4</v>
      </c>
      <c r="J603" s="18" t="s">
        <v>3331</v>
      </c>
      <c r="K603" s="18">
        <v>6</v>
      </c>
      <c r="L603" s="29"/>
      <c r="M603" s="29"/>
      <c r="N603" s="18" t="s">
        <v>3332</v>
      </c>
      <c r="O603" s="18" t="s">
        <v>3333</v>
      </c>
      <c r="P603" s="18" t="s">
        <v>513</v>
      </c>
      <c r="Q603" s="18">
        <v>-999</v>
      </c>
      <c r="R603" s="33" t="s">
        <v>3334</v>
      </c>
      <c r="S603" s="33">
        <v>2</v>
      </c>
      <c r="T603" s="33" t="s">
        <v>3335</v>
      </c>
      <c r="U603" s="33">
        <v>12</v>
      </c>
      <c r="V603" s="31"/>
      <c r="W603" s="31"/>
      <c r="X603" s="31"/>
      <c r="Y603" s="31"/>
      <c r="Z603" s="2"/>
      <c r="AA603" s="2"/>
      <c r="AB603" s="2"/>
      <c r="AC603" s="2"/>
      <c r="AD603" s="2"/>
    </row>
    <row r="604" spans="1:34" ht="14.25" customHeight="1" x14ac:dyDescent="0.2">
      <c r="A604" s="18" t="s">
        <v>3336</v>
      </c>
      <c r="B604" s="1">
        <f>VLOOKUP('FINAL CODES'!A604,'Demographic data '!$A$2:$H$927,2,TRUE)</f>
        <v>1545</v>
      </c>
      <c r="C604" s="1">
        <f>VLOOKUP(A604,'Demographic data '!$A$2:$H$927,3,TRUE)</f>
        <v>0</v>
      </c>
      <c r="D604" s="1">
        <f>VLOOKUP(A604,'Demographic data '!$A$2:$H$927,4,TRUE)</f>
        <v>27.273972602739725</v>
      </c>
      <c r="E604" s="1">
        <f>VLOOKUP(A604,'Demographic data '!$A$2:$H$927,5,TRUE)</f>
        <v>141</v>
      </c>
      <c r="F604" s="1">
        <f>VLOOKUP(A604,'Demographic data '!$A$2:$H$927,6,TRUE)</f>
        <v>11</v>
      </c>
      <c r="G604" s="1">
        <f>VLOOKUP(A604,'Demographic data '!$A$2:$H$927,7,TRUE)</f>
        <v>4</v>
      </c>
      <c r="H604" s="1">
        <f>VLOOKUP(A604,'Demographic data '!$A$2:$H$927,8,TRUE)</f>
        <v>8</v>
      </c>
      <c r="J604" s="18" t="s">
        <v>3337</v>
      </c>
      <c r="K604" s="18" t="s">
        <v>101</v>
      </c>
      <c r="L604" s="29"/>
      <c r="M604" s="29"/>
      <c r="N604" s="18" t="s">
        <v>3338</v>
      </c>
      <c r="O604" s="18">
        <v>1</v>
      </c>
      <c r="P604" s="18" t="s">
        <v>3339</v>
      </c>
      <c r="Q604" s="18" t="s">
        <v>1509</v>
      </c>
      <c r="R604" s="33" t="s">
        <v>3340</v>
      </c>
      <c r="S604" s="33">
        <v>-999</v>
      </c>
      <c r="T604" s="33" t="s">
        <v>3341</v>
      </c>
      <c r="U604" s="33">
        <v>13</v>
      </c>
      <c r="V604" s="31"/>
      <c r="W604" s="31"/>
      <c r="X604" s="31"/>
      <c r="Y604" s="31"/>
      <c r="Z604" s="2"/>
      <c r="AA604" s="2"/>
      <c r="AB604" s="2"/>
      <c r="AC604" s="2"/>
      <c r="AD604" s="2"/>
    </row>
    <row r="605" spans="1:34" ht="14.25" customHeight="1" x14ac:dyDescent="0.2">
      <c r="A605" s="18" t="s">
        <v>3342</v>
      </c>
      <c r="B605" s="1">
        <f>VLOOKUP('FINAL CODES'!A605,'Demographic data '!$A$2:$H$927,2,TRUE)</f>
        <v>3313</v>
      </c>
      <c r="C605" s="1">
        <f>VLOOKUP(A605,'Demographic data '!$A$2:$H$927,3,TRUE)</f>
        <v>1</v>
      </c>
      <c r="D605" s="1">
        <f>VLOOKUP(A605,'Demographic data '!$A$2:$H$927,4,TRUE)</f>
        <v>28.339726027397262</v>
      </c>
      <c r="E605" s="1">
        <f>VLOOKUP(A605,'Demographic data '!$A$2:$H$927,5,TRUE)</f>
        <v>185</v>
      </c>
      <c r="F605" s="1">
        <f>VLOOKUP(A605,'Demographic data '!$A$2:$H$927,6,TRUE)</f>
        <v>9</v>
      </c>
      <c r="G605" s="1">
        <f>VLOOKUP(A605,'Demographic data '!$A$2:$H$927,7,TRUE)</f>
        <v>4</v>
      </c>
      <c r="H605" s="1">
        <f>VLOOKUP(A605,'Demographic data '!$A$2:$H$927,8,TRUE)</f>
        <v>10</v>
      </c>
      <c r="J605" s="18" t="s">
        <v>3343</v>
      </c>
      <c r="K605" s="18" t="s">
        <v>125</v>
      </c>
      <c r="L605" s="32" t="s">
        <v>125</v>
      </c>
      <c r="M605" s="32" t="s">
        <v>125</v>
      </c>
      <c r="N605" s="18" t="s">
        <v>3344</v>
      </c>
      <c r="O605" s="18" t="s">
        <v>125</v>
      </c>
      <c r="P605" s="18" t="s">
        <v>54</v>
      </c>
      <c r="Q605" s="18">
        <v>-99</v>
      </c>
      <c r="R605" s="33" t="s">
        <v>54</v>
      </c>
      <c r="S605" s="33">
        <v>-99</v>
      </c>
      <c r="T605" s="33" t="s">
        <v>54</v>
      </c>
      <c r="U605" s="33">
        <v>-99</v>
      </c>
      <c r="V605" s="31"/>
      <c r="W605" s="31"/>
      <c r="X605" s="31"/>
      <c r="Y605" s="31"/>
      <c r="Z605" s="2"/>
      <c r="AA605" s="2"/>
      <c r="AB605" s="2"/>
      <c r="AC605" s="2"/>
      <c r="AD605" s="2"/>
    </row>
    <row r="606" spans="1:34" ht="14.25" customHeight="1" x14ac:dyDescent="0.2">
      <c r="A606" s="18" t="s">
        <v>3345</v>
      </c>
      <c r="B606" s="1">
        <f>VLOOKUP('FINAL CODES'!A606,'Demographic data '!$A$2:$H$927,2,TRUE)</f>
        <v>2129</v>
      </c>
      <c r="C606" s="1">
        <f>VLOOKUP(A606,'Demographic data '!$A$2:$H$927,3,TRUE)</f>
        <v>1</v>
      </c>
      <c r="D606" s="1">
        <f>VLOOKUP(A606,'Demographic data '!$A$2:$H$927,4,TRUE)</f>
        <v>23.780821917808218</v>
      </c>
      <c r="E606" s="1">
        <f>VLOOKUP(A606,'Demographic data '!$A$2:$H$927,5,TRUE)</f>
        <v>185</v>
      </c>
      <c r="F606" s="1">
        <f>VLOOKUP(A606,'Demographic data '!$A$2:$H$927,6,TRUE)</f>
        <v>4</v>
      </c>
      <c r="G606" s="1">
        <f>VLOOKUP(A606,'Demographic data '!$A$2:$H$927,7,TRUE)</f>
        <v>1</v>
      </c>
      <c r="H606" s="1">
        <f>VLOOKUP(A606,'Demographic data '!$A$2:$H$927,8,TRUE)</f>
        <v>2</v>
      </c>
      <c r="J606" s="18" t="s">
        <v>3346</v>
      </c>
      <c r="K606" s="18">
        <v>1</v>
      </c>
      <c r="L606" s="29"/>
      <c r="M606" s="29"/>
      <c r="N606" s="18" t="s">
        <v>3347</v>
      </c>
      <c r="O606" s="18">
        <v>-999</v>
      </c>
      <c r="P606" s="18" t="s">
        <v>3348</v>
      </c>
      <c r="Q606" s="18">
        <v>2</v>
      </c>
      <c r="R606" s="33" t="s">
        <v>3349</v>
      </c>
      <c r="S606" s="33" t="s">
        <v>70</v>
      </c>
      <c r="T606" s="33" t="s">
        <v>3350</v>
      </c>
      <c r="U606" s="33">
        <v>13</v>
      </c>
      <c r="V606" s="31"/>
      <c r="W606" s="31"/>
      <c r="X606" s="31"/>
      <c r="Y606" s="31"/>
      <c r="Z606" s="2"/>
      <c r="AA606" s="2"/>
      <c r="AB606" s="2"/>
      <c r="AC606" s="2"/>
      <c r="AD606" s="2"/>
      <c r="AG606" s="50" t="s">
        <v>3351</v>
      </c>
      <c r="AH606" s="18" t="s">
        <v>3352</v>
      </c>
    </row>
    <row r="607" spans="1:34" ht="14.25" customHeight="1" x14ac:dyDescent="0.2">
      <c r="A607" s="18" t="s">
        <v>3353</v>
      </c>
      <c r="B607" s="1">
        <f>VLOOKUP('FINAL CODES'!A607,'Demographic data '!$A$2:$H$927,2,TRUE)</f>
        <v>278</v>
      </c>
      <c r="C607" s="1">
        <f>VLOOKUP(A607,'Demographic data '!$A$2:$H$927,3,TRUE)</f>
        <v>1</v>
      </c>
      <c r="D607" s="1">
        <f>VLOOKUP(A607,'Demographic data '!$A$2:$H$927,4,TRUE)</f>
        <v>47.873972602739727</v>
      </c>
      <c r="E607" s="1">
        <f>VLOOKUP(A607,'Demographic data '!$A$2:$H$927,5,TRUE)</f>
        <v>67</v>
      </c>
      <c r="F607" s="1">
        <f>VLOOKUP(A607,'Demographic data '!$A$2:$H$927,6,TRUE)</f>
        <v>5</v>
      </c>
      <c r="G607" s="1">
        <f>VLOOKUP(A607,'Demographic data '!$A$2:$H$927,7,TRUE)</f>
        <v>3</v>
      </c>
      <c r="H607" s="1">
        <f>VLOOKUP(A607,'Demographic data '!$A$2:$H$927,8,TRUE)</f>
        <v>3</v>
      </c>
      <c r="J607" s="18" t="s">
        <v>3354</v>
      </c>
      <c r="K607" s="18" t="s">
        <v>2669</v>
      </c>
      <c r="L607" s="29"/>
      <c r="M607" s="29"/>
      <c r="N607" s="18" t="s">
        <v>3355</v>
      </c>
      <c r="O607" s="18">
        <v>2</v>
      </c>
      <c r="P607" s="18" t="s">
        <v>3356</v>
      </c>
      <c r="Q607" s="18" t="s">
        <v>1141</v>
      </c>
      <c r="R607" s="33" t="s">
        <v>3357</v>
      </c>
      <c r="S607" s="33" t="s">
        <v>101</v>
      </c>
      <c r="T607" s="33" t="s">
        <v>3358</v>
      </c>
      <c r="U607" s="33">
        <v>6</v>
      </c>
      <c r="V607" s="31"/>
      <c r="W607" s="31"/>
      <c r="X607" s="31"/>
      <c r="Y607" s="31"/>
      <c r="Z607" s="2"/>
      <c r="AA607" s="2"/>
      <c r="AB607" s="2"/>
      <c r="AC607" s="2"/>
      <c r="AD607" s="2"/>
    </row>
    <row r="608" spans="1:34" ht="14.25" customHeight="1" x14ac:dyDescent="0.2">
      <c r="A608" s="18" t="s">
        <v>3359</v>
      </c>
      <c r="B608" s="1">
        <f>VLOOKUP('FINAL CODES'!A608,'Demographic data '!$A$2:$H$927,2,TRUE)</f>
        <v>326</v>
      </c>
      <c r="C608" s="1">
        <f>VLOOKUP(A608,'Demographic data '!$A$2:$H$927,3,TRUE)</f>
        <v>1</v>
      </c>
      <c r="D608" s="1">
        <f>VLOOKUP(A608,'Demographic data '!$A$2:$H$927,4,TRUE)</f>
        <v>30.331506849315069</v>
      </c>
      <c r="E608" s="1">
        <f>VLOOKUP(A608,'Demographic data '!$A$2:$H$927,5,TRUE)</f>
        <v>67</v>
      </c>
      <c r="F608" s="1">
        <f>VLOOKUP(A608,'Demographic data '!$A$2:$H$927,6,TRUE)</f>
        <v>9</v>
      </c>
      <c r="G608" s="1">
        <f>VLOOKUP(A608,'Demographic data '!$A$2:$H$927,7,TRUE)</f>
        <v>1</v>
      </c>
      <c r="H608" s="1">
        <f>VLOOKUP(A608,'Demographic data '!$A$2:$H$927,8,TRUE)</f>
        <v>8</v>
      </c>
      <c r="J608" s="18" t="s">
        <v>3360</v>
      </c>
      <c r="K608" s="18">
        <v>6</v>
      </c>
      <c r="L608" s="29"/>
      <c r="M608" s="29"/>
      <c r="N608" s="18" t="s">
        <v>3361</v>
      </c>
      <c r="O608" s="18" t="s">
        <v>1403</v>
      </c>
      <c r="P608" s="18" t="s">
        <v>3362</v>
      </c>
      <c r="Q608" s="18">
        <v>2</v>
      </c>
      <c r="R608" s="33" t="s">
        <v>3363</v>
      </c>
      <c r="S608" s="33" t="s">
        <v>1127</v>
      </c>
      <c r="T608" s="33" t="s">
        <v>3364</v>
      </c>
      <c r="U608" s="33">
        <v>13</v>
      </c>
      <c r="V608" s="31"/>
      <c r="W608" s="31"/>
      <c r="X608" s="31"/>
      <c r="Y608" s="31"/>
      <c r="Z608" s="2"/>
      <c r="AA608" s="2"/>
      <c r="AB608" s="2"/>
      <c r="AC608" s="2"/>
      <c r="AD608" s="2"/>
    </row>
    <row r="609" spans="1:30" ht="14.25" customHeight="1" x14ac:dyDescent="0.2">
      <c r="A609" s="18" t="s">
        <v>3365</v>
      </c>
      <c r="B609" s="1">
        <f>VLOOKUP('FINAL CODES'!A609,'Demographic data '!$A$2:$H$927,2,TRUE)</f>
        <v>62</v>
      </c>
      <c r="C609" s="1">
        <f>VLOOKUP(A609,'Demographic data '!$A$2:$H$927,3,TRUE)</f>
        <v>0</v>
      </c>
      <c r="D609" s="1">
        <f>VLOOKUP(A609,'Demographic data '!$A$2:$H$927,4,TRUE)</f>
        <v>40.098630136986301</v>
      </c>
      <c r="E609" s="1">
        <f>VLOOKUP(A609,'Demographic data '!$A$2:$H$927,5,TRUE)</f>
        <v>185</v>
      </c>
      <c r="F609" s="1">
        <f>VLOOKUP(A609,'Demographic data '!$A$2:$H$927,6,TRUE)</f>
        <v>4</v>
      </c>
      <c r="G609" s="1">
        <f>VLOOKUP(A609,'Demographic data '!$A$2:$H$927,7,TRUE)</f>
        <v>6</v>
      </c>
      <c r="H609" s="1">
        <f>VLOOKUP(A609,'Demographic data '!$A$2:$H$927,8,TRUE)</f>
        <v>4</v>
      </c>
      <c r="J609" s="18" t="s">
        <v>54</v>
      </c>
      <c r="K609" s="18">
        <v>-99</v>
      </c>
      <c r="L609" s="29"/>
      <c r="M609" s="29"/>
      <c r="N609" s="18" t="s">
        <v>54</v>
      </c>
      <c r="O609" s="18">
        <v>-99</v>
      </c>
      <c r="P609" s="18" t="s">
        <v>54</v>
      </c>
      <c r="Q609" s="18">
        <v>-99</v>
      </c>
      <c r="R609" s="33" t="s">
        <v>54</v>
      </c>
      <c r="S609" s="33">
        <v>-99</v>
      </c>
      <c r="T609" s="33" t="s">
        <v>54</v>
      </c>
      <c r="U609" s="33">
        <v>-99</v>
      </c>
      <c r="V609" s="31"/>
      <c r="W609" s="31"/>
      <c r="X609" s="31"/>
      <c r="Y609" s="31"/>
      <c r="Z609" s="2"/>
      <c r="AA609" s="2"/>
      <c r="AB609" s="2"/>
      <c r="AC609" s="2"/>
      <c r="AD609" s="2"/>
    </row>
    <row r="610" spans="1:30" ht="14.25" customHeight="1" x14ac:dyDescent="0.2">
      <c r="A610" s="18" t="s">
        <v>3366</v>
      </c>
      <c r="B610" s="1">
        <f>VLOOKUP('FINAL CODES'!A610,'Demographic data '!$A$2:$H$927,2,TRUE)</f>
        <v>226</v>
      </c>
      <c r="C610" s="1">
        <f>VLOOKUP(A610,'Demographic data '!$A$2:$H$927,3,TRUE)</f>
        <v>1</v>
      </c>
      <c r="D610" s="1">
        <f>VLOOKUP(A610,'Demographic data '!$A$2:$H$927,4,TRUE)</f>
        <v>49.509589041095893</v>
      </c>
      <c r="E610" s="1">
        <f>VLOOKUP(A610,'Demographic data '!$A$2:$H$927,5,TRUE)</f>
        <v>185</v>
      </c>
      <c r="F610" s="1">
        <f>VLOOKUP(A610,'Demographic data '!$A$2:$H$927,6,TRUE)</f>
        <v>3</v>
      </c>
      <c r="G610" s="1">
        <f>VLOOKUP(A610,'Demographic data '!$A$2:$H$927,7,TRUE)</f>
        <v>11</v>
      </c>
      <c r="H610" s="1">
        <f>VLOOKUP(A610,'Demographic data '!$A$2:$H$927,8,TRUE)</f>
        <v>10</v>
      </c>
      <c r="J610" s="18" t="s">
        <v>3367</v>
      </c>
      <c r="K610" s="18">
        <v>2</v>
      </c>
      <c r="L610" s="29"/>
      <c r="M610" s="29"/>
      <c r="N610" s="18" t="s">
        <v>3368</v>
      </c>
      <c r="O610" s="18" t="s">
        <v>3369</v>
      </c>
      <c r="P610" s="18" t="s">
        <v>3370</v>
      </c>
      <c r="Q610" s="18" t="s">
        <v>655</v>
      </c>
      <c r="R610" s="33" t="s">
        <v>3371</v>
      </c>
      <c r="S610" s="33" t="s">
        <v>2598</v>
      </c>
      <c r="T610" s="33" t="s">
        <v>3372</v>
      </c>
      <c r="U610" s="33">
        <v>8</v>
      </c>
      <c r="V610" s="31"/>
      <c r="W610" s="31"/>
      <c r="X610" s="31"/>
      <c r="Y610" s="31"/>
      <c r="Z610" s="2"/>
      <c r="AA610" s="2"/>
      <c r="AB610" s="2"/>
      <c r="AC610" s="2"/>
      <c r="AD610" s="2"/>
    </row>
    <row r="611" spans="1:30" ht="14.25" customHeight="1" x14ac:dyDescent="0.2">
      <c r="A611" s="18" t="s">
        <v>3373</v>
      </c>
      <c r="B611" s="1">
        <f>VLOOKUP('FINAL CODES'!A611,'Demographic data '!$A$2:$H$927,2,TRUE)</f>
        <v>1555</v>
      </c>
      <c r="C611" s="1">
        <f>VLOOKUP(A611,'Demographic data '!$A$2:$H$927,3,TRUE)</f>
        <v>1</v>
      </c>
      <c r="D611" s="1">
        <f>VLOOKUP(A611,'Demographic data '!$A$2:$H$927,4,TRUE)</f>
        <v>25.112328767123287</v>
      </c>
      <c r="E611" s="1">
        <f>VLOOKUP(A611,'Demographic data '!$A$2:$H$927,5,TRUE)</f>
        <v>31</v>
      </c>
      <c r="F611" s="1">
        <f>VLOOKUP(A611,'Demographic data '!$A$2:$H$927,6,TRUE)</f>
        <v>4</v>
      </c>
      <c r="G611" s="1">
        <f>VLOOKUP(A611,'Demographic data '!$A$2:$H$927,7,TRUE)</f>
        <v>9</v>
      </c>
      <c r="H611" s="1">
        <f>VLOOKUP(A611,'Demographic data '!$A$2:$H$927,8,TRUE)</f>
        <v>8</v>
      </c>
      <c r="J611" s="18" t="s">
        <v>3374</v>
      </c>
      <c r="K611" s="18" t="s">
        <v>2641</v>
      </c>
      <c r="L611" s="29"/>
      <c r="M611" s="29"/>
      <c r="N611" s="18" t="s">
        <v>3375</v>
      </c>
      <c r="O611" s="18" t="s">
        <v>511</v>
      </c>
      <c r="P611" s="18" t="s">
        <v>3376</v>
      </c>
      <c r="Q611" s="18">
        <v>2</v>
      </c>
      <c r="R611" s="33" t="s">
        <v>3377</v>
      </c>
      <c r="S611" s="33" t="s">
        <v>101</v>
      </c>
      <c r="T611" s="33" t="s">
        <v>3378</v>
      </c>
      <c r="U611" s="33">
        <v>6</v>
      </c>
      <c r="V611" s="31"/>
      <c r="W611" s="31"/>
      <c r="X611" s="31"/>
      <c r="Y611" s="31"/>
      <c r="Z611" s="2"/>
      <c r="AA611" s="2"/>
      <c r="AB611" s="2"/>
      <c r="AC611" s="2"/>
      <c r="AD611" s="2"/>
    </row>
    <row r="612" spans="1:30" ht="14.25" customHeight="1" x14ac:dyDescent="0.2">
      <c r="A612" s="18" t="s">
        <v>3379</v>
      </c>
      <c r="B612" s="1">
        <f>VLOOKUP('FINAL CODES'!A612,'Demographic data '!$A$2:$H$927,2,TRUE)</f>
        <v>680</v>
      </c>
      <c r="C612" s="1">
        <f>VLOOKUP(A612,'Demographic data '!$A$2:$H$927,3,TRUE)</f>
        <v>1</v>
      </c>
      <c r="D612" s="1">
        <f>VLOOKUP(A612,'Demographic data '!$A$2:$H$927,4,TRUE)</f>
        <v>40.980821917808221</v>
      </c>
      <c r="E612" s="1">
        <f>VLOOKUP(A612,'Demographic data '!$A$2:$H$927,5,TRUE)</f>
        <v>185</v>
      </c>
      <c r="F612" s="1">
        <f>VLOOKUP(A612,'Demographic data '!$A$2:$H$927,6,TRUE)</f>
        <v>5</v>
      </c>
      <c r="G612" s="1">
        <f>VLOOKUP(A612,'Demographic data '!$A$2:$H$927,7,TRUE)</f>
        <v>11</v>
      </c>
      <c r="H612" s="1">
        <f>VLOOKUP(A612,'Demographic data '!$A$2:$H$927,8,TRUE)</f>
        <v>10</v>
      </c>
      <c r="J612" s="18" t="s">
        <v>3380</v>
      </c>
      <c r="K612" s="18" t="s">
        <v>3381</v>
      </c>
      <c r="L612" s="32" t="s">
        <v>3381</v>
      </c>
      <c r="M612" s="32" t="s">
        <v>3381</v>
      </c>
      <c r="N612" s="18" t="s">
        <v>3382</v>
      </c>
      <c r="O612" s="18" t="s">
        <v>391</v>
      </c>
      <c r="P612" s="18" t="s">
        <v>3383</v>
      </c>
      <c r="Q612" s="18">
        <v>2</v>
      </c>
      <c r="R612" s="33" t="s">
        <v>3384</v>
      </c>
      <c r="S612" s="33" t="s">
        <v>3385</v>
      </c>
      <c r="T612" s="33" t="s">
        <v>3386</v>
      </c>
      <c r="U612" s="33" t="s">
        <v>3387</v>
      </c>
      <c r="V612" s="31"/>
      <c r="W612" s="31"/>
      <c r="X612" s="31"/>
      <c r="Y612" s="31"/>
      <c r="Z612" s="2"/>
      <c r="AA612" s="2"/>
      <c r="AB612" s="2"/>
      <c r="AC612" s="2"/>
      <c r="AD612" s="2"/>
    </row>
    <row r="613" spans="1:30" ht="14.25" customHeight="1" x14ac:dyDescent="0.2">
      <c r="A613" s="18" t="s">
        <v>3388</v>
      </c>
      <c r="B613" s="1">
        <f>VLOOKUP('FINAL CODES'!A613,'Demographic data '!$A$2:$H$927,2,TRUE)</f>
        <v>1795</v>
      </c>
      <c r="C613" s="1">
        <f>VLOOKUP(A613,'Demographic data '!$A$2:$H$927,3,TRUE)</f>
        <v>1</v>
      </c>
      <c r="D613" s="1">
        <f>VLOOKUP(A613,'Demographic data '!$A$2:$H$927,4,TRUE)</f>
        <v>60.38356164383562</v>
      </c>
      <c r="E613" s="1">
        <f>VLOOKUP(A613,'Demographic data '!$A$2:$H$927,5,TRUE)</f>
        <v>9</v>
      </c>
      <c r="F613" s="1">
        <f>VLOOKUP(A613,'Demographic data '!$A$2:$H$927,6,TRUE)</f>
        <v>4</v>
      </c>
      <c r="G613" s="1">
        <f>VLOOKUP(A613,'Demographic data '!$A$2:$H$927,7,TRUE)</f>
        <v>4</v>
      </c>
      <c r="H613" s="1">
        <f>VLOOKUP(A613,'Demographic data '!$A$2:$H$927,8,TRUE)</f>
        <v>10</v>
      </c>
      <c r="J613" s="18" t="s">
        <v>54</v>
      </c>
      <c r="K613" s="18">
        <v>-99</v>
      </c>
      <c r="L613" s="29"/>
      <c r="M613" s="29"/>
      <c r="N613" s="18" t="s">
        <v>54</v>
      </c>
      <c r="O613" s="18">
        <v>-99</v>
      </c>
      <c r="P613" s="18" t="s">
        <v>54</v>
      </c>
      <c r="Q613" s="18">
        <v>-99</v>
      </c>
      <c r="R613" s="33" t="s">
        <v>54</v>
      </c>
      <c r="S613" s="33">
        <v>-99</v>
      </c>
      <c r="T613" s="33" t="s">
        <v>3389</v>
      </c>
      <c r="U613" s="33" t="s">
        <v>3390</v>
      </c>
      <c r="V613" s="31"/>
      <c r="W613" s="31"/>
      <c r="X613" s="31"/>
      <c r="Y613" s="31"/>
      <c r="Z613" s="2"/>
      <c r="AA613" s="2"/>
      <c r="AB613" s="2"/>
      <c r="AC613" s="2"/>
      <c r="AD613" s="2"/>
    </row>
    <row r="614" spans="1:30" ht="14.25" customHeight="1" x14ac:dyDescent="0.2">
      <c r="A614" s="18" t="s">
        <v>3391</v>
      </c>
      <c r="B614" s="1">
        <f>VLOOKUP('FINAL CODES'!A614,'Demographic data '!$A$2:$H$927,2,TRUE)</f>
        <v>1652</v>
      </c>
      <c r="C614" s="1">
        <f>VLOOKUP(A614,'Demographic data '!$A$2:$H$927,3,TRUE)</f>
        <v>1</v>
      </c>
      <c r="D614" s="1">
        <f>VLOOKUP(A614,'Demographic data '!$A$2:$H$927,4,TRUE)</f>
        <v>42.909589041095892</v>
      </c>
      <c r="E614" s="1">
        <f>VLOOKUP(A614,'Demographic data '!$A$2:$H$927,5,TRUE)</f>
        <v>31</v>
      </c>
      <c r="F614" s="1">
        <f>VLOOKUP(A614,'Demographic data '!$A$2:$H$927,6,TRUE)</f>
        <v>4</v>
      </c>
      <c r="G614" s="1">
        <f>VLOOKUP(A614,'Demographic data '!$A$2:$H$927,7,TRUE)</f>
        <v>1</v>
      </c>
      <c r="H614" s="1">
        <f>VLOOKUP(A614,'Demographic data '!$A$2:$H$927,8,TRUE)</f>
        <v>10</v>
      </c>
      <c r="J614" s="18" t="s">
        <v>3392</v>
      </c>
      <c r="K614" s="18" t="s">
        <v>152</v>
      </c>
      <c r="L614" s="29"/>
      <c r="M614" s="29"/>
      <c r="N614" s="18" t="s">
        <v>513</v>
      </c>
      <c r="O614" s="18">
        <v>-999</v>
      </c>
      <c r="P614" s="18" t="s">
        <v>3393</v>
      </c>
      <c r="Q614" s="18">
        <v>2</v>
      </c>
      <c r="R614" s="33" t="s">
        <v>3394</v>
      </c>
      <c r="S614" s="33" t="s">
        <v>152</v>
      </c>
      <c r="T614" s="33" t="s">
        <v>3395</v>
      </c>
      <c r="U614" s="33">
        <v>6</v>
      </c>
      <c r="V614" s="31"/>
      <c r="W614" s="31"/>
      <c r="X614" s="31"/>
      <c r="Y614" s="31"/>
      <c r="Z614" s="2"/>
      <c r="AA614" s="2"/>
      <c r="AB614" s="2"/>
      <c r="AC614" s="2"/>
      <c r="AD614" s="2"/>
    </row>
    <row r="615" spans="1:30" ht="14.25" customHeight="1" x14ac:dyDescent="0.2">
      <c r="A615" s="18" t="s">
        <v>3396</v>
      </c>
      <c r="B615" s="1">
        <f>VLOOKUP('FINAL CODES'!A615,'Demographic data '!$A$2:$H$927,2,TRUE)</f>
        <v>133</v>
      </c>
      <c r="C615" s="1">
        <f>VLOOKUP(A615,'Demographic data '!$A$2:$H$927,3,TRUE)</f>
        <v>1</v>
      </c>
      <c r="D615" s="1">
        <f>VLOOKUP(A615,'Demographic data '!$A$2:$H$927,4,TRUE)</f>
        <v>22.304109589041097</v>
      </c>
      <c r="E615" s="1">
        <f>VLOOKUP(A615,'Demographic data '!$A$2:$H$927,5,TRUE)</f>
        <v>185</v>
      </c>
      <c r="F615" s="1">
        <f>VLOOKUP(A615,'Demographic data '!$A$2:$H$927,6,TRUE)</f>
        <v>1</v>
      </c>
      <c r="G615" s="1">
        <f>VLOOKUP(A615,'Demographic data '!$A$2:$H$927,7,TRUE)</f>
        <v>9</v>
      </c>
      <c r="H615" s="1">
        <f>VLOOKUP(A615,'Demographic data '!$A$2:$H$927,8,TRUE)</f>
        <v>10</v>
      </c>
      <c r="J615" s="18" t="s">
        <v>3397</v>
      </c>
      <c r="K615" s="18" t="s">
        <v>1526</v>
      </c>
      <c r="L615" s="29"/>
      <c r="M615" s="29"/>
      <c r="N615" s="18" t="s">
        <v>3398</v>
      </c>
      <c r="O615" s="18" t="s">
        <v>450</v>
      </c>
      <c r="P615" s="18" t="s">
        <v>123</v>
      </c>
      <c r="Q615" s="18">
        <v>-999</v>
      </c>
      <c r="R615" s="33" t="s">
        <v>3399</v>
      </c>
      <c r="S615" s="33">
        <v>2</v>
      </c>
      <c r="T615" s="33" t="s">
        <v>3400</v>
      </c>
      <c r="U615" s="33">
        <v>7</v>
      </c>
      <c r="V615" s="31"/>
      <c r="W615" s="31"/>
      <c r="X615" s="31"/>
      <c r="Y615" s="31"/>
      <c r="Z615" s="2"/>
      <c r="AA615" s="2"/>
      <c r="AB615" s="2"/>
      <c r="AC615" s="2"/>
      <c r="AD615" s="2"/>
    </row>
    <row r="616" spans="1:30" ht="14.25" customHeight="1" x14ac:dyDescent="0.2">
      <c r="A616" s="18" t="s">
        <v>3401</v>
      </c>
      <c r="B616" s="1">
        <f>VLOOKUP('FINAL CODES'!A616,'Demographic data '!$A$2:$H$927,2,TRUE)</f>
        <v>1727</v>
      </c>
      <c r="C616" s="1">
        <f>VLOOKUP(A616,'Demographic data '!$A$2:$H$927,3,TRUE)</f>
        <v>1</v>
      </c>
      <c r="D616" s="1">
        <f>VLOOKUP(A616,'Demographic data '!$A$2:$H$927,4,TRUE)</f>
        <v>33.339726027397262</v>
      </c>
      <c r="E616" s="1">
        <f>VLOOKUP(A616,'Demographic data '!$A$2:$H$927,5,TRUE)</f>
        <v>65</v>
      </c>
      <c r="F616" s="1">
        <f>VLOOKUP(A616,'Demographic data '!$A$2:$H$927,6,TRUE)</f>
        <v>4</v>
      </c>
      <c r="G616" s="1">
        <f>VLOOKUP(A616,'Demographic data '!$A$2:$H$927,7,TRUE)</f>
        <v>11</v>
      </c>
      <c r="H616" s="1">
        <f>VLOOKUP(A616,'Demographic data '!$A$2:$H$927,8,TRUE)</f>
        <v>3</v>
      </c>
      <c r="K616" s="18">
        <v>-99</v>
      </c>
      <c r="L616" s="29"/>
      <c r="M616" s="29"/>
      <c r="O616" s="18">
        <v>-99</v>
      </c>
      <c r="Q616" s="18">
        <v>-99</v>
      </c>
      <c r="R616" s="33"/>
      <c r="S616" s="33">
        <v>-99</v>
      </c>
      <c r="T616" s="33"/>
      <c r="U616" s="33">
        <v>-99</v>
      </c>
      <c r="V616" s="31"/>
      <c r="W616" s="31"/>
      <c r="X616" s="31"/>
      <c r="Y616" s="31"/>
      <c r="Z616" s="2"/>
      <c r="AA616" s="2"/>
      <c r="AB616" s="2"/>
      <c r="AC616" s="2"/>
      <c r="AD616" s="2"/>
    </row>
    <row r="617" spans="1:30" ht="14.25" customHeight="1" x14ac:dyDescent="0.2">
      <c r="A617" s="18" t="s">
        <v>3402</v>
      </c>
      <c r="B617" s="37"/>
      <c r="C617" s="37"/>
      <c r="D617" s="37"/>
      <c r="E617" s="37"/>
      <c r="F617" s="1">
        <f>VLOOKUP(A617,'Demographic data '!$A$2:$H$927,6,TRUE)</f>
        <v>6</v>
      </c>
      <c r="G617" s="1">
        <f>VLOOKUP(A617,'Demographic data '!$A$2:$H$927,7,TRUE)</f>
        <v>1</v>
      </c>
      <c r="H617" s="1">
        <f>VLOOKUP(A617,'Demographic data '!$A$2:$H$927,8,TRUE)</f>
        <v>10</v>
      </c>
      <c r="J617" s="18" t="s">
        <v>54</v>
      </c>
      <c r="K617" s="18">
        <v>-99</v>
      </c>
      <c r="L617" s="29"/>
      <c r="M617" s="29"/>
      <c r="N617" s="18" t="s">
        <v>54</v>
      </c>
      <c r="O617" s="18">
        <v>-99</v>
      </c>
      <c r="P617" s="18" t="s">
        <v>54</v>
      </c>
      <c r="Q617" s="18">
        <v>-99</v>
      </c>
      <c r="R617" s="33" t="s">
        <v>54</v>
      </c>
      <c r="S617" s="33">
        <v>-99</v>
      </c>
      <c r="T617" s="33" t="s">
        <v>54</v>
      </c>
      <c r="U617" s="33">
        <v>-99</v>
      </c>
      <c r="V617" s="31"/>
      <c r="W617" s="31"/>
      <c r="X617" s="31"/>
      <c r="Y617" s="31"/>
      <c r="Z617" s="2"/>
      <c r="AA617" s="2"/>
      <c r="AB617" s="2"/>
      <c r="AC617" s="2"/>
      <c r="AD617" s="2"/>
    </row>
    <row r="618" spans="1:30" ht="14.25" customHeight="1" x14ac:dyDescent="0.2">
      <c r="A618" s="18" t="s">
        <v>3403</v>
      </c>
      <c r="B618" s="1">
        <f>VLOOKUP('FINAL CODES'!A618,'Demographic data '!$A$2:$H$927,2,TRUE)</f>
        <v>613</v>
      </c>
      <c r="C618" s="1">
        <f>VLOOKUP(A618,'Demographic data '!$A$2:$H$927,3,TRUE)</f>
        <v>0</v>
      </c>
      <c r="D618" s="1">
        <f>VLOOKUP(A618,'Demographic data '!$A$2:$H$927,4,TRUE)</f>
        <v>33.419178082191777</v>
      </c>
      <c r="E618" s="1">
        <f>VLOOKUP(A618,'Demographic data '!$A$2:$H$927,5,TRUE)</f>
        <v>65</v>
      </c>
      <c r="F618" s="1">
        <f>VLOOKUP(A618,'Demographic data '!$A$2:$H$927,6,TRUE)</f>
        <v>4</v>
      </c>
      <c r="G618" s="1">
        <f>VLOOKUP(A618,'Demographic data '!$A$2:$H$927,7,TRUE)</f>
        <v>6</v>
      </c>
      <c r="H618" s="1">
        <f>VLOOKUP(A618,'Demographic data '!$A$2:$H$927,8,TRUE)</f>
        <v>1</v>
      </c>
      <c r="J618" s="18" t="s">
        <v>284</v>
      </c>
      <c r="K618" s="18">
        <v>-999</v>
      </c>
      <c r="L618" s="29"/>
      <c r="M618" s="29"/>
      <c r="N618" s="18" t="s">
        <v>54</v>
      </c>
      <c r="O618" s="18">
        <v>-99</v>
      </c>
      <c r="P618" s="18" t="s">
        <v>54</v>
      </c>
      <c r="Q618" s="18">
        <v>-99</v>
      </c>
      <c r="R618" s="33" t="s">
        <v>54</v>
      </c>
      <c r="S618" s="33">
        <v>-99</v>
      </c>
      <c r="T618" s="33" t="s">
        <v>54</v>
      </c>
      <c r="U618" s="33">
        <v>-99</v>
      </c>
      <c r="V618" s="31"/>
      <c r="W618" s="31"/>
      <c r="X618" s="31"/>
      <c r="Y618" s="31"/>
      <c r="Z618" s="2"/>
      <c r="AA618" s="2"/>
      <c r="AB618" s="2"/>
      <c r="AC618" s="2"/>
      <c r="AD618" s="2"/>
    </row>
    <row r="619" spans="1:30" ht="14.25" customHeight="1" x14ac:dyDescent="0.2">
      <c r="A619" s="18" t="s">
        <v>3404</v>
      </c>
      <c r="B619" s="1">
        <f>VLOOKUP('FINAL CODES'!A619,'Demographic data '!$A$2:$H$927,2,TRUE)</f>
        <v>2118</v>
      </c>
      <c r="C619" s="1">
        <f>VLOOKUP(A619,'Demographic data '!$A$2:$H$927,3,TRUE)</f>
        <v>1</v>
      </c>
      <c r="D619" s="1">
        <f>VLOOKUP(A619,'Demographic data '!$A$2:$H$927,4,TRUE)</f>
        <v>31.334246575342465</v>
      </c>
      <c r="E619" s="1">
        <f>VLOOKUP(A619,'Demographic data '!$A$2:$H$927,5,TRUE)</f>
        <v>185</v>
      </c>
      <c r="F619" s="1">
        <f>VLOOKUP(A619,'Demographic data '!$A$2:$H$927,6,TRUE)</f>
        <v>4</v>
      </c>
      <c r="G619" s="1">
        <f>VLOOKUP(A619,'Demographic data '!$A$2:$H$927,7,TRUE)</f>
        <v>3</v>
      </c>
      <c r="H619" s="1">
        <f>VLOOKUP(A619,'Demographic data '!$A$2:$H$927,8,TRUE)</f>
        <v>3</v>
      </c>
      <c r="J619" s="18" t="s">
        <v>3405</v>
      </c>
      <c r="K619" s="18" t="s">
        <v>921</v>
      </c>
      <c r="L619" s="29"/>
      <c r="M619" s="29"/>
      <c r="N619" s="18" t="s">
        <v>3406</v>
      </c>
      <c r="O619" s="18">
        <v>2</v>
      </c>
      <c r="P619" s="18" t="s">
        <v>3407</v>
      </c>
      <c r="Q619" s="18" t="s">
        <v>159</v>
      </c>
      <c r="R619" s="33" t="s">
        <v>3408</v>
      </c>
      <c r="S619" s="33" t="s">
        <v>70</v>
      </c>
      <c r="T619" s="33" t="s">
        <v>3409</v>
      </c>
      <c r="U619" s="33" t="s">
        <v>471</v>
      </c>
      <c r="V619" s="31"/>
      <c r="W619" s="31"/>
      <c r="X619" s="31"/>
      <c r="Y619" s="31"/>
      <c r="Z619" s="2"/>
      <c r="AA619" s="2"/>
      <c r="AB619" s="2"/>
      <c r="AC619" s="2"/>
      <c r="AD619" s="2"/>
    </row>
    <row r="620" spans="1:30" ht="14.25" customHeight="1" x14ac:dyDescent="0.2">
      <c r="A620" s="18" t="s">
        <v>3410</v>
      </c>
      <c r="B620" s="1">
        <f>VLOOKUP('FINAL CODES'!A620,'Demographic data '!$A$2:$H$927,2,TRUE)</f>
        <v>1092</v>
      </c>
      <c r="C620" s="1">
        <f>VLOOKUP(A620,'Demographic data '!$A$2:$H$927,3,TRUE)</f>
        <v>1</v>
      </c>
      <c r="D620" s="1">
        <f>VLOOKUP(A620,'Demographic data '!$A$2:$H$927,4,TRUE)</f>
        <v>28.517808219178082</v>
      </c>
      <c r="E620" s="1">
        <f>VLOOKUP(A620,'Demographic data '!$A$2:$H$927,5,TRUE)</f>
        <v>67</v>
      </c>
      <c r="F620" s="1">
        <f>VLOOKUP(A620,'Demographic data '!$A$2:$H$927,6,TRUE)</f>
        <v>9</v>
      </c>
      <c r="G620" s="1">
        <f>VLOOKUP(A620,'Demographic data '!$A$2:$H$927,7,TRUE)</f>
        <v>1</v>
      </c>
      <c r="H620" s="1">
        <f>VLOOKUP(A620,'Demographic data '!$A$2:$H$927,8,TRUE)</f>
        <v>-99</v>
      </c>
      <c r="J620" s="18" t="s">
        <v>54</v>
      </c>
      <c r="K620" s="18">
        <v>-99</v>
      </c>
      <c r="L620" s="29"/>
      <c r="M620" s="29"/>
      <c r="N620" s="18" t="s">
        <v>3411</v>
      </c>
      <c r="O620" s="18" t="s">
        <v>3412</v>
      </c>
      <c r="P620" s="18" t="s">
        <v>3413</v>
      </c>
      <c r="Q620" s="18" t="s">
        <v>117</v>
      </c>
      <c r="R620" s="33" t="s">
        <v>3414</v>
      </c>
      <c r="S620" s="33">
        <v>2</v>
      </c>
      <c r="T620" s="33" t="s">
        <v>3415</v>
      </c>
      <c r="U620" s="33" t="s">
        <v>152</v>
      </c>
      <c r="V620" s="31"/>
      <c r="W620" s="31"/>
      <c r="X620" s="31"/>
      <c r="Y620" s="31"/>
      <c r="Z620" s="2"/>
      <c r="AA620" s="2"/>
      <c r="AB620" s="2"/>
      <c r="AC620" s="2"/>
      <c r="AD620" s="2"/>
    </row>
    <row r="621" spans="1:30" ht="14.25" customHeight="1" x14ac:dyDescent="0.2">
      <c r="A621" s="18" t="s">
        <v>3416</v>
      </c>
      <c r="B621" s="1">
        <f>VLOOKUP('FINAL CODES'!A621,'Demographic data '!$A$2:$H$927,2,TRUE)</f>
        <v>504</v>
      </c>
      <c r="C621" s="1">
        <f>VLOOKUP(A621,'Demographic data '!$A$2:$H$927,3,TRUE)</f>
        <v>1</v>
      </c>
      <c r="D621" s="1">
        <f>VLOOKUP(A621,'Demographic data '!$A$2:$H$927,4,TRUE)</f>
        <v>37.657534246575345</v>
      </c>
      <c r="E621" s="1">
        <f>VLOOKUP(A621,'Demographic data '!$A$2:$H$927,5,TRUE)</f>
        <v>187</v>
      </c>
      <c r="F621" s="1">
        <f>VLOOKUP(A621,'Demographic data '!$A$2:$H$927,6,TRUE)</f>
        <v>9</v>
      </c>
      <c r="G621" s="1">
        <f>VLOOKUP(A621,'Demographic data '!$A$2:$H$927,7,TRUE)</f>
        <v>12</v>
      </c>
      <c r="H621" s="1">
        <f>VLOOKUP(A621,'Demographic data '!$A$2:$H$927,8,TRUE)</f>
        <v>10</v>
      </c>
      <c r="J621" s="18" t="s">
        <v>54</v>
      </c>
      <c r="K621" s="18">
        <v>-99</v>
      </c>
      <c r="L621" s="29"/>
      <c r="M621" s="29"/>
      <c r="N621" s="18" t="s">
        <v>54</v>
      </c>
      <c r="O621" s="18">
        <v>-99</v>
      </c>
      <c r="P621" s="18" t="s">
        <v>54</v>
      </c>
      <c r="Q621" s="18">
        <v>-99</v>
      </c>
      <c r="R621" s="33" t="s">
        <v>54</v>
      </c>
      <c r="S621" s="33">
        <v>-99</v>
      </c>
      <c r="T621" s="33" t="s">
        <v>54</v>
      </c>
      <c r="U621" s="33">
        <v>-99</v>
      </c>
      <c r="V621" s="31"/>
      <c r="W621" s="31"/>
      <c r="X621" s="31"/>
      <c r="Y621" s="31"/>
      <c r="Z621" s="2"/>
      <c r="AA621" s="2"/>
      <c r="AB621" s="2"/>
      <c r="AC621" s="2"/>
      <c r="AD621" s="2"/>
    </row>
    <row r="622" spans="1:30" ht="14.25" customHeight="1" x14ac:dyDescent="0.2">
      <c r="A622" s="18" t="s">
        <v>3417</v>
      </c>
      <c r="B622" s="1">
        <f>VLOOKUP('FINAL CODES'!A622,'Demographic data '!$A$2:$H$927,2,TRUE)</f>
        <v>643</v>
      </c>
      <c r="C622" s="1">
        <f>VLOOKUP(A622,'Demographic data '!$A$2:$H$927,3,TRUE)</f>
        <v>0</v>
      </c>
      <c r="D622" s="1">
        <f>VLOOKUP(A622,'Demographic data '!$A$2:$H$927,4,TRUE)</f>
        <v>37.80821917808219</v>
      </c>
      <c r="E622" s="1">
        <f>VLOOKUP(A622,'Demographic data '!$A$2:$H$927,5,TRUE)</f>
        <v>187</v>
      </c>
      <c r="F622" s="1">
        <f>VLOOKUP(A622,'Demographic data '!$A$2:$H$927,6,TRUE)</f>
        <v>4</v>
      </c>
      <c r="G622" s="1">
        <f>VLOOKUP(A622,'Demographic data '!$A$2:$H$927,7,TRUE)</f>
        <v>12</v>
      </c>
      <c r="H622" s="1">
        <f>VLOOKUP(A622,'Demographic data '!$A$2:$H$927,8,TRUE)</f>
        <v>8</v>
      </c>
      <c r="K622" s="18">
        <v>-99</v>
      </c>
      <c r="L622" s="29"/>
      <c r="M622" s="29"/>
      <c r="O622" s="18">
        <v>-99</v>
      </c>
      <c r="Q622" s="18">
        <v>-99</v>
      </c>
      <c r="R622" s="33"/>
      <c r="S622" s="33">
        <v>-99</v>
      </c>
      <c r="T622" s="33"/>
      <c r="U622" s="33">
        <v>-99</v>
      </c>
      <c r="V622" s="31"/>
      <c r="W622" s="31"/>
      <c r="X622" s="31"/>
      <c r="Y622" s="31"/>
      <c r="Z622" s="2"/>
      <c r="AA622" s="2"/>
      <c r="AB622" s="2"/>
      <c r="AC622" s="2"/>
      <c r="AD622" s="2"/>
    </row>
    <row r="623" spans="1:30" ht="14.25" customHeight="1" x14ac:dyDescent="0.2">
      <c r="A623" s="18" t="s">
        <v>3418</v>
      </c>
      <c r="B623" s="1">
        <f>VLOOKUP('FINAL CODES'!A623,'Demographic data '!$A$2:$H$927,2,TRUE)</f>
        <v>916</v>
      </c>
      <c r="C623" s="1">
        <f>VLOOKUP(A623,'Demographic data '!$A$2:$H$927,3,TRUE)</f>
        <v>1</v>
      </c>
      <c r="D623" s="1">
        <f>VLOOKUP(A623,'Demographic data '!$A$2:$H$927,4,TRUE)</f>
        <v>49.915068493150685</v>
      </c>
      <c r="E623" s="1">
        <f>VLOOKUP(A623,'Demographic data '!$A$2:$H$927,5,TRUE)</f>
        <v>-9</v>
      </c>
      <c r="F623" s="1">
        <f>VLOOKUP(A623,'Demographic data '!$A$2:$H$927,6,TRUE)</f>
        <v>-9</v>
      </c>
      <c r="G623" s="1">
        <f>VLOOKUP(A623,'Demographic data '!$A$2:$H$927,7,TRUE)</f>
        <v>-9</v>
      </c>
      <c r="H623" s="1">
        <f>VLOOKUP(A623,'Demographic data '!$A$2:$H$927,8,TRUE)</f>
        <v>-9</v>
      </c>
      <c r="J623" s="18" t="s">
        <v>3419</v>
      </c>
      <c r="K623" s="18" t="s">
        <v>101</v>
      </c>
      <c r="L623" s="29"/>
      <c r="M623" s="29"/>
      <c r="N623" s="18" t="s">
        <v>3420</v>
      </c>
      <c r="O623" s="18" t="s">
        <v>3421</v>
      </c>
      <c r="P623" s="18" t="s">
        <v>3422</v>
      </c>
      <c r="Q623" s="18">
        <v>13</v>
      </c>
      <c r="R623" s="33" t="s">
        <v>3423</v>
      </c>
      <c r="S623" s="33" t="s">
        <v>1719</v>
      </c>
      <c r="T623" s="33" t="s">
        <v>3424</v>
      </c>
      <c r="U623" s="33">
        <v>6</v>
      </c>
      <c r="V623" s="31"/>
      <c r="W623" s="31"/>
      <c r="X623" s="31"/>
      <c r="Y623" s="31"/>
      <c r="Z623" s="2"/>
      <c r="AA623" s="2"/>
      <c r="AB623" s="2"/>
      <c r="AC623" s="2"/>
      <c r="AD623" s="2"/>
    </row>
    <row r="624" spans="1:30" ht="14.25" customHeight="1" x14ac:dyDescent="0.2">
      <c r="A624" s="18" t="s">
        <v>3425</v>
      </c>
      <c r="B624" s="1">
        <f>VLOOKUP('FINAL CODES'!A624,'Demographic data '!$A$2:$H$927,2,TRUE)</f>
        <v>625</v>
      </c>
      <c r="C624" s="1">
        <f>VLOOKUP(A624,'Demographic data '!$A$2:$H$927,3,TRUE)</f>
        <v>1</v>
      </c>
      <c r="D624" s="1">
        <f>VLOOKUP(A624,'Demographic data '!$A$2:$H$927,4,TRUE)</f>
        <v>43.38082191780822</v>
      </c>
      <c r="E624" s="1">
        <f>VLOOKUP(A624,'Demographic data '!$A$2:$H$927,5,TRUE)</f>
        <v>10</v>
      </c>
      <c r="F624" s="1">
        <f>VLOOKUP(A624,'Demographic data '!$A$2:$H$927,6,TRUE)</f>
        <v>5</v>
      </c>
      <c r="G624" s="1">
        <f>VLOOKUP(A624,'Demographic data '!$A$2:$H$927,7,TRUE)</f>
        <v>1</v>
      </c>
      <c r="H624" s="1">
        <f>VLOOKUP(A624,'Demographic data '!$A$2:$H$927,8,TRUE)</f>
        <v>3</v>
      </c>
      <c r="J624" s="18" t="s">
        <v>2784</v>
      </c>
      <c r="K624" s="18">
        <v>-999</v>
      </c>
      <c r="L624" s="29"/>
      <c r="M624" s="29"/>
      <c r="N624" s="18" t="s">
        <v>3426</v>
      </c>
      <c r="O624" s="18" t="s">
        <v>3427</v>
      </c>
      <c r="P624" s="18" t="s">
        <v>3428</v>
      </c>
      <c r="Q624" s="18" t="s">
        <v>3429</v>
      </c>
      <c r="R624" s="33" t="s">
        <v>3430</v>
      </c>
      <c r="S624" s="33" t="s">
        <v>902</v>
      </c>
      <c r="T624" s="33" t="s">
        <v>3431</v>
      </c>
      <c r="U624" s="33">
        <v>11</v>
      </c>
      <c r="V624" s="31"/>
      <c r="W624" s="31"/>
      <c r="X624" s="31"/>
      <c r="Y624" s="31"/>
      <c r="Z624" s="2"/>
      <c r="AA624" s="2"/>
      <c r="AB624" s="2"/>
      <c r="AC624" s="2"/>
      <c r="AD624" s="2"/>
    </row>
    <row r="625" spans="1:33" ht="14.25" customHeight="1" x14ac:dyDescent="0.2">
      <c r="A625" s="18" t="s">
        <v>3432</v>
      </c>
      <c r="B625" s="1">
        <f>VLOOKUP('FINAL CODES'!A625,'Demographic data '!$A$2:$H$927,2,TRUE)</f>
        <v>2123</v>
      </c>
      <c r="C625" s="1">
        <f>VLOOKUP(A625,'Demographic data '!$A$2:$H$927,3,TRUE)</f>
        <v>1</v>
      </c>
      <c r="D625" s="1">
        <f>VLOOKUP(A625,'Demographic data '!$A$2:$H$927,4,TRUE)</f>
        <v>29.964383561643835</v>
      </c>
      <c r="E625" s="1">
        <f>VLOOKUP(A625,'Demographic data '!$A$2:$H$927,5,TRUE)</f>
        <v>185</v>
      </c>
      <c r="F625" s="1">
        <f>VLOOKUP(A625,'Demographic data '!$A$2:$H$927,6,TRUE)</f>
        <v>3</v>
      </c>
      <c r="G625" s="1">
        <f>VLOOKUP(A625,'Demographic data '!$A$2:$H$927,7,TRUE)</f>
        <v>10</v>
      </c>
      <c r="H625" s="1">
        <f>VLOOKUP(A625,'Demographic data '!$A$2:$H$927,8,TRUE)</f>
        <v>3</v>
      </c>
      <c r="J625" s="18" t="s">
        <v>3433</v>
      </c>
      <c r="K625" s="18" t="s">
        <v>727</v>
      </c>
      <c r="L625" s="29"/>
      <c r="M625" s="29"/>
      <c r="N625" s="18" t="s">
        <v>3434</v>
      </c>
      <c r="O625" s="18" t="s">
        <v>426</v>
      </c>
      <c r="P625" s="18" t="s">
        <v>54</v>
      </c>
      <c r="Q625" s="18">
        <v>-99</v>
      </c>
      <c r="R625" s="33" t="s">
        <v>3435</v>
      </c>
      <c r="S625" s="33" t="s">
        <v>70</v>
      </c>
      <c r="T625" s="33" t="s">
        <v>3436</v>
      </c>
      <c r="U625" s="33" t="s">
        <v>101</v>
      </c>
      <c r="V625" s="31"/>
      <c r="W625" s="31"/>
      <c r="X625" s="31"/>
      <c r="Y625" s="31"/>
      <c r="Z625" s="2"/>
      <c r="AA625" s="2"/>
      <c r="AB625" s="2"/>
      <c r="AC625" s="2"/>
      <c r="AD625" s="2"/>
    </row>
    <row r="626" spans="1:33" ht="14.25" customHeight="1" x14ac:dyDescent="0.2">
      <c r="A626" s="18" t="s">
        <v>3437</v>
      </c>
      <c r="B626" s="1">
        <f>VLOOKUP('FINAL CODES'!A626,'Demographic data '!$A$2:$H$927,2,TRUE)</f>
        <v>626</v>
      </c>
      <c r="C626" s="1">
        <f>VLOOKUP(A626,'Demographic data '!$A$2:$H$927,3,TRUE)</f>
        <v>0</v>
      </c>
      <c r="D626" s="1">
        <f>VLOOKUP(A626,'Demographic data '!$A$2:$H$927,4,TRUE)</f>
        <v>38.652054794520545</v>
      </c>
      <c r="E626" s="1">
        <f>VLOOKUP(A626,'Demographic data '!$A$2:$H$927,5,TRUE)</f>
        <v>185</v>
      </c>
      <c r="F626" s="1">
        <f>VLOOKUP(A626,'Demographic data '!$A$2:$H$927,6,TRUE)</f>
        <v>4</v>
      </c>
      <c r="G626" s="1">
        <f>VLOOKUP(A626,'Demographic data '!$A$2:$H$927,7,TRUE)</f>
        <v>11</v>
      </c>
      <c r="H626" s="1">
        <f>VLOOKUP(A626,'Demographic data '!$A$2:$H$927,8,TRUE)</f>
        <v>8</v>
      </c>
      <c r="J626" s="18" t="s">
        <v>54</v>
      </c>
      <c r="K626" s="18">
        <v>-99</v>
      </c>
      <c r="L626" s="29"/>
      <c r="M626" s="29"/>
      <c r="N626" s="18" t="s">
        <v>3438</v>
      </c>
      <c r="O626" s="18" t="s">
        <v>321</v>
      </c>
      <c r="P626" s="18" t="s">
        <v>3439</v>
      </c>
      <c r="Q626" s="18">
        <v>1</v>
      </c>
      <c r="R626" s="33" t="s">
        <v>3440</v>
      </c>
      <c r="S626" s="33" t="s">
        <v>70</v>
      </c>
      <c r="T626" s="33" t="s">
        <v>860</v>
      </c>
      <c r="U626" s="33">
        <v>13</v>
      </c>
      <c r="V626" s="31"/>
      <c r="W626" s="31"/>
      <c r="X626" s="31"/>
      <c r="Y626" s="31"/>
      <c r="Z626" s="2"/>
      <c r="AA626" s="2"/>
      <c r="AB626" s="2"/>
      <c r="AC626" s="2"/>
      <c r="AD626" s="2"/>
    </row>
    <row r="627" spans="1:33" ht="14.25" customHeight="1" x14ac:dyDescent="0.2">
      <c r="A627" s="18" t="s">
        <v>3441</v>
      </c>
      <c r="B627" s="1">
        <f>VLOOKUP('FINAL CODES'!A627,'Demographic data '!$A$2:$H$927,2,TRUE)</f>
        <v>1392</v>
      </c>
      <c r="C627" s="1">
        <f>VLOOKUP(A627,'Demographic data '!$A$2:$H$927,3,TRUE)</f>
        <v>1</v>
      </c>
      <c r="D627" s="1">
        <f>VLOOKUP(A627,'Demographic data '!$A$2:$H$927,4,TRUE)</f>
        <v>38.084931506849315</v>
      </c>
      <c r="E627" s="1">
        <f>VLOOKUP(A627,'Demographic data '!$A$2:$H$927,5,TRUE)</f>
        <v>185</v>
      </c>
      <c r="F627" s="1">
        <f>VLOOKUP(A627,'Demographic data '!$A$2:$H$927,6,TRUE)</f>
        <v>5</v>
      </c>
      <c r="G627" s="1">
        <f>VLOOKUP(A627,'Demographic data '!$A$2:$H$927,7,TRUE)</f>
        <v>12</v>
      </c>
      <c r="H627" s="1">
        <f>VLOOKUP(A627,'Demographic data '!$A$2:$H$927,8,TRUE)</f>
        <v>11</v>
      </c>
      <c r="J627" s="18" t="s">
        <v>54</v>
      </c>
      <c r="K627" s="18">
        <v>-99</v>
      </c>
      <c r="L627" s="29"/>
      <c r="M627" s="29"/>
      <c r="N627" s="18" t="s">
        <v>54</v>
      </c>
      <c r="O627" s="18">
        <v>-99</v>
      </c>
      <c r="P627" s="18" t="s">
        <v>54</v>
      </c>
      <c r="Q627" s="18">
        <v>-99</v>
      </c>
      <c r="R627" s="33" t="s">
        <v>54</v>
      </c>
      <c r="S627" s="33">
        <v>-99</v>
      </c>
      <c r="T627" s="33" t="s">
        <v>54</v>
      </c>
      <c r="U627" s="33">
        <v>-99</v>
      </c>
      <c r="V627" s="31"/>
      <c r="W627" s="31"/>
      <c r="X627" s="31"/>
      <c r="Y627" s="31"/>
      <c r="Z627" s="2"/>
      <c r="AA627" s="2"/>
      <c r="AB627" s="2"/>
      <c r="AC627" s="2"/>
      <c r="AD627" s="2"/>
    </row>
    <row r="628" spans="1:33" ht="14.25" customHeight="1" x14ac:dyDescent="0.2">
      <c r="A628" s="18" t="s">
        <v>3442</v>
      </c>
      <c r="B628" s="1">
        <f>VLOOKUP('FINAL CODES'!A628,'Demographic data '!$A$2:$H$927,2,TRUE)</f>
        <v>3521</v>
      </c>
      <c r="C628" s="1">
        <f>VLOOKUP(A628,'Demographic data '!$A$2:$H$927,3,TRUE)</f>
        <v>1</v>
      </c>
      <c r="D628" s="1">
        <f>VLOOKUP(A628,'Demographic data '!$A$2:$H$927,4,TRUE)</f>
        <v>20.528767123287672</v>
      </c>
      <c r="E628" s="1">
        <f>VLOOKUP(A628,'Demographic data '!$A$2:$H$927,5,TRUE)</f>
        <v>36</v>
      </c>
      <c r="F628" s="1">
        <f>VLOOKUP(A628,'Demographic data '!$A$2:$H$927,6,TRUE)</f>
        <v>1</v>
      </c>
      <c r="G628" s="1">
        <f>VLOOKUP(A628,'Demographic data '!$A$2:$H$927,7,TRUE)</f>
        <v>2</v>
      </c>
      <c r="H628" s="1">
        <f>VLOOKUP(A628,'Demographic data '!$A$2:$H$927,8,TRUE)</f>
        <v>10</v>
      </c>
      <c r="J628" s="18" t="s">
        <v>3443</v>
      </c>
      <c r="K628" s="18" t="s">
        <v>101</v>
      </c>
      <c r="L628" s="29"/>
      <c r="M628" s="29"/>
      <c r="N628" s="18" t="s">
        <v>3444</v>
      </c>
      <c r="O628" s="18" t="s">
        <v>3445</v>
      </c>
      <c r="P628" s="18" t="s">
        <v>3446</v>
      </c>
      <c r="Q628" s="18" t="s">
        <v>356</v>
      </c>
      <c r="R628" s="33" t="s">
        <v>54</v>
      </c>
      <c r="S628" s="33">
        <v>-99</v>
      </c>
      <c r="T628" s="33" t="s">
        <v>54</v>
      </c>
      <c r="U628" s="33">
        <v>-99</v>
      </c>
      <c r="V628" s="31"/>
      <c r="W628" s="31"/>
      <c r="X628" s="31"/>
      <c r="Y628" s="31"/>
      <c r="Z628" s="2"/>
      <c r="AA628" s="2"/>
      <c r="AB628" s="2"/>
      <c r="AC628" s="2"/>
      <c r="AD628" s="2"/>
    </row>
    <row r="629" spans="1:33" ht="14.25" customHeight="1" x14ac:dyDescent="0.2">
      <c r="A629" s="18" t="s">
        <v>3447</v>
      </c>
      <c r="B629" s="1">
        <f>VLOOKUP('FINAL CODES'!A629,'Demographic data '!$A$2:$H$927,2,TRUE)</f>
        <v>1799</v>
      </c>
      <c r="C629" s="1">
        <f>VLOOKUP(A629,'Demographic data '!$A$2:$H$927,3,TRUE)</f>
        <v>0</v>
      </c>
      <c r="D629" s="1">
        <f>VLOOKUP(A629,'Demographic data '!$A$2:$H$927,4,TRUE)</f>
        <v>23.660273972602738</v>
      </c>
      <c r="E629" s="1">
        <f>VLOOKUP(A629,'Demographic data '!$A$2:$H$927,5,TRUE)</f>
        <v>137</v>
      </c>
      <c r="F629" s="1">
        <f>VLOOKUP(A629,'Demographic data '!$A$2:$H$927,6,TRUE)</f>
        <v>3</v>
      </c>
      <c r="G629" s="1">
        <f>VLOOKUP(A629,'Demographic data '!$A$2:$H$927,7,TRUE)</f>
        <v>2</v>
      </c>
      <c r="H629" s="1">
        <f>VLOOKUP(A629,'Demographic data '!$A$2:$H$927,8,TRUE)</f>
        <v>2</v>
      </c>
      <c r="J629" s="18" t="s">
        <v>242</v>
      </c>
      <c r="K629" s="18">
        <v>-999</v>
      </c>
      <c r="L629" s="29">
        <v>-999</v>
      </c>
      <c r="M629" s="29">
        <v>-999</v>
      </c>
      <c r="N629" s="18" t="s">
        <v>123</v>
      </c>
      <c r="O629" s="18">
        <v>-999</v>
      </c>
      <c r="P629" s="18" t="s">
        <v>54</v>
      </c>
      <c r="Q629" s="18">
        <v>-99</v>
      </c>
      <c r="R629" s="33" t="s">
        <v>2073</v>
      </c>
      <c r="S629" s="33">
        <v>-999</v>
      </c>
      <c r="T629" s="33" t="s">
        <v>3448</v>
      </c>
      <c r="U629" s="33">
        <v>12</v>
      </c>
      <c r="V629" s="31"/>
      <c r="W629" s="31"/>
      <c r="X629" s="31"/>
      <c r="Y629" s="31"/>
      <c r="Z629" s="2"/>
      <c r="AA629" s="2"/>
      <c r="AB629" s="2"/>
      <c r="AC629" s="2"/>
      <c r="AD629" s="2"/>
    </row>
    <row r="630" spans="1:33" ht="14.25" customHeight="1" x14ac:dyDescent="0.2">
      <c r="A630" s="18" t="s">
        <v>3449</v>
      </c>
      <c r="B630" s="1">
        <f>VLOOKUP('FINAL CODES'!A630,'Demographic data '!$A$2:$H$927,2,TRUE)</f>
        <v>1703</v>
      </c>
      <c r="C630" s="1">
        <f>VLOOKUP(A630,'Demographic data '!$A$2:$H$927,3,TRUE)</f>
        <v>1</v>
      </c>
      <c r="D630" s="1">
        <f>VLOOKUP(A630,'Demographic data '!$A$2:$H$927,4,TRUE)</f>
        <v>74.893150684931513</v>
      </c>
      <c r="E630" s="1">
        <f>VLOOKUP(A630,'Demographic data '!$A$2:$H$927,5,TRUE)</f>
        <v>185</v>
      </c>
      <c r="F630" s="1">
        <f>VLOOKUP(A630,'Demographic data '!$A$2:$H$927,6,TRUE)</f>
        <v>6</v>
      </c>
      <c r="G630" s="1">
        <f>VLOOKUP(A630,'Demographic data '!$A$2:$H$927,7,TRUE)</f>
        <v>4</v>
      </c>
      <c r="H630" s="1">
        <f>VLOOKUP(A630,'Demographic data '!$A$2:$H$927,8,TRUE)</f>
        <v>10</v>
      </c>
      <c r="J630" s="18" t="s">
        <v>3450</v>
      </c>
      <c r="K630" s="18" t="s">
        <v>101</v>
      </c>
      <c r="L630" s="34" t="s">
        <v>3451</v>
      </c>
      <c r="M630" s="34" t="s">
        <v>3452</v>
      </c>
      <c r="N630" s="18" t="s">
        <v>3453</v>
      </c>
      <c r="O630" s="18" t="s">
        <v>949</v>
      </c>
      <c r="P630" s="18" t="s">
        <v>3454</v>
      </c>
      <c r="Q630" s="18" t="s">
        <v>3455</v>
      </c>
      <c r="R630" s="33" t="s">
        <v>3456</v>
      </c>
      <c r="S630" s="33" t="s">
        <v>152</v>
      </c>
      <c r="T630" s="33" t="s">
        <v>3457</v>
      </c>
      <c r="U630" s="33">
        <v>6</v>
      </c>
      <c r="V630" s="31"/>
      <c r="W630" s="31"/>
      <c r="X630" s="31"/>
      <c r="Y630" s="31"/>
      <c r="Z630" s="2"/>
      <c r="AA630" s="2"/>
      <c r="AB630" s="2"/>
      <c r="AC630" s="2"/>
      <c r="AD630" s="2"/>
    </row>
    <row r="631" spans="1:33" ht="14.25" customHeight="1" x14ac:dyDescent="0.2">
      <c r="A631" s="18" t="s">
        <v>3458</v>
      </c>
      <c r="B631" s="1">
        <f>VLOOKUP('FINAL CODES'!A631,'Demographic data '!$A$2:$H$927,2,TRUE)</f>
        <v>837</v>
      </c>
      <c r="C631" s="1">
        <f>VLOOKUP(A631,'Demographic data '!$A$2:$H$927,3,TRUE)</f>
        <v>1</v>
      </c>
      <c r="D631" s="1">
        <f>VLOOKUP(A631,'Demographic data '!$A$2:$H$927,4,TRUE)</f>
        <v>29.586301369863012</v>
      </c>
      <c r="E631" s="1">
        <f>VLOOKUP(A631,'Demographic data '!$A$2:$H$927,5,TRUE)</f>
        <v>185</v>
      </c>
      <c r="F631" s="1">
        <f>VLOOKUP(A631,'Demographic data '!$A$2:$H$927,6,TRUE)</f>
        <v>4</v>
      </c>
      <c r="G631" s="1">
        <f>VLOOKUP(A631,'Demographic data '!$A$2:$H$927,7,TRUE)</f>
        <v>7</v>
      </c>
      <c r="H631" s="1">
        <f>VLOOKUP(A631,'Demographic data '!$A$2:$H$927,8,TRUE)</f>
        <v>10</v>
      </c>
      <c r="J631" s="18" t="s">
        <v>3459</v>
      </c>
      <c r="K631" s="18" t="s">
        <v>159</v>
      </c>
      <c r="L631" s="29"/>
      <c r="M631" s="29"/>
      <c r="N631" s="18" t="s">
        <v>3460</v>
      </c>
      <c r="O631" s="18" t="s">
        <v>509</v>
      </c>
      <c r="P631" s="18" t="s">
        <v>3461</v>
      </c>
      <c r="Q631" s="18">
        <v>1</v>
      </c>
      <c r="R631" s="33" t="s">
        <v>3462</v>
      </c>
      <c r="S631" s="33" t="s">
        <v>101</v>
      </c>
      <c r="T631" s="33" t="s">
        <v>3463</v>
      </c>
      <c r="U631" s="33">
        <v>11</v>
      </c>
      <c r="V631" s="31"/>
      <c r="W631" s="31"/>
      <c r="X631" s="31"/>
      <c r="Y631" s="31"/>
      <c r="Z631" s="2"/>
      <c r="AA631" s="2"/>
      <c r="AB631" s="2"/>
      <c r="AC631" s="2"/>
      <c r="AD631" s="2"/>
    </row>
    <row r="632" spans="1:33" ht="14.25" customHeight="1" x14ac:dyDescent="0.2">
      <c r="A632" s="18" t="s">
        <v>3464</v>
      </c>
      <c r="B632" s="1">
        <f>VLOOKUP('FINAL CODES'!A632,'Demographic data '!$A$2:$H$927,2,TRUE)</f>
        <v>1426</v>
      </c>
      <c r="C632" s="1">
        <f>VLOOKUP(A632,'Demographic data '!$A$2:$H$927,3,TRUE)</f>
        <v>1</v>
      </c>
      <c r="D632" s="1">
        <f>VLOOKUP(A632,'Demographic data '!$A$2:$H$927,4,TRUE)</f>
        <v>47.276712328767125</v>
      </c>
      <c r="E632" s="1">
        <f>VLOOKUP(A632,'Demographic data '!$A$2:$H$927,5,TRUE)</f>
        <v>185</v>
      </c>
      <c r="F632" s="1">
        <f>VLOOKUP(A632,'Demographic data '!$A$2:$H$927,6,TRUE)</f>
        <v>2</v>
      </c>
      <c r="G632" s="1">
        <f>VLOOKUP(A632,'Demographic data '!$A$2:$H$927,7,TRUE)</f>
        <v>6</v>
      </c>
      <c r="H632" s="1">
        <f>VLOOKUP(A632,'Demographic data '!$A$2:$H$927,8,TRUE)</f>
        <v>5</v>
      </c>
      <c r="K632" s="18">
        <v>-99</v>
      </c>
      <c r="L632" s="29"/>
      <c r="M632" s="29"/>
      <c r="O632" s="18">
        <v>-99</v>
      </c>
      <c r="Q632" s="18">
        <v>-99</v>
      </c>
      <c r="R632" s="33"/>
      <c r="S632" s="33">
        <v>-99</v>
      </c>
      <c r="T632" s="33"/>
      <c r="U632" s="33">
        <v>-99</v>
      </c>
      <c r="V632" s="31"/>
      <c r="W632" s="31"/>
      <c r="X632" s="31"/>
      <c r="Y632" s="31"/>
      <c r="Z632" s="2"/>
      <c r="AA632" s="2"/>
      <c r="AB632" s="2"/>
      <c r="AC632" s="2"/>
      <c r="AD632" s="2"/>
    </row>
    <row r="633" spans="1:33" ht="14.25" customHeight="1" x14ac:dyDescent="0.2">
      <c r="A633" s="18" t="s">
        <v>3465</v>
      </c>
      <c r="B633" s="1">
        <f>VLOOKUP('FINAL CODES'!A633,'Demographic data '!$A$2:$H$927,2,TRUE)</f>
        <v>1225</v>
      </c>
      <c r="C633" s="1">
        <f>VLOOKUP(A633,'Demographic data '!$A$2:$H$927,3,TRUE)</f>
        <v>1</v>
      </c>
      <c r="D633" s="1">
        <f>VLOOKUP(A633,'Demographic data '!$A$2:$H$927,4,TRUE)</f>
        <v>58.895890410958906</v>
      </c>
      <c r="E633" s="1">
        <f>VLOOKUP(A633,'Demographic data '!$A$2:$H$927,5,TRUE)</f>
        <v>187</v>
      </c>
      <c r="F633" s="1">
        <f>VLOOKUP(A633,'Demographic data '!$A$2:$H$927,6,TRUE)</f>
        <v>5</v>
      </c>
      <c r="G633" s="1">
        <f>VLOOKUP(A633,'Demographic data '!$A$2:$H$927,7,TRUE)</f>
        <v>12</v>
      </c>
      <c r="H633" s="1">
        <f>VLOOKUP(A633,'Demographic data '!$A$2:$H$927,8,TRUE)</f>
        <v>10</v>
      </c>
      <c r="J633" s="18" t="s">
        <v>3466</v>
      </c>
      <c r="K633" s="18" t="s">
        <v>70</v>
      </c>
      <c r="L633" s="29"/>
      <c r="M633" s="29"/>
      <c r="N633" s="18" t="s">
        <v>3467</v>
      </c>
      <c r="O633" s="18" t="s">
        <v>3468</v>
      </c>
      <c r="P633" s="18" t="s">
        <v>3469</v>
      </c>
      <c r="Q633" s="18" t="s">
        <v>534</v>
      </c>
      <c r="R633" s="33" t="s">
        <v>3470</v>
      </c>
      <c r="S633" s="33" t="s">
        <v>70</v>
      </c>
      <c r="T633" s="33" t="s">
        <v>3471</v>
      </c>
      <c r="U633" s="33">
        <v>12</v>
      </c>
      <c r="V633" s="31"/>
      <c r="W633" s="31"/>
      <c r="X633" s="31"/>
      <c r="Y633" s="31"/>
      <c r="Z633" s="2"/>
      <c r="AA633" s="2"/>
      <c r="AB633" s="2"/>
      <c r="AC633" s="2"/>
      <c r="AD633" s="2"/>
    </row>
    <row r="634" spans="1:33" ht="14.25" customHeight="1" x14ac:dyDescent="0.2">
      <c r="A634" s="18" t="s">
        <v>3472</v>
      </c>
      <c r="B634" s="1">
        <f>VLOOKUP('FINAL CODES'!A634,'Demographic data '!$A$2:$H$927,2,TRUE)</f>
        <v>976</v>
      </c>
      <c r="C634" s="1">
        <f>VLOOKUP(A634,'Demographic data '!$A$2:$H$927,3,TRUE)</f>
        <v>1</v>
      </c>
      <c r="D634" s="1">
        <f>VLOOKUP(A634,'Demographic data '!$A$2:$H$927,4,TRUE)</f>
        <v>55.473972602739728</v>
      </c>
      <c r="E634" s="1">
        <f>VLOOKUP(A634,'Demographic data '!$A$2:$H$927,5,TRUE)</f>
        <v>185</v>
      </c>
      <c r="F634" s="1">
        <f>VLOOKUP(A634,'Demographic data '!$A$2:$H$927,6,TRUE)</f>
        <v>4</v>
      </c>
      <c r="G634" s="1">
        <f>VLOOKUP(A634,'Demographic data '!$A$2:$H$927,7,TRUE)</f>
        <v>5</v>
      </c>
      <c r="H634" s="1">
        <f>VLOOKUP(A634,'Demographic data '!$A$2:$H$927,8,TRUE)</f>
        <v>10</v>
      </c>
      <c r="J634" s="18" t="s">
        <v>3473</v>
      </c>
      <c r="K634" s="18" t="s">
        <v>3474</v>
      </c>
      <c r="L634" s="29"/>
      <c r="M634" s="29"/>
      <c r="N634" s="18" t="s">
        <v>3475</v>
      </c>
      <c r="O634" s="18" t="s">
        <v>3476</v>
      </c>
      <c r="P634" s="18" t="s">
        <v>3477</v>
      </c>
      <c r="Q634" s="18" t="s">
        <v>3478</v>
      </c>
      <c r="R634" s="33" t="s">
        <v>3479</v>
      </c>
      <c r="S634" s="33" t="s">
        <v>496</v>
      </c>
      <c r="T634" s="33" t="s">
        <v>54</v>
      </c>
      <c r="U634" s="33">
        <v>-99</v>
      </c>
      <c r="V634" s="31"/>
      <c r="W634" s="31"/>
      <c r="X634" s="31"/>
      <c r="Y634" s="31"/>
      <c r="Z634" s="2"/>
      <c r="AA634" s="2"/>
      <c r="AB634" s="2"/>
      <c r="AC634" s="2"/>
      <c r="AD634" s="2"/>
      <c r="AG634" s="18" t="s">
        <v>3480</v>
      </c>
    </row>
    <row r="635" spans="1:33" ht="14.25" customHeight="1" x14ac:dyDescent="0.2">
      <c r="A635" s="18" t="s">
        <v>3481</v>
      </c>
      <c r="B635" s="1">
        <f>VLOOKUP('FINAL CODES'!A635,'Demographic data '!$A$2:$H$927,2,TRUE)</f>
        <v>2258</v>
      </c>
      <c r="C635" s="1">
        <f>VLOOKUP(A635,'Demographic data '!$A$2:$H$927,3,TRUE)</f>
        <v>1</v>
      </c>
      <c r="D635" s="1">
        <f>VLOOKUP(A635,'Demographic data '!$A$2:$H$927,4,TRUE)</f>
        <v>24.55890410958904</v>
      </c>
      <c r="E635" s="1">
        <f>VLOOKUP(A635,'Demographic data '!$A$2:$H$927,5,TRUE)</f>
        <v>185</v>
      </c>
      <c r="F635" s="1">
        <f>VLOOKUP(A635,'Demographic data '!$A$2:$H$927,6,TRUE)</f>
        <v>3</v>
      </c>
      <c r="G635" s="1">
        <f>VLOOKUP(A635,'Demographic data '!$A$2:$H$927,7,TRUE)</f>
        <v>3</v>
      </c>
      <c r="H635" s="1">
        <f>VLOOKUP(A635,'Demographic data '!$A$2:$H$927,8,TRUE)</f>
        <v>11</v>
      </c>
      <c r="J635" s="18" t="s">
        <v>54</v>
      </c>
      <c r="K635" s="18">
        <v>-99</v>
      </c>
      <c r="L635" s="29"/>
      <c r="M635" s="29"/>
      <c r="N635" s="18" t="s">
        <v>54</v>
      </c>
      <c r="O635" s="18">
        <v>-99</v>
      </c>
      <c r="P635" s="18" t="s">
        <v>54</v>
      </c>
      <c r="Q635" s="18">
        <v>-99</v>
      </c>
      <c r="R635" s="33" t="s">
        <v>54</v>
      </c>
      <c r="S635" s="33">
        <v>-99</v>
      </c>
      <c r="T635" s="33" t="s">
        <v>54</v>
      </c>
      <c r="U635" s="33">
        <v>-99</v>
      </c>
      <c r="V635" s="31"/>
      <c r="W635" s="31"/>
      <c r="X635" s="31"/>
      <c r="Y635" s="31"/>
      <c r="Z635" s="2"/>
      <c r="AA635" s="2"/>
      <c r="AB635" s="2"/>
      <c r="AC635" s="2"/>
      <c r="AD635" s="2"/>
    </row>
    <row r="636" spans="1:33" ht="14.25" customHeight="1" x14ac:dyDescent="0.2">
      <c r="A636" s="18" t="s">
        <v>3482</v>
      </c>
      <c r="B636" s="1">
        <f>VLOOKUP('FINAL CODES'!A636,'Demographic data '!$A$2:$H$927,2,TRUE)</f>
        <v>1190</v>
      </c>
      <c r="C636" s="1">
        <f>VLOOKUP(A636,'Demographic data '!$A$2:$H$927,3,TRUE)</f>
        <v>1</v>
      </c>
      <c r="D636" s="1">
        <f>VLOOKUP(A636,'Demographic data '!$A$2:$H$927,4,TRUE)</f>
        <v>59.268493150684932</v>
      </c>
      <c r="E636" s="1">
        <f>VLOOKUP(A636,'Demographic data '!$A$2:$H$927,5,TRUE)</f>
        <v>187</v>
      </c>
      <c r="F636" s="1">
        <f>VLOOKUP(A636,'Demographic data '!$A$2:$H$927,6,TRUE)</f>
        <v>7</v>
      </c>
      <c r="G636" s="1">
        <f>VLOOKUP(A636,'Demographic data '!$A$2:$H$927,7,TRUE)</f>
        <v>12</v>
      </c>
      <c r="H636" s="1">
        <f>VLOOKUP(A636,'Demographic data '!$A$2:$H$927,8,TRUE)</f>
        <v>8</v>
      </c>
      <c r="J636" s="18" t="s">
        <v>3483</v>
      </c>
      <c r="K636" s="18">
        <v>-999</v>
      </c>
      <c r="L636" s="29"/>
      <c r="M636" s="29"/>
      <c r="N636" s="18" t="s">
        <v>3484</v>
      </c>
      <c r="O636" s="18">
        <v>2</v>
      </c>
      <c r="P636" s="18" t="s">
        <v>54</v>
      </c>
      <c r="Q636" s="18">
        <v>-99</v>
      </c>
      <c r="R636" s="33" t="s">
        <v>54</v>
      </c>
      <c r="S636" s="33">
        <v>-99</v>
      </c>
      <c r="T636" s="33" t="s">
        <v>54</v>
      </c>
      <c r="U636" s="33">
        <v>-99</v>
      </c>
      <c r="V636" s="31"/>
      <c r="W636" s="31"/>
      <c r="X636" s="31"/>
      <c r="Y636" s="31"/>
      <c r="Z636" s="2"/>
      <c r="AA636" s="2"/>
      <c r="AB636" s="2"/>
      <c r="AC636" s="2"/>
      <c r="AD636" s="2"/>
    </row>
    <row r="637" spans="1:33" ht="14.25" customHeight="1" x14ac:dyDescent="0.2">
      <c r="A637" s="18" t="s">
        <v>3485</v>
      </c>
      <c r="B637" s="1">
        <f>VLOOKUP('FINAL CODES'!A637,'Demographic data '!$A$2:$H$927,2,TRUE)</f>
        <v>1788</v>
      </c>
      <c r="C637" s="1">
        <f>VLOOKUP(A637,'Demographic data '!$A$2:$H$927,3,TRUE)</f>
        <v>1</v>
      </c>
      <c r="D637" s="1">
        <f>VLOOKUP(A637,'Demographic data '!$A$2:$H$927,4,TRUE)</f>
        <v>29.046575342465754</v>
      </c>
      <c r="E637" s="1">
        <f>VLOOKUP(A637,'Demographic data '!$A$2:$H$927,5,TRUE)</f>
        <v>185</v>
      </c>
      <c r="F637" s="1">
        <f>VLOOKUP(A637,'Demographic data '!$A$2:$H$927,6,TRUE)</f>
        <v>3</v>
      </c>
      <c r="G637" s="1">
        <f>VLOOKUP(A637,'Demographic data '!$A$2:$H$927,7,TRUE)</f>
        <v>6</v>
      </c>
      <c r="H637" s="1">
        <f>VLOOKUP(A637,'Demographic data '!$A$2:$H$927,8,TRUE)</f>
        <v>10</v>
      </c>
      <c r="J637" s="18" t="s">
        <v>54</v>
      </c>
      <c r="K637" s="18">
        <v>-99</v>
      </c>
      <c r="L637" s="29"/>
      <c r="M637" s="29"/>
      <c r="N637" s="18" t="s">
        <v>54</v>
      </c>
      <c r="O637" s="18">
        <v>-99</v>
      </c>
      <c r="P637" s="18" t="s">
        <v>54</v>
      </c>
      <c r="Q637" s="18">
        <v>-99</v>
      </c>
      <c r="R637" s="33" t="s">
        <v>54</v>
      </c>
      <c r="S637" s="33">
        <v>-99</v>
      </c>
      <c r="T637" s="33" t="s">
        <v>54</v>
      </c>
      <c r="U637" s="33">
        <v>-99</v>
      </c>
      <c r="V637" s="31"/>
      <c r="W637" s="31"/>
      <c r="X637" s="31"/>
      <c r="Y637" s="31"/>
      <c r="Z637" s="2"/>
      <c r="AA637" s="2"/>
      <c r="AB637" s="2"/>
      <c r="AC637" s="2"/>
      <c r="AD637" s="2"/>
    </row>
    <row r="638" spans="1:33" ht="14.25" customHeight="1" x14ac:dyDescent="0.2">
      <c r="A638" s="18" t="s">
        <v>3486</v>
      </c>
      <c r="B638" s="1">
        <f>VLOOKUP('FINAL CODES'!A638,'Demographic data '!$A$2:$H$927,2,TRUE)</f>
        <v>677</v>
      </c>
      <c r="C638" s="1">
        <f>VLOOKUP(A638,'Demographic data '!$A$2:$H$927,3,TRUE)</f>
        <v>1</v>
      </c>
      <c r="D638" s="1">
        <f>VLOOKUP(A638,'Demographic data '!$A$2:$H$927,4,TRUE)</f>
        <v>40.665753424657531</v>
      </c>
      <c r="E638" s="1">
        <f>VLOOKUP(A638,'Demographic data '!$A$2:$H$927,5,TRUE)</f>
        <v>44</v>
      </c>
      <c r="F638" s="1">
        <f>VLOOKUP(A638,'Demographic data '!$A$2:$H$927,6,TRUE)</f>
        <v>4</v>
      </c>
      <c r="G638" s="1">
        <f>VLOOKUP(A638,'Demographic data '!$A$2:$H$927,7,TRUE)</f>
        <v>11</v>
      </c>
      <c r="H638" s="1">
        <f>VLOOKUP(A638,'Demographic data '!$A$2:$H$927,8,TRUE)</f>
        <v>10</v>
      </c>
      <c r="J638" s="18" t="s">
        <v>3487</v>
      </c>
      <c r="K638" s="18">
        <v>6</v>
      </c>
      <c r="L638" s="29"/>
      <c r="M638" s="29"/>
      <c r="N638" s="18" t="s">
        <v>3488</v>
      </c>
      <c r="O638" s="18" t="s">
        <v>125</v>
      </c>
      <c r="P638" s="18" t="s">
        <v>3489</v>
      </c>
      <c r="Q638" s="18">
        <v>1</v>
      </c>
      <c r="R638" s="33" t="s">
        <v>3490</v>
      </c>
      <c r="S638" s="33" t="s">
        <v>3491</v>
      </c>
      <c r="T638" s="33" t="s">
        <v>3492</v>
      </c>
      <c r="U638" s="33">
        <v>13</v>
      </c>
      <c r="V638" s="31"/>
      <c r="W638" s="31"/>
      <c r="X638" s="31"/>
      <c r="Y638" s="31"/>
      <c r="Z638" s="2"/>
      <c r="AA638" s="2"/>
      <c r="AB638" s="2"/>
      <c r="AC638" s="2"/>
      <c r="AD638" s="2"/>
    </row>
    <row r="639" spans="1:33" ht="14.25" customHeight="1" x14ac:dyDescent="0.2">
      <c r="A639" s="18" t="s">
        <v>3493</v>
      </c>
      <c r="B639" s="1">
        <f>VLOOKUP('FINAL CODES'!A639,'Demographic data '!$A$2:$H$927,2,TRUE)</f>
        <v>1313</v>
      </c>
      <c r="C639" s="1">
        <f>VLOOKUP(A639,'Demographic data '!$A$2:$H$927,3,TRUE)</f>
        <v>1</v>
      </c>
      <c r="D639" s="1">
        <f>VLOOKUP(A639,'Demographic data '!$A$2:$H$927,4,TRUE)</f>
        <v>32.167123287671231</v>
      </c>
      <c r="E639" s="1">
        <f>VLOOKUP(A639,'Demographic data '!$A$2:$H$927,5,TRUE)</f>
        <v>185</v>
      </c>
      <c r="F639" s="1">
        <f>VLOOKUP(A639,'Demographic data '!$A$2:$H$927,6,TRUE)</f>
        <v>4</v>
      </c>
      <c r="G639" s="1">
        <f>VLOOKUP(A639,'Demographic data '!$A$2:$H$927,7,TRUE)</f>
        <v>11</v>
      </c>
      <c r="H639" s="1">
        <f>VLOOKUP(A639,'Demographic data '!$A$2:$H$927,8,TRUE)</f>
        <v>8</v>
      </c>
      <c r="J639" s="18" t="s">
        <v>3494</v>
      </c>
      <c r="K639" s="18" t="s">
        <v>142</v>
      </c>
      <c r="L639" s="29"/>
      <c r="M639" s="29"/>
      <c r="N639" s="18" t="s">
        <v>3495</v>
      </c>
      <c r="O639" s="18">
        <v>1</v>
      </c>
      <c r="P639" s="18" t="s">
        <v>3496</v>
      </c>
      <c r="Q639" s="18" t="s">
        <v>1540</v>
      </c>
      <c r="R639" s="33" t="s">
        <v>3497</v>
      </c>
      <c r="S639" s="33" t="s">
        <v>125</v>
      </c>
      <c r="T639" s="33" t="s">
        <v>3498</v>
      </c>
      <c r="U639" s="33">
        <v>7</v>
      </c>
      <c r="V639" s="31"/>
      <c r="W639" s="31"/>
      <c r="X639" s="31"/>
      <c r="Y639" s="31"/>
      <c r="Z639" s="2"/>
      <c r="AA639" s="2"/>
      <c r="AB639" s="2"/>
      <c r="AC639" s="2"/>
      <c r="AD639" s="2"/>
    </row>
    <row r="640" spans="1:33" ht="14.25" customHeight="1" x14ac:dyDescent="0.2">
      <c r="A640" s="18" t="s">
        <v>3499</v>
      </c>
      <c r="B640" s="1">
        <f>VLOOKUP('FINAL CODES'!A640,'Demographic data '!$A$2:$H$927,2,TRUE)</f>
        <v>550</v>
      </c>
      <c r="C640" s="1">
        <f>VLOOKUP(A640,'Demographic data '!$A$2:$H$927,3,TRUE)</f>
        <v>1</v>
      </c>
      <c r="D640" s="1">
        <f>VLOOKUP(A640,'Demographic data '!$A$2:$H$927,4,TRUE)</f>
        <v>33.742465753424661</v>
      </c>
      <c r="E640" s="1">
        <f>VLOOKUP(A640,'Demographic data '!$A$2:$H$927,5,TRUE)</f>
        <v>36</v>
      </c>
      <c r="F640" s="1">
        <f>VLOOKUP(A640,'Demographic data '!$A$2:$H$927,6,TRUE)</f>
        <v>4</v>
      </c>
      <c r="G640" s="1">
        <f>VLOOKUP(A640,'Demographic data '!$A$2:$H$927,7,TRUE)</f>
        <v>5</v>
      </c>
      <c r="H640" s="1">
        <f>VLOOKUP(A640,'Demographic data '!$A$2:$H$927,8,TRUE)</f>
        <v>1</v>
      </c>
      <c r="J640" s="18" t="s">
        <v>3500</v>
      </c>
      <c r="K640" s="18">
        <v>-99</v>
      </c>
      <c r="L640" s="29"/>
      <c r="M640" s="29"/>
      <c r="N640" s="18" t="s">
        <v>3500</v>
      </c>
      <c r="O640" s="18">
        <v>-999</v>
      </c>
      <c r="P640" s="18" t="s">
        <v>3500</v>
      </c>
      <c r="Q640" s="18">
        <v>-999</v>
      </c>
      <c r="R640" s="33" t="s">
        <v>3500</v>
      </c>
      <c r="S640" s="33">
        <v>-99</v>
      </c>
      <c r="T640" s="33" t="s">
        <v>3500</v>
      </c>
      <c r="U640" s="33">
        <v>-99</v>
      </c>
      <c r="V640" s="31"/>
      <c r="W640" s="31"/>
      <c r="X640" s="31"/>
      <c r="Y640" s="31"/>
      <c r="Z640" s="2"/>
      <c r="AA640" s="2"/>
      <c r="AB640" s="2"/>
      <c r="AC640" s="2"/>
      <c r="AD640" s="2"/>
    </row>
    <row r="641" spans="1:33" ht="14.25" customHeight="1" x14ac:dyDescent="0.2">
      <c r="A641" s="18" t="s">
        <v>3501</v>
      </c>
      <c r="B641" s="1">
        <f>VLOOKUP('FINAL CODES'!A641,'Demographic data '!$A$2:$H$927,2,TRUE)</f>
        <v>193</v>
      </c>
      <c r="C641" s="1">
        <f>VLOOKUP(A641,'Demographic data '!$A$2:$H$927,3,TRUE)</f>
        <v>1</v>
      </c>
      <c r="D641" s="1">
        <f>VLOOKUP(A641,'Demographic data '!$A$2:$H$927,4,TRUE)</f>
        <v>21.378082191780823</v>
      </c>
      <c r="E641" s="1">
        <f>VLOOKUP(A641,'Demographic data '!$A$2:$H$927,5,TRUE)</f>
        <v>84</v>
      </c>
      <c r="F641" s="1">
        <f>VLOOKUP(A641,'Demographic data '!$A$2:$H$927,6,TRUE)</f>
        <v>1</v>
      </c>
      <c r="G641" s="1">
        <f>VLOOKUP(A641,'Demographic data '!$A$2:$H$927,7,TRUE)</f>
        <v>1</v>
      </c>
      <c r="H641" s="1">
        <f>VLOOKUP(A641,'Demographic data '!$A$2:$H$927,8,TRUE)</f>
        <v>6</v>
      </c>
      <c r="J641" s="18" t="s">
        <v>54</v>
      </c>
      <c r="K641" s="18">
        <v>-99</v>
      </c>
      <c r="L641" s="29"/>
      <c r="M641" s="29"/>
      <c r="N641" s="18" t="s">
        <v>3502</v>
      </c>
      <c r="O641" s="18" t="s">
        <v>1394</v>
      </c>
      <c r="P641" s="18" t="s">
        <v>3503</v>
      </c>
      <c r="Q641" s="18">
        <v>1</v>
      </c>
      <c r="R641" s="33" t="s">
        <v>3504</v>
      </c>
      <c r="S641" s="33" t="s">
        <v>1719</v>
      </c>
      <c r="T641" s="33" t="s">
        <v>3505</v>
      </c>
      <c r="U641" s="33" t="s">
        <v>3506</v>
      </c>
      <c r="V641" s="31"/>
      <c r="W641" s="31"/>
      <c r="X641" s="31"/>
      <c r="Y641" s="31"/>
      <c r="Z641" s="2"/>
      <c r="AA641" s="2"/>
      <c r="AB641" s="2"/>
      <c r="AC641" s="2"/>
      <c r="AD641" s="2"/>
    </row>
    <row r="642" spans="1:33" ht="14.25" customHeight="1" x14ac:dyDescent="0.2">
      <c r="A642" s="18" t="s">
        <v>3507</v>
      </c>
      <c r="B642" s="1">
        <f>VLOOKUP('FINAL CODES'!A642,'Demographic data '!$A$2:$H$927,2,TRUE)</f>
        <v>3278</v>
      </c>
      <c r="C642" s="1">
        <f>VLOOKUP(A642,'Demographic data '!$A$2:$H$927,3,TRUE)</f>
        <v>1</v>
      </c>
      <c r="D642" s="1">
        <f>VLOOKUP(A642,'Demographic data '!$A$2:$H$927,4,TRUE)</f>
        <v>21.172602739726027</v>
      </c>
      <c r="E642" s="1">
        <f>VLOOKUP(A642,'Demographic data '!$A$2:$H$927,5,TRUE)</f>
        <v>61</v>
      </c>
      <c r="F642" s="1">
        <f>VLOOKUP(A642,'Demographic data '!$A$2:$H$927,6,TRUE)</f>
        <v>1</v>
      </c>
      <c r="G642" s="1">
        <f>VLOOKUP(A642,'Demographic data '!$A$2:$H$927,7,TRUE)</f>
        <v>8</v>
      </c>
      <c r="H642" s="1">
        <f>VLOOKUP(A642,'Demographic data '!$A$2:$H$927,8,TRUE)</f>
        <v>11</v>
      </c>
      <c r="J642" s="18" t="s">
        <v>3508</v>
      </c>
      <c r="K642" s="18">
        <v>6</v>
      </c>
      <c r="L642" s="29"/>
      <c r="M642" s="29"/>
      <c r="N642" s="18" t="s">
        <v>3509</v>
      </c>
      <c r="O642" s="18" t="s">
        <v>426</v>
      </c>
      <c r="P642" s="18" t="s">
        <v>52</v>
      </c>
      <c r="Q642" s="18">
        <v>-999</v>
      </c>
      <c r="R642" s="33" t="s">
        <v>52</v>
      </c>
      <c r="S642" s="33">
        <v>-99</v>
      </c>
      <c r="T642" s="33" t="s">
        <v>52</v>
      </c>
      <c r="U642" s="33">
        <v>-99</v>
      </c>
      <c r="V642" s="31"/>
      <c r="W642" s="31"/>
      <c r="X642" s="31"/>
      <c r="Y642" s="31"/>
      <c r="Z642" s="2"/>
      <c r="AA642" s="2"/>
      <c r="AB642" s="2"/>
      <c r="AC642" s="2"/>
      <c r="AD642" s="2"/>
    </row>
    <row r="643" spans="1:33" ht="14.25" customHeight="1" x14ac:dyDescent="0.2">
      <c r="A643" s="18" t="s">
        <v>3510</v>
      </c>
      <c r="B643" s="1">
        <f>VLOOKUP('FINAL CODES'!A643,'Demographic data '!$A$2:$H$927,2,TRUE)</f>
        <v>1739</v>
      </c>
      <c r="C643" s="1">
        <f>VLOOKUP(A643,'Demographic data '!$A$2:$H$927,3,TRUE)</f>
        <v>0</v>
      </c>
      <c r="D643" s="1">
        <f>VLOOKUP(A643,'Demographic data '!$A$2:$H$927,4,TRUE)</f>
        <v>40.073972602739723</v>
      </c>
      <c r="E643" s="1">
        <f>VLOOKUP(A643,'Demographic data '!$A$2:$H$927,5,TRUE)</f>
        <v>65</v>
      </c>
      <c r="F643" s="1">
        <f>VLOOKUP(A643,'Demographic data '!$A$2:$H$927,6,TRUE)</f>
        <v>4</v>
      </c>
      <c r="G643" s="1">
        <f>VLOOKUP(A643,'Demographic data '!$A$2:$H$927,7,TRUE)</f>
        <v>8</v>
      </c>
      <c r="H643" s="1">
        <f>VLOOKUP(A643,'Demographic data '!$A$2:$H$927,8,TRUE)</f>
        <v>3</v>
      </c>
      <c r="J643" s="18" t="s">
        <v>3511</v>
      </c>
      <c r="K643" s="18">
        <v>6</v>
      </c>
      <c r="L643" s="29"/>
      <c r="M643" s="29"/>
      <c r="N643" s="18" t="s">
        <v>3512</v>
      </c>
      <c r="O643" s="18">
        <v>-999</v>
      </c>
      <c r="P643" s="18" t="s">
        <v>2270</v>
      </c>
      <c r="Q643" s="18">
        <v>-999</v>
      </c>
      <c r="R643" s="33" t="s">
        <v>3513</v>
      </c>
      <c r="S643" s="33" t="s">
        <v>3514</v>
      </c>
      <c r="T643" s="33" t="s">
        <v>3515</v>
      </c>
      <c r="U643" s="33">
        <v>12</v>
      </c>
      <c r="V643" s="31"/>
      <c r="W643" s="31"/>
      <c r="X643" s="31"/>
      <c r="Y643" s="31"/>
      <c r="Z643" s="2"/>
      <c r="AA643" s="2"/>
      <c r="AB643" s="2"/>
      <c r="AC643" s="2"/>
      <c r="AD643" s="2"/>
    </row>
    <row r="644" spans="1:33" ht="14.25" customHeight="1" x14ac:dyDescent="0.2">
      <c r="A644" s="18" t="s">
        <v>3516</v>
      </c>
      <c r="B644" s="1">
        <f>VLOOKUP('FINAL CODES'!A644,'Demographic data '!$A$2:$H$927,2,TRUE)</f>
        <v>280</v>
      </c>
      <c r="C644" s="1">
        <f>VLOOKUP(A644,'Demographic data '!$A$2:$H$927,3,TRUE)</f>
        <v>0</v>
      </c>
      <c r="D644" s="1">
        <f>VLOOKUP(A644,'Demographic data '!$A$2:$H$927,4,TRUE)</f>
        <v>59.112328767123287</v>
      </c>
      <c r="E644" s="1">
        <f>VLOOKUP(A644,'Demographic data '!$A$2:$H$927,5,TRUE)</f>
        <v>67</v>
      </c>
      <c r="F644" s="1">
        <f>VLOOKUP(A644,'Demographic data '!$A$2:$H$927,6,TRUE)</f>
        <v>4</v>
      </c>
      <c r="G644" s="1">
        <f>VLOOKUP(A644,'Demographic data '!$A$2:$H$927,7,TRUE)</f>
        <v>5</v>
      </c>
      <c r="H644" s="1">
        <f>VLOOKUP(A644,'Demographic data '!$A$2:$H$927,8,TRUE)</f>
        <v>10</v>
      </c>
      <c r="J644" s="18" t="s">
        <v>3517</v>
      </c>
      <c r="K644" s="18" t="s">
        <v>3518</v>
      </c>
      <c r="L644" s="29"/>
      <c r="M644" s="29"/>
      <c r="N644" s="18" t="s">
        <v>3519</v>
      </c>
      <c r="O644" s="18" t="s">
        <v>3520</v>
      </c>
      <c r="P644" s="18" t="s">
        <v>3521</v>
      </c>
      <c r="Q644" s="18" t="s">
        <v>356</v>
      </c>
      <c r="R644" s="33" t="s">
        <v>3522</v>
      </c>
      <c r="S644" s="33" t="s">
        <v>2754</v>
      </c>
      <c r="T644" s="33" t="s">
        <v>3523</v>
      </c>
      <c r="U644" s="33">
        <v>6</v>
      </c>
      <c r="V644" s="31"/>
      <c r="W644" s="31"/>
      <c r="X644" s="31"/>
      <c r="Y644" s="31"/>
      <c r="Z644" s="2"/>
      <c r="AA644" s="2"/>
      <c r="AB644" s="2"/>
      <c r="AC644" s="2"/>
      <c r="AD644" s="2"/>
    </row>
    <row r="645" spans="1:33" ht="14.25" customHeight="1" x14ac:dyDescent="0.2">
      <c r="A645" s="18" t="s">
        <v>3524</v>
      </c>
      <c r="B645" s="1">
        <f>VLOOKUP('FINAL CODES'!A645,'Demographic data '!$A$2:$H$927,2,TRUE)</f>
        <v>1115</v>
      </c>
      <c r="C645" s="1">
        <f>VLOOKUP(A645,'Demographic data '!$A$2:$H$927,3,TRUE)</f>
        <v>1</v>
      </c>
      <c r="D645" s="1">
        <f>VLOOKUP(A645,'Demographic data '!$A$2:$H$927,4,TRUE)</f>
        <v>34.608219178082194</v>
      </c>
      <c r="E645" s="1">
        <f>VLOOKUP(A645,'Demographic data '!$A$2:$H$927,5,TRUE)</f>
        <v>187</v>
      </c>
      <c r="F645" s="1">
        <f>VLOOKUP(A645,'Demographic data '!$A$2:$H$927,6,TRUE)</f>
        <v>4</v>
      </c>
      <c r="G645" s="1">
        <f>VLOOKUP(A645,'Demographic data '!$A$2:$H$927,7,TRUE)</f>
        <v>7</v>
      </c>
      <c r="H645" s="1">
        <f>VLOOKUP(A645,'Demographic data '!$A$2:$H$927,8,TRUE)</f>
        <v>2</v>
      </c>
      <c r="J645" s="18" t="s">
        <v>3525</v>
      </c>
      <c r="K645" s="18" t="s">
        <v>125</v>
      </c>
      <c r="L645" s="29"/>
      <c r="M645" s="29"/>
      <c r="N645" s="18" t="s">
        <v>3526</v>
      </c>
      <c r="O645" s="18" t="s">
        <v>426</v>
      </c>
      <c r="P645" s="18" t="s">
        <v>3527</v>
      </c>
      <c r="Q645" s="18">
        <v>2</v>
      </c>
      <c r="R645" s="33" t="s">
        <v>3528</v>
      </c>
      <c r="S645" s="33">
        <v>12</v>
      </c>
      <c r="T645" s="33" t="s">
        <v>3529</v>
      </c>
      <c r="U645" s="33">
        <v>13</v>
      </c>
      <c r="V645" s="31"/>
      <c r="W645" s="31"/>
      <c r="X645" s="31"/>
      <c r="Y645" s="31"/>
      <c r="Z645" s="2"/>
      <c r="AA645" s="2"/>
      <c r="AB645" s="2"/>
      <c r="AC645" s="2"/>
      <c r="AD645" s="2"/>
    </row>
    <row r="646" spans="1:33" ht="14.25" customHeight="1" x14ac:dyDescent="0.2">
      <c r="A646" s="18" t="s">
        <v>3530</v>
      </c>
      <c r="B646" s="1">
        <f>VLOOKUP('FINAL CODES'!A646,'Demographic data '!$A$2:$H$927,2,TRUE)</f>
        <v>209</v>
      </c>
      <c r="C646" s="1">
        <f>VLOOKUP(A646,'Demographic data '!$A$2:$H$927,3,TRUE)</f>
        <v>1</v>
      </c>
      <c r="D646" s="1">
        <f>VLOOKUP(A646,'Demographic data '!$A$2:$H$927,4,TRUE)</f>
        <v>36.904109589041099</v>
      </c>
      <c r="E646" s="1">
        <f>VLOOKUP(A646,'Demographic data '!$A$2:$H$927,5,TRUE)</f>
        <v>84</v>
      </c>
      <c r="F646" s="1">
        <f>VLOOKUP(A646,'Demographic data '!$A$2:$H$927,6,TRUE)</f>
        <v>5</v>
      </c>
      <c r="G646" s="1">
        <f>VLOOKUP(A646,'Demographic data '!$A$2:$H$927,7,TRUE)</f>
        <v>4</v>
      </c>
      <c r="H646" s="1">
        <f>VLOOKUP(A646,'Demographic data '!$A$2:$H$927,8,TRUE)</f>
        <v>8</v>
      </c>
      <c r="J646" s="18" t="s">
        <v>3531</v>
      </c>
      <c r="K646" s="18" t="s">
        <v>3532</v>
      </c>
      <c r="L646" s="29"/>
      <c r="M646" s="29"/>
      <c r="N646" s="18" t="s">
        <v>1522</v>
      </c>
      <c r="O646" s="18">
        <v>13</v>
      </c>
      <c r="P646" s="18" t="s">
        <v>242</v>
      </c>
      <c r="Q646" s="18">
        <v>-999</v>
      </c>
      <c r="R646" s="33" t="s">
        <v>3533</v>
      </c>
      <c r="S646" s="33">
        <v>6</v>
      </c>
      <c r="T646" s="33" t="s">
        <v>3534</v>
      </c>
      <c r="U646" s="33">
        <v>13</v>
      </c>
      <c r="V646" s="31"/>
      <c r="W646" s="31"/>
      <c r="X646" s="31"/>
      <c r="Y646" s="31"/>
      <c r="Z646" s="2"/>
      <c r="AA646" s="2"/>
      <c r="AB646" s="2"/>
      <c r="AC646" s="2"/>
      <c r="AD646" s="2"/>
    </row>
    <row r="647" spans="1:33" ht="14.25" customHeight="1" x14ac:dyDescent="0.2">
      <c r="A647" s="18" t="s">
        <v>3535</v>
      </c>
      <c r="B647" s="1">
        <f>VLOOKUP('FINAL CODES'!A647,'Demographic data '!$A$2:$H$927,2,TRUE)</f>
        <v>629</v>
      </c>
      <c r="C647" s="1">
        <f>VLOOKUP(A647,'Demographic data '!$A$2:$H$927,3,TRUE)</f>
        <v>0</v>
      </c>
      <c r="D647" s="1">
        <f>VLOOKUP(A647,'Demographic data '!$A$2:$H$927,4,TRUE)</f>
        <v>29.416438356164385</v>
      </c>
      <c r="E647" s="1">
        <f>VLOOKUP(A647,'Demographic data '!$A$2:$H$927,5,TRUE)</f>
        <v>65</v>
      </c>
      <c r="F647" s="1">
        <f>VLOOKUP(A647,'Demographic data '!$A$2:$H$927,6,TRUE)</f>
        <v>2</v>
      </c>
      <c r="G647" s="1">
        <f>VLOOKUP(A647,'Demographic data '!$A$2:$H$927,7,TRUE)</f>
        <v>1</v>
      </c>
      <c r="H647" s="1">
        <f>VLOOKUP(A647,'Demographic data '!$A$2:$H$927,8,TRUE)</f>
        <v>5</v>
      </c>
      <c r="J647" s="18" t="s">
        <v>3536</v>
      </c>
      <c r="K647" s="18" t="s">
        <v>1145</v>
      </c>
      <c r="L647" s="29"/>
      <c r="M647" s="29"/>
      <c r="N647" s="18" t="s">
        <v>3537</v>
      </c>
      <c r="O647" s="18" t="s">
        <v>716</v>
      </c>
      <c r="P647" s="18" t="s">
        <v>3538</v>
      </c>
      <c r="Q647" s="18">
        <v>2</v>
      </c>
      <c r="R647" s="33" t="s">
        <v>3539</v>
      </c>
      <c r="S647" s="33" t="s">
        <v>3540</v>
      </c>
      <c r="T647" s="33" t="s">
        <v>3541</v>
      </c>
      <c r="U647" s="33">
        <v>13</v>
      </c>
      <c r="V647" s="31"/>
      <c r="W647" s="31"/>
      <c r="X647" s="31"/>
      <c r="Y647" s="31"/>
      <c r="Z647" s="2"/>
      <c r="AA647" s="2"/>
      <c r="AB647" s="2"/>
      <c r="AC647" s="2"/>
      <c r="AD647" s="2"/>
    </row>
    <row r="648" spans="1:33" ht="14.25" customHeight="1" x14ac:dyDescent="0.2">
      <c r="A648" s="18" t="s">
        <v>3542</v>
      </c>
      <c r="B648" s="1">
        <f>VLOOKUP('FINAL CODES'!A648,'Demographic data '!$A$2:$H$927,2,TRUE)</f>
        <v>1040</v>
      </c>
      <c r="C648" s="1">
        <f>VLOOKUP(A648,'Demographic data '!$A$2:$H$927,3,TRUE)</f>
        <v>0</v>
      </c>
      <c r="D648" s="1">
        <f>VLOOKUP(A648,'Demographic data '!$A$2:$H$927,4,TRUE)</f>
        <v>23.627397260273973</v>
      </c>
      <c r="E648" s="1">
        <f>VLOOKUP(A648,'Demographic data '!$A$2:$H$927,5,TRUE)</f>
        <v>79</v>
      </c>
      <c r="F648" s="1">
        <f>VLOOKUP(A648,'Demographic data '!$A$2:$H$927,6,TRUE)</f>
        <v>6</v>
      </c>
      <c r="G648" s="1">
        <f>VLOOKUP(A648,'Demographic data '!$A$2:$H$927,7,TRUE)</f>
        <v>1</v>
      </c>
      <c r="H648" s="1">
        <f>VLOOKUP(A648,'Demographic data '!$A$2:$H$927,8,TRUE)</f>
        <v>10</v>
      </c>
      <c r="J648" s="18" t="s">
        <v>54</v>
      </c>
      <c r="K648" s="18">
        <v>-99</v>
      </c>
      <c r="L648" s="29"/>
      <c r="M648" s="29"/>
      <c r="N648" s="18" t="s">
        <v>54</v>
      </c>
      <c r="O648" s="18">
        <v>-99</v>
      </c>
      <c r="P648" s="18" t="s">
        <v>54</v>
      </c>
      <c r="Q648" s="18">
        <v>-99</v>
      </c>
      <c r="R648" s="33" t="s">
        <v>54</v>
      </c>
      <c r="S648" s="33">
        <v>-99</v>
      </c>
      <c r="T648" s="33" t="s">
        <v>54</v>
      </c>
      <c r="U648" s="33">
        <v>-99</v>
      </c>
      <c r="V648" s="31"/>
      <c r="W648" s="31"/>
      <c r="X648" s="31"/>
      <c r="Y648" s="31"/>
      <c r="Z648" s="2"/>
      <c r="AA648" s="2"/>
      <c r="AB648" s="2"/>
      <c r="AC648" s="2"/>
      <c r="AD648" s="2"/>
      <c r="AG648" s="18" t="s">
        <v>3543</v>
      </c>
    </row>
    <row r="649" spans="1:33" ht="14.25" customHeight="1" x14ac:dyDescent="0.2">
      <c r="A649" s="18" t="s">
        <v>3544</v>
      </c>
      <c r="B649" s="1">
        <f>VLOOKUP('FINAL CODES'!A649,'Demographic data '!$A$2:$H$927,2,TRUE)</f>
        <v>1661</v>
      </c>
      <c r="C649" s="1">
        <f>VLOOKUP(A649,'Demographic data '!$A$2:$H$927,3,TRUE)</f>
        <v>1</v>
      </c>
      <c r="D649" s="1">
        <f>VLOOKUP(A649,'Demographic data '!$A$2:$H$927,4,TRUE)</f>
        <v>56.578082191780823</v>
      </c>
      <c r="E649" s="1">
        <f>VLOOKUP(A649,'Demographic data '!$A$2:$H$927,5,TRUE)</f>
        <v>185</v>
      </c>
      <c r="F649" s="1">
        <f>VLOOKUP(A649,'Demographic data '!$A$2:$H$927,6,TRUE)</f>
        <v>7</v>
      </c>
      <c r="G649" s="1">
        <f>VLOOKUP(A649,'Demographic data '!$A$2:$H$927,7,TRUE)</f>
        <v>2</v>
      </c>
      <c r="H649" s="1">
        <f>VLOOKUP(A649,'Demographic data '!$A$2:$H$927,8,TRUE)</f>
        <v>11</v>
      </c>
      <c r="J649" s="18" t="s">
        <v>3545</v>
      </c>
      <c r="K649" s="18">
        <v>6</v>
      </c>
      <c r="L649" s="29"/>
      <c r="M649" s="29"/>
      <c r="N649" s="18" t="s">
        <v>3546</v>
      </c>
      <c r="O649" s="18" t="s">
        <v>159</v>
      </c>
      <c r="P649" s="18" t="s">
        <v>242</v>
      </c>
      <c r="Q649" s="18">
        <v>-999</v>
      </c>
      <c r="R649" s="33" t="s">
        <v>3547</v>
      </c>
      <c r="S649" s="33" t="s">
        <v>101</v>
      </c>
      <c r="T649" s="33" t="s">
        <v>3548</v>
      </c>
      <c r="U649" s="33" t="s">
        <v>1678</v>
      </c>
      <c r="V649" s="31"/>
      <c r="W649" s="31"/>
      <c r="X649" s="31"/>
      <c r="Y649" s="31"/>
      <c r="Z649" s="2"/>
      <c r="AA649" s="2"/>
      <c r="AB649" s="2"/>
      <c r="AC649" s="2"/>
      <c r="AD649" s="2"/>
    </row>
    <row r="650" spans="1:33" ht="14.25" customHeight="1" x14ac:dyDescent="0.2">
      <c r="A650" s="18" t="s">
        <v>3549</v>
      </c>
      <c r="B650" s="1">
        <f>VLOOKUP('FINAL CODES'!A650,'Demographic data '!$A$2:$H$927,2,TRUE)</f>
        <v>1955</v>
      </c>
      <c r="C650" s="1">
        <f>VLOOKUP(A650,'Demographic data '!$A$2:$H$927,3,TRUE)</f>
        <v>1</v>
      </c>
      <c r="D650" s="1">
        <f>VLOOKUP(A650,'Demographic data '!$A$2:$H$927,4,TRUE)</f>
        <v>64.161643835616445</v>
      </c>
      <c r="E650" s="1">
        <f>VLOOKUP(A650,'Demographic data '!$A$2:$H$927,5,TRUE)</f>
        <v>185</v>
      </c>
      <c r="F650" s="1">
        <f>VLOOKUP(A650,'Demographic data '!$A$2:$H$927,6,TRUE)</f>
        <v>4</v>
      </c>
      <c r="G650" s="1">
        <f>VLOOKUP(A650,'Demographic data '!$A$2:$H$927,7,TRUE)</f>
        <v>11</v>
      </c>
      <c r="H650" s="1">
        <f>VLOOKUP(A650,'Demographic data '!$A$2:$H$927,8,TRUE)</f>
        <v>10</v>
      </c>
      <c r="J650" s="18" t="s">
        <v>3550</v>
      </c>
      <c r="K650" s="18" t="s">
        <v>101</v>
      </c>
      <c r="L650" s="29"/>
      <c r="M650" s="29"/>
      <c r="N650" s="18" t="s">
        <v>3551</v>
      </c>
      <c r="O650" s="18">
        <v>3</v>
      </c>
      <c r="P650" s="18" t="s">
        <v>3552</v>
      </c>
      <c r="Q650" s="18">
        <v>2</v>
      </c>
      <c r="R650" s="33" t="s">
        <v>3553</v>
      </c>
      <c r="S650" s="33">
        <v>2</v>
      </c>
      <c r="T650" s="33" t="s">
        <v>3554</v>
      </c>
      <c r="U650" s="33" t="s">
        <v>133</v>
      </c>
      <c r="V650" s="31"/>
      <c r="W650" s="31"/>
      <c r="X650" s="31"/>
      <c r="Y650" s="31"/>
      <c r="Z650" s="2"/>
      <c r="AA650" s="2"/>
      <c r="AB650" s="2"/>
      <c r="AC650" s="2"/>
      <c r="AD650" s="2"/>
    </row>
    <row r="651" spans="1:33" ht="14.25" customHeight="1" x14ac:dyDescent="0.2">
      <c r="A651" s="18" t="s">
        <v>3555</v>
      </c>
      <c r="B651" s="1">
        <f>VLOOKUP('FINAL CODES'!A651,'Demographic data '!$A$2:$H$927,2,TRUE)</f>
        <v>187</v>
      </c>
      <c r="C651" s="1">
        <f>VLOOKUP(A651,'Demographic data '!$A$2:$H$927,3,TRUE)</f>
        <v>1</v>
      </c>
      <c r="D651" s="1">
        <f>VLOOKUP(A651,'Demographic data '!$A$2:$H$927,4,TRUE)</f>
        <v>65.161643835616445</v>
      </c>
      <c r="E651" s="1">
        <f>VLOOKUP(A651,'Demographic data '!$A$2:$H$927,5,TRUE)</f>
        <v>185</v>
      </c>
      <c r="F651" s="1">
        <f>VLOOKUP(A651,'Demographic data '!$A$2:$H$927,6,TRUE)</f>
        <v>4</v>
      </c>
      <c r="G651" s="1">
        <f>VLOOKUP(A651,'Demographic data '!$A$2:$H$927,7,TRUE)</f>
        <v>5</v>
      </c>
      <c r="H651" s="1">
        <f>VLOOKUP(A651,'Demographic data '!$A$2:$H$927,8,TRUE)</f>
        <v>10</v>
      </c>
      <c r="J651" s="18" t="s">
        <v>54</v>
      </c>
      <c r="K651" s="18">
        <v>-99</v>
      </c>
      <c r="L651" s="29"/>
      <c r="M651" s="29"/>
      <c r="N651" s="18" t="s">
        <v>54</v>
      </c>
      <c r="O651" s="18">
        <v>-99</v>
      </c>
      <c r="P651" s="18" t="s">
        <v>54</v>
      </c>
      <c r="Q651" s="18">
        <v>-99</v>
      </c>
      <c r="R651" s="33" t="s">
        <v>54</v>
      </c>
      <c r="S651" s="33">
        <v>-99</v>
      </c>
      <c r="T651" s="33" t="s">
        <v>54</v>
      </c>
      <c r="U651" s="33">
        <v>-99</v>
      </c>
      <c r="V651" s="31"/>
      <c r="W651" s="31"/>
      <c r="X651" s="31"/>
      <c r="Y651" s="31"/>
      <c r="Z651" s="2"/>
      <c r="AA651" s="2"/>
      <c r="AB651" s="2"/>
      <c r="AC651" s="2"/>
      <c r="AD651" s="2"/>
    </row>
    <row r="652" spans="1:33" ht="14.25" customHeight="1" x14ac:dyDescent="0.2">
      <c r="A652" s="18" t="s">
        <v>3556</v>
      </c>
      <c r="B652" s="1">
        <f>VLOOKUP('FINAL CODES'!A652,'Demographic data '!$A$2:$H$927,2,TRUE)</f>
        <v>3304</v>
      </c>
      <c r="C652" s="1">
        <f>VLOOKUP(A652,'Demographic data '!$A$2:$H$927,3,TRUE)</f>
        <v>0</v>
      </c>
      <c r="D652" s="1">
        <f>VLOOKUP(A652,'Demographic data '!$A$2:$H$927,4,TRUE)</f>
        <v>22.753424657534246</v>
      </c>
      <c r="E652" s="1">
        <f>VLOOKUP(A652,'Demographic data '!$A$2:$H$927,5,TRUE)</f>
        <v>185</v>
      </c>
      <c r="F652" s="1">
        <f>VLOOKUP(A652,'Demographic data '!$A$2:$H$927,6,TRUE)</f>
        <v>2</v>
      </c>
      <c r="G652" s="1">
        <f>VLOOKUP(A652,'Demographic data '!$A$2:$H$927,7,TRUE)</f>
        <v>-99</v>
      </c>
      <c r="H652" s="1">
        <f>VLOOKUP(A652,'Demographic data '!$A$2:$H$927,8,TRUE)</f>
        <v>3</v>
      </c>
      <c r="J652" s="18" t="s">
        <v>54</v>
      </c>
      <c r="K652" s="18">
        <v>-99</v>
      </c>
      <c r="L652" s="29"/>
      <c r="M652" s="29"/>
      <c r="N652" s="18" t="s">
        <v>54</v>
      </c>
      <c r="O652" s="18">
        <v>-99</v>
      </c>
      <c r="P652" s="18" t="s">
        <v>54</v>
      </c>
      <c r="Q652" s="18">
        <v>-99</v>
      </c>
      <c r="R652" s="33" t="s">
        <v>54</v>
      </c>
      <c r="S652" s="33">
        <v>-99</v>
      </c>
      <c r="T652" s="33" t="s">
        <v>54</v>
      </c>
      <c r="U652" s="33">
        <v>-99</v>
      </c>
      <c r="V652" s="31"/>
      <c r="W652" s="31"/>
      <c r="X652" s="31"/>
      <c r="Y652" s="31"/>
      <c r="Z652" s="2"/>
      <c r="AA652" s="2"/>
      <c r="AB652" s="2"/>
      <c r="AC652" s="2"/>
      <c r="AD652" s="2"/>
    </row>
    <row r="653" spans="1:33" ht="14.25" customHeight="1" x14ac:dyDescent="0.2">
      <c r="A653" s="18" t="s">
        <v>3557</v>
      </c>
      <c r="B653" s="1">
        <f>VLOOKUP('FINAL CODES'!A653,'Demographic data '!$A$2:$H$927,2,TRUE)</f>
        <v>77</v>
      </c>
      <c r="C653" s="1">
        <f>VLOOKUP(A653,'Demographic data '!$A$2:$H$927,3,TRUE)</f>
        <v>1</v>
      </c>
      <c r="D653" s="1">
        <f>VLOOKUP(A653,'Demographic data '!$A$2:$H$927,4,TRUE)</f>
        <v>24.315068493150687</v>
      </c>
      <c r="E653" s="1">
        <f>VLOOKUP(A653,'Demographic data '!$A$2:$H$927,5,TRUE)</f>
        <v>79</v>
      </c>
      <c r="F653" s="1">
        <f>VLOOKUP(A653,'Demographic data '!$A$2:$H$927,6,TRUE)</f>
        <v>4</v>
      </c>
      <c r="G653" s="1">
        <f>VLOOKUP(A653,'Demographic data '!$A$2:$H$927,7,TRUE)</f>
        <v>2</v>
      </c>
      <c r="H653" s="1">
        <f>VLOOKUP(A653,'Demographic data '!$A$2:$H$927,8,TRUE)</f>
        <v>10</v>
      </c>
      <c r="J653" s="18" t="s">
        <v>54</v>
      </c>
      <c r="K653" s="18">
        <v>-99</v>
      </c>
      <c r="L653" s="29"/>
      <c r="M653" s="29"/>
      <c r="N653" s="18" t="s">
        <v>3558</v>
      </c>
      <c r="O653" s="18" t="s">
        <v>3559</v>
      </c>
      <c r="P653" s="18" t="s">
        <v>54</v>
      </c>
      <c r="Q653" s="18">
        <v>-99</v>
      </c>
      <c r="R653" s="33" t="s">
        <v>3560</v>
      </c>
      <c r="S653" s="33" t="s">
        <v>838</v>
      </c>
      <c r="T653" s="33" t="s">
        <v>3561</v>
      </c>
      <c r="U653" s="33" t="s">
        <v>2209</v>
      </c>
      <c r="V653" s="31"/>
      <c r="W653" s="31"/>
      <c r="X653" s="31"/>
      <c r="Y653" s="31"/>
      <c r="Z653" s="2"/>
      <c r="AA653" s="2"/>
      <c r="AB653" s="2"/>
      <c r="AC653" s="2"/>
      <c r="AD653" s="2"/>
    </row>
    <row r="654" spans="1:33" ht="14.25" customHeight="1" x14ac:dyDescent="0.2">
      <c r="A654" s="18" t="s">
        <v>3562</v>
      </c>
      <c r="B654" s="1">
        <f>VLOOKUP('FINAL CODES'!A654,'Demographic data '!$A$2:$H$927,2,TRUE)</f>
        <v>1772</v>
      </c>
      <c r="C654" s="1">
        <f>VLOOKUP(A654,'Demographic data '!$A$2:$H$927,3,TRUE)</f>
        <v>1</v>
      </c>
      <c r="D654" s="1">
        <f>VLOOKUP(A654,'Demographic data '!$A$2:$H$927,4,TRUE)</f>
        <v>64.238356164383561</v>
      </c>
      <c r="E654" s="1">
        <f>VLOOKUP(A654,'Demographic data '!$A$2:$H$927,5,TRUE)</f>
        <v>185</v>
      </c>
      <c r="F654" s="1">
        <f>VLOOKUP(A654,'Demographic data '!$A$2:$H$927,6,TRUE)</f>
        <v>7</v>
      </c>
      <c r="G654" s="1">
        <f>VLOOKUP(A654,'Demographic data '!$A$2:$H$927,7,TRUE)</f>
        <v>4</v>
      </c>
      <c r="H654" s="1">
        <f>VLOOKUP(A654,'Demographic data '!$A$2:$H$927,8,TRUE)</f>
        <v>10</v>
      </c>
      <c r="J654" s="18" t="s">
        <v>54</v>
      </c>
      <c r="K654" s="18">
        <v>-99</v>
      </c>
      <c r="L654" s="29"/>
      <c r="M654" s="29"/>
      <c r="N654" s="18" t="s">
        <v>54</v>
      </c>
      <c r="O654" s="18">
        <v>-99</v>
      </c>
      <c r="P654" s="18" t="s">
        <v>54</v>
      </c>
      <c r="Q654" s="18">
        <v>-99</v>
      </c>
      <c r="R654" s="33" t="s">
        <v>54</v>
      </c>
      <c r="S654" s="33">
        <v>-99</v>
      </c>
      <c r="T654" s="33" t="s">
        <v>54</v>
      </c>
      <c r="U654" s="33">
        <v>-99</v>
      </c>
      <c r="V654" s="31"/>
      <c r="W654" s="31"/>
      <c r="X654" s="31"/>
      <c r="Y654" s="31"/>
      <c r="Z654" s="2"/>
      <c r="AA654" s="2"/>
      <c r="AB654" s="2"/>
      <c r="AC654" s="2"/>
      <c r="AD654" s="2"/>
    </row>
    <row r="655" spans="1:33" ht="14.25" customHeight="1" x14ac:dyDescent="0.2">
      <c r="A655" s="18" t="s">
        <v>3563</v>
      </c>
      <c r="B655" s="1">
        <f>VLOOKUP('FINAL CODES'!A655,'Demographic data '!$A$2:$H$927,2,TRUE)</f>
        <v>1355</v>
      </c>
      <c r="C655" s="1">
        <f>VLOOKUP(A655,'Demographic data '!$A$2:$H$927,3,TRUE)</f>
        <v>0</v>
      </c>
      <c r="D655" s="1">
        <f>VLOOKUP(A655,'Demographic data '!$A$2:$H$927,4,TRUE)</f>
        <v>26.632876712328766</v>
      </c>
      <c r="E655" s="1">
        <f>VLOOKUP(A655,'Demographic data '!$A$2:$H$927,5,TRUE)</f>
        <v>185</v>
      </c>
      <c r="F655" s="1">
        <f>VLOOKUP(A655,'Demographic data '!$A$2:$H$927,6,TRUE)</f>
        <v>3</v>
      </c>
      <c r="G655" s="1">
        <f>VLOOKUP(A655,'Demographic data '!$A$2:$H$927,7,TRUE)</f>
        <v>7</v>
      </c>
      <c r="H655" s="1">
        <f>VLOOKUP(A655,'Demographic data '!$A$2:$H$927,8,TRUE)</f>
        <v>10</v>
      </c>
      <c r="J655" s="18" t="s">
        <v>3564</v>
      </c>
      <c r="K655" s="18" t="s">
        <v>724</v>
      </c>
      <c r="L655" s="29"/>
      <c r="M655" s="29"/>
      <c r="N655" s="18" t="s">
        <v>3565</v>
      </c>
      <c r="O655" s="18" t="s">
        <v>3566</v>
      </c>
      <c r="P655" s="18" t="s">
        <v>3567</v>
      </c>
      <c r="Q655" s="18" t="s">
        <v>226</v>
      </c>
      <c r="R655" s="33" t="s">
        <v>3568</v>
      </c>
      <c r="S655" s="33" t="s">
        <v>1288</v>
      </c>
      <c r="T655" s="33" t="s">
        <v>3569</v>
      </c>
      <c r="U655" s="33">
        <v>8</v>
      </c>
      <c r="V655" s="31"/>
      <c r="W655" s="31"/>
      <c r="X655" s="31"/>
      <c r="Y655" s="31"/>
      <c r="Z655" s="2"/>
      <c r="AA655" s="2"/>
      <c r="AB655" s="2"/>
      <c r="AC655" s="2"/>
      <c r="AD655" s="2"/>
    </row>
    <row r="656" spans="1:33" ht="14.25" customHeight="1" x14ac:dyDescent="0.2">
      <c r="A656" s="18" t="s">
        <v>3570</v>
      </c>
      <c r="B656" s="1">
        <f>VLOOKUP('FINAL CODES'!A656,'Demographic data '!$A$2:$H$927,2,TRUE)</f>
        <v>1469</v>
      </c>
      <c r="C656" s="1">
        <f>VLOOKUP(A656,'Demographic data '!$A$2:$H$927,3,TRUE)</f>
        <v>1</v>
      </c>
      <c r="D656" s="1">
        <f>VLOOKUP(A656,'Demographic data '!$A$2:$H$927,4,TRUE)</f>
        <v>53.460273972602742</v>
      </c>
      <c r="E656" s="1">
        <f>VLOOKUP(A656,'Demographic data '!$A$2:$H$927,5,TRUE)</f>
        <v>185</v>
      </c>
      <c r="F656" s="1">
        <f>VLOOKUP(A656,'Demographic data '!$A$2:$H$927,6,TRUE)</f>
        <v>6</v>
      </c>
      <c r="G656" s="1">
        <f>VLOOKUP(A656,'Demographic data '!$A$2:$H$927,7,TRUE)</f>
        <v>2</v>
      </c>
      <c r="H656" s="1">
        <f>VLOOKUP(A656,'Demographic data '!$A$2:$H$927,8,TRUE)</f>
        <v>5</v>
      </c>
      <c r="J656" s="18" t="s">
        <v>54</v>
      </c>
      <c r="K656" s="18">
        <v>-99</v>
      </c>
      <c r="L656" s="29"/>
      <c r="M656" s="29"/>
      <c r="N656" s="18" t="s">
        <v>54</v>
      </c>
      <c r="O656" s="18">
        <v>-99</v>
      </c>
      <c r="P656" s="18" t="s">
        <v>54</v>
      </c>
      <c r="Q656" s="18">
        <v>-99</v>
      </c>
      <c r="R656" s="33" t="s">
        <v>54</v>
      </c>
      <c r="S656" s="33">
        <v>-99</v>
      </c>
      <c r="T656" s="33" t="s">
        <v>54</v>
      </c>
      <c r="U656" s="33">
        <v>-99</v>
      </c>
      <c r="V656" s="31"/>
      <c r="W656" s="31"/>
      <c r="X656" s="31"/>
      <c r="Y656" s="31"/>
      <c r="Z656" s="2"/>
      <c r="AA656" s="2"/>
      <c r="AB656" s="2"/>
      <c r="AC656" s="2"/>
      <c r="AD656" s="2"/>
    </row>
    <row r="657" spans="1:30" ht="14.25" customHeight="1" x14ac:dyDescent="0.2">
      <c r="A657" s="18" t="s">
        <v>3571</v>
      </c>
      <c r="B657" s="1">
        <f>VLOOKUP('FINAL CODES'!A657,'Demographic data '!$A$2:$H$927,2,TRUE)</f>
        <v>527</v>
      </c>
      <c r="C657" s="1">
        <f>VLOOKUP(A657,'Demographic data '!$A$2:$H$927,3,TRUE)</f>
        <v>1</v>
      </c>
      <c r="D657" s="1">
        <f>VLOOKUP(A657,'Demographic data '!$A$2:$H$927,4,TRUE)</f>
        <v>33.561643835616437</v>
      </c>
      <c r="E657" s="1">
        <f>VLOOKUP(A657,'Demographic data '!$A$2:$H$927,5,TRUE)</f>
        <v>75</v>
      </c>
      <c r="F657" s="1">
        <f>VLOOKUP(A657,'Demographic data '!$A$2:$H$927,6,TRUE)</f>
        <v>4</v>
      </c>
      <c r="G657" s="1">
        <f>VLOOKUP(A657,'Demographic data '!$A$2:$H$927,7,TRUE)</f>
        <v>12</v>
      </c>
      <c r="H657" s="1">
        <f>VLOOKUP(A657,'Demographic data '!$A$2:$H$927,8,TRUE)</f>
        <v>8</v>
      </c>
      <c r="J657" s="18" t="s">
        <v>3572</v>
      </c>
      <c r="K657" s="18">
        <v>6</v>
      </c>
      <c r="L657" s="29"/>
      <c r="M657" s="29"/>
      <c r="N657" s="18" t="s">
        <v>3573</v>
      </c>
      <c r="O657" s="18" t="s">
        <v>1248</v>
      </c>
      <c r="P657" s="18" t="s">
        <v>3574</v>
      </c>
      <c r="Q657" s="18">
        <v>-999</v>
      </c>
      <c r="R657" s="33" t="s">
        <v>1033</v>
      </c>
      <c r="S657" s="33">
        <v>-999</v>
      </c>
      <c r="T657" s="33" t="s">
        <v>1122</v>
      </c>
      <c r="U657" s="33">
        <v>13</v>
      </c>
      <c r="V657" s="31"/>
      <c r="W657" s="31"/>
      <c r="X657" s="31"/>
      <c r="Y657" s="31"/>
      <c r="Z657" s="2"/>
      <c r="AA657" s="2"/>
      <c r="AB657" s="2"/>
      <c r="AC657" s="2"/>
      <c r="AD657" s="2"/>
    </row>
    <row r="658" spans="1:30" ht="14.25" customHeight="1" x14ac:dyDescent="0.2">
      <c r="A658" s="18" t="s">
        <v>3575</v>
      </c>
      <c r="B658" s="1">
        <f>VLOOKUP('FINAL CODES'!A658,'Demographic data '!$A$2:$H$927,2,TRUE)</f>
        <v>1267</v>
      </c>
      <c r="C658" s="1">
        <f>VLOOKUP(A658,'Demographic data '!$A$2:$H$927,3,TRUE)</f>
        <v>1</v>
      </c>
      <c r="D658" s="1">
        <f>VLOOKUP(A658,'Demographic data '!$A$2:$H$927,4,TRUE)</f>
        <v>25.731506849315068</v>
      </c>
      <c r="E658" s="1">
        <f>VLOOKUP(A658,'Demographic data '!$A$2:$H$927,5,TRUE)</f>
        <v>185</v>
      </c>
      <c r="F658" s="1">
        <f>VLOOKUP(A658,'Demographic data '!$A$2:$H$927,6,TRUE)</f>
        <v>3</v>
      </c>
      <c r="G658" s="1">
        <f>VLOOKUP(A658,'Demographic data '!$A$2:$H$927,7,TRUE)</f>
        <v>1</v>
      </c>
      <c r="H658" s="1">
        <f>VLOOKUP(A658,'Demographic data '!$A$2:$H$927,8,TRUE)</f>
        <v>2</v>
      </c>
      <c r="J658" s="18" t="s">
        <v>54</v>
      </c>
      <c r="K658" s="18">
        <v>-99</v>
      </c>
      <c r="L658" s="29"/>
      <c r="M658" s="29"/>
      <c r="N658" s="18" t="s">
        <v>54</v>
      </c>
      <c r="O658" s="18">
        <v>-99</v>
      </c>
      <c r="P658" s="18" t="s">
        <v>54</v>
      </c>
      <c r="Q658" s="18">
        <v>-99</v>
      </c>
      <c r="R658" s="33" t="s">
        <v>54</v>
      </c>
      <c r="S658" s="33">
        <v>-99</v>
      </c>
      <c r="T658" s="33" t="s">
        <v>54</v>
      </c>
      <c r="U658" s="33">
        <v>-99</v>
      </c>
      <c r="V658" s="31"/>
      <c r="W658" s="31"/>
      <c r="X658" s="31"/>
      <c r="Y658" s="31"/>
      <c r="Z658" s="2"/>
      <c r="AA658" s="2"/>
      <c r="AB658" s="2"/>
      <c r="AC658" s="2"/>
      <c r="AD658" s="2"/>
    </row>
    <row r="659" spans="1:30" ht="14.25" customHeight="1" x14ac:dyDescent="0.2">
      <c r="A659" s="18" t="s">
        <v>3576</v>
      </c>
      <c r="B659" s="1">
        <f>VLOOKUP('FINAL CODES'!A659,'Demographic data '!$A$2:$H$927,2,TRUE)</f>
        <v>838</v>
      </c>
      <c r="C659" s="1">
        <f>VLOOKUP(A659,'Demographic data '!$A$2:$H$927,3,TRUE)</f>
        <v>0</v>
      </c>
      <c r="D659" s="1">
        <f>VLOOKUP(A659,'Demographic data '!$A$2:$H$927,4,TRUE)</f>
        <v>64.38630136986302</v>
      </c>
      <c r="E659" s="1">
        <f>VLOOKUP(A659,'Demographic data '!$A$2:$H$927,5,TRUE)</f>
        <v>84</v>
      </c>
      <c r="F659" s="1">
        <f>VLOOKUP(A659,'Demographic data '!$A$2:$H$927,6,TRUE)</f>
        <v>7</v>
      </c>
      <c r="G659" s="1">
        <f>VLOOKUP(A659,'Demographic data '!$A$2:$H$927,7,TRUE)</f>
        <v>7</v>
      </c>
      <c r="H659" s="1">
        <f>VLOOKUP(A659,'Demographic data '!$A$2:$H$927,8,TRUE)</f>
        <v>10</v>
      </c>
      <c r="J659" s="18" t="s">
        <v>3577</v>
      </c>
      <c r="K659" s="18">
        <v>7</v>
      </c>
      <c r="L659" s="29" t="s">
        <v>3578</v>
      </c>
      <c r="M659" s="29" t="s">
        <v>1047</v>
      </c>
      <c r="N659" s="18" t="s">
        <v>3579</v>
      </c>
      <c r="O659" s="18" t="s">
        <v>399</v>
      </c>
      <c r="P659" s="18" t="s">
        <v>3580</v>
      </c>
      <c r="Q659" s="18" t="s">
        <v>117</v>
      </c>
      <c r="R659" s="33" t="s">
        <v>3581</v>
      </c>
      <c r="S659" s="33" t="s">
        <v>3582</v>
      </c>
      <c r="T659" s="33" t="s">
        <v>3583</v>
      </c>
      <c r="U659" s="33" t="s">
        <v>152</v>
      </c>
      <c r="V659" s="31"/>
      <c r="W659" s="31"/>
      <c r="X659" s="31"/>
      <c r="Y659" s="31"/>
      <c r="Z659" s="2"/>
      <c r="AA659" s="2"/>
      <c r="AB659" s="2"/>
      <c r="AC659" s="2"/>
      <c r="AD659" s="2"/>
    </row>
    <row r="660" spans="1:30" ht="14.25" customHeight="1" x14ac:dyDescent="0.2">
      <c r="A660" s="18" t="s">
        <v>3584</v>
      </c>
      <c r="B660" s="1">
        <f>VLOOKUP('FINAL CODES'!A660,'Demographic data '!$A$2:$H$927,2,TRUE)</f>
        <v>1338</v>
      </c>
      <c r="C660" s="1">
        <f>VLOOKUP(A660,'Demographic data '!$A$2:$H$927,3,TRUE)</f>
        <v>1</v>
      </c>
      <c r="D660" s="1">
        <f>VLOOKUP(A660,'Demographic data '!$A$2:$H$927,4,TRUE)</f>
        <v>58.463013698630135</v>
      </c>
      <c r="E660" s="1">
        <f>VLOOKUP(A660,'Demographic data '!$A$2:$H$927,5,TRUE)</f>
        <v>84</v>
      </c>
      <c r="F660" s="1">
        <f>VLOOKUP(A660,'Demographic data '!$A$2:$H$927,6,TRUE)</f>
        <v>5</v>
      </c>
      <c r="G660" s="1">
        <f>VLOOKUP(A660,'Demographic data '!$A$2:$H$927,7,TRUE)</f>
        <v>7</v>
      </c>
      <c r="H660" s="1">
        <f>VLOOKUP(A660,'Demographic data '!$A$2:$H$927,8,TRUE)</f>
        <v>10</v>
      </c>
      <c r="J660" s="18" t="s">
        <v>123</v>
      </c>
      <c r="K660" s="18">
        <v>-999</v>
      </c>
      <c r="L660" s="29">
        <v>-999</v>
      </c>
      <c r="M660" s="29">
        <v>-999</v>
      </c>
      <c r="N660" s="18" t="s">
        <v>3585</v>
      </c>
      <c r="O660" s="18" t="s">
        <v>716</v>
      </c>
      <c r="P660" s="18" t="s">
        <v>3586</v>
      </c>
      <c r="Q660" s="18">
        <v>2</v>
      </c>
      <c r="R660" s="33" t="s">
        <v>3587</v>
      </c>
      <c r="S660" s="33" t="s">
        <v>101</v>
      </c>
      <c r="T660" s="33" t="s">
        <v>3588</v>
      </c>
      <c r="U660" s="33">
        <v>7</v>
      </c>
      <c r="V660" s="31"/>
      <c r="W660" s="31"/>
      <c r="X660" s="31"/>
      <c r="Y660" s="31"/>
      <c r="Z660" s="2"/>
      <c r="AA660" s="2"/>
      <c r="AB660" s="2"/>
      <c r="AC660" s="2"/>
      <c r="AD660" s="2"/>
    </row>
    <row r="661" spans="1:30" ht="14.25" customHeight="1" x14ac:dyDescent="0.2">
      <c r="A661" s="18" t="s">
        <v>3589</v>
      </c>
      <c r="B661" s="1">
        <f>VLOOKUP('FINAL CODES'!A661,'Demographic data '!$A$2:$H$927,2,TRUE)</f>
        <v>562</v>
      </c>
      <c r="C661" s="1">
        <f>VLOOKUP(A661,'Demographic data '!$A$2:$H$927,3,TRUE)</f>
        <v>0</v>
      </c>
      <c r="D661" s="1">
        <f>VLOOKUP(A661,'Demographic data '!$A$2:$H$927,4,TRUE)</f>
        <v>79.832876712328769</v>
      </c>
      <c r="E661" s="1">
        <f>VLOOKUP(A661,'Demographic data '!$A$2:$H$927,5,TRUE)</f>
        <v>187</v>
      </c>
      <c r="F661" s="1">
        <f>VLOOKUP(A661,'Demographic data '!$A$2:$H$927,6,TRUE)</f>
        <v>6</v>
      </c>
      <c r="G661" s="1">
        <f>VLOOKUP(A661,'Demographic data '!$A$2:$H$927,7,TRUE)</f>
        <v>11</v>
      </c>
      <c r="H661" s="1">
        <f>VLOOKUP(A661,'Demographic data '!$A$2:$H$927,8,TRUE)</f>
        <v>10</v>
      </c>
      <c r="J661" s="18" t="s">
        <v>54</v>
      </c>
      <c r="K661" s="18">
        <v>-99</v>
      </c>
      <c r="L661" s="29">
        <v>-99</v>
      </c>
      <c r="M661" s="29">
        <v>-99</v>
      </c>
      <c r="N661" s="18" t="s">
        <v>54</v>
      </c>
      <c r="O661" s="18">
        <v>-99</v>
      </c>
      <c r="P661" s="18" t="s">
        <v>54</v>
      </c>
      <c r="Q661" s="18">
        <v>-99</v>
      </c>
      <c r="R661" s="33" t="s">
        <v>54</v>
      </c>
      <c r="S661" s="33">
        <v>-99</v>
      </c>
      <c r="T661" s="33" t="s">
        <v>54</v>
      </c>
      <c r="U661" s="33">
        <v>-99</v>
      </c>
      <c r="V661" s="31"/>
      <c r="W661" s="31"/>
      <c r="X661" s="31"/>
      <c r="Y661" s="31"/>
      <c r="Z661" s="2"/>
      <c r="AA661" s="2"/>
      <c r="AB661" s="2"/>
      <c r="AC661" s="2"/>
      <c r="AD661" s="2"/>
    </row>
    <row r="662" spans="1:30" ht="14.25" customHeight="1" x14ac:dyDescent="0.2">
      <c r="A662" s="18" t="s">
        <v>3590</v>
      </c>
      <c r="B662" s="1">
        <f>VLOOKUP('FINAL CODES'!A662,'Demographic data '!$A$2:$H$927,2,TRUE)</f>
        <v>612</v>
      </c>
      <c r="C662" s="1">
        <f>VLOOKUP(A662,'Demographic data '!$A$2:$H$927,3,TRUE)</f>
        <v>1</v>
      </c>
      <c r="D662" s="1">
        <f>VLOOKUP(A662,'Demographic data '!$A$2:$H$927,4,TRUE)</f>
        <v>36.934246575342463</v>
      </c>
      <c r="E662" s="1">
        <f>VLOOKUP(A662,'Demographic data '!$A$2:$H$927,5,TRUE)</f>
        <v>65</v>
      </c>
      <c r="F662" s="1">
        <f>VLOOKUP(A662,'Demographic data '!$A$2:$H$927,6,TRUE)</f>
        <v>4</v>
      </c>
      <c r="G662" s="1">
        <f>VLOOKUP(A662,'Demographic data '!$A$2:$H$927,7,TRUE)</f>
        <v>7</v>
      </c>
      <c r="H662" s="1">
        <f>VLOOKUP(A662,'Demographic data '!$A$2:$H$927,8,TRUE)</f>
        <v>1</v>
      </c>
      <c r="J662" s="18" t="s">
        <v>3591</v>
      </c>
      <c r="K662" s="18" t="s">
        <v>101</v>
      </c>
      <c r="L662" s="29"/>
      <c r="M662" s="29"/>
      <c r="N662" s="18" t="s">
        <v>54</v>
      </c>
      <c r="O662" s="18">
        <v>-99</v>
      </c>
      <c r="P662" s="18" t="s">
        <v>1711</v>
      </c>
      <c r="Q662" s="18" t="s">
        <v>159</v>
      </c>
      <c r="R662" s="33" t="s">
        <v>3592</v>
      </c>
      <c r="S662" s="33">
        <v>-999</v>
      </c>
      <c r="T662" s="33" t="s">
        <v>54</v>
      </c>
      <c r="U662" s="33">
        <v>-99</v>
      </c>
      <c r="V662" s="31"/>
      <c r="W662" s="31"/>
      <c r="X662" s="31"/>
      <c r="Y662" s="31"/>
      <c r="Z662" s="2"/>
      <c r="AA662" s="2"/>
      <c r="AB662" s="2"/>
      <c r="AC662" s="2"/>
      <c r="AD662" s="2"/>
    </row>
    <row r="663" spans="1:30" ht="14.25" customHeight="1" x14ac:dyDescent="0.2">
      <c r="A663" s="18" t="s">
        <v>3593</v>
      </c>
      <c r="B663" s="1">
        <f>VLOOKUP('FINAL CODES'!A663,'Demographic data '!$A$2:$H$927,2,TRUE)</f>
        <v>419</v>
      </c>
      <c r="C663" s="1">
        <f>VLOOKUP(A663,'Demographic data '!$A$2:$H$927,3,TRUE)</f>
        <v>1</v>
      </c>
      <c r="D663" s="1">
        <f>VLOOKUP(A663,'Demographic data '!$A$2:$H$927,4,TRUE)</f>
        <v>32.904109589041099</v>
      </c>
      <c r="E663" s="1">
        <f>VLOOKUP(A663,'Demographic data '!$A$2:$H$927,5,TRUE)</f>
        <v>185</v>
      </c>
      <c r="F663" s="1">
        <f>VLOOKUP(A663,'Demographic data '!$A$2:$H$927,6,TRUE)</f>
        <v>4</v>
      </c>
      <c r="G663" s="1">
        <f>VLOOKUP(A663,'Demographic data '!$A$2:$H$927,7,TRUE)</f>
        <v>12</v>
      </c>
      <c r="H663" s="1">
        <f>VLOOKUP(A663,'Demographic data '!$A$2:$H$927,8,TRUE)</f>
        <v>8</v>
      </c>
      <c r="J663" s="18" t="s">
        <v>3594</v>
      </c>
      <c r="K663" s="18">
        <v>6</v>
      </c>
      <c r="L663" s="29"/>
      <c r="M663" s="29"/>
      <c r="N663" s="18" t="s">
        <v>3595</v>
      </c>
      <c r="O663" s="18" t="s">
        <v>534</v>
      </c>
      <c r="P663" s="18" t="s">
        <v>54</v>
      </c>
      <c r="Q663" s="18">
        <v>-99</v>
      </c>
      <c r="R663" s="33" t="s">
        <v>54</v>
      </c>
      <c r="S663" s="33">
        <v>-99</v>
      </c>
      <c r="T663" s="33" t="s">
        <v>54</v>
      </c>
      <c r="U663" s="33">
        <v>-99</v>
      </c>
      <c r="V663" s="31"/>
      <c r="W663" s="31"/>
      <c r="X663" s="31"/>
      <c r="Y663" s="31"/>
      <c r="Z663" s="2"/>
      <c r="AA663" s="2"/>
      <c r="AB663" s="2"/>
      <c r="AC663" s="2"/>
      <c r="AD663" s="2"/>
    </row>
    <row r="664" spans="1:30" ht="14.25" customHeight="1" x14ac:dyDescent="0.2">
      <c r="A664" s="18" t="s">
        <v>3596</v>
      </c>
      <c r="B664" s="1">
        <f>VLOOKUP('FINAL CODES'!A664,'Demographic data '!$A$2:$H$927,2,TRUE)</f>
        <v>232</v>
      </c>
      <c r="C664" s="1">
        <f>VLOOKUP(A664,'Demographic data '!$A$2:$H$927,3,TRUE)</f>
        <v>1</v>
      </c>
      <c r="D664" s="1">
        <f>VLOOKUP(A664,'Demographic data '!$A$2:$H$927,4,TRUE)</f>
        <v>29.676712328767124</v>
      </c>
      <c r="E664" s="1">
        <f>VLOOKUP(A664,'Demographic data '!$A$2:$H$927,5,TRUE)</f>
        <v>185</v>
      </c>
      <c r="F664" s="1">
        <f>VLOOKUP(A664,'Demographic data '!$A$2:$H$927,6,TRUE)</f>
        <v>3</v>
      </c>
      <c r="G664" s="1">
        <f>VLOOKUP(A664,'Demographic data '!$A$2:$H$927,7,TRUE)</f>
        <v>4</v>
      </c>
      <c r="H664" s="1">
        <f>VLOOKUP(A664,'Demographic data '!$A$2:$H$927,8,TRUE)</f>
        <v>8</v>
      </c>
      <c r="J664" s="18" t="s">
        <v>3597</v>
      </c>
      <c r="K664" s="18" t="s">
        <v>101</v>
      </c>
      <c r="L664" s="34" t="s">
        <v>101</v>
      </c>
      <c r="M664" s="34">
        <v>6</v>
      </c>
      <c r="N664" s="18" t="s">
        <v>3598</v>
      </c>
      <c r="O664" s="18" t="s">
        <v>2313</v>
      </c>
      <c r="P664" s="18" t="s">
        <v>3599</v>
      </c>
      <c r="Q664" s="18">
        <v>2</v>
      </c>
      <c r="R664" s="33" t="s">
        <v>3600</v>
      </c>
      <c r="S664" s="33" t="s">
        <v>101</v>
      </c>
      <c r="T664" s="33" t="s">
        <v>3601</v>
      </c>
      <c r="U664" s="33" t="s">
        <v>101</v>
      </c>
      <c r="V664" s="31"/>
      <c r="W664" s="31"/>
      <c r="X664" s="31"/>
      <c r="Y664" s="31"/>
      <c r="Z664" s="2"/>
      <c r="AA664" s="2"/>
      <c r="AB664" s="2"/>
      <c r="AC664" s="2"/>
      <c r="AD664" s="2"/>
    </row>
    <row r="665" spans="1:30" ht="14.25" customHeight="1" x14ac:dyDescent="0.2">
      <c r="A665" s="18" t="s">
        <v>3602</v>
      </c>
      <c r="B665" s="1">
        <f>VLOOKUP('FINAL CODES'!A665,'Demographic data '!$A$2:$H$927,2,TRUE)</f>
        <v>744</v>
      </c>
      <c r="C665" s="1">
        <f>VLOOKUP(A665,'Demographic data '!$A$2:$H$927,3,TRUE)</f>
        <v>1</v>
      </c>
      <c r="D665" s="1">
        <f>VLOOKUP(A665,'Demographic data '!$A$2:$H$927,4,TRUE)</f>
        <v>35.964383561643835</v>
      </c>
      <c r="E665" s="1">
        <f>VLOOKUP(A665,'Demographic data '!$A$2:$H$927,5,TRUE)</f>
        <v>67</v>
      </c>
      <c r="F665" s="1">
        <f>VLOOKUP(A665,'Demographic data '!$A$2:$H$927,6,TRUE)</f>
        <v>5</v>
      </c>
      <c r="G665" s="1">
        <f>VLOOKUP(A665,'Demographic data '!$A$2:$H$927,7,TRUE)</f>
        <v>3</v>
      </c>
      <c r="H665" s="1">
        <f>VLOOKUP(A665,'Demographic data '!$A$2:$H$927,8,TRUE)</f>
        <v>10</v>
      </c>
      <c r="J665" s="18" t="s">
        <v>54</v>
      </c>
      <c r="K665" s="18">
        <v>-99</v>
      </c>
      <c r="L665" s="29"/>
      <c r="M665" s="29"/>
      <c r="N665" s="18" t="s">
        <v>54</v>
      </c>
      <c r="O665" s="18">
        <v>-99</v>
      </c>
      <c r="P665" s="18" t="s">
        <v>54</v>
      </c>
      <c r="Q665" s="18">
        <v>-99</v>
      </c>
      <c r="R665" s="33" t="s">
        <v>54</v>
      </c>
      <c r="S665" s="33">
        <v>-99</v>
      </c>
      <c r="T665" s="33" t="s">
        <v>54</v>
      </c>
      <c r="U665" s="33">
        <v>-99</v>
      </c>
      <c r="V665" s="31"/>
      <c r="W665" s="31"/>
      <c r="X665" s="31"/>
      <c r="Y665" s="31"/>
      <c r="Z665" s="2"/>
      <c r="AA665" s="2"/>
      <c r="AB665" s="2"/>
      <c r="AC665" s="2"/>
      <c r="AD665" s="2"/>
    </row>
    <row r="666" spans="1:30" ht="14.25" customHeight="1" x14ac:dyDescent="0.2">
      <c r="A666" s="18" t="s">
        <v>3603</v>
      </c>
      <c r="B666" s="1">
        <f>VLOOKUP('FINAL CODES'!A666,'Demographic data '!$A$2:$H$927,2,TRUE)</f>
        <v>2125</v>
      </c>
      <c r="C666" s="1">
        <f>VLOOKUP(A666,'Demographic data '!$A$2:$H$927,3,TRUE)</f>
        <v>1</v>
      </c>
      <c r="D666" s="1">
        <f>VLOOKUP(A666,'Demographic data '!$A$2:$H$927,4,TRUE)</f>
        <v>31.915068493150685</v>
      </c>
      <c r="E666" s="1">
        <f>VLOOKUP(A666,'Demographic data '!$A$2:$H$927,5,TRUE)</f>
        <v>185</v>
      </c>
      <c r="F666" s="1">
        <f>VLOOKUP(A666,'Demographic data '!$A$2:$H$927,6,TRUE)</f>
        <v>4</v>
      </c>
      <c r="G666" s="1">
        <f>VLOOKUP(A666,'Demographic data '!$A$2:$H$927,7,TRUE)</f>
        <v>-9</v>
      </c>
      <c r="H666" s="1">
        <f>VLOOKUP(A666,'Demographic data '!$A$2:$H$927,8,TRUE)</f>
        <v>-9</v>
      </c>
      <c r="J666" s="18" t="s">
        <v>3511</v>
      </c>
      <c r="K666" s="18">
        <v>6</v>
      </c>
      <c r="L666" s="29"/>
      <c r="M666" s="29"/>
      <c r="N666" s="18" t="s">
        <v>2695</v>
      </c>
      <c r="O666" s="18">
        <v>-999</v>
      </c>
      <c r="P666" s="18" t="s">
        <v>2271</v>
      </c>
      <c r="Q666" s="18">
        <v>-999</v>
      </c>
      <c r="R666" s="33" t="s">
        <v>54</v>
      </c>
      <c r="S666" s="33">
        <v>-99</v>
      </c>
      <c r="T666" s="33" t="s">
        <v>54</v>
      </c>
      <c r="U666" s="33">
        <v>-99</v>
      </c>
      <c r="V666" s="31"/>
      <c r="W666" s="31"/>
      <c r="X666" s="31"/>
      <c r="Y666" s="31"/>
      <c r="Z666" s="2"/>
      <c r="AA666" s="2"/>
      <c r="AB666" s="2"/>
      <c r="AC666" s="2"/>
      <c r="AD666" s="2"/>
    </row>
    <row r="667" spans="1:30" ht="14.25" customHeight="1" x14ac:dyDescent="0.2">
      <c r="A667" s="18" t="s">
        <v>3604</v>
      </c>
      <c r="B667" s="1">
        <f>VLOOKUP('FINAL CODES'!A667,'Demographic data '!$A$2:$H$927,2,TRUE)</f>
        <v>336</v>
      </c>
      <c r="C667" s="1">
        <f>VLOOKUP(A667,'Demographic data '!$A$2:$H$927,3,TRUE)</f>
        <v>1</v>
      </c>
      <c r="D667" s="1">
        <f>VLOOKUP(A667,'Demographic data '!$A$2:$H$927,4,TRUE)</f>
        <v>42.2</v>
      </c>
      <c r="E667" s="1">
        <f>VLOOKUP(A667,'Demographic data '!$A$2:$H$927,5,TRUE)</f>
        <v>67</v>
      </c>
      <c r="F667" s="1">
        <f>VLOOKUP(A667,'Demographic data '!$A$2:$H$927,6,TRUE)</f>
        <v>5</v>
      </c>
      <c r="G667" s="1">
        <f>VLOOKUP(A667,'Demographic data '!$A$2:$H$927,7,TRUE)</f>
        <v>2</v>
      </c>
      <c r="H667" s="1">
        <f>VLOOKUP(A667,'Demographic data '!$A$2:$H$927,8,TRUE)</f>
        <v>3</v>
      </c>
      <c r="J667" s="18" t="s">
        <v>3605</v>
      </c>
      <c r="K667" s="18">
        <v>6</v>
      </c>
      <c r="L667" s="29"/>
      <c r="M667" s="29"/>
      <c r="N667" s="18" t="s">
        <v>3606</v>
      </c>
      <c r="O667" s="18" t="s">
        <v>1304</v>
      </c>
      <c r="P667" s="18" t="s">
        <v>3607</v>
      </c>
      <c r="Q667" s="18">
        <v>2</v>
      </c>
      <c r="R667" s="33" t="s">
        <v>3608</v>
      </c>
      <c r="S667" s="33" t="s">
        <v>80</v>
      </c>
      <c r="T667" s="33" t="s">
        <v>3609</v>
      </c>
      <c r="U667" s="33" t="s">
        <v>3610</v>
      </c>
      <c r="V667" s="31"/>
      <c r="W667" s="31"/>
      <c r="X667" s="31"/>
      <c r="Y667" s="31"/>
      <c r="Z667" s="2"/>
      <c r="AA667" s="2"/>
      <c r="AB667" s="2"/>
      <c r="AC667" s="2"/>
      <c r="AD667" s="2"/>
    </row>
    <row r="668" spans="1:30" ht="14.25" customHeight="1" x14ac:dyDescent="0.2">
      <c r="A668" s="18" t="s">
        <v>3611</v>
      </c>
      <c r="B668" s="1">
        <f>VLOOKUP('FINAL CODES'!A668,'Demographic data '!$A$2:$H$927,2,TRUE)</f>
        <v>1281</v>
      </c>
      <c r="C668" s="1">
        <f>VLOOKUP(A668,'Demographic data '!$A$2:$H$927,3,TRUE)</f>
        <v>1</v>
      </c>
      <c r="D668" s="1">
        <f>VLOOKUP(A668,'Demographic data '!$A$2:$H$927,4,TRUE)</f>
        <v>24.994520547945207</v>
      </c>
      <c r="E668" s="1">
        <f>VLOOKUP(A668,'Demographic data '!$A$2:$H$927,5,TRUE)</f>
        <v>144</v>
      </c>
      <c r="F668" s="1">
        <f>VLOOKUP(A668,'Demographic data '!$A$2:$H$927,6,TRUE)</f>
        <v>4</v>
      </c>
      <c r="G668" s="1">
        <f>VLOOKUP(A668,'Demographic data '!$A$2:$H$927,7,TRUE)</f>
        <v>5</v>
      </c>
      <c r="H668" s="1">
        <f>VLOOKUP(A668,'Demographic data '!$A$2:$H$927,8,TRUE)</f>
        <v>3</v>
      </c>
      <c r="J668" s="18" t="s">
        <v>54</v>
      </c>
      <c r="K668" s="18">
        <v>-99</v>
      </c>
      <c r="L668" s="32">
        <v>-99</v>
      </c>
      <c r="M668" s="29"/>
      <c r="N668" s="18" t="s">
        <v>54</v>
      </c>
      <c r="O668" s="18">
        <v>-99</v>
      </c>
      <c r="P668" s="18" t="s">
        <v>3612</v>
      </c>
      <c r="Q668" s="18" t="s">
        <v>3613</v>
      </c>
      <c r="R668" s="33" t="s">
        <v>54</v>
      </c>
      <c r="S668" s="33">
        <v>-99</v>
      </c>
      <c r="T668" s="33" t="s">
        <v>54</v>
      </c>
      <c r="U668" s="33">
        <v>-99</v>
      </c>
      <c r="V668" s="31"/>
      <c r="W668" s="31"/>
      <c r="X668" s="31"/>
      <c r="Y668" s="31"/>
      <c r="Z668" s="2"/>
      <c r="AA668" s="2"/>
      <c r="AB668" s="2"/>
      <c r="AC668" s="2"/>
      <c r="AD668" s="2"/>
    </row>
    <row r="669" spans="1:30" ht="14.25" customHeight="1" x14ac:dyDescent="0.2">
      <c r="A669" s="18" t="s">
        <v>3614</v>
      </c>
      <c r="B669" s="1">
        <f>VLOOKUP('FINAL CODES'!A669,'Demographic data '!$A$2:$H$927,2,TRUE)</f>
        <v>2062</v>
      </c>
      <c r="C669" s="1">
        <f>VLOOKUP(A669,'Demographic data '!$A$2:$H$927,3,TRUE)</f>
        <v>1</v>
      </c>
      <c r="D669" s="1">
        <f>VLOOKUP(A669,'Demographic data '!$A$2:$H$927,4,TRUE)</f>
        <v>33.81095890410959</v>
      </c>
      <c r="E669" s="1">
        <f>VLOOKUP(A669,'Demographic data '!$A$2:$H$927,5,TRUE)</f>
        <v>187</v>
      </c>
      <c r="F669" s="1">
        <f>VLOOKUP(A669,'Demographic data '!$A$2:$H$927,6,TRUE)</f>
        <v>4</v>
      </c>
      <c r="G669" s="1">
        <f>VLOOKUP(A669,'Demographic data '!$A$2:$H$927,7,TRUE)</f>
        <v>12</v>
      </c>
      <c r="H669" s="1">
        <f>VLOOKUP(A669,'Demographic data '!$A$2:$H$927,8,TRUE)</f>
        <v>10</v>
      </c>
      <c r="J669" s="18" t="s">
        <v>3615</v>
      </c>
      <c r="K669" s="18" t="s">
        <v>3616</v>
      </c>
      <c r="L669" s="29"/>
      <c r="M669" s="29"/>
      <c r="N669" s="18" t="s">
        <v>3617</v>
      </c>
      <c r="O669" s="18" t="s">
        <v>3618</v>
      </c>
      <c r="P669" s="18" t="s">
        <v>54</v>
      </c>
      <c r="Q669" s="18">
        <v>-99</v>
      </c>
      <c r="R669" s="33" t="s">
        <v>3619</v>
      </c>
      <c r="S669" s="33" t="s">
        <v>421</v>
      </c>
      <c r="T669" s="33" t="s">
        <v>3620</v>
      </c>
      <c r="U669" s="33" t="s">
        <v>3621</v>
      </c>
      <c r="V669" s="31"/>
      <c r="W669" s="31"/>
      <c r="X669" s="31"/>
      <c r="Y669" s="31"/>
      <c r="Z669" s="2"/>
      <c r="AA669" s="2"/>
      <c r="AB669" s="2"/>
      <c r="AC669" s="2"/>
      <c r="AD669" s="2"/>
    </row>
    <row r="670" spans="1:30" ht="14.25" customHeight="1" x14ac:dyDescent="0.2">
      <c r="A670" s="18" t="s">
        <v>3622</v>
      </c>
      <c r="B670" s="1">
        <f>VLOOKUP('FINAL CODES'!A670,'Demographic data '!$A$2:$H$927,2,TRUE)</f>
        <v>1526</v>
      </c>
      <c r="C670" s="1">
        <f>VLOOKUP(A670,'Demographic data '!$A$2:$H$927,3,TRUE)</f>
        <v>1</v>
      </c>
      <c r="D670" s="1">
        <f>VLOOKUP(A670,'Demographic data '!$A$2:$H$927,4,TRUE)</f>
        <v>25.12054794520548</v>
      </c>
      <c r="E670" s="1">
        <f>VLOOKUP(A670,'Demographic data '!$A$2:$H$927,5,TRUE)</f>
        <v>185</v>
      </c>
      <c r="F670" s="1">
        <f>VLOOKUP(A670,'Demographic data '!$A$2:$H$927,6,TRUE)</f>
        <v>3</v>
      </c>
      <c r="G670" s="1">
        <f>VLOOKUP(A670,'Demographic data '!$A$2:$H$927,7,TRUE)</f>
        <v>5</v>
      </c>
      <c r="H670" s="1">
        <f>VLOOKUP(A670,'Demographic data '!$A$2:$H$927,8,TRUE)</f>
        <v>3</v>
      </c>
      <c r="J670" s="18" t="s">
        <v>54</v>
      </c>
      <c r="K670" s="18">
        <v>-99</v>
      </c>
      <c r="L670" s="29"/>
      <c r="M670" s="29"/>
      <c r="N670" s="18" t="s">
        <v>54</v>
      </c>
      <c r="O670" s="18">
        <v>-99</v>
      </c>
      <c r="P670" s="18" t="s">
        <v>54</v>
      </c>
      <c r="Q670" s="18">
        <v>-99</v>
      </c>
      <c r="R670" s="33" t="s">
        <v>54</v>
      </c>
      <c r="S670" s="33">
        <v>-99</v>
      </c>
      <c r="T670" s="33" t="s">
        <v>54</v>
      </c>
      <c r="U670" s="33">
        <v>-99</v>
      </c>
      <c r="V670" s="31"/>
      <c r="W670" s="31"/>
      <c r="X670" s="31"/>
      <c r="Y670" s="31"/>
      <c r="Z670" s="2"/>
      <c r="AA670" s="2"/>
      <c r="AB670" s="2"/>
      <c r="AC670" s="2"/>
      <c r="AD670" s="2"/>
    </row>
    <row r="671" spans="1:30" ht="14.25" customHeight="1" x14ac:dyDescent="0.2">
      <c r="A671" s="18" t="s">
        <v>3623</v>
      </c>
      <c r="B671" s="1">
        <f>VLOOKUP('FINAL CODES'!A671,'Demographic data '!$A$2:$H$927,2,TRUE)</f>
        <v>1829</v>
      </c>
      <c r="C671" s="1">
        <f>VLOOKUP(A671,'Demographic data '!$A$2:$H$927,3,TRUE)</f>
        <v>1</v>
      </c>
      <c r="D671" s="1">
        <f>VLOOKUP(A671,'Demographic data '!$A$2:$H$927,4,TRUE)</f>
        <v>26.983561643835618</v>
      </c>
      <c r="E671" s="1">
        <f>VLOOKUP(A671,'Demographic data '!$A$2:$H$927,5,TRUE)</f>
        <v>185</v>
      </c>
      <c r="F671" s="1">
        <f>VLOOKUP(A671,'Demographic data '!$A$2:$H$927,6,TRUE)</f>
        <v>4</v>
      </c>
      <c r="G671" s="1">
        <f>VLOOKUP(A671,'Demographic data '!$A$2:$H$927,7,TRUE)</f>
        <v>4</v>
      </c>
      <c r="H671" s="1">
        <f>VLOOKUP(A671,'Demographic data '!$A$2:$H$927,8,TRUE)</f>
        <v>10</v>
      </c>
      <c r="J671" s="18" t="s">
        <v>3624</v>
      </c>
      <c r="K671" s="18">
        <v>2</v>
      </c>
      <c r="L671" s="29"/>
      <c r="M671" s="29"/>
      <c r="N671" s="18" t="s">
        <v>3625</v>
      </c>
      <c r="O671" s="18" t="s">
        <v>3626</v>
      </c>
      <c r="P671" s="18" t="s">
        <v>3627</v>
      </c>
      <c r="Q671" s="18" t="s">
        <v>3628</v>
      </c>
      <c r="R671" s="33" t="s">
        <v>3629</v>
      </c>
      <c r="S671" s="33" t="s">
        <v>3630</v>
      </c>
      <c r="T671" s="33" t="s">
        <v>3631</v>
      </c>
      <c r="U671" s="33" t="s">
        <v>3632</v>
      </c>
      <c r="V671" s="31"/>
      <c r="W671" s="31"/>
      <c r="X671" s="31"/>
      <c r="Y671" s="31"/>
      <c r="Z671" s="2"/>
      <c r="AA671" s="2"/>
      <c r="AB671" s="2"/>
      <c r="AC671" s="2"/>
      <c r="AD671" s="2"/>
    </row>
    <row r="672" spans="1:30" ht="14.25" customHeight="1" x14ac:dyDescent="0.2">
      <c r="A672" s="18" t="s">
        <v>3633</v>
      </c>
      <c r="B672" s="1">
        <f>VLOOKUP('FINAL CODES'!A672,'Demographic data '!$A$2:$H$927,2,TRUE)</f>
        <v>1636</v>
      </c>
      <c r="C672" s="1">
        <f>VLOOKUP(A672,'Demographic data '!$A$2:$H$927,3,TRUE)</f>
        <v>1</v>
      </c>
      <c r="D672" s="1">
        <f>VLOOKUP(A672,'Demographic data '!$A$2:$H$927,4,TRUE)</f>
        <v>47.197260273972603</v>
      </c>
      <c r="E672" s="1">
        <f>VLOOKUP(A672,'Demographic data '!$A$2:$H$927,5,TRUE)</f>
        <v>185</v>
      </c>
      <c r="F672" s="1">
        <f>VLOOKUP(A672,'Demographic data '!$A$2:$H$927,6,TRUE)</f>
        <v>6</v>
      </c>
      <c r="G672" s="1">
        <f>VLOOKUP(A672,'Demographic data '!$A$2:$H$927,7,TRUE)</f>
        <v>5</v>
      </c>
      <c r="H672" s="1">
        <f>VLOOKUP(A672,'Demographic data '!$A$2:$H$927,8,TRUE)</f>
        <v>10</v>
      </c>
      <c r="J672" s="18" t="s">
        <v>54</v>
      </c>
      <c r="K672" s="18">
        <v>-99</v>
      </c>
      <c r="L672" s="32">
        <v>-99</v>
      </c>
      <c r="M672" s="32"/>
      <c r="N672" s="18" t="s">
        <v>54</v>
      </c>
      <c r="O672" s="18">
        <v>-99</v>
      </c>
      <c r="P672" s="18" t="s">
        <v>54</v>
      </c>
      <c r="Q672" s="18">
        <v>-99</v>
      </c>
      <c r="R672" s="33" t="s">
        <v>54</v>
      </c>
      <c r="S672" s="33">
        <v>-99</v>
      </c>
      <c r="T672" s="33" t="s">
        <v>54</v>
      </c>
      <c r="U672" s="33">
        <v>-99</v>
      </c>
      <c r="V672" s="31"/>
      <c r="W672" s="31"/>
      <c r="X672" s="31"/>
      <c r="Y672" s="31"/>
      <c r="Z672" s="2"/>
      <c r="AA672" s="2"/>
      <c r="AB672" s="2"/>
      <c r="AC672" s="2"/>
      <c r="AD672" s="2"/>
    </row>
    <row r="673" spans="1:34" ht="14.25" customHeight="1" x14ac:dyDescent="0.2">
      <c r="A673" s="18" t="s">
        <v>3634</v>
      </c>
      <c r="B673" s="1">
        <f>VLOOKUP('FINAL CODES'!A673,'Demographic data '!$A$2:$H$927,2,TRUE)</f>
        <v>827</v>
      </c>
      <c r="C673" s="1">
        <f>VLOOKUP(A673,'Demographic data '!$A$2:$H$927,3,TRUE)</f>
        <v>1</v>
      </c>
      <c r="D673" s="1">
        <f>VLOOKUP(A673,'Demographic data '!$A$2:$H$927,4,TRUE)</f>
        <v>28.80821917808219</v>
      </c>
      <c r="E673" s="1">
        <f>VLOOKUP(A673,'Demographic data '!$A$2:$H$927,5,TRUE)</f>
        <v>185</v>
      </c>
      <c r="F673" s="1">
        <f>VLOOKUP(A673,'Demographic data '!$A$2:$H$927,6,TRUE)</f>
        <v>3</v>
      </c>
      <c r="G673" s="1">
        <f>VLOOKUP(A673,'Demographic data '!$A$2:$H$927,7,TRUE)</f>
        <v>3</v>
      </c>
      <c r="H673" s="1">
        <f>VLOOKUP(A673,'Demographic data '!$A$2:$H$927,8,TRUE)</f>
        <v>4</v>
      </c>
      <c r="J673" s="18" t="s">
        <v>3635</v>
      </c>
      <c r="K673" s="18">
        <v>-999</v>
      </c>
      <c r="L673" s="29"/>
      <c r="M673" s="29">
        <v>-999</v>
      </c>
      <c r="N673" s="18" t="s">
        <v>3636</v>
      </c>
      <c r="O673" s="18" t="s">
        <v>3637</v>
      </c>
      <c r="P673" s="18" t="s">
        <v>3638</v>
      </c>
      <c r="Q673" s="18">
        <v>2</v>
      </c>
      <c r="R673" s="33" t="s">
        <v>3639</v>
      </c>
      <c r="S673" s="33" t="s">
        <v>133</v>
      </c>
      <c r="T673" s="33" t="s">
        <v>3640</v>
      </c>
      <c r="U673" s="33" t="s">
        <v>3641</v>
      </c>
      <c r="V673" s="31"/>
      <c r="W673" s="31"/>
      <c r="X673" s="31"/>
      <c r="Y673" s="31"/>
      <c r="Z673" s="2"/>
      <c r="AA673" s="2"/>
      <c r="AB673" s="2"/>
      <c r="AC673" s="2"/>
      <c r="AD673" s="2"/>
    </row>
    <row r="674" spans="1:34" ht="14.25" customHeight="1" x14ac:dyDescent="0.2">
      <c r="A674" s="18" t="s">
        <v>3642</v>
      </c>
      <c r="B674" s="1">
        <f>VLOOKUP('FINAL CODES'!A674,'Demographic data '!$A$2:$H$927,2,TRUE)</f>
        <v>58</v>
      </c>
      <c r="C674" s="1">
        <f>VLOOKUP(A674,'Demographic data '!$A$2:$H$927,3,TRUE)</f>
        <v>1</v>
      </c>
      <c r="D674" s="1">
        <f>VLOOKUP(A674,'Demographic data '!$A$2:$H$927,4,TRUE)</f>
        <v>55.909589041095892</v>
      </c>
      <c r="E674" s="1">
        <f>VLOOKUP(A674,'Demographic data '!$A$2:$H$927,5,TRUE)</f>
        <v>185</v>
      </c>
      <c r="F674" s="1">
        <f>VLOOKUP(A674,'Demographic data '!$A$2:$H$927,6,TRUE)</f>
        <v>4</v>
      </c>
      <c r="G674" s="1">
        <f>VLOOKUP(A674,'Demographic data '!$A$2:$H$927,7,TRUE)</f>
        <v>6</v>
      </c>
      <c r="H674" s="1">
        <f>VLOOKUP(A674,'Demographic data '!$A$2:$H$927,8,TRUE)</f>
        <v>10</v>
      </c>
      <c r="J674" s="18" t="s">
        <v>3643</v>
      </c>
      <c r="K674" s="18">
        <v>-999</v>
      </c>
      <c r="L674" s="29"/>
      <c r="M674" s="29"/>
      <c r="N674" s="18" t="s">
        <v>54</v>
      </c>
      <c r="O674" s="18">
        <v>-99</v>
      </c>
      <c r="P674" s="18" t="s">
        <v>54</v>
      </c>
      <c r="Q674" s="18">
        <v>-99</v>
      </c>
      <c r="R674" s="33" t="s">
        <v>3644</v>
      </c>
      <c r="S674" s="33" t="s">
        <v>101</v>
      </c>
      <c r="T674" s="33" t="s">
        <v>3645</v>
      </c>
      <c r="U674" s="33">
        <v>12</v>
      </c>
      <c r="V674" s="31"/>
      <c r="W674" s="31"/>
      <c r="X674" s="31"/>
      <c r="Y674" s="31"/>
      <c r="Z674" s="2"/>
      <c r="AA674" s="2"/>
      <c r="AB674" s="2"/>
      <c r="AC674" s="2"/>
      <c r="AD674" s="2"/>
    </row>
    <row r="675" spans="1:34" ht="14.25" customHeight="1" x14ac:dyDescent="0.2">
      <c r="A675" s="18" t="s">
        <v>3646</v>
      </c>
      <c r="B675" s="1">
        <f>VLOOKUP('FINAL CODES'!A675,'Demographic data '!$A$2:$H$927,2,TRUE)</f>
        <v>450</v>
      </c>
      <c r="C675" s="1">
        <f>VLOOKUP(A675,'Demographic data '!$A$2:$H$927,3,TRUE)</f>
        <v>1</v>
      </c>
      <c r="D675" s="1">
        <f>VLOOKUP(A675,'Demographic data '!$A$2:$H$927,4,TRUE)</f>
        <v>40.893150684931506</v>
      </c>
      <c r="E675" s="1">
        <f>VLOOKUP(A675,'Demographic data '!$A$2:$H$927,5,TRUE)</f>
        <v>185</v>
      </c>
      <c r="F675" s="1">
        <f>VLOOKUP(A675,'Demographic data '!$A$2:$H$927,6,TRUE)</f>
        <v>3</v>
      </c>
      <c r="G675" s="1">
        <f>VLOOKUP(A675,'Demographic data '!$A$2:$H$927,7,TRUE)</f>
        <v>3</v>
      </c>
      <c r="H675" s="1">
        <f>VLOOKUP(A675,'Demographic data '!$A$2:$H$927,8,TRUE)</f>
        <v>8</v>
      </c>
      <c r="J675" s="18" t="s">
        <v>1943</v>
      </c>
      <c r="K675" s="18">
        <v>-999</v>
      </c>
      <c r="L675" s="29"/>
      <c r="M675" s="29"/>
      <c r="N675" s="18" t="s">
        <v>3647</v>
      </c>
      <c r="P675" s="18" t="s">
        <v>3648</v>
      </c>
      <c r="R675" s="33" t="s">
        <v>3649</v>
      </c>
      <c r="S675" s="33" t="s">
        <v>101</v>
      </c>
      <c r="T675" s="33" t="s">
        <v>3650</v>
      </c>
      <c r="U675" s="33">
        <v>8</v>
      </c>
      <c r="V675" s="31"/>
      <c r="W675" s="31"/>
      <c r="X675" s="31"/>
      <c r="Y675" s="31"/>
      <c r="Z675" s="2"/>
      <c r="AA675" s="2"/>
      <c r="AB675" s="2"/>
      <c r="AC675" s="2"/>
      <c r="AD675" s="2"/>
    </row>
    <row r="676" spans="1:34" ht="14.25" customHeight="1" x14ac:dyDescent="0.2">
      <c r="A676" s="18" t="s">
        <v>3651</v>
      </c>
      <c r="B676" s="1">
        <f>VLOOKUP('FINAL CODES'!A676,'Demographic data '!$A$2:$H$927,2,TRUE)</f>
        <v>433</v>
      </c>
      <c r="C676" s="1">
        <f>VLOOKUP(A676,'Demographic data '!$A$2:$H$927,3,TRUE)</f>
        <v>1</v>
      </c>
      <c r="D676" s="1">
        <f>VLOOKUP(A676,'Demographic data '!$A$2:$H$927,4,TRUE)</f>
        <v>28.073972602739726</v>
      </c>
      <c r="E676" s="1">
        <f>VLOOKUP(A676,'Demographic data '!$A$2:$H$927,5,TRUE)</f>
        <v>185</v>
      </c>
      <c r="F676" s="1">
        <f>VLOOKUP(A676,'Demographic data '!$A$2:$H$927,6,TRUE)</f>
        <v>4</v>
      </c>
      <c r="G676" s="1">
        <f>VLOOKUP(A676,'Demographic data '!$A$2:$H$927,7,TRUE)</f>
        <v>9</v>
      </c>
      <c r="H676" s="1">
        <f>VLOOKUP(A676,'Demographic data '!$A$2:$H$927,8,TRUE)</f>
        <v>10</v>
      </c>
      <c r="J676" s="18" t="s">
        <v>54</v>
      </c>
      <c r="K676" s="18">
        <v>-99</v>
      </c>
      <c r="L676" s="29"/>
      <c r="M676" s="29"/>
      <c r="N676" s="18" t="s">
        <v>54</v>
      </c>
      <c r="P676" s="18" t="s">
        <v>54</v>
      </c>
      <c r="R676" s="33" t="s">
        <v>54</v>
      </c>
      <c r="S676" s="33">
        <v>-99</v>
      </c>
      <c r="T676" s="33" t="s">
        <v>54</v>
      </c>
      <c r="U676" s="33">
        <v>-99</v>
      </c>
      <c r="V676" s="31"/>
      <c r="W676" s="31"/>
      <c r="X676" s="31"/>
      <c r="Y676" s="31"/>
      <c r="Z676" s="2"/>
      <c r="AA676" s="2"/>
      <c r="AB676" s="2"/>
      <c r="AC676" s="2"/>
      <c r="AD676" s="2"/>
    </row>
    <row r="677" spans="1:34" ht="14.25" customHeight="1" x14ac:dyDescent="0.2">
      <c r="A677" s="18" t="s">
        <v>3652</v>
      </c>
      <c r="B677" s="1">
        <f>VLOOKUP('FINAL CODES'!A677,'Demographic data '!$A$2:$H$927,2,TRUE)</f>
        <v>270</v>
      </c>
      <c r="C677" s="1">
        <f>VLOOKUP(A677,'Demographic data '!$A$2:$H$927,3,TRUE)</f>
        <v>1</v>
      </c>
      <c r="D677" s="1">
        <f>VLOOKUP(A677,'Demographic data '!$A$2:$H$927,4,TRUE)</f>
        <v>28.142465753424659</v>
      </c>
      <c r="E677" s="1">
        <f>VLOOKUP(A677,'Demographic data '!$A$2:$H$927,5,TRUE)</f>
        <v>67</v>
      </c>
      <c r="F677" s="1">
        <f>VLOOKUP(A677,'Demographic data '!$A$2:$H$927,6,TRUE)</f>
        <v>5</v>
      </c>
      <c r="G677" s="1">
        <f>VLOOKUP(A677,'Demographic data '!$A$2:$H$927,7,TRUE)</f>
        <v>3</v>
      </c>
      <c r="H677" s="1">
        <f>VLOOKUP(A677,'Demographic data '!$A$2:$H$927,8,TRUE)</f>
        <v>10</v>
      </c>
      <c r="J677" s="18" t="s">
        <v>3653</v>
      </c>
      <c r="K677" s="18" t="s">
        <v>3654</v>
      </c>
      <c r="L677" s="29"/>
      <c r="M677" s="29"/>
      <c r="N677" s="18" t="s">
        <v>3655</v>
      </c>
      <c r="O677" s="18" t="s">
        <v>3656</v>
      </c>
      <c r="P677" s="18" t="s">
        <v>3657</v>
      </c>
      <c r="Q677" s="18" t="s">
        <v>356</v>
      </c>
      <c r="R677" s="33" t="s">
        <v>3658</v>
      </c>
      <c r="S677" s="33" t="s">
        <v>3659</v>
      </c>
      <c r="T677" s="33" t="s">
        <v>3660</v>
      </c>
      <c r="U677" s="33">
        <v>11</v>
      </c>
      <c r="V677" s="31"/>
      <c r="W677" s="31"/>
      <c r="X677" s="31"/>
      <c r="Y677" s="31"/>
      <c r="Z677" s="2"/>
      <c r="AA677" s="2"/>
      <c r="AB677" s="2"/>
      <c r="AC677" s="2"/>
      <c r="AD677" s="2"/>
    </row>
    <row r="678" spans="1:34" ht="14.25" customHeight="1" x14ac:dyDescent="0.2">
      <c r="A678" s="18" t="s">
        <v>3661</v>
      </c>
      <c r="B678" s="1">
        <f>VLOOKUP('FINAL CODES'!A678,'Demographic data '!$A$2:$H$927,2,TRUE)</f>
        <v>1385</v>
      </c>
      <c r="C678" s="1">
        <f>VLOOKUP(A678,'Demographic data '!$A$2:$H$927,3,TRUE)</f>
        <v>1</v>
      </c>
      <c r="D678" s="1">
        <f>VLOOKUP(A678,'Demographic data '!$A$2:$H$927,4,TRUE)</f>
        <v>33.665753424657531</v>
      </c>
      <c r="E678" s="1">
        <f>VLOOKUP(A678,'Demographic data '!$A$2:$H$927,5,TRUE)</f>
        <v>187</v>
      </c>
      <c r="F678" s="1">
        <f>VLOOKUP(A678,'Demographic data '!$A$2:$H$927,6,TRUE)</f>
        <v>3</v>
      </c>
      <c r="G678" s="1">
        <f>VLOOKUP(A678,'Demographic data '!$A$2:$H$927,7,TRUE)</f>
        <v>11</v>
      </c>
      <c r="H678" s="1">
        <f>VLOOKUP(A678,'Demographic data '!$A$2:$H$927,8,TRUE)</f>
        <v>5</v>
      </c>
      <c r="J678" s="18" t="s">
        <v>54</v>
      </c>
      <c r="K678" s="18">
        <v>-99</v>
      </c>
      <c r="L678" s="32">
        <v>-99</v>
      </c>
      <c r="M678" s="29"/>
      <c r="N678" s="18" t="s">
        <v>54</v>
      </c>
      <c r="O678" s="18">
        <v>-99</v>
      </c>
      <c r="P678" s="18" t="s">
        <v>54</v>
      </c>
      <c r="Q678" s="18">
        <v>-99</v>
      </c>
      <c r="R678" s="33" t="s">
        <v>54</v>
      </c>
      <c r="S678" s="33">
        <v>-99</v>
      </c>
      <c r="T678" s="33" t="s">
        <v>54</v>
      </c>
      <c r="U678" s="33">
        <v>-99</v>
      </c>
      <c r="V678" s="31"/>
      <c r="W678" s="31"/>
      <c r="X678" s="31"/>
      <c r="Y678" s="31"/>
      <c r="Z678" s="2"/>
      <c r="AA678" s="2"/>
      <c r="AB678" s="2"/>
      <c r="AC678" s="2"/>
      <c r="AD678" s="2"/>
    </row>
    <row r="679" spans="1:34" ht="14.25" customHeight="1" x14ac:dyDescent="0.2">
      <c r="A679" s="18" t="s">
        <v>3662</v>
      </c>
      <c r="B679" s="1">
        <f>VLOOKUP('FINAL CODES'!A679,'Demographic data '!$A$2:$H$927,2,TRUE)</f>
        <v>441</v>
      </c>
      <c r="C679" s="1">
        <f>VLOOKUP(A679,'Demographic data '!$A$2:$H$927,3,TRUE)</f>
        <v>0</v>
      </c>
      <c r="D679" s="1">
        <f>VLOOKUP(A679,'Demographic data '!$A$2:$H$927,4,TRUE)</f>
        <v>38.635616438356166</v>
      </c>
      <c r="E679" s="1">
        <f>VLOOKUP(A679,'Demographic data '!$A$2:$H$927,5,TRUE)</f>
        <v>67</v>
      </c>
      <c r="F679" s="1">
        <f>VLOOKUP(A679,'Demographic data '!$A$2:$H$927,6,TRUE)</f>
        <v>4</v>
      </c>
      <c r="G679" s="1">
        <f>VLOOKUP(A679,'Demographic data '!$A$2:$H$927,7,TRUE)</f>
        <v>3</v>
      </c>
      <c r="H679" s="1">
        <f>VLOOKUP(A679,'Demographic data '!$A$2:$H$927,8,TRUE)</f>
        <v>8</v>
      </c>
      <c r="J679" s="18" t="s">
        <v>3663</v>
      </c>
      <c r="K679" s="18">
        <v>10</v>
      </c>
      <c r="L679" s="29"/>
      <c r="M679" s="29"/>
      <c r="N679" s="18" t="s">
        <v>3664</v>
      </c>
      <c r="O679" s="18" t="s">
        <v>1141</v>
      </c>
      <c r="P679" s="18" t="s">
        <v>54</v>
      </c>
      <c r="Q679" s="18">
        <v>-99</v>
      </c>
      <c r="R679" s="33" t="s">
        <v>3665</v>
      </c>
      <c r="S679" s="33" t="s">
        <v>152</v>
      </c>
      <c r="T679" s="33" t="s">
        <v>54</v>
      </c>
      <c r="U679" s="33">
        <v>-99</v>
      </c>
      <c r="V679" s="31"/>
      <c r="W679" s="31"/>
      <c r="X679" s="31"/>
      <c r="Y679" s="31"/>
      <c r="Z679" s="2"/>
      <c r="AA679" s="2"/>
      <c r="AB679" s="2"/>
      <c r="AC679" s="2"/>
      <c r="AD679" s="2"/>
    </row>
    <row r="680" spans="1:34" ht="14.25" customHeight="1" x14ac:dyDescent="0.2">
      <c r="A680" s="18" t="s">
        <v>3666</v>
      </c>
      <c r="B680" s="1">
        <f>VLOOKUP('FINAL CODES'!A680,'Demographic data '!$A$2:$H$927,2,TRUE)</f>
        <v>1996</v>
      </c>
      <c r="C680" s="1">
        <f>VLOOKUP(A680,'Demographic data '!$A$2:$H$927,3,TRUE)</f>
        <v>1</v>
      </c>
      <c r="D680" s="1">
        <f>VLOOKUP(A680,'Demographic data '!$A$2:$H$927,4,TRUE)</f>
        <v>24.268493150684932</v>
      </c>
      <c r="E680" s="1">
        <f>VLOOKUP(A680,'Demographic data '!$A$2:$H$927,5,TRUE)</f>
        <v>185</v>
      </c>
      <c r="F680" s="1">
        <f>VLOOKUP(A680,'Demographic data '!$A$2:$H$927,6,TRUE)</f>
        <v>1</v>
      </c>
      <c r="G680" s="1">
        <f>VLOOKUP(A680,'Demographic data '!$A$2:$H$927,7,TRUE)</f>
        <v>2</v>
      </c>
      <c r="H680" s="1">
        <f>VLOOKUP(A680,'Demographic data '!$A$2:$H$927,8,TRUE)</f>
        <v>4</v>
      </c>
      <c r="J680" s="18" t="s">
        <v>54</v>
      </c>
      <c r="K680" s="18">
        <v>-99</v>
      </c>
      <c r="L680" s="29"/>
      <c r="M680" s="29"/>
      <c r="N680" s="18" t="s">
        <v>54</v>
      </c>
      <c r="O680" s="18">
        <v>-99</v>
      </c>
      <c r="P680" s="18" t="s">
        <v>54</v>
      </c>
      <c r="Q680" s="18">
        <v>-99</v>
      </c>
      <c r="R680" s="33" t="s">
        <v>54</v>
      </c>
      <c r="S680" s="33">
        <v>-99</v>
      </c>
      <c r="T680" s="33" t="s">
        <v>54</v>
      </c>
      <c r="U680" s="33">
        <v>-99</v>
      </c>
      <c r="V680" s="31"/>
      <c r="W680" s="31"/>
      <c r="X680" s="31"/>
      <c r="Y680" s="31"/>
      <c r="Z680" s="2"/>
      <c r="AA680" s="2"/>
      <c r="AB680" s="2"/>
      <c r="AC680" s="2"/>
      <c r="AD680" s="2"/>
    </row>
    <row r="681" spans="1:34" ht="14.25" customHeight="1" x14ac:dyDescent="0.2">
      <c r="A681" s="18" t="s">
        <v>3667</v>
      </c>
      <c r="B681" s="1">
        <f>VLOOKUP('FINAL CODES'!A681,'Demographic data '!$A$2:$H$927,2,TRUE)</f>
        <v>1002</v>
      </c>
      <c r="C681" s="1">
        <f>VLOOKUP(A681,'Demographic data '!$A$2:$H$927,3,TRUE)</f>
        <v>1</v>
      </c>
      <c r="D681" s="1">
        <f>VLOOKUP(A681,'Demographic data '!$A$2:$H$927,4,TRUE)</f>
        <v>36.821917808219176</v>
      </c>
      <c r="E681" s="1">
        <f>VLOOKUP(A681,'Demographic data '!$A$2:$H$927,5,TRUE)</f>
        <v>84</v>
      </c>
      <c r="F681" s="1">
        <f>VLOOKUP(A681,'Demographic data '!$A$2:$H$927,6,TRUE)</f>
        <v>4</v>
      </c>
      <c r="G681" s="1">
        <f>VLOOKUP(A681,'Demographic data '!$A$2:$H$927,7,TRUE)</f>
        <v>2</v>
      </c>
      <c r="H681" s="1">
        <f>VLOOKUP(A681,'Demographic data '!$A$2:$H$927,8,TRUE)</f>
        <v>10</v>
      </c>
      <c r="J681" s="18" t="s">
        <v>3668</v>
      </c>
      <c r="K681" s="18" t="s">
        <v>3669</v>
      </c>
      <c r="L681" s="29"/>
      <c r="M681" s="29"/>
      <c r="N681" s="18" t="s">
        <v>3670</v>
      </c>
      <c r="O681" s="18" t="s">
        <v>3671</v>
      </c>
      <c r="P681" s="18" t="s">
        <v>3672</v>
      </c>
      <c r="Q681" s="18" t="s">
        <v>1053</v>
      </c>
      <c r="R681" s="33" t="s">
        <v>3673</v>
      </c>
      <c r="S681" s="33" t="s">
        <v>80</v>
      </c>
      <c r="T681" s="33" t="s">
        <v>3674</v>
      </c>
      <c r="U681" s="33" t="s">
        <v>133</v>
      </c>
      <c r="V681" s="31"/>
      <c r="W681" s="31"/>
      <c r="X681" s="31"/>
      <c r="Y681" s="31"/>
      <c r="Z681" s="2"/>
      <c r="AA681" s="2"/>
      <c r="AB681" s="2"/>
      <c r="AC681" s="2"/>
      <c r="AD681" s="2"/>
    </row>
    <row r="682" spans="1:34" ht="14.25" customHeight="1" x14ac:dyDescent="0.2">
      <c r="A682" s="18" t="s">
        <v>3675</v>
      </c>
      <c r="B682" s="1">
        <f>VLOOKUP('FINAL CODES'!A682,'Demographic data '!$A$2:$H$927,2,TRUE)</f>
        <v>1108</v>
      </c>
      <c r="C682" s="1">
        <f>VLOOKUP(A682,'Demographic data '!$A$2:$H$927,3,TRUE)</f>
        <v>1</v>
      </c>
      <c r="D682" s="1">
        <f>VLOOKUP(A682,'Demographic data '!$A$2:$H$927,4,TRUE)</f>
        <v>21.8</v>
      </c>
      <c r="E682" s="1">
        <f>VLOOKUP(A682,'Demographic data '!$A$2:$H$927,5,TRUE)</f>
        <v>84</v>
      </c>
      <c r="F682" s="1">
        <f>VLOOKUP(A682,'Demographic data '!$A$2:$H$927,6,TRUE)</f>
        <v>1</v>
      </c>
      <c r="G682" s="1">
        <f>VLOOKUP(A682,'Demographic data '!$A$2:$H$927,7,TRUE)</f>
        <v>8</v>
      </c>
      <c r="H682" s="1">
        <f>VLOOKUP(A682,'Demographic data '!$A$2:$H$927,8,TRUE)</f>
        <v>2</v>
      </c>
      <c r="J682" s="18" t="s">
        <v>54</v>
      </c>
      <c r="K682" s="18">
        <v>-99</v>
      </c>
      <c r="L682" s="29"/>
      <c r="M682" s="29"/>
      <c r="N682" s="18" t="s">
        <v>54</v>
      </c>
      <c r="O682" s="18">
        <v>-99</v>
      </c>
      <c r="P682" s="18" t="s">
        <v>54</v>
      </c>
      <c r="Q682" s="18">
        <v>-99</v>
      </c>
      <c r="R682" s="33" t="s">
        <v>54</v>
      </c>
      <c r="S682" s="33">
        <v>-99</v>
      </c>
      <c r="T682" s="33" t="s">
        <v>54</v>
      </c>
      <c r="U682" s="33">
        <v>-99</v>
      </c>
      <c r="V682" s="31"/>
      <c r="W682" s="31"/>
      <c r="X682" s="31"/>
      <c r="Y682" s="31"/>
      <c r="Z682" s="2"/>
      <c r="AA682" s="2"/>
      <c r="AB682" s="2"/>
      <c r="AC682" s="2"/>
      <c r="AD682" s="2"/>
      <c r="AG682" s="18" t="s">
        <v>3676</v>
      </c>
      <c r="AH682" s="18" t="s">
        <v>3677</v>
      </c>
    </row>
    <row r="683" spans="1:34" ht="14.25" customHeight="1" x14ac:dyDescent="0.2">
      <c r="A683" s="18" t="s">
        <v>3678</v>
      </c>
      <c r="B683" s="1">
        <f>VLOOKUP('FINAL CODES'!A683,'Demographic data '!$A$2:$H$927,2,TRUE)</f>
        <v>210</v>
      </c>
      <c r="C683" s="1">
        <f>VLOOKUP(A683,'Demographic data '!$A$2:$H$927,3,TRUE)</f>
        <v>1</v>
      </c>
      <c r="D683" s="1">
        <f>VLOOKUP(A683,'Demographic data '!$A$2:$H$927,4,TRUE)</f>
        <v>24.969863013698632</v>
      </c>
      <c r="E683" s="1">
        <f>VLOOKUP(A683,'Demographic data '!$A$2:$H$927,5,TRUE)</f>
        <v>84</v>
      </c>
      <c r="F683" s="1">
        <f>VLOOKUP(A683,'Demographic data '!$A$2:$H$927,6,TRUE)</f>
        <v>1</v>
      </c>
      <c r="G683" s="1">
        <f>VLOOKUP(A683,'Demographic data '!$A$2:$H$927,7,TRUE)</f>
        <v>-99</v>
      </c>
      <c r="H683" s="1">
        <f>VLOOKUP(A683,'Demographic data '!$A$2:$H$927,8,TRUE)</f>
        <v>10</v>
      </c>
      <c r="J683" s="18" t="s">
        <v>54</v>
      </c>
      <c r="K683" s="18">
        <v>-99</v>
      </c>
      <c r="L683" s="29"/>
      <c r="M683" s="29"/>
      <c r="N683" s="18" t="s">
        <v>54</v>
      </c>
      <c r="O683" s="18">
        <v>-99</v>
      </c>
      <c r="P683" s="18" t="s">
        <v>54</v>
      </c>
      <c r="Q683" s="18">
        <v>-99</v>
      </c>
      <c r="R683" s="33" t="s">
        <v>54</v>
      </c>
      <c r="S683" s="33">
        <v>-99</v>
      </c>
      <c r="T683" s="33" t="s">
        <v>54</v>
      </c>
      <c r="U683" s="33">
        <v>-99</v>
      </c>
      <c r="V683" s="31"/>
      <c r="W683" s="31"/>
      <c r="X683" s="31"/>
      <c r="Y683" s="31"/>
      <c r="Z683" s="2"/>
      <c r="AA683" s="2"/>
      <c r="AB683" s="2"/>
      <c r="AC683" s="2"/>
      <c r="AD683" s="2"/>
      <c r="AE683" s="44" t="s">
        <v>3679</v>
      </c>
      <c r="AF683" s="18" t="s">
        <v>3680</v>
      </c>
      <c r="AG683" s="46" t="s">
        <v>3681</v>
      </c>
      <c r="AH683" s="18" t="s">
        <v>3682</v>
      </c>
    </row>
    <row r="684" spans="1:34" ht="14.25" customHeight="1" x14ac:dyDescent="0.2">
      <c r="A684" s="18" t="s">
        <v>3683</v>
      </c>
      <c r="B684" s="1">
        <f>VLOOKUP('FINAL CODES'!A684,'Demographic data '!$A$2:$H$927,2,TRUE)</f>
        <v>1960</v>
      </c>
      <c r="C684" s="1">
        <f>VLOOKUP(A684,'Demographic data '!$A$2:$H$927,3,TRUE)</f>
        <v>1</v>
      </c>
      <c r="D684" s="1">
        <f>VLOOKUP(A684,'Demographic data '!$A$2:$H$927,4,TRUE)</f>
        <v>36.978082191780821</v>
      </c>
      <c r="E684" s="1">
        <f>VLOOKUP(A684,'Demographic data '!$A$2:$H$927,5,TRUE)</f>
        <v>187</v>
      </c>
      <c r="F684" s="1">
        <f>VLOOKUP(A684,'Demographic data '!$A$2:$H$927,6,TRUE)</f>
        <v>4</v>
      </c>
      <c r="G684" s="1">
        <f>VLOOKUP(A684,'Demographic data '!$A$2:$H$927,7,TRUE)</f>
        <v>12</v>
      </c>
      <c r="H684" s="1">
        <f>VLOOKUP(A684,'Demographic data '!$A$2:$H$927,8,TRUE)</f>
        <v>8</v>
      </c>
      <c r="J684" s="18" t="s">
        <v>3684</v>
      </c>
      <c r="K684" s="18" t="s">
        <v>173</v>
      </c>
      <c r="L684" s="29"/>
      <c r="M684" s="29"/>
      <c r="N684" s="18" t="s">
        <v>3685</v>
      </c>
      <c r="O684" s="18" t="s">
        <v>3686</v>
      </c>
      <c r="P684" s="18" t="s">
        <v>3687</v>
      </c>
      <c r="Q684" s="18" t="s">
        <v>534</v>
      </c>
      <c r="R684" s="33" t="s">
        <v>3688</v>
      </c>
      <c r="S684" s="33" t="s">
        <v>3689</v>
      </c>
      <c r="T684" s="33" t="s">
        <v>3690</v>
      </c>
      <c r="U684" s="33" t="s">
        <v>411</v>
      </c>
      <c r="V684" s="31"/>
      <c r="W684" s="31"/>
      <c r="X684" s="31"/>
      <c r="Y684" s="31"/>
      <c r="Z684" s="2"/>
      <c r="AA684" s="2"/>
      <c r="AB684" s="2"/>
      <c r="AC684" s="2"/>
      <c r="AD684" s="2"/>
    </row>
    <row r="685" spans="1:34" ht="14.25" customHeight="1" x14ac:dyDescent="0.2">
      <c r="A685" s="18" t="s">
        <v>3691</v>
      </c>
      <c r="B685" s="1">
        <f>VLOOKUP('FINAL CODES'!A685,'Demographic data '!$A$2:$H$927,2,TRUE)</f>
        <v>403</v>
      </c>
      <c r="C685" s="1">
        <f>VLOOKUP(A685,'Demographic data '!$A$2:$H$927,3,TRUE)</f>
        <v>1</v>
      </c>
      <c r="D685" s="1">
        <f>VLOOKUP(A685,'Demographic data '!$A$2:$H$927,4,TRUE)</f>
        <v>35.405479452054792</v>
      </c>
      <c r="E685" s="1">
        <f>VLOOKUP(A685,'Demographic data '!$A$2:$H$927,5,TRUE)</f>
        <v>84</v>
      </c>
      <c r="F685" s="1">
        <f>VLOOKUP(A685,'Demographic data '!$A$2:$H$927,6,TRUE)</f>
        <v>4</v>
      </c>
      <c r="G685" s="1">
        <f>VLOOKUP(A685,'Demographic data '!$A$2:$H$927,7,TRUE)</f>
        <v>2</v>
      </c>
      <c r="H685" s="1">
        <f>VLOOKUP(A685,'Demographic data '!$A$2:$H$927,8,TRUE)</f>
        <v>3</v>
      </c>
      <c r="J685" s="18" t="s">
        <v>3692</v>
      </c>
      <c r="K685" s="18">
        <v>2</v>
      </c>
      <c r="L685" s="29">
        <v>2</v>
      </c>
      <c r="M685" s="29">
        <v>2</v>
      </c>
      <c r="N685" s="18" t="s">
        <v>3693</v>
      </c>
      <c r="O685" s="18">
        <v>-999</v>
      </c>
      <c r="P685" s="18" t="s">
        <v>3694</v>
      </c>
      <c r="Q685" s="18" t="s">
        <v>655</v>
      </c>
      <c r="R685" s="33" t="s">
        <v>3695</v>
      </c>
      <c r="S685" s="33" t="s">
        <v>125</v>
      </c>
      <c r="T685" s="33" t="s">
        <v>71</v>
      </c>
      <c r="U685" s="33">
        <v>13</v>
      </c>
      <c r="V685" s="31"/>
      <c r="W685" s="31"/>
      <c r="X685" s="31"/>
      <c r="Y685" s="31"/>
      <c r="Z685" s="2"/>
      <c r="AA685" s="2"/>
      <c r="AB685" s="2"/>
      <c r="AC685" s="2"/>
      <c r="AD685" s="2"/>
    </row>
    <row r="686" spans="1:34" ht="14.25" customHeight="1" x14ac:dyDescent="0.2">
      <c r="A686" s="18" t="s">
        <v>3696</v>
      </c>
      <c r="B686" s="1">
        <f>VLOOKUP('FINAL CODES'!A686,'Demographic data '!$A$2:$H$927,2,TRUE)</f>
        <v>1637</v>
      </c>
      <c r="C686" s="1">
        <f>VLOOKUP(A686,'Demographic data '!$A$2:$H$927,3,TRUE)</f>
        <v>0</v>
      </c>
      <c r="D686" s="1">
        <f>VLOOKUP(A686,'Demographic data '!$A$2:$H$927,4,TRUE)</f>
        <v>60.098630136986301</v>
      </c>
      <c r="E686" s="1">
        <f>VLOOKUP(A686,'Demographic data '!$A$2:$H$927,5,TRUE)</f>
        <v>185</v>
      </c>
      <c r="F686" s="1">
        <f>VLOOKUP(A686,'Demographic data '!$A$2:$H$927,6,TRUE)</f>
        <v>7</v>
      </c>
      <c r="G686" s="1">
        <f>VLOOKUP(A686,'Demographic data '!$A$2:$H$927,7,TRUE)</f>
        <v>4</v>
      </c>
      <c r="H686" s="1">
        <f>VLOOKUP(A686,'Demographic data '!$A$2:$H$927,8,TRUE)</f>
        <v>10</v>
      </c>
      <c r="J686" s="18" t="s">
        <v>3697</v>
      </c>
      <c r="K686" s="18">
        <v>6</v>
      </c>
      <c r="L686" s="29"/>
      <c r="M686" s="29"/>
      <c r="N686" s="18" t="s">
        <v>3698</v>
      </c>
      <c r="O686" s="18" t="s">
        <v>460</v>
      </c>
      <c r="P686" s="18" t="s">
        <v>3699</v>
      </c>
      <c r="Q686" s="18" t="s">
        <v>3700</v>
      </c>
      <c r="R686" s="33" t="s">
        <v>3701</v>
      </c>
      <c r="S686" s="33" t="s">
        <v>179</v>
      </c>
      <c r="T686" s="33" t="s">
        <v>3702</v>
      </c>
      <c r="U686" s="33">
        <v>8</v>
      </c>
      <c r="V686" s="31"/>
      <c r="W686" s="31"/>
      <c r="X686" s="31"/>
      <c r="Y686" s="31"/>
      <c r="Z686" s="2"/>
      <c r="AA686" s="2"/>
      <c r="AB686" s="2"/>
      <c r="AC686" s="2"/>
      <c r="AD686" s="2"/>
    </row>
    <row r="687" spans="1:34" ht="14.25" customHeight="1" x14ac:dyDescent="0.2">
      <c r="A687" s="18" t="s">
        <v>3703</v>
      </c>
      <c r="B687" s="1">
        <f>VLOOKUP('FINAL CODES'!A687,'Demographic data '!$A$2:$H$927,2,TRUE)</f>
        <v>1308</v>
      </c>
      <c r="C687" s="1">
        <f>VLOOKUP(A687,'Demographic data '!$A$2:$H$927,3,TRUE)</f>
        <v>1</v>
      </c>
      <c r="D687" s="1">
        <f>VLOOKUP(A687,'Demographic data '!$A$2:$H$927,4,TRUE)</f>
        <v>21.778082191780822</v>
      </c>
      <c r="E687" s="1">
        <f>VLOOKUP(A687,'Demographic data '!$A$2:$H$927,5,TRUE)</f>
        <v>31</v>
      </c>
      <c r="F687" s="1">
        <f>VLOOKUP(A687,'Demographic data '!$A$2:$H$927,6,TRUE)</f>
        <v>4</v>
      </c>
      <c r="G687" s="1">
        <f>VLOOKUP(A687,'Demographic data '!$A$2:$H$927,7,TRUE)</f>
        <v>2</v>
      </c>
      <c r="H687" s="1">
        <f>VLOOKUP(A687,'Demographic data '!$A$2:$H$927,8,TRUE)</f>
        <v>3</v>
      </c>
      <c r="J687" s="18" t="s">
        <v>3704</v>
      </c>
      <c r="K687" s="18">
        <v>2</v>
      </c>
      <c r="L687" s="29"/>
      <c r="M687" s="29"/>
      <c r="N687" s="18" t="s">
        <v>3705</v>
      </c>
      <c r="O687" s="18" t="s">
        <v>795</v>
      </c>
      <c r="P687" s="18" t="s">
        <v>3706</v>
      </c>
      <c r="Q687" s="18">
        <v>2</v>
      </c>
      <c r="R687" s="33" t="s">
        <v>3707</v>
      </c>
      <c r="S687" s="33" t="s">
        <v>101</v>
      </c>
      <c r="T687" s="33" t="s">
        <v>3708</v>
      </c>
      <c r="U687" s="33">
        <v>7</v>
      </c>
      <c r="V687" s="31"/>
      <c r="W687" s="31"/>
      <c r="X687" s="31"/>
      <c r="Y687" s="31"/>
      <c r="Z687" s="2"/>
      <c r="AA687" s="2"/>
      <c r="AB687" s="2"/>
      <c r="AC687" s="2"/>
      <c r="AD687" s="2"/>
    </row>
    <row r="688" spans="1:34" ht="14.25" customHeight="1" x14ac:dyDescent="0.2">
      <c r="A688" s="18" t="s">
        <v>3709</v>
      </c>
      <c r="B688" s="1">
        <f>VLOOKUP('FINAL CODES'!A688,'Demographic data '!$A$2:$H$927,2,TRUE)</f>
        <v>929</v>
      </c>
      <c r="C688" s="1">
        <f>VLOOKUP(A688,'Demographic data '!$A$2:$H$927,3,TRUE)</f>
        <v>0</v>
      </c>
      <c r="D688" s="1">
        <f>VLOOKUP(A688,'Demographic data '!$A$2:$H$927,4,TRUE)</f>
        <v>36.205479452054796</v>
      </c>
      <c r="E688" s="1">
        <f>VLOOKUP(A688,'Demographic data '!$A$2:$H$927,5,TRUE)</f>
        <v>84</v>
      </c>
      <c r="F688" s="1">
        <f>VLOOKUP(A688,'Demographic data '!$A$2:$H$927,6,TRUE)</f>
        <v>5</v>
      </c>
      <c r="G688" s="1">
        <f>VLOOKUP(A688,'Demographic data '!$A$2:$H$927,7,TRUE)</f>
        <v>3</v>
      </c>
      <c r="H688" s="1">
        <f>VLOOKUP(A688,'Demographic data '!$A$2:$H$927,8,TRUE)</f>
        <v>3</v>
      </c>
      <c r="J688" s="18" t="s">
        <v>2155</v>
      </c>
      <c r="K688" s="18">
        <v>6</v>
      </c>
      <c r="L688" s="29"/>
      <c r="M688" s="29"/>
      <c r="N688" s="18" t="s">
        <v>3710</v>
      </c>
      <c r="O688" s="18" t="s">
        <v>511</v>
      </c>
      <c r="P688" s="18" t="s">
        <v>3711</v>
      </c>
      <c r="Q688" s="18" t="s">
        <v>356</v>
      </c>
      <c r="R688" s="33" t="s">
        <v>3712</v>
      </c>
      <c r="S688" s="33" t="s">
        <v>101</v>
      </c>
      <c r="T688" s="33" t="s">
        <v>54</v>
      </c>
      <c r="U688" s="33">
        <v>-99</v>
      </c>
      <c r="V688" s="31"/>
      <c r="W688" s="31"/>
      <c r="X688" s="31"/>
      <c r="Y688" s="31"/>
      <c r="Z688" s="2"/>
      <c r="AA688" s="2"/>
      <c r="AB688" s="2"/>
      <c r="AC688" s="2"/>
      <c r="AD688" s="2"/>
    </row>
    <row r="689" spans="1:30" ht="14.25" customHeight="1" x14ac:dyDescent="0.2">
      <c r="A689" s="18" t="s">
        <v>3713</v>
      </c>
      <c r="B689" s="1">
        <f>VLOOKUP('FINAL CODES'!A689,'Demographic data '!$A$2:$H$927,2,TRUE)</f>
        <v>38</v>
      </c>
      <c r="C689" s="1">
        <f>VLOOKUP(A689,'Demographic data '!$A$2:$H$927,3,TRUE)</f>
        <v>1</v>
      </c>
      <c r="D689" s="1">
        <f>VLOOKUP(A689,'Demographic data '!$A$2:$H$927,4,TRUE)</f>
        <v>42.153424657534245</v>
      </c>
      <c r="E689" s="1">
        <f>VLOOKUP(A689,'Demographic data '!$A$2:$H$927,5,TRUE)</f>
        <v>185</v>
      </c>
      <c r="F689" s="1">
        <f>VLOOKUP(A689,'Demographic data '!$A$2:$H$927,6,TRUE)</f>
        <v>3</v>
      </c>
      <c r="G689" s="1">
        <f>VLOOKUP(A689,'Demographic data '!$A$2:$H$927,7,TRUE)</f>
        <v>6</v>
      </c>
      <c r="H689" s="1">
        <f>VLOOKUP(A689,'Demographic data '!$A$2:$H$927,8,TRUE)</f>
        <v>10</v>
      </c>
      <c r="J689" s="18" t="s">
        <v>3714</v>
      </c>
      <c r="K689" s="18" t="s">
        <v>3715</v>
      </c>
      <c r="L689" s="29"/>
      <c r="M689" s="29"/>
      <c r="N689" s="18" t="s">
        <v>3716</v>
      </c>
      <c r="O689" s="18" t="s">
        <v>1933</v>
      </c>
      <c r="P689" s="18" t="s">
        <v>3717</v>
      </c>
      <c r="Q689" s="18">
        <v>2</v>
      </c>
      <c r="R689" s="33" t="s">
        <v>54</v>
      </c>
      <c r="S689" s="33">
        <v>-99</v>
      </c>
      <c r="T689" s="33" t="s">
        <v>3718</v>
      </c>
      <c r="U689" s="33" t="s">
        <v>101</v>
      </c>
      <c r="V689" s="31"/>
      <c r="W689" s="31"/>
      <c r="X689" s="31"/>
      <c r="Y689" s="31"/>
      <c r="Z689" s="2"/>
      <c r="AA689" s="2"/>
      <c r="AB689" s="2"/>
      <c r="AC689" s="2"/>
      <c r="AD689" s="2"/>
    </row>
    <row r="690" spans="1:30" ht="14.25" customHeight="1" x14ac:dyDescent="0.2">
      <c r="A690" s="18" t="s">
        <v>3719</v>
      </c>
      <c r="B690" s="37"/>
      <c r="C690" s="37"/>
      <c r="D690" s="37"/>
      <c r="E690" s="37"/>
      <c r="F690" s="1">
        <f>VLOOKUP(A690,'Demographic data '!$A$2:$H$927,6,TRUE)</f>
        <v>3</v>
      </c>
      <c r="G690" s="1">
        <f>VLOOKUP(A690,'Demographic data '!$A$2:$H$927,7,TRUE)</f>
        <v>1</v>
      </c>
      <c r="H690" s="1">
        <f>VLOOKUP(A690,'Demographic data '!$A$2:$H$927,8,TRUE)</f>
        <v>4</v>
      </c>
      <c r="J690" s="18" t="s">
        <v>3720</v>
      </c>
      <c r="K690" s="18" t="s">
        <v>737</v>
      </c>
      <c r="L690" s="29"/>
      <c r="M690" s="29"/>
      <c r="N690" s="18" t="s">
        <v>3721</v>
      </c>
      <c r="O690" s="18" t="s">
        <v>1141</v>
      </c>
      <c r="P690" s="18" t="s">
        <v>3722</v>
      </c>
      <c r="Q690" s="18" t="s">
        <v>655</v>
      </c>
      <c r="R690" s="33" t="s">
        <v>3723</v>
      </c>
      <c r="S690" s="33" t="s">
        <v>101</v>
      </c>
      <c r="T690" s="33" t="s">
        <v>3724</v>
      </c>
      <c r="U690" s="33">
        <v>7</v>
      </c>
      <c r="V690" s="31"/>
      <c r="W690" s="31"/>
      <c r="X690" s="31"/>
      <c r="Y690" s="31"/>
      <c r="Z690" s="2"/>
      <c r="AA690" s="2"/>
      <c r="AB690" s="2"/>
      <c r="AC690" s="2"/>
      <c r="AD690" s="2"/>
    </row>
    <row r="691" spans="1:30" ht="14.25" customHeight="1" x14ac:dyDescent="0.2">
      <c r="A691" s="18" t="s">
        <v>3725</v>
      </c>
      <c r="B691" s="1">
        <f>VLOOKUP('FINAL CODES'!A691,'Demographic data '!$A$2:$H$927,2,TRUE)</f>
        <v>1185</v>
      </c>
      <c r="C691" s="1">
        <f>VLOOKUP(A691,'Demographic data '!$A$2:$H$927,3,TRUE)</f>
        <v>1</v>
      </c>
      <c r="D691" s="1">
        <f>VLOOKUP(A691,'Demographic data '!$A$2:$H$927,4,TRUE)</f>
        <v>61.109589041095887</v>
      </c>
      <c r="E691" s="1">
        <f>VLOOKUP(A691,'Demographic data '!$A$2:$H$927,5,TRUE)</f>
        <v>187</v>
      </c>
      <c r="F691" s="1">
        <f>VLOOKUP(A691,'Demographic data '!$A$2:$H$927,6,TRUE)</f>
        <v>6</v>
      </c>
      <c r="G691" s="1">
        <f>VLOOKUP(A691,'Demographic data '!$A$2:$H$927,7,TRUE)</f>
        <v>12</v>
      </c>
      <c r="H691" s="1">
        <f>VLOOKUP(A691,'Demographic data '!$A$2:$H$927,8,TRUE)</f>
        <v>10</v>
      </c>
      <c r="J691" s="18" t="s">
        <v>3726</v>
      </c>
      <c r="K691" s="18">
        <v>3</v>
      </c>
      <c r="L691" s="29"/>
      <c r="M691" s="29"/>
      <c r="N691" s="18" t="s">
        <v>3727</v>
      </c>
      <c r="O691" s="18" t="s">
        <v>3728</v>
      </c>
      <c r="P691" s="18" t="s">
        <v>3729</v>
      </c>
      <c r="Q691" s="18">
        <v>1</v>
      </c>
      <c r="R691" s="33" t="s">
        <v>3730</v>
      </c>
      <c r="S691" s="33" t="s">
        <v>101</v>
      </c>
      <c r="T691" s="33" t="s">
        <v>3731</v>
      </c>
      <c r="U691" s="33">
        <v>6</v>
      </c>
      <c r="V691" s="31"/>
      <c r="W691" s="31"/>
      <c r="X691" s="31"/>
      <c r="Y691" s="31"/>
      <c r="Z691" s="2"/>
      <c r="AA691" s="2"/>
      <c r="AB691" s="2"/>
      <c r="AC691" s="2"/>
      <c r="AD691" s="2"/>
    </row>
    <row r="692" spans="1:30" ht="14.25" customHeight="1" x14ac:dyDescent="0.2">
      <c r="A692" s="18" t="s">
        <v>3732</v>
      </c>
      <c r="B692" s="1">
        <f>VLOOKUP('FINAL CODES'!A692,'Demographic data '!$A$2:$H$927,2,TRUE)</f>
        <v>356</v>
      </c>
      <c r="C692" s="1">
        <f>VLOOKUP(A692,'Demographic data '!$A$2:$H$927,3,TRUE)</f>
        <v>1</v>
      </c>
      <c r="D692" s="1">
        <f>VLOOKUP(A692,'Demographic data '!$A$2:$H$927,4,TRUE)</f>
        <v>24.13150684931507</v>
      </c>
      <c r="E692" s="1">
        <f>VLOOKUP(A692,'Demographic data '!$A$2:$H$927,5,TRUE)</f>
        <v>185</v>
      </c>
      <c r="F692" s="1">
        <f>VLOOKUP(A692,'Demographic data '!$A$2:$H$927,6,TRUE)</f>
        <v>9</v>
      </c>
      <c r="G692" s="1">
        <f>VLOOKUP(A692,'Demographic data '!$A$2:$H$927,7,TRUE)</f>
        <v>5</v>
      </c>
      <c r="H692" s="1">
        <f>VLOOKUP(A692,'Demographic data '!$A$2:$H$927,8,TRUE)</f>
        <v>10</v>
      </c>
      <c r="J692" s="18" t="s">
        <v>3733</v>
      </c>
      <c r="K692" s="18" t="s">
        <v>179</v>
      </c>
      <c r="L692" s="29"/>
      <c r="M692" s="29"/>
      <c r="N692" s="18" t="s">
        <v>3734</v>
      </c>
      <c r="O692" s="18" t="s">
        <v>2739</v>
      </c>
      <c r="P692" s="18" t="s">
        <v>3735</v>
      </c>
      <c r="Q692" s="18">
        <v>1</v>
      </c>
      <c r="R692" s="33" t="s">
        <v>3736</v>
      </c>
      <c r="S692" s="33" t="s">
        <v>101</v>
      </c>
      <c r="T692" s="33" t="s">
        <v>3737</v>
      </c>
      <c r="U692" s="33">
        <v>6</v>
      </c>
      <c r="V692" s="31"/>
      <c r="W692" s="31"/>
      <c r="X692" s="31"/>
      <c r="Y692" s="31"/>
      <c r="Z692" s="2"/>
      <c r="AA692" s="2"/>
      <c r="AB692" s="2"/>
      <c r="AC692" s="2"/>
      <c r="AD692" s="2"/>
    </row>
    <row r="693" spans="1:30" ht="14.25" customHeight="1" x14ac:dyDescent="0.2">
      <c r="A693" s="18" t="s">
        <v>3738</v>
      </c>
      <c r="B693" s="1">
        <f>VLOOKUP('FINAL CODES'!A693,'Demographic data '!$A$2:$H$927,2,TRUE)</f>
        <v>1621</v>
      </c>
      <c r="C693" s="1">
        <f>VLOOKUP(A693,'Demographic data '!$A$2:$H$927,3,TRUE)</f>
        <v>1</v>
      </c>
      <c r="D693" s="1">
        <f>VLOOKUP(A693,'Demographic data '!$A$2:$H$927,4,TRUE)</f>
        <v>26.536986301369861</v>
      </c>
      <c r="E693" s="1">
        <f>VLOOKUP(A693,'Demographic data '!$A$2:$H$927,5,TRUE)</f>
        <v>185</v>
      </c>
      <c r="F693" s="1">
        <f>VLOOKUP(A693,'Demographic data '!$A$2:$H$927,6,TRUE)</f>
        <v>3</v>
      </c>
      <c r="G693" s="1">
        <f>VLOOKUP(A693,'Demographic data '!$A$2:$H$927,7,TRUE)</f>
        <v>2</v>
      </c>
      <c r="H693" s="1">
        <f>VLOOKUP(A693,'Demographic data '!$A$2:$H$927,8,TRUE)</f>
        <v>3</v>
      </c>
      <c r="J693" s="18" t="s">
        <v>3739</v>
      </c>
      <c r="K693" s="18" t="s">
        <v>101</v>
      </c>
      <c r="L693" s="32" t="s">
        <v>101</v>
      </c>
      <c r="M693" s="32" t="s">
        <v>101</v>
      </c>
      <c r="N693" s="18" t="s">
        <v>3740</v>
      </c>
      <c r="O693" s="18" t="s">
        <v>3741</v>
      </c>
      <c r="P693" s="18" t="s">
        <v>3742</v>
      </c>
      <c r="Q693" s="18" t="s">
        <v>3743</v>
      </c>
      <c r="R693" s="33" t="s">
        <v>3744</v>
      </c>
      <c r="S693" s="33" t="s">
        <v>101</v>
      </c>
      <c r="T693" s="33" t="s">
        <v>3745</v>
      </c>
      <c r="U693" s="33" t="s">
        <v>3610</v>
      </c>
      <c r="V693" s="31"/>
      <c r="W693" s="31"/>
      <c r="X693" s="31"/>
      <c r="Y693" s="31"/>
      <c r="Z693" s="2"/>
      <c r="AA693" s="2"/>
      <c r="AB693" s="2"/>
      <c r="AC693" s="2"/>
      <c r="AD693" s="2"/>
    </row>
    <row r="694" spans="1:30" ht="14.25" customHeight="1" x14ac:dyDescent="0.2">
      <c r="A694" s="18" t="s">
        <v>3746</v>
      </c>
      <c r="B694" s="1">
        <f>VLOOKUP('FINAL CODES'!A694,'Demographic data '!$A$2:$H$927,2,TRUE)</f>
        <v>2187</v>
      </c>
      <c r="C694" s="1">
        <f>VLOOKUP(A694,'Demographic data '!$A$2:$H$927,3,TRUE)</f>
        <v>1</v>
      </c>
      <c r="D694" s="1">
        <f>VLOOKUP(A694,'Demographic data '!$A$2:$H$927,4,TRUE)</f>
        <v>28.794520547945204</v>
      </c>
      <c r="E694" s="1">
        <f>VLOOKUP(A694,'Demographic data '!$A$2:$H$927,5,TRUE)</f>
        <v>185</v>
      </c>
      <c r="F694" s="1">
        <f>VLOOKUP(A694,'Demographic data '!$A$2:$H$927,6,TRUE)</f>
        <v>3</v>
      </c>
      <c r="G694" s="1">
        <f>VLOOKUP(A694,'Demographic data '!$A$2:$H$927,7,TRUE)</f>
        <v>7</v>
      </c>
      <c r="H694" s="1">
        <f>VLOOKUP(A694,'Demographic data '!$A$2:$H$927,8,TRUE)</f>
        <v>2</v>
      </c>
      <c r="J694" s="18" t="s">
        <v>54</v>
      </c>
      <c r="K694" s="18">
        <v>-99</v>
      </c>
      <c r="L694" s="29"/>
      <c r="M694" s="29"/>
      <c r="N694" s="18" t="s">
        <v>54</v>
      </c>
      <c r="O694" s="18">
        <v>-99</v>
      </c>
      <c r="P694" s="18" t="s">
        <v>54</v>
      </c>
      <c r="Q694" s="18">
        <v>-99</v>
      </c>
      <c r="R694" s="33" t="s">
        <v>54</v>
      </c>
      <c r="S694" s="33">
        <v>-99</v>
      </c>
      <c r="T694" s="33" t="s">
        <v>54</v>
      </c>
      <c r="U694" s="33">
        <v>-99</v>
      </c>
      <c r="V694" s="31"/>
      <c r="W694" s="31"/>
      <c r="X694" s="31"/>
      <c r="Y694" s="31"/>
      <c r="Z694" s="2"/>
      <c r="AA694" s="2"/>
      <c r="AB694" s="2"/>
      <c r="AC694" s="2"/>
      <c r="AD694" s="2"/>
    </row>
    <row r="695" spans="1:30" ht="14.25" customHeight="1" x14ac:dyDescent="0.2">
      <c r="A695" s="18" t="s">
        <v>3747</v>
      </c>
      <c r="B695" s="1">
        <f>VLOOKUP('FINAL CODES'!A695,'Demographic data '!$A$2:$H$927,2,TRUE)</f>
        <v>1964</v>
      </c>
      <c r="C695" s="1">
        <f>VLOOKUP(A695,'Demographic data '!$A$2:$H$927,3,TRUE)</f>
        <v>0</v>
      </c>
      <c r="D695" s="1">
        <f>VLOOKUP(A695,'Demographic data '!$A$2:$H$927,4,TRUE)</f>
        <v>44.441095890410956</v>
      </c>
      <c r="E695" s="1">
        <f>VLOOKUP(A695,'Demographic data '!$A$2:$H$927,5,TRUE)</f>
        <v>185</v>
      </c>
      <c r="F695" s="1">
        <f>VLOOKUP(A695,'Demographic data '!$A$2:$H$927,6,TRUE)</f>
        <v>3</v>
      </c>
      <c r="G695" s="1">
        <f>VLOOKUP(A695,'Demographic data '!$A$2:$H$927,7,TRUE)</f>
        <v>4</v>
      </c>
      <c r="H695" s="1">
        <f>VLOOKUP(A695,'Demographic data '!$A$2:$H$927,8,TRUE)</f>
        <v>4</v>
      </c>
      <c r="J695" s="18" t="s">
        <v>3748</v>
      </c>
      <c r="K695" s="18" t="s">
        <v>101</v>
      </c>
      <c r="L695" s="29"/>
      <c r="M695" s="29"/>
      <c r="N695" s="18" t="s">
        <v>3749</v>
      </c>
      <c r="O695" s="18" t="s">
        <v>3750</v>
      </c>
      <c r="P695" s="18" t="s">
        <v>54</v>
      </c>
      <c r="Q695" s="18">
        <v>-99</v>
      </c>
      <c r="R695" s="33" t="s">
        <v>3751</v>
      </c>
      <c r="S695" s="33" t="s">
        <v>101</v>
      </c>
      <c r="T695" s="33" t="s">
        <v>3752</v>
      </c>
      <c r="U695" s="33">
        <v>6</v>
      </c>
      <c r="V695" s="31"/>
      <c r="W695" s="31"/>
      <c r="X695" s="31"/>
      <c r="Y695" s="31"/>
      <c r="Z695" s="2"/>
      <c r="AA695" s="2"/>
      <c r="AB695" s="2"/>
      <c r="AC695" s="2"/>
      <c r="AD695" s="2"/>
    </row>
    <row r="696" spans="1:30" ht="14.25" customHeight="1" x14ac:dyDescent="0.2">
      <c r="A696" s="18" t="s">
        <v>3753</v>
      </c>
      <c r="B696" s="1">
        <f>VLOOKUP('FINAL CODES'!A696,'Demographic data '!$A$2:$H$927,2,TRUE)</f>
        <v>1453</v>
      </c>
      <c r="C696" s="1">
        <f>VLOOKUP(A696,'Demographic data '!$A$2:$H$927,3,TRUE)</f>
        <v>1</v>
      </c>
      <c r="D696" s="1">
        <f>VLOOKUP(A696,'Demographic data '!$A$2:$H$927,4,TRUE)</f>
        <v>40.821917808219176</v>
      </c>
      <c r="E696" s="1">
        <f>VLOOKUP(A696,'Demographic data '!$A$2:$H$927,5,TRUE)</f>
        <v>185</v>
      </c>
      <c r="F696" s="1">
        <f>VLOOKUP(A696,'Demographic data '!$A$2:$H$927,6,TRUE)</f>
        <v>4</v>
      </c>
      <c r="G696" s="1">
        <f>VLOOKUP(A696,'Demographic data '!$A$2:$H$927,7,TRUE)</f>
        <v>10</v>
      </c>
      <c r="H696" s="1">
        <f>VLOOKUP(A696,'Demographic data '!$A$2:$H$927,8,TRUE)</f>
        <v>10</v>
      </c>
      <c r="J696" s="18" t="s">
        <v>3754</v>
      </c>
      <c r="K696" s="18" t="s">
        <v>3755</v>
      </c>
      <c r="L696" s="29"/>
      <c r="M696" s="29"/>
      <c r="N696" s="18" t="s">
        <v>3756</v>
      </c>
      <c r="O696" s="18" t="s">
        <v>3757</v>
      </c>
      <c r="P696" s="18" t="s">
        <v>3758</v>
      </c>
      <c r="Q696" s="18">
        <v>-999</v>
      </c>
      <c r="R696" s="33" t="s">
        <v>3759</v>
      </c>
      <c r="S696" s="33">
        <v>7</v>
      </c>
      <c r="T696" s="33" t="s">
        <v>3760</v>
      </c>
      <c r="U696" s="33">
        <v>13</v>
      </c>
      <c r="V696" s="31"/>
      <c r="W696" s="31"/>
      <c r="X696" s="31"/>
      <c r="Y696" s="31"/>
      <c r="Z696" s="2"/>
      <c r="AA696" s="2"/>
      <c r="AB696" s="2"/>
      <c r="AC696" s="2"/>
      <c r="AD696" s="2"/>
    </row>
    <row r="697" spans="1:30" ht="14.25" customHeight="1" x14ac:dyDescent="0.2">
      <c r="A697" s="18" t="s">
        <v>3761</v>
      </c>
      <c r="B697" s="1">
        <f>VLOOKUP('FINAL CODES'!A697,'Demographic data '!$A$2:$H$927,2,TRUE)</f>
        <v>414</v>
      </c>
      <c r="C697" s="1">
        <f>VLOOKUP(A697,'Demographic data '!$A$2:$H$927,3,TRUE)</f>
        <v>1</v>
      </c>
      <c r="D697" s="1">
        <f>VLOOKUP(A697,'Demographic data '!$A$2:$H$927,4,TRUE)</f>
        <v>27.791780821917808</v>
      </c>
      <c r="E697" s="1">
        <f>VLOOKUP(A697,'Demographic data '!$A$2:$H$927,5,TRUE)</f>
        <v>67</v>
      </c>
      <c r="F697" s="1">
        <f>VLOOKUP(A697,'Demographic data '!$A$2:$H$927,6,TRUE)</f>
        <v>3</v>
      </c>
      <c r="G697" s="1">
        <f>VLOOKUP(A697,'Demographic data '!$A$2:$H$927,7,TRUE)</f>
        <v>1</v>
      </c>
      <c r="H697" s="1">
        <f>VLOOKUP(A697,'Demographic data '!$A$2:$H$927,8,TRUE)</f>
        <v>3</v>
      </c>
      <c r="J697" s="18" t="s">
        <v>3762</v>
      </c>
      <c r="K697" s="18" t="s">
        <v>2072</v>
      </c>
      <c r="L697" s="32">
        <v>10</v>
      </c>
      <c r="M697" s="32">
        <v>6</v>
      </c>
      <c r="N697" s="18" t="s">
        <v>3763</v>
      </c>
      <c r="O697" s="18">
        <v>2</v>
      </c>
      <c r="P697" s="18" t="s">
        <v>3764</v>
      </c>
      <c r="Q697" s="18">
        <v>2</v>
      </c>
      <c r="R697" s="33" t="s">
        <v>2327</v>
      </c>
      <c r="S697" s="33" t="s">
        <v>101</v>
      </c>
      <c r="T697" s="33" t="s">
        <v>3765</v>
      </c>
      <c r="U697" s="33" t="s">
        <v>101</v>
      </c>
      <c r="V697" s="31"/>
      <c r="W697" s="31"/>
      <c r="X697" s="31"/>
      <c r="Y697" s="31"/>
      <c r="Z697" s="2"/>
      <c r="AA697" s="2"/>
      <c r="AB697" s="2"/>
      <c r="AC697" s="2"/>
      <c r="AD697" s="2"/>
    </row>
    <row r="698" spans="1:30" ht="14.25" customHeight="1" x14ac:dyDescent="0.2">
      <c r="A698" s="18" t="s">
        <v>3766</v>
      </c>
      <c r="B698" s="1">
        <f>VLOOKUP('FINAL CODES'!A698,'Demographic data '!$A$2:$H$927,2,TRUE)</f>
        <v>172</v>
      </c>
      <c r="C698" s="1">
        <f>VLOOKUP(A698,'Demographic data '!$A$2:$H$927,3,TRUE)</f>
        <v>1</v>
      </c>
      <c r="D698" s="1">
        <f>VLOOKUP(A698,'Demographic data '!$A$2:$H$927,4,TRUE)</f>
        <v>19.742465753424657</v>
      </c>
      <c r="E698" s="1">
        <f>VLOOKUP(A698,'Demographic data '!$A$2:$H$927,5,TRUE)</f>
        <v>84</v>
      </c>
      <c r="F698" s="1">
        <f>VLOOKUP(A698,'Demographic data '!$A$2:$H$927,6,TRUE)</f>
        <v>1</v>
      </c>
      <c r="G698" s="1">
        <f>VLOOKUP(A698,'Demographic data '!$A$2:$H$927,7,TRUE)</f>
        <v>6</v>
      </c>
      <c r="H698" s="1">
        <f>VLOOKUP(A698,'Demographic data '!$A$2:$H$927,8,TRUE)</f>
        <v>11</v>
      </c>
      <c r="J698" s="18" t="s">
        <v>3767</v>
      </c>
      <c r="K698" s="18">
        <v>6</v>
      </c>
      <c r="L698" s="32">
        <v>6</v>
      </c>
      <c r="M698" s="32">
        <v>6</v>
      </c>
      <c r="N698" s="18" t="s">
        <v>3768</v>
      </c>
      <c r="O698" s="18" t="s">
        <v>3769</v>
      </c>
      <c r="P698" s="18" t="s">
        <v>3770</v>
      </c>
      <c r="Q698" s="18" t="s">
        <v>356</v>
      </c>
      <c r="R698" s="33" t="s">
        <v>3771</v>
      </c>
      <c r="S698" s="33" t="s">
        <v>649</v>
      </c>
      <c r="T698" s="33" t="s">
        <v>3772</v>
      </c>
      <c r="U698" s="33">
        <v>2</v>
      </c>
      <c r="V698" s="31"/>
      <c r="W698" s="31"/>
      <c r="X698" s="31"/>
      <c r="Y698" s="31"/>
      <c r="Z698" s="2"/>
      <c r="AA698" s="2"/>
      <c r="AB698" s="2"/>
      <c r="AC698" s="2"/>
      <c r="AD698" s="2"/>
    </row>
    <row r="699" spans="1:30" ht="14.25" customHeight="1" x14ac:dyDescent="0.2">
      <c r="A699" s="18" t="s">
        <v>3773</v>
      </c>
      <c r="B699" s="1">
        <f>VLOOKUP('FINAL CODES'!A699,'Demographic data '!$A$2:$H$927,2,TRUE)</f>
        <v>3403</v>
      </c>
      <c r="C699" s="1">
        <f>VLOOKUP(A699,'Demographic data '!$A$2:$H$927,3,TRUE)</f>
        <v>0</v>
      </c>
      <c r="D699" s="1">
        <f>VLOOKUP(A699,'Demographic data '!$A$2:$H$927,4,TRUE)</f>
        <v>19.487671232876714</v>
      </c>
      <c r="E699" s="1">
        <f>VLOOKUP(A699,'Demographic data '!$A$2:$H$927,5,TRUE)</f>
        <v>36</v>
      </c>
      <c r="F699" s="1">
        <f>VLOOKUP(A699,'Demographic data '!$A$2:$H$927,6,TRUE)</f>
        <v>4</v>
      </c>
      <c r="G699" s="1">
        <f>VLOOKUP(A699,'Demographic data '!$A$2:$H$927,7,TRUE)</f>
        <v>2</v>
      </c>
      <c r="H699" s="1">
        <f>VLOOKUP(A699,'Demographic data '!$A$2:$H$927,8,TRUE)</f>
        <v>2</v>
      </c>
      <c r="J699" s="18" t="s">
        <v>2155</v>
      </c>
      <c r="K699" s="18">
        <v>6</v>
      </c>
      <c r="L699" s="29"/>
      <c r="M699" s="29"/>
      <c r="N699" s="18" t="s">
        <v>54</v>
      </c>
      <c r="O699" s="18">
        <v>-99</v>
      </c>
      <c r="P699" s="18" t="s">
        <v>54</v>
      </c>
      <c r="Q699" s="18">
        <v>-99</v>
      </c>
      <c r="R699" s="33" t="s">
        <v>54</v>
      </c>
      <c r="S699" s="33">
        <v>-99</v>
      </c>
      <c r="T699" s="33" t="s">
        <v>54</v>
      </c>
      <c r="U699" s="33">
        <v>-99</v>
      </c>
      <c r="V699" s="31"/>
      <c r="W699" s="31"/>
      <c r="X699" s="31"/>
      <c r="Y699" s="31"/>
      <c r="Z699" s="2"/>
      <c r="AA699" s="2"/>
      <c r="AB699" s="2"/>
      <c r="AC699" s="2"/>
      <c r="AD699" s="2"/>
    </row>
    <row r="700" spans="1:30" ht="14.25" customHeight="1" x14ac:dyDescent="0.2">
      <c r="A700" s="18" t="s">
        <v>3774</v>
      </c>
      <c r="B700" s="1">
        <f>VLOOKUP('FINAL CODES'!A700,'Demographic data '!$A$2:$H$927,2,TRUE)</f>
        <v>2126</v>
      </c>
      <c r="C700" s="1">
        <f>VLOOKUP(A700,'Demographic data '!$A$2:$H$927,3,TRUE)</f>
        <v>0</v>
      </c>
      <c r="D700" s="1">
        <f>VLOOKUP(A700,'Demographic data '!$A$2:$H$927,4,TRUE)</f>
        <v>44.339726027397262</v>
      </c>
      <c r="E700" s="1">
        <f>VLOOKUP(A700,'Demographic data '!$A$2:$H$927,5,TRUE)</f>
        <v>185</v>
      </c>
      <c r="F700" s="1">
        <f>VLOOKUP(A700,'Demographic data '!$A$2:$H$927,6,TRUE)</f>
        <v>3</v>
      </c>
      <c r="G700" s="1">
        <f>VLOOKUP(A700,'Demographic data '!$A$2:$H$927,7,TRUE)</f>
        <v>5</v>
      </c>
      <c r="H700" s="1">
        <f>VLOOKUP(A700,'Demographic data '!$A$2:$H$927,8,TRUE)</f>
        <v>3</v>
      </c>
      <c r="J700" s="18" t="s">
        <v>3775</v>
      </c>
      <c r="K700" s="18">
        <v>7</v>
      </c>
      <c r="L700" s="29"/>
      <c r="M700" s="29"/>
      <c r="N700" s="18" t="s">
        <v>3776</v>
      </c>
      <c r="O700" s="18">
        <v>1</v>
      </c>
      <c r="P700" s="18" t="s">
        <v>3777</v>
      </c>
      <c r="Q700" s="18" t="s">
        <v>1053</v>
      </c>
      <c r="R700" s="33" t="s">
        <v>3778</v>
      </c>
      <c r="S700" s="33" t="s">
        <v>101</v>
      </c>
      <c r="T700" s="33" t="s">
        <v>3779</v>
      </c>
      <c r="U700" s="33">
        <v>13</v>
      </c>
      <c r="V700" s="31"/>
      <c r="W700" s="31"/>
      <c r="X700" s="31"/>
      <c r="Y700" s="31"/>
      <c r="Z700" s="2"/>
      <c r="AA700" s="2"/>
      <c r="AB700" s="2"/>
      <c r="AC700" s="2"/>
      <c r="AD700" s="2"/>
    </row>
    <row r="701" spans="1:30" ht="14.25" customHeight="1" x14ac:dyDescent="0.2">
      <c r="A701" s="18" t="s">
        <v>3780</v>
      </c>
      <c r="B701" s="1">
        <f>VLOOKUP('FINAL CODES'!A701,'Demographic data '!$A$2:$H$927,2,TRUE)</f>
        <v>1094</v>
      </c>
      <c r="C701" s="1">
        <f>VLOOKUP(A701,'Demographic data '!$A$2:$H$927,3,TRUE)</f>
        <v>1</v>
      </c>
      <c r="D701" s="1">
        <f>VLOOKUP(A701,'Demographic data '!$A$2:$H$927,4,TRUE)</f>
        <v>40.043835616438358</v>
      </c>
      <c r="E701" s="1">
        <f>VLOOKUP(A701,'Demographic data '!$A$2:$H$927,5,TRUE)</f>
        <v>83</v>
      </c>
      <c r="F701" s="1">
        <f>VLOOKUP(A701,'Demographic data '!$A$2:$H$927,6,TRUE)</f>
        <v>4</v>
      </c>
      <c r="G701" s="1">
        <f>VLOOKUP(A701,'Demographic data '!$A$2:$H$927,7,TRUE)</f>
        <v>-99</v>
      </c>
      <c r="H701" s="1">
        <f>VLOOKUP(A701,'Demographic data '!$A$2:$H$927,8,TRUE)</f>
        <v>8</v>
      </c>
      <c r="J701" s="18" t="s">
        <v>54</v>
      </c>
      <c r="K701" s="18">
        <v>-99</v>
      </c>
      <c r="L701" s="29"/>
      <c r="M701" s="29"/>
      <c r="N701" s="18" t="s">
        <v>3781</v>
      </c>
      <c r="P701" s="18" t="s">
        <v>54</v>
      </c>
      <c r="Q701" s="18">
        <v>-99</v>
      </c>
      <c r="R701" s="33" t="s">
        <v>3782</v>
      </c>
      <c r="S701" s="33" t="s">
        <v>101</v>
      </c>
      <c r="T701" s="33" t="s">
        <v>54</v>
      </c>
      <c r="U701" s="33">
        <v>-99</v>
      </c>
      <c r="V701" s="31"/>
      <c r="W701" s="31"/>
      <c r="X701" s="31"/>
      <c r="Y701" s="31"/>
      <c r="Z701" s="2"/>
      <c r="AA701" s="2"/>
      <c r="AB701" s="2"/>
      <c r="AC701" s="2"/>
      <c r="AD701" s="2"/>
    </row>
    <row r="702" spans="1:30" ht="14.25" customHeight="1" x14ac:dyDescent="0.2">
      <c r="A702" s="18" t="s">
        <v>3783</v>
      </c>
      <c r="B702" s="1">
        <f>VLOOKUP('FINAL CODES'!A702,'Demographic data '!$A$2:$H$927,2,TRUE)</f>
        <v>1289</v>
      </c>
      <c r="C702" s="1">
        <f>VLOOKUP(A702,'Demographic data '!$A$2:$H$927,3,TRUE)</f>
        <v>0</v>
      </c>
      <c r="D702" s="1">
        <f>VLOOKUP(A702,'Demographic data '!$A$2:$H$927,4,TRUE)</f>
        <v>38.035616438356165</v>
      </c>
      <c r="E702" s="1">
        <f>VLOOKUP(A702,'Demographic data '!$A$2:$H$927,5,TRUE)</f>
        <v>185</v>
      </c>
      <c r="F702" s="1">
        <f>VLOOKUP(A702,'Demographic data '!$A$2:$H$927,6,TRUE)</f>
        <v>4</v>
      </c>
      <c r="G702" s="1">
        <f>VLOOKUP(A702,'Demographic data '!$A$2:$H$927,7,TRUE)</f>
        <v>7</v>
      </c>
      <c r="H702" s="1">
        <f>VLOOKUP(A702,'Demographic data '!$A$2:$H$927,8,TRUE)</f>
        <v>3</v>
      </c>
      <c r="J702" s="18" t="s">
        <v>54</v>
      </c>
      <c r="K702" s="18">
        <v>-99</v>
      </c>
      <c r="L702" s="29"/>
      <c r="M702" s="29"/>
      <c r="N702" s="18" t="s">
        <v>3784</v>
      </c>
      <c r="O702" s="18" t="s">
        <v>3785</v>
      </c>
      <c r="P702" s="18" t="s">
        <v>3786</v>
      </c>
      <c r="Q702" s="18" t="s">
        <v>3787</v>
      </c>
      <c r="R702" s="33" t="s">
        <v>3788</v>
      </c>
      <c r="S702" s="33" t="s">
        <v>295</v>
      </c>
      <c r="T702" s="33" t="s">
        <v>3789</v>
      </c>
      <c r="U702" s="33" t="s">
        <v>101</v>
      </c>
      <c r="V702" s="31"/>
      <c r="W702" s="31"/>
      <c r="X702" s="31"/>
      <c r="Y702" s="31"/>
      <c r="Z702" s="2"/>
      <c r="AA702" s="2"/>
      <c r="AB702" s="2"/>
      <c r="AC702" s="2"/>
      <c r="AD702" s="2"/>
    </row>
    <row r="703" spans="1:30" ht="14.25" customHeight="1" x14ac:dyDescent="0.2">
      <c r="A703" s="18" t="s">
        <v>3790</v>
      </c>
      <c r="B703" s="1">
        <f>VLOOKUP('FINAL CODES'!A703,'Demographic data '!$A$2:$H$927,2,TRUE)</f>
        <v>31</v>
      </c>
      <c r="C703" s="1">
        <f>VLOOKUP(A703,'Demographic data '!$A$2:$H$927,3,TRUE)</f>
        <v>1</v>
      </c>
      <c r="D703" s="1">
        <f>VLOOKUP(A703,'Demographic data '!$A$2:$H$927,4,TRUE)</f>
        <v>36.005479452054793</v>
      </c>
      <c r="E703" s="1">
        <f>VLOOKUP(A703,'Demographic data '!$A$2:$H$927,5,TRUE)</f>
        <v>168</v>
      </c>
      <c r="F703" s="1">
        <f>VLOOKUP(A703,'Demographic data '!$A$2:$H$927,6,TRUE)</f>
        <v>4</v>
      </c>
      <c r="G703" s="1">
        <f>VLOOKUP(A703,'Demographic data '!$A$2:$H$927,7,TRUE)</f>
        <v>11</v>
      </c>
      <c r="H703" s="1">
        <f>VLOOKUP(A703,'Demographic data '!$A$2:$H$927,8,TRUE)</f>
        <v>2</v>
      </c>
      <c r="J703" s="18" t="s">
        <v>3791</v>
      </c>
      <c r="K703" s="18">
        <v>2</v>
      </c>
      <c r="L703" s="29"/>
      <c r="M703" s="29"/>
      <c r="N703" s="18" t="s">
        <v>3792</v>
      </c>
      <c r="O703" s="18">
        <v>2</v>
      </c>
      <c r="P703" s="18" t="s">
        <v>3793</v>
      </c>
      <c r="Q703" s="18">
        <v>2</v>
      </c>
      <c r="R703" s="33" t="s">
        <v>3794</v>
      </c>
      <c r="S703" s="33" t="s">
        <v>80</v>
      </c>
      <c r="T703" s="33" t="s">
        <v>3795</v>
      </c>
      <c r="U703" s="33" t="s">
        <v>3632</v>
      </c>
      <c r="V703" s="31"/>
      <c r="W703" s="31"/>
      <c r="X703" s="31"/>
      <c r="Y703" s="31"/>
      <c r="Z703" s="2"/>
      <c r="AA703" s="2"/>
      <c r="AB703" s="2"/>
      <c r="AC703" s="2"/>
      <c r="AD703" s="2"/>
    </row>
    <row r="704" spans="1:30" ht="14.25" customHeight="1" x14ac:dyDescent="0.2">
      <c r="A704" s="18" t="s">
        <v>3796</v>
      </c>
      <c r="B704" s="1">
        <f>VLOOKUP('FINAL CODES'!A704,'Demographic data '!$A$2:$H$927,2,TRUE)</f>
        <v>1880</v>
      </c>
      <c r="C704" s="1">
        <f>VLOOKUP(A704,'Demographic data '!$A$2:$H$927,3,TRUE)</f>
        <v>1</v>
      </c>
      <c r="D704" s="1">
        <f>VLOOKUP(A704,'Demographic data '!$A$2:$H$927,4,TRUE)</f>
        <v>21.068493150684933</v>
      </c>
      <c r="E704" s="1">
        <f>VLOOKUP(A704,'Demographic data '!$A$2:$H$927,5,TRUE)</f>
        <v>185</v>
      </c>
      <c r="F704" s="1">
        <f>VLOOKUP(A704,'Demographic data '!$A$2:$H$927,6,TRUE)</f>
        <v>2</v>
      </c>
      <c r="G704" s="1">
        <f>VLOOKUP(A704,'Demographic data '!$A$2:$H$927,7,TRUE)</f>
        <v>1</v>
      </c>
      <c r="H704" s="1">
        <f>VLOOKUP(A704,'Demographic data '!$A$2:$H$927,8,TRUE)</f>
        <v>1</v>
      </c>
      <c r="K704" s="18">
        <v>-999</v>
      </c>
      <c r="L704" s="29"/>
      <c r="M704" s="29"/>
      <c r="O704" s="18">
        <v>-99</v>
      </c>
      <c r="Q704" s="18">
        <v>-99</v>
      </c>
      <c r="R704" s="33"/>
      <c r="S704" s="33">
        <v>-99</v>
      </c>
      <c r="T704" s="33"/>
      <c r="U704" s="33">
        <v>-99</v>
      </c>
      <c r="V704" s="31"/>
      <c r="W704" s="31"/>
      <c r="X704" s="31"/>
      <c r="Y704" s="31"/>
      <c r="Z704" s="2"/>
      <c r="AA704" s="2"/>
      <c r="AB704" s="2"/>
      <c r="AC704" s="2"/>
      <c r="AD704" s="2"/>
    </row>
    <row r="705" spans="1:30" ht="14.25" customHeight="1" x14ac:dyDescent="0.2">
      <c r="A705" s="18" t="s">
        <v>3797</v>
      </c>
      <c r="B705" s="1">
        <f>VLOOKUP('FINAL CODES'!A705,'Demographic data '!$A$2:$H$927,2,TRUE)</f>
        <v>1106</v>
      </c>
      <c r="C705" s="1">
        <f>VLOOKUP(A705,'Demographic data '!$A$2:$H$927,3,TRUE)</f>
        <v>1</v>
      </c>
      <c r="D705" s="1">
        <f>VLOOKUP(A705,'Demographic data '!$A$2:$H$927,4,TRUE)</f>
        <v>26.964383561643835</v>
      </c>
      <c r="E705" s="1">
        <f>VLOOKUP(A705,'Demographic data '!$A$2:$H$927,5,TRUE)</f>
        <v>187</v>
      </c>
      <c r="F705" s="1">
        <f>VLOOKUP(A705,'Demographic data '!$A$2:$H$927,6,TRUE)</f>
        <v>3</v>
      </c>
      <c r="G705" s="1">
        <f>VLOOKUP(A705,'Demographic data '!$A$2:$H$927,7,TRUE)</f>
        <v>2</v>
      </c>
      <c r="H705" s="1">
        <f>VLOOKUP(A705,'Demographic data '!$A$2:$H$927,8,TRUE)</f>
        <v>3</v>
      </c>
      <c r="J705" s="18" t="s">
        <v>3798</v>
      </c>
      <c r="K705" s="18" t="s">
        <v>133</v>
      </c>
      <c r="L705" s="29"/>
      <c r="M705" s="29"/>
      <c r="N705" s="18" t="s">
        <v>3799</v>
      </c>
      <c r="O705" s="18" t="s">
        <v>534</v>
      </c>
      <c r="P705" s="18" t="s">
        <v>3800</v>
      </c>
      <c r="Q705" s="18">
        <v>2</v>
      </c>
      <c r="R705" s="33" t="s">
        <v>3801</v>
      </c>
      <c r="S705" s="33" t="s">
        <v>80</v>
      </c>
      <c r="T705" s="33" t="s">
        <v>3802</v>
      </c>
      <c r="U705" s="33" t="s">
        <v>125</v>
      </c>
      <c r="V705" s="31"/>
      <c r="W705" s="31"/>
      <c r="X705" s="31"/>
      <c r="Y705" s="31"/>
      <c r="Z705" s="2"/>
      <c r="AA705" s="2"/>
      <c r="AB705" s="2"/>
      <c r="AC705" s="2"/>
      <c r="AD705" s="2"/>
    </row>
    <row r="706" spans="1:30" ht="14.25" customHeight="1" x14ac:dyDescent="0.2">
      <c r="A706" s="18" t="s">
        <v>3803</v>
      </c>
      <c r="B706" s="1">
        <f>VLOOKUP('FINAL CODES'!A706,'Demographic data '!$A$2:$H$927,2,TRUE)</f>
        <v>343</v>
      </c>
      <c r="C706" s="1">
        <f>VLOOKUP(A706,'Demographic data '!$A$2:$H$927,3,TRUE)</f>
        <v>1</v>
      </c>
      <c r="D706" s="1">
        <f>VLOOKUP(A706,'Demographic data '!$A$2:$H$927,4,TRUE)</f>
        <v>23.276712328767122</v>
      </c>
      <c r="E706" s="1">
        <f>VLOOKUP(A706,'Demographic data '!$A$2:$H$927,5,TRUE)</f>
        <v>185</v>
      </c>
      <c r="F706" s="1">
        <f>VLOOKUP(A706,'Demographic data '!$A$2:$H$927,6,TRUE)</f>
        <v>6</v>
      </c>
      <c r="G706" s="1">
        <f>VLOOKUP(A706,'Demographic data '!$A$2:$H$927,7,TRUE)</f>
        <v>1</v>
      </c>
      <c r="H706" s="1">
        <f>VLOOKUP(A706,'Demographic data '!$A$2:$H$927,8,TRUE)</f>
        <v>3</v>
      </c>
      <c r="J706" s="18" t="s">
        <v>54</v>
      </c>
      <c r="K706" s="18">
        <v>-99</v>
      </c>
      <c r="L706" s="29"/>
      <c r="M706" s="29"/>
      <c r="N706" s="18" t="s">
        <v>3804</v>
      </c>
      <c r="O706" s="18" t="s">
        <v>196</v>
      </c>
      <c r="P706" s="18" t="s">
        <v>3805</v>
      </c>
      <c r="Q706" s="18">
        <v>2</v>
      </c>
      <c r="R706" s="33" t="s">
        <v>3806</v>
      </c>
      <c r="S706" s="33">
        <v>-999</v>
      </c>
      <c r="T706" s="33" t="s">
        <v>1485</v>
      </c>
      <c r="U706" s="33">
        <v>6</v>
      </c>
      <c r="V706" s="31"/>
      <c r="W706" s="31"/>
      <c r="X706" s="31"/>
      <c r="Y706" s="31"/>
      <c r="Z706" s="2"/>
      <c r="AA706" s="2"/>
      <c r="AB706" s="2"/>
      <c r="AC706" s="2"/>
      <c r="AD706" s="2"/>
    </row>
    <row r="707" spans="1:30" ht="14.25" customHeight="1" x14ac:dyDescent="0.2">
      <c r="A707" s="18" t="s">
        <v>3807</v>
      </c>
      <c r="B707" s="1">
        <f>VLOOKUP('FINAL CODES'!A707,'Demographic data '!$A$2:$H$927,2,TRUE)</f>
        <v>1316</v>
      </c>
      <c r="C707" s="1">
        <f>VLOOKUP(A707,'Demographic data '!$A$2:$H$927,3,TRUE)</f>
        <v>0</v>
      </c>
      <c r="D707" s="1">
        <f>VLOOKUP(A707,'Demographic data '!$A$2:$H$927,4,TRUE)</f>
        <v>43.446575342465756</v>
      </c>
      <c r="E707" s="1">
        <f>VLOOKUP(A707,'Demographic data '!$A$2:$H$927,5,TRUE)</f>
        <v>84</v>
      </c>
      <c r="F707" s="1">
        <f>VLOOKUP(A707,'Demographic data '!$A$2:$H$927,6,TRUE)</f>
        <v>4</v>
      </c>
      <c r="G707" s="1">
        <f>VLOOKUP(A707,'Demographic data '!$A$2:$H$927,7,TRUE)</f>
        <v>2</v>
      </c>
      <c r="H707" s="1">
        <f>VLOOKUP(A707,'Demographic data '!$A$2:$H$927,8,TRUE)</f>
        <v>3</v>
      </c>
      <c r="J707" s="18" t="s">
        <v>3808</v>
      </c>
      <c r="K707" s="18" t="s">
        <v>3809</v>
      </c>
      <c r="L707" s="29"/>
      <c r="M707" s="29"/>
      <c r="N707" s="18" t="s">
        <v>3810</v>
      </c>
      <c r="O707" s="18" t="s">
        <v>3811</v>
      </c>
      <c r="P707" s="18" t="s">
        <v>3812</v>
      </c>
      <c r="Q707" s="18" t="s">
        <v>1540</v>
      </c>
      <c r="R707" s="33" t="s">
        <v>3813</v>
      </c>
      <c r="S707" s="33" t="s">
        <v>80</v>
      </c>
      <c r="T707" s="33" t="s">
        <v>3814</v>
      </c>
      <c r="U707" s="33" t="s">
        <v>600</v>
      </c>
      <c r="V707" s="31"/>
      <c r="W707" s="31"/>
      <c r="X707" s="31"/>
      <c r="Y707" s="31"/>
      <c r="Z707" s="2"/>
      <c r="AA707" s="2"/>
      <c r="AB707" s="2"/>
      <c r="AC707" s="2"/>
      <c r="AD707" s="2"/>
    </row>
    <row r="708" spans="1:30" ht="14.25" customHeight="1" x14ac:dyDescent="0.2">
      <c r="A708" s="18" t="s">
        <v>3815</v>
      </c>
      <c r="B708" s="1">
        <f>VLOOKUP('FINAL CODES'!A708,'Demographic data '!$A$2:$H$927,2,TRUE)</f>
        <v>56</v>
      </c>
      <c r="C708" s="1">
        <f>VLOOKUP(A708,'Demographic data '!$A$2:$H$927,3,TRUE)</f>
        <v>1</v>
      </c>
      <c r="D708" s="1">
        <f>VLOOKUP(A708,'Demographic data '!$A$2:$H$927,4,TRUE)</f>
        <v>38.936986301369863</v>
      </c>
      <c r="E708" s="1">
        <f>VLOOKUP(A708,'Demographic data '!$A$2:$H$927,5,TRUE)</f>
        <v>79</v>
      </c>
      <c r="F708" s="1">
        <f>VLOOKUP(A708,'Demographic data '!$A$2:$H$927,6,TRUE)</f>
        <v>4</v>
      </c>
      <c r="G708" s="1">
        <f>VLOOKUP(A708,'Demographic data '!$A$2:$H$927,7,TRUE)</f>
        <v>12</v>
      </c>
      <c r="H708" s="1">
        <f>VLOOKUP(A708,'Demographic data '!$A$2:$H$927,8,TRUE)</f>
        <v>1</v>
      </c>
      <c r="J708" s="18" t="s">
        <v>3816</v>
      </c>
      <c r="K708" s="18" t="s">
        <v>125</v>
      </c>
      <c r="L708" s="29"/>
      <c r="M708" s="29"/>
      <c r="N708" s="18" t="s">
        <v>54</v>
      </c>
      <c r="O708" s="18">
        <v>-99</v>
      </c>
      <c r="P708" s="18" t="s">
        <v>54</v>
      </c>
      <c r="Q708" s="18">
        <v>-99</v>
      </c>
      <c r="R708" s="33" t="s">
        <v>54</v>
      </c>
      <c r="S708" s="33">
        <v>-99</v>
      </c>
      <c r="T708" s="33" t="s">
        <v>54</v>
      </c>
      <c r="U708" s="33">
        <v>-99</v>
      </c>
      <c r="V708" s="31"/>
      <c r="W708" s="31"/>
      <c r="X708" s="31"/>
      <c r="Y708" s="31"/>
      <c r="Z708" s="2"/>
      <c r="AA708" s="2"/>
      <c r="AB708" s="2"/>
      <c r="AC708" s="2"/>
      <c r="AD708" s="2"/>
    </row>
    <row r="709" spans="1:30" ht="14.25" customHeight="1" x14ac:dyDescent="0.2">
      <c r="A709" s="18" t="s">
        <v>3817</v>
      </c>
      <c r="B709" s="1">
        <f>VLOOKUP('FINAL CODES'!A709,'Demographic data '!$A$2:$H$927,2,TRUE)</f>
        <v>30</v>
      </c>
      <c r="C709" s="1">
        <f>VLOOKUP(A709,'Demographic data '!$A$2:$H$927,3,TRUE)</f>
        <v>1</v>
      </c>
      <c r="D709" s="1">
        <f>VLOOKUP(A709,'Demographic data '!$A$2:$H$927,4,TRUE)</f>
        <v>33.531506849315072</v>
      </c>
      <c r="E709" s="1">
        <f>VLOOKUP(A709,'Demographic data '!$A$2:$H$927,5,TRUE)</f>
        <v>123</v>
      </c>
      <c r="F709" s="1">
        <f>VLOOKUP(A709,'Demographic data '!$A$2:$H$927,6,TRUE)</f>
        <v>4</v>
      </c>
      <c r="G709" s="1">
        <f>VLOOKUP(A709,'Demographic data '!$A$2:$H$927,7,TRUE)</f>
        <v>11</v>
      </c>
      <c r="H709" s="1">
        <f>VLOOKUP(A709,'Demographic data '!$A$2:$H$927,8,TRUE)</f>
        <v>10</v>
      </c>
      <c r="J709" s="18" t="s">
        <v>3818</v>
      </c>
      <c r="K709" s="18" t="s">
        <v>70</v>
      </c>
      <c r="L709" s="29"/>
      <c r="M709" s="29"/>
      <c r="N709" s="18" t="s">
        <v>3819</v>
      </c>
      <c r="O709" s="18" t="s">
        <v>731</v>
      </c>
      <c r="P709" s="18" t="s">
        <v>3820</v>
      </c>
      <c r="Q709" s="18" t="s">
        <v>159</v>
      </c>
      <c r="R709" s="33" t="s">
        <v>3821</v>
      </c>
      <c r="S709" s="33" t="s">
        <v>101</v>
      </c>
      <c r="T709" s="33" t="s">
        <v>54</v>
      </c>
      <c r="U709" s="33">
        <v>-99</v>
      </c>
      <c r="V709" s="31"/>
      <c r="W709" s="31"/>
      <c r="X709" s="31"/>
      <c r="Y709" s="31"/>
      <c r="Z709" s="2"/>
      <c r="AA709" s="2"/>
      <c r="AB709" s="2"/>
      <c r="AC709" s="2"/>
      <c r="AD709" s="2"/>
    </row>
    <row r="710" spans="1:30" ht="14.25" customHeight="1" x14ac:dyDescent="0.2">
      <c r="A710" s="18" t="s">
        <v>3822</v>
      </c>
      <c r="B710" s="1">
        <f>VLOOKUP('FINAL CODES'!A710,'Demographic data '!$A$2:$H$927,2,TRUE)</f>
        <v>3337</v>
      </c>
      <c r="C710" s="1">
        <f>VLOOKUP(A710,'Demographic data '!$A$2:$H$927,3,TRUE)</f>
        <v>1</v>
      </c>
      <c r="D710" s="1">
        <f>VLOOKUP(A710,'Demographic data '!$A$2:$H$927,4,TRUE)</f>
        <v>33.597260273972601</v>
      </c>
      <c r="E710" s="1">
        <f>VLOOKUP(A710,'Demographic data '!$A$2:$H$927,5,TRUE)</f>
        <v>151</v>
      </c>
      <c r="F710" s="1">
        <f>VLOOKUP(A710,'Demographic data '!$A$2:$H$927,6,TRUE)</f>
        <v>2</v>
      </c>
      <c r="G710" s="1">
        <f>VLOOKUP(A710,'Demographic data '!$A$2:$H$927,7,TRUE)</f>
        <v>11</v>
      </c>
      <c r="H710" s="1">
        <f>VLOOKUP(A710,'Demographic data '!$A$2:$H$927,8,TRUE)</f>
        <v>10</v>
      </c>
      <c r="J710" s="18" t="s">
        <v>3823</v>
      </c>
      <c r="K710" s="18" t="s">
        <v>70</v>
      </c>
      <c r="L710" s="34" t="s">
        <v>101</v>
      </c>
      <c r="M710" s="34" t="s">
        <v>70</v>
      </c>
      <c r="N710" s="18" t="s">
        <v>3824</v>
      </c>
      <c r="O710" s="18" t="s">
        <v>175</v>
      </c>
      <c r="P710" s="18" t="s">
        <v>3825</v>
      </c>
      <c r="Q710" s="18">
        <v>3</v>
      </c>
      <c r="R710" s="33" t="s">
        <v>3826</v>
      </c>
      <c r="S710" s="33" t="s">
        <v>152</v>
      </c>
      <c r="T710" s="33" t="s">
        <v>3827</v>
      </c>
      <c r="U710" s="33" t="s">
        <v>969</v>
      </c>
      <c r="V710" s="31"/>
      <c r="W710" s="31"/>
      <c r="X710" s="31"/>
      <c r="Y710" s="31"/>
      <c r="Z710" s="2"/>
      <c r="AA710" s="2"/>
      <c r="AB710" s="2"/>
      <c r="AC710" s="2"/>
      <c r="AD710" s="2"/>
    </row>
    <row r="711" spans="1:30" ht="14.25" customHeight="1" x14ac:dyDescent="0.2">
      <c r="A711" s="18" t="s">
        <v>3828</v>
      </c>
      <c r="B711" s="1">
        <f>VLOOKUP('FINAL CODES'!A711,'Demographic data '!$A$2:$H$927,2,TRUE)</f>
        <v>163</v>
      </c>
      <c r="C711" s="1">
        <f>VLOOKUP(A711,'Demographic data '!$A$2:$H$927,3,TRUE)</f>
        <v>1</v>
      </c>
      <c r="D711" s="1">
        <f>VLOOKUP(A711,'Demographic data '!$A$2:$H$927,4,TRUE)</f>
        <v>54.172602739726024</v>
      </c>
      <c r="E711" s="1">
        <f>VLOOKUP(A711,'Demographic data '!$A$2:$H$927,5,TRUE)</f>
        <v>185</v>
      </c>
      <c r="F711" s="1">
        <f>VLOOKUP(A711,'Demographic data '!$A$2:$H$927,6,TRUE)</f>
        <v>4</v>
      </c>
      <c r="G711" s="1">
        <f>VLOOKUP(A711,'Demographic data '!$A$2:$H$927,7,TRUE)</f>
        <v>7</v>
      </c>
      <c r="H711" s="1">
        <f>VLOOKUP(A711,'Demographic data '!$A$2:$H$927,8,TRUE)</f>
        <v>10</v>
      </c>
      <c r="J711" s="18" t="s">
        <v>54</v>
      </c>
      <c r="K711" s="18">
        <v>-99</v>
      </c>
      <c r="L711" s="29"/>
      <c r="M711" s="29"/>
      <c r="N711" s="18" t="s">
        <v>54</v>
      </c>
      <c r="O711" s="18">
        <v>-99</v>
      </c>
      <c r="P711" s="18" t="s">
        <v>54</v>
      </c>
      <c r="Q711" s="18">
        <v>-99</v>
      </c>
      <c r="R711" s="33" t="s">
        <v>54</v>
      </c>
      <c r="S711" s="33">
        <v>-99</v>
      </c>
      <c r="T711" s="33" t="s">
        <v>54</v>
      </c>
      <c r="U711" s="33">
        <v>-99</v>
      </c>
      <c r="V711" s="31"/>
      <c r="W711" s="31"/>
      <c r="X711" s="31"/>
      <c r="Y711" s="31"/>
      <c r="Z711" s="2"/>
      <c r="AA711" s="2"/>
      <c r="AB711" s="2"/>
      <c r="AC711" s="2"/>
      <c r="AD711" s="2"/>
    </row>
    <row r="712" spans="1:30" ht="14.25" customHeight="1" x14ac:dyDescent="0.2">
      <c r="A712" s="18" t="s">
        <v>3829</v>
      </c>
      <c r="B712" s="1">
        <f>VLOOKUP('FINAL CODES'!A712,'Demographic data '!$A$2:$H$927,2,TRUE)</f>
        <v>1418</v>
      </c>
      <c r="C712" s="1">
        <f>VLOOKUP(A712,'Demographic data '!$A$2:$H$927,3,TRUE)</f>
        <v>0</v>
      </c>
      <c r="D712" s="1">
        <f>VLOOKUP(A712,'Demographic data '!$A$2:$H$927,4,TRUE)</f>
        <v>73.334246575342462</v>
      </c>
      <c r="E712" s="1">
        <f>VLOOKUP(A712,'Demographic data '!$A$2:$H$927,5,TRUE)</f>
        <v>31</v>
      </c>
      <c r="F712" s="1">
        <f>VLOOKUP(A712,'Demographic data '!$A$2:$H$927,6,TRUE)</f>
        <v>6</v>
      </c>
      <c r="G712" s="1">
        <f>VLOOKUP(A712,'Demographic data '!$A$2:$H$927,7,TRUE)</f>
        <v>3</v>
      </c>
      <c r="H712" s="1">
        <f>VLOOKUP(A712,'Demographic data '!$A$2:$H$927,8,TRUE)</f>
        <v>10</v>
      </c>
      <c r="J712" s="18" t="s">
        <v>3830</v>
      </c>
      <c r="K712" s="18" t="s">
        <v>821</v>
      </c>
      <c r="L712" s="29"/>
      <c r="M712" s="29"/>
      <c r="N712" s="18" t="s">
        <v>3831</v>
      </c>
      <c r="O712" s="18" t="s">
        <v>3832</v>
      </c>
      <c r="P712" s="18" t="s">
        <v>3833</v>
      </c>
      <c r="Q712" s="18" t="s">
        <v>3834</v>
      </c>
      <c r="R712" s="33" t="s">
        <v>3835</v>
      </c>
      <c r="S712" s="33" t="s">
        <v>887</v>
      </c>
      <c r="T712" s="33" t="s">
        <v>3836</v>
      </c>
      <c r="U712" s="33" t="s">
        <v>3837</v>
      </c>
      <c r="V712" s="31"/>
      <c r="W712" s="31"/>
      <c r="X712" s="31"/>
      <c r="Y712" s="31"/>
      <c r="Z712" s="2"/>
      <c r="AA712" s="2"/>
      <c r="AB712" s="2"/>
      <c r="AC712" s="2"/>
      <c r="AD712" s="2"/>
    </row>
    <row r="713" spans="1:30" ht="14.25" customHeight="1" x14ac:dyDescent="0.2">
      <c r="A713" s="18" t="s">
        <v>3838</v>
      </c>
      <c r="B713" s="1">
        <f>VLOOKUP('FINAL CODES'!A713,'Demographic data '!$A$2:$H$927,2,TRUE)</f>
        <v>1549</v>
      </c>
      <c r="C713" s="1">
        <f>VLOOKUP(A713,'Demographic data '!$A$2:$H$927,3,TRUE)</f>
        <v>1</v>
      </c>
      <c r="D713" s="1">
        <f>VLOOKUP(A713,'Demographic data '!$A$2:$H$927,4,TRUE)</f>
        <v>34.221917808219175</v>
      </c>
      <c r="E713" s="1">
        <f>VLOOKUP(A713,'Demographic data '!$A$2:$H$927,5,TRUE)</f>
        <v>95</v>
      </c>
      <c r="F713" s="1">
        <f>VLOOKUP(A713,'Demographic data '!$A$2:$H$927,6,TRUE)</f>
        <v>3</v>
      </c>
      <c r="G713" s="1">
        <f>VLOOKUP(A713,'Demographic data '!$A$2:$H$927,7,TRUE)</f>
        <v>3</v>
      </c>
      <c r="H713" s="1">
        <f>VLOOKUP(A713,'Demographic data '!$A$2:$H$927,8,TRUE)</f>
        <v>1</v>
      </c>
      <c r="J713" s="18" t="s">
        <v>3839</v>
      </c>
      <c r="K713" s="18" t="s">
        <v>217</v>
      </c>
      <c r="L713" s="34" t="s">
        <v>646</v>
      </c>
      <c r="M713" s="34">
        <v>7</v>
      </c>
      <c r="N713" s="18" t="s">
        <v>3840</v>
      </c>
      <c r="O713" s="18" t="s">
        <v>426</v>
      </c>
      <c r="P713" s="18" t="s">
        <v>3841</v>
      </c>
      <c r="Q713" s="18" t="s">
        <v>493</v>
      </c>
      <c r="R713" s="33" t="s">
        <v>3842</v>
      </c>
      <c r="S713" s="33">
        <v>3</v>
      </c>
      <c r="T713" s="33" t="s">
        <v>3843</v>
      </c>
      <c r="U713" s="33" t="s">
        <v>2566</v>
      </c>
      <c r="V713" s="31"/>
      <c r="W713" s="31"/>
      <c r="X713" s="31"/>
      <c r="Y713" s="31"/>
      <c r="Z713" s="2"/>
      <c r="AA713" s="2"/>
      <c r="AB713" s="2"/>
      <c r="AC713" s="2"/>
      <c r="AD713" s="2"/>
    </row>
    <row r="714" spans="1:30" ht="14.25" customHeight="1" x14ac:dyDescent="0.2">
      <c r="A714" s="18" t="s">
        <v>3844</v>
      </c>
      <c r="B714" s="1">
        <f>VLOOKUP('FINAL CODES'!A714,'Demographic data '!$A$2:$H$927,2,TRUE)</f>
        <v>39</v>
      </c>
      <c r="C714" s="1">
        <f>VLOOKUP(A714,'Demographic data '!$A$2:$H$927,3,TRUE)</f>
        <v>0</v>
      </c>
      <c r="D714" s="1">
        <f>VLOOKUP(A714,'Demographic data '!$A$2:$H$927,4,TRUE)</f>
        <v>35.268493150684932</v>
      </c>
      <c r="E714" s="1">
        <f>VLOOKUP(A714,'Demographic data '!$A$2:$H$927,5,TRUE)</f>
        <v>31</v>
      </c>
      <c r="F714" s="1">
        <f>VLOOKUP(A714,'Demographic data '!$A$2:$H$927,6,TRUE)</f>
        <v>4</v>
      </c>
      <c r="G714" s="1">
        <f>VLOOKUP(A714,'Demographic data '!$A$2:$H$927,7,TRUE)</f>
        <v>8</v>
      </c>
      <c r="H714" s="1">
        <f>VLOOKUP(A714,'Demographic data '!$A$2:$H$927,8,TRUE)</f>
        <v>8</v>
      </c>
      <c r="J714" s="18" t="s">
        <v>54</v>
      </c>
      <c r="K714" s="18">
        <v>-99</v>
      </c>
      <c r="L714" s="29"/>
      <c r="M714" s="29"/>
      <c r="N714" s="18" t="s">
        <v>621</v>
      </c>
      <c r="O714" s="18">
        <v>-999</v>
      </c>
      <c r="P714" s="18" t="s">
        <v>242</v>
      </c>
      <c r="Q714" s="18">
        <v>-999</v>
      </c>
      <c r="R714" s="33" t="s">
        <v>3845</v>
      </c>
      <c r="S714" s="33">
        <v>-999</v>
      </c>
      <c r="T714" s="33" t="s">
        <v>71</v>
      </c>
      <c r="U714" s="33">
        <v>13</v>
      </c>
      <c r="V714" s="31"/>
      <c r="W714" s="31"/>
      <c r="X714" s="31"/>
      <c r="Y714" s="31"/>
      <c r="Z714" s="2"/>
      <c r="AA714" s="2"/>
      <c r="AB714" s="2"/>
      <c r="AC714" s="2"/>
      <c r="AD714" s="2"/>
    </row>
    <row r="715" spans="1:30" ht="14.25" customHeight="1" x14ac:dyDescent="0.2">
      <c r="A715" s="18" t="s">
        <v>3846</v>
      </c>
      <c r="B715" s="1">
        <f>VLOOKUP('FINAL CODES'!A715,'Demographic data '!$A$2:$H$927,2,TRUE)</f>
        <v>3347</v>
      </c>
      <c r="C715" s="1">
        <f>VLOOKUP(A715,'Demographic data '!$A$2:$H$927,3,TRUE)</f>
        <v>0</v>
      </c>
      <c r="D715" s="1">
        <f>VLOOKUP(A715,'Demographic data '!$A$2:$H$927,4,TRUE)</f>
        <v>23.506849315068493</v>
      </c>
      <c r="E715" s="1">
        <f>VLOOKUP(A715,'Demographic data '!$A$2:$H$927,5,TRUE)</f>
        <v>185</v>
      </c>
      <c r="F715" s="1">
        <f>VLOOKUP(A715,'Demographic data '!$A$2:$H$927,6,TRUE)</f>
        <v>4</v>
      </c>
      <c r="G715" s="1">
        <f>VLOOKUP(A715,'Demographic data '!$A$2:$H$927,7,TRUE)</f>
        <v>5</v>
      </c>
      <c r="H715" s="1">
        <f>VLOOKUP(A715,'Demographic data '!$A$2:$H$927,8,TRUE)</f>
        <v>10</v>
      </c>
      <c r="J715" s="18" t="s">
        <v>3847</v>
      </c>
      <c r="K715" s="18" t="s">
        <v>1127</v>
      </c>
      <c r="L715" s="29"/>
      <c r="M715" s="29"/>
      <c r="N715" s="18" t="s">
        <v>3848</v>
      </c>
      <c r="O715" s="18" t="s">
        <v>426</v>
      </c>
      <c r="P715" s="18" t="s">
        <v>54</v>
      </c>
      <c r="Q715" s="18">
        <v>-99</v>
      </c>
      <c r="R715" s="33" t="s">
        <v>3849</v>
      </c>
      <c r="S715" s="33">
        <v>6</v>
      </c>
      <c r="T715" s="33" t="s">
        <v>54</v>
      </c>
      <c r="U715" s="33">
        <v>-99</v>
      </c>
      <c r="V715" s="31"/>
      <c r="W715" s="31"/>
      <c r="X715" s="31"/>
      <c r="Y715" s="31"/>
      <c r="Z715" s="2"/>
      <c r="AA715" s="2"/>
      <c r="AB715" s="2"/>
      <c r="AC715" s="2"/>
      <c r="AD715" s="2"/>
    </row>
    <row r="716" spans="1:30" ht="14.25" customHeight="1" x14ac:dyDescent="0.2">
      <c r="A716" s="18" t="s">
        <v>3850</v>
      </c>
      <c r="B716" s="1">
        <f>VLOOKUP('FINAL CODES'!A716,'Demographic data '!$A$2:$H$927,2,TRUE)</f>
        <v>1354</v>
      </c>
      <c r="C716" s="1">
        <f>VLOOKUP(A716,'Demographic data '!$A$2:$H$927,3,TRUE)</f>
        <v>3</v>
      </c>
      <c r="D716" s="1">
        <f>VLOOKUP(A716,'Demographic data '!$A$2:$H$927,4,TRUE)</f>
        <v>26.005479452054793</v>
      </c>
      <c r="E716" s="1">
        <f>VLOOKUP(A716,'Demographic data '!$A$2:$H$927,5,TRUE)</f>
        <v>185</v>
      </c>
      <c r="F716" s="1">
        <f>VLOOKUP(A716,'Demographic data '!$A$2:$H$927,6,TRUE)</f>
        <v>3</v>
      </c>
      <c r="G716" s="1">
        <f>VLOOKUP(A716,'Demographic data '!$A$2:$H$927,7,TRUE)</f>
        <v>4</v>
      </c>
      <c r="H716" s="1">
        <f>VLOOKUP(A716,'Demographic data '!$A$2:$H$927,8,TRUE)</f>
        <v>10</v>
      </c>
      <c r="J716" s="18" t="s">
        <v>3851</v>
      </c>
      <c r="K716" s="18" t="s">
        <v>204</v>
      </c>
      <c r="L716" s="29"/>
      <c r="M716" s="29"/>
      <c r="N716" s="18" t="s">
        <v>3852</v>
      </c>
      <c r="O716" s="18">
        <v>1</v>
      </c>
      <c r="P716" s="18" t="s">
        <v>3853</v>
      </c>
      <c r="Q716" s="18">
        <v>2</v>
      </c>
      <c r="R716" s="33" t="s">
        <v>3854</v>
      </c>
      <c r="S716" s="33">
        <v>3</v>
      </c>
      <c r="T716" s="33" t="s">
        <v>3855</v>
      </c>
      <c r="U716" s="33" t="s">
        <v>125</v>
      </c>
      <c r="V716" s="31"/>
      <c r="W716" s="31"/>
      <c r="X716" s="31"/>
      <c r="Y716" s="31"/>
      <c r="Z716" s="2"/>
      <c r="AA716" s="2"/>
      <c r="AB716" s="2"/>
      <c r="AC716" s="2"/>
      <c r="AD716" s="2"/>
    </row>
    <row r="717" spans="1:30" ht="14.25" customHeight="1" x14ac:dyDescent="0.2">
      <c r="A717" s="18" t="s">
        <v>3856</v>
      </c>
      <c r="B717" s="1">
        <f>VLOOKUP('FINAL CODES'!A717,'Demographic data '!$A$2:$H$927,2,TRUE)</f>
        <v>180</v>
      </c>
      <c r="C717" s="1">
        <f>VLOOKUP(A717,'Demographic data '!$A$2:$H$927,3,TRUE)</f>
        <v>1</v>
      </c>
      <c r="D717" s="1">
        <f>VLOOKUP(A717,'Demographic data '!$A$2:$H$927,4,TRUE)</f>
        <v>41.512328767123286</v>
      </c>
      <c r="E717" s="1">
        <f>VLOOKUP(A717,'Demographic data '!$A$2:$H$927,5,TRUE)</f>
        <v>-9</v>
      </c>
      <c r="F717" s="1">
        <f>VLOOKUP(A717,'Demographic data '!$A$2:$H$927,6,TRUE)</f>
        <v>-9</v>
      </c>
      <c r="G717" s="1">
        <f>VLOOKUP(A717,'Demographic data '!$A$2:$H$927,7,TRUE)</f>
        <v>-9</v>
      </c>
      <c r="H717" s="1">
        <f>VLOOKUP(A717,'Demographic data '!$A$2:$H$927,8,TRUE)</f>
        <v>-9</v>
      </c>
      <c r="K717" s="18">
        <v>-99</v>
      </c>
      <c r="L717" s="29"/>
      <c r="M717" s="29"/>
      <c r="O717" s="18">
        <v>-99</v>
      </c>
      <c r="Q717" s="18">
        <v>-99</v>
      </c>
      <c r="R717" s="33"/>
      <c r="S717" s="33">
        <v>-99</v>
      </c>
      <c r="T717" s="33"/>
      <c r="U717" s="33">
        <v>-99</v>
      </c>
      <c r="V717" s="31"/>
      <c r="W717" s="31"/>
      <c r="X717" s="31"/>
      <c r="Y717" s="31"/>
      <c r="Z717" s="2"/>
      <c r="AA717" s="2"/>
      <c r="AB717" s="2"/>
      <c r="AC717" s="2"/>
      <c r="AD717" s="2"/>
    </row>
    <row r="718" spans="1:30" ht="14.25" customHeight="1" x14ac:dyDescent="0.2">
      <c r="A718" s="18" t="s">
        <v>3857</v>
      </c>
      <c r="B718" s="1">
        <f>VLOOKUP('FINAL CODES'!A718,'Demographic data '!$A$2:$H$927,2,TRUE)</f>
        <v>1539</v>
      </c>
      <c r="C718" s="1">
        <f>VLOOKUP(A718,'Demographic data '!$A$2:$H$927,3,TRUE)</f>
        <v>1</v>
      </c>
      <c r="D718" s="1">
        <f>VLOOKUP(A718,'Demographic data '!$A$2:$H$927,4,TRUE)</f>
        <v>27.12876712328767</v>
      </c>
      <c r="E718" s="1">
        <f>VLOOKUP(A718,'Demographic data '!$A$2:$H$927,5,TRUE)</f>
        <v>185</v>
      </c>
      <c r="F718" s="1">
        <f>VLOOKUP(A718,'Demographic data '!$A$2:$H$927,6,TRUE)</f>
        <v>3</v>
      </c>
      <c r="G718" s="1">
        <f>VLOOKUP(A718,'Demographic data '!$A$2:$H$927,7,TRUE)</f>
        <v>1</v>
      </c>
      <c r="H718" s="1">
        <f>VLOOKUP(A718,'Demographic data '!$A$2:$H$927,8,TRUE)</f>
        <v>4</v>
      </c>
      <c r="J718" s="18" t="s">
        <v>3858</v>
      </c>
      <c r="K718" s="18" t="s">
        <v>3859</v>
      </c>
      <c r="L718" s="29"/>
      <c r="M718" s="29"/>
      <c r="N718" s="18" t="s">
        <v>3860</v>
      </c>
      <c r="O718" s="18" t="s">
        <v>482</v>
      </c>
      <c r="P718" s="18" t="s">
        <v>3861</v>
      </c>
      <c r="Q718" s="18" t="s">
        <v>3862</v>
      </c>
      <c r="R718" s="33" t="s">
        <v>3863</v>
      </c>
      <c r="S718" s="33">
        <v>2</v>
      </c>
      <c r="T718" s="33" t="s">
        <v>3864</v>
      </c>
      <c r="U718" s="33" t="s">
        <v>3865</v>
      </c>
      <c r="V718" s="31"/>
      <c r="W718" s="31"/>
      <c r="X718" s="31"/>
      <c r="Y718" s="31"/>
      <c r="Z718" s="2"/>
      <c r="AA718" s="2"/>
      <c r="AB718" s="2"/>
      <c r="AC718" s="2"/>
      <c r="AD718" s="2"/>
    </row>
    <row r="719" spans="1:30" ht="14.25" customHeight="1" x14ac:dyDescent="0.2">
      <c r="A719" s="18" t="s">
        <v>3866</v>
      </c>
      <c r="B719" s="1">
        <f>VLOOKUP('FINAL CODES'!A719,'Demographic data '!$A$2:$H$927,2,TRUE)</f>
        <v>1917</v>
      </c>
      <c r="C719" s="1">
        <f>VLOOKUP(A719,'Demographic data '!$A$2:$H$927,3,TRUE)</f>
        <v>1</v>
      </c>
      <c r="D719" s="1">
        <f>VLOOKUP(A719,'Demographic data '!$A$2:$H$927,4,TRUE)</f>
        <v>37.386301369863013</v>
      </c>
      <c r="E719" s="1">
        <f>VLOOKUP(A719,'Demographic data '!$A$2:$H$927,5,TRUE)</f>
        <v>-9</v>
      </c>
      <c r="F719" s="1">
        <f>VLOOKUP(A719,'Demographic data '!$A$2:$H$927,6,TRUE)</f>
        <v>-9</v>
      </c>
      <c r="G719" s="1">
        <f>VLOOKUP(A719,'Demographic data '!$A$2:$H$927,7,TRUE)</f>
        <v>-9</v>
      </c>
      <c r="H719" s="1">
        <f>VLOOKUP(A719,'Demographic data '!$A$2:$H$927,8,TRUE)</f>
        <v>-9</v>
      </c>
      <c r="J719" s="18" t="s">
        <v>3867</v>
      </c>
      <c r="K719" s="18">
        <v>-999</v>
      </c>
      <c r="L719" s="29"/>
      <c r="M719" s="29"/>
      <c r="N719" s="18" t="s">
        <v>3868</v>
      </c>
      <c r="O719" s="18">
        <v>1</v>
      </c>
      <c r="P719" s="18" t="s">
        <v>3869</v>
      </c>
      <c r="Q719" s="18">
        <v>2</v>
      </c>
      <c r="R719" s="33" t="s">
        <v>3870</v>
      </c>
      <c r="S719" s="33">
        <v>2</v>
      </c>
      <c r="T719" s="33" t="s">
        <v>54</v>
      </c>
      <c r="U719" s="33">
        <v>-99</v>
      </c>
      <c r="V719" s="31"/>
      <c r="W719" s="31"/>
      <c r="X719" s="31"/>
      <c r="Y719" s="31"/>
      <c r="Z719" s="2"/>
      <c r="AA719" s="2"/>
      <c r="AB719" s="2"/>
      <c r="AC719" s="2"/>
      <c r="AD719" s="2"/>
    </row>
    <row r="720" spans="1:30" ht="14.25" customHeight="1" x14ac:dyDescent="0.2">
      <c r="A720" s="18" t="s">
        <v>3871</v>
      </c>
      <c r="B720" s="1">
        <f>VLOOKUP('FINAL CODES'!A720,'Demographic data '!$A$2:$H$927,2,TRUE)</f>
        <v>1669</v>
      </c>
      <c r="C720" s="1">
        <f>VLOOKUP(A720,'Demographic data '!$A$2:$H$927,3,TRUE)</f>
        <v>1</v>
      </c>
      <c r="D720" s="1">
        <f>VLOOKUP(A720,'Demographic data '!$A$2:$H$927,4,TRUE)</f>
        <v>41.284931506849318</v>
      </c>
      <c r="E720" s="1">
        <f>VLOOKUP(A720,'Demographic data '!$A$2:$H$927,5,TRUE)</f>
        <v>185</v>
      </c>
      <c r="F720" s="1">
        <f>VLOOKUP(A720,'Demographic data '!$A$2:$H$927,6,TRUE)</f>
        <v>4</v>
      </c>
      <c r="G720" s="1">
        <f>VLOOKUP(A720,'Demographic data '!$A$2:$H$927,7,TRUE)</f>
        <v>3</v>
      </c>
      <c r="H720" s="1">
        <f>VLOOKUP(A720,'Demographic data '!$A$2:$H$927,8,TRUE)</f>
        <v>5</v>
      </c>
      <c r="J720" s="18" t="s">
        <v>1943</v>
      </c>
      <c r="K720" s="18">
        <v>-999</v>
      </c>
      <c r="L720" s="29"/>
      <c r="M720" s="29"/>
      <c r="N720" s="18" t="s">
        <v>3872</v>
      </c>
      <c r="O720" s="18" t="s">
        <v>3873</v>
      </c>
      <c r="P720" s="18" t="s">
        <v>3874</v>
      </c>
      <c r="Q720" s="18">
        <v>11</v>
      </c>
      <c r="R720" s="33" t="s">
        <v>3875</v>
      </c>
      <c r="S720" s="33" t="s">
        <v>152</v>
      </c>
      <c r="T720" s="33" t="s">
        <v>3876</v>
      </c>
      <c r="U720" s="33">
        <v>8</v>
      </c>
      <c r="V720" s="31"/>
      <c r="W720" s="31"/>
      <c r="X720" s="31"/>
      <c r="Y720" s="31"/>
      <c r="Z720" s="2"/>
      <c r="AA720" s="2"/>
      <c r="AB720" s="2"/>
      <c r="AC720" s="2"/>
      <c r="AD720" s="2"/>
    </row>
    <row r="721" spans="1:30" ht="14.25" customHeight="1" x14ac:dyDescent="0.2">
      <c r="A721" s="18" t="s">
        <v>3877</v>
      </c>
      <c r="B721" s="1">
        <f>VLOOKUP('FINAL CODES'!A721,'Demographic data '!$A$2:$H$927,2,TRUE)</f>
        <v>2187</v>
      </c>
      <c r="C721" s="1">
        <f>VLOOKUP(A721,'Demographic data '!$A$2:$H$927,3,TRUE)</f>
        <v>1</v>
      </c>
      <c r="D721" s="1">
        <f>VLOOKUP(A721,'Demographic data '!$A$2:$H$927,4,TRUE)</f>
        <v>28.624657534246577</v>
      </c>
      <c r="E721" s="1">
        <f>VLOOKUP(A721,'Demographic data '!$A$2:$H$927,5,TRUE)</f>
        <v>185</v>
      </c>
      <c r="F721" s="1">
        <f>VLOOKUP(A721,'Demographic data '!$A$2:$H$927,6,TRUE)</f>
        <v>3</v>
      </c>
      <c r="G721" s="1">
        <f>VLOOKUP(A721,'Demographic data '!$A$2:$H$927,7,TRUE)</f>
        <v>7</v>
      </c>
      <c r="H721" s="1">
        <f>VLOOKUP(A721,'Demographic data '!$A$2:$H$927,8,TRUE)</f>
        <v>2</v>
      </c>
      <c r="J721" s="18" t="s">
        <v>3878</v>
      </c>
      <c r="K721" s="18">
        <v>6</v>
      </c>
      <c r="L721" s="29">
        <v>6</v>
      </c>
      <c r="M721" s="29">
        <v>6</v>
      </c>
      <c r="N721" s="18" t="s">
        <v>3879</v>
      </c>
      <c r="O721" s="18">
        <v>2</v>
      </c>
      <c r="P721" s="18" t="s">
        <v>3880</v>
      </c>
      <c r="Q721" s="18" t="s">
        <v>2720</v>
      </c>
      <c r="R721" s="33" t="s">
        <v>3881</v>
      </c>
      <c r="S721" s="33" t="s">
        <v>101</v>
      </c>
      <c r="T721" s="33" t="s">
        <v>3882</v>
      </c>
      <c r="U721" s="33" t="s">
        <v>2116</v>
      </c>
      <c r="V721" s="31"/>
      <c r="W721" s="31"/>
      <c r="X721" s="31"/>
      <c r="Y721" s="31"/>
      <c r="Z721" s="2"/>
      <c r="AA721" s="2"/>
      <c r="AB721" s="2"/>
      <c r="AC721" s="2"/>
      <c r="AD721" s="2"/>
    </row>
    <row r="722" spans="1:30" ht="14.25" customHeight="1" x14ac:dyDescent="0.2">
      <c r="A722" s="18" t="s">
        <v>3883</v>
      </c>
      <c r="B722" s="1">
        <f>VLOOKUP('FINAL CODES'!A722,'Demographic data '!$A$2:$H$927,2,TRUE)</f>
        <v>1431</v>
      </c>
      <c r="C722" s="1">
        <f>VLOOKUP(A722,'Demographic data '!$A$2:$H$927,3,TRUE)</f>
        <v>1</v>
      </c>
      <c r="D722" s="1">
        <f>VLOOKUP(A722,'Demographic data '!$A$2:$H$927,4,TRUE)</f>
        <v>50.454794520547942</v>
      </c>
      <c r="E722" s="1">
        <f>VLOOKUP(A722,'Demographic data '!$A$2:$H$927,5,TRUE)</f>
        <v>185</v>
      </c>
      <c r="F722" s="1">
        <f>VLOOKUP(A722,'Demographic data '!$A$2:$H$927,6,TRUE)</f>
        <v>7</v>
      </c>
      <c r="G722" s="1">
        <f>VLOOKUP(A722,'Demographic data '!$A$2:$H$927,7,TRUE)</f>
        <v>-99</v>
      </c>
      <c r="H722" s="1">
        <f>VLOOKUP(A722,'Demographic data '!$A$2:$H$927,8,TRUE)</f>
        <v>10</v>
      </c>
      <c r="J722" s="18" t="s">
        <v>3884</v>
      </c>
      <c r="K722" s="18" t="s">
        <v>101</v>
      </c>
      <c r="L722" s="32"/>
      <c r="M722" s="32" t="s">
        <v>101</v>
      </c>
      <c r="N722" s="18" t="s">
        <v>3885</v>
      </c>
      <c r="O722" s="18" t="s">
        <v>356</v>
      </c>
      <c r="P722" s="18" t="s">
        <v>242</v>
      </c>
      <c r="Q722" s="18">
        <v>-999</v>
      </c>
      <c r="R722" s="33" t="s">
        <v>3886</v>
      </c>
      <c r="S722" s="33" t="s">
        <v>101</v>
      </c>
      <c r="T722" s="33" t="s">
        <v>3887</v>
      </c>
      <c r="U722" s="33">
        <v>6</v>
      </c>
      <c r="V722" s="31"/>
      <c r="W722" s="31"/>
      <c r="X722" s="31"/>
      <c r="Y722" s="31"/>
      <c r="Z722" s="2"/>
      <c r="AA722" s="2"/>
      <c r="AB722" s="2"/>
      <c r="AC722" s="2"/>
      <c r="AD722" s="2"/>
    </row>
    <row r="723" spans="1:30" ht="14.25" customHeight="1" x14ac:dyDescent="0.2">
      <c r="A723" s="18" t="s">
        <v>3888</v>
      </c>
      <c r="B723" s="1">
        <f>VLOOKUP('FINAL CODES'!A723,'Demographic data '!$A$2:$H$927,2,TRUE)</f>
        <v>20</v>
      </c>
      <c r="C723" s="1">
        <f>VLOOKUP(A723,'Demographic data '!$A$2:$H$927,3,TRUE)</f>
        <v>1</v>
      </c>
      <c r="D723" s="1">
        <f>VLOOKUP(A723,'Demographic data '!$A$2:$H$927,4,TRUE)</f>
        <v>49.865753424657534</v>
      </c>
      <c r="E723" s="1">
        <f>VLOOKUP(A723,'Demographic data '!$A$2:$H$927,5,TRUE)</f>
        <v>187</v>
      </c>
      <c r="F723" s="1">
        <f>VLOOKUP(A723,'Demographic data '!$A$2:$H$927,6,TRUE)</f>
        <v>3</v>
      </c>
      <c r="G723" s="1">
        <f>VLOOKUP(A723,'Demographic data '!$A$2:$H$927,7,TRUE)</f>
        <v>4</v>
      </c>
      <c r="H723" s="1">
        <f>VLOOKUP(A723,'Demographic data '!$A$2:$H$927,8,TRUE)</f>
        <v>3</v>
      </c>
      <c r="J723" s="18" t="s">
        <v>123</v>
      </c>
      <c r="K723" s="18">
        <v>-999</v>
      </c>
      <c r="L723" s="29"/>
      <c r="M723" s="29"/>
      <c r="N723" s="18" t="s">
        <v>3889</v>
      </c>
      <c r="O723" s="18">
        <v>1</v>
      </c>
      <c r="P723" s="18" t="s">
        <v>3890</v>
      </c>
      <c r="Q723" s="18" t="s">
        <v>196</v>
      </c>
      <c r="R723" s="33" t="s">
        <v>3891</v>
      </c>
      <c r="S723" s="33" t="s">
        <v>1127</v>
      </c>
      <c r="T723" s="33" t="s">
        <v>3892</v>
      </c>
      <c r="U723" s="33" t="s">
        <v>101</v>
      </c>
      <c r="V723" s="31"/>
      <c r="W723" s="31"/>
      <c r="X723" s="31"/>
      <c r="Y723" s="31"/>
      <c r="Z723" s="2"/>
      <c r="AA723" s="2"/>
      <c r="AB723" s="2"/>
      <c r="AC723" s="2"/>
      <c r="AD723" s="2"/>
    </row>
    <row r="724" spans="1:30" ht="14.25" customHeight="1" x14ac:dyDescent="0.2">
      <c r="A724" s="18" t="s">
        <v>3893</v>
      </c>
      <c r="B724" s="1">
        <f>VLOOKUP('FINAL CODES'!A724,'Demographic data '!$A$2:$H$927,2,TRUE)</f>
        <v>910</v>
      </c>
      <c r="C724" s="1">
        <f>VLOOKUP(A724,'Demographic data '!$A$2:$H$927,3,TRUE)</f>
        <v>1</v>
      </c>
      <c r="D724" s="1">
        <f>VLOOKUP(A724,'Demographic data '!$A$2:$H$927,4,TRUE)</f>
        <v>35.169863013698631</v>
      </c>
      <c r="E724" s="1">
        <f>VLOOKUP(A724,'Demographic data '!$A$2:$H$927,5,TRUE)</f>
        <v>185</v>
      </c>
      <c r="F724" s="1">
        <f>VLOOKUP(A724,'Demographic data '!$A$2:$H$927,6,TRUE)</f>
        <v>4</v>
      </c>
      <c r="G724" s="1">
        <f>VLOOKUP(A724,'Demographic data '!$A$2:$H$927,7,TRUE)</f>
        <v>12</v>
      </c>
      <c r="H724" s="1">
        <f>VLOOKUP(A724,'Demographic data '!$A$2:$H$927,8,TRUE)</f>
        <v>3</v>
      </c>
      <c r="J724" s="18" t="s">
        <v>3894</v>
      </c>
      <c r="K724" s="18" t="s">
        <v>3895</v>
      </c>
      <c r="L724" s="29"/>
      <c r="M724" s="29"/>
      <c r="N724" s="18" t="s">
        <v>3896</v>
      </c>
      <c r="O724" s="18" t="s">
        <v>3897</v>
      </c>
      <c r="P724" s="18" t="s">
        <v>3898</v>
      </c>
      <c r="Q724" s="18">
        <v>2</v>
      </c>
      <c r="R724" s="33" t="s">
        <v>3899</v>
      </c>
      <c r="S724" s="33" t="s">
        <v>199</v>
      </c>
      <c r="T724" s="33" t="s">
        <v>3900</v>
      </c>
      <c r="U724" s="33">
        <v>8</v>
      </c>
      <c r="V724" s="31"/>
      <c r="W724" s="31"/>
      <c r="X724" s="31"/>
      <c r="Y724" s="31"/>
      <c r="Z724" s="2"/>
      <c r="AA724" s="2"/>
      <c r="AB724" s="2"/>
      <c r="AC724" s="2"/>
      <c r="AD724" s="2"/>
    </row>
    <row r="725" spans="1:30" ht="14.25" customHeight="1" x14ac:dyDescent="0.2">
      <c r="A725" s="18" t="s">
        <v>3901</v>
      </c>
      <c r="B725" s="1">
        <f>VLOOKUP('FINAL CODES'!A725,'Demographic data '!$A$2:$H$927,2,TRUE)</f>
        <v>670</v>
      </c>
      <c r="C725" s="1">
        <f>VLOOKUP(A725,'Demographic data '!$A$2:$H$927,3,TRUE)</f>
        <v>1</v>
      </c>
      <c r="D725" s="1">
        <f>VLOOKUP(A725,'Demographic data '!$A$2:$H$927,4,TRUE)</f>
        <v>21.975342465753425</v>
      </c>
      <c r="E725" s="1">
        <f>VLOOKUP(A725,'Demographic data '!$A$2:$H$927,5,TRUE)</f>
        <v>84</v>
      </c>
      <c r="F725" s="1">
        <f>VLOOKUP(A725,'Demographic data '!$A$2:$H$927,6,TRUE)</f>
        <v>1</v>
      </c>
      <c r="G725" s="1">
        <f>VLOOKUP(A725,'Demographic data '!$A$2:$H$927,7,TRUE)</f>
        <v>8</v>
      </c>
      <c r="H725" s="1">
        <f>VLOOKUP(A725,'Demographic data '!$A$2:$H$927,8,TRUE)</f>
        <v>3</v>
      </c>
      <c r="J725" s="18" t="s">
        <v>2015</v>
      </c>
      <c r="K725" s="18">
        <v>-999</v>
      </c>
      <c r="L725" s="29"/>
      <c r="M725" s="29"/>
      <c r="N725" s="18" t="s">
        <v>3902</v>
      </c>
      <c r="O725" s="18" t="s">
        <v>204</v>
      </c>
      <c r="P725" s="18" t="s">
        <v>3903</v>
      </c>
      <c r="Q725" s="18" t="s">
        <v>3904</v>
      </c>
      <c r="R725" s="33" t="s">
        <v>3905</v>
      </c>
      <c r="S725" s="33" t="s">
        <v>1127</v>
      </c>
      <c r="T725" s="33" t="s">
        <v>3906</v>
      </c>
      <c r="U725" s="33" t="s">
        <v>787</v>
      </c>
      <c r="V725" s="31"/>
      <c r="W725" s="31"/>
      <c r="X725" s="31"/>
      <c r="Y725" s="31"/>
      <c r="Z725" s="2"/>
      <c r="AA725" s="2"/>
      <c r="AB725" s="2"/>
      <c r="AC725" s="2"/>
      <c r="AD725" s="2"/>
    </row>
    <row r="726" spans="1:30" ht="14.25" customHeight="1" x14ac:dyDescent="0.2">
      <c r="A726" s="18" t="s">
        <v>3907</v>
      </c>
      <c r="B726" s="1">
        <f>VLOOKUP('FINAL CODES'!A726,'Demographic data '!$A$2:$H$927,2,TRUE)</f>
        <v>1790</v>
      </c>
      <c r="C726" s="1">
        <f>VLOOKUP(A726,'Demographic data '!$A$2:$H$927,3,TRUE)</f>
        <v>0</v>
      </c>
      <c r="D726" s="1">
        <f>VLOOKUP(A726,'Demographic data '!$A$2:$H$927,4,TRUE)</f>
        <v>30.712328767123289</v>
      </c>
      <c r="E726" s="1">
        <f>VLOOKUP(A726,'Demographic data '!$A$2:$H$927,5,TRUE)</f>
        <v>185</v>
      </c>
      <c r="F726" s="1">
        <f>VLOOKUP(A726,'Demographic data '!$A$2:$H$927,6,TRUE)</f>
        <v>3</v>
      </c>
      <c r="G726" s="1">
        <f>VLOOKUP(A726,'Demographic data '!$A$2:$H$927,7,TRUE)</f>
        <v>2</v>
      </c>
      <c r="H726" s="1">
        <f>VLOOKUP(A726,'Demographic data '!$A$2:$H$927,8,TRUE)</f>
        <v>2</v>
      </c>
      <c r="J726" s="18" t="s">
        <v>3908</v>
      </c>
      <c r="K726" s="18">
        <v>10</v>
      </c>
      <c r="L726" s="29"/>
      <c r="M726" s="29"/>
      <c r="N726" s="18" t="s">
        <v>3909</v>
      </c>
      <c r="O726" s="18" t="s">
        <v>125</v>
      </c>
      <c r="P726" s="18" t="s">
        <v>3910</v>
      </c>
      <c r="Q726" s="18">
        <v>2</v>
      </c>
      <c r="R726" s="33" t="s">
        <v>3911</v>
      </c>
      <c r="S726" s="33" t="s">
        <v>70</v>
      </c>
      <c r="T726" s="33" t="s">
        <v>3912</v>
      </c>
      <c r="U726" s="33">
        <v>8</v>
      </c>
      <c r="V726" s="31"/>
      <c r="W726" s="31"/>
      <c r="X726" s="31"/>
      <c r="Y726" s="31"/>
      <c r="Z726" s="2"/>
      <c r="AA726" s="2"/>
      <c r="AB726" s="2"/>
      <c r="AC726" s="2"/>
      <c r="AD726" s="2"/>
    </row>
    <row r="727" spans="1:30" ht="14.25" customHeight="1" x14ac:dyDescent="0.2">
      <c r="A727" s="18" t="s">
        <v>3913</v>
      </c>
      <c r="B727" s="1">
        <f>VLOOKUP('FINAL CODES'!A727,'Demographic data '!$A$2:$H$927,2,TRUE)</f>
        <v>1971</v>
      </c>
      <c r="C727" s="1">
        <f>VLOOKUP(A727,'Demographic data '!$A$2:$H$927,3,TRUE)</f>
        <v>1</v>
      </c>
      <c r="D727" s="1">
        <f>VLOOKUP(A727,'Demographic data '!$A$2:$H$927,4,TRUE)</f>
        <v>53.123287671232873</v>
      </c>
      <c r="E727" s="1">
        <f>VLOOKUP(A727,'Demographic data '!$A$2:$H$927,5,TRUE)</f>
        <v>185</v>
      </c>
      <c r="F727" s="1">
        <f>VLOOKUP(A727,'Demographic data '!$A$2:$H$927,6,TRUE)</f>
        <v>4</v>
      </c>
      <c r="G727" s="1">
        <f>VLOOKUP(A727,'Demographic data '!$A$2:$H$927,7,TRUE)</f>
        <v>3</v>
      </c>
      <c r="H727" s="1">
        <f>VLOOKUP(A727,'Demographic data '!$A$2:$H$927,8,TRUE)</f>
        <v>10</v>
      </c>
      <c r="J727" s="18" t="s">
        <v>54</v>
      </c>
      <c r="K727" s="18">
        <v>-99</v>
      </c>
      <c r="L727" s="29"/>
      <c r="M727" s="29"/>
      <c r="N727" s="18" t="s">
        <v>54</v>
      </c>
      <c r="O727" s="18">
        <v>-99</v>
      </c>
      <c r="P727" s="18" t="s">
        <v>54</v>
      </c>
      <c r="Q727" s="18">
        <v>-99</v>
      </c>
      <c r="R727" s="33" t="s">
        <v>54</v>
      </c>
      <c r="S727" s="33">
        <v>-99</v>
      </c>
      <c r="T727" s="33" t="s">
        <v>54</v>
      </c>
      <c r="U727" s="33">
        <v>-99</v>
      </c>
      <c r="V727" s="31"/>
      <c r="W727" s="31"/>
      <c r="X727" s="31"/>
      <c r="Y727" s="31"/>
      <c r="Z727" s="2"/>
      <c r="AA727" s="2"/>
      <c r="AB727" s="2"/>
      <c r="AC727" s="2"/>
      <c r="AD727" s="2"/>
    </row>
    <row r="728" spans="1:30" ht="14.25" customHeight="1" x14ac:dyDescent="0.2">
      <c r="A728" s="18" t="s">
        <v>3914</v>
      </c>
      <c r="B728" s="1">
        <f>VLOOKUP('FINAL CODES'!A728,'Demographic data '!$A$2:$H$927,2,TRUE)</f>
        <v>917</v>
      </c>
      <c r="C728" s="1">
        <f>VLOOKUP(A728,'Demographic data '!$A$2:$H$927,3,TRUE)</f>
        <v>0</v>
      </c>
      <c r="D728" s="1">
        <f>VLOOKUP(A728,'Demographic data '!$A$2:$H$927,4,TRUE)</f>
        <v>39.389041095890413</v>
      </c>
      <c r="E728" s="1">
        <f>VLOOKUP(A728,'Demographic data '!$A$2:$H$927,5,TRUE)</f>
        <v>101</v>
      </c>
      <c r="F728" s="1">
        <f>VLOOKUP(A728,'Demographic data '!$A$2:$H$927,6,TRUE)</f>
        <v>4</v>
      </c>
      <c r="G728" s="1">
        <f>VLOOKUP(A728,'Demographic data '!$A$2:$H$927,7,TRUE)</f>
        <v>7</v>
      </c>
      <c r="H728" s="1">
        <f>VLOOKUP(A728,'Demographic data '!$A$2:$H$927,8,TRUE)</f>
        <v>8</v>
      </c>
      <c r="J728" s="18" t="s">
        <v>185</v>
      </c>
      <c r="K728" s="18">
        <v>-999</v>
      </c>
      <c r="L728" s="29"/>
      <c r="M728" s="29"/>
      <c r="N728" s="18" t="s">
        <v>54</v>
      </c>
      <c r="O728" s="18">
        <v>-99</v>
      </c>
      <c r="P728" s="18" t="s">
        <v>54</v>
      </c>
      <c r="Q728" s="18">
        <v>-99</v>
      </c>
      <c r="R728" s="33" t="s">
        <v>54</v>
      </c>
      <c r="S728" s="33">
        <v>-99</v>
      </c>
      <c r="T728" s="33" t="s">
        <v>54</v>
      </c>
      <c r="U728" s="33">
        <v>-99</v>
      </c>
      <c r="V728" s="31"/>
      <c r="W728" s="31"/>
      <c r="X728" s="31"/>
      <c r="Y728" s="31"/>
      <c r="Z728" s="2"/>
      <c r="AA728" s="2"/>
      <c r="AB728" s="2"/>
      <c r="AC728" s="2"/>
      <c r="AD728" s="2"/>
    </row>
    <row r="729" spans="1:30" ht="14.25" customHeight="1" x14ac:dyDescent="0.2">
      <c r="A729" s="18" t="s">
        <v>3915</v>
      </c>
      <c r="B729" s="1">
        <f>VLOOKUP('FINAL CODES'!A729,'Demographic data '!$A$2:$H$927,2,TRUE)</f>
        <v>1520</v>
      </c>
      <c r="C729" s="1">
        <f>VLOOKUP(A729,'Demographic data '!$A$2:$H$927,3,TRUE)</f>
        <v>0</v>
      </c>
      <c r="D729" s="1">
        <f>VLOOKUP(A729,'Demographic data '!$A$2:$H$927,4,TRUE)</f>
        <v>34.739726027397261</v>
      </c>
      <c r="E729" s="1">
        <f>VLOOKUP(A729,'Demographic data '!$A$2:$H$927,5,TRUE)</f>
        <v>9</v>
      </c>
      <c r="F729" s="1">
        <f>VLOOKUP(A729,'Demographic data '!$A$2:$H$927,6,TRUE)</f>
        <v>5</v>
      </c>
      <c r="G729" s="1">
        <f>VLOOKUP(A729,'Demographic data '!$A$2:$H$927,7,TRUE)</f>
        <v>11</v>
      </c>
      <c r="H729" s="1">
        <f>VLOOKUP(A729,'Demographic data '!$A$2:$H$927,8,TRUE)</f>
        <v>10</v>
      </c>
      <c r="J729" s="18" t="s">
        <v>3916</v>
      </c>
      <c r="K729" s="18" t="s">
        <v>159</v>
      </c>
      <c r="L729" s="29"/>
      <c r="M729" s="29"/>
      <c r="N729" s="18" t="s">
        <v>3917</v>
      </c>
      <c r="O729" s="18" t="s">
        <v>125</v>
      </c>
      <c r="P729" s="18" t="s">
        <v>3170</v>
      </c>
      <c r="Q729" s="18">
        <v>-999</v>
      </c>
      <c r="R729" s="33" t="s">
        <v>3918</v>
      </c>
      <c r="S729" s="33" t="s">
        <v>2235</v>
      </c>
      <c r="T729" s="33" t="s">
        <v>3170</v>
      </c>
      <c r="U729" s="33">
        <v>13</v>
      </c>
      <c r="V729" s="31"/>
      <c r="W729" s="31"/>
      <c r="X729" s="31"/>
      <c r="Y729" s="31"/>
      <c r="Z729" s="2"/>
      <c r="AA729" s="2"/>
      <c r="AB729" s="2"/>
      <c r="AC729" s="2"/>
      <c r="AD729" s="2"/>
    </row>
    <row r="730" spans="1:30" ht="14.25" customHeight="1" x14ac:dyDescent="0.2">
      <c r="A730" s="18" t="s">
        <v>3919</v>
      </c>
      <c r="B730" s="1">
        <f>VLOOKUP('FINAL CODES'!A730,'Demographic data '!$A$2:$H$927,2,TRUE)</f>
        <v>159</v>
      </c>
      <c r="C730" s="1">
        <f>VLOOKUP(A730,'Demographic data '!$A$2:$H$927,3,TRUE)</f>
        <v>1</v>
      </c>
      <c r="D730" s="1">
        <f>VLOOKUP(A730,'Demographic data '!$A$2:$H$927,4,TRUE)</f>
        <v>25.098630136986301</v>
      </c>
      <c r="E730" s="1">
        <f>VLOOKUP(A730,'Demographic data '!$A$2:$H$927,5,TRUE)</f>
        <v>156</v>
      </c>
      <c r="F730" s="1">
        <f>VLOOKUP(A730,'Demographic data '!$A$2:$H$927,6,TRUE)</f>
        <v>4</v>
      </c>
      <c r="G730" s="1">
        <f>VLOOKUP(A730,'Demographic data '!$A$2:$H$927,7,TRUE)</f>
        <v>8</v>
      </c>
      <c r="H730" s="1">
        <f>VLOOKUP(A730,'Demographic data '!$A$2:$H$927,8,TRUE)</f>
        <v>10</v>
      </c>
      <c r="J730" s="18" t="s">
        <v>54</v>
      </c>
      <c r="K730" s="18">
        <v>-99</v>
      </c>
      <c r="L730" s="29"/>
      <c r="M730" s="29"/>
      <c r="N730" s="18" t="s">
        <v>3920</v>
      </c>
      <c r="O730" s="18" t="s">
        <v>511</v>
      </c>
      <c r="P730" s="18" t="s">
        <v>3921</v>
      </c>
      <c r="Q730" s="18">
        <v>2</v>
      </c>
      <c r="R730" s="33" t="s">
        <v>3922</v>
      </c>
      <c r="S730" s="33" t="s">
        <v>80</v>
      </c>
      <c r="T730" s="33" t="s">
        <v>3923</v>
      </c>
      <c r="U730" s="33">
        <v>1</v>
      </c>
      <c r="V730" s="31"/>
      <c r="W730" s="31"/>
      <c r="X730" s="31"/>
      <c r="Y730" s="31"/>
      <c r="Z730" s="2"/>
      <c r="AA730" s="2"/>
      <c r="AB730" s="2"/>
      <c r="AC730" s="2"/>
      <c r="AD730" s="2"/>
    </row>
    <row r="731" spans="1:30" ht="14.25" customHeight="1" x14ac:dyDescent="0.2">
      <c r="A731" s="18" t="s">
        <v>3924</v>
      </c>
      <c r="B731" s="1">
        <f>VLOOKUP('FINAL CODES'!A731,'Demographic data '!$A$2:$H$927,2,TRUE)</f>
        <v>1144</v>
      </c>
      <c r="C731" s="1">
        <f>VLOOKUP(A731,'Demographic data '!$A$2:$H$927,3,TRUE)</f>
        <v>1</v>
      </c>
      <c r="D731" s="1">
        <f>VLOOKUP(A731,'Demographic data '!$A$2:$H$927,4,TRUE)</f>
        <v>64.939726027397256</v>
      </c>
      <c r="E731" s="1">
        <f>VLOOKUP(A731,'Demographic data '!$A$2:$H$927,5,TRUE)</f>
        <v>185</v>
      </c>
      <c r="F731" s="1">
        <f>VLOOKUP(A731,'Demographic data '!$A$2:$H$927,6,TRUE)</f>
        <v>4</v>
      </c>
      <c r="G731" s="1">
        <f>VLOOKUP(A731,'Demographic data '!$A$2:$H$927,7,TRUE)</f>
        <v>6</v>
      </c>
      <c r="H731" s="1">
        <f>VLOOKUP(A731,'Demographic data '!$A$2:$H$927,8,TRUE)</f>
        <v>7</v>
      </c>
      <c r="J731" s="18" t="s">
        <v>3925</v>
      </c>
      <c r="K731" s="18" t="s">
        <v>101</v>
      </c>
      <c r="L731" s="29"/>
      <c r="M731" s="29"/>
      <c r="N731" s="18" t="s">
        <v>3926</v>
      </c>
      <c r="O731" s="18" t="s">
        <v>511</v>
      </c>
      <c r="P731" s="18" t="s">
        <v>3927</v>
      </c>
      <c r="Q731" s="18">
        <v>2</v>
      </c>
      <c r="R731" s="33" t="s">
        <v>3928</v>
      </c>
      <c r="S731" s="33" t="s">
        <v>101</v>
      </c>
      <c r="T731" s="33" t="s">
        <v>3929</v>
      </c>
      <c r="U731" s="33">
        <v>6</v>
      </c>
      <c r="V731" s="31"/>
      <c r="W731" s="31"/>
      <c r="X731" s="31"/>
      <c r="Y731" s="31"/>
      <c r="Z731" s="2"/>
      <c r="AA731" s="2"/>
      <c r="AB731" s="2"/>
      <c r="AC731" s="2"/>
      <c r="AD731" s="2"/>
    </row>
    <row r="732" spans="1:30" ht="14.25" customHeight="1" x14ac:dyDescent="0.2">
      <c r="A732" s="18" t="s">
        <v>3930</v>
      </c>
      <c r="B732" s="1">
        <f>VLOOKUP('FINAL CODES'!A732,'Demographic data '!$A$2:$H$927,2,TRUE)</f>
        <v>660</v>
      </c>
      <c r="C732" s="1">
        <f>VLOOKUP(A732,'Demographic data '!$A$2:$H$927,3,TRUE)</f>
        <v>0</v>
      </c>
      <c r="D732" s="1">
        <f>VLOOKUP(A732,'Demographic data '!$A$2:$H$927,4,TRUE)</f>
        <v>32.273972602739725</v>
      </c>
      <c r="E732" s="1">
        <f>VLOOKUP(A732,'Demographic data '!$A$2:$H$927,5,TRUE)</f>
        <v>185</v>
      </c>
      <c r="F732" s="1">
        <f>VLOOKUP(A732,'Demographic data '!$A$2:$H$927,6,TRUE)</f>
        <v>4</v>
      </c>
      <c r="G732" s="1">
        <f>VLOOKUP(A732,'Demographic data '!$A$2:$H$927,7,TRUE)</f>
        <v>5</v>
      </c>
      <c r="H732" s="1">
        <f>VLOOKUP(A732,'Demographic data '!$A$2:$H$927,8,TRUE)</f>
        <v>8</v>
      </c>
      <c r="J732" s="18" t="s">
        <v>3931</v>
      </c>
      <c r="K732" s="18" t="s">
        <v>821</v>
      </c>
      <c r="L732" s="29"/>
      <c r="M732" s="29"/>
      <c r="N732" s="18" t="s">
        <v>3932</v>
      </c>
      <c r="O732" s="18">
        <v>6</v>
      </c>
      <c r="P732" s="18" t="s">
        <v>3170</v>
      </c>
      <c r="Q732" s="18">
        <v>-999</v>
      </c>
      <c r="R732" s="33" t="s">
        <v>3933</v>
      </c>
      <c r="S732" s="33">
        <v>8</v>
      </c>
      <c r="T732" s="33" t="s">
        <v>3934</v>
      </c>
      <c r="U732" s="33">
        <v>7</v>
      </c>
      <c r="V732" s="31"/>
      <c r="W732" s="31"/>
      <c r="X732" s="31"/>
      <c r="Y732" s="31"/>
      <c r="Z732" s="2"/>
      <c r="AA732" s="2"/>
      <c r="AB732" s="2"/>
      <c r="AC732" s="2"/>
      <c r="AD732" s="2"/>
    </row>
    <row r="733" spans="1:30" ht="14.25" customHeight="1" x14ac:dyDescent="0.2">
      <c r="A733" s="18" t="s">
        <v>3935</v>
      </c>
      <c r="B733" s="1">
        <f>VLOOKUP('FINAL CODES'!A733,'Demographic data '!$A$2:$H$927,2,TRUE)</f>
        <v>1717</v>
      </c>
      <c r="C733" s="1">
        <f>VLOOKUP(A733,'Demographic data '!$A$2:$H$927,3,TRUE)</f>
        <v>1</v>
      </c>
      <c r="D733" s="1">
        <f>VLOOKUP(A733,'Demographic data '!$A$2:$H$927,4,TRUE)</f>
        <v>31.4986301369863</v>
      </c>
      <c r="E733" s="1">
        <f>VLOOKUP(A733,'Demographic data '!$A$2:$H$927,5,TRUE)</f>
        <v>37</v>
      </c>
      <c r="F733" s="1">
        <f>VLOOKUP(A733,'Demographic data '!$A$2:$H$927,6,TRUE)</f>
        <v>4</v>
      </c>
      <c r="G733" s="1">
        <f>VLOOKUP(A733,'Demographic data '!$A$2:$H$927,7,TRUE)</f>
        <v>3</v>
      </c>
      <c r="H733" s="1">
        <f>VLOOKUP(A733,'Demographic data '!$A$2:$H$927,8,TRUE)</f>
        <v>1</v>
      </c>
      <c r="J733" s="18" t="s">
        <v>3936</v>
      </c>
      <c r="K733" s="18">
        <v>6</v>
      </c>
      <c r="L733" s="29"/>
      <c r="M733" s="29"/>
      <c r="N733" s="18" t="s">
        <v>242</v>
      </c>
      <c r="O733" s="18">
        <v>-999</v>
      </c>
      <c r="P733" s="18" t="s">
        <v>123</v>
      </c>
      <c r="Q733" s="18">
        <v>-999</v>
      </c>
      <c r="R733" s="33" t="s">
        <v>3937</v>
      </c>
      <c r="S733" s="33">
        <v>7</v>
      </c>
      <c r="T733" s="33" t="s">
        <v>3938</v>
      </c>
      <c r="U733" s="33">
        <v>6</v>
      </c>
      <c r="V733" s="31"/>
      <c r="W733" s="31"/>
      <c r="X733" s="31"/>
      <c r="Y733" s="31"/>
      <c r="Z733" s="2"/>
      <c r="AA733" s="2"/>
      <c r="AB733" s="2"/>
      <c r="AC733" s="2"/>
      <c r="AD733" s="2"/>
    </row>
    <row r="734" spans="1:30" ht="14.25" customHeight="1" x14ac:dyDescent="0.2">
      <c r="A734" s="18" t="s">
        <v>3939</v>
      </c>
      <c r="B734" s="1">
        <f>VLOOKUP('FINAL CODES'!A734,'Demographic data '!$A$2:$H$927,2,TRUE)</f>
        <v>958</v>
      </c>
      <c r="C734" s="1">
        <f>VLOOKUP(A734,'Demographic data '!$A$2:$H$927,3,TRUE)</f>
        <v>1</v>
      </c>
      <c r="D734" s="1">
        <f>VLOOKUP(A734,'Demographic data '!$A$2:$H$927,4,TRUE)</f>
        <v>37.769863013698632</v>
      </c>
      <c r="E734" s="1">
        <f>VLOOKUP(A734,'Demographic data '!$A$2:$H$927,5,TRUE)</f>
        <v>67</v>
      </c>
      <c r="F734" s="1">
        <f>VLOOKUP(A734,'Demographic data '!$A$2:$H$927,6,TRUE)</f>
        <v>4</v>
      </c>
      <c r="G734" s="1">
        <f>VLOOKUP(A734,'Demographic data '!$A$2:$H$927,7,TRUE)</f>
        <v>2</v>
      </c>
      <c r="H734" s="1">
        <f>VLOOKUP(A734,'Demographic data '!$A$2:$H$927,8,TRUE)</f>
        <v>11</v>
      </c>
      <c r="J734" s="18" t="s">
        <v>3940</v>
      </c>
      <c r="K734" s="18">
        <v>6</v>
      </c>
      <c r="L734" s="29"/>
      <c r="M734" s="29"/>
      <c r="N734" s="18" t="s">
        <v>3941</v>
      </c>
      <c r="O734" s="18">
        <v>2</v>
      </c>
      <c r="P734" s="18" t="s">
        <v>185</v>
      </c>
      <c r="Q734" s="18">
        <v>-999</v>
      </c>
      <c r="R734" s="33" t="s">
        <v>3942</v>
      </c>
      <c r="S734" s="33" t="s">
        <v>101</v>
      </c>
      <c r="T734" s="33" t="s">
        <v>3943</v>
      </c>
      <c r="U734" s="33">
        <v>13</v>
      </c>
      <c r="V734" s="31"/>
      <c r="W734" s="31"/>
      <c r="X734" s="31"/>
      <c r="Y734" s="31"/>
      <c r="Z734" s="2"/>
      <c r="AA734" s="2"/>
      <c r="AB734" s="2"/>
      <c r="AC734" s="2"/>
      <c r="AD734" s="2"/>
    </row>
    <row r="735" spans="1:30" ht="14.25" customHeight="1" x14ac:dyDescent="0.2">
      <c r="A735" s="18" t="s">
        <v>3944</v>
      </c>
      <c r="B735" s="1">
        <f>VLOOKUP('FINAL CODES'!A735,'Demographic data '!$A$2:$H$927,2,TRUE)</f>
        <v>129</v>
      </c>
      <c r="C735" s="1">
        <f>VLOOKUP(A735,'Demographic data '!$A$2:$H$927,3,TRUE)</f>
        <v>1</v>
      </c>
      <c r="D735" s="1">
        <f>VLOOKUP(A735,'Demographic data '!$A$2:$H$927,4,TRUE)</f>
        <v>21.326027397260273</v>
      </c>
      <c r="E735" s="1">
        <f>VLOOKUP(A735,'Demographic data '!$A$2:$H$927,5,TRUE)</f>
        <v>36</v>
      </c>
      <c r="F735" s="1">
        <f>VLOOKUP(A735,'Demographic data '!$A$2:$H$927,6,TRUE)</f>
        <v>1</v>
      </c>
      <c r="G735" s="1">
        <f>VLOOKUP(A735,'Demographic data '!$A$2:$H$927,7,TRUE)</f>
        <v>12</v>
      </c>
      <c r="H735" s="1">
        <f>VLOOKUP(A735,'Demographic data '!$A$2:$H$927,8,TRUE)</f>
        <v>10</v>
      </c>
      <c r="J735" s="18" t="s">
        <v>3945</v>
      </c>
      <c r="K735" s="18" t="s">
        <v>3946</v>
      </c>
      <c r="L735" s="29"/>
      <c r="M735" s="29"/>
      <c r="N735" s="18" t="s">
        <v>3947</v>
      </c>
      <c r="O735" s="18" t="s">
        <v>511</v>
      </c>
      <c r="P735" s="18" t="s">
        <v>3948</v>
      </c>
      <c r="Q735" s="18">
        <v>2</v>
      </c>
      <c r="R735" s="33" t="s">
        <v>3949</v>
      </c>
      <c r="S735" s="33" t="s">
        <v>496</v>
      </c>
      <c r="T735" s="33" t="s">
        <v>3400</v>
      </c>
      <c r="U735" s="33">
        <v>7</v>
      </c>
      <c r="V735" s="31"/>
      <c r="W735" s="31"/>
      <c r="X735" s="31"/>
      <c r="Y735" s="31"/>
      <c r="Z735" s="2"/>
      <c r="AA735" s="2"/>
      <c r="AB735" s="2"/>
      <c r="AC735" s="2"/>
      <c r="AD735" s="2"/>
    </row>
    <row r="736" spans="1:30" ht="14.25" customHeight="1" x14ac:dyDescent="0.2">
      <c r="A736" s="18" t="s">
        <v>3950</v>
      </c>
      <c r="B736" s="1">
        <f>VLOOKUP('FINAL CODES'!A736,'Demographic data '!$A$2:$H$927,2,TRUE)</f>
        <v>119</v>
      </c>
      <c r="C736" s="1">
        <f>VLOOKUP(A736,'Demographic data '!$A$2:$H$927,3,TRUE)</f>
        <v>1</v>
      </c>
      <c r="D736" s="1">
        <f>VLOOKUP(A736,'Demographic data '!$A$2:$H$927,4,TRUE)</f>
        <v>41.473972602739728</v>
      </c>
      <c r="E736" s="1">
        <f>VLOOKUP(A736,'Demographic data '!$A$2:$H$927,5,TRUE)</f>
        <v>86</v>
      </c>
      <c r="F736" s="1">
        <f>VLOOKUP(A736,'Demographic data '!$A$2:$H$927,6,TRUE)</f>
        <v>4</v>
      </c>
      <c r="G736" s="1">
        <f>VLOOKUP(A736,'Demographic data '!$A$2:$H$927,7,TRUE)</f>
        <v>12</v>
      </c>
      <c r="H736" s="1">
        <f>VLOOKUP(A736,'Demographic data '!$A$2:$H$927,8,TRUE)</f>
        <v>3</v>
      </c>
      <c r="J736" s="18" t="s">
        <v>546</v>
      </c>
      <c r="K736" s="18">
        <v>-999</v>
      </c>
      <c r="L736" s="29"/>
      <c r="M736" s="29"/>
      <c r="N736" s="18" t="s">
        <v>546</v>
      </c>
      <c r="O736" s="18">
        <v>-999</v>
      </c>
      <c r="P736" s="18" t="s">
        <v>546</v>
      </c>
      <c r="Q736" s="18">
        <v>-999</v>
      </c>
      <c r="R736" s="33" t="s">
        <v>546</v>
      </c>
      <c r="S736" s="33">
        <v>-999</v>
      </c>
      <c r="T736" s="33" t="s">
        <v>546</v>
      </c>
      <c r="U736" s="33">
        <v>13</v>
      </c>
      <c r="V736" s="31"/>
      <c r="W736" s="31"/>
      <c r="X736" s="31"/>
      <c r="Y736" s="31"/>
      <c r="Z736" s="2"/>
      <c r="AA736" s="2"/>
      <c r="AB736" s="2"/>
      <c r="AC736" s="2"/>
      <c r="AD736" s="2"/>
    </row>
    <row r="737" spans="1:34" ht="14.25" customHeight="1" x14ac:dyDescent="0.2">
      <c r="A737" s="18" t="s">
        <v>3951</v>
      </c>
      <c r="B737" s="1">
        <f>VLOOKUP('FINAL CODES'!A737,'Demographic data '!$A$2:$H$927,2,TRUE)</f>
        <v>446</v>
      </c>
      <c r="C737" s="1">
        <f>VLOOKUP(A737,'Demographic data '!$A$2:$H$927,3,TRUE)</f>
        <v>0</v>
      </c>
      <c r="D737" s="1">
        <f>VLOOKUP(A737,'Demographic data '!$A$2:$H$927,4,TRUE)</f>
        <v>72.276712328767118</v>
      </c>
      <c r="E737" s="1">
        <f>VLOOKUP(A737,'Demographic data '!$A$2:$H$927,5,TRUE)</f>
        <v>31</v>
      </c>
      <c r="F737" s="1">
        <f>VLOOKUP(A737,'Demographic data '!$A$2:$H$927,6,TRUE)</f>
        <v>5</v>
      </c>
      <c r="G737" s="1">
        <f>VLOOKUP(A737,'Demographic data '!$A$2:$H$927,7,TRUE)</f>
        <v>11</v>
      </c>
      <c r="H737" s="1">
        <f>VLOOKUP(A737,'Demographic data '!$A$2:$H$927,8,TRUE)</f>
        <v>10</v>
      </c>
      <c r="K737" s="18">
        <v>-99</v>
      </c>
      <c r="L737" s="29"/>
      <c r="M737" s="29"/>
      <c r="O737" s="18">
        <v>-99</v>
      </c>
      <c r="Q737" s="18">
        <v>-99</v>
      </c>
      <c r="R737" s="33"/>
      <c r="S737" s="33">
        <v>-99</v>
      </c>
      <c r="T737" s="33"/>
      <c r="U737" s="33">
        <v>-99</v>
      </c>
      <c r="V737" s="31"/>
      <c r="W737" s="31"/>
      <c r="X737" s="31"/>
      <c r="Y737" s="31"/>
      <c r="Z737" s="2"/>
      <c r="AA737" s="2"/>
      <c r="AB737" s="2"/>
      <c r="AC737" s="2"/>
      <c r="AD737" s="2"/>
    </row>
    <row r="738" spans="1:34" ht="14.25" customHeight="1" x14ac:dyDescent="0.2">
      <c r="A738" s="18" t="s">
        <v>3952</v>
      </c>
      <c r="B738" s="1">
        <f>VLOOKUP('FINAL CODES'!A738,'Demographic data '!$A$2:$H$927,2,TRUE)</f>
        <v>222</v>
      </c>
      <c r="C738" s="1">
        <f>VLOOKUP(A738,'Demographic data '!$A$2:$H$927,3,TRUE)</f>
        <v>0</v>
      </c>
      <c r="D738" s="1">
        <f>VLOOKUP(A738,'Demographic data '!$A$2:$H$927,4,TRUE)</f>
        <v>52.978082191780821</v>
      </c>
      <c r="E738" s="1">
        <f>VLOOKUP(A738,'Demographic data '!$A$2:$H$927,5,TRUE)</f>
        <v>187</v>
      </c>
      <c r="F738" s="1">
        <f>VLOOKUP(A738,'Demographic data '!$A$2:$H$927,6,TRUE)</f>
        <v>11</v>
      </c>
      <c r="G738" s="1">
        <f>VLOOKUP(A738,'Demographic data '!$A$2:$H$927,7,TRUE)</f>
        <v>11</v>
      </c>
      <c r="H738" s="1">
        <f>VLOOKUP(A738,'Demographic data '!$A$2:$H$927,8,TRUE)</f>
        <v>10</v>
      </c>
      <c r="J738" s="18" t="s">
        <v>54</v>
      </c>
      <c r="K738" s="18">
        <v>-99</v>
      </c>
      <c r="L738" s="29"/>
      <c r="M738" s="29"/>
      <c r="N738" s="18" t="s">
        <v>3953</v>
      </c>
      <c r="O738" s="18">
        <v>2</v>
      </c>
      <c r="P738" s="18" t="s">
        <v>3954</v>
      </c>
      <c r="Q738" s="18">
        <v>2</v>
      </c>
      <c r="R738" s="33" t="s">
        <v>3955</v>
      </c>
      <c r="S738" s="33" t="s">
        <v>1127</v>
      </c>
      <c r="T738" s="33" t="s">
        <v>3956</v>
      </c>
      <c r="U738" s="33" t="s">
        <v>3957</v>
      </c>
      <c r="V738" s="31"/>
      <c r="W738" s="31"/>
      <c r="X738" s="31"/>
      <c r="Y738" s="31"/>
      <c r="Z738" s="2"/>
      <c r="AA738" s="2"/>
      <c r="AB738" s="2"/>
      <c r="AC738" s="2"/>
      <c r="AD738" s="2"/>
    </row>
    <row r="739" spans="1:34" ht="14.25" customHeight="1" x14ac:dyDescent="0.2">
      <c r="A739" s="18" t="s">
        <v>3958</v>
      </c>
      <c r="B739" s="1">
        <f>VLOOKUP('FINAL CODES'!A739,'Demographic data '!$A$2:$H$927,2,TRUE)</f>
        <v>2150</v>
      </c>
      <c r="C739" s="1">
        <f>VLOOKUP(A739,'Demographic data '!$A$2:$H$927,3,TRUE)</f>
        <v>1</v>
      </c>
      <c r="D739" s="1">
        <f>VLOOKUP(A739,'Demographic data '!$A$2:$H$927,4,TRUE)</f>
        <v>30.863013698630137</v>
      </c>
      <c r="E739" s="1">
        <f>VLOOKUP(A739,'Demographic data '!$A$2:$H$927,5,TRUE)</f>
        <v>187</v>
      </c>
      <c r="F739" s="1">
        <f>VLOOKUP(A739,'Demographic data '!$A$2:$H$927,6,TRUE)</f>
        <v>4</v>
      </c>
      <c r="G739" s="1">
        <f>VLOOKUP(A739,'Demographic data '!$A$2:$H$927,7,TRUE)</f>
        <v>7</v>
      </c>
      <c r="H739" s="1">
        <f>VLOOKUP(A739,'Demographic data '!$A$2:$H$927,8,TRUE)</f>
        <v>9</v>
      </c>
      <c r="J739" s="18" t="s">
        <v>54</v>
      </c>
      <c r="K739" s="18">
        <v>-99</v>
      </c>
      <c r="L739" s="29"/>
      <c r="M739" s="29"/>
      <c r="N739" s="18" t="s">
        <v>3959</v>
      </c>
      <c r="O739" s="18" t="s">
        <v>534</v>
      </c>
      <c r="P739" s="18" t="s">
        <v>3960</v>
      </c>
      <c r="Q739" s="18">
        <v>2</v>
      </c>
      <c r="R739" s="33" t="s">
        <v>3961</v>
      </c>
      <c r="S739" s="33" t="s">
        <v>887</v>
      </c>
      <c r="T739" s="33" t="s">
        <v>54</v>
      </c>
      <c r="U739" s="33">
        <v>-99</v>
      </c>
      <c r="V739" s="31"/>
      <c r="W739" s="31"/>
      <c r="X739" s="31"/>
      <c r="Y739" s="31"/>
      <c r="Z739" s="2"/>
      <c r="AA739" s="2"/>
      <c r="AB739" s="2"/>
      <c r="AC739" s="2"/>
      <c r="AD739" s="2"/>
    </row>
    <row r="740" spans="1:34" ht="14.25" customHeight="1" x14ac:dyDescent="0.2">
      <c r="A740" s="18" t="s">
        <v>3962</v>
      </c>
      <c r="B740" s="1">
        <f>VLOOKUP('FINAL CODES'!A740,'Demographic data '!$A$2:$H$927,2,TRUE)</f>
        <v>1610</v>
      </c>
      <c r="C740" s="1">
        <f>VLOOKUP(A740,'Demographic data '!$A$2:$H$927,3,TRUE)</f>
        <v>1</v>
      </c>
      <c r="D740" s="1">
        <f>VLOOKUP(A740,'Demographic data '!$A$2:$H$927,4,TRUE)</f>
        <v>29.509589041095889</v>
      </c>
      <c r="E740" s="1">
        <f>VLOOKUP(A740,'Demographic data '!$A$2:$H$927,5,TRUE)</f>
        <v>31</v>
      </c>
      <c r="F740" s="1">
        <f>VLOOKUP(A740,'Demographic data '!$A$2:$H$927,6,TRUE)</f>
        <v>3</v>
      </c>
      <c r="G740" s="1">
        <f>VLOOKUP(A740,'Demographic data '!$A$2:$H$927,7,TRUE)</f>
        <v>5</v>
      </c>
      <c r="H740" s="1">
        <f>VLOOKUP(A740,'Demographic data '!$A$2:$H$927,8,TRUE)</f>
        <v>3</v>
      </c>
      <c r="J740" s="18" t="s">
        <v>187</v>
      </c>
      <c r="K740" s="18">
        <v>-999</v>
      </c>
      <c r="L740" s="29"/>
      <c r="M740" s="29"/>
      <c r="N740" s="18" t="s">
        <v>3963</v>
      </c>
      <c r="O740" s="18">
        <v>-999</v>
      </c>
      <c r="P740" s="18" t="s">
        <v>3964</v>
      </c>
      <c r="Q740" s="18">
        <v>2</v>
      </c>
      <c r="R740" s="33" t="s">
        <v>3965</v>
      </c>
      <c r="S740" s="33">
        <v>-999</v>
      </c>
      <c r="T740" s="33" t="s">
        <v>3966</v>
      </c>
      <c r="U740" s="33">
        <v>8</v>
      </c>
      <c r="V740" s="31"/>
      <c r="W740" s="31"/>
      <c r="X740" s="31"/>
      <c r="Y740" s="31"/>
      <c r="Z740" s="2"/>
      <c r="AA740" s="2"/>
      <c r="AB740" s="2"/>
      <c r="AC740" s="2"/>
      <c r="AD740" s="2"/>
    </row>
    <row r="741" spans="1:34" ht="14.25" customHeight="1" x14ac:dyDescent="0.2">
      <c r="A741" s="18" t="s">
        <v>3967</v>
      </c>
      <c r="B741" s="1">
        <f>VLOOKUP('FINAL CODES'!A741,'Demographic data '!$A$2:$H$927,2,TRUE)</f>
        <v>63</v>
      </c>
      <c r="C741" s="1">
        <f>VLOOKUP(A741,'Demographic data '!$A$2:$H$927,3,TRUE)</f>
        <v>1</v>
      </c>
      <c r="D741" s="1">
        <f>VLOOKUP(A741,'Demographic data '!$A$2:$H$927,4,TRUE)</f>
        <v>59.454794520547942</v>
      </c>
      <c r="E741" s="1">
        <f>VLOOKUP(A741,'Demographic data '!$A$2:$H$927,5,TRUE)</f>
        <v>84</v>
      </c>
      <c r="F741" s="1">
        <f>VLOOKUP(A741,'Demographic data '!$A$2:$H$927,6,TRUE)</f>
        <v>6</v>
      </c>
      <c r="G741" s="1">
        <f>VLOOKUP(A741,'Demographic data '!$A$2:$H$927,7,TRUE)</f>
        <v>2</v>
      </c>
      <c r="H741" s="1">
        <f>VLOOKUP(A741,'Demographic data '!$A$2:$H$927,8,TRUE)</f>
        <v>8</v>
      </c>
      <c r="K741" s="18">
        <v>-99</v>
      </c>
      <c r="L741" s="29"/>
      <c r="M741" s="29"/>
      <c r="O741" s="18">
        <v>-99</v>
      </c>
      <c r="Q741" s="18">
        <v>-99</v>
      </c>
      <c r="R741" s="33"/>
      <c r="S741" s="33">
        <v>-99</v>
      </c>
      <c r="T741" s="33"/>
      <c r="U741" s="33">
        <v>-99</v>
      </c>
      <c r="V741" s="31"/>
      <c r="W741" s="31"/>
      <c r="X741" s="31"/>
      <c r="Y741" s="31"/>
      <c r="Z741" s="2"/>
      <c r="AA741" s="2"/>
      <c r="AB741" s="2"/>
      <c r="AC741" s="2"/>
      <c r="AD741" s="2"/>
    </row>
    <row r="742" spans="1:34" ht="14.25" customHeight="1" x14ac:dyDescent="0.2">
      <c r="A742" s="18" t="s">
        <v>3968</v>
      </c>
      <c r="B742" s="1">
        <f>VLOOKUP('FINAL CODES'!A742,'Demographic data '!$A$2:$H$927,2,TRUE)</f>
        <v>531</v>
      </c>
      <c r="C742" s="1">
        <f>VLOOKUP(A742,'Demographic data '!$A$2:$H$927,3,TRUE)</f>
        <v>0</v>
      </c>
      <c r="D742" s="1">
        <f>VLOOKUP(A742,'Demographic data '!$A$2:$H$927,4,TRUE)</f>
        <v>58.257534246575339</v>
      </c>
      <c r="E742" s="1">
        <f>VLOOKUP(A742,'Demographic data '!$A$2:$H$927,5,TRUE)</f>
        <v>185</v>
      </c>
      <c r="F742" s="1">
        <f>VLOOKUP(A742,'Demographic data '!$A$2:$H$927,6,TRUE)</f>
        <v>5</v>
      </c>
      <c r="G742" s="1">
        <f>VLOOKUP(A742,'Demographic data '!$A$2:$H$927,7,TRUE)</f>
        <v>12</v>
      </c>
      <c r="H742" s="1">
        <f>VLOOKUP(A742,'Demographic data '!$A$2:$H$927,8,TRUE)</f>
        <v>11</v>
      </c>
      <c r="J742" s="18" t="s">
        <v>3969</v>
      </c>
      <c r="K742" s="18">
        <v>2</v>
      </c>
      <c r="L742" s="29"/>
      <c r="M742" s="29"/>
      <c r="N742" s="18" t="s">
        <v>3970</v>
      </c>
      <c r="O742" s="18" t="s">
        <v>125</v>
      </c>
      <c r="P742" s="18" t="s">
        <v>3971</v>
      </c>
      <c r="Q742" s="18">
        <v>2</v>
      </c>
      <c r="R742" s="33" t="s">
        <v>3972</v>
      </c>
      <c r="S742" s="33" t="s">
        <v>496</v>
      </c>
      <c r="T742" s="33" t="s">
        <v>3973</v>
      </c>
      <c r="U742" s="33">
        <v>13</v>
      </c>
      <c r="V742" s="31"/>
      <c r="W742" s="31"/>
      <c r="X742" s="31"/>
      <c r="Y742" s="31"/>
      <c r="Z742" s="2"/>
      <c r="AA742" s="2"/>
      <c r="AB742" s="2"/>
      <c r="AC742" s="2"/>
      <c r="AD742" s="2"/>
    </row>
    <row r="743" spans="1:34" ht="14.25" customHeight="1" x14ac:dyDescent="0.2">
      <c r="A743" s="18" t="s">
        <v>3974</v>
      </c>
      <c r="B743" s="1">
        <f>VLOOKUP('FINAL CODES'!A743,'Demographic data '!$A$2:$H$927,2,TRUE)</f>
        <v>3348</v>
      </c>
      <c r="C743" s="1">
        <f>VLOOKUP(A743,'Demographic data '!$A$2:$H$927,3,TRUE)</f>
        <v>1</v>
      </c>
      <c r="D743" s="1">
        <f>VLOOKUP(A743,'Demographic data '!$A$2:$H$927,4,TRUE)</f>
        <v>25.246575342465754</v>
      </c>
      <c r="E743" s="1">
        <f>VLOOKUP(A743,'Demographic data '!$A$2:$H$927,5,TRUE)</f>
        <v>138</v>
      </c>
      <c r="F743" s="1">
        <f>VLOOKUP(A743,'Demographic data '!$A$2:$H$927,6,TRUE)</f>
        <v>2</v>
      </c>
      <c r="G743" s="1">
        <f>VLOOKUP(A743,'Demographic data '!$A$2:$H$927,7,TRUE)</f>
        <v>2</v>
      </c>
      <c r="H743" s="1">
        <f>VLOOKUP(A743,'Demographic data '!$A$2:$H$927,8,TRUE)</f>
        <v>10</v>
      </c>
      <c r="J743" s="18" t="s">
        <v>3975</v>
      </c>
      <c r="K743" s="18" t="s">
        <v>101</v>
      </c>
      <c r="L743" s="29"/>
      <c r="M743" s="29"/>
      <c r="N743" s="18" t="s">
        <v>3976</v>
      </c>
      <c r="O743" s="18" t="s">
        <v>3977</v>
      </c>
      <c r="P743" s="18" t="s">
        <v>3978</v>
      </c>
      <c r="Q743" s="18" t="s">
        <v>534</v>
      </c>
      <c r="R743" s="33" t="s">
        <v>3979</v>
      </c>
      <c r="S743" s="33" t="s">
        <v>101</v>
      </c>
      <c r="T743" s="33" t="s">
        <v>54</v>
      </c>
      <c r="U743" s="33">
        <v>-99</v>
      </c>
      <c r="V743" s="31"/>
      <c r="W743" s="31"/>
      <c r="X743" s="31"/>
      <c r="Y743" s="31"/>
      <c r="Z743" s="2"/>
      <c r="AA743" s="2"/>
      <c r="AB743" s="2"/>
      <c r="AC743" s="2"/>
      <c r="AD743" s="2"/>
    </row>
    <row r="744" spans="1:34" ht="14.25" customHeight="1" x14ac:dyDescent="0.2">
      <c r="A744" s="18" t="s">
        <v>3980</v>
      </c>
      <c r="B744" s="1">
        <f>VLOOKUP('FINAL CODES'!A744,'Demographic data '!$A$2:$H$927,2,TRUE)</f>
        <v>2119</v>
      </c>
      <c r="C744" s="1">
        <f>VLOOKUP(A744,'Demographic data '!$A$2:$H$927,3,TRUE)</f>
        <v>1</v>
      </c>
      <c r="D744" s="1">
        <f>VLOOKUP(A744,'Demographic data '!$A$2:$H$927,4,TRUE)</f>
        <v>27.065753424657533</v>
      </c>
      <c r="E744" s="1">
        <f>VLOOKUP(A744,'Demographic data '!$A$2:$H$927,5,TRUE)</f>
        <v>185</v>
      </c>
      <c r="F744" s="1">
        <f>VLOOKUP(A744,'Demographic data '!$A$2:$H$927,6,TRUE)</f>
        <v>3</v>
      </c>
      <c r="G744" s="1">
        <f>VLOOKUP(A744,'Demographic data '!$A$2:$H$927,7,TRUE)</f>
        <v>4</v>
      </c>
      <c r="H744" s="1">
        <f>VLOOKUP(A744,'Demographic data '!$A$2:$H$927,8,TRUE)</f>
        <v>10</v>
      </c>
      <c r="J744" s="18" t="s">
        <v>3981</v>
      </c>
      <c r="K744" s="18" t="s">
        <v>3982</v>
      </c>
      <c r="L744" s="29"/>
      <c r="M744" s="29"/>
      <c r="N744" s="18" t="s">
        <v>3983</v>
      </c>
      <c r="O744" s="18" t="s">
        <v>166</v>
      </c>
      <c r="P744" s="18" t="s">
        <v>3984</v>
      </c>
      <c r="Q744" s="18" t="s">
        <v>534</v>
      </c>
      <c r="R744" s="33" t="s">
        <v>3985</v>
      </c>
      <c r="S744" s="33" t="s">
        <v>152</v>
      </c>
      <c r="T744" s="33" t="s">
        <v>3986</v>
      </c>
      <c r="U744" s="33">
        <v>6</v>
      </c>
      <c r="V744" s="31"/>
      <c r="W744" s="31"/>
      <c r="X744" s="31"/>
      <c r="Y744" s="31"/>
      <c r="Z744" s="2"/>
      <c r="AA744" s="2"/>
      <c r="AB744" s="2"/>
      <c r="AC744" s="2"/>
      <c r="AD744" s="2"/>
    </row>
    <row r="745" spans="1:34" ht="14.25" customHeight="1" x14ac:dyDescent="0.2">
      <c r="A745" s="18" t="s">
        <v>3987</v>
      </c>
      <c r="B745" s="1">
        <f>VLOOKUP('FINAL CODES'!A745,'Demographic data '!$A$2:$H$927,2,TRUE)</f>
        <v>743</v>
      </c>
      <c r="C745" s="1">
        <f>VLOOKUP(A745,'Demographic data '!$A$2:$H$927,3,TRUE)</f>
        <v>1</v>
      </c>
      <c r="D745" s="1">
        <f>VLOOKUP(A745,'Demographic data '!$A$2:$H$927,4,TRUE)</f>
        <v>27.989041095890411</v>
      </c>
      <c r="E745" s="1">
        <f>VLOOKUP(A745,'Demographic data '!$A$2:$H$927,5,TRUE)</f>
        <v>84</v>
      </c>
      <c r="F745" s="1">
        <f>VLOOKUP(A745,'Demographic data '!$A$2:$H$927,6,TRUE)</f>
        <v>11</v>
      </c>
      <c r="G745" s="1">
        <f>VLOOKUP(A745,'Demographic data '!$A$2:$H$927,7,TRUE)</f>
        <v>2</v>
      </c>
      <c r="H745" s="1">
        <f>VLOOKUP(A745,'Demographic data '!$A$2:$H$927,8,TRUE)</f>
        <v>9</v>
      </c>
      <c r="J745" s="18" t="s">
        <v>3988</v>
      </c>
      <c r="K745" s="18" t="s">
        <v>101</v>
      </c>
      <c r="L745" s="29"/>
      <c r="M745" s="29"/>
      <c r="N745" s="18" t="s">
        <v>3989</v>
      </c>
      <c r="O745" s="18" t="s">
        <v>1141</v>
      </c>
      <c r="P745" s="18" t="s">
        <v>3990</v>
      </c>
      <c r="Q745" s="18" t="s">
        <v>356</v>
      </c>
      <c r="R745" s="33" t="s">
        <v>3991</v>
      </c>
      <c r="S745" s="33" t="s">
        <v>80</v>
      </c>
      <c r="T745" s="33" t="s">
        <v>3992</v>
      </c>
      <c r="U745" s="33">
        <v>8</v>
      </c>
      <c r="V745" s="31"/>
      <c r="W745" s="31"/>
      <c r="X745" s="31"/>
      <c r="Y745" s="31"/>
      <c r="Z745" s="2"/>
      <c r="AA745" s="2"/>
      <c r="AB745" s="2"/>
      <c r="AC745" s="2"/>
      <c r="AD745" s="2"/>
    </row>
    <row r="746" spans="1:34" ht="14.25" customHeight="1" x14ac:dyDescent="0.2">
      <c r="A746" s="18" t="s">
        <v>3993</v>
      </c>
      <c r="B746" s="1">
        <f>VLOOKUP('FINAL CODES'!A746,'Demographic data '!$A$2:$H$927,2,TRUE)</f>
        <v>1073</v>
      </c>
      <c r="C746" s="1">
        <f>VLOOKUP(A746,'Demographic data '!$A$2:$H$927,3,TRUE)</f>
        <v>1</v>
      </c>
      <c r="D746" s="1">
        <f>VLOOKUP(A746,'Demographic data '!$A$2:$H$927,4,TRUE)</f>
        <v>64.30684931506849</v>
      </c>
      <c r="E746" s="1">
        <f>VLOOKUP(A746,'Demographic data '!$A$2:$H$927,5,TRUE)</f>
        <v>187</v>
      </c>
      <c r="F746" s="1">
        <f>VLOOKUP(A746,'Demographic data '!$A$2:$H$927,6,TRUE)</f>
        <v>5</v>
      </c>
      <c r="G746" s="1">
        <f>VLOOKUP(A746,'Demographic data '!$A$2:$H$927,7,TRUE)</f>
        <v>11</v>
      </c>
      <c r="H746" s="1">
        <f>VLOOKUP(A746,'Demographic data '!$A$2:$H$927,8,TRUE)</f>
        <v>10</v>
      </c>
      <c r="J746" s="18" t="s">
        <v>3994</v>
      </c>
      <c r="K746" s="18">
        <v>6</v>
      </c>
      <c r="L746" s="32">
        <v>6</v>
      </c>
      <c r="M746" s="32">
        <v>6</v>
      </c>
      <c r="N746" s="18" t="s">
        <v>3995</v>
      </c>
      <c r="O746" s="18" t="s">
        <v>125</v>
      </c>
      <c r="P746" s="18" t="s">
        <v>3996</v>
      </c>
      <c r="Q746" s="18">
        <v>2</v>
      </c>
      <c r="R746" s="33" t="s">
        <v>3997</v>
      </c>
      <c r="S746" s="33" t="s">
        <v>887</v>
      </c>
      <c r="T746" s="33" t="s">
        <v>3998</v>
      </c>
      <c r="U746" s="33">
        <v>2</v>
      </c>
      <c r="V746" s="31"/>
      <c r="W746" s="31"/>
      <c r="X746" s="31"/>
      <c r="Y746" s="31"/>
      <c r="Z746" s="2"/>
      <c r="AA746" s="2"/>
      <c r="AB746" s="2"/>
      <c r="AC746" s="2"/>
      <c r="AD746" s="2"/>
    </row>
    <row r="747" spans="1:34" ht="14.25" customHeight="1" x14ac:dyDescent="0.2">
      <c r="A747" s="18" t="s">
        <v>3999</v>
      </c>
      <c r="B747" s="1">
        <f>VLOOKUP('FINAL CODES'!A747,'Demographic data '!$A$2:$H$927,2,TRUE)</f>
        <v>1065</v>
      </c>
      <c r="C747" s="1">
        <f>VLOOKUP(A747,'Demographic data '!$A$2:$H$927,3,TRUE)</f>
        <v>1</v>
      </c>
      <c r="D747" s="1">
        <f>VLOOKUP(A747,'Demographic data '!$A$2:$H$927,4,TRUE)</f>
        <v>60.528767123287672</v>
      </c>
      <c r="E747" s="1">
        <f>VLOOKUP(A747,'Demographic data '!$A$2:$H$927,5,TRUE)</f>
        <v>9</v>
      </c>
      <c r="F747" s="1">
        <f>VLOOKUP(A747,'Demographic data '!$A$2:$H$927,6,TRUE)</f>
        <v>4</v>
      </c>
      <c r="G747" s="1">
        <f>VLOOKUP(A747,'Demographic data '!$A$2:$H$927,7,TRUE)</f>
        <v>12</v>
      </c>
      <c r="H747" s="1">
        <f>VLOOKUP(A747,'Demographic data '!$A$2:$H$927,8,TRUE)</f>
        <v>10</v>
      </c>
      <c r="J747" s="18" t="s">
        <v>4000</v>
      </c>
      <c r="K747" s="18" t="s">
        <v>101</v>
      </c>
      <c r="L747" s="29"/>
      <c r="M747" s="29"/>
      <c r="N747" s="18" t="s">
        <v>4001</v>
      </c>
      <c r="O747" s="18" t="s">
        <v>1248</v>
      </c>
      <c r="P747" s="18" t="s">
        <v>4002</v>
      </c>
      <c r="Q747" s="18" t="s">
        <v>356</v>
      </c>
      <c r="R747" s="33" t="s">
        <v>4003</v>
      </c>
      <c r="S747" s="33">
        <v>1</v>
      </c>
      <c r="T747" s="33" t="s">
        <v>4004</v>
      </c>
      <c r="U747" s="33">
        <v>8</v>
      </c>
      <c r="V747" s="31"/>
      <c r="W747" s="31"/>
      <c r="X747" s="31"/>
      <c r="Y747" s="31"/>
      <c r="Z747" s="2"/>
      <c r="AA747" s="2"/>
      <c r="AB747" s="2"/>
      <c r="AC747" s="2"/>
      <c r="AD747" s="2"/>
    </row>
    <row r="748" spans="1:34" ht="14.25" customHeight="1" x14ac:dyDescent="0.2">
      <c r="A748" s="18" t="s">
        <v>4005</v>
      </c>
      <c r="B748" s="1">
        <f>VLOOKUP('FINAL CODES'!A748,'Demographic data '!$A$2:$H$927,2,TRUE)</f>
        <v>1578</v>
      </c>
      <c r="C748" s="1">
        <f>VLOOKUP(A748,'Demographic data '!$A$2:$H$927,3,TRUE)</f>
        <v>1</v>
      </c>
      <c r="D748" s="1">
        <f>VLOOKUP(A748,'Demographic data '!$A$2:$H$927,4,TRUE)</f>
        <v>26.608219178082191</v>
      </c>
      <c r="E748" s="1">
        <f>VLOOKUP(A748,'Demographic data '!$A$2:$H$927,5,TRUE)</f>
        <v>67</v>
      </c>
      <c r="F748" s="1">
        <f>VLOOKUP(A748,'Demographic data '!$A$2:$H$927,6,TRUE)</f>
        <v>3</v>
      </c>
      <c r="G748" s="1">
        <f>VLOOKUP(A748,'Demographic data '!$A$2:$H$927,7,TRUE)</f>
        <v>1</v>
      </c>
      <c r="H748" s="1">
        <f>VLOOKUP(A748,'Demographic data '!$A$2:$H$927,8,TRUE)</f>
        <v>10</v>
      </c>
      <c r="J748" s="18" t="s">
        <v>4006</v>
      </c>
      <c r="K748" s="18">
        <v>6</v>
      </c>
      <c r="L748" s="29"/>
      <c r="M748" s="29"/>
      <c r="N748" s="18" t="s">
        <v>4007</v>
      </c>
      <c r="O748" s="18" t="s">
        <v>949</v>
      </c>
      <c r="P748" s="18" t="s">
        <v>4008</v>
      </c>
      <c r="Q748" s="18" t="s">
        <v>356</v>
      </c>
      <c r="R748" s="33" t="s">
        <v>4009</v>
      </c>
      <c r="S748" s="33" t="s">
        <v>1127</v>
      </c>
      <c r="T748" s="33" t="s">
        <v>4010</v>
      </c>
      <c r="U748" s="33">
        <v>13</v>
      </c>
      <c r="V748" s="31"/>
      <c r="W748" s="31"/>
      <c r="X748" s="31"/>
      <c r="Y748" s="31"/>
      <c r="Z748" s="2"/>
      <c r="AA748" s="2"/>
      <c r="AB748" s="2"/>
      <c r="AC748" s="2"/>
      <c r="AD748" s="2"/>
    </row>
    <row r="749" spans="1:34" ht="14.25" customHeight="1" x14ac:dyDescent="0.2">
      <c r="A749" s="18" t="s">
        <v>4011</v>
      </c>
      <c r="B749" s="1">
        <f>VLOOKUP('FINAL CODES'!A749,'Demographic data '!$A$2:$H$927,2,TRUE)</f>
        <v>1466</v>
      </c>
      <c r="C749" s="1">
        <f>VLOOKUP(A749,'Demographic data '!$A$2:$H$927,3,TRUE)</f>
        <v>1</v>
      </c>
      <c r="D749" s="1">
        <f>VLOOKUP(A749,'Demographic data '!$A$2:$H$927,4,TRUE)</f>
        <v>57.753424657534246</v>
      </c>
      <c r="E749" s="1">
        <f>VLOOKUP(A749,'Demographic data '!$A$2:$H$927,5,TRUE)</f>
        <v>187</v>
      </c>
      <c r="F749" s="1">
        <f>VLOOKUP(A749,'Demographic data '!$A$2:$H$927,6,TRUE)</f>
        <v>4</v>
      </c>
      <c r="G749" s="1">
        <f>VLOOKUP(A749,'Demographic data '!$A$2:$H$927,7,TRUE)</f>
        <v>12</v>
      </c>
      <c r="H749" s="1">
        <f>VLOOKUP(A749,'Demographic data '!$A$2:$H$927,8,TRUE)</f>
        <v>10</v>
      </c>
      <c r="J749" s="18" t="s">
        <v>54</v>
      </c>
      <c r="K749" s="18">
        <v>-99</v>
      </c>
      <c r="L749" s="29"/>
      <c r="M749" s="29"/>
      <c r="N749" s="18" t="s">
        <v>54</v>
      </c>
      <c r="O749" s="18">
        <v>-99</v>
      </c>
      <c r="P749" s="18" t="s">
        <v>54</v>
      </c>
      <c r="Q749" s="18">
        <v>-99</v>
      </c>
      <c r="R749" s="33" t="s">
        <v>54</v>
      </c>
      <c r="S749" s="33">
        <v>-99</v>
      </c>
      <c r="T749" s="33" t="s">
        <v>54</v>
      </c>
      <c r="U749" s="33">
        <v>-999</v>
      </c>
      <c r="V749" s="31"/>
      <c r="W749" s="31"/>
      <c r="X749" s="31"/>
      <c r="Y749" s="31"/>
      <c r="Z749" s="2"/>
      <c r="AA749" s="2"/>
      <c r="AB749" s="2"/>
      <c r="AC749" s="2"/>
      <c r="AD749" s="2"/>
    </row>
    <row r="750" spans="1:34" ht="14.25" customHeight="1" x14ac:dyDescent="0.2">
      <c r="A750" s="18" t="s">
        <v>4012</v>
      </c>
      <c r="B750" s="1">
        <f>VLOOKUP('FINAL CODES'!A750,'Demographic data '!$A$2:$H$927,2,TRUE)</f>
        <v>609</v>
      </c>
      <c r="C750" s="1">
        <f>VLOOKUP(A750,'Demographic data '!$A$2:$H$927,3,TRUE)</f>
        <v>1</v>
      </c>
      <c r="D750" s="1">
        <f>VLOOKUP(A750,'Demographic data '!$A$2:$H$927,4,TRUE)</f>
        <v>34.161643835616438</v>
      </c>
      <c r="E750" s="1">
        <f>VLOOKUP(A750,'Demographic data '!$A$2:$H$927,5,TRUE)</f>
        <v>185</v>
      </c>
      <c r="F750" s="1">
        <f>VLOOKUP(A750,'Demographic data '!$A$2:$H$927,6,TRUE)</f>
        <v>4</v>
      </c>
      <c r="G750" s="1">
        <f>VLOOKUP(A750,'Demographic data '!$A$2:$H$927,7,TRUE)</f>
        <v>6</v>
      </c>
      <c r="H750" s="1">
        <f>VLOOKUP(A750,'Demographic data '!$A$2:$H$927,8,TRUE)</f>
        <v>4</v>
      </c>
      <c r="J750" s="18" t="s">
        <v>4013</v>
      </c>
      <c r="K750" s="18">
        <v>6</v>
      </c>
      <c r="L750" s="29"/>
      <c r="M750" s="29"/>
      <c r="N750" s="18" t="s">
        <v>54</v>
      </c>
      <c r="O750" s="18">
        <v>-99</v>
      </c>
      <c r="P750" s="18" t="s">
        <v>4014</v>
      </c>
      <c r="Q750" s="18">
        <v>1</v>
      </c>
      <c r="R750" s="33" t="s">
        <v>4015</v>
      </c>
      <c r="S750" s="33" t="s">
        <v>101</v>
      </c>
      <c r="T750" s="33" t="s">
        <v>4016</v>
      </c>
      <c r="U750" s="33">
        <v>13</v>
      </c>
      <c r="V750" s="31"/>
      <c r="W750" s="31"/>
      <c r="X750" s="31"/>
      <c r="Y750" s="31"/>
      <c r="Z750" s="2"/>
      <c r="AA750" s="2"/>
      <c r="AB750" s="2"/>
      <c r="AC750" s="2"/>
      <c r="AD750" s="2"/>
    </row>
    <row r="751" spans="1:34" ht="14.25" customHeight="1" x14ac:dyDescent="0.2">
      <c r="A751" s="18" t="s">
        <v>4017</v>
      </c>
      <c r="B751" s="1">
        <f>VLOOKUP('FINAL CODES'!A751,'Demographic data '!$A$2:$H$927,2,TRUE)</f>
        <v>1564</v>
      </c>
      <c r="C751" s="1">
        <f>VLOOKUP(A751,'Demographic data '!$A$2:$H$927,3,TRUE)</f>
        <v>0</v>
      </c>
      <c r="D751" s="1">
        <f>VLOOKUP(A751,'Demographic data '!$A$2:$H$927,4,TRUE)</f>
        <v>33.934246575342463</v>
      </c>
      <c r="E751" s="1">
        <f>VLOOKUP(A751,'Demographic data '!$A$2:$H$927,5,TRUE)</f>
        <v>169</v>
      </c>
      <c r="F751" s="1">
        <f>VLOOKUP(A751,'Demographic data '!$A$2:$H$927,6,TRUE)</f>
        <v>4</v>
      </c>
      <c r="G751" s="1">
        <f>VLOOKUP(A751,'Demographic data '!$A$2:$H$927,7,TRUE)</f>
        <v>10</v>
      </c>
      <c r="H751" s="1">
        <f>VLOOKUP(A751,'Demographic data '!$A$2:$H$927,8,TRUE)</f>
        <v>5</v>
      </c>
      <c r="J751" s="18" t="s">
        <v>54</v>
      </c>
      <c r="K751" s="18">
        <v>-99</v>
      </c>
      <c r="L751" s="29"/>
      <c r="M751" s="29"/>
      <c r="N751" s="18" t="s">
        <v>54</v>
      </c>
      <c r="O751" s="18">
        <v>-99</v>
      </c>
      <c r="P751" s="18" t="s">
        <v>54</v>
      </c>
      <c r="Q751" s="18">
        <v>-99</v>
      </c>
      <c r="R751" s="33" t="s">
        <v>54</v>
      </c>
      <c r="S751" s="33">
        <v>-99</v>
      </c>
      <c r="T751" s="33" t="s">
        <v>54</v>
      </c>
      <c r="U751" s="33">
        <v>-99</v>
      </c>
      <c r="V751" s="31"/>
      <c r="W751" s="31"/>
      <c r="X751" s="31"/>
      <c r="Y751" s="31"/>
      <c r="Z751" s="2"/>
      <c r="AA751" s="2"/>
      <c r="AB751" s="2"/>
      <c r="AC751" s="2"/>
      <c r="AD751" s="2"/>
    </row>
    <row r="752" spans="1:34" ht="14.25" customHeight="1" x14ac:dyDescent="0.2">
      <c r="A752" s="18" t="s">
        <v>4018</v>
      </c>
      <c r="B752" s="1">
        <f>VLOOKUP('FINAL CODES'!A752,'Demographic data '!$A$2:$H$927,2,TRUE)</f>
        <v>1567</v>
      </c>
      <c r="C752" s="1">
        <f>VLOOKUP(A752,'Demographic data '!$A$2:$H$927,3,TRUE)</f>
        <v>1</v>
      </c>
      <c r="D752" s="1">
        <f>VLOOKUP(A752,'Demographic data '!$A$2:$H$927,4,TRUE)</f>
        <v>25.347945205479451</v>
      </c>
      <c r="E752" s="1">
        <f>VLOOKUP(A752,'Demographic data '!$A$2:$H$927,5,TRUE)</f>
        <v>185</v>
      </c>
      <c r="F752" s="1">
        <f>VLOOKUP(A752,'Demographic data '!$A$2:$H$927,6,TRUE)</f>
        <v>3</v>
      </c>
      <c r="G752" s="1">
        <f>VLOOKUP(A752,'Demographic data '!$A$2:$H$927,7,TRUE)</f>
        <v>6</v>
      </c>
      <c r="H752" s="1">
        <f>VLOOKUP(A752,'Demographic data '!$A$2:$H$927,8,TRUE)</f>
        <v>2</v>
      </c>
      <c r="J752" s="18" t="s">
        <v>54</v>
      </c>
      <c r="K752" s="18">
        <v>-99</v>
      </c>
      <c r="L752" s="29"/>
      <c r="M752" s="29"/>
      <c r="N752" s="18" t="s">
        <v>54</v>
      </c>
      <c r="O752" s="18">
        <v>-99</v>
      </c>
      <c r="P752" s="18" t="s">
        <v>54</v>
      </c>
      <c r="Q752" s="18">
        <v>-99</v>
      </c>
      <c r="R752" s="33" t="s">
        <v>54</v>
      </c>
      <c r="S752" s="33">
        <v>-99</v>
      </c>
      <c r="T752" s="33" t="s">
        <v>54</v>
      </c>
      <c r="U752" s="33">
        <v>-99</v>
      </c>
      <c r="V752" s="31"/>
      <c r="W752" s="31"/>
      <c r="X752" s="31"/>
      <c r="Y752" s="31"/>
      <c r="Z752" s="2"/>
      <c r="AA752" s="2"/>
      <c r="AB752" s="2"/>
      <c r="AC752" s="2"/>
      <c r="AD752" s="2"/>
      <c r="AE752" s="51" t="s">
        <v>4019</v>
      </c>
      <c r="AF752" s="52" t="s">
        <v>4020</v>
      </c>
      <c r="AG752" s="53" t="s">
        <v>4021</v>
      </c>
      <c r="AH752" s="18" t="s">
        <v>4022</v>
      </c>
    </row>
    <row r="753" spans="1:30" ht="14.25" customHeight="1" x14ac:dyDescent="0.2">
      <c r="A753" s="18" t="s">
        <v>4023</v>
      </c>
      <c r="B753" s="1">
        <f>VLOOKUP('FINAL CODES'!A753,'Demographic data '!$A$2:$H$927,2,TRUE)</f>
        <v>1736</v>
      </c>
      <c r="C753" s="1">
        <f>VLOOKUP(A753,'Demographic data '!$A$2:$H$927,3,TRUE)</f>
        <v>1</v>
      </c>
      <c r="D753" s="1">
        <f>VLOOKUP(A753,'Demographic data '!$A$2:$H$927,4,TRUE)</f>
        <v>23.186301369863013</v>
      </c>
      <c r="E753" s="1">
        <f>VLOOKUP(A753,'Demographic data '!$A$2:$H$927,5,TRUE)</f>
        <v>122</v>
      </c>
      <c r="F753" s="1">
        <f>VLOOKUP(A753,'Demographic data '!$A$2:$H$927,6,TRUE)</f>
        <v>2</v>
      </c>
      <c r="G753" s="1">
        <f>VLOOKUP(A753,'Demographic data '!$A$2:$H$927,7,TRUE)</f>
        <v>1</v>
      </c>
      <c r="H753" s="1">
        <f>VLOOKUP(A753,'Demographic data '!$A$2:$H$927,8,TRUE)</f>
        <v>1</v>
      </c>
      <c r="J753" s="18" t="s">
        <v>4024</v>
      </c>
      <c r="K753" s="18" t="s">
        <v>159</v>
      </c>
      <c r="L753" s="29"/>
      <c r="M753" s="29"/>
      <c r="N753" s="18" t="s">
        <v>4025</v>
      </c>
      <c r="O753" s="18" t="s">
        <v>4026</v>
      </c>
      <c r="P753" s="18" t="s">
        <v>4027</v>
      </c>
      <c r="Q753" s="18">
        <v>2</v>
      </c>
      <c r="R753" s="33" t="s">
        <v>4028</v>
      </c>
      <c r="S753" s="33" t="s">
        <v>4029</v>
      </c>
      <c r="T753" s="33" t="s">
        <v>4030</v>
      </c>
      <c r="U753" s="33" t="s">
        <v>4031</v>
      </c>
      <c r="V753" s="31"/>
      <c r="W753" s="31"/>
      <c r="X753" s="31"/>
      <c r="Y753" s="31"/>
      <c r="Z753" s="2"/>
      <c r="AA753" s="2"/>
      <c r="AB753" s="2"/>
      <c r="AC753" s="2"/>
      <c r="AD753" s="2"/>
    </row>
    <row r="754" spans="1:30" ht="14.25" customHeight="1" x14ac:dyDescent="0.2">
      <c r="A754" s="18" t="s">
        <v>4032</v>
      </c>
      <c r="B754" s="1">
        <f>VLOOKUP('FINAL CODES'!A754,'Demographic data '!$A$2:$H$927,2,TRUE)</f>
        <v>3351</v>
      </c>
      <c r="C754" s="1">
        <f>VLOOKUP(A754,'Demographic data '!$A$2:$H$927,3,TRUE)</f>
        <v>1</v>
      </c>
      <c r="D754" s="1">
        <f>VLOOKUP(A754,'Demographic data '!$A$2:$H$927,4,TRUE)</f>
        <v>26.257534246575343</v>
      </c>
      <c r="E754" s="1">
        <f>VLOOKUP(A754,'Demographic data '!$A$2:$H$927,5,TRUE)</f>
        <v>185</v>
      </c>
      <c r="F754" s="1">
        <f>VLOOKUP(A754,'Demographic data '!$A$2:$H$927,6,TRUE)</f>
        <v>3</v>
      </c>
      <c r="G754" s="1">
        <f>VLOOKUP(A754,'Demographic data '!$A$2:$H$927,7,TRUE)</f>
        <v>5</v>
      </c>
      <c r="H754" s="1">
        <f>VLOOKUP(A754,'Demographic data '!$A$2:$H$927,8,TRUE)</f>
        <v>4</v>
      </c>
      <c r="J754" s="18" t="s">
        <v>4033</v>
      </c>
      <c r="K754" s="18" t="s">
        <v>101</v>
      </c>
      <c r="L754" s="29"/>
      <c r="M754" s="29"/>
      <c r="N754" s="18" t="s">
        <v>4034</v>
      </c>
      <c r="O754" s="18" t="s">
        <v>4035</v>
      </c>
      <c r="P754" s="18" t="s">
        <v>4036</v>
      </c>
      <c r="Q754" s="18">
        <v>-999</v>
      </c>
      <c r="R754" s="33" t="s">
        <v>4037</v>
      </c>
      <c r="S754" s="33">
        <v>2</v>
      </c>
      <c r="T754" s="33" t="s">
        <v>4038</v>
      </c>
      <c r="U754" s="33" t="s">
        <v>101</v>
      </c>
      <c r="V754" s="31"/>
      <c r="W754" s="31"/>
      <c r="X754" s="31"/>
      <c r="Y754" s="31"/>
      <c r="Z754" s="2"/>
      <c r="AA754" s="2"/>
      <c r="AB754" s="2"/>
      <c r="AC754" s="2"/>
      <c r="AD754" s="2"/>
    </row>
    <row r="755" spans="1:30" ht="14.25" customHeight="1" x14ac:dyDescent="0.2">
      <c r="A755" s="18" t="s">
        <v>4039</v>
      </c>
      <c r="B755" s="1">
        <f>VLOOKUP('FINAL CODES'!A755,'Demographic data '!$A$2:$H$927,2,TRUE)</f>
        <v>1580</v>
      </c>
      <c r="C755" s="1">
        <f>VLOOKUP(A755,'Demographic data '!$A$2:$H$927,3,TRUE)</f>
        <v>0</v>
      </c>
      <c r="D755" s="1">
        <f>VLOOKUP(A755,'Demographic data '!$A$2:$H$927,4,TRUE)</f>
        <v>24.36986301369863</v>
      </c>
      <c r="E755" s="1">
        <f>VLOOKUP(A755,'Demographic data '!$A$2:$H$927,5,TRUE)</f>
        <v>185</v>
      </c>
      <c r="F755" s="1">
        <f>VLOOKUP(A755,'Demographic data '!$A$2:$H$927,6,TRUE)</f>
        <v>3</v>
      </c>
      <c r="G755" s="1">
        <f>VLOOKUP(A755,'Demographic data '!$A$2:$H$927,7,TRUE)</f>
        <v>2</v>
      </c>
      <c r="H755" s="1">
        <f>VLOOKUP(A755,'Demographic data '!$A$2:$H$927,8,TRUE)</f>
        <v>10</v>
      </c>
      <c r="K755" s="18">
        <v>-99</v>
      </c>
      <c r="L755" s="29"/>
      <c r="M755" s="29"/>
      <c r="O755" s="18">
        <v>-99</v>
      </c>
      <c r="Q755" s="18">
        <v>-99</v>
      </c>
      <c r="R755" s="33"/>
      <c r="S755" s="33">
        <v>-99</v>
      </c>
      <c r="T755" s="33"/>
      <c r="U755" s="33">
        <v>-99</v>
      </c>
      <c r="V755" s="31"/>
      <c r="W755" s="31"/>
      <c r="X755" s="31"/>
      <c r="Y755" s="31"/>
      <c r="Z755" s="2"/>
      <c r="AA755" s="2"/>
      <c r="AB755" s="2"/>
      <c r="AC755" s="2"/>
      <c r="AD755" s="2"/>
    </row>
    <row r="756" spans="1:30" ht="14.25" customHeight="1" x14ac:dyDescent="0.2">
      <c r="A756" s="18" t="s">
        <v>4040</v>
      </c>
      <c r="B756" s="1">
        <f>VLOOKUP('FINAL CODES'!A756,'Demographic data '!$A$2:$H$927,2,TRUE)</f>
        <v>2258</v>
      </c>
      <c r="C756" s="1">
        <f>VLOOKUP(A756,'Demographic data '!$A$2:$H$927,3,TRUE)</f>
        <v>1</v>
      </c>
      <c r="D756" s="1">
        <f>VLOOKUP(A756,'Demographic data '!$A$2:$H$927,4,TRUE)</f>
        <v>24.578082191780823</v>
      </c>
      <c r="E756" s="1">
        <f>VLOOKUP(A756,'Demographic data '!$A$2:$H$927,5,TRUE)</f>
        <v>185</v>
      </c>
      <c r="F756" s="1">
        <f>VLOOKUP(A756,'Demographic data '!$A$2:$H$927,6,TRUE)</f>
        <v>3</v>
      </c>
      <c r="G756" s="1">
        <f>VLOOKUP(A756,'Demographic data '!$A$2:$H$927,7,TRUE)</f>
        <v>6</v>
      </c>
      <c r="H756" s="1">
        <f>VLOOKUP(A756,'Demographic data '!$A$2:$H$927,8,TRUE)</f>
        <v>4</v>
      </c>
      <c r="J756" s="18" t="s">
        <v>4041</v>
      </c>
      <c r="K756" s="18">
        <v>6</v>
      </c>
      <c r="L756" s="29"/>
      <c r="M756" s="29"/>
      <c r="N756" s="18" t="s">
        <v>4042</v>
      </c>
      <c r="O756" s="18" t="s">
        <v>511</v>
      </c>
      <c r="P756" s="18" t="s">
        <v>4043</v>
      </c>
      <c r="Q756" s="18">
        <v>2</v>
      </c>
      <c r="R756" s="33" t="s">
        <v>4044</v>
      </c>
      <c r="S756" s="33" t="s">
        <v>101</v>
      </c>
      <c r="T756" s="33" t="s">
        <v>4045</v>
      </c>
      <c r="U756" s="33">
        <v>3</v>
      </c>
      <c r="V756" s="31"/>
      <c r="W756" s="31"/>
      <c r="X756" s="31"/>
      <c r="Y756" s="31"/>
      <c r="Z756" s="2"/>
      <c r="AA756" s="2"/>
      <c r="AB756" s="2"/>
      <c r="AC756" s="2"/>
      <c r="AD756" s="2"/>
    </row>
    <row r="757" spans="1:30" ht="14.25" customHeight="1" x14ac:dyDescent="0.2">
      <c r="A757" s="18" t="s">
        <v>4046</v>
      </c>
      <c r="B757" s="1">
        <f>VLOOKUP('FINAL CODES'!A757,'Demographic data '!$A$2:$H$927,2,TRUE)</f>
        <v>48</v>
      </c>
      <c r="C757" s="1">
        <f>VLOOKUP(A757,'Demographic data '!$A$2:$H$927,3,TRUE)</f>
        <v>0</v>
      </c>
      <c r="D757" s="1">
        <f>VLOOKUP(A757,'Demographic data '!$A$2:$H$927,4,TRUE)</f>
        <v>35.419178082191777</v>
      </c>
      <c r="E757" s="1">
        <f>VLOOKUP(A757,'Demographic data '!$A$2:$H$927,5,TRUE)</f>
        <v>187</v>
      </c>
      <c r="F757" s="1">
        <f>VLOOKUP(A757,'Demographic data '!$A$2:$H$927,6,TRUE)</f>
        <v>4</v>
      </c>
      <c r="G757" s="1">
        <f>VLOOKUP(A757,'Demographic data '!$A$2:$H$927,7,TRUE)</f>
        <v>7</v>
      </c>
      <c r="H757" s="1">
        <f>VLOOKUP(A757,'Demographic data '!$A$2:$H$927,8,TRUE)</f>
        <v>7</v>
      </c>
      <c r="J757" s="18" t="s">
        <v>4047</v>
      </c>
      <c r="K757" s="18" t="s">
        <v>231</v>
      </c>
      <c r="L757" s="29"/>
      <c r="M757" s="29"/>
      <c r="N757" s="18" t="s">
        <v>4048</v>
      </c>
      <c r="O757" s="18" t="s">
        <v>1268</v>
      </c>
      <c r="P757" s="18" t="s">
        <v>4049</v>
      </c>
      <c r="Q757" s="18">
        <v>2</v>
      </c>
      <c r="R757" s="33" t="s">
        <v>4050</v>
      </c>
      <c r="S757" s="33">
        <v>2</v>
      </c>
      <c r="T757" s="33" t="s">
        <v>4051</v>
      </c>
      <c r="U757" s="33">
        <v>13</v>
      </c>
      <c r="V757" s="31"/>
      <c r="W757" s="31"/>
      <c r="X757" s="31"/>
      <c r="Y757" s="31"/>
      <c r="Z757" s="2"/>
      <c r="AA757" s="2"/>
      <c r="AB757" s="2"/>
      <c r="AC757" s="2"/>
      <c r="AD757" s="2"/>
    </row>
    <row r="758" spans="1:30" ht="14.25" customHeight="1" x14ac:dyDescent="0.2">
      <c r="A758" s="18" t="s">
        <v>4052</v>
      </c>
      <c r="B758" s="1">
        <f>VLOOKUP('FINAL CODES'!A758,'Demographic data '!$A$2:$H$927,2,TRUE)</f>
        <v>1573</v>
      </c>
      <c r="C758" s="1">
        <f>VLOOKUP(A758,'Demographic data '!$A$2:$H$927,3,TRUE)</f>
        <v>1</v>
      </c>
      <c r="D758" s="1">
        <f>VLOOKUP(A758,'Demographic data '!$A$2:$H$927,4,TRUE)</f>
        <v>27.789041095890411</v>
      </c>
      <c r="E758" s="1">
        <f>VLOOKUP(A758,'Demographic data '!$A$2:$H$927,5,TRUE)</f>
        <v>185</v>
      </c>
      <c r="F758" s="1">
        <f>VLOOKUP(A758,'Demographic data '!$A$2:$H$927,6,TRUE)</f>
        <v>3</v>
      </c>
      <c r="G758" s="1">
        <f>VLOOKUP(A758,'Demographic data '!$A$2:$H$927,7,TRUE)</f>
        <v>5</v>
      </c>
      <c r="H758" s="1">
        <f>VLOOKUP(A758,'Demographic data '!$A$2:$H$927,8,TRUE)</f>
        <v>3</v>
      </c>
      <c r="J758" s="18" t="s">
        <v>4053</v>
      </c>
      <c r="K758" s="18" t="s">
        <v>4054</v>
      </c>
      <c r="L758" s="29"/>
      <c r="M758" s="29"/>
      <c r="N758" s="18" t="s">
        <v>4055</v>
      </c>
      <c r="O758" s="18" t="s">
        <v>4056</v>
      </c>
      <c r="P758" s="18" t="s">
        <v>4057</v>
      </c>
      <c r="Q758" s="18" t="s">
        <v>655</v>
      </c>
      <c r="R758" s="33" t="s">
        <v>4058</v>
      </c>
      <c r="S758" s="33" t="s">
        <v>887</v>
      </c>
      <c r="T758" s="33" t="s">
        <v>4059</v>
      </c>
      <c r="U758" s="33" t="s">
        <v>411</v>
      </c>
      <c r="V758" s="31"/>
      <c r="W758" s="31"/>
      <c r="X758" s="31"/>
      <c r="Y758" s="31"/>
      <c r="Z758" s="2"/>
      <c r="AA758" s="2"/>
      <c r="AB758" s="2"/>
      <c r="AC758" s="2"/>
      <c r="AD758" s="2"/>
    </row>
    <row r="759" spans="1:30" ht="14.25" customHeight="1" x14ac:dyDescent="0.2">
      <c r="A759" s="18" t="s">
        <v>4060</v>
      </c>
      <c r="B759" s="1">
        <f>VLOOKUP('FINAL CODES'!A759,'Demographic data '!$A$2:$H$927,2,TRUE)</f>
        <v>138</v>
      </c>
      <c r="C759" s="1">
        <f>VLOOKUP(A759,'Demographic data '!$A$2:$H$927,3,TRUE)</f>
        <v>1</v>
      </c>
      <c r="D759" s="1">
        <f>VLOOKUP(A759,'Demographic data '!$A$2:$H$927,4,TRUE)</f>
        <v>47.764383561643832</v>
      </c>
      <c r="E759" s="1">
        <f>VLOOKUP(A759,'Demographic data '!$A$2:$H$927,5,TRUE)</f>
        <v>187</v>
      </c>
      <c r="F759" s="1">
        <f>VLOOKUP(A759,'Demographic data '!$A$2:$H$927,6,TRUE)</f>
        <v>4</v>
      </c>
      <c r="G759" s="1">
        <f>VLOOKUP(A759,'Demographic data '!$A$2:$H$927,7,TRUE)</f>
        <v>12</v>
      </c>
      <c r="H759" s="1">
        <f>VLOOKUP(A759,'Demographic data '!$A$2:$H$927,8,TRUE)</f>
        <v>10</v>
      </c>
      <c r="J759" s="18" t="s">
        <v>4061</v>
      </c>
      <c r="K759" s="18">
        <v>3</v>
      </c>
      <c r="L759" s="29"/>
      <c r="M759" s="29"/>
      <c r="N759" s="18" t="s">
        <v>4062</v>
      </c>
      <c r="O759" s="18" t="s">
        <v>4063</v>
      </c>
      <c r="P759" s="18" t="s">
        <v>4064</v>
      </c>
      <c r="Q759" s="18">
        <v>2</v>
      </c>
      <c r="R759" s="33" t="s">
        <v>4065</v>
      </c>
      <c r="S759" s="33" t="s">
        <v>101</v>
      </c>
      <c r="T759" s="33" t="s">
        <v>4066</v>
      </c>
      <c r="U759" s="33">
        <v>7</v>
      </c>
      <c r="V759" s="31"/>
      <c r="W759" s="31"/>
      <c r="X759" s="31"/>
      <c r="Y759" s="31"/>
      <c r="Z759" s="2"/>
      <c r="AA759" s="2"/>
      <c r="AB759" s="2"/>
      <c r="AC759" s="2"/>
      <c r="AD759" s="2"/>
    </row>
    <row r="760" spans="1:30" ht="14.25" customHeight="1" x14ac:dyDescent="0.2">
      <c r="A760" s="18" t="s">
        <v>4067</v>
      </c>
      <c r="B760" s="1">
        <f>VLOOKUP('FINAL CODES'!A760,'Demographic data '!$A$2:$H$927,2,TRUE)</f>
        <v>1347</v>
      </c>
      <c r="C760" s="1">
        <f>VLOOKUP(A760,'Demographic data '!$A$2:$H$927,3,TRUE)</f>
        <v>1</v>
      </c>
      <c r="D760" s="1">
        <f>VLOOKUP(A760,'Demographic data '!$A$2:$H$927,4,TRUE)</f>
        <v>75.298630136986304</v>
      </c>
      <c r="E760" s="1">
        <f>VLOOKUP(A760,'Demographic data '!$A$2:$H$927,5,TRUE)</f>
        <v>187</v>
      </c>
      <c r="F760" s="1">
        <f>VLOOKUP(A760,'Demographic data '!$A$2:$H$927,6,TRUE)</f>
        <v>6</v>
      </c>
      <c r="G760" s="1">
        <f>VLOOKUP(A760,'Demographic data '!$A$2:$H$927,7,TRUE)</f>
        <v>12</v>
      </c>
      <c r="H760" s="1">
        <f>VLOOKUP(A760,'Demographic data '!$A$2:$H$927,8,TRUE)</f>
        <v>8</v>
      </c>
      <c r="J760" s="18" t="s">
        <v>4068</v>
      </c>
      <c r="K760" s="18">
        <v>6</v>
      </c>
      <c r="L760" s="29"/>
      <c r="M760" s="29"/>
      <c r="N760" s="18" t="s">
        <v>4069</v>
      </c>
      <c r="O760" s="18" t="s">
        <v>1403</v>
      </c>
      <c r="P760" s="18" t="s">
        <v>2637</v>
      </c>
      <c r="Q760" s="18">
        <v>-999</v>
      </c>
      <c r="R760" s="33" t="s">
        <v>4070</v>
      </c>
      <c r="S760" s="33" t="s">
        <v>101</v>
      </c>
      <c r="T760" s="33" t="s">
        <v>4071</v>
      </c>
      <c r="U760" s="33">
        <v>2</v>
      </c>
      <c r="V760" s="31"/>
      <c r="W760" s="31"/>
      <c r="X760" s="31"/>
      <c r="Y760" s="31"/>
      <c r="Z760" s="2"/>
      <c r="AA760" s="2"/>
      <c r="AB760" s="2"/>
      <c r="AC760" s="2"/>
      <c r="AD760" s="2"/>
    </row>
    <row r="761" spans="1:30" ht="14.25" customHeight="1" x14ac:dyDescent="0.2">
      <c r="A761" s="18" t="s">
        <v>4072</v>
      </c>
      <c r="B761" s="1">
        <f>VLOOKUP('FINAL CODES'!A761,'Demographic data '!$A$2:$H$927,2,TRUE)</f>
        <v>368</v>
      </c>
      <c r="C761" s="1">
        <f>VLOOKUP(A761,'Demographic data '!$A$2:$H$927,3,TRUE)</f>
        <v>1</v>
      </c>
      <c r="D761" s="1">
        <f>VLOOKUP(A761,'Demographic data '!$A$2:$H$927,4,TRUE)</f>
        <v>33.221917808219175</v>
      </c>
      <c r="E761" s="1">
        <f>VLOOKUP(A761,'Demographic data '!$A$2:$H$927,5,TRUE)</f>
        <v>67</v>
      </c>
      <c r="F761" s="1">
        <f>VLOOKUP(A761,'Demographic data '!$A$2:$H$927,6,TRUE)</f>
        <v>4</v>
      </c>
      <c r="G761" s="1">
        <f>VLOOKUP(A761,'Demographic data '!$A$2:$H$927,7,TRUE)</f>
        <v>1</v>
      </c>
      <c r="H761" s="1">
        <f>VLOOKUP(A761,'Demographic data '!$A$2:$H$927,8,TRUE)</f>
        <v>3</v>
      </c>
      <c r="J761" s="18" t="s">
        <v>4073</v>
      </c>
      <c r="K761" s="18" t="s">
        <v>1026</v>
      </c>
      <c r="L761" s="29"/>
      <c r="M761" s="29"/>
      <c r="N761" s="18" t="s">
        <v>4074</v>
      </c>
      <c r="O761" s="18">
        <v>-999</v>
      </c>
      <c r="P761" s="18" t="s">
        <v>4075</v>
      </c>
      <c r="Q761" s="18">
        <v>2</v>
      </c>
      <c r="R761" s="33" t="s">
        <v>4076</v>
      </c>
      <c r="S761" s="33" t="s">
        <v>649</v>
      </c>
      <c r="T761" s="33" t="s">
        <v>4077</v>
      </c>
      <c r="U761" s="33">
        <v>7</v>
      </c>
      <c r="V761" s="31"/>
      <c r="W761" s="31"/>
      <c r="X761" s="31"/>
      <c r="Y761" s="31"/>
      <c r="Z761" s="2"/>
      <c r="AA761" s="2"/>
      <c r="AB761" s="2"/>
      <c r="AC761" s="2"/>
      <c r="AD761" s="2"/>
    </row>
    <row r="762" spans="1:30" ht="14.25" customHeight="1" x14ac:dyDescent="0.2">
      <c r="A762" s="18" t="s">
        <v>4078</v>
      </c>
      <c r="B762" s="1">
        <f>VLOOKUP('FINAL CODES'!A762,'Demographic data '!$A$2:$H$927,2,TRUE)</f>
        <v>93</v>
      </c>
      <c r="C762" s="1">
        <f>VLOOKUP(A762,'Demographic data '!$A$2:$H$927,3,TRUE)</f>
        <v>1</v>
      </c>
      <c r="D762" s="1">
        <f>VLOOKUP(A762,'Demographic data '!$A$2:$H$927,4,TRUE)</f>
        <v>67.61917808219178</v>
      </c>
      <c r="E762" s="1">
        <f>VLOOKUP(A762,'Demographic data '!$A$2:$H$927,5,TRUE)</f>
        <v>9</v>
      </c>
      <c r="F762" s="1">
        <f>VLOOKUP(A762,'Demographic data '!$A$2:$H$927,6,TRUE)</f>
        <v>5</v>
      </c>
      <c r="G762" s="1">
        <f>VLOOKUP(A762,'Demographic data '!$A$2:$H$927,7,TRUE)</f>
        <v>12</v>
      </c>
      <c r="H762" s="1">
        <f>VLOOKUP(A762,'Demographic data '!$A$2:$H$927,8,TRUE)</f>
        <v>10</v>
      </c>
      <c r="J762" s="18" t="s">
        <v>4079</v>
      </c>
      <c r="K762" s="18">
        <v>2</v>
      </c>
      <c r="L762" s="29"/>
      <c r="M762" s="29"/>
      <c r="N762" s="18" t="s">
        <v>4080</v>
      </c>
      <c r="O762" s="18" t="s">
        <v>4081</v>
      </c>
      <c r="P762" s="18" t="s">
        <v>4082</v>
      </c>
      <c r="Q762" s="18">
        <v>2</v>
      </c>
      <c r="R762" s="33" t="s">
        <v>4083</v>
      </c>
      <c r="S762" s="33" t="s">
        <v>179</v>
      </c>
      <c r="T762" s="33" t="s">
        <v>4084</v>
      </c>
      <c r="U762" s="33" t="s">
        <v>633</v>
      </c>
      <c r="V762" s="31"/>
      <c r="W762" s="31"/>
      <c r="X762" s="31"/>
      <c r="Y762" s="31"/>
      <c r="Z762" s="2"/>
      <c r="AA762" s="2"/>
      <c r="AB762" s="2"/>
      <c r="AC762" s="2"/>
      <c r="AD762" s="2"/>
    </row>
    <row r="763" spans="1:30" ht="14.25" customHeight="1" x14ac:dyDescent="0.2">
      <c r="A763" s="18" t="s">
        <v>4085</v>
      </c>
      <c r="B763" s="1">
        <f>VLOOKUP('FINAL CODES'!A763,'Demographic data '!$A$2:$H$927,2,TRUE)</f>
        <v>1034</v>
      </c>
      <c r="C763" s="1">
        <f>VLOOKUP(A763,'Demographic data '!$A$2:$H$927,3,TRUE)</f>
        <v>1</v>
      </c>
      <c r="D763" s="1">
        <f>VLOOKUP(A763,'Demographic data '!$A$2:$H$927,4,TRUE)</f>
        <v>32.265753424657532</v>
      </c>
      <c r="E763" s="1">
        <f>VLOOKUP(A763,'Demographic data '!$A$2:$H$927,5,TRUE)</f>
        <v>185</v>
      </c>
      <c r="F763" s="1">
        <f>VLOOKUP(A763,'Demographic data '!$A$2:$H$927,6,TRUE)</f>
        <v>4</v>
      </c>
      <c r="G763" s="1">
        <f>VLOOKUP(A763,'Demographic data '!$A$2:$H$927,7,TRUE)</f>
        <v>12</v>
      </c>
      <c r="H763" s="1">
        <f>VLOOKUP(A763,'Demographic data '!$A$2:$H$927,8,TRUE)</f>
        <v>10</v>
      </c>
      <c r="J763" s="18" t="s">
        <v>4086</v>
      </c>
      <c r="K763" s="18" t="s">
        <v>59</v>
      </c>
      <c r="L763" s="29"/>
      <c r="M763" s="29"/>
      <c r="N763" s="18" t="s">
        <v>4087</v>
      </c>
      <c r="O763" s="18" t="s">
        <v>101</v>
      </c>
      <c r="P763" s="18" t="s">
        <v>54</v>
      </c>
      <c r="Q763" s="18">
        <v>-99</v>
      </c>
      <c r="R763" s="33" t="s">
        <v>4088</v>
      </c>
      <c r="S763" s="33">
        <v>10</v>
      </c>
      <c r="T763" s="33" t="s">
        <v>4089</v>
      </c>
      <c r="U763" s="33">
        <v>8</v>
      </c>
      <c r="V763" s="31"/>
      <c r="W763" s="31"/>
      <c r="X763" s="31"/>
      <c r="Y763" s="31"/>
      <c r="Z763" s="2"/>
      <c r="AA763" s="2"/>
      <c r="AB763" s="2"/>
      <c r="AC763" s="2"/>
      <c r="AD763" s="2"/>
    </row>
    <row r="764" spans="1:30" ht="14.25" customHeight="1" x14ac:dyDescent="0.2">
      <c r="A764" s="18" t="s">
        <v>4090</v>
      </c>
      <c r="B764" s="1">
        <f>VLOOKUP('FINAL CODES'!A764,'Demographic data '!$A$2:$H$927,2,TRUE)</f>
        <v>1708</v>
      </c>
      <c r="C764" s="1">
        <f>VLOOKUP(A764,'Demographic data '!$A$2:$H$927,3,TRUE)</f>
        <v>1</v>
      </c>
      <c r="D764" s="1">
        <f>VLOOKUP(A764,'Demographic data '!$A$2:$H$927,4,TRUE)</f>
        <v>34.358904109589041</v>
      </c>
      <c r="E764" s="1">
        <f>VLOOKUP(A764,'Demographic data '!$A$2:$H$927,5,TRUE)</f>
        <v>185</v>
      </c>
      <c r="F764" s="1">
        <f>VLOOKUP(A764,'Demographic data '!$A$2:$H$927,6,TRUE)</f>
        <v>2</v>
      </c>
      <c r="G764" s="1">
        <f>VLOOKUP(A764,'Demographic data '!$A$2:$H$927,7,TRUE)</f>
        <v>6</v>
      </c>
      <c r="H764" s="1">
        <f>VLOOKUP(A764,'Demographic data '!$A$2:$H$927,8,TRUE)</f>
        <v>10</v>
      </c>
      <c r="J764" s="18" t="s">
        <v>4091</v>
      </c>
      <c r="K764" s="18" t="s">
        <v>4092</v>
      </c>
      <c r="L764" s="29"/>
      <c r="M764" s="29"/>
      <c r="N764" s="18" t="s">
        <v>4093</v>
      </c>
      <c r="O764" s="18" t="s">
        <v>4094</v>
      </c>
      <c r="P764" s="18" t="s">
        <v>4095</v>
      </c>
      <c r="Q764" s="18" t="s">
        <v>4096</v>
      </c>
      <c r="R764" s="33" t="s">
        <v>4097</v>
      </c>
      <c r="S764" s="33" t="s">
        <v>264</v>
      </c>
      <c r="T764" s="33" t="s">
        <v>4098</v>
      </c>
      <c r="U764" s="33" t="s">
        <v>2641</v>
      </c>
      <c r="V764" s="31"/>
      <c r="W764" s="31"/>
      <c r="X764" s="31"/>
      <c r="Y764" s="31"/>
      <c r="Z764" s="2"/>
      <c r="AA764" s="2"/>
      <c r="AB764" s="2"/>
      <c r="AC764" s="2"/>
      <c r="AD764" s="2"/>
    </row>
    <row r="765" spans="1:30" ht="14.25" customHeight="1" x14ac:dyDescent="0.2">
      <c r="A765" s="18" t="s">
        <v>4099</v>
      </c>
      <c r="B765" s="1">
        <f>VLOOKUP('FINAL CODES'!A765,'Demographic data '!$A$2:$H$927,2,TRUE)</f>
        <v>383</v>
      </c>
      <c r="C765" s="1">
        <f>VLOOKUP(A765,'Demographic data '!$A$2:$H$927,3,TRUE)</f>
        <v>1</v>
      </c>
      <c r="D765" s="1">
        <f>VLOOKUP(A765,'Demographic data '!$A$2:$H$927,4,TRUE)</f>
        <v>22.221917808219178</v>
      </c>
      <c r="E765" s="1">
        <f>VLOOKUP(A765,'Demographic data '!$A$2:$H$927,5,TRUE)</f>
        <v>185</v>
      </c>
      <c r="F765" s="1">
        <f>VLOOKUP(A765,'Demographic data '!$A$2:$H$927,6,TRUE)</f>
        <v>1</v>
      </c>
      <c r="G765" s="1">
        <f>VLOOKUP(A765,'Demographic data '!$A$2:$H$927,7,TRUE)</f>
        <v>8</v>
      </c>
      <c r="H765" s="1">
        <f>VLOOKUP(A765,'Demographic data '!$A$2:$H$927,8,TRUE)</f>
        <v>4</v>
      </c>
      <c r="J765" s="18" t="s">
        <v>4100</v>
      </c>
      <c r="K765" s="18" t="s">
        <v>2598</v>
      </c>
      <c r="L765" s="29"/>
      <c r="M765" s="29"/>
      <c r="N765" s="18" t="s">
        <v>4101</v>
      </c>
      <c r="O765" s="18" t="s">
        <v>2009</v>
      </c>
      <c r="P765" s="18" t="s">
        <v>54</v>
      </c>
      <c r="Q765" s="18">
        <v>-99</v>
      </c>
      <c r="R765" s="33" t="s">
        <v>54</v>
      </c>
      <c r="S765" s="33">
        <v>-99</v>
      </c>
      <c r="T765" s="33" t="s">
        <v>54</v>
      </c>
      <c r="U765" s="33">
        <v>-99</v>
      </c>
      <c r="V765" s="31"/>
      <c r="W765" s="31"/>
      <c r="X765" s="31"/>
      <c r="Y765" s="31"/>
      <c r="Z765" s="2"/>
      <c r="AA765" s="2"/>
      <c r="AB765" s="2"/>
      <c r="AC765" s="2"/>
      <c r="AD765" s="2"/>
    </row>
    <row r="766" spans="1:30" ht="14.25" customHeight="1" x14ac:dyDescent="0.2">
      <c r="A766" s="18" t="s">
        <v>4102</v>
      </c>
      <c r="B766" s="1">
        <f>VLOOKUP('FINAL CODES'!A766,'Demographic data '!$A$2:$H$927,2,TRUE)</f>
        <v>559</v>
      </c>
      <c r="C766" s="1">
        <f>VLOOKUP(A766,'Demographic data '!$A$2:$H$927,3,TRUE)</f>
        <v>1</v>
      </c>
      <c r="D766" s="1">
        <f>VLOOKUP(A766,'Demographic data '!$A$2:$H$927,4,TRUE)</f>
        <v>39.753424657534246</v>
      </c>
      <c r="E766" s="1">
        <f>VLOOKUP(A766,'Demographic data '!$A$2:$H$927,5,TRUE)</f>
        <v>185</v>
      </c>
      <c r="F766" s="1">
        <f>VLOOKUP(A766,'Demographic data '!$A$2:$H$927,6,TRUE)</f>
        <v>4</v>
      </c>
      <c r="G766" s="1">
        <f>VLOOKUP(A766,'Demographic data '!$A$2:$H$927,7,TRUE)</f>
        <v>2</v>
      </c>
      <c r="H766" s="1">
        <f>VLOOKUP(A766,'Demographic data '!$A$2:$H$927,8,TRUE)</f>
        <v>3</v>
      </c>
      <c r="J766" s="18" t="s">
        <v>54</v>
      </c>
      <c r="K766" s="18">
        <v>-99</v>
      </c>
      <c r="L766" s="29"/>
      <c r="M766" s="29"/>
      <c r="N766" s="18" t="s">
        <v>54</v>
      </c>
      <c r="O766" s="18">
        <v>-99</v>
      </c>
      <c r="P766" s="18" t="s">
        <v>54</v>
      </c>
      <c r="Q766" s="18">
        <v>-99</v>
      </c>
      <c r="R766" s="33" t="s">
        <v>54</v>
      </c>
      <c r="S766" s="33">
        <v>-99</v>
      </c>
      <c r="T766" s="33" t="s">
        <v>54</v>
      </c>
      <c r="U766" s="33">
        <v>-99</v>
      </c>
      <c r="V766" s="31"/>
      <c r="W766" s="31"/>
      <c r="X766" s="31"/>
      <c r="Y766" s="31"/>
      <c r="Z766" s="2"/>
      <c r="AA766" s="2"/>
      <c r="AB766" s="2"/>
      <c r="AC766" s="2"/>
      <c r="AD766" s="2"/>
    </row>
    <row r="767" spans="1:30" ht="14.25" customHeight="1" x14ac:dyDescent="0.2">
      <c r="A767" s="18" t="s">
        <v>4103</v>
      </c>
      <c r="B767" s="1">
        <f>VLOOKUP('FINAL CODES'!A767,'Demographic data '!$A$2:$H$927,2,TRUE)</f>
        <v>907</v>
      </c>
      <c r="C767" s="1">
        <f>VLOOKUP(A767,'Demographic data '!$A$2:$H$927,3,TRUE)</f>
        <v>1</v>
      </c>
      <c r="D767" s="1">
        <f>VLOOKUP(A767,'Demographic data '!$A$2:$H$927,4,TRUE)</f>
        <v>27.742465753424657</v>
      </c>
      <c r="E767" s="1">
        <f>VLOOKUP(A767,'Demographic data '!$A$2:$H$927,5,TRUE)</f>
        <v>185</v>
      </c>
      <c r="F767" s="1">
        <f>VLOOKUP(A767,'Demographic data '!$A$2:$H$927,6,TRUE)</f>
        <v>3</v>
      </c>
      <c r="G767" s="1">
        <f>VLOOKUP(A767,'Demographic data '!$A$2:$H$927,7,TRUE)</f>
        <v>4</v>
      </c>
      <c r="H767" s="1">
        <f>VLOOKUP(A767,'Demographic data '!$A$2:$H$927,8,TRUE)</f>
        <v>4</v>
      </c>
      <c r="K767" s="18">
        <v>-99</v>
      </c>
      <c r="L767" s="29"/>
      <c r="M767" s="29"/>
      <c r="O767" s="18">
        <v>-99</v>
      </c>
      <c r="Q767" s="18">
        <v>-99</v>
      </c>
      <c r="R767" s="33"/>
      <c r="S767" s="33">
        <v>-99</v>
      </c>
      <c r="T767" s="33"/>
      <c r="U767" s="33">
        <v>-99</v>
      </c>
      <c r="V767" s="31"/>
      <c r="W767" s="31"/>
      <c r="X767" s="31"/>
      <c r="Y767" s="31"/>
      <c r="Z767" s="2"/>
      <c r="AA767" s="2"/>
      <c r="AB767" s="2"/>
      <c r="AC767" s="2"/>
      <c r="AD767" s="2"/>
    </row>
    <row r="768" spans="1:30" ht="14.25" customHeight="1" x14ac:dyDescent="0.2">
      <c r="A768" s="18" t="s">
        <v>4104</v>
      </c>
      <c r="B768" s="1">
        <f>VLOOKUP('FINAL CODES'!A768,'Demographic data '!$A$2:$H$927,2,TRUE)</f>
        <v>235</v>
      </c>
      <c r="C768" s="1">
        <f>VLOOKUP(A768,'Demographic data '!$A$2:$H$927,3,TRUE)</f>
        <v>1</v>
      </c>
      <c r="D768" s="1">
        <f>VLOOKUP(A768,'Demographic data '!$A$2:$H$927,4,TRUE)</f>
        <v>53.369863013698627</v>
      </c>
      <c r="E768" s="1">
        <f>VLOOKUP(A768,'Demographic data '!$A$2:$H$927,5,TRUE)</f>
        <v>61</v>
      </c>
      <c r="F768" s="1">
        <f>VLOOKUP(A768,'Demographic data '!$A$2:$H$927,6,TRUE)</f>
        <v>4</v>
      </c>
      <c r="G768" s="1">
        <f>VLOOKUP(A768,'Demographic data '!$A$2:$H$927,7,TRUE)</f>
        <v>9</v>
      </c>
      <c r="H768" s="1">
        <f>VLOOKUP(A768,'Demographic data '!$A$2:$H$927,8,TRUE)</f>
        <v>3</v>
      </c>
      <c r="J768" s="18" t="s">
        <v>4105</v>
      </c>
      <c r="K768" s="18">
        <v>2</v>
      </c>
      <c r="L768" s="29"/>
      <c r="M768" s="29"/>
      <c r="N768" s="18" t="s">
        <v>4106</v>
      </c>
      <c r="O768" s="18" t="s">
        <v>4107</v>
      </c>
      <c r="P768" s="18" t="s">
        <v>4108</v>
      </c>
      <c r="Q768" s="18" t="s">
        <v>226</v>
      </c>
      <c r="R768" s="31" t="s">
        <v>4109</v>
      </c>
      <c r="S768" s="33" t="s">
        <v>4110</v>
      </c>
      <c r="T768" s="33" t="s">
        <v>4111</v>
      </c>
      <c r="U768" s="33" t="s">
        <v>1197</v>
      </c>
      <c r="V768" s="31"/>
      <c r="W768" s="31"/>
      <c r="X768" s="31"/>
      <c r="Y768" s="31"/>
      <c r="Z768" s="2"/>
      <c r="AA768" s="2"/>
      <c r="AB768" s="2"/>
      <c r="AC768" s="2"/>
      <c r="AD768" s="2"/>
    </row>
    <row r="769" spans="1:30" ht="14.25" customHeight="1" x14ac:dyDescent="0.2">
      <c r="A769" s="18" t="s">
        <v>4112</v>
      </c>
      <c r="B769" s="1">
        <f>VLOOKUP('FINAL CODES'!A769,'Demographic data '!$A$2:$H$927,2,TRUE)</f>
        <v>3068</v>
      </c>
      <c r="C769" s="1">
        <f>VLOOKUP(A769,'Demographic data '!$A$2:$H$927,3,TRUE)</f>
        <v>1</v>
      </c>
      <c r="D769" s="1">
        <f>VLOOKUP(A769,'Demographic data '!$A$2:$H$927,4,TRUE)</f>
        <v>35.528767123287672</v>
      </c>
      <c r="E769" s="1">
        <f>VLOOKUP(A769,'Demographic data '!$A$2:$H$927,5,TRUE)</f>
        <v>185</v>
      </c>
      <c r="F769" s="1">
        <f>VLOOKUP(A769,'Demographic data '!$A$2:$H$927,6,TRUE)</f>
        <v>9</v>
      </c>
      <c r="G769" s="1">
        <f>VLOOKUP(A769,'Demographic data '!$A$2:$H$927,7,TRUE)</f>
        <v>2</v>
      </c>
      <c r="H769" s="1">
        <f>VLOOKUP(A769,'Demographic data '!$A$2:$H$927,8,TRUE)</f>
        <v>3</v>
      </c>
      <c r="J769" s="18" t="s">
        <v>54</v>
      </c>
      <c r="K769" s="18">
        <v>-99</v>
      </c>
      <c r="L769" s="29"/>
      <c r="M769" s="29"/>
      <c r="N769" s="18" t="s">
        <v>4113</v>
      </c>
      <c r="O769" s="18" t="s">
        <v>511</v>
      </c>
      <c r="P769" s="18" t="s">
        <v>54</v>
      </c>
      <c r="Q769" s="18">
        <v>-99</v>
      </c>
      <c r="R769" s="33" t="s">
        <v>54</v>
      </c>
      <c r="S769" s="33">
        <v>-99</v>
      </c>
      <c r="T769" s="33" t="s">
        <v>4114</v>
      </c>
      <c r="U769" s="33" t="s">
        <v>969</v>
      </c>
      <c r="V769" s="31"/>
      <c r="W769" s="31"/>
      <c r="X769" s="31"/>
      <c r="Y769" s="31"/>
      <c r="Z769" s="2"/>
      <c r="AA769" s="2"/>
      <c r="AB769" s="2"/>
      <c r="AC769" s="2"/>
      <c r="AD769" s="2"/>
    </row>
    <row r="770" spans="1:30" ht="14.25" customHeight="1" x14ac:dyDescent="0.2">
      <c r="A770" s="18" t="s">
        <v>4115</v>
      </c>
      <c r="B770" s="1">
        <f>VLOOKUP('FINAL CODES'!A770,'Demographic data '!$A$2:$H$927,2,TRUE)</f>
        <v>427</v>
      </c>
      <c r="C770" s="1">
        <f>VLOOKUP(A770,'Demographic data '!$A$2:$H$927,3,TRUE)</f>
        <v>1</v>
      </c>
      <c r="D770" s="1">
        <f>VLOOKUP(A770,'Demographic data '!$A$2:$H$927,4,TRUE)</f>
        <v>34.298630136986304</v>
      </c>
      <c r="E770" s="1">
        <f>VLOOKUP(A770,'Demographic data '!$A$2:$H$927,5,TRUE)</f>
        <v>9</v>
      </c>
      <c r="F770" s="1">
        <f>VLOOKUP(A770,'Demographic data '!$A$2:$H$927,6,TRUE)</f>
        <v>5</v>
      </c>
      <c r="G770" s="1">
        <f>VLOOKUP(A770,'Demographic data '!$A$2:$H$927,7,TRUE)</f>
        <v>12</v>
      </c>
      <c r="H770" s="1">
        <f>VLOOKUP(A770,'Demographic data '!$A$2:$H$927,8,TRUE)</f>
        <v>4</v>
      </c>
      <c r="J770" s="18" t="s">
        <v>4116</v>
      </c>
      <c r="K770" s="18" t="s">
        <v>4117</v>
      </c>
      <c r="L770" s="29"/>
      <c r="M770" s="29"/>
      <c r="N770" s="18" t="s">
        <v>4118</v>
      </c>
      <c r="O770" s="18" t="s">
        <v>426</v>
      </c>
      <c r="P770" s="18" t="s">
        <v>4119</v>
      </c>
      <c r="Q770" s="18">
        <v>2</v>
      </c>
      <c r="R770" s="33" t="s">
        <v>4120</v>
      </c>
      <c r="S770" s="33" t="s">
        <v>70</v>
      </c>
      <c r="T770" s="33" t="s">
        <v>4121</v>
      </c>
      <c r="U770" s="33" t="s">
        <v>1423</v>
      </c>
      <c r="V770" s="31"/>
      <c r="W770" s="31"/>
      <c r="X770" s="31"/>
      <c r="Y770" s="31"/>
      <c r="Z770" s="2"/>
      <c r="AA770" s="2"/>
      <c r="AB770" s="2"/>
      <c r="AC770" s="2"/>
      <c r="AD770" s="2"/>
    </row>
    <row r="771" spans="1:30" ht="14.25" customHeight="1" x14ac:dyDescent="0.2">
      <c r="A771" s="18" t="s">
        <v>4122</v>
      </c>
      <c r="B771" s="1">
        <f>VLOOKUP('FINAL CODES'!A771,'Demographic data '!$A$2:$H$927,2,TRUE)</f>
        <v>1733</v>
      </c>
      <c r="C771" s="1">
        <f>VLOOKUP(A771,'Demographic data '!$A$2:$H$927,3,TRUE)</f>
        <v>1</v>
      </c>
      <c r="D771" s="1">
        <f>VLOOKUP(A771,'Demographic data '!$A$2:$H$927,4,TRUE)</f>
        <v>61.210958904109589</v>
      </c>
      <c r="E771" s="1">
        <f>VLOOKUP(A771,'Demographic data '!$A$2:$H$927,5,TRUE)</f>
        <v>185</v>
      </c>
      <c r="F771" s="1">
        <f>VLOOKUP(A771,'Demographic data '!$A$2:$H$927,6,TRUE)</f>
        <v>5</v>
      </c>
      <c r="G771" s="1">
        <f>VLOOKUP(A771,'Demographic data '!$A$2:$H$927,7,TRUE)</f>
        <v>3</v>
      </c>
      <c r="H771" s="1">
        <f>VLOOKUP(A771,'Demographic data '!$A$2:$H$927,8,TRUE)</f>
        <v>10</v>
      </c>
      <c r="J771" s="18" t="s">
        <v>4123</v>
      </c>
      <c r="K771" s="18" t="s">
        <v>900</v>
      </c>
      <c r="L771" s="35" t="s">
        <v>59</v>
      </c>
      <c r="M771" s="32" t="s">
        <v>900</v>
      </c>
      <c r="N771" s="18" t="s">
        <v>4124</v>
      </c>
      <c r="O771" s="18" t="s">
        <v>646</v>
      </c>
      <c r="P771" s="18" t="s">
        <v>4125</v>
      </c>
      <c r="Q771" s="18" t="s">
        <v>655</v>
      </c>
      <c r="R771" s="33" t="s">
        <v>4126</v>
      </c>
      <c r="S771" s="33" t="s">
        <v>4127</v>
      </c>
      <c r="T771" s="33" t="s">
        <v>4128</v>
      </c>
      <c r="U771" s="33" t="s">
        <v>1360</v>
      </c>
      <c r="V771" s="31"/>
      <c r="W771" s="31"/>
      <c r="X771" s="31"/>
      <c r="Y771" s="31"/>
      <c r="Z771" s="2"/>
      <c r="AA771" s="2"/>
      <c r="AB771" s="2"/>
      <c r="AC771" s="2"/>
      <c r="AD771" s="2"/>
    </row>
    <row r="772" spans="1:30" ht="14.25" customHeight="1" x14ac:dyDescent="0.2">
      <c r="A772" s="18" t="s">
        <v>4129</v>
      </c>
      <c r="B772" s="1">
        <f>VLOOKUP('FINAL CODES'!A772,'Demographic data '!$A$2:$H$927,2,TRUE)</f>
        <v>1509</v>
      </c>
      <c r="C772" s="1">
        <f>VLOOKUP(A772,'Demographic data '!$A$2:$H$927,3,TRUE)</f>
        <v>1</v>
      </c>
      <c r="D772" s="1">
        <f>VLOOKUP(A772,'Demographic data '!$A$2:$H$927,4,TRUE)</f>
        <v>26.616438356164384</v>
      </c>
      <c r="E772" s="1">
        <f>VLOOKUP(A772,'Demographic data '!$A$2:$H$927,5,TRUE)</f>
        <v>185</v>
      </c>
      <c r="F772" s="1">
        <f>VLOOKUP(A772,'Demographic data '!$A$2:$H$927,6,TRUE)</f>
        <v>3</v>
      </c>
      <c r="G772" s="1">
        <f>VLOOKUP(A772,'Demographic data '!$A$2:$H$927,7,TRUE)</f>
        <v>12</v>
      </c>
      <c r="H772" s="1">
        <f>VLOOKUP(A772,'Demographic data '!$A$2:$H$927,8,TRUE)</f>
        <v>3</v>
      </c>
      <c r="J772" s="18" t="s">
        <v>4130</v>
      </c>
      <c r="K772" s="18" t="s">
        <v>787</v>
      </c>
      <c r="L772" s="29"/>
      <c r="M772" s="29"/>
      <c r="N772" s="18" t="s">
        <v>4131</v>
      </c>
      <c r="O772" s="18" t="s">
        <v>4132</v>
      </c>
      <c r="P772" s="18" t="s">
        <v>4133</v>
      </c>
      <c r="Q772" s="18">
        <v>2</v>
      </c>
      <c r="R772" s="33" t="s">
        <v>4134</v>
      </c>
      <c r="S772" s="33" t="s">
        <v>199</v>
      </c>
      <c r="T772" s="33" t="s">
        <v>4135</v>
      </c>
      <c r="U772" s="33">
        <v>7</v>
      </c>
      <c r="V772" s="31"/>
      <c r="W772" s="31"/>
      <c r="X772" s="31"/>
      <c r="Y772" s="31"/>
      <c r="Z772" s="2"/>
      <c r="AA772" s="2"/>
      <c r="AB772" s="2"/>
      <c r="AC772" s="2"/>
      <c r="AD772" s="2"/>
    </row>
    <row r="773" spans="1:30" ht="14.25" customHeight="1" x14ac:dyDescent="0.2">
      <c r="A773" s="18" t="s">
        <v>4136</v>
      </c>
      <c r="B773" s="1">
        <f>VLOOKUP('FINAL CODES'!A773,'Demographic data '!$A$2:$H$927,2,TRUE)</f>
        <v>1274</v>
      </c>
      <c r="C773" s="1">
        <f>VLOOKUP(A773,'Demographic data '!$A$2:$H$927,3,TRUE)</f>
        <v>1</v>
      </c>
      <c r="D773" s="1">
        <f>VLOOKUP(A773,'Demographic data '!$A$2:$H$927,4,TRUE)</f>
        <v>39.279452054794518</v>
      </c>
      <c r="E773" s="1">
        <f>VLOOKUP(A773,'Demographic data '!$A$2:$H$927,5,TRUE)</f>
        <v>187</v>
      </c>
      <c r="F773" s="1">
        <f>VLOOKUP(A773,'Demographic data '!$A$2:$H$927,6,TRUE)</f>
        <v>4</v>
      </c>
      <c r="G773" s="1">
        <f>VLOOKUP(A773,'Demographic data '!$A$2:$H$927,7,TRUE)</f>
        <v>10</v>
      </c>
      <c r="H773" s="1">
        <f>VLOOKUP(A773,'Demographic data '!$A$2:$H$927,8,TRUE)</f>
        <v>10</v>
      </c>
      <c r="J773" s="18" t="s">
        <v>4137</v>
      </c>
      <c r="K773" s="18" t="s">
        <v>2884</v>
      </c>
      <c r="L773" s="29"/>
      <c r="M773" s="29"/>
      <c r="N773" s="18" t="s">
        <v>4138</v>
      </c>
      <c r="O773" s="18" t="s">
        <v>301</v>
      </c>
      <c r="P773" s="18" t="s">
        <v>4139</v>
      </c>
      <c r="Q773" s="18" t="s">
        <v>4140</v>
      </c>
      <c r="R773" s="33" t="s">
        <v>4141</v>
      </c>
      <c r="S773" s="33" t="s">
        <v>101</v>
      </c>
      <c r="T773" s="33" t="s">
        <v>4142</v>
      </c>
      <c r="U773" s="33" t="s">
        <v>707</v>
      </c>
      <c r="V773" s="31"/>
      <c r="W773" s="31"/>
      <c r="X773" s="31"/>
      <c r="Y773" s="31"/>
      <c r="Z773" s="2"/>
      <c r="AA773" s="2"/>
      <c r="AB773" s="2"/>
      <c r="AC773" s="2"/>
      <c r="AD773" s="2"/>
    </row>
    <row r="774" spans="1:30" ht="14.25" customHeight="1" x14ac:dyDescent="0.2">
      <c r="A774" s="18" t="s">
        <v>4143</v>
      </c>
      <c r="B774" s="1">
        <f>VLOOKUP('FINAL CODES'!A774,'Demographic data '!$A$2:$H$927,2,TRUE)</f>
        <v>1758</v>
      </c>
      <c r="C774" s="1">
        <f>VLOOKUP(A774,'Demographic data '!$A$2:$H$927,3,TRUE)</f>
        <v>1</v>
      </c>
      <c r="D774" s="1">
        <f>VLOOKUP(A774,'Demographic data '!$A$2:$H$927,4,TRUE)</f>
        <v>27.328767123287673</v>
      </c>
      <c r="E774" s="1">
        <f>VLOOKUP(A774,'Demographic data '!$A$2:$H$927,5,TRUE)</f>
        <v>185</v>
      </c>
      <c r="F774" s="1">
        <f>VLOOKUP(A774,'Demographic data '!$A$2:$H$927,6,TRUE)</f>
        <v>4</v>
      </c>
      <c r="G774" s="1">
        <f>VLOOKUP(A774,'Demographic data '!$A$2:$H$927,7,TRUE)</f>
        <v>6</v>
      </c>
      <c r="H774" s="1">
        <f>VLOOKUP(A774,'Demographic data '!$A$2:$H$927,8,TRUE)</f>
        <v>10</v>
      </c>
      <c r="J774" s="18" t="s">
        <v>123</v>
      </c>
      <c r="K774" s="18">
        <v>-999</v>
      </c>
      <c r="L774" s="29"/>
      <c r="M774" s="29"/>
      <c r="N774" s="18" t="s">
        <v>4144</v>
      </c>
      <c r="O774" s="18">
        <v>2</v>
      </c>
      <c r="P774" s="18" t="s">
        <v>4145</v>
      </c>
      <c r="Q774" s="18" t="s">
        <v>117</v>
      </c>
      <c r="R774" s="33" t="s">
        <v>4146</v>
      </c>
      <c r="S774" s="33" t="s">
        <v>101</v>
      </c>
      <c r="T774" s="33" t="s">
        <v>4147</v>
      </c>
      <c r="U774" s="33">
        <v>2</v>
      </c>
      <c r="V774" s="31"/>
      <c r="W774" s="31"/>
      <c r="X774" s="31"/>
      <c r="Y774" s="31"/>
      <c r="Z774" s="2"/>
      <c r="AA774" s="2"/>
      <c r="AB774" s="2"/>
      <c r="AC774" s="2"/>
      <c r="AD774" s="2"/>
    </row>
    <row r="775" spans="1:30" ht="14.25" customHeight="1" x14ac:dyDescent="0.2">
      <c r="A775" s="18" t="s">
        <v>4148</v>
      </c>
      <c r="B775" s="1">
        <f>VLOOKUP('FINAL CODES'!A775,'Demographic data '!$A$2:$H$927,2,TRUE)</f>
        <v>1716</v>
      </c>
      <c r="C775" s="1">
        <f>VLOOKUP(A775,'Demographic data '!$A$2:$H$927,3,TRUE)</f>
        <v>1</v>
      </c>
      <c r="D775" s="1">
        <f>VLOOKUP(A775,'Demographic data '!$A$2:$H$927,4,TRUE)</f>
        <v>54.769863013698632</v>
      </c>
      <c r="E775" s="1">
        <f>VLOOKUP(A775,'Demographic data '!$A$2:$H$927,5,TRUE)</f>
        <v>185</v>
      </c>
      <c r="F775" s="1">
        <f>VLOOKUP(A775,'Demographic data '!$A$2:$H$927,6,TRUE)</f>
        <v>4</v>
      </c>
      <c r="G775" s="1">
        <f>VLOOKUP(A775,'Demographic data '!$A$2:$H$927,7,TRUE)</f>
        <v>10</v>
      </c>
      <c r="H775" s="1">
        <f>VLOOKUP(A775,'Demographic data '!$A$2:$H$927,8,TRUE)</f>
        <v>10</v>
      </c>
      <c r="J775" s="18" t="s">
        <v>4149</v>
      </c>
      <c r="K775" s="18" t="s">
        <v>1423</v>
      </c>
      <c r="L775" s="29"/>
      <c r="M775" s="29"/>
      <c r="N775" s="18" t="s">
        <v>4150</v>
      </c>
      <c r="O775" s="18">
        <v>1</v>
      </c>
      <c r="P775" s="18" t="s">
        <v>3735</v>
      </c>
      <c r="Q775" s="18">
        <v>1</v>
      </c>
      <c r="R775" s="33" t="s">
        <v>4151</v>
      </c>
      <c r="S775" s="33" t="s">
        <v>199</v>
      </c>
      <c r="T775" s="33" t="s">
        <v>4152</v>
      </c>
      <c r="U775" s="33">
        <v>6</v>
      </c>
      <c r="V775" s="31"/>
      <c r="W775" s="31"/>
      <c r="X775" s="31"/>
      <c r="Y775" s="31"/>
      <c r="Z775" s="2"/>
      <c r="AA775" s="2"/>
      <c r="AB775" s="2"/>
      <c r="AC775" s="2"/>
      <c r="AD775" s="2"/>
    </row>
    <row r="776" spans="1:30" ht="14.25" customHeight="1" x14ac:dyDescent="0.2">
      <c r="A776" s="18" t="s">
        <v>4153</v>
      </c>
      <c r="B776" s="1">
        <f>VLOOKUP('FINAL CODES'!A776,'Demographic data '!$A$2:$H$927,2,TRUE)</f>
        <v>1505</v>
      </c>
      <c r="C776" s="1">
        <f>VLOOKUP(A776,'Demographic data '!$A$2:$H$927,3,TRUE)</f>
        <v>1</v>
      </c>
      <c r="D776" s="1">
        <f>VLOOKUP(A776,'Demographic data '!$A$2:$H$927,4,TRUE)</f>
        <v>55.484931506849314</v>
      </c>
      <c r="E776" s="1">
        <f>VLOOKUP(A776,'Demographic data '!$A$2:$H$927,5,TRUE)</f>
        <v>187</v>
      </c>
      <c r="F776" s="1">
        <f>VLOOKUP(A776,'Demographic data '!$A$2:$H$927,6,TRUE)</f>
        <v>4</v>
      </c>
      <c r="G776" s="1">
        <f>VLOOKUP(A776,'Demographic data '!$A$2:$H$927,7,TRUE)</f>
        <v>5</v>
      </c>
      <c r="H776" s="1">
        <f>VLOOKUP(A776,'Demographic data '!$A$2:$H$927,8,TRUE)</f>
        <v>11</v>
      </c>
      <c r="J776" s="18" t="s">
        <v>4154</v>
      </c>
      <c r="K776" s="18" t="s">
        <v>2132</v>
      </c>
      <c r="L776" s="29"/>
      <c r="M776" s="29"/>
      <c r="N776" s="18" t="s">
        <v>4155</v>
      </c>
      <c r="O776" s="18" t="s">
        <v>4156</v>
      </c>
      <c r="P776" s="18" t="s">
        <v>4157</v>
      </c>
      <c r="Q776" s="18">
        <v>2</v>
      </c>
      <c r="R776" s="33" t="s">
        <v>4158</v>
      </c>
      <c r="S776" s="33" t="s">
        <v>1026</v>
      </c>
      <c r="T776" s="33" t="s">
        <v>4159</v>
      </c>
      <c r="U776" s="33" t="s">
        <v>471</v>
      </c>
      <c r="V776" s="31"/>
      <c r="W776" s="31"/>
      <c r="X776" s="31"/>
      <c r="Y776" s="31"/>
      <c r="Z776" s="2"/>
      <c r="AA776" s="2"/>
      <c r="AB776" s="2"/>
      <c r="AC776" s="2"/>
      <c r="AD776" s="2"/>
    </row>
    <row r="777" spans="1:30" ht="14.25" customHeight="1" x14ac:dyDescent="0.2">
      <c r="A777" s="18" t="s">
        <v>4160</v>
      </c>
      <c r="B777" s="1">
        <f>VLOOKUP('FINAL CODES'!A777,'Demographic data '!$A$2:$H$927,2,TRUE)</f>
        <v>1678</v>
      </c>
      <c r="C777" s="1">
        <f>VLOOKUP(A777,'Demographic data '!$A$2:$H$927,3,TRUE)</f>
        <v>2</v>
      </c>
      <c r="D777" s="1">
        <f>VLOOKUP(A777,'Demographic data '!$A$2:$H$927,4,TRUE)</f>
        <v>23.12876712328767</v>
      </c>
      <c r="E777" s="1">
        <f>VLOOKUP(A777,'Demographic data '!$A$2:$H$927,5,TRUE)</f>
        <v>185</v>
      </c>
      <c r="F777" s="1">
        <f>VLOOKUP(A777,'Demographic data '!$A$2:$H$927,6,TRUE)</f>
        <v>1</v>
      </c>
      <c r="G777" s="1">
        <f>VLOOKUP(A777,'Demographic data '!$A$2:$H$927,7,TRUE)</f>
        <v>6</v>
      </c>
      <c r="H777" s="1">
        <f>VLOOKUP(A777,'Demographic data '!$A$2:$H$927,8,TRUE)</f>
        <v>10</v>
      </c>
      <c r="J777" s="18" t="s">
        <v>54</v>
      </c>
      <c r="K777" s="18">
        <v>-99</v>
      </c>
      <c r="L777" s="29"/>
      <c r="M777" s="29"/>
      <c r="N777" s="18" t="s">
        <v>4161</v>
      </c>
      <c r="O777" s="18" t="s">
        <v>426</v>
      </c>
      <c r="P777" s="18" t="s">
        <v>4162</v>
      </c>
      <c r="Q777" s="18">
        <v>2</v>
      </c>
      <c r="R777" s="33" t="s">
        <v>4163</v>
      </c>
      <c r="S777" s="33" t="s">
        <v>101</v>
      </c>
      <c r="T777" s="33" t="s">
        <v>4164</v>
      </c>
      <c r="U777" s="33" t="s">
        <v>724</v>
      </c>
      <c r="V777" s="31"/>
      <c r="W777" s="31"/>
      <c r="X777" s="31"/>
      <c r="Y777" s="31"/>
      <c r="Z777" s="2"/>
      <c r="AA777" s="2"/>
      <c r="AB777" s="2"/>
      <c r="AC777" s="2"/>
      <c r="AD777" s="2"/>
    </row>
    <row r="778" spans="1:30" ht="14.25" customHeight="1" x14ac:dyDescent="0.2">
      <c r="A778" s="18" t="s">
        <v>4165</v>
      </c>
      <c r="B778" s="1">
        <f>VLOOKUP('FINAL CODES'!A778,'Demographic data '!$A$2:$H$927,2,TRUE)</f>
        <v>1002</v>
      </c>
      <c r="C778" s="1">
        <f>VLOOKUP(A778,'Demographic data '!$A$2:$H$927,3,TRUE)</f>
        <v>1</v>
      </c>
      <c r="D778" s="1">
        <f>VLOOKUP(A778,'Demographic data '!$A$2:$H$927,4,TRUE)</f>
        <v>36.660273972602738</v>
      </c>
      <c r="E778" s="1">
        <f>VLOOKUP(A778,'Demographic data '!$A$2:$H$927,5,TRUE)</f>
        <v>84</v>
      </c>
      <c r="F778" s="1">
        <f>VLOOKUP(A778,'Demographic data '!$A$2:$H$927,6,TRUE)</f>
        <v>4</v>
      </c>
      <c r="G778" s="1">
        <f>VLOOKUP(A778,'Demographic data '!$A$2:$H$927,7,TRUE)</f>
        <v>2</v>
      </c>
      <c r="H778" s="1">
        <f>VLOOKUP(A778,'Demographic data '!$A$2:$H$927,8,TRUE)</f>
        <v>10</v>
      </c>
      <c r="J778" s="18" t="s">
        <v>4166</v>
      </c>
      <c r="K778" s="18">
        <v>7</v>
      </c>
      <c r="L778" s="29"/>
      <c r="M778" s="29"/>
      <c r="N778" s="18" t="s">
        <v>4167</v>
      </c>
      <c r="O778" s="18">
        <v>2</v>
      </c>
      <c r="P778" s="18" t="s">
        <v>4168</v>
      </c>
      <c r="Q778" s="18">
        <v>2</v>
      </c>
      <c r="R778" s="33" t="s">
        <v>4169</v>
      </c>
      <c r="S778" s="33" t="s">
        <v>101</v>
      </c>
      <c r="T778" s="33" t="s">
        <v>4170</v>
      </c>
      <c r="U778" s="33" t="s">
        <v>101</v>
      </c>
      <c r="V778" s="31"/>
      <c r="W778" s="31"/>
      <c r="X778" s="31"/>
      <c r="Y778" s="31"/>
      <c r="Z778" s="2"/>
      <c r="AA778" s="2"/>
      <c r="AB778" s="2"/>
      <c r="AC778" s="2"/>
      <c r="AD778" s="2"/>
    </row>
    <row r="779" spans="1:30" ht="14.25" customHeight="1" x14ac:dyDescent="0.2">
      <c r="A779" s="18" t="s">
        <v>4171</v>
      </c>
      <c r="B779" s="1">
        <f>VLOOKUP('FINAL CODES'!A779,'Demographic data '!$A$2:$H$927,2,TRUE)</f>
        <v>1008</v>
      </c>
      <c r="C779" s="1">
        <f>VLOOKUP(A779,'Demographic data '!$A$2:$H$927,3,TRUE)</f>
        <v>1</v>
      </c>
      <c r="D779" s="1">
        <f>VLOOKUP(A779,'Demographic data '!$A$2:$H$927,4,TRUE)</f>
        <v>36.586301369863016</v>
      </c>
      <c r="E779" s="1">
        <f>VLOOKUP(A779,'Demographic data '!$A$2:$H$927,5,TRUE)</f>
        <v>36</v>
      </c>
      <c r="F779" s="1">
        <f>VLOOKUP(A779,'Demographic data '!$A$2:$H$927,6,TRUE)</f>
        <v>4</v>
      </c>
      <c r="G779" s="1">
        <f>VLOOKUP(A779,'Demographic data '!$A$2:$H$927,7,TRUE)</f>
        <v>3</v>
      </c>
      <c r="H779" s="1">
        <f>VLOOKUP(A779,'Demographic data '!$A$2:$H$927,8,TRUE)</f>
        <v>8</v>
      </c>
      <c r="J779" s="18" t="s">
        <v>4172</v>
      </c>
      <c r="K779" s="18" t="s">
        <v>4173</v>
      </c>
      <c r="L779" s="29"/>
      <c r="M779" s="29"/>
      <c r="N779" s="18" t="s">
        <v>4174</v>
      </c>
      <c r="O779" s="18" t="s">
        <v>4175</v>
      </c>
      <c r="P779" s="18" t="s">
        <v>4176</v>
      </c>
      <c r="Q779" s="18">
        <v>2</v>
      </c>
      <c r="R779" s="33" t="s">
        <v>4177</v>
      </c>
      <c r="S779" s="33">
        <v>2</v>
      </c>
      <c r="T779" s="33" t="s">
        <v>4178</v>
      </c>
      <c r="U779" s="33">
        <v>6</v>
      </c>
      <c r="V779" s="31"/>
      <c r="W779" s="31"/>
      <c r="X779" s="31"/>
      <c r="Y779" s="31"/>
      <c r="Z779" s="2"/>
      <c r="AA779" s="2"/>
      <c r="AB779" s="2"/>
      <c r="AC779" s="2"/>
      <c r="AD779" s="2"/>
    </row>
    <row r="780" spans="1:30" ht="14.25" customHeight="1" x14ac:dyDescent="0.2">
      <c r="A780" s="18" t="s">
        <v>4179</v>
      </c>
      <c r="B780" s="1">
        <f>VLOOKUP('FINAL CODES'!A780,'Demographic data '!$A$2:$H$927,2,TRUE)</f>
        <v>1728</v>
      </c>
      <c r="C780" s="1">
        <f>VLOOKUP(A780,'Demographic data '!$A$2:$H$927,3,TRUE)</f>
        <v>1</v>
      </c>
      <c r="D780" s="1">
        <f>VLOOKUP(A780,'Demographic data '!$A$2:$H$927,4,TRUE)</f>
        <v>28</v>
      </c>
      <c r="E780" s="1">
        <f>VLOOKUP(A780,'Demographic data '!$A$2:$H$927,5,TRUE)</f>
        <v>65</v>
      </c>
      <c r="F780" s="1">
        <f>VLOOKUP(A780,'Demographic data '!$A$2:$H$927,6,TRUE)</f>
        <v>3</v>
      </c>
      <c r="G780" s="1">
        <f>VLOOKUP(A780,'Demographic data '!$A$2:$H$927,7,TRUE)</f>
        <v>2</v>
      </c>
      <c r="H780" s="1">
        <f>VLOOKUP(A780,'Demographic data '!$A$2:$H$927,8,TRUE)</f>
        <v>4</v>
      </c>
      <c r="J780" s="18" t="s">
        <v>4180</v>
      </c>
      <c r="K780" s="18" t="s">
        <v>4181</v>
      </c>
      <c r="L780" s="29"/>
      <c r="M780" s="29"/>
      <c r="N780" s="18" t="s">
        <v>4182</v>
      </c>
      <c r="O780" s="18" t="s">
        <v>426</v>
      </c>
      <c r="P780" s="18" t="s">
        <v>4183</v>
      </c>
      <c r="Q780" s="18" t="s">
        <v>4184</v>
      </c>
      <c r="R780" s="33" t="s">
        <v>4185</v>
      </c>
      <c r="S780" s="33" t="s">
        <v>199</v>
      </c>
      <c r="T780" s="33" t="s">
        <v>4186</v>
      </c>
      <c r="U780" s="33">
        <v>6</v>
      </c>
      <c r="V780" s="31"/>
      <c r="W780" s="31"/>
      <c r="X780" s="31"/>
      <c r="Y780" s="31"/>
      <c r="Z780" s="2"/>
      <c r="AA780" s="2"/>
      <c r="AB780" s="2"/>
      <c r="AC780" s="2"/>
      <c r="AD780" s="2"/>
    </row>
    <row r="781" spans="1:30" ht="14.25" customHeight="1" x14ac:dyDescent="0.2">
      <c r="A781" s="18" t="s">
        <v>4187</v>
      </c>
      <c r="B781" s="1">
        <f>VLOOKUP('FINAL CODES'!A781,'Demographic data '!$A$2:$H$927,2,TRUE)</f>
        <v>1099</v>
      </c>
      <c r="C781" s="1">
        <f>VLOOKUP(A781,'Demographic data '!$A$2:$H$927,3,TRUE)</f>
        <v>1</v>
      </c>
      <c r="D781" s="1">
        <f>VLOOKUP(A781,'Demographic data '!$A$2:$H$927,4,TRUE)</f>
        <v>26.276712328767122</v>
      </c>
      <c r="E781" s="1">
        <f>VLOOKUP(A781,'Demographic data '!$A$2:$H$927,5,TRUE)</f>
        <v>31</v>
      </c>
      <c r="F781" s="1">
        <f>VLOOKUP(A781,'Demographic data '!$A$2:$H$927,6,TRUE)</f>
        <v>3</v>
      </c>
      <c r="G781" s="1">
        <f>VLOOKUP(A781,'Demographic data '!$A$2:$H$927,7,TRUE)</f>
        <v>4</v>
      </c>
      <c r="H781" s="1">
        <f>VLOOKUP(A781,'Demographic data '!$A$2:$H$927,8,TRUE)</f>
        <v>2</v>
      </c>
      <c r="J781" s="18" t="s">
        <v>4188</v>
      </c>
      <c r="K781" s="18" t="s">
        <v>4189</v>
      </c>
      <c r="L781" s="29"/>
      <c r="M781" s="29"/>
      <c r="N781" s="18" t="s">
        <v>4190</v>
      </c>
      <c r="O781" s="18">
        <v>1</v>
      </c>
      <c r="P781" s="18" t="s">
        <v>4191</v>
      </c>
      <c r="Q781" s="18" t="s">
        <v>108</v>
      </c>
      <c r="R781" s="33" t="s">
        <v>4192</v>
      </c>
      <c r="S781" s="33" t="s">
        <v>179</v>
      </c>
      <c r="T781" s="33" t="s">
        <v>4193</v>
      </c>
      <c r="U781" s="33">
        <v>12</v>
      </c>
      <c r="V781" s="31"/>
      <c r="W781" s="31"/>
      <c r="X781" s="31"/>
      <c r="Y781" s="31"/>
      <c r="Z781" s="2"/>
      <c r="AA781" s="2"/>
      <c r="AB781" s="2"/>
      <c r="AC781" s="2"/>
      <c r="AD781" s="2"/>
    </row>
    <row r="782" spans="1:30" ht="14.25" customHeight="1" x14ac:dyDescent="0.2">
      <c r="A782" s="18" t="s">
        <v>4194</v>
      </c>
      <c r="B782" s="1">
        <f>VLOOKUP('FINAL CODES'!A782,'Demographic data '!$A$2:$H$927,2,TRUE)</f>
        <v>420</v>
      </c>
      <c r="C782" s="1">
        <f>VLOOKUP(A782,'Demographic data '!$A$2:$H$927,3,TRUE)</f>
        <v>1</v>
      </c>
      <c r="D782" s="1">
        <f>VLOOKUP(A782,'Demographic data '!$A$2:$H$927,4,TRUE)</f>
        <v>22.021917808219179</v>
      </c>
      <c r="E782" s="1">
        <f>VLOOKUP(A782,'Demographic data '!$A$2:$H$927,5,TRUE)</f>
        <v>185</v>
      </c>
      <c r="F782" s="1">
        <f>VLOOKUP(A782,'Demographic data '!$A$2:$H$927,6,TRUE)</f>
        <v>1</v>
      </c>
      <c r="G782" s="1">
        <f>VLOOKUP(A782,'Demographic data '!$A$2:$H$927,7,TRUE)</f>
        <v>11</v>
      </c>
      <c r="H782" s="1">
        <f>VLOOKUP(A782,'Demographic data '!$A$2:$H$927,8,TRUE)</f>
        <v>10</v>
      </c>
      <c r="J782" s="18" t="s">
        <v>4195</v>
      </c>
      <c r="K782" s="18">
        <v>2</v>
      </c>
      <c r="L782" s="32">
        <v>2</v>
      </c>
      <c r="M782" s="32">
        <v>2</v>
      </c>
      <c r="N782" s="18" t="s">
        <v>4196</v>
      </c>
      <c r="O782" s="18">
        <v>2</v>
      </c>
      <c r="P782" s="18" t="s">
        <v>4197</v>
      </c>
      <c r="Q782" s="18" t="s">
        <v>4198</v>
      </c>
      <c r="R782" s="33" t="s">
        <v>4199</v>
      </c>
      <c r="S782" s="33" t="s">
        <v>4200</v>
      </c>
      <c r="T782" s="33" t="s">
        <v>4201</v>
      </c>
      <c r="U782" s="33">
        <v>2</v>
      </c>
      <c r="V782" s="31"/>
      <c r="W782" s="31"/>
      <c r="X782" s="31"/>
      <c r="Y782" s="31"/>
      <c r="Z782" s="2"/>
      <c r="AA782" s="2"/>
      <c r="AB782" s="2"/>
      <c r="AC782" s="2"/>
      <c r="AD782" s="2"/>
    </row>
    <row r="783" spans="1:30" ht="14.25" customHeight="1" x14ac:dyDescent="0.2">
      <c r="A783" s="18" t="s">
        <v>4202</v>
      </c>
      <c r="B783" s="37"/>
      <c r="C783" s="37"/>
      <c r="D783" s="37"/>
      <c r="E783" s="37"/>
      <c r="F783" s="1">
        <f>VLOOKUP(A783,'Demographic data '!$A$2:$H$927,6,TRUE)</f>
        <v>5</v>
      </c>
      <c r="G783" s="1">
        <f>VLOOKUP(A783,'Demographic data '!$A$2:$H$927,7,TRUE)</f>
        <v>6</v>
      </c>
      <c r="H783" s="1">
        <f>VLOOKUP(A783,'Demographic data '!$A$2:$H$927,8,TRUE)</f>
        <v>8</v>
      </c>
      <c r="J783" s="18" t="s">
        <v>54</v>
      </c>
      <c r="K783" s="18">
        <v>-99</v>
      </c>
      <c r="L783" s="29"/>
      <c r="M783" s="29"/>
      <c r="N783" s="18" t="s">
        <v>54</v>
      </c>
      <c r="O783" s="18">
        <v>-99</v>
      </c>
      <c r="P783" s="18" t="s">
        <v>54</v>
      </c>
      <c r="Q783" s="18">
        <v>-99</v>
      </c>
      <c r="R783" s="33" t="s">
        <v>54</v>
      </c>
      <c r="S783" s="33">
        <v>-99</v>
      </c>
      <c r="T783" s="33" t="s">
        <v>54</v>
      </c>
      <c r="U783" s="33">
        <v>-99</v>
      </c>
      <c r="V783" s="31"/>
      <c r="W783" s="31"/>
      <c r="X783" s="31"/>
      <c r="Y783" s="31"/>
      <c r="Z783" s="2"/>
      <c r="AA783" s="2"/>
      <c r="AB783" s="2"/>
      <c r="AC783" s="2"/>
      <c r="AD783" s="2"/>
    </row>
    <row r="784" spans="1:30" ht="14.25" customHeight="1" x14ac:dyDescent="0.2">
      <c r="A784" s="18" t="s">
        <v>4203</v>
      </c>
      <c r="B784" s="1">
        <f>VLOOKUP('FINAL CODES'!A784,'Demographic data '!$A$2:$H$927,2,TRUE)</f>
        <v>2072</v>
      </c>
      <c r="C784" s="1">
        <f>VLOOKUP(A784,'Demographic data '!$A$2:$H$927,3,TRUE)</f>
        <v>1</v>
      </c>
      <c r="D784" s="1">
        <f>VLOOKUP(A784,'Demographic data '!$A$2:$H$927,4,TRUE)</f>
        <v>35.917808219178085</v>
      </c>
      <c r="E784" s="1">
        <f>VLOOKUP(A784,'Demographic data '!$A$2:$H$927,5,TRUE)</f>
        <v>-9</v>
      </c>
      <c r="F784" s="1">
        <f>VLOOKUP(A784,'Demographic data '!$A$2:$H$927,6,TRUE)</f>
        <v>-9</v>
      </c>
      <c r="G784" s="1">
        <f>VLOOKUP(A784,'Demographic data '!$A$2:$H$927,7,TRUE)</f>
        <v>-9</v>
      </c>
      <c r="H784" s="1">
        <f>VLOOKUP(A784,'Demographic data '!$A$2:$H$927,8,TRUE)</f>
        <v>-9</v>
      </c>
      <c r="J784" s="18" t="s">
        <v>4204</v>
      </c>
      <c r="K784" s="18" t="s">
        <v>173</v>
      </c>
      <c r="L784" s="29"/>
      <c r="M784" s="29"/>
      <c r="N784" s="18" t="s">
        <v>4205</v>
      </c>
      <c r="O784" s="18" t="s">
        <v>1403</v>
      </c>
      <c r="P784" s="18" t="s">
        <v>4206</v>
      </c>
      <c r="Q784" s="18">
        <v>2</v>
      </c>
      <c r="R784" s="33" t="s">
        <v>4207</v>
      </c>
      <c r="S784" s="33" t="s">
        <v>152</v>
      </c>
      <c r="T784" s="33" t="s">
        <v>4208</v>
      </c>
      <c r="U784" s="33">
        <v>13</v>
      </c>
      <c r="V784" s="31"/>
      <c r="W784" s="31"/>
      <c r="X784" s="31"/>
      <c r="Y784" s="31"/>
      <c r="Z784" s="2"/>
      <c r="AA784" s="2"/>
      <c r="AB784" s="2"/>
      <c r="AC784" s="2"/>
      <c r="AD784" s="2"/>
    </row>
    <row r="785" spans="1:30" ht="14.25" customHeight="1" x14ac:dyDescent="0.2">
      <c r="A785" s="18" t="s">
        <v>4209</v>
      </c>
      <c r="B785" s="1">
        <f>VLOOKUP('FINAL CODES'!A785,'Demographic data '!$A$2:$H$927,2,TRUE)</f>
        <v>2284</v>
      </c>
      <c r="C785" s="1">
        <f>VLOOKUP(A785,'Demographic data '!$A$2:$H$927,3,TRUE)</f>
        <v>1</v>
      </c>
      <c r="D785" s="1">
        <f>VLOOKUP(A785,'Demographic data '!$A$2:$H$927,4,TRUE)</f>
        <v>23.657534246575342</v>
      </c>
      <c r="E785" s="1">
        <f>VLOOKUP(A785,'Demographic data '!$A$2:$H$927,5,TRUE)</f>
        <v>185</v>
      </c>
      <c r="F785" s="1">
        <f>VLOOKUP(A785,'Demographic data '!$A$2:$H$927,6,TRUE)</f>
        <v>4</v>
      </c>
      <c r="G785" s="1">
        <f>VLOOKUP(A785,'Demographic data '!$A$2:$H$927,7,TRUE)</f>
        <v>12</v>
      </c>
      <c r="H785" s="1">
        <f>VLOOKUP(A785,'Demographic data '!$A$2:$H$927,8,TRUE)</f>
        <v>11</v>
      </c>
      <c r="J785" s="18" t="s">
        <v>4210</v>
      </c>
      <c r="K785" s="18" t="s">
        <v>4211</v>
      </c>
      <c r="L785" s="29"/>
      <c r="M785" s="29"/>
      <c r="N785" s="18" t="s">
        <v>4212</v>
      </c>
      <c r="O785" s="18" t="s">
        <v>426</v>
      </c>
      <c r="P785" s="18" t="s">
        <v>4213</v>
      </c>
      <c r="Q785" s="18">
        <v>2</v>
      </c>
      <c r="R785" s="33" t="s">
        <v>4214</v>
      </c>
      <c r="S785" s="33">
        <v>-999</v>
      </c>
      <c r="T785" s="33" t="s">
        <v>4215</v>
      </c>
      <c r="U785" s="33">
        <v>13</v>
      </c>
      <c r="V785" s="31"/>
      <c r="W785" s="31"/>
      <c r="X785" s="31"/>
      <c r="Y785" s="31"/>
      <c r="Z785" s="2"/>
      <c r="AA785" s="2"/>
      <c r="AB785" s="2"/>
      <c r="AC785" s="2"/>
      <c r="AD785" s="2"/>
    </row>
    <row r="786" spans="1:30" ht="14.25" customHeight="1" x14ac:dyDescent="0.2">
      <c r="A786" s="18" t="s">
        <v>4216</v>
      </c>
      <c r="B786" s="1">
        <f>VLOOKUP('FINAL CODES'!A786,'Demographic data '!$A$2:$H$927,2,TRUE)</f>
        <v>1592</v>
      </c>
      <c r="C786" s="1">
        <f>VLOOKUP(A786,'Demographic data '!$A$2:$H$927,3,TRUE)</f>
        <v>0</v>
      </c>
      <c r="D786" s="1">
        <f>VLOOKUP(A786,'Demographic data '!$A$2:$H$927,4,TRUE)</f>
        <v>27.054794520547944</v>
      </c>
      <c r="E786" s="1">
        <f>VLOOKUP(A786,'Demographic data '!$A$2:$H$927,5,TRUE)</f>
        <v>-9</v>
      </c>
      <c r="F786" s="1">
        <f>VLOOKUP(A786,'Demographic data '!$A$2:$H$927,6,TRUE)</f>
        <v>-9</v>
      </c>
      <c r="G786" s="1">
        <f>VLOOKUP(A786,'Demographic data '!$A$2:$H$927,7,TRUE)</f>
        <v>-9</v>
      </c>
      <c r="H786" s="1">
        <f>VLOOKUP(A786,'Demographic data '!$A$2:$H$927,8,TRUE)</f>
        <v>-9</v>
      </c>
      <c r="K786" s="18">
        <v>-99</v>
      </c>
      <c r="L786" s="29"/>
      <c r="M786" s="29"/>
      <c r="O786" s="18">
        <v>-99</v>
      </c>
      <c r="Q786" s="18">
        <v>-99</v>
      </c>
      <c r="R786" s="33"/>
      <c r="S786" s="33">
        <v>-99</v>
      </c>
      <c r="T786" s="33"/>
      <c r="U786" s="33">
        <v>-99</v>
      </c>
      <c r="V786" s="31"/>
      <c r="W786" s="31"/>
      <c r="X786" s="31"/>
      <c r="Y786" s="31"/>
      <c r="Z786" s="2"/>
      <c r="AA786" s="2"/>
      <c r="AB786" s="2"/>
      <c r="AC786" s="2"/>
      <c r="AD786" s="2"/>
    </row>
    <row r="787" spans="1:30" ht="14.25" customHeight="1" x14ac:dyDescent="0.2">
      <c r="A787" s="18" t="s">
        <v>4217</v>
      </c>
      <c r="B787" s="1">
        <f>VLOOKUP('FINAL CODES'!A787,'Demographic data '!$A$2:$H$927,2,TRUE)</f>
        <v>184</v>
      </c>
      <c r="C787" s="1">
        <f>VLOOKUP(A787,'Demographic data '!$A$2:$H$927,3,TRUE)</f>
        <v>1</v>
      </c>
      <c r="D787" s="1">
        <f>VLOOKUP(A787,'Demographic data '!$A$2:$H$927,4,TRUE)</f>
        <v>19.673972602739727</v>
      </c>
      <c r="E787" s="1">
        <f>VLOOKUP(A787,'Demographic data '!$A$2:$H$927,5,TRUE)</f>
        <v>36</v>
      </c>
      <c r="F787" s="1">
        <f>VLOOKUP(A787,'Demographic data '!$A$2:$H$927,6,TRUE)</f>
        <v>1</v>
      </c>
      <c r="G787" s="1">
        <f>VLOOKUP(A787,'Demographic data '!$A$2:$H$927,7,TRUE)</f>
        <v>-99</v>
      </c>
      <c r="H787" s="1">
        <f>VLOOKUP(A787,'Demographic data '!$A$2:$H$927,8,TRUE)</f>
        <v>9</v>
      </c>
      <c r="J787" s="18" t="s">
        <v>144</v>
      </c>
      <c r="K787" s="18">
        <v>-999</v>
      </c>
      <c r="L787" s="29"/>
      <c r="M787" s="29"/>
      <c r="N787" s="18" t="s">
        <v>4218</v>
      </c>
      <c r="O787" s="18" t="s">
        <v>1258</v>
      </c>
      <c r="P787" s="18" t="s">
        <v>242</v>
      </c>
      <c r="Q787" s="18">
        <v>-999</v>
      </c>
      <c r="R787" s="33" t="s">
        <v>4219</v>
      </c>
      <c r="S787" s="33">
        <v>2</v>
      </c>
      <c r="T787" s="33" t="s">
        <v>4220</v>
      </c>
      <c r="U787" s="33">
        <v>13</v>
      </c>
      <c r="V787" s="31"/>
      <c r="W787" s="31"/>
      <c r="X787" s="31"/>
      <c r="Y787" s="31"/>
      <c r="Z787" s="2"/>
      <c r="AA787" s="2"/>
      <c r="AB787" s="2"/>
      <c r="AC787" s="2"/>
      <c r="AD787" s="2"/>
    </row>
    <row r="788" spans="1:30" ht="14.25" customHeight="1" x14ac:dyDescent="0.2">
      <c r="A788" s="18" t="s">
        <v>4221</v>
      </c>
      <c r="B788" s="1">
        <f>VLOOKUP('FINAL CODES'!A788,'Demographic data '!$A$2:$H$927,2,TRUE)</f>
        <v>926</v>
      </c>
      <c r="C788" s="1">
        <f>VLOOKUP(A788,'Demographic data '!$A$2:$H$927,3,TRUE)</f>
        <v>1</v>
      </c>
      <c r="D788" s="1">
        <f>VLOOKUP(A788,'Demographic data '!$A$2:$H$927,4,TRUE)</f>
        <v>53.479452054794521</v>
      </c>
      <c r="E788" s="1">
        <f>VLOOKUP(A788,'Demographic data '!$A$2:$H$927,5,TRUE)</f>
        <v>185</v>
      </c>
      <c r="F788" s="1">
        <f>VLOOKUP(A788,'Demographic data '!$A$2:$H$927,6,TRUE)</f>
        <v>4</v>
      </c>
      <c r="G788" s="1">
        <f>VLOOKUP(A788,'Demographic data '!$A$2:$H$927,7,TRUE)</f>
        <v>8</v>
      </c>
      <c r="H788" s="1">
        <f>VLOOKUP(A788,'Demographic data '!$A$2:$H$927,8,TRUE)</f>
        <v>10</v>
      </c>
      <c r="J788" s="18" t="s">
        <v>4222</v>
      </c>
      <c r="K788" s="18">
        <v>2</v>
      </c>
      <c r="L788" s="29"/>
      <c r="M788" s="29"/>
      <c r="N788" s="18" t="s">
        <v>4223</v>
      </c>
      <c r="O788" s="18" t="s">
        <v>1248</v>
      </c>
      <c r="P788" s="18" t="s">
        <v>4224</v>
      </c>
      <c r="Q788" s="18">
        <v>-999</v>
      </c>
      <c r="R788" s="33" t="s">
        <v>4225</v>
      </c>
      <c r="S788" s="33">
        <v>2</v>
      </c>
      <c r="T788" s="33" t="s">
        <v>4226</v>
      </c>
      <c r="U788" s="33">
        <v>6</v>
      </c>
      <c r="V788" s="31"/>
      <c r="W788" s="31"/>
      <c r="X788" s="31"/>
      <c r="Y788" s="31"/>
      <c r="Z788" s="2"/>
      <c r="AA788" s="2"/>
      <c r="AB788" s="2"/>
      <c r="AC788" s="2"/>
      <c r="AD788" s="2"/>
    </row>
    <row r="789" spans="1:30" ht="14.25" customHeight="1" x14ac:dyDescent="0.2">
      <c r="A789" s="18" t="s">
        <v>4227</v>
      </c>
      <c r="B789" s="1">
        <f>VLOOKUP('FINAL CODES'!A789,'Demographic data '!$A$2:$H$927,2,TRUE)</f>
        <v>514</v>
      </c>
      <c r="C789" s="1">
        <f>VLOOKUP(A789,'Demographic data '!$A$2:$H$927,3,TRUE)</f>
        <v>1</v>
      </c>
      <c r="D789" s="1">
        <f>VLOOKUP(A789,'Demographic data '!$A$2:$H$927,4,TRUE)</f>
        <v>51.627397260273973</v>
      </c>
      <c r="E789" s="1">
        <f>VLOOKUP(A789,'Demographic data '!$A$2:$H$927,5,TRUE)</f>
        <v>185</v>
      </c>
      <c r="F789" s="1">
        <f>VLOOKUP(A789,'Demographic data '!$A$2:$H$927,6,TRUE)</f>
        <v>4</v>
      </c>
      <c r="G789" s="1">
        <f>VLOOKUP(A789,'Demographic data '!$A$2:$H$927,7,TRUE)</f>
        <v>4</v>
      </c>
      <c r="H789" s="1">
        <f>VLOOKUP(A789,'Demographic data '!$A$2:$H$927,8,TRUE)</f>
        <v>5</v>
      </c>
      <c r="J789" s="18" t="s">
        <v>4228</v>
      </c>
      <c r="K789" s="18" t="s">
        <v>3946</v>
      </c>
      <c r="L789" s="34" t="s">
        <v>2707</v>
      </c>
      <c r="M789" s="38">
        <v>6</v>
      </c>
      <c r="N789" s="18" t="s">
        <v>4229</v>
      </c>
      <c r="O789" s="18" t="s">
        <v>125</v>
      </c>
      <c r="P789" s="18" t="s">
        <v>4230</v>
      </c>
      <c r="Q789" s="18">
        <v>2</v>
      </c>
      <c r="R789" s="33" t="s">
        <v>4231</v>
      </c>
      <c r="S789" s="33">
        <v>6</v>
      </c>
      <c r="T789" s="33" t="s">
        <v>4232</v>
      </c>
      <c r="U789" s="33" t="s">
        <v>133</v>
      </c>
      <c r="V789" s="31"/>
      <c r="W789" s="31"/>
      <c r="X789" s="31"/>
      <c r="Y789" s="31"/>
      <c r="Z789" s="2"/>
      <c r="AA789" s="2"/>
      <c r="AB789" s="2"/>
      <c r="AC789" s="2"/>
      <c r="AD789" s="2"/>
    </row>
    <row r="790" spans="1:30" ht="14.25" customHeight="1" x14ac:dyDescent="0.2">
      <c r="A790" s="18" t="s">
        <v>4233</v>
      </c>
      <c r="B790" s="1">
        <f>VLOOKUP('FINAL CODES'!A790,'Demographic data '!$A$2:$H$927,2,TRUE)</f>
        <v>62</v>
      </c>
      <c r="C790" s="1">
        <f>VLOOKUP(A790,'Demographic data '!$A$2:$H$927,3,TRUE)</f>
        <v>0</v>
      </c>
      <c r="D790" s="1">
        <f>VLOOKUP(A790,'Demographic data '!$A$2:$H$927,4,TRUE)</f>
        <v>39.945205479452056</v>
      </c>
      <c r="E790" s="1">
        <f>VLOOKUP(A790,'Demographic data '!$A$2:$H$927,5,TRUE)</f>
        <v>185</v>
      </c>
      <c r="F790" s="1">
        <f>VLOOKUP(A790,'Demographic data '!$A$2:$H$927,6,TRUE)</f>
        <v>2</v>
      </c>
      <c r="G790" s="1">
        <f>VLOOKUP(A790,'Demographic data '!$A$2:$H$927,7,TRUE)</f>
        <v>10</v>
      </c>
      <c r="H790" s="1">
        <f>VLOOKUP(A790,'Demographic data '!$A$2:$H$927,8,TRUE)</f>
        <v>4</v>
      </c>
      <c r="J790" s="18" t="s">
        <v>1068</v>
      </c>
      <c r="K790" s="18">
        <v>6</v>
      </c>
      <c r="L790" s="32">
        <v>6</v>
      </c>
      <c r="M790" s="32">
        <v>6</v>
      </c>
      <c r="N790" s="18" t="s">
        <v>4234</v>
      </c>
      <c r="O790" s="18" t="s">
        <v>204</v>
      </c>
      <c r="P790" s="18" t="s">
        <v>4235</v>
      </c>
      <c r="Q790" s="18">
        <v>2</v>
      </c>
      <c r="R790" s="33" t="s">
        <v>4236</v>
      </c>
      <c r="S790" s="33" t="s">
        <v>101</v>
      </c>
      <c r="T790" s="33" t="s">
        <v>4237</v>
      </c>
      <c r="U790" s="33" t="s">
        <v>101</v>
      </c>
      <c r="V790" s="31"/>
      <c r="W790" s="31"/>
      <c r="X790" s="31"/>
      <c r="Y790" s="31"/>
      <c r="Z790" s="2"/>
      <c r="AA790" s="2"/>
      <c r="AB790" s="2"/>
      <c r="AC790" s="2"/>
      <c r="AD790" s="2"/>
    </row>
    <row r="791" spans="1:30" ht="14.25" customHeight="1" x14ac:dyDescent="0.2">
      <c r="A791" s="18" t="s">
        <v>4238</v>
      </c>
      <c r="B791" s="1">
        <f>VLOOKUP('FINAL CODES'!A791,'Demographic data '!$A$2:$H$927,2,TRUE)</f>
        <v>792</v>
      </c>
      <c r="C791" s="1">
        <f>VLOOKUP(A791,'Demographic data '!$A$2:$H$927,3,TRUE)</f>
        <v>1</v>
      </c>
      <c r="D791" s="1">
        <f>VLOOKUP(A791,'Demographic data '!$A$2:$H$927,4,TRUE)</f>
        <v>56.561643835616437</v>
      </c>
      <c r="E791" s="1">
        <f>VLOOKUP(A791,'Demographic data '!$A$2:$H$927,5,TRUE)</f>
        <v>168</v>
      </c>
      <c r="F791" s="1">
        <f>VLOOKUP(A791,'Demographic data '!$A$2:$H$927,6,TRUE)</f>
        <v>3</v>
      </c>
      <c r="G791" s="1">
        <f>VLOOKUP(A791,'Demographic data '!$A$2:$H$927,7,TRUE)</f>
        <v>7</v>
      </c>
      <c r="H791" s="1">
        <f>VLOOKUP(A791,'Demographic data '!$A$2:$H$927,8,TRUE)</f>
        <v>10</v>
      </c>
      <c r="J791" s="18" t="s">
        <v>54</v>
      </c>
      <c r="K791" s="18">
        <v>-99</v>
      </c>
      <c r="L791" s="29"/>
      <c r="M791" s="29"/>
      <c r="N791" s="18" t="s">
        <v>54</v>
      </c>
      <c r="O791" s="18">
        <v>-99</v>
      </c>
      <c r="P791" s="18" t="s">
        <v>54</v>
      </c>
      <c r="Q791" s="18">
        <v>-99</v>
      </c>
      <c r="R791" s="33" t="s">
        <v>54</v>
      </c>
      <c r="S791" s="33">
        <v>-99</v>
      </c>
      <c r="T791" s="33" t="s">
        <v>54</v>
      </c>
      <c r="U791" s="33">
        <v>-99</v>
      </c>
      <c r="V791" s="31"/>
      <c r="W791" s="31"/>
      <c r="X791" s="31"/>
      <c r="Y791" s="31"/>
      <c r="Z791" s="2"/>
      <c r="AA791" s="2"/>
      <c r="AB791" s="2"/>
      <c r="AC791" s="2"/>
      <c r="AD791" s="2"/>
    </row>
    <row r="792" spans="1:30" ht="14.25" customHeight="1" x14ac:dyDescent="0.2">
      <c r="A792" s="18" t="s">
        <v>4239</v>
      </c>
      <c r="B792" s="1">
        <f>VLOOKUP('FINAL CODES'!A792,'Demographic data '!$A$2:$H$927,2,TRUE)</f>
        <v>327</v>
      </c>
      <c r="C792" s="1">
        <f>VLOOKUP(A792,'Demographic data '!$A$2:$H$927,3,TRUE)</f>
        <v>4</v>
      </c>
      <c r="D792" s="1">
        <f>VLOOKUP(A792,'Demographic data '!$A$2:$H$927,4,TRUE)</f>
        <v>30.665753424657535</v>
      </c>
      <c r="E792" s="1">
        <f>VLOOKUP(A792,'Demographic data '!$A$2:$H$927,5,TRUE)</f>
        <v>187</v>
      </c>
      <c r="F792" s="1">
        <f>VLOOKUP(A792,'Demographic data '!$A$2:$H$927,6,TRUE)</f>
        <v>4</v>
      </c>
      <c r="G792" s="1">
        <f>VLOOKUP(A792,'Demographic data '!$A$2:$H$927,7,TRUE)</f>
        <v>8</v>
      </c>
      <c r="H792" s="1">
        <f>VLOOKUP(A792,'Demographic data '!$A$2:$H$927,8,TRUE)</f>
        <v>2</v>
      </c>
      <c r="J792" s="18" t="s">
        <v>4240</v>
      </c>
      <c r="K792" s="18">
        <v>3</v>
      </c>
      <c r="L792" s="29"/>
      <c r="M792" s="29"/>
      <c r="N792" s="18" t="s">
        <v>4241</v>
      </c>
      <c r="O792" s="18" t="s">
        <v>1258</v>
      </c>
      <c r="P792" s="18" t="s">
        <v>4242</v>
      </c>
      <c r="Q792" s="18" t="s">
        <v>655</v>
      </c>
      <c r="R792" s="33" t="s">
        <v>4243</v>
      </c>
      <c r="S792" s="33" t="s">
        <v>101</v>
      </c>
      <c r="T792" s="33" t="s">
        <v>4244</v>
      </c>
      <c r="U792" s="33" t="s">
        <v>101</v>
      </c>
      <c r="V792" s="31"/>
      <c r="W792" s="31"/>
      <c r="X792" s="31"/>
      <c r="Y792" s="31"/>
      <c r="Z792" s="2"/>
      <c r="AA792" s="2"/>
      <c r="AB792" s="2"/>
      <c r="AC792" s="2"/>
      <c r="AD792" s="2"/>
    </row>
    <row r="793" spans="1:30" ht="14.25" customHeight="1" x14ac:dyDescent="0.2">
      <c r="A793" s="18" t="s">
        <v>4245</v>
      </c>
      <c r="B793" s="1">
        <f>VLOOKUP('FINAL CODES'!A793,'Demographic data '!$A$2:$H$927,2,TRUE)</f>
        <v>588</v>
      </c>
      <c r="C793" s="1">
        <f>VLOOKUP(A793,'Demographic data '!$A$2:$H$927,3,TRUE)</f>
        <v>1</v>
      </c>
      <c r="D793" s="1">
        <f>VLOOKUP(A793,'Demographic data '!$A$2:$H$927,4,TRUE)</f>
        <v>38.347945205479455</v>
      </c>
      <c r="E793" s="1">
        <f>VLOOKUP(A793,'Demographic data '!$A$2:$H$927,5,TRUE)</f>
        <v>185</v>
      </c>
      <c r="F793" s="1">
        <f>VLOOKUP(A793,'Demographic data '!$A$2:$H$927,6,TRUE)</f>
        <v>4</v>
      </c>
      <c r="G793" s="1">
        <f>VLOOKUP(A793,'Demographic data '!$A$2:$H$927,7,TRUE)</f>
        <v>10</v>
      </c>
      <c r="H793" s="1">
        <f>VLOOKUP(A793,'Demographic data '!$A$2:$H$927,8,TRUE)</f>
        <v>10</v>
      </c>
      <c r="J793" s="18" t="s">
        <v>4246</v>
      </c>
      <c r="K793" s="18" t="s">
        <v>101</v>
      </c>
      <c r="L793" s="29"/>
      <c r="M793" s="29"/>
      <c r="N793" s="18" t="s">
        <v>4247</v>
      </c>
      <c r="O793" s="18">
        <v>1</v>
      </c>
      <c r="P793" s="18" t="s">
        <v>4248</v>
      </c>
      <c r="Q793" s="18">
        <v>2</v>
      </c>
      <c r="R793" s="33" t="s">
        <v>54</v>
      </c>
      <c r="S793" s="33">
        <v>-99</v>
      </c>
      <c r="T793" s="33" t="s">
        <v>54</v>
      </c>
      <c r="U793" s="33">
        <v>-99</v>
      </c>
      <c r="V793" s="31"/>
      <c r="W793" s="31"/>
      <c r="X793" s="31"/>
      <c r="Y793" s="31"/>
      <c r="Z793" s="2"/>
      <c r="AA793" s="2"/>
      <c r="AB793" s="2"/>
      <c r="AC793" s="2"/>
      <c r="AD793" s="2"/>
    </row>
    <row r="794" spans="1:30" ht="14.25" customHeight="1" x14ac:dyDescent="0.2">
      <c r="A794" s="18" t="s">
        <v>4249</v>
      </c>
      <c r="B794" s="1">
        <f>VLOOKUP('FINAL CODES'!A794,'Demographic data '!$A$2:$H$927,2,TRUE)</f>
        <v>1566</v>
      </c>
      <c r="C794" s="1">
        <f>VLOOKUP(A794,'Demographic data '!$A$2:$H$927,3,TRUE)</f>
        <v>1</v>
      </c>
      <c r="D794" s="1">
        <f>VLOOKUP(A794,'Demographic data '!$A$2:$H$927,4,TRUE)</f>
        <v>26.895890410958906</v>
      </c>
      <c r="E794" s="1">
        <f>VLOOKUP(A794,'Demographic data '!$A$2:$H$927,5,TRUE)</f>
        <v>185</v>
      </c>
      <c r="F794" s="1">
        <f>VLOOKUP(A794,'Demographic data '!$A$2:$H$927,6,TRUE)</f>
        <v>3</v>
      </c>
      <c r="G794" s="1">
        <f>VLOOKUP(A794,'Demographic data '!$A$2:$H$927,7,TRUE)</f>
        <v>4</v>
      </c>
      <c r="H794" s="1">
        <f>VLOOKUP(A794,'Demographic data '!$A$2:$H$927,8,TRUE)</f>
        <v>4</v>
      </c>
      <c r="J794" s="18" t="s">
        <v>4250</v>
      </c>
      <c r="K794" s="18">
        <v>6</v>
      </c>
      <c r="L794" s="29"/>
      <c r="M794" s="29"/>
      <c r="N794" s="18" t="s">
        <v>4251</v>
      </c>
      <c r="O794" s="18" t="s">
        <v>4252</v>
      </c>
      <c r="P794" s="18" t="s">
        <v>4253</v>
      </c>
      <c r="Q794" s="18">
        <v>2</v>
      </c>
      <c r="R794" s="33" t="s">
        <v>4254</v>
      </c>
      <c r="S794" s="33" t="s">
        <v>2884</v>
      </c>
      <c r="T794" s="33" t="s">
        <v>4255</v>
      </c>
      <c r="U794" s="33">
        <v>13</v>
      </c>
      <c r="V794" s="31"/>
      <c r="W794" s="31"/>
      <c r="X794" s="31"/>
      <c r="Y794" s="31"/>
      <c r="Z794" s="2"/>
      <c r="AA794" s="2"/>
      <c r="AB794" s="2"/>
      <c r="AC794" s="2"/>
      <c r="AD794" s="2"/>
    </row>
    <row r="795" spans="1:30" ht="14.25" customHeight="1" x14ac:dyDescent="0.2">
      <c r="A795" s="18" t="s">
        <v>4256</v>
      </c>
      <c r="B795" s="1">
        <f>VLOOKUP('FINAL CODES'!A795,'Demographic data '!$A$2:$H$927,2,TRUE)</f>
        <v>88</v>
      </c>
      <c r="C795" s="1">
        <f>VLOOKUP(A795,'Demographic data '!$A$2:$H$927,3,TRUE)</f>
        <v>1</v>
      </c>
      <c r="D795" s="1">
        <f>VLOOKUP(A795,'Demographic data '!$A$2:$H$927,4,TRUE)</f>
        <v>24.287671232876711</v>
      </c>
      <c r="E795" s="1">
        <f>VLOOKUP(A795,'Demographic data '!$A$2:$H$927,5,TRUE)</f>
        <v>82</v>
      </c>
      <c r="F795" s="1">
        <f>VLOOKUP(A795,'Demographic data '!$A$2:$H$927,6,TRUE)</f>
        <v>5</v>
      </c>
      <c r="G795" s="1">
        <f>VLOOKUP(A795,'Demographic data '!$A$2:$H$927,7,TRUE)</f>
        <v>3</v>
      </c>
      <c r="H795" s="1">
        <f>VLOOKUP(A795,'Demographic data '!$A$2:$H$927,8,TRUE)</f>
        <v>4</v>
      </c>
      <c r="J795" s="18" t="s">
        <v>4257</v>
      </c>
      <c r="K795" s="18" t="s">
        <v>70</v>
      </c>
      <c r="L795" s="29"/>
      <c r="M795" s="29"/>
      <c r="N795" s="18" t="s">
        <v>4258</v>
      </c>
      <c r="O795" s="18" t="s">
        <v>4259</v>
      </c>
      <c r="P795" s="18" t="s">
        <v>54</v>
      </c>
      <c r="Q795" s="18">
        <v>-99</v>
      </c>
      <c r="R795" s="33" t="s">
        <v>4260</v>
      </c>
      <c r="S795" s="33" t="s">
        <v>217</v>
      </c>
      <c r="T795" s="33" t="s">
        <v>4261</v>
      </c>
      <c r="U795" s="33">
        <v>8</v>
      </c>
      <c r="V795" s="31"/>
      <c r="W795" s="31"/>
      <c r="X795" s="31"/>
      <c r="Y795" s="31"/>
      <c r="Z795" s="2"/>
      <c r="AA795" s="2"/>
      <c r="AB795" s="2"/>
      <c r="AC795" s="2"/>
      <c r="AD795" s="2"/>
    </row>
    <row r="796" spans="1:30" ht="14.25" customHeight="1" x14ac:dyDescent="0.2">
      <c r="A796" s="18" t="s">
        <v>4262</v>
      </c>
      <c r="B796" s="1">
        <f>VLOOKUP('FINAL CODES'!A796,'Demographic data '!$A$2:$H$927,2,TRUE)</f>
        <v>1782</v>
      </c>
      <c r="C796" s="1">
        <f>VLOOKUP(A796,'Demographic data '!$A$2:$H$927,3,TRUE)</f>
        <v>1</v>
      </c>
      <c r="D796" s="1">
        <f>VLOOKUP(A796,'Demographic data '!$A$2:$H$927,4,TRUE)</f>
        <v>31.4</v>
      </c>
      <c r="E796" s="1">
        <f>VLOOKUP(A796,'Demographic data '!$A$2:$H$927,5,TRUE)</f>
        <v>185</v>
      </c>
      <c r="F796" s="1">
        <f>VLOOKUP(A796,'Demographic data '!$A$2:$H$927,6,TRUE)</f>
        <v>4</v>
      </c>
      <c r="G796" s="1">
        <f>VLOOKUP(A796,'Demographic data '!$A$2:$H$927,7,TRUE)</f>
        <v>4</v>
      </c>
      <c r="H796" s="1">
        <f>VLOOKUP(A796,'Demographic data '!$A$2:$H$927,8,TRUE)</f>
        <v>10</v>
      </c>
      <c r="J796" s="18" t="s">
        <v>4263</v>
      </c>
      <c r="K796" s="18">
        <v>-999</v>
      </c>
      <c r="L796" s="29"/>
      <c r="M796" s="29"/>
      <c r="N796" s="18" t="s">
        <v>4264</v>
      </c>
      <c r="O796" s="18">
        <v>-999</v>
      </c>
      <c r="P796" s="18" t="s">
        <v>4265</v>
      </c>
      <c r="Q796" s="18">
        <v>-999</v>
      </c>
      <c r="R796" s="33" t="s">
        <v>54</v>
      </c>
      <c r="S796" s="33">
        <v>-99</v>
      </c>
      <c r="T796" s="33" t="s">
        <v>54</v>
      </c>
      <c r="U796" s="33">
        <v>-99</v>
      </c>
      <c r="V796" s="31"/>
      <c r="W796" s="31"/>
      <c r="X796" s="31"/>
      <c r="Y796" s="31"/>
      <c r="Z796" s="2"/>
      <c r="AA796" s="2"/>
      <c r="AB796" s="2"/>
      <c r="AC796" s="2"/>
      <c r="AD796" s="2"/>
    </row>
    <row r="797" spans="1:30" ht="14.25" customHeight="1" x14ac:dyDescent="0.2">
      <c r="A797" s="18" t="s">
        <v>4266</v>
      </c>
      <c r="B797" s="1">
        <f>VLOOKUP('FINAL CODES'!A797,'Demographic data '!$A$2:$H$927,2,TRUE)</f>
        <v>983</v>
      </c>
      <c r="C797" s="1">
        <f>VLOOKUP(A797,'Demographic data '!$A$2:$H$927,3,TRUE)</f>
        <v>1</v>
      </c>
      <c r="D797" s="1">
        <f>VLOOKUP(A797,'Demographic data '!$A$2:$H$927,4,TRUE)</f>
        <v>55.9972602739726</v>
      </c>
      <c r="E797" s="1">
        <f>VLOOKUP(A797,'Demographic data '!$A$2:$H$927,5,TRUE)</f>
        <v>67</v>
      </c>
      <c r="F797" s="1">
        <f>VLOOKUP(A797,'Demographic data '!$A$2:$H$927,6,TRUE)</f>
        <v>4</v>
      </c>
      <c r="G797" s="1">
        <f>VLOOKUP(A797,'Demographic data '!$A$2:$H$927,7,TRUE)</f>
        <v>2</v>
      </c>
      <c r="H797" s="1">
        <f>VLOOKUP(A797,'Demographic data '!$A$2:$H$927,8,TRUE)</f>
        <v>10</v>
      </c>
      <c r="J797" s="18" t="s">
        <v>4267</v>
      </c>
      <c r="K797" s="18" t="s">
        <v>4268</v>
      </c>
      <c r="L797" s="29"/>
      <c r="M797" s="29"/>
      <c r="N797" s="18" t="s">
        <v>4269</v>
      </c>
      <c r="O797" s="18" t="s">
        <v>4270</v>
      </c>
      <c r="P797" s="18" t="s">
        <v>4271</v>
      </c>
      <c r="Q797" s="18" t="s">
        <v>226</v>
      </c>
      <c r="R797" s="33" t="s">
        <v>4272</v>
      </c>
      <c r="S797" s="33" t="s">
        <v>4273</v>
      </c>
      <c r="T797" s="33" t="s">
        <v>4274</v>
      </c>
      <c r="U797" s="33">
        <v>13</v>
      </c>
      <c r="V797" s="31"/>
      <c r="W797" s="31"/>
      <c r="X797" s="31"/>
      <c r="Y797" s="31"/>
      <c r="Z797" s="2"/>
      <c r="AA797" s="2"/>
      <c r="AB797" s="2"/>
      <c r="AC797" s="2"/>
      <c r="AD797" s="2"/>
    </row>
    <row r="798" spans="1:30" ht="14.25" customHeight="1" x14ac:dyDescent="0.2">
      <c r="A798" s="18" t="s">
        <v>4275</v>
      </c>
      <c r="B798" s="1">
        <f>VLOOKUP('FINAL CODES'!A798,'Demographic data '!$A$2:$H$927,2,TRUE)</f>
        <v>1778</v>
      </c>
      <c r="C798" s="1">
        <f>VLOOKUP(A798,'Demographic data '!$A$2:$H$927,3,TRUE)</f>
        <v>1</v>
      </c>
      <c r="D798" s="1">
        <f>VLOOKUP(A798,'Demographic data '!$A$2:$H$927,4,TRUE)</f>
        <v>32.726027397260275</v>
      </c>
      <c r="E798" s="1">
        <f>VLOOKUP(A798,'Demographic data '!$A$2:$H$927,5,TRUE)</f>
        <v>107</v>
      </c>
      <c r="F798" s="1">
        <f>VLOOKUP(A798,'Demographic data '!$A$2:$H$927,6,TRUE)</f>
        <v>4</v>
      </c>
      <c r="G798" s="1">
        <f>VLOOKUP(A798,'Demographic data '!$A$2:$H$927,7,TRUE)</f>
        <v>9</v>
      </c>
      <c r="H798" s="1">
        <f>VLOOKUP(A798,'Demographic data '!$A$2:$H$927,8,TRUE)</f>
        <v>11</v>
      </c>
      <c r="J798" s="18" t="s">
        <v>4276</v>
      </c>
      <c r="K798" s="18" t="s">
        <v>1689</v>
      </c>
      <c r="L798" s="29"/>
      <c r="M798" s="29"/>
      <c r="N798" s="18" t="s">
        <v>4277</v>
      </c>
      <c r="O798" s="18" t="s">
        <v>426</v>
      </c>
      <c r="P798" s="18" t="s">
        <v>4278</v>
      </c>
      <c r="Q798" s="18">
        <v>2</v>
      </c>
      <c r="R798" s="33" t="s">
        <v>4279</v>
      </c>
      <c r="S798" s="33" t="s">
        <v>101</v>
      </c>
      <c r="T798" s="33" t="s">
        <v>4280</v>
      </c>
      <c r="U798" s="33">
        <v>13</v>
      </c>
      <c r="V798" s="31"/>
      <c r="W798" s="31"/>
      <c r="X798" s="31"/>
      <c r="Y798" s="31"/>
      <c r="Z798" s="2"/>
      <c r="AA798" s="2"/>
      <c r="AB798" s="2"/>
      <c r="AC798" s="2"/>
      <c r="AD798" s="2"/>
    </row>
    <row r="799" spans="1:30" ht="14.25" customHeight="1" x14ac:dyDescent="0.2">
      <c r="A799" s="18" t="s">
        <v>4281</v>
      </c>
      <c r="B799" s="1">
        <f>VLOOKUP('FINAL CODES'!A799,'Demographic data '!$A$2:$H$927,2,TRUE)</f>
        <v>1382</v>
      </c>
      <c r="C799" s="1">
        <f>VLOOKUP(A799,'Demographic data '!$A$2:$H$927,3,TRUE)</f>
        <v>1</v>
      </c>
      <c r="D799" s="1">
        <f>VLOOKUP(A799,'Demographic data '!$A$2:$H$927,4,TRUE)</f>
        <v>31.301369863013697</v>
      </c>
      <c r="E799" s="1">
        <f>VLOOKUP(A799,'Demographic data '!$A$2:$H$927,5,TRUE)</f>
        <v>156</v>
      </c>
      <c r="F799" s="1">
        <f>VLOOKUP(A799,'Demographic data '!$A$2:$H$927,6,TRUE)</f>
        <v>6</v>
      </c>
      <c r="G799" s="1">
        <f>VLOOKUP(A799,'Demographic data '!$A$2:$H$927,7,TRUE)</f>
        <v>11</v>
      </c>
      <c r="H799" s="1">
        <f>VLOOKUP(A799,'Demographic data '!$A$2:$H$927,8,TRUE)</f>
        <v>11</v>
      </c>
      <c r="J799" s="18" t="s">
        <v>4282</v>
      </c>
      <c r="K799" s="18">
        <v>1</v>
      </c>
      <c r="L799" s="29"/>
      <c r="M799" s="29"/>
      <c r="N799" s="18" t="s">
        <v>4283</v>
      </c>
      <c r="O799" s="18">
        <v>-999</v>
      </c>
      <c r="P799" s="18" t="s">
        <v>4284</v>
      </c>
      <c r="Q799" s="18">
        <v>11</v>
      </c>
      <c r="R799" s="33" t="s">
        <v>4285</v>
      </c>
      <c r="S799" s="33" t="s">
        <v>125</v>
      </c>
      <c r="T799" s="33" t="s">
        <v>4286</v>
      </c>
      <c r="U799" s="33">
        <v>8</v>
      </c>
      <c r="V799" s="31"/>
      <c r="W799" s="31"/>
      <c r="X799" s="31"/>
      <c r="Y799" s="31"/>
      <c r="Z799" s="2"/>
      <c r="AA799" s="2"/>
      <c r="AB799" s="2"/>
      <c r="AC799" s="2"/>
      <c r="AD799" s="2"/>
    </row>
    <row r="800" spans="1:30" ht="14.25" customHeight="1" x14ac:dyDescent="0.2">
      <c r="A800" s="18" t="s">
        <v>4287</v>
      </c>
      <c r="B800" s="1">
        <f>VLOOKUP('FINAL CODES'!A800,'Demographic data '!$A$2:$H$927,2,TRUE)</f>
        <v>1966</v>
      </c>
      <c r="C800" s="1">
        <f>VLOOKUP(A800,'Demographic data '!$A$2:$H$927,3,TRUE)</f>
        <v>0</v>
      </c>
      <c r="D800" s="1">
        <f>VLOOKUP(A800,'Demographic data '!$A$2:$H$927,4,TRUE)</f>
        <v>57.42739726027397</v>
      </c>
      <c r="E800" s="1">
        <f>VLOOKUP(A800,'Demographic data '!$A$2:$H$927,5,TRUE)</f>
        <v>185</v>
      </c>
      <c r="F800" s="1">
        <f>VLOOKUP(A800,'Demographic data '!$A$2:$H$927,6,TRUE)</f>
        <v>9</v>
      </c>
      <c r="G800" s="1">
        <f>VLOOKUP(A800,'Demographic data '!$A$2:$H$927,7,TRUE)</f>
        <v>2</v>
      </c>
      <c r="H800" s="1">
        <f>VLOOKUP(A800,'Demographic data '!$A$2:$H$927,8,TRUE)</f>
        <v>1</v>
      </c>
      <c r="J800" s="18" t="s">
        <v>4288</v>
      </c>
      <c r="K800" s="18" t="s">
        <v>4289</v>
      </c>
      <c r="L800" s="29"/>
      <c r="M800" s="29"/>
      <c r="N800" s="18" t="s">
        <v>4290</v>
      </c>
      <c r="O800" s="18" t="s">
        <v>4291</v>
      </c>
      <c r="P800" s="18" t="s">
        <v>4292</v>
      </c>
      <c r="Q800" s="18" t="s">
        <v>350</v>
      </c>
      <c r="R800" s="33" t="s">
        <v>4293</v>
      </c>
      <c r="S800" s="33" t="s">
        <v>152</v>
      </c>
      <c r="T800" s="33" t="s">
        <v>4294</v>
      </c>
      <c r="U800" s="33" t="s">
        <v>969</v>
      </c>
      <c r="V800" s="31"/>
      <c r="W800" s="31"/>
      <c r="X800" s="31"/>
      <c r="Y800" s="31"/>
      <c r="Z800" s="2"/>
      <c r="AA800" s="2"/>
      <c r="AB800" s="2"/>
      <c r="AC800" s="2"/>
      <c r="AD800" s="2"/>
    </row>
    <row r="801" spans="1:30" ht="14.25" customHeight="1" x14ac:dyDescent="0.2">
      <c r="A801" s="18" t="s">
        <v>4295</v>
      </c>
      <c r="B801" s="1">
        <f>VLOOKUP('FINAL CODES'!A801,'Demographic data '!$A$2:$H$927,2,TRUE)</f>
        <v>379</v>
      </c>
      <c r="C801" s="1">
        <f>VLOOKUP(A801,'Demographic data '!$A$2:$H$927,3,TRUE)</f>
        <v>1</v>
      </c>
      <c r="D801" s="1">
        <f>VLOOKUP(A801,'Demographic data '!$A$2:$H$927,4,TRUE)</f>
        <v>32.057534246575344</v>
      </c>
      <c r="E801" s="1">
        <f>VLOOKUP(A801,'Demographic data '!$A$2:$H$927,5,TRUE)</f>
        <v>139</v>
      </c>
      <c r="F801" s="1">
        <f>VLOOKUP(A801,'Demographic data '!$A$2:$H$927,6,TRUE)</f>
        <v>4</v>
      </c>
      <c r="G801" s="1">
        <f>VLOOKUP(A801,'Demographic data '!$A$2:$H$927,7,TRUE)</f>
        <v>11</v>
      </c>
      <c r="H801" s="1">
        <f>VLOOKUP(A801,'Demographic data '!$A$2:$H$927,8,TRUE)</f>
        <v>3</v>
      </c>
      <c r="J801" s="18" t="s">
        <v>4296</v>
      </c>
      <c r="K801" s="18">
        <v>6</v>
      </c>
      <c r="L801" s="29"/>
      <c r="M801" s="29"/>
      <c r="N801" s="18" t="s">
        <v>4297</v>
      </c>
      <c r="O801" s="18" t="s">
        <v>4298</v>
      </c>
      <c r="P801" s="18" t="s">
        <v>4299</v>
      </c>
      <c r="Q801" s="18" t="s">
        <v>350</v>
      </c>
      <c r="R801" s="33" t="s">
        <v>4300</v>
      </c>
      <c r="S801" s="33" t="s">
        <v>80</v>
      </c>
      <c r="T801" s="33" t="s">
        <v>4301</v>
      </c>
      <c r="U801" s="33" t="s">
        <v>1127</v>
      </c>
      <c r="V801" s="31"/>
      <c r="W801" s="31"/>
      <c r="X801" s="31"/>
      <c r="Y801" s="31"/>
      <c r="Z801" s="2"/>
      <c r="AA801" s="2"/>
      <c r="AB801" s="2"/>
      <c r="AC801" s="2"/>
      <c r="AD801" s="2"/>
    </row>
    <row r="802" spans="1:30" ht="14.25" customHeight="1" x14ac:dyDescent="0.2">
      <c r="A802" s="18" t="s">
        <v>4302</v>
      </c>
      <c r="B802" s="1">
        <f>VLOOKUP('FINAL CODES'!A802,'Demographic data '!$A$2:$H$927,2,TRUE)</f>
        <v>810</v>
      </c>
      <c r="C802" s="1">
        <f>VLOOKUP(A802,'Demographic data '!$A$2:$H$927,3,TRUE)</f>
        <v>1</v>
      </c>
      <c r="D802" s="1">
        <f>VLOOKUP(A802,'Demographic data '!$A$2:$H$927,4,TRUE)</f>
        <v>47.638356164383559</v>
      </c>
      <c r="E802" s="1">
        <f>VLOOKUP(A802,'Demographic data '!$A$2:$H$927,5,TRUE)</f>
        <v>185</v>
      </c>
      <c r="F802" s="1">
        <f>VLOOKUP(A802,'Demographic data '!$A$2:$H$927,6,TRUE)</f>
        <v>3</v>
      </c>
      <c r="G802" s="1">
        <f>VLOOKUP(A802,'Demographic data '!$A$2:$H$927,7,TRUE)</f>
        <v>-99</v>
      </c>
      <c r="H802" s="1">
        <f>VLOOKUP(A802,'Demographic data '!$A$2:$H$927,8,TRUE)</f>
        <v>10</v>
      </c>
      <c r="J802" s="18" t="s">
        <v>123</v>
      </c>
      <c r="K802" s="18">
        <v>-999</v>
      </c>
      <c r="L802" s="29"/>
      <c r="M802" s="29"/>
      <c r="N802" s="18" t="s">
        <v>185</v>
      </c>
      <c r="O802" s="18">
        <v>-999</v>
      </c>
      <c r="P802" s="18" t="s">
        <v>4303</v>
      </c>
      <c r="Q802" s="18" t="s">
        <v>4304</v>
      </c>
      <c r="R802" s="33" t="s">
        <v>4305</v>
      </c>
      <c r="S802" s="33" t="s">
        <v>101</v>
      </c>
      <c r="T802" s="33" t="s">
        <v>4306</v>
      </c>
      <c r="U802" s="33">
        <v>6</v>
      </c>
      <c r="V802" s="31"/>
      <c r="W802" s="31"/>
      <c r="X802" s="31"/>
      <c r="Y802" s="31"/>
      <c r="Z802" s="2"/>
      <c r="AA802" s="2"/>
      <c r="AB802" s="2"/>
      <c r="AC802" s="2"/>
      <c r="AD802" s="2"/>
    </row>
    <row r="803" spans="1:30" ht="14.25" customHeight="1" x14ac:dyDescent="0.2">
      <c r="A803" s="18" t="s">
        <v>4307</v>
      </c>
      <c r="B803" s="1">
        <f>VLOOKUP('FINAL CODES'!A803,'Demographic data '!$A$2:$H$927,2,TRUE)</f>
        <v>1572</v>
      </c>
      <c r="C803" s="1">
        <f>VLOOKUP(A803,'Demographic data '!$A$2:$H$927,3,TRUE)</f>
        <v>1</v>
      </c>
      <c r="D803" s="1">
        <f>VLOOKUP(A803,'Demographic data '!$A$2:$H$927,4,TRUE)</f>
        <v>56.88219178082192</v>
      </c>
      <c r="E803" s="1">
        <f>VLOOKUP(A803,'Demographic data '!$A$2:$H$927,5,TRUE)</f>
        <v>185</v>
      </c>
      <c r="F803" s="1">
        <f>VLOOKUP(A803,'Demographic data '!$A$2:$H$927,6,TRUE)</f>
        <v>4</v>
      </c>
      <c r="G803" s="1">
        <f>VLOOKUP(A803,'Demographic data '!$A$2:$H$927,7,TRUE)</f>
        <v>4</v>
      </c>
      <c r="H803" s="1">
        <f>VLOOKUP(A803,'Demographic data '!$A$2:$H$927,8,TRUE)</f>
        <v>10</v>
      </c>
      <c r="K803" s="18">
        <v>-99</v>
      </c>
      <c r="L803" s="29">
        <v>-99</v>
      </c>
      <c r="M803" s="29"/>
      <c r="O803" s="18">
        <v>-99</v>
      </c>
      <c r="Q803" s="18">
        <v>-99</v>
      </c>
      <c r="R803" s="33"/>
      <c r="S803" s="33">
        <v>-99</v>
      </c>
      <c r="T803" s="33"/>
      <c r="U803" s="33">
        <v>-99</v>
      </c>
      <c r="V803" s="31"/>
      <c r="W803" s="31"/>
      <c r="X803" s="31"/>
      <c r="Y803" s="31"/>
      <c r="Z803" s="2"/>
      <c r="AA803" s="2"/>
      <c r="AB803" s="2"/>
      <c r="AC803" s="2"/>
      <c r="AD803" s="2"/>
    </row>
    <row r="804" spans="1:30" ht="14.25" customHeight="1" x14ac:dyDescent="0.2">
      <c r="A804" s="18" t="s">
        <v>4308</v>
      </c>
      <c r="B804" s="1">
        <f>VLOOKUP('FINAL CODES'!A804,'Demographic data '!$A$2:$H$927,2,TRUE)</f>
        <v>2088</v>
      </c>
      <c r="C804" s="1">
        <f>VLOOKUP(A804,'Demographic data '!$A$2:$H$927,3,TRUE)</f>
        <v>1</v>
      </c>
      <c r="D804" s="1">
        <f>VLOOKUP(A804,'Demographic data '!$A$2:$H$927,4,TRUE)</f>
        <v>31.739726027397261</v>
      </c>
      <c r="E804" s="1">
        <f>VLOOKUP(A804,'Demographic data '!$A$2:$H$927,5,TRUE)</f>
        <v>187</v>
      </c>
      <c r="F804" s="1">
        <f>VLOOKUP(A804,'Demographic data '!$A$2:$H$927,6,TRUE)</f>
        <v>4</v>
      </c>
      <c r="G804" s="1">
        <f>VLOOKUP(A804,'Demographic data '!$A$2:$H$927,7,TRUE)</f>
        <v>12</v>
      </c>
      <c r="H804" s="1">
        <f>VLOOKUP(A804,'Demographic data '!$A$2:$H$927,8,TRUE)</f>
        <v>8</v>
      </c>
      <c r="J804" s="18" t="s">
        <v>4309</v>
      </c>
      <c r="K804" s="18" t="s">
        <v>101</v>
      </c>
      <c r="L804" s="29"/>
      <c r="M804" s="29"/>
      <c r="N804" s="18" t="s">
        <v>4310</v>
      </c>
      <c r="O804" s="18" t="s">
        <v>4291</v>
      </c>
      <c r="P804" s="18" t="s">
        <v>4311</v>
      </c>
      <c r="Q804" s="18">
        <v>2</v>
      </c>
      <c r="R804" s="33" t="s">
        <v>4312</v>
      </c>
      <c r="S804" s="33" t="s">
        <v>1127</v>
      </c>
      <c r="T804" s="33" t="s">
        <v>4313</v>
      </c>
      <c r="U804" s="33">
        <v>12</v>
      </c>
      <c r="V804" s="31"/>
      <c r="W804" s="31"/>
      <c r="X804" s="31"/>
      <c r="Y804" s="31"/>
      <c r="Z804" s="2"/>
      <c r="AA804" s="2"/>
      <c r="AB804" s="2"/>
      <c r="AC804" s="2"/>
      <c r="AD804" s="2"/>
    </row>
    <row r="805" spans="1:30" ht="14.25" customHeight="1" x14ac:dyDescent="0.2">
      <c r="A805" s="18" t="s">
        <v>4314</v>
      </c>
      <c r="B805" s="1">
        <f>VLOOKUP('FINAL CODES'!A805,'Demographic data '!$A$2:$H$927,2,TRUE)</f>
        <v>1667</v>
      </c>
      <c r="C805" s="1">
        <f>VLOOKUP(A805,'Demographic data '!$A$2:$H$927,3,TRUE)</f>
        <v>1</v>
      </c>
      <c r="D805" s="1">
        <f>VLOOKUP(A805,'Demographic data '!$A$2:$H$927,4,TRUE)</f>
        <v>43.350684931506848</v>
      </c>
      <c r="E805" s="1">
        <f>VLOOKUP(A805,'Demographic data '!$A$2:$H$927,5,TRUE)</f>
        <v>185</v>
      </c>
      <c r="F805" s="1">
        <f>VLOOKUP(A805,'Demographic data '!$A$2:$H$927,6,TRUE)</f>
        <v>4</v>
      </c>
      <c r="G805" s="1">
        <f>VLOOKUP(A805,'Demographic data '!$A$2:$H$927,7,TRUE)</f>
        <v>4</v>
      </c>
      <c r="H805" s="1">
        <f>VLOOKUP(A805,'Demographic data '!$A$2:$H$927,8,TRUE)</f>
        <v>2</v>
      </c>
      <c r="J805" s="18" t="s">
        <v>4315</v>
      </c>
      <c r="K805" s="18" t="s">
        <v>787</v>
      </c>
      <c r="L805" s="32" t="s">
        <v>787</v>
      </c>
      <c r="M805" s="32" t="s">
        <v>787</v>
      </c>
      <c r="N805" s="18" t="s">
        <v>4316</v>
      </c>
      <c r="O805" s="18" t="s">
        <v>4317</v>
      </c>
      <c r="P805" s="18" t="s">
        <v>4318</v>
      </c>
      <c r="Q805" s="18" t="s">
        <v>108</v>
      </c>
      <c r="R805" s="33" t="s">
        <v>4319</v>
      </c>
      <c r="S805" s="33" t="s">
        <v>80</v>
      </c>
      <c r="T805" s="33" t="s">
        <v>4320</v>
      </c>
      <c r="U805" s="33" t="s">
        <v>1423</v>
      </c>
      <c r="V805" s="31"/>
      <c r="W805" s="31"/>
      <c r="X805" s="31"/>
      <c r="Y805" s="31"/>
      <c r="Z805" s="2"/>
      <c r="AA805" s="2"/>
      <c r="AB805" s="2"/>
      <c r="AC805" s="2"/>
      <c r="AD805" s="2"/>
    </row>
    <row r="806" spans="1:30" ht="14.25" customHeight="1" x14ac:dyDescent="0.2">
      <c r="A806" s="18" t="s">
        <v>4321</v>
      </c>
      <c r="B806" s="1">
        <f>VLOOKUP('FINAL CODES'!A806,'Demographic data '!$A$2:$H$927,2,TRUE)</f>
        <v>782</v>
      </c>
      <c r="C806" s="1">
        <f>VLOOKUP(A806,'Demographic data '!$A$2:$H$927,3,TRUE)</f>
        <v>1</v>
      </c>
      <c r="D806" s="1">
        <f>VLOOKUP(A806,'Demographic data '!$A$2:$H$927,4,TRUE)</f>
        <v>40.830136986301369</v>
      </c>
      <c r="E806" s="1">
        <f>VLOOKUP(A806,'Demographic data '!$A$2:$H$927,5,TRUE)</f>
        <v>86</v>
      </c>
      <c r="F806" s="1">
        <f>VLOOKUP(A806,'Demographic data '!$A$2:$H$927,6,TRUE)</f>
        <v>3</v>
      </c>
      <c r="G806" s="1">
        <f>VLOOKUP(A806,'Demographic data '!$A$2:$H$927,7,TRUE)</f>
        <v>3</v>
      </c>
      <c r="H806" s="1">
        <f>VLOOKUP(A806,'Demographic data '!$A$2:$H$927,8,TRUE)</f>
        <v>3</v>
      </c>
      <c r="J806" s="18" t="s">
        <v>4322</v>
      </c>
      <c r="K806" s="18" t="s">
        <v>1145</v>
      </c>
      <c r="L806" s="29"/>
      <c r="M806" s="29"/>
      <c r="N806" s="18" t="s">
        <v>4323</v>
      </c>
      <c r="O806" s="18" t="s">
        <v>4324</v>
      </c>
      <c r="P806" s="18" t="s">
        <v>4325</v>
      </c>
      <c r="Q806" s="18" t="s">
        <v>4326</v>
      </c>
      <c r="R806" s="33" t="s">
        <v>4327</v>
      </c>
      <c r="S806" s="33" t="s">
        <v>649</v>
      </c>
      <c r="T806" s="33" t="s">
        <v>4328</v>
      </c>
      <c r="U806" s="33" t="s">
        <v>969</v>
      </c>
      <c r="V806" s="31"/>
      <c r="W806" s="31"/>
      <c r="X806" s="31"/>
      <c r="Y806" s="31"/>
      <c r="Z806" s="2"/>
      <c r="AA806" s="2"/>
      <c r="AB806" s="2"/>
      <c r="AC806" s="2"/>
      <c r="AD806" s="2"/>
    </row>
    <row r="807" spans="1:30" ht="14.25" customHeight="1" x14ac:dyDescent="0.2">
      <c r="A807" s="18" t="s">
        <v>4329</v>
      </c>
      <c r="B807" s="1">
        <f>VLOOKUP('FINAL CODES'!A807,'Demographic data '!$A$2:$H$927,2,TRUE)</f>
        <v>1950</v>
      </c>
      <c r="C807" s="1">
        <f>VLOOKUP(A807,'Demographic data '!$A$2:$H$927,3,TRUE)</f>
        <v>1</v>
      </c>
      <c r="D807" s="1">
        <f>VLOOKUP(A807,'Demographic data '!$A$2:$H$927,4,TRUE)</f>
        <v>63.260273972602739</v>
      </c>
      <c r="E807" s="1">
        <f>VLOOKUP(A807,'Demographic data '!$A$2:$H$927,5,TRUE)</f>
        <v>185</v>
      </c>
      <c r="F807" s="1">
        <f>VLOOKUP(A807,'Demographic data '!$A$2:$H$927,6,TRUE)</f>
        <v>4</v>
      </c>
      <c r="G807" s="1">
        <f>VLOOKUP(A807,'Demographic data '!$A$2:$H$927,7,TRUE)</f>
        <v>1</v>
      </c>
      <c r="H807" s="1">
        <f>VLOOKUP(A807,'Demographic data '!$A$2:$H$927,8,TRUE)</f>
        <v>10</v>
      </c>
      <c r="K807" s="18">
        <v>-99</v>
      </c>
      <c r="L807" s="29"/>
      <c r="M807" s="29"/>
      <c r="O807" s="18">
        <v>-99</v>
      </c>
      <c r="Q807" s="18">
        <v>-99</v>
      </c>
      <c r="R807" s="33"/>
      <c r="S807" s="33">
        <v>-99</v>
      </c>
      <c r="T807" s="33"/>
      <c r="U807" s="33">
        <v>-99</v>
      </c>
      <c r="V807" s="31"/>
      <c r="W807" s="31"/>
      <c r="X807" s="31"/>
      <c r="Y807" s="31"/>
      <c r="Z807" s="2"/>
      <c r="AA807" s="2"/>
      <c r="AB807" s="2"/>
      <c r="AC807" s="2"/>
      <c r="AD807" s="2"/>
    </row>
    <row r="808" spans="1:30" ht="14.25" customHeight="1" x14ac:dyDescent="0.2">
      <c r="A808" s="18" t="s">
        <v>4330</v>
      </c>
      <c r="B808" s="1">
        <f>VLOOKUP('FINAL CODES'!A808,'Demographic data '!$A$2:$H$927,2,TRUE)</f>
        <v>2088</v>
      </c>
      <c r="C808" s="1">
        <f>VLOOKUP(A808,'Demographic data '!$A$2:$H$927,3,TRUE)</f>
        <v>1</v>
      </c>
      <c r="D808" s="1">
        <f>VLOOKUP(A808,'Demographic data '!$A$2:$H$927,4,TRUE)</f>
        <v>31.731506849315068</v>
      </c>
      <c r="E808" s="1">
        <f>VLOOKUP(A808,'Demographic data '!$A$2:$H$927,5,TRUE)</f>
        <v>187</v>
      </c>
      <c r="F808" s="1">
        <f>VLOOKUP(A808,'Demographic data '!$A$2:$H$927,6,TRUE)</f>
        <v>4</v>
      </c>
      <c r="G808" s="1">
        <f>VLOOKUP(A808,'Demographic data '!$A$2:$H$927,7,TRUE)</f>
        <v>12</v>
      </c>
      <c r="H808" s="1">
        <f>VLOOKUP(A808,'Demographic data '!$A$2:$H$927,8,TRUE)</f>
        <v>8</v>
      </c>
      <c r="J808" s="18" t="s">
        <v>54</v>
      </c>
      <c r="K808" s="18">
        <v>-99</v>
      </c>
      <c r="L808" s="29"/>
      <c r="M808" s="29"/>
      <c r="N808" s="18" t="s">
        <v>4331</v>
      </c>
      <c r="O808" s="18">
        <v>2</v>
      </c>
      <c r="P808" s="18" t="s">
        <v>4332</v>
      </c>
      <c r="Q808" s="18">
        <v>2</v>
      </c>
      <c r="R808" s="33" t="s">
        <v>4333</v>
      </c>
      <c r="S808" s="33">
        <v>8</v>
      </c>
      <c r="T808" s="33" t="s">
        <v>4334</v>
      </c>
      <c r="U808" s="33" t="s">
        <v>2707</v>
      </c>
      <c r="V808" s="31"/>
      <c r="W808" s="31"/>
      <c r="X808" s="31"/>
      <c r="Y808" s="31"/>
      <c r="Z808" s="2"/>
      <c r="AA808" s="2"/>
      <c r="AB808" s="2"/>
      <c r="AC808" s="2"/>
      <c r="AD808" s="2"/>
    </row>
    <row r="809" spans="1:30" ht="14.25" customHeight="1" x14ac:dyDescent="0.2">
      <c r="A809" s="18" t="s">
        <v>4335</v>
      </c>
      <c r="B809" s="1">
        <f>VLOOKUP('FINAL CODES'!A809,'Demographic data '!$A$2:$H$927,2,TRUE)</f>
        <v>1962</v>
      </c>
      <c r="C809" s="1">
        <f>VLOOKUP(A809,'Demographic data '!$A$2:$H$927,3,TRUE)</f>
        <v>1</v>
      </c>
      <c r="D809" s="1">
        <f>VLOOKUP(A809,'Demographic data '!$A$2:$H$927,4,TRUE)</f>
        <v>28.389041095890413</v>
      </c>
      <c r="E809" s="1">
        <f>VLOOKUP(A809,'Demographic data '!$A$2:$H$927,5,TRUE)</f>
        <v>185</v>
      </c>
      <c r="F809" s="1">
        <f>VLOOKUP(A809,'Demographic data '!$A$2:$H$927,6,TRUE)</f>
        <v>10</v>
      </c>
      <c r="G809" s="1">
        <f>VLOOKUP(A809,'Demographic data '!$A$2:$H$927,7,TRUE)</f>
        <v>-99</v>
      </c>
      <c r="H809" s="1">
        <f>VLOOKUP(A809,'Demographic data '!$A$2:$H$927,8,TRUE)</f>
        <v>10</v>
      </c>
      <c r="J809" s="18" t="s">
        <v>4336</v>
      </c>
      <c r="K809" s="18" t="s">
        <v>519</v>
      </c>
      <c r="L809" s="29"/>
      <c r="M809" s="29"/>
      <c r="N809" s="18" t="s">
        <v>4337</v>
      </c>
      <c r="O809" s="18" t="s">
        <v>4338</v>
      </c>
      <c r="P809" s="18" t="s">
        <v>4339</v>
      </c>
      <c r="Q809" s="18" t="s">
        <v>655</v>
      </c>
      <c r="R809" s="33" t="s">
        <v>4340</v>
      </c>
      <c r="S809" s="33" t="s">
        <v>4341</v>
      </c>
      <c r="T809" s="33" t="s">
        <v>4342</v>
      </c>
      <c r="U809" s="33" t="s">
        <v>1781</v>
      </c>
      <c r="V809" s="31"/>
      <c r="W809" s="31"/>
      <c r="X809" s="31"/>
      <c r="Y809" s="31"/>
      <c r="Z809" s="2"/>
      <c r="AA809" s="2"/>
      <c r="AB809" s="2"/>
      <c r="AC809" s="2"/>
      <c r="AD809" s="2"/>
    </row>
    <row r="810" spans="1:30" ht="14.25" customHeight="1" x14ac:dyDescent="0.2">
      <c r="A810" s="18" t="s">
        <v>4343</v>
      </c>
      <c r="B810" s="1">
        <f>VLOOKUP('FINAL CODES'!A810,'Demographic data '!$A$2:$H$927,2,TRUE)</f>
        <v>616</v>
      </c>
      <c r="C810" s="1">
        <f>VLOOKUP(A810,'Demographic data '!$A$2:$H$927,3,TRUE)</f>
        <v>1</v>
      </c>
      <c r="D810" s="1">
        <f>VLOOKUP(A810,'Demographic data '!$A$2:$H$927,4,TRUE)</f>
        <v>39.550684931506851</v>
      </c>
      <c r="E810" s="1">
        <f>VLOOKUP(A810,'Demographic data '!$A$2:$H$927,5,TRUE)</f>
        <v>65</v>
      </c>
      <c r="F810" s="1">
        <f>VLOOKUP(A810,'Demographic data '!$A$2:$H$927,6,TRUE)</f>
        <v>4</v>
      </c>
      <c r="G810" s="1">
        <f>VLOOKUP(A810,'Demographic data '!$A$2:$H$927,7,TRUE)</f>
        <v>10</v>
      </c>
      <c r="H810" s="1">
        <f>VLOOKUP(A810,'Demographic data '!$A$2:$H$927,8,TRUE)</f>
        <v>3</v>
      </c>
      <c r="J810" s="18" t="s">
        <v>4344</v>
      </c>
      <c r="K810" s="18">
        <v>6</v>
      </c>
      <c r="L810" s="29"/>
      <c r="M810" s="29"/>
      <c r="N810" s="18" t="s">
        <v>4345</v>
      </c>
      <c r="O810" s="18">
        <v>-99</v>
      </c>
      <c r="P810" s="18" t="s">
        <v>4346</v>
      </c>
      <c r="Q810" s="18">
        <v>2</v>
      </c>
      <c r="R810" s="33" t="s">
        <v>4347</v>
      </c>
      <c r="S810" s="33" t="s">
        <v>4348</v>
      </c>
      <c r="T810" s="33" t="s">
        <v>4349</v>
      </c>
      <c r="U810" s="33">
        <v>12</v>
      </c>
      <c r="V810" s="31"/>
      <c r="W810" s="31"/>
      <c r="X810" s="31"/>
      <c r="Y810" s="31"/>
      <c r="Z810" s="2"/>
      <c r="AA810" s="2"/>
      <c r="AB810" s="2"/>
      <c r="AC810" s="2"/>
      <c r="AD810" s="2"/>
    </row>
    <row r="811" spans="1:30" ht="14.25" customHeight="1" x14ac:dyDescent="0.2">
      <c r="A811" s="18" t="s">
        <v>4350</v>
      </c>
      <c r="B811" s="1">
        <f>VLOOKUP('FINAL CODES'!A811,'Demographic data '!$A$2:$H$927,2,TRUE)</f>
        <v>890</v>
      </c>
      <c r="C811" s="1">
        <f>VLOOKUP(A811,'Demographic data '!$A$2:$H$927,3,TRUE)</f>
        <v>4</v>
      </c>
      <c r="D811" s="1">
        <f>VLOOKUP(A811,'Demographic data '!$A$2:$H$927,4,TRUE)</f>
        <v>41.342465753424655</v>
      </c>
      <c r="E811" s="1">
        <f>VLOOKUP(A811,'Demographic data '!$A$2:$H$927,5,TRUE)</f>
        <v>104</v>
      </c>
      <c r="F811" s="1">
        <f>VLOOKUP(A811,'Demographic data '!$A$2:$H$927,6,TRUE)</f>
        <v>4</v>
      </c>
      <c r="G811" s="1">
        <f>VLOOKUP(A811,'Demographic data '!$A$2:$H$927,7,TRUE)</f>
        <v>6</v>
      </c>
      <c r="H811" s="1">
        <f>VLOOKUP(A811,'Demographic data '!$A$2:$H$927,8,TRUE)</f>
        <v>3</v>
      </c>
      <c r="K811" s="18">
        <v>-99</v>
      </c>
      <c r="L811" s="29"/>
      <c r="M811" s="29"/>
      <c r="O811" s="18">
        <v>-99</v>
      </c>
      <c r="Q811" s="18">
        <v>-99</v>
      </c>
      <c r="R811" s="33"/>
      <c r="S811" s="33">
        <v>-99</v>
      </c>
      <c r="T811" s="33"/>
      <c r="U811" s="33">
        <v>-99</v>
      </c>
      <c r="V811" s="31"/>
      <c r="W811" s="31"/>
      <c r="X811" s="31"/>
      <c r="Y811" s="31"/>
      <c r="Z811" s="2"/>
      <c r="AA811" s="2"/>
      <c r="AB811" s="2"/>
      <c r="AC811" s="2"/>
      <c r="AD811" s="2"/>
    </row>
    <row r="812" spans="1:30" ht="14.25" customHeight="1" x14ac:dyDescent="0.2">
      <c r="A812" s="18" t="s">
        <v>4351</v>
      </c>
      <c r="B812" s="1">
        <f>VLOOKUP('FINAL CODES'!A812,'Demographic data '!$A$2:$H$927,2,TRUE)</f>
        <v>139</v>
      </c>
      <c r="C812" s="1">
        <f>VLOOKUP(A812,'Demographic data '!$A$2:$H$927,3,TRUE)</f>
        <v>1</v>
      </c>
      <c r="D812" s="1">
        <f>VLOOKUP(A812,'Demographic data '!$A$2:$H$927,4,TRUE)</f>
        <v>19.82191780821918</v>
      </c>
      <c r="E812" s="1">
        <f>VLOOKUP(A812,'Demographic data '!$A$2:$H$927,5,TRUE)</f>
        <v>185</v>
      </c>
      <c r="F812" s="1">
        <f>VLOOKUP(A812,'Demographic data '!$A$2:$H$927,6,TRUE)</f>
        <v>1</v>
      </c>
      <c r="G812" s="1">
        <f>VLOOKUP(A812,'Demographic data '!$A$2:$H$927,7,TRUE)</f>
        <v>12</v>
      </c>
      <c r="H812" s="1">
        <f>VLOOKUP(A812,'Demographic data '!$A$2:$H$927,8,TRUE)</f>
        <v>4</v>
      </c>
      <c r="J812" s="18" t="s">
        <v>4352</v>
      </c>
      <c r="K812" s="18" t="s">
        <v>4353</v>
      </c>
      <c r="L812" s="29"/>
      <c r="M812" s="29"/>
      <c r="N812" s="18" t="s">
        <v>4354</v>
      </c>
      <c r="O812" s="18" t="s">
        <v>511</v>
      </c>
      <c r="P812" s="18" t="s">
        <v>1122</v>
      </c>
      <c r="Q812" s="18">
        <v>-999</v>
      </c>
      <c r="R812" s="33" t="s">
        <v>4355</v>
      </c>
      <c r="S812" s="33">
        <v>2</v>
      </c>
      <c r="T812" s="33" t="s">
        <v>4356</v>
      </c>
      <c r="U812" s="33">
        <v>7</v>
      </c>
      <c r="V812" s="31"/>
      <c r="W812" s="31"/>
      <c r="X812" s="31"/>
      <c r="Y812" s="31"/>
      <c r="Z812" s="2"/>
      <c r="AA812" s="2"/>
      <c r="AB812" s="2"/>
      <c r="AC812" s="2"/>
      <c r="AD812" s="2"/>
    </row>
    <row r="813" spans="1:30" ht="14.25" customHeight="1" x14ac:dyDescent="0.2">
      <c r="A813" s="18" t="s">
        <v>4357</v>
      </c>
      <c r="B813" s="1">
        <f>VLOOKUP('FINAL CODES'!A813,'Demographic data '!$A$2:$H$927,2,TRUE)</f>
        <v>652</v>
      </c>
      <c r="C813" s="1">
        <f>VLOOKUP(A813,'Demographic data '!$A$2:$H$927,3,TRUE)</f>
        <v>0</v>
      </c>
      <c r="D813" s="1">
        <f>VLOOKUP(A813,'Demographic data '!$A$2:$H$927,4,TRUE)</f>
        <v>62.632876712328766</v>
      </c>
      <c r="E813" s="1">
        <f>VLOOKUP(A813,'Demographic data '!$A$2:$H$927,5,TRUE)</f>
        <v>75</v>
      </c>
      <c r="F813" s="1">
        <f>VLOOKUP(A813,'Demographic data '!$A$2:$H$927,6,TRUE)</f>
        <v>5</v>
      </c>
      <c r="G813" s="1">
        <f>VLOOKUP(A813,'Demographic data '!$A$2:$H$927,7,TRUE)</f>
        <v>11</v>
      </c>
      <c r="H813" s="1">
        <f>VLOOKUP(A813,'Demographic data '!$A$2:$H$927,8,TRUE)</f>
        <v>11</v>
      </c>
      <c r="J813" s="18" t="s">
        <v>4358</v>
      </c>
      <c r="K813" s="18" t="s">
        <v>921</v>
      </c>
      <c r="L813" s="29"/>
      <c r="M813" s="29"/>
      <c r="N813" s="18" t="s">
        <v>4359</v>
      </c>
      <c r="O813" s="18" t="s">
        <v>1776</v>
      </c>
      <c r="P813" s="18" t="s">
        <v>4360</v>
      </c>
      <c r="Q813" s="18">
        <v>2</v>
      </c>
      <c r="R813" s="33" t="s">
        <v>4361</v>
      </c>
      <c r="S813" s="33" t="s">
        <v>80</v>
      </c>
      <c r="T813" s="33" t="s">
        <v>4362</v>
      </c>
      <c r="U813" s="33">
        <v>13</v>
      </c>
      <c r="V813" s="31"/>
      <c r="W813" s="31"/>
      <c r="X813" s="31"/>
      <c r="Y813" s="31"/>
      <c r="Z813" s="2"/>
      <c r="AA813" s="2"/>
      <c r="AB813" s="2"/>
      <c r="AC813" s="2"/>
      <c r="AD813" s="2"/>
    </row>
    <row r="814" spans="1:30" ht="14.25" customHeight="1" x14ac:dyDescent="0.2">
      <c r="A814" s="18" t="s">
        <v>4363</v>
      </c>
      <c r="B814" s="1">
        <f>VLOOKUP('FINAL CODES'!A814,'Demographic data '!$A$2:$H$927,2,TRUE)</f>
        <v>1432</v>
      </c>
      <c r="C814" s="1">
        <f>VLOOKUP(A814,'Demographic data '!$A$2:$H$927,3,TRUE)</f>
        <v>1</v>
      </c>
      <c r="D814" s="1">
        <f>VLOOKUP(A814,'Demographic data '!$A$2:$H$927,4,TRUE)</f>
        <v>58.07123287671233</v>
      </c>
      <c r="E814" s="1">
        <f>VLOOKUP(A814,'Demographic data '!$A$2:$H$927,5,TRUE)</f>
        <v>122</v>
      </c>
      <c r="F814" s="1">
        <f>VLOOKUP(A814,'Demographic data '!$A$2:$H$927,6,TRUE)</f>
        <v>5</v>
      </c>
      <c r="G814" s="1">
        <f>VLOOKUP(A814,'Demographic data '!$A$2:$H$927,7,TRUE)</f>
        <v>4</v>
      </c>
      <c r="H814" s="1">
        <f>VLOOKUP(A814,'Demographic data '!$A$2:$H$927,8,TRUE)</f>
        <v>10</v>
      </c>
      <c r="J814" s="18" t="s">
        <v>4364</v>
      </c>
      <c r="K814" s="18" t="s">
        <v>509</v>
      </c>
      <c r="L814" s="29"/>
      <c r="M814" s="29"/>
      <c r="N814" s="18" t="s">
        <v>54</v>
      </c>
      <c r="O814" s="18">
        <v>-99</v>
      </c>
      <c r="P814" s="18" t="s">
        <v>54</v>
      </c>
      <c r="Q814" s="18">
        <v>-99</v>
      </c>
      <c r="R814" s="33" t="s">
        <v>54</v>
      </c>
      <c r="S814" s="33">
        <v>-99</v>
      </c>
      <c r="T814" s="33" t="s">
        <v>54</v>
      </c>
      <c r="U814" s="33">
        <v>-99</v>
      </c>
      <c r="V814" s="31"/>
      <c r="W814" s="31"/>
      <c r="X814" s="31"/>
      <c r="Y814" s="31"/>
      <c r="Z814" s="2"/>
      <c r="AA814" s="2"/>
      <c r="AB814" s="2"/>
      <c r="AC814" s="2"/>
      <c r="AD814" s="2"/>
    </row>
    <row r="815" spans="1:30" ht="14.25" customHeight="1" x14ac:dyDescent="0.2">
      <c r="A815" s="18" t="s">
        <v>4365</v>
      </c>
      <c r="B815" s="1">
        <f>VLOOKUP('FINAL CODES'!A815,'Demographic data '!$A$2:$H$927,2,TRUE)</f>
        <v>1474</v>
      </c>
      <c r="C815" s="1">
        <f>VLOOKUP(A815,'Demographic data '!$A$2:$H$927,3,TRUE)</f>
        <v>1</v>
      </c>
      <c r="D815" s="1">
        <f>VLOOKUP(A815,'Demographic data '!$A$2:$H$927,4,TRUE)</f>
        <v>37.210958904109589</v>
      </c>
      <c r="E815" s="1">
        <f>VLOOKUP(A815,'Demographic data '!$A$2:$H$927,5,TRUE)</f>
        <v>185</v>
      </c>
      <c r="F815" s="1">
        <f>VLOOKUP(A815,'Demographic data '!$A$2:$H$927,6,TRUE)</f>
        <v>3</v>
      </c>
      <c r="G815" s="1">
        <f>VLOOKUP(A815,'Demographic data '!$A$2:$H$927,7,TRUE)</f>
        <v>7</v>
      </c>
      <c r="H815" s="1">
        <f>VLOOKUP(A815,'Demographic data '!$A$2:$H$927,8,TRUE)</f>
        <v>5</v>
      </c>
      <c r="J815" s="18" t="s">
        <v>4366</v>
      </c>
      <c r="K815" s="18">
        <v>-999</v>
      </c>
      <c r="L815" s="29"/>
      <c r="M815" s="29"/>
      <c r="N815" s="18" t="s">
        <v>4367</v>
      </c>
      <c r="O815" s="18" t="s">
        <v>387</v>
      </c>
      <c r="P815" s="18" t="s">
        <v>4368</v>
      </c>
      <c r="Q815" s="18">
        <v>-999</v>
      </c>
      <c r="R815" s="33" t="s">
        <v>4369</v>
      </c>
      <c r="S815" s="33">
        <v>2</v>
      </c>
      <c r="T815" s="33" t="s">
        <v>4370</v>
      </c>
      <c r="U815" s="33">
        <v>6</v>
      </c>
      <c r="V815" s="31"/>
      <c r="W815" s="31"/>
      <c r="X815" s="31"/>
      <c r="Y815" s="31"/>
      <c r="Z815" s="2"/>
      <c r="AA815" s="2"/>
      <c r="AB815" s="2"/>
      <c r="AC815" s="2"/>
      <c r="AD815" s="2"/>
    </row>
    <row r="816" spans="1:30" ht="14.25" customHeight="1" x14ac:dyDescent="0.2">
      <c r="A816" s="18" t="s">
        <v>4371</v>
      </c>
      <c r="B816" s="1">
        <f>VLOOKUP('FINAL CODES'!A816,'Demographic data '!$A$2:$H$927,2,TRUE)</f>
        <v>3051</v>
      </c>
      <c r="C816" s="1">
        <f>VLOOKUP(A816,'Demographic data '!$A$2:$H$927,3,TRUE)</f>
        <v>1</v>
      </c>
      <c r="D816" s="1">
        <f>VLOOKUP(A816,'Demographic data '!$A$2:$H$927,4,TRUE)</f>
        <v>30.684931506849313</v>
      </c>
      <c r="E816" s="1">
        <f>VLOOKUP(A816,'Demographic data '!$A$2:$H$927,5,TRUE)</f>
        <v>185</v>
      </c>
      <c r="F816" s="1">
        <f>VLOOKUP(A816,'Demographic data '!$A$2:$H$927,6,TRUE)</f>
        <v>3</v>
      </c>
      <c r="G816" s="1">
        <f>VLOOKUP(A816,'Demographic data '!$A$2:$H$927,7,TRUE)</f>
        <v>2</v>
      </c>
      <c r="H816" s="1">
        <f>VLOOKUP(A816,'Demographic data '!$A$2:$H$927,8,TRUE)</f>
        <v>4</v>
      </c>
      <c r="J816" s="18" t="s">
        <v>4372</v>
      </c>
      <c r="K816" s="18" t="s">
        <v>179</v>
      </c>
      <c r="L816" s="29"/>
      <c r="M816" s="29"/>
      <c r="N816" s="18" t="s">
        <v>4373</v>
      </c>
      <c r="O816" s="18" t="s">
        <v>1625</v>
      </c>
      <c r="P816" s="18" t="s">
        <v>4374</v>
      </c>
      <c r="Q816" s="18">
        <v>2</v>
      </c>
      <c r="R816" s="33" t="s">
        <v>4375</v>
      </c>
      <c r="S816" s="33">
        <v>1</v>
      </c>
      <c r="T816" s="33" t="s">
        <v>4376</v>
      </c>
      <c r="U816" s="33" t="s">
        <v>4377</v>
      </c>
      <c r="V816" s="31"/>
      <c r="W816" s="31"/>
      <c r="X816" s="31"/>
      <c r="Y816" s="31"/>
      <c r="Z816" s="2"/>
      <c r="AA816" s="2"/>
      <c r="AB816" s="2"/>
      <c r="AC816" s="2"/>
      <c r="AD816" s="2"/>
    </row>
    <row r="817" spans="1:34" ht="14.25" customHeight="1" x14ac:dyDescent="0.2">
      <c r="A817" s="18" t="s">
        <v>4378</v>
      </c>
      <c r="B817" s="1">
        <f>VLOOKUP('FINAL CODES'!A817,'Demographic data '!$A$2:$H$927,2,TRUE)</f>
        <v>1341</v>
      </c>
      <c r="C817" s="1">
        <f>VLOOKUP(A817,'Demographic data '!$A$2:$H$927,3,TRUE)</f>
        <v>1</v>
      </c>
      <c r="D817" s="1">
        <f>VLOOKUP(A817,'Demographic data '!$A$2:$H$927,4,TRUE)</f>
        <v>35.909589041095892</v>
      </c>
      <c r="E817" s="1">
        <f>VLOOKUP(A817,'Demographic data '!$A$2:$H$927,5,TRUE)</f>
        <v>185</v>
      </c>
      <c r="F817" s="1">
        <f>VLOOKUP(A817,'Demographic data '!$A$2:$H$927,6,TRUE)</f>
        <v>4</v>
      </c>
      <c r="G817" s="1">
        <f>VLOOKUP(A817,'Demographic data '!$A$2:$H$927,7,TRUE)</f>
        <v>8</v>
      </c>
      <c r="H817" s="1">
        <f>VLOOKUP(A817,'Demographic data '!$A$2:$H$927,8,TRUE)</f>
        <v>5</v>
      </c>
      <c r="J817" s="18" t="s">
        <v>54</v>
      </c>
      <c r="K817" s="18">
        <v>-99</v>
      </c>
      <c r="L817" s="29"/>
      <c r="M817" s="29"/>
      <c r="N817" s="18" t="s">
        <v>54</v>
      </c>
      <c r="O817" s="18">
        <v>-99</v>
      </c>
      <c r="P817" s="18" t="s">
        <v>54</v>
      </c>
      <c r="Q817" s="18">
        <v>-99</v>
      </c>
      <c r="R817" s="33" t="s">
        <v>54</v>
      </c>
      <c r="S817" s="33">
        <v>-99</v>
      </c>
      <c r="T817" s="33" t="s">
        <v>54</v>
      </c>
      <c r="U817" s="33">
        <v>-99</v>
      </c>
      <c r="V817" s="31"/>
      <c r="W817" s="31"/>
      <c r="X817" s="31"/>
      <c r="Y817" s="31"/>
      <c r="Z817" s="2"/>
      <c r="AA817" s="2"/>
      <c r="AB817" s="2"/>
      <c r="AC817" s="2"/>
      <c r="AD817" s="2"/>
    </row>
    <row r="818" spans="1:34" ht="14.25" customHeight="1" x14ac:dyDescent="0.2">
      <c r="A818" s="18" t="s">
        <v>4379</v>
      </c>
      <c r="B818" s="1">
        <f>VLOOKUP('FINAL CODES'!A818,'Demographic data '!$A$2:$H$927,2,TRUE)</f>
        <v>103</v>
      </c>
      <c r="C818" s="1">
        <f>VLOOKUP(A818,'Demographic data '!$A$2:$H$927,3,TRUE)</f>
        <v>0</v>
      </c>
      <c r="D818" s="1">
        <f>VLOOKUP(A818,'Demographic data '!$A$2:$H$927,4,TRUE)</f>
        <v>26.578082191780823</v>
      </c>
      <c r="E818" s="1">
        <f>VLOOKUP(A818,'Demographic data '!$A$2:$H$927,5,TRUE)</f>
        <v>185</v>
      </c>
      <c r="F818" s="1">
        <f>VLOOKUP(A818,'Demographic data '!$A$2:$H$927,6,TRUE)</f>
        <v>4</v>
      </c>
      <c r="G818" s="1">
        <f>VLOOKUP(A818,'Demographic data '!$A$2:$H$927,7,TRUE)</f>
        <v>3</v>
      </c>
      <c r="H818" s="1">
        <f>VLOOKUP(A818,'Demographic data '!$A$2:$H$927,8,TRUE)</f>
        <v>4</v>
      </c>
      <c r="J818" s="18" t="s">
        <v>54</v>
      </c>
      <c r="K818" s="18">
        <v>-99</v>
      </c>
      <c r="L818" s="29"/>
      <c r="M818" s="29"/>
      <c r="N818" s="18" t="s">
        <v>54</v>
      </c>
      <c r="O818" s="18">
        <v>-99</v>
      </c>
      <c r="P818" s="18" t="s">
        <v>54</v>
      </c>
      <c r="Q818" s="18">
        <v>-99</v>
      </c>
      <c r="R818" s="33" t="s">
        <v>54</v>
      </c>
      <c r="S818" s="33">
        <v>-99</v>
      </c>
      <c r="T818" s="33" t="s">
        <v>54</v>
      </c>
      <c r="U818" s="33">
        <v>-99</v>
      </c>
      <c r="V818" s="31"/>
      <c r="W818" s="31"/>
      <c r="X818" s="31"/>
      <c r="Y818" s="31"/>
      <c r="Z818" s="2"/>
      <c r="AA818" s="2"/>
      <c r="AB818" s="2"/>
      <c r="AC818" s="2"/>
      <c r="AD818" s="2"/>
    </row>
    <row r="819" spans="1:34" ht="14.25" customHeight="1" x14ac:dyDescent="0.2">
      <c r="A819" s="18" t="s">
        <v>4380</v>
      </c>
      <c r="B819" s="1">
        <f>VLOOKUP('FINAL CODES'!A819,'Demographic data '!$A$2:$H$927,2,TRUE)</f>
        <v>457</v>
      </c>
      <c r="C819" s="1">
        <f>VLOOKUP(A819,'Demographic data '!$A$2:$H$927,3,TRUE)</f>
        <v>0</v>
      </c>
      <c r="D819" s="1">
        <f>VLOOKUP(A819,'Demographic data '!$A$2:$H$927,4,TRUE)</f>
        <v>22.432876712328767</v>
      </c>
      <c r="E819" s="1">
        <f>VLOOKUP(A819,'Demographic data '!$A$2:$H$927,5,TRUE)</f>
        <v>84</v>
      </c>
      <c r="F819" s="1">
        <f>VLOOKUP(A819,'Demographic data '!$A$2:$H$927,6,TRUE)</f>
        <v>1</v>
      </c>
      <c r="G819" s="1">
        <f>VLOOKUP(A819,'Demographic data '!$A$2:$H$927,7,TRUE)</f>
        <v>3</v>
      </c>
      <c r="H819" s="1">
        <f>VLOOKUP(A819,'Demographic data '!$A$2:$H$927,8,TRUE)</f>
        <v>10</v>
      </c>
      <c r="J819" s="18" t="s">
        <v>4381</v>
      </c>
      <c r="K819" s="18">
        <v>6</v>
      </c>
      <c r="L819" s="29"/>
      <c r="M819" s="29"/>
      <c r="N819" s="18" t="s">
        <v>4382</v>
      </c>
      <c r="O819" s="18" t="s">
        <v>916</v>
      </c>
      <c r="P819" s="18" t="s">
        <v>4383</v>
      </c>
      <c r="Q819" s="18">
        <v>-999</v>
      </c>
      <c r="R819" s="33" t="s">
        <v>4384</v>
      </c>
      <c r="S819" s="33" t="s">
        <v>4385</v>
      </c>
      <c r="T819" s="33" t="s">
        <v>4386</v>
      </c>
      <c r="U819" s="33">
        <v>6</v>
      </c>
      <c r="V819" s="31"/>
      <c r="W819" s="31"/>
      <c r="X819" s="31"/>
      <c r="Y819" s="31"/>
      <c r="Z819" s="2"/>
      <c r="AA819" s="2"/>
      <c r="AB819" s="2"/>
      <c r="AC819" s="2"/>
      <c r="AD819" s="2"/>
    </row>
    <row r="820" spans="1:34" ht="14.25" customHeight="1" x14ac:dyDescent="0.2">
      <c r="A820" s="18" t="s">
        <v>4387</v>
      </c>
      <c r="B820" s="1">
        <f>VLOOKUP('FINAL CODES'!A820,'Demographic data '!$A$2:$H$927,2,TRUE)</f>
        <v>1874</v>
      </c>
      <c r="C820" s="1">
        <f>VLOOKUP(A820,'Demographic data '!$A$2:$H$927,3,TRUE)</f>
        <v>0</v>
      </c>
      <c r="D820" s="1">
        <f>VLOOKUP(A820,'Demographic data '!$A$2:$H$927,4,TRUE)</f>
        <v>25.446575342465753</v>
      </c>
      <c r="E820" s="1">
        <f>VLOOKUP(A820,'Demographic data '!$A$2:$H$927,5,TRUE)</f>
        <v>75</v>
      </c>
      <c r="F820" s="1">
        <f>VLOOKUP(A820,'Demographic data '!$A$2:$H$927,6,TRUE)</f>
        <v>4</v>
      </c>
      <c r="G820" s="1">
        <f>VLOOKUP(A820,'Demographic data '!$A$2:$H$927,7,TRUE)</f>
        <v>10</v>
      </c>
      <c r="H820" s="1">
        <f>VLOOKUP(A820,'Demographic data '!$A$2:$H$927,8,TRUE)</f>
        <v>3</v>
      </c>
      <c r="J820" s="18" t="s">
        <v>4388</v>
      </c>
      <c r="K820" s="18" t="s">
        <v>4389</v>
      </c>
      <c r="L820" s="32" t="s">
        <v>615</v>
      </c>
      <c r="M820" s="32" t="s">
        <v>4389</v>
      </c>
      <c r="N820" s="18" t="s">
        <v>4390</v>
      </c>
      <c r="O820" s="18" t="s">
        <v>628</v>
      </c>
      <c r="P820" s="18" t="s">
        <v>4391</v>
      </c>
      <c r="Q820" s="18">
        <v>2</v>
      </c>
      <c r="R820" s="33" t="s">
        <v>54</v>
      </c>
      <c r="S820" s="33">
        <v>-99</v>
      </c>
      <c r="T820" s="33" t="s">
        <v>4392</v>
      </c>
      <c r="U820" s="33" t="s">
        <v>641</v>
      </c>
      <c r="V820" s="31"/>
      <c r="W820" s="31"/>
      <c r="X820" s="31"/>
      <c r="Y820" s="31"/>
      <c r="Z820" s="2"/>
      <c r="AA820" s="2"/>
      <c r="AB820" s="2"/>
      <c r="AC820" s="2"/>
      <c r="AD820" s="2"/>
    </row>
    <row r="821" spans="1:34" ht="14.25" customHeight="1" x14ac:dyDescent="0.2">
      <c r="A821" s="18" t="s">
        <v>4393</v>
      </c>
      <c r="B821" s="1">
        <f>VLOOKUP('FINAL CODES'!A821,'Demographic data '!$A$2:$H$927,2,TRUE)</f>
        <v>1285</v>
      </c>
      <c r="C821" s="1">
        <f>VLOOKUP(A821,'Demographic data '!$A$2:$H$927,3,TRUE)</f>
        <v>1</v>
      </c>
      <c r="D821" s="1">
        <f>VLOOKUP(A821,'Demographic data '!$A$2:$H$927,4,TRUE)</f>
        <v>32.901369863013699</v>
      </c>
      <c r="E821" s="1">
        <f>VLOOKUP(A821,'Demographic data '!$A$2:$H$927,5,TRUE)</f>
        <v>169</v>
      </c>
      <c r="F821" s="1">
        <f>VLOOKUP(A821,'Demographic data '!$A$2:$H$927,6,TRUE)</f>
        <v>4</v>
      </c>
      <c r="G821" s="1">
        <f>VLOOKUP(A821,'Demographic data '!$A$2:$H$927,7,TRUE)</f>
        <v>11</v>
      </c>
      <c r="H821" s="1">
        <f>VLOOKUP(A821,'Demographic data '!$A$2:$H$927,8,TRUE)</f>
        <v>3</v>
      </c>
      <c r="J821" s="18" t="s">
        <v>4394</v>
      </c>
      <c r="K821" s="18">
        <v>2</v>
      </c>
      <c r="L821" s="29"/>
      <c r="M821" s="29"/>
      <c r="N821" s="18" t="s">
        <v>4395</v>
      </c>
      <c r="O821" s="18">
        <v>1</v>
      </c>
      <c r="P821" s="18" t="s">
        <v>54</v>
      </c>
      <c r="Q821" s="18">
        <v>-99</v>
      </c>
      <c r="R821" s="33" t="s">
        <v>54</v>
      </c>
      <c r="S821" s="33">
        <v>-99</v>
      </c>
      <c r="T821" s="33" t="s">
        <v>54</v>
      </c>
      <c r="U821" s="33">
        <v>-99</v>
      </c>
      <c r="V821" s="31"/>
      <c r="W821" s="31"/>
      <c r="X821" s="31"/>
      <c r="Y821" s="31"/>
      <c r="Z821" s="2"/>
      <c r="AA821" s="2"/>
      <c r="AB821" s="2"/>
      <c r="AC821" s="2"/>
      <c r="AD821" s="2"/>
      <c r="AG821" s="18" t="s">
        <v>4396</v>
      </c>
      <c r="AH821" s="18" t="s">
        <v>4397</v>
      </c>
    </row>
    <row r="822" spans="1:34" ht="14.25" customHeight="1" x14ac:dyDescent="0.2">
      <c r="A822" s="18" t="s">
        <v>4398</v>
      </c>
      <c r="B822" s="1">
        <f>VLOOKUP('FINAL CODES'!A822,'Demographic data '!$A$2:$H$927,2,TRUE)</f>
        <v>289</v>
      </c>
      <c r="C822" s="1">
        <f>VLOOKUP(A822,'Demographic data '!$A$2:$H$927,3,TRUE)</f>
        <v>1</v>
      </c>
      <c r="D822" s="1">
        <f>VLOOKUP(A822,'Demographic data '!$A$2:$H$927,4,TRUE)</f>
        <v>24.027397260273972</v>
      </c>
      <c r="E822" s="1">
        <f>VLOOKUP(A822,'Demographic data '!$A$2:$H$927,5,TRUE)</f>
        <v>185</v>
      </c>
      <c r="F822" s="1">
        <f>VLOOKUP(A822,'Demographic data '!$A$2:$H$927,6,TRUE)</f>
        <v>1</v>
      </c>
      <c r="G822" s="1">
        <f>VLOOKUP(A822,'Demographic data '!$A$2:$H$927,7,TRUE)</f>
        <v>1</v>
      </c>
      <c r="H822" s="1">
        <f>VLOOKUP(A822,'Demographic data '!$A$2:$H$927,8,TRUE)</f>
        <v>1</v>
      </c>
      <c r="J822" s="18" t="s">
        <v>4399</v>
      </c>
      <c r="K822" s="18">
        <v>2</v>
      </c>
      <c r="L822" s="29"/>
      <c r="M822" s="29"/>
      <c r="N822" s="18" t="s">
        <v>4400</v>
      </c>
      <c r="O822" s="18" t="s">
        <v>1403</v>
      </c>
      <c r="P822" s="18" t="s">
        <v>4401</v>
      </c>
      <c r="Q822" s="18">
        <v>2</v>
      </c>
      <c r="R822" s="33" t="s">
        <v>4402</v>
      </c>
      <c r="S822" s="33" t="s">
        <v>101</v>
      </c>
      <c r="T822" s="33" t="s">
        <v>878</v>
      </c>
      <c r="U822" s="33">
        <v>6</v>
      </c>
      <c r="V822" s="31"/>
      <c r="W822" s="31"/>
      <c r="X822" s="31"/>
      <c r="Y822" s="31"/>
      <c r="Z822" s="2"/>
      <c r="AA822" s="2"/>
      <c r="AB822" s="2"/>
      <c r="AC822" s="2"/>
      <c r="AD822" s="2"/>
    </row>
    <row r="823" spans="1:34" ht="14.25" customHeight="1" x14ac:dyDescent="0.2">
      <c r="A823" s="18" t="s">
        <v>4403</v>
      </c>
      <c r="B823" s="1">
        <f>VLOOKUP('FINAL CODES'!A823,'Demographic data '!$A$2:$H$927,2,TRUE)</f>
        <v>1196</v>
      </c>
      <c r="C823" s="1">
        <f>VLOOKUP(A823,'Demographic data '!$A$2:$H$927,3,TRUE)</f>
        <v>1</v>
      </c>
      <c r="D823" s="1">
        <f>VLOOKUP(A823,'Demographic data '!$A$2:$H$927,4,TRUE)</f>
        <v>31.613698630136987</v>
      </c>
      <c r="E823" s="1">
        <f>VLOOKUP(A823,'Demographic data '!$A$2:$H$927,5,TRUE)</f>
        <v>63</v>
      </c>
      <c r="F823" s="1">
        <f>VLOOKUP(A823,'Demographic data '!$A$2:$H$927,6,TRUE)</f>
        <v>7</v>
      </c>
      <c r="G823" s="1">
        <f>VLOOKUP(A823,'Demographic data '!$A$2:$H$927,7,TRUE)</f>
        <v>5</v>
      </c>
      <c r="H823" s="1">
        <f>VLOOKUP(A823,'Demographic data '!$A$2:$H$927,8,TRUE)</f>
        <v>5</v>
      </c>
      <c r="J823" s="18" t="s">
        <v>4404</v>
      </c>
      <c r="K823" s="18" t="s">
        <v>1047</v>
      </c>
      <c r="L823" s="29"/>
      <c r="M823" s="29"/>
      <c r="N823" s="18" t="s">
        <v>242</v>
      </c>
      <c r="O823" s="18">
        <v>-999</v>
      </c>
      <c r="P823" s="18" t="s">
        <v>4405</v>
      </c>
      <c r="Q823" s="18" t="s">
        <v>655</v>
      </c>
      <c r="R823" s="33" t="s">
        <v>4406</v>
      </c>
      <c r="S823" s="33" t="s">
        <v>101</v>
      </c>
      <c r="T823" s="33" t="s">
        <v>1862</v>
      </c>
      <c r="U823" s="33">
        <v>13</v>
      </c>
      <c r="V823" s="31"/>
      <c r="W823" s="31"/>
      <c r="X823" s="31"/>
      <c r="Y823" s="31"/>
      <c r="Z823" s="2"/>
      <c r="AA823" s="2"/>
      <c r="AB823" s="2"/>
      <c r="AC823" s="2"/>
      <c r="AD823" s="2"/>
    </row>
    <row r="824" spans="1:34" ht="14.25" customHeight="1" x14ac:dyDescent="0.2">
      <c r="A824" s="18" t="s">
        <v>4407</v>
      </c>
      <c r="B824" s="1">
        <f>VLOOKUP('FINAL CODES'!A824,'Demographic data '!$A$2:$H$927,2,TRUE)</f>
        <v>1571</v>
      </c>
      <c r="C824" s="1">
        <f>VLOOKUP(A824,'Demographic data '!$A$2:$H$927,3,TRUE)</f>
        <v>1</v>
      </c>
      <c r="D824" s="1">
        <f>VLOOKUP(A824,'Demographic data '!$A$2:$H$927,4,TRUE)</f>
        <v>57.386301369863013</v>
      </c>
      <c r="E824" s="1">
        <f>VLOOKUP(A824,'Demographic data '!$A$2:$H$927,5,TRUE)</f>
        <v>187</v>
      </c>
      <c r="F824" s="1">
        <f>VLOOKUP(A824,'Demographic data '!$A$2:$H$927,6,TRUE)</f>
        <v>6</v>
      </c>
      <c r="G824" s="1">
        <f>VLOOKUP(A824,'Demographic data '!$A$2:$H$927,7,TRUE)</f>
        <v>12</v>
      </c>
      <c r="H824" s="1">
        <f>VLOOKUP(A824,'Demographic data '!$A$2:$H$927,8,TRUE)</f>
        <v>10</v>
      </c>
      <c r="J824" s="18" t="s">
        <v>4408</v>
      </c>
      <c r="K824" s="18">
        <v>6</v>
      </c>
      <c r="L824" s="32">
        <v>6</v>
      </c>
      <c r="M824" s="32">
        <v>6</v>
      </c>
      <c r="N824" s="18" t="s">
        <v>4409</v>
      </c>
      <c r="O824" s="18">
        <v>1</v>
      </c>
      <c r="P824" s="18" t="s">
        <v>4410</v>
      </c>
      <c r="Q824" s="18">
        <v>11</v>
      </c>
      <c r="R824" s="33" t="s">
        <v>4411</v>
      </c>
      <c r="S824" s="33">
        <v>3</v>
      </c>
      <c r="T824" s="33" t="s">
        <v>682</v>
      </c>
      <c r="U824" s="33">
        <v>13</v>
      </c>
      <c r="V824" s="31"/>
      <c r="W824" s="31"/>
      <c r="X824" s="31"/>
      <c r="Y824" s="31"/>
      <c r="Z824" s="2"/>
      <c r="AA824" s="2"/>
      <c r="AB824" s="2"/>
      <c r="AC824" s="2"/>
      <c r="AD824" s="2"/>
    </row>
    <row r="825" spans="1:34" ht="14.25" customHeight="1" x14ac:dyDescent="0.2">
      <c r="A825" s="18" t="s">
        <v>4412</v>
      </c>
      <c r="B825" s="1">
        <f>VLOOKUP('FINAL CODES'!A825,'Demographic data '!$A$2:$H$927,2,TRUE)</f>
        <v>330</v>
      </c>
      <c r="C825" s="1">
        <f>VLOOKUP(A825,'Demographic data '!$A$2:$H$927,3,TRUE)</f>
        <v>1</v>
      </c>
      <c r="D825" s="1">
        <f>VLOOKUP(A825,'Demographic data '!$A$2:$H$927,4,TRUE)</f>
        <v>21.106849315068494</v>
      </c>
      <c r="E825" s="1">
        <f>VLOOKUP(A825,'Demographic data '!$A$2:$H$927,5,TRUE)</f>
        <v>185</v>
      </c>
      <c r="F825" s="1">
        <f>VLOOKUP(A825,'Demographic data '!$A$2:$H$927,6,TRUE)</f>
        <v>10</v>
      </c>
      <c r="G825" s="1">
        <f>VLOOKUP(A825,'Demographic data '!$A$2:$H$927,7,TRUE)</f>
        <v>1</v>
      </c>
      <c r="H825" s="1">
        <f>VLOOKUP(A825,'Demographic data '!$A$2:$H$927,8,TRUE)</f>
        <v>8</v>
      </c>
      <c r="J825" s="18" t="s">
        <v>4413</v>
      </c>
      <c r="K825" s="18" t="s">
        <v>504</v>
      </c>
      <c r="L825" s="29"/>
      <c r="M825" s="29"/>
      <c r="N825" s="18" t="s">
        <v>4414</v>
      </c>
      <c r="O825" s="18" t="s">
        <v>426</v>
      </c>
      <c r="P825" s="18" t="s">
        <v>4415</v>
      </c>
      <c r="Q825" s="18">
        <v>2</v>
      </c>
      <c r="R825" s="33" t="s">
        <v>4416</v>
      </c>
      <c r="S825" s="33" t="s">
        <v>4417</v>
      </c>
      <c r="T825" s="33" t="s">
        <v>4418</v>
      </c>
      <c r="U825" s="33">
        <v>13</v>
      </c>
      <c r="V825" s="31"/>
      <c r="W825" s="31"/>
      <c r="X825" s="31"/>
      <c r="Y825" s="31"/>
      <c r="Z825" s="2"/>
      <c r="AA825" s="2"/>
      <c r="AB825" s="2"/>
      <c r="AC825" s="2"/>
      <c r="AD825" s="2"/>
    </row>
    <row r="826" spans="1:34" ht="14.25" customHeight="1" x14ac:dyDescent="0.2">
      <c r="A826" s="18" t="s">
        <v>4419</v>
      </c>
      <c r="B826" s="1">
        <f>VLOOKUP('FINAL CODES'!A826,'Demographic data '!$A$2:$H$927,2,TRUE)</f>
        <v>72</v>
      </c>
      <c r="C826" s="1">
        <f>VLOOKUP(A826,'Demographic data '!$A$2:$H$927,3,TRUE)</f>
        <v>1</v>
      </c>
      <c r="D826" s="1">
        <f>VLOOKUP(A826,'Demographic data '!$A$2:$H$927,4,TRUE)</f>
        <v>58.69315068493151</v>
      </c>
      <c r="E826" s="1">
        <f>VLOOKUP(A826,'Demographic data '!$A$2:$H$927,5,TRUE)</f>
        <v>185</v>
      </c>
      <c r="F826" s="1">
        <f>VLOOKUP(A826,'Demographic data '!$A$2:$H$927,6,TRUE)</f>
        <v>4</v>
      </c>
      <c r="G826" s="1">
        <f>VLOOKUP(A826,'Demographic data '!$A$2:$H$927,7,TRUE)</f>
        <v>7</v>
      </c>
      <c r="H826" s="1">
        <f>VLOOKUP(A826,'Demographic data '!$A$2:$H$927,8,TRUE)</f>
        <v>10</v>
      </c>
      <c r="J826" s="18" t="s">
        <v>4420</v>
      </c>
      <c r="K826" s="18" t="s">
        <v>101</v>
      </c>
      <c r="L826" s="29"/>
      <c r="M826" s="29"/>
      <c r="N826" s="18" t="s">
        <v>4421</v>
      </c>
      <c r="O826" s="18" t="s">
        <v>125</v>
      </c>
      <c r="P826" s="18" t="s">
        <v>54</v>
      </c>
      <c r="Q826" s="18">
        <v>-99</v>
      </c>
      <c r="R826" s="33" t="s">
        <v>54</v>
      </c>
      <c r="S826" s="33">
        <v>-99</v>
      </c>
      <c r="T826" s="33" t="s">
        <v>54</v>
      </c>
      <c r="U826" s="33">
        <v>-99</v>
      </c>
      <c r="V826" s="31"/>
      <c r="W826" s="31"/>
      <c r="X826" s="31"/>
      <c r="Y826" s="31"/>
      <c r="Z826" s="2"/>
      <c r="AA826" s="2"/>
      <c r="AB826" s="2"/>
      <c r="AC826" s="2"/>
      <c r="AD826" s="2"/>
    </row>
    <row r="827" spans="1:34" ht="14.25" customHeight="1" x14ac:dyDescent="0.2">
      <c r="A827" s="18" t="s">
        <v>4422</v>
      </c>
      <c r="B827" s="1">
        <f>VLOOKUP('FINAL CODES'!A827,'Demographic data '!$A$2:$H$927,2,TRUE)</f>
        <v>1964</v>
      </c>
      <c r="C827" s="1">
        <f>VLOOKUP(A827,'Demographic data '!$A$2:$H$927,3,TRUE)</f>
        <v>0</v>
      </c>
      <c r="D827" s="1">
        <f>VLOOKUP(A827,'Demographic data '!$A$2:$H$927,4,TRUE)</f>
        <v>44.268493150684932</v>
      </c>
      <c r="E827" s="1">
        <f>VLOOKUP(A827,'Demographic data '!$A$2:$H$927,5,TRUE)</f>
        <v>185</v>
      </c>
      <c r="F827" s="1">
        <f>VLOOKUP(A827,'Demographic data '!$A$2:$H$927,6,TRUE)</f>
        <v>3</v>
      </c>
      <c r="G827" s="1">
        <f>VLOOKUP(A827,'Demographic data '!$A$2:$H$927,7,TRUE)</f>
        <v>8</v>
      </c>
      <c r="H827" s="1">
        <f>VLOOKUP(A827,'Demographic data '!$A$2:$H$927,8,TRUE)</f>
        <v>3</v>
      </c>
      <c r="J827" s="18" t="s">
        <v>4423</v>
      </c>
      <c r="K827" s="18" t="s">
        <v>1304</v>
      </c>
      <c r="L827" s="29"/>
      <c r="M827" s="29"/>
      <c r="N827" s="18" t="s">
        <v>4424</v>
      </c>
      <c r="O827" s="18" t="s">
        <v>125</v>
      </c>
      <c r="P827" s="18" t="s">
        <v>4425</v>
      </c>
      <c r="Q827" s="18">
        <v>2</v>
      </c>
      <c r="R827" s="33" t="s">
        <v>4426</v>
      </c>
      <c r="S827" s="33" t="s">
        <v>101</v>
      </c>
      <c r="T827" s="33" t="s">
        <v>4427</v>
      </c>
      <c r="U827" s="33" t="s">
        <v>2707</v>
      </c>
      <c r="V827" s="31"/>
      <c r="W827" s="31"/>
      <c r="X827" s="31"/>
      <c r="Y827" s="31"/>
      <c r="Z827" s="2"/>
      <c r="AA827" s="2"/>
      <c r="AB827" s="2"/>
      <c r="AC827" s="2"/>
      <c r="AD827" s="2"/>
    </row>
    <row r="828" spans="1:34" ht="14.25" customHeight="1" x14ac:dyDescent="0.2">
      <c r="A828" s="18" t="s">
        <v>4428</v>
      </c>
      <c r="B828" s="1">
        <f>VLOOKUP('FINAL CODES'!A828,'Demographic data '!$A$2:$H$927,2,TRUE)</f>
        <v>1607</v>
      </c>
      <c r="C828" s="1">
        <f>VLOOKUP(A828,'Demographic data '!$A$2:$H$927,3,TRUE)</f>
        <v>1</v>
      </c>
      <c r="D828" s="1">
        <f>VLOOKUP(A828,'Demographic data '!$A$2:$H$927,4,TRUE)</f>
        <v>48.37808219178082</v>
      </c>
      <c r="E828" s="1">
        <f>VLOOKUP(A828,'Demographic data '!$A$2:$H$927,5,TRUE)</f>
        <v>78</v>
      </c>
      <c r="F828" s="1">
        <f>VLOOKUP(A828,'Demographic data '!$A$2:$H$927,6,TRUE)</f>
        <v>4</v>
      </c>
      <c r="G828" s="1">
        <f>VLOOKUP(A828,'Demographic data '!$A$2:$H$927,7,TRUE)</f>
        <v>3</v>
      </c>
      <c r="H828" s="1">
        <f>VLOOKUP(A828,'Demographic data '!$A$2:$H$927,8,TRUE)</f>
        <v>3</v>
      </c>
      <c r="J828" s="18" t="s">
        <v>4429</v>
      </c>
      <c r="K828" s="18" t="s">
        <v>101</v>
      </c>
      <c r="L828" s="29"/>
      <c r="M828" s="29"/>
      <c r="N828" s="18" t="s">
        <v>4430</v>
      </c>
      <c r="O828" s="18">
        <v>1</v>
      </c>
      <c r="P828" s="18" t="s">
        <v>4431</v>
      </c>
      <c r="Q828" s="18">
        <v>2</v>
      </c>
      <c r="R828" s="33" t="s">
        <v>54</v>
      </c>
      <c r="S828" s="33">
        <v>-99</v>
      </c>
      <c r="T828" s="33" t="s">
        <v>54</v>
      </c>
      <c r="U828" s="33">
        <v>-99</v>
      </c>
      <c r="V828" s="31"/>
      <c r="W828" s="31"/>
      <c r="X828" s="31"/>
      <c r="Y828" s="31"/>
      <c r="Z828" s="2"/>
      <c r="AA828" s="2"/>
      <c r="AB828" s="2"/>
      <c r="AC828" s="2"/>
      <c r="AD828" s="2"/>
    </row>
    <row r="829" spans="1:34" ht="14.25" customHeight="1" x14ac:dyDescent="0.2">
      <c r="A829" s="18" t="s">
        <v>4432</v>
      </c>
      <c r="B829" s="1">
        <f>VLOOKUP('FINAL CODES'!A829,'Demographic data '!$A$2:$H$927,2,TRUE)</f>
        <v>1906</v>
      </c>
      <c r="C829" s="1">
        <f>VLOOKUP(A829,'Demographic data '!$A$2:$H$927,3,TRUE)</f>
        <v>1</v>
      </c>
      <c r="D829" s="1">
        <f>VLOOKUP(A829,'Demographic data '!$A$2:$H$927,4,TRUE)</f>
        <v>26.613698630136987</v>
      </c>
      <c r="E829" s="1">
        <f>VLOOKUP(A829,'Demographic data '!$A$2:$H$927,5,TRUE)</f>
        <v>185</v>
      </c>
      <c r="F829" s="1">
        <f>VLOOKUP(A829,'Demographic data '!$A$2:$H$927,6,TRUE)</f>
        <v>3</v>
      </c>
      <c r="G829" s="1">
        <f>VLOOKUP(A829,'Demographic data '!$A$2:$H$927,7,TRUE)</f>
        <v>6</v>
      </c>
      <c r="H829" s="1">
        <f>VLOOKUP(A829,'Demographic data '!$A$2:$H$927,8,TRUE)</f>
        <v>5</v>
      </c>
      <c r="J829" s="18" t="s">
        <v>4433</v>
      </c>
      <c r="K829" s="18">
        <v>6</v>
      </c>
      <c r="L829" s="29"/>
      <c r="M829" s="29"/>
      <c r="N829" s="18" t="s">
        <v>4434</v>
      </c>
      <c r="O829" s="18" t="s">
        <v>426</v>
      </c>
      <c r="P829" s="18" t="s">
        <v>4435</v>
      </c>
      <c r="Q829" s="18">
        <v>2</v>
      </c>
      <c r="R829" s="33" t="s">
        <v>4436</v>
      </c>
      <c r="S829" s="33">
        <v>6</v>
      </c>
      <c r="T829" s="33" t="s">
        <v>71</v>
      </c>
      <c r="U829" s="33">
        <v>13</v>
      </c>
      <c r="V829" s="31"/>
      <c r="W829" s="31"/>
      <c r="X829" s="31"/>
      <c r="Y829" s="31"/>
      <c r="Z829" s="2"/>
      <c r="AA829" s="2"/>
      <c r="AB829" s="2"/>
      <c r="AC829" s="2"/>
      <c r="AD829" s="2"/>
    </row>
    <row r="830" spans="1:34" ht="14.25" customHeight="1" x14ac:dyDescent="0.2">
      <c r="A830" s="18" t="s">
        <v>4437</v>
      </c>
      <c r="B830" s="1">
        <f>VLOOKUP('FINAL CODES'!A830,'Demographic data '!$A$2:$H$927,2,TRUE)</f>
        <v>1922</v>
      </c>
      <c r="C830" s="1">
        <f>VLOOKUP(A830,'Demographic data '!$A$2:$H$927,3,TRUE)</f>
        <v>1</v>
      </c>
      <c r="D830" s="1">
        <f>VLOOKUP(A830,'Demographic data '!$A$2:$H$927,4,TRUE)</f>
        <v>26.016438356164382</v>
      </c>
      <c r="E830" s="1">
        <f>VLOOKUP(A830,'Demographic data '!$A$2:$H$927,5,TRUE)</f>
        <v>9</v>
      </c>
      <c r="F830" s="1">
        <f>VLOOKUP(A830,'Demographic data '!$A$2:$H$927,6,TRUE)</f>
        <v>3</v>
      </c>
      <c r="G830" s="1">
        <f>VLOOKUP(A830,'Demographic data '!$A$2:$H$927,7,TRUE)</f>
        <v>9</v>
      </c>
      <c r="H830" s="1">
        <f>VLOOKUP(A830,'Demographic data '!$A$2:$H$927,8,TRUE)</f>
        <v>9</v>
      </c>
      <c r="J830" s="18" t="s">
        <v>54</v>
      </c>
      <c r="K830" s="18">
        <v>-99</v>
      </c>
      <c r="L830" s="29">
        <v>-99</v>
      </c>
      <c r="M830" s="29">
        <v>-99</v>
      </c>
      <c r="N830" s="18" t="s">
        <v>4438</v>
      </c>
      <c r="O830" s="18">
        <v>2</v>
      </c>
      <c r="P830" s="18" t="s">
        <v>4439</v>
      </c>
      <c r="Q830" s="18">
        <v>-999</v>
      </c>
      <c r="R830" s="33" t="s">
        <v>54</v>
      </c>
      <c r="S830" s="33">
        <v>-99</v>
      </c>
      <c r="T830" s="33" t="s">
        <v>54</v>
      </c>
      <c r="U830" s="33">
        <v>-99</v>
      </c>
      <c r="V830" s="31"/>
      <c r="W830" s="31"/>
      <c r="X830" s="31"/>
      <c r="Y830" s="31"/>
      <c r="Z830" s="2"/>
      <c r="AA830" s="2"/>
      <c r="AB830" s="2"/>
      <c r="AC830" s="2"/>
      <c r="AD830" s="2"/>
    </row>
    <row r="831" spans="1:34" ht="14.25" customHeight="1" x14ac:dyDescent="0.2">
      <c r="A831" s="18" t="s">
        <v>4440</v>
      </c>
      <c r="B831" s="1">
        <f>VLOOKUP('FINAL CODES'!A831,'Demographic data '!$A$2:$H$927,2,TRUE)</f>
        <v>1458</v>
      </c>
      <c r="C831" s="1">
        <f>VLOOKUP(A831,'Demographic data '!$A$2:$H$927,3,TRUE)</f>
        <v>1</v>
      </c>
      <c r="D831" s="1">
        <f>VLOOKUP(A831,'Demographic data '!$A$2:$H$927,4,TRUE)</f>
        <v>21.235616438356164</v>
      </c>
      <c r="E831" s="1">
        <f>VLOOKUP(A831,'Demographic data '!$A$2:$H$927,5,TRUE)</f>
        <v>36</v>
      </c>
      <c r="F831" s="1">
        <f>VLOOKUP(A831,'Demographic data '!$A$2:$H$927,6,TRUE)</f>
        <v>1</v>
      </c>
      <c r="G831" s="1">
        <f>VLOOKUP(A831,'Demographic data '!$A$2:$H$927,7,TRUE)</f>
        <v>2</v>
      </c>
      <c r="H831" s="1">
        <f>VLOOKUP(A831,'Demographic data '!$A$2:$H$927,8,TRUE)</f>
        <v>10</v>
      </c>
      <c r="J831" s="18" t="s">
        <v>2155</v>
      </c>
      <c r="K831" s="18">
        <v>6</v>
      </c>
      <c r="L831" s="29"/>
      <c r="M831" s="29"/>
      <c r="N831" s="18" t="s">
        <v>4441</v>
      </c>
      <c r="O831" s="18" t="s">
        <v>4442</v>
      </c>
      <c r="P831" s="18" t="s">
        <v>4443</v>
      </c>
      <c r="Q831" s="18">
        <v>2</v>
      </c>
      <c r="R831" s="33" t="s">
        <v>4444</v>
      </c>
      <c r="S831" s="33" t="s">
        <v>125</v>
      </c>
      <c r="T831" s="33" t="s">
        <v>4445</v>
      </c>
      <c r="U831" s="33" t="s">
        <v>101</v>
      </c>
      <c r="V831" s="31"/>
      <c r="W831" s="31"/>
      <c r="X831" s="31"/>
      <c r="Y831" s="31"/>
      <c r="Z831" s="2"/>
      <c r="AA831" s="2"/>
      <c r="AB831" s="2"/>
      <c r="AC831" s="2"/>
      <c r="AD831" s="2"/>
    </row>
    <row r="832" spans="1:34" ht="14.25" customHeight="1" x14ac:dyDescent="0.2">
      <c r="A832" s="18" t="s">
        <v>4446</v>
      </c>
      <c r="B832" s="1">
        <f>VLOOKUP('FINAL CODES'!A832,'Demographic data '!$A$2:$H$927,2,TRUE)</f>
        <v>1624</v>
      </c>
      <c r="C832" s="1">
        <f>VLOOKUP(A832,'Demographic data '!$A$2:$H$927,3,TRUE)</f>
        <v>1</v>
      </c>
      <c r="D832" s="1">
        <f>VLOOKUP(A832,'Demographic data '!$A$2:$H$927,4,TRUE)</f>
        <v>54.761643835616439</v>
      </c>
      <c r="E832" s="1">
        <f>VLOOKUP(A832,'Demographic data '!$A$2:$H$927,5,TRUE)</f>
        <v>185</v>
      </c>
      <c r="F832" s="1">
        <f>VLOOKUP(A832,'Demographic data '!$A$2:$H$927,6,TRUE)</f>
        <v>4</v>
      </c>
      <c r="G832" s="1">
        <f>VLOOKUP(A832,'Demographic data '!$A$2:$H$927,7,TRUE)</f>
        <v>-99</v>
      </c>
      <c r="H832" s="1">
        <f>VLOOKUP(A832,'Demographic data '!$A$2:$H$927,8,TRUE)</f>
        <v>10</v>
      </c>
      <c r="J832" s="18" t="s">
        <v>4447</v>
      </c>
      <c r="K832" s="18" t="s">
        <v>881</v>
      </c>
      <c r="L832" s="39" t="s">
        <v>2669</v>
      </c>
      <c r="M832" s="39" t="s">
        <v>125</v>
      </c>
      <c r="N832" s="18" t="s">
        <v>4448</v>
      </c>
      <c r="O832" s="18" t="s">
        <v>125</v>
      </c>
      <c r="P832" s="18" t="s">
        <v>4449</v>
      </c>
      <c r="Q832" s="18">
        <v>2</v>
      </c>
      <c r="R832" s="33" t="s">
        <v>4450</v>
      </c>
      <c r="S832" s="33" t="s">
        <v>101</v>
      </c>
      <c r="T832" s="33" t="s">
        <v>1412</v>
      </c>
      <c r="U832" s="33">
        <v>8</v>
      </c>
      <c r="V832" s="31"/>
      <c r="W832" s="31"/>
      <c r="X832" s="31"/>
      <c r="Y832" s="31"/>
      <c r="Z832" s="2"/>
      <c r="AA832" s="2"/>
      <c r="AB832" s="2"/>
      <c r="AC832" s="2"/>
      <c r="AD832" s="2"/>
    </row>
    <row r="833" spans="1:30" ht="14.25" customHeight="1" x14ac:dyDescent="0.2">
      <c r="A833" s="18" t="s">
        <v>4451</v>
      </c>
      <c r="B833" s="1">
        <f>VLOOKUP('FINAL CODES'!A833,'Demographic data '!$A$2:$H$927,2,TRUE)</f>
        <v>1695</v>
      </c>
      <c r="C833" s="1">
        <f>VLOOKUP(A833,'Demographic data '!$A$2:$H$927,3,TRUE)</f>
        <v>1</v>
      </c>
      <c r="D833" s="1">
        <f>VLOOKUP(A833,'Demographic data '!$A$2:$H$927,4,TRUE)</f>
        <v>28.660273972602738</v>
      </c>
      <c r="E833" s="1">
        <f>VLOOKUP(A833,'Demographic data '!$A$2:$H$927,5,TRUE)</f>
        <v>31</v>
      </c>
      <c r="F833" s="1">
        <f>VLOOKUP(A833,'Demographic data '!$A$2:$H$927,6,TRUE)</f>
        <v>4</v>
      </c>
      <c r="G833" s="1">
        <f>VLOOKUP(A833,'Demographic data '!$A$2:$H$927,7,TRUE)</f>
        <v>6</v>
      </c>
      <c r="H833" s="1">
        <f>VLOOKUP(A833,'Demographic data '!$A$2:$H$927,8,TRUE)</f>
        <v>11</v>
      </c>
      <c r="J833" s="18" t="s">
        <v>4452</v>
      </c>
      <c r="K833" s="18" t="s">
        <v>101</v>
      </c>
      <c r="L833" s="29"/>
      <c r="M833" s="29"/>
      <c r="N833" s="18" t="s">
        <v>4453</v>
      </c>
      <c r="O833" s="18" t="s">
        <v>125</v>
      </c>
      <c r="P833" s="18" t="s">
        <v>71</v>
      </c>
      <c r="Q833" s="18">
        <v>-999</v>
      </c>
      <c r="R833" s="33" t="s">
        <v>4454</v>
      </c>
      <c r="S833" s="33" t="s">
        <v>724</v>
      </c>
      <c r="T833" s="33" t="s">
        <v>4455</v>
      </c>
      <c r="U833" s="33">
        <v>7</v>
      </c>
      <c r="V833" s="31"/>
      <c r="W833" s="31"/>
      <c r="X833" s="31"/>
      <c r="Y833" s="31"/>
      <c r="Z833" s="2"/>
      <c r="AA833" s="2"/>
      <c r="AB833" s="2"/>
      <c r="AC833" s="2"/>
      <c r="AD833" s="2"/>
    </row>
    <row r="834" spans="1:30" ht="14.25" customHeight="1" x14ac:dyDescent="0.2">
      <c r="A834" s="18" t="s">
        <v>4456</v>
      </c>
      <c r="B834" s="1">
        <f>VLOOKUP('FINAL CODES'!A834,'Demographic data '!$A$2:$H$927,2,TRUE)</f>
        <v>3006</v>
      </c>
      <c r="C834" s="1">
        <f>VLOOKUP(A834,'Demographic data '!$A$2:$H$927,3,TRUE)</f>
        <v>0</v>
      </c>
      <c r="D834" s="1">
        <f>VLOOKUP(A834,'Demographic data '!$A$2:$H$927,4,TRUE)</f>
        <v>70.61369863013698</v>
      </c>
      <c r="E834" s="1">
        <f>VLOOKUP(A834,'Demographic data '!$A$2:$H$927,5,TRUE)</f>
        <v>75</v>
      </c>
      <c r="F834" s="1">
        <f>VLOOKUP(A834,'Demographic data '!$A$2:$H$927,6,TRUE)</f>
        <v>5</v>
      </c>
      <c r="G834" s="1">
        <f>VLOOKUP(A834,'Demographic data '!$A$2:$H$927,7,TRUE)</f>
        <v>11</v>
      </c>
      <c r="H834" s="1">
        <f>VLOOKUP(A834,'Demographic data '!$A$2:$H$927,8,TRUE)</f>
        <v>8</v>
      </c>
      <c r="J834" s="18" t="s">
        <v>54</v>
      </c>
      <c r="K834" s="18">
        <v>-99</v>
      </c>
      <c r="L834" s="29">
        <v>-99</v>
      </c>
      <c r="M834" s="29">
        <v>-99</v>
      </c>
      <c r="N834" s="18" t="s">
        <v>54</v>
      </c>
      <c r="O834" s="18">
        <v>-99</v>
      </c>
      <c r="P834" s="18" t="s">
        <v>54</v>
      </c>
      <c r="Q834" s="18">
        <v>-99</v>
      </c>
      <c r="R834" s="33" t="s">
        <v>54</v>
      </c>
      <c r="S834" s="33">
        <v>-99</v>
      </c>
      <c r="T834" s="33" t="s">
        <v>54</v>
      </c>
      <c r="U834" s="33">
        <v>-99</v>
      </c>
      <c r="V834" s="31"/>
      <c r="W834" s="31"/>
      <c r="X834" s="31"/>
      <c r="Y834" s="31"/>
      <c r="Z834" s="2"/>
      <c r="AA834" s="2"/>
      <c r="AB834" s="2"/>
      <c r="AC834" s="2"/>
      <c r="AD834" s="2"/>
    </row>
    <row r="835" spans="1:30" ht="14.25" customHeight="1" x14ac:dyDescent="0.2">
      <c r="A835" s="18" t="s">
        <v>4457</v>
      </c>
      <c r="B835" s="1">
        <f>VLOOKUP('FINAL CODES'!A835,'Demographic data '!$A$2:$H$927,2,TRUE)</f>
        <v>856</v>
      </c>
      <c r="C835" s="1">
        <f>VLOOKUP(A835,'Demographic data '!$A$2:$H$927,3,TRUE)</f>
        <v>0</v>
      </c>
      <c r="D835" s="1">
        <f>VLOOKUP(A835,'Demographic data '!$A$2:$H$927,4,TRUE)</f>
        <v>41.813698630136983</v>
      </c>
      <c r="E835" s="1">
        <f>VLOOKUP(A835,'Demographic data '!$A$2:$H$927,5,TRUE)</f>
        <v>185</v>
      </c>
      <c r="F835" s="1">
        <f>VLOOKUP(A835,'Demographic data '!$A$2:$H$927,6,TRUE)</f>
        <v>10</v>
      </c>
      <c r="G835" s="1">
        <f>VLOOKUP(A835,'Demographic data '!$A$2:$H$927,7,TRUE)</f>
        <v>7</v>
      </c>
      <c r="H835" s="1">
        <f>VLOOKUP(A835,'Demographic data '!$A$2:$H$927,8,TRUE)</f>
        <v>5</v>
      </c>
      <c r="J835" s="18" t="s">
        <v>4458</v>
      </c>
      <c r="K835" s="18" t="s">
        <v>101</v>
      </c>
      <c r="L835" s="29"/>
      <c r="M835" s="29"/>
      <c r="N835" s="18" t="s">
        <v>4459</v>
      </c>
      <c r="O835" s="18" t="s">
        <v>4460</v>
      </c>
      <c r="P835" s="18" t="s">
        <v>898</v>
      </c>
      <c r="Q835" s="18">
        <v>-999</v>
      </c>
      <c r="R835" s="33" t="s">
        <v>4461</v>
      </c>
      <c r="S835" s="33" t="s">
        <v>133</v>
      </c>
      <c r="T835" s="33" t="s">
        <v>4462</v>
      </c>
      <c r="U835" s="33"/>
      <c r="V835" s="31"/>
      <c r="W835" s="31"/>
      <c r="X835" s="31"/>
      <c r="Y835" s="31"/>
      <c r="Z835" s="2"/>
      <c r="AA835" s="2"/>
      <c r="AB835" s="2"/>
      <c r="AC835" s="2"/>
      <c r="AD835" s="2"/>
    </row>
    <row r="836" spans="1:30" ht="14.25" customHeight="1" x14ac:dyDescent="0.2">
      <c r="A836" s="18" t="s">
        <v>4463</v>
      </c>
      <c r="B836" s="1">
        <f>VLOOKUP('FINAL CODES'!A836,'Demographic data '!$A$2:$H$927,2,TRUE)</f>
        <v>3292</v>
      </c>
      <c r="C836" s="1">
        <f>VLOOKUP(A836,'Demographic data '!$A$2:$H$927,3,TRUE)</f>
        <v>1</v>
      </c>
      <c r="D836" s="1">
        <f>VLOOKUP(A836,'Demographic data '!$A$2:$H$927,4,TRUE)</f>
        <v>21.61917808219178</v>
      </c>
      <c r="E836" s="1">
        <f>VLOOKUP(A836,'Demographic data '!$A$2:$H$927,5,TRUE)</f>
        <v>185</v>
      </c>
      <c r="F836" s="1">
        <f>VLOOKUP(A836,'Demographic data '!$A$2:$H$927,6,TRUE)</f>
        <v>1</v>
      </c>
      <c r="G836" s="1">
        <f>VLOOKUP(A836,'Demographic data '!$A$2:$H$927,7,TRUE)</f>
        <v>7</v>
      </c>
      <c r="H836" s="1">
        <f>VLOOKUP(A836,'Demographic data '!$A$2:$H$927,8,TRUE)</f>
        <v>10</v>
      </c>
      <c r="J836" s="18" t="s">
        <v>4464</v>
      </c>
      <c r="K836" s="18">
        <v>3</v>
      </c>
      <c r="L836" s="32">
        <v>3</v>
      </c>
      <c r="M836" s="32">
        <v>3</v>
      </c>
      <c r="N836" s="18" t="s">
        <v>4465</v>
      </c>
      <c r="O836" s="18" t="s">
        <v>321</v>
      </c>
      <c r="P836" s="18" t="s">
        <v>4466</v>
      </c>
      <c r="Q836" s="18" t="s">
        <v>1053</v>
      </c>
      <c r="R836" s="33" t="s">
        <v>4467</v>
      </c>
      <c r="S836" s="33" t="s">
        <v>724</v>
      </c>
      <c r="T836" s="33" t="s">
        <v>4468</v>
      </c>
      <c r="U836" s="33" t="s">
        <v>1678</v>
      </c>
      <c r="V836" s="31"/>
      <c r="W836" s="31"/>
      <c r="X836" s="31"/>
      <c r="Y836" s="31"/>
      <c r="Z836" s="2"/>
      <c r="AA836" s="2"/>
      <c r="AB836" s="2"/>
      <c r="AC836" s="2"/>
      <c r="AD836" s="2"/>
    </row>
    <row r="837" spans="1:30" ht="14.25" customHeight="1" x14ac:dyDescent="0.2">
      <c r="A837" s="18" t="s">
        <v>4469</v>
      </c>
      <c r="B837" s="1">
        <f>VLOOKUP('FINAL CODES'!A837,'Demographic data '!$A$2:$H$927,2,TRUE)</f>
        <v>1489</v>
      </c>
      <c r="C837" s="1">
        <f>VLOOKUP(A837,'Demographic data '!$A$2:$H$927,3,TRUE)</f>
        <v>1</v>
      </c>
      <c r="D837" s="1">
        <f>VLOOKUP(A837,'Demographic data '!$A$2:$H$927,4,TRUE)</f>
        <v>72.967123287671228</v>
      </c>
      <c r="E837" s="1">
        <f>VLOOKUP(A837,'Demographic data '!$A$2:$H$927,5,TRUE)</f>
        <v>-9</v>
      </c>
      <c r="F837" s="1">
        <f>VLOOKUP(A837,'Demographic data '!$A$2:$H$927,6,TRUE)</f>
        <v>-9</v>
      </c>
      <c r="G837" s="1">
        <f>VLOOKUP(A837,'Demographic data '!$A$2:$H$927,7,TRUE)</f>
        <v>-9</v>
      </c>
      <c r="H837" s="1">
        <f>VLOOKUP(A837,'Demographic data '!$A$2:$H$927,8,TRUE)</f>
        <v>-9</v>
      </c>
      <c r="J837" s="18" t="s">
        <v>4470</v>
      </c>
      <c r="K837" s="18" t="s">
        <v>159</v>
      </c>
      <c r="L837" s="29"/>
      <c r="M837" s="29"/>
      <c r="N837" s="18" t="s">
        <v>4471</v>
      </c>
      <c r="O837" s="18" t="s">
        <v>504</v>
      </c>
      <c r="P837" s="18" t="s">
        <v>4472</v>
      </c>
      <c r="Q837" s="18">
        <v>2</v>
      </c>
      <c r="R837" s="33" t="s">
        <v>4473</v>
      </c>
      <c r="S837" s="33" t="s">
        <v>2598</v>
      </c>
      <c r="T837" s="33" t="s">
        <v>4474</v>
      </c>
      <c r="U837" s="33">
        <v>3</v>
      </c>
      <c r="V837" s="31"/>
      <c r="W837" s="31"/>
      <c r="X837" s="31"/>
      <c r="Y837" s="31"/>
      <c r="Z837" s="2"/>
      <c r="AA837" s="2"/>
      <c r="AB837" s="2"/>
      <c r="AC837" s="2"/>
      <c r="AD837" s="2"/>
    </row>
    <row r="838" spans="1:30" ht="14.25" customHeight="1" x14ac:dyDescent="0.2">
      <c r="A838" s="18" t="s">
        <v>4475</v>
      </c>
      <c r="B838" s="1">
        <f>VLOOKUP('FINAL CODES'!A838,'Demographic data '!$A$2:$H$927,2,TRUE)</f>
        <v>1156</v>
      </c>
      <c r="C838" s="1">
        <f>VLOOKUP(A838,'Demographic data '!$A$2:$H$927,3,TRUE)</f>
        <v>1</v>
      </c>
      <c r="D838" s="1">
        <f>VLOOKUP(A838,'Demographic data '!$A$2:$H$927,4,TRUE)</f>
        <v>33.772602739726025</v>
      </c>
      <c r="E838" s="1">
        <f>VLOOKUP(A838,'Demographic data '!$A$2:$H$927,5,TRUE)</f>
        <v>-9</v>
      </c>
      <c r="F838" s="1">
        <f>VLOOKUP(A838,'Demographic data '!$A$2:$H$927,6,TRUE)</f>
        <v>-9</v>
      </c>
      <c r="G838" s="1">
        <f>VLOOKUP(A838,'Demographic data '!$A$2:$H$927,7,TRUE)</f>
        <v>-9</v>
      </c>
      <c r="H838" s="1">
        <f>VLOOKUP(A838,'Demographic data '!$A$2:$H$927,8,TRUE)</f>
        <v>-9</v>
      </c>
      <c r="J838" s="18" t="s">
        <v>4476</v>
      </c>
      <c r="K838" s="18" t="s">
        <v>101</v>
      </c>
      <c r="L838" s="29"/>
      <c r="M838" s="29"/>
      <c r="N838" s="18" t="s">
        <v>54</v>
      </c>
      <c r="O838" s="18">
        <v>-99</v>
      </c>
      <c r="P838" s="18" t="s">
        <v>54</v>
      </c>
      <c r="Q838" s="18">
        <v>-99</v>
      </c>
      <c r="R838" s="33" t="s">
        <v>54</v>
      </c>
      <c r="S838" s="33">
        <v>-99</v>
      </c>
      <c r="T838" s="33" t="s">
        <v>54</v>
      </c>
      <c r="U838" s="33">
        <v>-99</v>
      </c>
      <c r="V838" s="31"/>
      <c r="W838" s="31"/>
      <c r="X838" s="31"/>
      <c r="Y838" s="31"/>
      <c r="Z838" s="2"/>
      <c r="AA838" s="2"/>
      <c r="AB838" s="2"/>
      <c r="AC838" s="2"/>
      <c r="AD838" s="2"/>
    </row>
    <row r="839" spans="1:30" ht="14.25" customHeight="1" x14ac:dyDescent="0.2">
      <c r="A839" s="18" t="s">
        <v>4477</v>
      </c>
      <c r="B839" s="1">
        <f>VLOOKUP('FINAL CODES'!A839,'Demographic data '!$A$2:$H$927,2,TRUE)</f>
        <v>954</v>
      </c>
      <c r="C839" s="1">
        <f>VLOOKUP(A839,'Demographic data '!$A$2:$H$927,3,TRUE)</f>
        <v>1</v>
      </c>
      <c r="D839" s="1">
        <f>VLOOKUP(A839,'Demographic data '!$A$2:$H$927,4,TRUE)</f>
        <v>31.276712328767122</v>
      </c>
      <c r="E839" s="1">
        <f>VLOOKUP(A839,'Demographic data '!$A$2:$H$927,5,TRUE)</f>
        <v>84</v>
      </c>
      <c r="F839" s="1">
        <f>VLOOKUP(A839,'Demographic data '!$A$2:$H$927,6,TRUE)</f>
        <v>5</v>
      </c>
      <c r="G839" s="1">
        <f>VLOOKUP(A839,'Demographic data '!$A$2:$H$927,7,TRUE)</f>
        <v>2</v>
      </c>
      <c r="H839" s="1">
        <f>VLOOKUP(A839,'Demographic data '!$A$2:$H$927,8,TRUE)</f>
        <v>10</v>
      </c>
      <c r="J839" s="18" t="s">
        <v>54</v>
      </c>
      <c r="K839" s="18">
        <v>-99</v>
      </c>
      <c r="L839" s="29"/>
      <c r="M839" s="29"/>
      <c r="N839" s="18" t="s">
        <v>4478</v>
      </c>
      <c r="O839" s="18" t="s">
        <v>4479</v>
      </c>
      <c r="P839" s="18" t="s">
        <v>4480</v>
      </c>
      <c r="Q839" s="18">
        <v>2</v>
      </c>
      <c r="R839" s="33" t="s">
        <v>4481</v>
      </c>
      <c r="S839" s="33" t="s">
        <v>80</v>
      </c>
      <c r="T839" s="33" t="s">
        <v>4482</v>
      </c>
      <c r="U839" s="33">
        <v>12</v>
      </c>
      <c r="V839" s="31"/>
      <c r="W839" s="31"/>
      <c r="X839" s="31"/>
      <c r="Y839" s="31"/>
      <c r="Z839" s="2"/>
      <c r="AA839" s="2"/>
      <c r="AB839" s="2"/>
      <c r="AC839" s="2"/>
      <c r="AD839" s="2"/>
    </row>
    <row r="840" spans="1:30" ht="14.25" customHeight="1" x14ac:dyDescent="0.2">
      <c r="A840" s="18" t="s">
        <v>4483</v>
      </c>
      <c r="B840" s="1">
        <f>VLOOKUP('FINAL CODES'!A840,'Demographic data '!$A$2:$H$927,2,TRUE)</f>
        <v>1077</v>
      </c>
      <c r="C840" s="1">
        <f>VLOOKUP(A840,'Demographic data '!$A$2:$H$927,3,TRUE)</f>
        <v>1</v>
      </c>
      <c r="D840" s="1">
        <f>VLOOKUP(A840,'Demographic data '!$A$2:$H$927,4,TRUE)</f>
        <v>63.021917808219179</v>
      </c>
      <c r="E840" s="1">
        <f>VLOOKUP(A840,'Demographic data '!$A$2:$H$927,5,TRUE)</f>
        <v>84</v>
      </c>
      <c r="F840" s="1">
        <f>VLOOKUP(A840,'Demographic data '!$A$2:$H$927,6,TRUE)</f>
        <v>7</v>
      </c>
      <c r="G840" s="1">
        <f>VLOOKUP(A840,'Demographic data '!$A$2:$H$927,7,TRUE)</f>
        <v>5</v>
      </c>
      <c r="H840" s="1">
        <f>VLOOKUP(A840,'Demographic data '!$A$2:$H$927,8,TRUE)</f>
        <v>10</v>
      </c>
      <c r="J840" s="18" t="s">
        <v>4484</v>
      </c>
      <c r="K840" s="18">
        <v>-999</v>
      </c>
      <c r="L840" s="29"/>
      <c r="M840" s="29"/>
      <c r="N840" s="18" t="s">
        <v>4485</v>
      </c>
      <c r="O840" s="18" t="s">
        <v>426</v>
      </c>
      <c r="P840" s="18" t="s">
        <v>4486</v>
      </c>
      <c r="Q840" s="18" t="s">
        <v>108</v>
      </c>
      <c r="R840" s="33" t="s">
        <v>4487</v>
      </c>
      <c r="S840" s="33" t="s">
        <v>199</v>
      </c>
      <c r="T840" s="33" t="s">
        <v>4488</v>
      </c>
      <c r="U840" s="33">
        <v>8</v>
      </c>
      <c r="V840" s="31"/>
      <c r="W840" s="31"/>
      <c r="X840" s="31"/>
      <c r="Y840" s="31"/>
      <c r="Z840" s="2"/>
      <c r="AA840" s="2"/>
      <c r="AB840" s="2"/>
      <c r="AC840" s="2"/>
      <c r="AD840" s="2"/>
    </row>
    <row r="841" spans="1:30" ht="14.25" customHeight="1" x14ac:dyDescent="0.2">
      <c r="A841" s="18" t="s">
        <v>4489</v>
      </c>
      <c r="B841" s="1">
        <f>VLOOKUP('FINAL CODES'!A841,'Demographic data '!$A$2:$H$927,2,TRUE)</f>
        <v>464</v>
      </c>
      <c r="C841" s="1">
        <f>VLOOKUP(A841,'Demographic data '!$A$2:$H$927,3,TRUE)</f>
        <v>0</v>
      </c>
      <c r="D841" s="1">
        <f>VLOOKUP(A841,'Demographic data '!$A$2:$H$927,4,TRUE)</f>
        <v>36.19178082191781</v>
      </c>
      <c r="E841" s="1">
        <f>VLOOKUP(A841,'Demographic data '!$A$2:$H$927,5,TRUE)</f>
        <v>67</v>
      </c>
      <c r="F841" s="1">
        <f>VLOOKUP(A841,'Demographic data '!$A$2:$H$927,6,TRUE)</f>
        <v>4</v>
      </c>
      <c r="G841" s="1">
        <f>VLOOKUP(A841,'Demographic data '!$A$2:$H$927,7,TRUE)</f>
        <v>2</v>
      </c>
      <c r="H841" s="1">
        <f>VLOOKUP(A841,'Demographic data '!$A$2:$H$927,8,TRUE)</f>
        <v>10</v>
      </c>
      <c r="J841" s="18" t="s">
        <v>4490</v>
      </c>
      <c r="K841" s="18">
        <v>2</v>
      </c>
      <c r="L841" s="29"/>
      <c r="M841" s="29"/>
      <c r="N841" s="18" t="s">
        <v>4491</v>
      </c>
      <c r="O841" s="18" t="s">
        <v>4492</v>
      </c>
      <c r="P841" s="18" t="s">
        <v>4493</v>
      </c>
      <c r="Q841" s="18" t="s">
        <v>4494</v>
      </c>
      <c r="R841" s="33" t="s">
        <v>4495</v>
      </c>
      <c r="S841" s="33" t="s">
        <v>1360</v>
      </c>
      <c r="T841" s="33" t="s">
        <v>4496</v>
      </c>
      <c r="U841" s="33">
        <v>6</v>
      </c>
      <c r="V841" s="31"/>
      <c r="W841" s="31"/>
      <c r="X841" s="31"/>
      <c r="Y841" s="31"/>
      <c r="Z841" s="2"/>
      <c r="AA841" s="2"/>
      <c r="AB841" s="2"/>
      <c r="AC841" s="2"/>
      <c r="AD841" s="2"/>
    </row>
    <row r="842" spans="1:30" ht="14.25" customHeight="1" x14ac:dyDescent="0.2">
      <c r="A842" s="18" t="s">
        <v>4497</v>
      </c>
      <c r="B842" s="1">
        <f>VLOOKUP('FINAL CODES'!A842,'Demographic data '!$A$2:$H$927,2,TRUE)</f>
        <v>458</v>
      </c>
      <c r="C842" s="1">
        <f>VLOOKUP(A842,'Demographic data '!$A$2:$H$927,3,TRUE)</f>
        <v>0</v>
      </c>
      <c r="D842" s="1">
        <f>VLOOKUP(A842,'Demographic data '!$A$2:$H$927,4,TRUE)</f>
        <v>70.761643835616439</v>
      </c>
      <c r="E842" s="1">
        <f>VLOOKUP(A842,'Demographic data '!$A$2:$H$927,5,TRUE)</f>
        <v>75</v>
      </c>
      <c r="F842" s="1">
        <f>VLOOKUP(A842,'Demographic data '!$A$2:$H$927,6,TRUE)</f>
        <v>5</v>
      </c>
      <c r="G842" s="1">
        <f>VLOOKUP(A842,'Demographic data '!$A$2:$H$927,7,TRUE)</f>
        <v>8</v>
      </c>
      <c r="H842" s="1">
        <f>VLOOKUP(A842,'Demographic data '!$A$2:$H$927,8,TRUE)</f>
        <v>10</v>
      </c>
      <c r="J842" s="18" t="s">
        <v>4498</v>
      </c>
      <c r="K842" s="18" t="s">
        <v>1233</v>
      </c>
      <c r="L842" s="29"/>
      <c r="M842" s="29"/>
      <c r="N842" s="18" t="s">
        <v>4499</v>
      </c>
      <c r="O842" s="18" t="s">
        <v>1141</v>
      </c>
      <c r="P842" s="18" t="s">
        <v>4500</v>
      </c>
      <c r="Q842" s="18" t="s">
        <v>4501</v>
      </c>
      <c r="R842" s="33" t="s">
        <v>4502</v>
      </c>
      <c r="S842" s="33" t="s">
        <v>4503</v>
      </c>
      <c r="T842" s="33" t="s">
        <v>4504</v>
      </c>
      <c r="U842" s="33" t="s">
        <v>751</v>
      </c>
      <c r="V842" s="31"/>
      <c r="W842" s="31"/>
      <c r="X842" s="31"/>
      <c r="Y842" s="31"/>
      <c r="Z842" s="2"/>
      <c r="AA842" s="2"/>
      <c r="AB842" s="2"/>
      <c r="AC842" s="2"/>
      <c r="AD842" s="2"/>
    </row>
    <row r="843" spans="1:30" ht="14.25" customHeight="1" x14ac:dyDescent="0.2">
      <c r="A843" s="18" t="s">
        <v>4505</v>
      </c>
      <c r="B843" s="1">
        <f>VLOOKUP('FINAL CODES'!A843,'Demographic data '!$A$2:$H$927,2,TRUE)</f>
        <v>297</v>
      </c>
      <c r="C843" s="1">
        <f>VLOOKUP(A843,'Demographic data '!$A$2:$H$927,3,TRUE)</f>
        <v>1</v>
      </c>
      <c r="D843" s="1">
        <f>VLOOKUP(A843,'Demographic data '!$A$2:$H$927,4,TRUE)</f>
        <v>41.860273972602741</v>
      </c>
      <c r="E843" s="1">
        <f>VLOOKUP(A843,'Demographic data '!$A$2:$H$927,5,TRUE)</f>
        <v>185</v>
      </c>
      <c r="F843" s="1">
        <f>VLOOKUP(A843,'Demographic data '!$A$2:$H$927,6,TRUE)</f>
        <v>4</v>
      </c>
      <c r="G843" s="1">
        <f>VLOOKUP(A843,'Demographic data '!$A$2:$H$927,7,TRUE)</f>
        <v>6</v>
      </c>
      <c r="H843" s="1">
        <f>VLOOKUP(A843,'Demographic data '!$A$2:$H$927,8,TRUE)</f>
        <v>10</v>
      </c>
      <c r="J843" s="18" t="s">
        <v>4506</v>
      </c>
      <c r="K843" s="18" t="s">
        <v>231</v>
      </c>
      <c r="L843" s="29"/>
      <c r="M843" s="29"/>
      <c r="N843" s="18" t="s">
        <v>4507</v>
      </c>
      <c r="O843" s="18" t="s">
        <v>1500</v>
      </c>
      <c r="P843" s="18" t="s">
        <v>4508</v>
      </c>
      <c r="Q843" s="18" t="s">
        <v>4509</v>
      </c>
      <c r="R843" s="33" t="s">
        <v>4510</v>
      </c>
      <c r="S843" s="33" t="s">
        <v>101</v>
      </c>
      <c r="T843" s="33" t="s">
        <v>4511</v>
      </c>
      <c r="U843" s="33">
        <v>6</v>
      </c>
      <c r="V843" s="31"/>
      <c r="W843" s="31"/>
      <c r="X843" s="31"/>
      <c r="Y843" s="31"/>
      <c r="Z843" s="2"/>
      <c r="AA843" s="2"/>
      <c r="AB843" s="2"/>
      <c r="AC843" s="2"/>
      <c r="AD843" s="2"/>
    </row>
    <row r="844" spans="1:30" ht="14.25" customHeight="1" x14ac:dyDescent="0.2">
      <c r="A844" s="18" t="s">
        <v>4512</v>
      </c>
      <c r="B844" s="1">
        <f>VLOOKUP('FINAL CODES'!A844,'Demographic data '!$A$2:$H$927,2,TRUE)</f>
        <v>1768</v>
      </c>
      <c r="C844" s="1">
        <f>VLOOKUP(A844,'Demographic data '!$A$2:$H$927,3,TRUE)</f>
        <v>1</v>
      </c>
      <c r="D844" s="1">
        <f>VLOOKUP(A844,'Demographic data '!$A$2:$H$927,4,TRUE)</f>
        <v>52.013698630136986</v>
      </c>
      <c r="E844" s="1">
        <f>VLOOKUP(A844,'Demographic data '!$A$2:$H$927,5,TRUE)</f>
        <v>185</v>
      </c>
      <c r="F844" s="1">
        <f>VLOOKUP(A844,'Demographic data '!$A$2:$H$927,6,TRUE)</f>
        <v>4</v>
      </c>
      <c r="G844" s="1">
        <f>VLOOKUP(A844,'Demographic data '!$A$2:$H$927,7,TRUE)</f>
        <v>7</v>
      </c>
      <c r="H844" s="1">
        <f>VLOOKUP(A844,'Demographic data '!$A$2:$H$927,8,TRUE)</f>
        <v>2</v>
      </c>
      <c r="J844" s="18" t="s">
        <v>4513</v>
      </c>
      <c r="K844" s="18" t="s">
        <v>101</v>
      </c>
      <c r="L844" s="29"/>
      <c r="M844" s="29"/>
      <c r="N844" s="18" t="s">
        <v>4514</v>
      </c>
      <c r="O844" s="18">
        <v>2</v>
      </c>
      <c r="P844" s="18" t="s">
        <v>242</v>
      </c>
      <c r="Q844" s="18">
        <v>-999</v>
      </c>
      <c r="R844" s="33" t="s">
        <v>4515</v>
      </c>
      <c r="S844" s="33">
        <v>2</v>
      </c>
      <c r="T844" s="33" t="s">
        <v>4516</v>
      </c>
      <c r="U844" s="33">
        <v>7</v>
      </c>
      <c r="V844" s="31"/>
      <c r="W844" s="31"/>
      <c r="X844" s="31"/>
      <c r="Y844" s="31"/>
      <c r="Z844" s="2"/>
      <c r="AA844" s="2"/>
      <c r="AB844" s="2"/>
      <c r="AC844" s="2"/>
      <c r="AD844" s="2"/>
    </row>
    <row r="845" spans="1:30" ht="14.25" customHeight="1" x14ac:dyDescent="0.2">
      <c r="A845" s="18" t="s">
        <v>4517</v>
      </c>
      <c r="B845" s="1">
        <f>VLOOKUP('FINAL CODES'!A845,'Demographic data '!$A$2:$H$927,2,TRUE)</f>
        <v>1765</v>
      </c>
      <c r="C845" s="1">
        <f>VLOOKUP(A845,'Demographic data '!$A$2:$H$927,3,TRUE)</f>
        <v>1</v>
      </c>
      <c r="D845" s="1">
        <f>VLOOKUP(A845,'Demographic data '!$A$2:$H$927,4,TRUE)</f>
        <v>38.449315068493149</v>
      </c>
      <c r="E845" s="1">
        <f>VLOOKUP(A845,'Demographic data '!$A$2:$H$927,5,TRUE)</f>
        <v>185</v>
      </c>
      <c r="F845" s="1">
        <f>VLOOKUP(A845,'Demographic data '!$A$2:$H$927,6,TRUE)</f>
        <v>3</v>
      </c>
      <c r="G845" s="1">
        <f>VLOOKUP(A845,'Demographic data '!$A$2:$H$927,7,TRUE)</f>
        <v>2</v>
      </c>
      <c r="H845" s="1">
        <f>VLOOKUP(A845,'Demographic data '!$A$2:$H$927,8,TRUE)</f>
        <v>10</v>
      </c>
      <c r="J845" s="18" t="s">
        <v>4518</v>
      </c>
      <c r="K845" s="18" t="s">
        <v>295</v>
      </c>
      <c r="L845" s="29"/>
      <c r="M845" s="29"/>
      <c r="N845" s="18" t="s">
        <v>4519</v>
      </c>
      <c r="O845" s="18" t="s">
        <v>3566</v>
      </c>
      <c r="P845" s="18" t="s">
        <v>4520</v>
      </c>
      <c r="Q845" s="18" t="s">
        <v>226</v>
      </c>
      <c r="R845" s="33" t="s">
        <v>4521</v>
      </c>
      <c r="S845" s="33" t="s">
        <v>900</v>
      </c>
      <c r="T845" s="33" t="s">
        <v>4522</v>
      </c>
      <c r="U845" s="33">
        <v>6</v>
      </c>
      <c r="V845" s="31"/>
      <c r="W845" s="31"/>
      <c r="X845" s="31"/>
      <c r="Y845" s="31"/>
      <c r="Z845" s="2"/>
      <c r="AA845" s="2"/>
      <c r="AB845" s="2"/>
      <c r="AC845" s="2"/>
      <c r="AD845" s="2"/>
    </row>
    <row r="846" spans="1:30" ht="14.25" customHeight="1" x14ac:dyDescent="0.2">
      <c r="A846" s="18" t="s">
        <v>4523</v>
      </c>
      <c r="B846" s="1">
        <f>VLOOKUP('FINAL CODES'!A846,'Demographic data '!$A$2:$H$927,2,TRUE)</f>
        <v>1027</v>
      </c>
      <c r="C846" s="1">
        <f>VLOOKUP(A846,'Demographic data '!$A$2:$H$927,3,TRUE)</f>
        <v>1</v>
      </c>
      <c r="D846" s="1">
        <f>VLOOKUP(A846,'Demographic data '!$A$2:$H$927,4,TRUE)</f>
        <v>41.213698630136989</v>
      </c>
      <c r="E846" s="1">
        <f>VLOOKUP(A846,'Demographic data '!$A$2:$H$927,5,TRUE)</f>
        <v>185</v>
      </c>
      <c r="F846" s="1">
        <f>VLOOKUP(A846,'Demographic data '!$A$2:$H$927,6,TRUE)</f>
        <v>4</v>
      </c>
      <c r="G846" s="1">
        <f>VLOOKUP(A846,'Demographic data '!$A$2:$H$927,7,TRUE)</f>
        <v>11</v>
      </c>
      <c r="H846" s="1">
        <f>VLOOKUP(A846,'Demographic data '!$A$2:$H$927,8,TRUE)</f>
        <v>10</v>
      </c>
      <c r="J846" s="18" t="s">
        <v>4524</v>
      </c>
      <c r="K846" s="18" t="s">
        <v>2598</v>
      </c>
      <c r="L846" s="29"/>
      <c r="M846" s="29"/>
      <c r="N846" s="18" t="s">
        <v>4525</v>
      </c>
      <c r="O846" s="18" t="s">
        <v>1644</v>
      </c>
      <c r="P846" s="18" t="s">
        <v>54</v>
      </c>
      <c r="Q846" s="18">
        <v>-99</v>
      </c>
      <c r="R846" s="33" t="s">
        <v>4526</v>
      </c>
      <c r="S846" s="33" t="s">
        <v>152</v>
      </c>
      <c r="T846" s="33" t="s">
        <v>4527</v>
      </c>
      <c r="U846" s="33" t="s">
        <v>471</v>
      </c>
      <c r="V846" s="31"/>
      <c r="W846" s="31"/>
      <c r="X846" s="31"/>
      <c r="Y846" s="31"/>
      <c r="Z846" s="2"/>
      <c r="AA846" s="2"/>
      <c r="AB846" s="2"/>
      <c r="AC846" s="2"/>
      <c r="AD846" s="2"/>
    </row>
    <row r="847" spans="1:30" ht="14.25" customHeight="1" x14ac:dyDescent="0.2">
      <c r="A847" s="18" t="s">
        <v>4528</v>
      </c>
      <c r="B847" s="1">
        <f>VLOOKUP('FINAL CODES'!A847,'Demographic data '!$A$2:$H$927,2,TRUE)</f>
        <v>1805</v>
      </c>
      <c r="C847" s="1">
        <f>VLOOKUP(A847,'Demographic data '!$A$2:$H$927,3,TRUE)</f>
        <v>1</v>
      </c>
      <c r="D847" s="1">
        <f>VLOOKUP(A847,'Demographic data '!$A$2:$H$927,4,TRUE)</f>
        <v>21.769863013698629</v>
      </c>
      <c r="E847" s="1">
        <f>VLOOKUP(A847,'Demographic data '!$A$2:$H$927,5,TRUE)</f>
        <v>185</v>
      </c>
      <c r="F847" s="1">
        <f>VLOOKUP(A847,'Demographic data '!$A$2:$H$927,6,TRUE)</f>
        <v>1</v>
      </c>
      <c r="G847" s="1">
        <f>VLOOKUP(A847,'Demographic data '!$A$2:$H$927,7,TRUE)</f>
        <v>9</v>
      </c>
      <c r="H847" s="1">
        <f>VLOOKUP(A847,'Demographic data '!$A$2:$H$927,8,TRUE)</f>
        <v>10</v>
      </c>
      <c r="J847" s="18" t="s">
        <v>1120</v>
      </c>
      <c r="K847" s="18">
        <v>-999</v>
      </c>
      <c r="L847" s="29"/>
      <c r="M847" s="29"/>
      <c r="N847" s="18" t="s">
        <v>4529</v>
      </c>
      <c r="O847" s="18" t="s">
        <v>4530</v>
      </c>
      <c r="P847" s="18" t="s">
        <v>4531</v>
      </c>
      <c r="Q847" s="18" t="s">
        <v>534</v>
      </c>
      <c r="R847" s="33" t="s">
        <v>4532</v>
      </c>
      <c r="S847" s="33" t="s">
        <v>900</v>
      </c>
      <c r="T847" s="33" t="s">
        <v>4533</v>
      </c>
      <c r="U847" s="33" t="s">
        <v>4534</v>
      </c>
      <c r="V847" s="31"/>
      <c r="W847" s="31"/>
      <c r="X847" s="31"/>
      <c r="Y847" s="31"/>
      <c r="Z847" s="2"/>
      <c r="AA847" s="2"/>
      <c r="AB847" s="2"/>
      <c r="AC847" s="2"/>
      <c r="AD847" s="2"/>
    </row>
    <row r="848" spans="1:30" ht="14.25" customHeight="1" x14ac:dyDescent="0.2">
      <c r="A848" s="18" t="s">
        <v>4535</v>
      </c>
      <c r="B848" s="1">
        <f>VLOOKUP('FINAL CODES'!A848,'Demographic data '!$A$2:$H$927,2,TRUE)</f>
        <v>493</v>
      </c>
      <c r="C848" s="1">
        <f>VLOOKUP(A848,'Demographic data '!$A$2:$H$927,3,TRUE)</f>
        <v>1</v>
      </c>
      <c r="D848" s="1">
        <f>VLOOKUP(A848,'Demographic data '!$A$2:$H$927,4,TRUE)</f>
        <v>23.728767123287671</v>
      </c>
      <c r="E848" s="1">
        <f>VLOOKUP(A848,'Demographic data '!$A$2:$H$927,5,TRUE)</f>
        <v>31</v>
      </c>
      <c r="F848" s="1">
        <f>VLOOKUP(A848,'Demographic data '!$A$2:$H$927,6,TRUE)</f>
        <v>4</v>
      </c>
      <c r="G848" s="1">
        <f>VLOOKUP(A848,'Demographic data '!$A$2:$H$927,7,TRUE)</f>
        <v>1</v>
      </c>
      <c r="H848" s="1">
        <f>VLOOKUP(A848,'Demographic data '!$A$2:$H$927,8,TRUE)</f>
        <v>3</v>
      </c>
      <c r="J848" s="18" t="s">
        <v>4536</v>
      </c>
      <c r="K848" s="18">
        <v>3</v>
      </c>
      <c r="L848" s="29"/>
      <c r="M848" s="29"/>
      <c r="N848" s="18" t="s">
        <v>4537</v>
      </c>
      <c r="O848" s="18" t="s">
        <v>504</v>
      </c>
      <c r="P848" s="18" t="s">
        <v>4538</v>
      </c>
      <c r="Q848" s="18" t="s">
        <v>117</v>
      </c>
      <c r="R848" s="33" t="s">
        <v>4539</v>
      </c>
      <c r="S848" s="33" t="s">
        <v>4540</v>
      </c>
      <c r="T848" s="33" t="s">
        <v>4541</v>
      </c>
      <c r="U848" s="33">
        <v>13</v>
      </c>
      <c r="V848" s="31"/>
      <c r="W848" s="31"/>
      <c r="X848" s="31"/>
      <c r="Y848" s="31"/>
      <c r="Z848" s="2"/>
      <c r="AA848" s="2"/>
      <c r="AB848" s="2"/>
      <c r="AC848" s="2"/>
      <c r="AD848" s="2"/>
    </row>
    <row r="849" spans="1:34" ht="14.25" customHeight="1" x14ac:dyDescent="0.2">
      <c r="A849" s="18" t="s">
        <v>4542</v>
      </c>
      <c r="B849" s="1">
        <f>VLOOKUP('FINAL CODES'!A849,'Demographic data '!$A$2:$H$927,2,TRUE)</f>
        <v>949</v>
      </c>
      <c r="C849" s="1">
        <f>VLOOKUP(A849,'Demographic data '!$A$2:$H$927,3,TRUE)</f>
        <v>1</v>
      </c>
      <c r="D849" s="1">
        <f>VLOOKUP(A849,'Demographic data '!$A$2:$H$927,4,TRUE)</f>
        <v>31.490410958904111</v>
      </c>
      <c r="E849" s="1">
        <f>VLOOKUP(A849,'Demographic data '!$A$2:$H$927,5,TRUE)</f>
        <v>67</v>
      </c>
      <c r="F849" s="1">
        <f>VLOOKUP(A849,'Demographic data '!$A$2:$H$927,6,TRUE)</f>
        <v>4</v>
      </c>
      <c r="G849" s="1">
        <f>VLOOKUP(A849,'Demographic data '!$A$2:$H$927,7,TRUE)</f>
        <v>4</v>
      </c>
      <c r="H849" s="1">
        <f>VLOOKUP(A849,'Demographic data '!$A$2:$H$927,8,TRUE)</f>
        <v>5</v>
      </c>
      <c r="J849" s="18" t="s">
        <v>4543</v>
      </c>
      <c r="K849" s="18" t="s">
        <v>4544</v>
      </c>
      <c r="L849" s="29"/>
      <c r="M849" s="29"/>
      <c r="N849" s="18" t="s">
        <v>4545</v>
      </c>
      <c r="O849" s="18" t="s">
        <v>502</v>
      </c>
      <c r="P849" s="18" t="s">
        <v>4546</v>
      </c>
      <c r="Q849" s="18" t="s">
        <v>1540</v>
      </c>
      <c r="R849" s="33" t="s">
        <v>4547</v>
      </c>
      <c r="S849" s="33" t="s">
        <v>649</v>
      </c>
      <c r="T849" s="33" t="s">
        <v>54</v>
      </c>
      <c r="U849" s="33">
        <v>-99</v>
      </c>
      <c r="V849" s="31"/>
      <c r="W849" s="31"/>
      <c r="X849" s="31"/>
      <c r="Y849" s="31"/>
      <c r="Z849" s="2"/>
      <c r="AA849" s="2"/>
      <c r="AB849" s="2"/>
      <c r="AC849" s="2"/>
      <c r="AD849" s="2"/>
    </row>
    <row r="850" spans="1:34" ht="14.25" customHeight="1" x14ac:dyDescent="0.2">
      <c r="A850" s="18" t="s">
        <v>4548</v>
      </c>
      <c r="B850" s="1">
        <f>VLOOKUP('FINAL CODES'!A850,'Demographic data '!$A$2:$H$927,2,TRUE)</f>
        <v>1237</v>
      </c>
      <c r="C850" s="1">
        <f>VLOOKUP(A850,'Demographic data '!$A$2:$H$927,3,TRUE)</f>
        <v>0</v>
      </c>
      <c r="D850" s="1">
        <f>VLOOKUP(A850,'Demographic data '!$A$2:$H$927,4,TRUE)</f>
        <v>23.86849315068493</v>
      </c>
      <c r="E850" s="1">
        <f>VLOOKUP(A850,'Demographic data '!$A$2:$H$927,5,TRUE)</f>
        <v>185</v>
      </c>
      <c r="F850" s="1">
        <f>VLOOKUP(A850,'Demographic data '!$A$2:$H$927,6,TRUE)</f>
        <v>3</v>
      </c>
      <c r="G850" s="1">
        <f>VLOOKUP(A850,'Demographic data '!$A$2:$H$927,7,TRUE)</f>
        <v>9</v>
      </c>
      <c r="H850" s="1">
        <f>VLOOKUP(A850,'Demographic data '!$A$2:$H$927,8,TRUE)</f>
        <v>10</v>
      </c>
      <c r="J850" s="18" t="s">
        <v>4549</v>
      </c>
      <c r="K850" s="18" t="s">
        <v>101</v>
      </c>
      <c r="L850" s="29"/>
      <c r="M850" s="29"/>
      <c r="N850" s="18" t="s">
        <v>4550</v>
      </c>
      <c r="O850" s="18" t="s">
        <v>426</v>
      </c>
      <c r="P850" s="18" t="s">
        <v>54</v>
      </c>
      <c r="Q850" s="18">
        <v>-99</v>
      </c>
      <c r="R850" s="33" t="s">
        <v>54</v>
      </c>
      <c r="S850" s="33">
        <v>-99</v>
      </c>
      <c r="T850" s="33" t="s">
        <v>54</v>
      </c>
      <c r="U850" s="33">
        <v>-99</v>
      </c>
      <c r="V850" s="31"/>
      <c r="W850" s="31"/>
      <c r="X850" s="31"/>
      <c r="Y850" s="31"/>
      <c r="Z850" s="2"/>
      <c r="AA850" s="2"/>
      <c r="AB850" s="2"/>
      <c r="AC850" s="2"/>
      <c r="AD850" s="2"/>
    </row>
    <row r="851" spans="1:34" ht="14.25" customHeight="1" x14ac:dyDescent="0.2">
      <c r="A851" s="18" t="s">
        <v>4551</v>
      </c>
      <c r="B851" s="1">
        <f>VLOOKUP('FINAL CODES'!A851,'Demographic data '!$A$2:$H$927,2,TRUE)</f>
        <v>82</v>
      </c>
      <c r="C851" s="1">
        <f>VLOOKUP(A851,'Demographic data '!$A$2:$H$927,3,TRUE)</f>
        <v>1</v>
      </c>
      <c r="D851" s="1">
        <f>VLOOKUP(A851,'Demographic data '!$A$2:$H$927,4,TRUE)</f>
        <v>71.010958904109586</v>
      </c>
      <c r="E851" s="1">
        <f>VLOOKUP(A851,'Demographic data '!$A$2:$H$927,5,TRUE)</f>
        <v>31</v>
      </c>
      <c r="F851" s="1">
        <f>VLOOKUP(A851,'Demographic data '!$A$2:$H$927,6,TRUE)</f>
        <v>7</v>
      </c>
      <c r="G851" s="1">
        <f>VLOOKUP(A851,'Demographic data '!$A$2:$H$927,7,TRUE)</f>
        <v>9</v>
      </c>
      <c r="H851" s="1">
        <f>VLOOKUP(A851,'Demographic data '!$A$2:$H$927,8,TRUE)</f>
        <v>10</v>
      </c>
      <c r="J851" s="18" t="s">
        <v>4552</v>
      </c>
      <c r="K851" s="18" t="s">
        <v>101</v>
      </c>
      <c r="L851" s="29"/>
      <c r="M851" s="29"/>
      <c r="N851" s="18" t="s">
        <v>4553</v>
      </c>
      <c r="O851" s="18" t="s">
        <v>4554</v>
      </c>
      <c r="P851" s="18" t="s">
        <v>4555</v>
      </c>
      <c r="Q851" s="18" t="s">
        <v>534</v>
      </c>
      <c r="R851" s="33" t="s">
        <v>4556</v>
      </c>
      <c r="S851" s="33" t="s">
        <v>1600</v>
      </c>
      <c r="T851" s="33" t="s">
        <v>4557</v>
      </c>
      <c r="U851" s="33">
        <v>6</v>
      </c>
      <c r="V851" s="31"/>
      <c r="W851" s="31"/>
      <c r="X851" s="31"/>
      <c r="Y851" s="31"/>
      <c r="Z851" s="2"/>
      <c r="AA851" s="2"/>
      <c r="AB851" s="2"/>
      <c r="AC851" s="2"/>
      <c r="AD851" s="2"/>
    </row>
    <row r="852" spans="1:34" ht="14.25" customHeight="1" x14ac:dyDescent="0.2">
      <c r="A852" s="18" t="s">
        <v>4558</v>
      </c>
      <c r="B852" s="1">
        <f>VLOOKUP('FINAL CODES'!A852,'Demographic data '!$A$2:$H$927,2,TRUE)</f>
        <v>1236</v>
      </c>
      <c r="C852" s="1">
        <f>VLOOKUP(A852,'Demographic data '!$A$2:$H$927,3,TRUE)</f>
        <v>1</v>
      </c>
      <c r="D852" s="1">
        <f>VLOOKUP(A852,'Demographic data '!$A$2:$H$927,4,TRUE)</f>
        <v>44.547945205479451</v>
      </c>
      <c r="E852" s="1">
        <f>VLOOKUP(A852,'Demographic data '!$A$2:$H$927,5,TRUE)</f>
        <v>185</v>
      </c>
      <c r="F852" s="1">
        <f>VLOOKUP(A852,'Demographic data '!$A$2:$H$927,6,TRUE)</f>
        <v>3</v>
      </c>
      <c r="G852" s="1">
        <f>VLOOKUP(A852,'Demographic data '!$A$2:$H$927,7,TRUE)</f>
        <v>6</v>
      </c>
      <c r="H852" s="1">
        <f>VLOOKUP(A852,'Demographic data '!$A$2:$H$927,8,TRUE)</f>
        <v>3</v>
      </c>
      <c r="J852" s="18" t="s">
        <v>4559</v>
      </c>
      <c r="K852" s="18" t="s">
        <v>4560</v>
      </c>
      <c r="L852" s="29"/>
      <c r="M852" s="29"/>
      <c r="N852" s="18" t="s">
        <v>4561</v>
      </c>
      <c r="O852" s="18" t="s">
        <v>204</v>
      </c>
      <c r="P852" s="18" t="s">
        <v>4562</v>
      </c>
      <c r="Q852" s="18" t="s">
        <v>1053</v>
      </c>
      <c r="R852" s="33" t="s">
        <v>4563</v>
      </c>
      <c r="S852" s="33" t="s">
        <v>1026</v>
      </c>
      <c r="T852" s="33" t="s">
        <v>4564</v>
      </c>
      <c r="U852" s="33" t="s">
        <v>4565</v>
      </c>
      <c r="V852" s="31"/>
      <c r="W852" s="31"/>
      <c r="X852" s="31"/>
      <c r="Y852" s="31"/>
      <c r="Z852" s="2"/>
      <c r="AA852" s="2"/>
      <c r="AB852" s="2"/>
      <c r="AC852" s="2"/>
      <c r="AD852" s="2"/>
    </row>
    <row r="853" spans="1:34" ht="14.25" customHeight="1" x14ac:dyDescent="0.2">
      <c r="A853" s="18" t="s">
        <v>4566</v>
      </c>
      <c r="B853" s="1">
        <f>VLOOKUP('FINAL CODES'!A853,'Demographic data '!$A$2:$H$927,2,TRUE)</f>
        <v>1552</v>
      </c>
      <c r="C853" s="1">
        <f>VLOOKUP(A853,'Demographic data '!$A$2:$H$927,3,TRUE)</f>
        <v>1</v>
      </c>
      <c r="D853" s="1">
        <f>VLOOKUP(A853,'Demographic data '!$A$2:$H$927,4,TRUE)</f>
        <v>31.027397260273972</v>
      </c>
      <c r="E853" s="1">
        <f>VLOOKUP(A853,'Demographic data '!$A$2:$H$927,5,TRUE)</f>
        <v>163</v>
      </c>
      <c r="F853" s="1">
        <f>VLOOKUP(A853,'Demographic data '!$A$2:$H$927,6,TRUE)</f>
        <v>3</v>
      </c>
      <c r="G853" s="1">
        <f>VLOOKUP(A853,'Demographic data '!$A$2:$H$927,7,TRUE)</f>
        <v>2</v>
      </c>
      <c r="H853" s="1">
        <f>VLOOKUP(A853,'Demographic data '!$A$2:$H$927,8,TRUE)</f>
        <v>4</v>
      </c>
      <c r="J853" s="18" t="s">
        <v>54</v>
      </c>
      <c r="K853" s="18">
        <v>-99</v>
      </c>
      <c r="L853" s="29"/>
      <c r="M853" s="29"/>
      <c r="N853" s="18" t="s">
        <v>4567</v>
      </c>
      <c r="O853" s="18">
        <v>1</v>
      </c>
      <c r="P853" s="18" t="s">
        <v>54</v>
      </c>
      <c r="Q853" s="18">
        <v>-99</v>
      </c>
      <c r="R853" s="33" t="s">
        <v>2889</v>
      </c>
      <c r="S853" s="33" t="s">
        <v>101</v>
      </c>
      <c r="T853" s="33" t="s">
        <v>54</v>
      </c>
      <c r="U853" s="33">
        <v>-99</v>
      </c>
      <c r="V853" s="31"/>
      <c r="W853" s="31"/>
      <c r="X853" s="31"/>
      <c r="Y853" s="31"/>
      <c r="Z853" s="2"/>
      <c r="AA853" s="2"/>
      <c r="AB853" s="2"/>
      <c r="AC853" s="2"/>
      <c r="AD853" s="2"/>
    </row>
    <row r="854" spans="1:34" ht="14.25" customHeight="1" x14ac:dyDescent="0.2">
      <c r="A854" s="18" t="s">
        <v>4568</v>
      </c>
      <c r="B854" s="1">
        <f>VLOOKUP('FINAL CODES'!A854,'Demographic data '!$A$2:$H$927,2,TRUE)</f>
        <v>468</v>
      </c>
      <c r="C854" s="1">
        <f>VLOOKUP(A854,'Demographic data '!$A$2:$H$927,3,TRUE)</f>
        <v>1</v>
      </c>
      <c r="D854" s="1">
        <f>VLOOKUP(A854,'Demographic data '!$A$2:$H$927,4,TRUE)</f>
        <v>73.805479452054797</v>
      </c>
      <c r="E854" s="1">
        <f>VLOOKUP(A854,'Demographic data '!$A$2:$H$927,5,TRUE)</f>
        <v>185</v>
      </c>
      <c r="F854" s="1">
        <f>VLOOKUP(A854,'Demographic data '!$A$2:$H$927,6,TRUE)</f>
        <v>7</v>
      </c>
      <c r="G854" s="1">
        <f>VLOOKUP(A854,'Demographic data '!$A$2:$H$927,7,TRUE)</f>
        <v>6</v>
      </c>
      <c r="H854" s="1">
        <f>VLOOKUP(A854,'Demographic data '!$A$2:$H$927,8,TRUE)</f>
        <v>10</v>
      </c>
      <c r="J854" s="18" t="s">
        <v>54</v>
      </c>
      <c r="K854" s="18">
        <v>-99</v>
      </c>
      <c r="L854" s="29"/>
      <c r="M854" s="29"/>
      <c r="N854" s="18" t="s">
        <v>4569</v>
      </c>
      <c r="O854" s="18">
        <v>2</v>
      </c>
      <c r="P854" s="18" t="s">
        <v>4570</v>
      </c>
      <c r="Q854" s="18" t="s">
        <v>226</v>
      </c>
      <c r="R854" s="33" t="s">
        <v>4571</v>
      </c>
      <c r="S854" s="33" t="s">
        <v>152</v>
      </c>
      <c r="T854" s="33" t="s">
        <v>1485</v>
      </c>
      <c r="U854" s="33">
        <v>6</v>
      </c>
      <c r="V854" s="31"/>
      <c r="W854" s="31"/>
      <c r="X854" s="31"/>
      <c r="Y854" s="31"/>
      <c r="Z854" s="2"/>
      <c r="AA854" s="2"/>
      <c r="AB854" s="2"/>
      <c r="AC854" s="2"/>
      <c r="AD854" s="2"/>
    </row>
    <row r="855" spans="1:34" ht="14.25" customHeight="1" x14ac:dyDescent="0.2">
      <c r="A855" s="18" t="s">
        <v>4572</v>
      </c>
      <c r="B855" s="1">
        <f>VLOOKUP('FINAL CODES'!A855,'Demographic data '!$A$2:$H$927,2,TRUE)</f>
        <v>1363</v>
      </c>
      <c r="C855" s="1">
        <f>VLOOKUP(A855,'Demographic data '!$A$2:$H$927,3,TRUE)</f>
        <v>1</v>
      </c>
      <c r="D855" s="1">
        <f>VLOOKUP(A855,'Demographic data '!$A$2:$H$927,4,TRUE)</f>
        <v>26.032876712328768</v>
      </c>
      <c r="E855" s="1">
        <f>VLOOKUP(A855,'Demographic data '!$A$2:$H$927,5,TRUE)</f>
        <v>83</v>
      </c>
      <c r="F855" s="1">
        <f>VLOOKUP(A855,'Demographic data '!$A$2:$H$927,6,TRUE)</f>
        <v>3</v>
      </c>
      <c r="G855" s="1">
        <f>VLOOKUP(A855,'Demographic data '!$A$2:$H$927,7,TRUE)</f>
        <v>4</v>
      </c>
      <c r="H855" s="1">
        <f>VLOOKUP(A855,'Demographic data '!$A$2:$H$927,8,TRUE)</f>
        <v>4</v>
      </c>
      <c r="J855" s="18" t="s">
        <v>1068</v>
      </c>
      <c r="K855" s="18">
        <v>6</v>
      </c>
      <c r="L855" s="32">
        <v>6</v>
      </c>
      <c r="M855" s="32">
        <v>6</v>
      </c>
      <c r="N855" s="18" t="s">
        <v>4573</v>
      </c>
      <c r="O855" s="18" t="s">
        <v>426</v>
      </c>
      <c r="P855" s="18" t="s">
        <v>4574</v>
      </c>
      <c r="Q855" s="18">
        <v>2</v>
      </c>
      <c r="R855" s="33" t="s">
        <v>52</v>
      </c>
      <c r="S855" s="33">
        <v>-99</v>
      </c>
      <c r="T855" s="33" t="s">
        <v>52</v>
      </c>
      <c r="U855" s="33">
        <v>-99</v>
      </c>
      <c r="V855" s="31"/>
      <c r="W855" s="31"/>
      <c r="X855" s="31"/>
      <c r="Y855" s="31"/>
      <c r="Z855" s="2"/>
      <c r="AA855" s="2"/>
      <c r="AB855" s="2"/>
      <c r="AC855" s="2"/>
      <c r="AD855" s="2"/>
      <c r="AE855" s="53" t="s">
        <v>4575</v>
      </c>
      <c r="AF855" s="18" t="s">
        <v>4576</v>
      </c>
      <c r="AG855" s="43" t="s">
        <v>4577</v>
      </c>
      <c r="AH855" s="18" t="s">
        <v>4578</v>
      </c>
    </row>
    <row r="856" spans="1:34" ht="14.25" customHeight="1" x14ac:dyDescent="0.2">
      <c r="A856" s="18" t="s">
        <v>4579</v>
      </c>
      <c r="B856" s="1">
        <f>VLOOKUP('FINAL CODES'!A856,'Demographic data '!$A$2:$H$927,2,TRUE)</f>
        <v>244</v>
      </c>
      <c r="C856" s="1">
        <f>VLOOKUP(A856,'Demographic data '!$A$2:$H$927,3,TRUE)</f>
        <v>1</v>
      </c>
      <c r="D856" s="1">
        <f>VLOOKUP(A856,'Demographic data '!$A$2:$H$927,4,TRUE)</f>
        <v>31.945205479452056</v>
      </c>
      <c r="E856" s="1">
        <f>VLOOKUP(A856,'Demographic data '!$A$2:$H$927,5,TRUE)</f>
        <v>185</v>
      </c>
      <c r="F856" s="1">
        <f>VLOOKUP(A856,'Demographic data '!$A$2:$H$927,6,TRUE)</f>
        <v>4</v>
      </c>
      <c r="G856" s="1">
        <f>VLOOKUP(A856,'Demographic data '!$A$2:$H$927,7,TRUE)</f>
        <v>4</v>
      </c>
      <c r="H856" s="1">
        <f>VLOOKUP(A856,'Demographic data '!$A$2:$H$927,8,TRUE)</f>
        <v>2</v>
      </c>
      <c r="J856" s="18" t="s">
        <v>4580</v>
      </c>
      <c r="K856" s="18">
        <v>10</v>
      </c>
      <c r="L856" s="29"/>
      <c r="M856" s="29"/>
      <c r="N856" s="18" t="s">
        <v>4581</v>
      </c>
      <c r="O856" s="18" t="s">
        <v>511</v>
      </c>
      <c r="P856" s="18" t="s">
        <v>4582</v>
      </c>
      <c r="Q856" s="18" t="s">
        <v>731</v>
      </c>
      <c r="R856" s="33" t="s">
        <v>4583</v>
      </c>
      <c r="S856" s="33" t="s">
        <v>101</v>
      </c>
      <c r="T856" s="33" t="s">
        <v>54</v>
      </c>
      <c r="U856" s="33">
        <v>-99</v>
      </c>
      <c r="V856" s="31"/>
      <c r="W856" s="31"/>
      <c r="X856" s="31"/>
      <c r="Y856" s="31"/>
      <c r="Z856" s="2"/>
      <c r="AA856" s="2"/>
      <c r="AB856" s="2"/>
      <c r="AC856" s="2"/>
      <c r="AD856" s="2"/>
    </row>
    <row r="857" spans="1:34" ht="14.25" customHeight="1" x14ac:dyDescent="0.2">
      <c r="A857" s="18" t="s">
        <v>4584</v>
      </c>
      <c r="B857" s="1">
        <f>VLOOKUP('FINAL CODES'!A857,'Demographic data '!$A$2:$H$927,2,TRUE)</f>
        <v>702</v>
      </c>
      <c r="C857" s="1">
        <f>VLOOKUP(A857,'Demographic data '!$A$2:$H$927,3,TRUE)</f>
        <v>1</v>
      </c>
      <c r="D857" s="1">
        <f>VLOOKUP(A857,'Demographic data '!$A$2:$H$927,4,TRUE)</f>
        <v>46.194520547945203</v>
      </c>
      <c r="E857" s="1">
        <f>VLOOKUP(A857,'Demographic data '!$A$2:$H$927,5,TRUE)</f>
        <v>185</v>
      </c>
      <c r="F857" s="1">
        <f>VLOOKUP(A857,'Demographic data '!$A$2:$H$927,6,TRUE)</f>
        <v>4</v>
      </c>
      <c r="G857" s="1">
        <f>VLOOKUP(A857,'Demographic data '!$A$2:$H$927,7,TRUE)</f>
        <v>8</v>
      </c>
      <c r="H857" s="1">
        <f>VLOOKUP(A857,'Demographic data '!$A$2:$H$927,8,TRUE)</f>
        <v>10</v>
      </c>
      <c r="J857" s="18" t="s">
        <v>4585</v>
      </c>
      <c r="K857" s="18" t="s">
        <v>4586</v>
      </c>
      <c r="L857" s="29"/>
      <c r="M857" s="29"/>
      <c r="N857" s="18" t="s">
        <v>4587</v>
      </c>
      <c r="O857" s="18" t="s">
        <v>953</v>
      </c>
      <c r="P857" s="18" t="s">
        <v>4588</v>
      </c>
      <c r="Q857" s="18" t="s">
        <v>350</v>
      </c>
      <c r="R857" s="33" t="s">
        <v>54</v>
      </c>
      <c r="S857" s="33">
        <v>-99</v>
      </c>
      <c r="T857" s="33" t="s">
        <v>4589</v>
      </c>
      <c r="U857" s="33" t="s">
        <v>421</v>
      </c>
      <c r="V857" s="31"/>
      <c r="W857" s="31"/>
      <c r="X857" s="31"/>
      <c r="Y857" s="31"/>
      <c r="Z857" s="2"/>
      <c r="AA857" s="2"/>
      <c r="AB857" s="2"/>
      <c r="AC857" s="2"/>
      <c r="AD857" s="2"/>
    </row>
    <row r="858" spans="1:34" ht="14.25" customHeight="1" x14ac:dyDescent="0.2">
      <c r="A858" s="18" t="s">
        <v>4590</v>
      </c>
      <c r="B858" s="1">
        <f>VLOOKUP('FINAL CODES'!A858,'Demographic data '!$A$2:$H$927,2,TRUE)</f>
        <v>1546</v>
      </c>
      <c r="C858" s="1">
        <f>VLOOKUP(A858,'Demographic data '!$A$2:$H$927,3,TRUE)</f>
        <v>1</v>
      </c>
      <c r="D858" s="1">
        <f>VLOOKUP(A858,'Demographic data '!$A$2:$H$927,4,TRUE)</f>
        <v>32.87945205479452</v>
      </c>
      <c r="E858" s="1">
        <f>VLOOKUP(A858,'Demographic data '!$A$2:$H$927,5,TRUE)</f>
        <v>185</v>
      </c>
      <c r="F858" s="1">
        <f>VLOOKUP(A858,'Demographic data '!$A$2:$H$927,6,TRUE)</f>
        <v>3</v>
      </c>
      <c r="G858" s="1">
        <f>VLOOKUP(A858,'Demographic data '!$A$2:$H$927,7,TRUE)</f>
        <v>6</v>
      </c>
      <c r="H858" s="1">
        <f>VLOOKUP(A858,'Demographic data '!$A$2:$H$927,8,TRUE)</f>
        <v>3</v>
      </c>
      <c r="J858" s="18" t="s">
        <v>4591</v>
      </c>
      <c r="K858" s="18" t="s">
        <v>4592</v>
      </c>
      <c r="L858" s="29"/>
      <c r="M858" s="29"/>
      <c r="N858" s="18" t="s">
        <v>4593</v>
      </c>
      <c r="O858" s="18" t="s">
        <v>4594</v>
      </c>
      <c r="P858" s="18" t="s">
        <v>4595</v>
      </c>
      <c r="Q858" s="18">
        <v>11</v>
      </c>
      <c r="R858" s="33" t="s">
        <v>4596</v>
      </c>
      <c r="S858" s="33">
        <v>-999</v>
      </c>
      <c r="T858" s="33" t="s">
        <v>4597</v>
      </c>
      <c r="U858" s="33">
        <v>12</v>
      </c>
      <c r="V858" s="31"/>
      <c r="W858" s="31"/>
      <c r="X858" s="31"/>
      <c r="Y858" s="31"/>
      <c r="Z858" s="2"/>
      <c r="AA858" s="2"/>
      <c r="AB858" s="2"/>
      <c r="AC858" s="2"/>
      <c r="AD858" s="2"/>
    </row>
    <row r="859" spans="1:34" ht="14.25" customHeight="1" x14ac:dyDescent="0.2">
      <c r="A859" s="18" t="s">
        <v>4598</v>
      </c>
      <c r="B859" s="1">
        <f>VLOOKUP('FINAL CODES'!A859,'Demographic data '!$A$2:$H$927,2,TRUE)</f>
        <v>70</v>
      </c>
      <c r="C859" s="1">
        <f>VLOOKUP(A859,'Demographic data '!$A$2:$H$927,3,TRUE)</f>
        <v>2</v>
      </c>
      <c r="D859" s="1">
        <f>VLOOKUP(A859,'Demographic data '!$A$2:$H$927,4,TRUE)</f>
        <v>35.210958904109589</v>
      </c>
      <c r="E859" s="1">
        <f>VLOOKUP(A859,'Demographic data '!$A$2:$H$927,5,TRUE)</f>
        <v>122</v>
      </c>
      <c r="F859" s="1">
        <f>VLOOKUP(A859,'Demographic data '!$A$2:$H$927,6,TRUE)</f>
        <v>5</v>
      </c>
      <c r="G859" s="1">
        <f>VLOOKUP(A859,'Demographic data '!$A$2:$H$927,7,TRUE)</f>
        <v>9</v>
      </c>
      <c r="H859" s="1">
        <f>VLOOKUP(A859,'Demographic data '!$A$2:$H$927,8,TRUE)</f>
        <v>6</v>
      </c>
      <c r="J859" s="18" t="s">
        <v>4599</v>
      </c>
      <c r="K859" s="18" t="s">
        <v>4600</v>
      </c>
      <c r="L859" s="29"/>
      <c r="M859" s="29"/>
      <c r="N859" s="18" t="s">
        <v>4601</v>
      </c>
      <c r="O859" s="18" t="s">
        <v>4602</v>
      </c>
      <c r="P859" s="18" t="s">
        <v>4603</v>
      </c>
      <c r="Q859" s="18" t="s">
        <v>4604</v>
      </c>
      <c r="R859" s="33" t="s">
        <v>4605</v>
      </c>
      <c r="S859" s="33">
        <v>2</v>
      </c>
      <c r="T859" s="33" t="s">
        <v>4606</v>
      </c>
      <c r="U859" s="33" t="s">
        <v>1423</v>
      </c>
      <c r="V859" s="31"/>
      <c r="W859" s="31"/>
      <c r="X859" s="31"/>
      <c r="Y859" s="31"/>
      <c r="Z859" s="2"/>
      <c r="AA859" s="2"/>
      <c r="AB859" s="2"/>
      <c r="AC859" s="2"/>
      <c r="AD859" s="2"/>
    </row>
    <row r="860" spans="1:34" ht="14.25" customHeight="1" x14ac:dyDescent="0.2">
      <c r="A860" s="18" t="s">
        <v>4607</v>
      </c>
      <c r="B860" s="1">
        <f>VLOOKUP('FINAL CODES'!A860,'Demographic data '!$A$2:$H$927,2,TRUE)</f>
        <v>371</v>
      </c>
      <c r="C860" s="1">
        <f>VLOOKUP(A860,'Demographic data '!$A$2:$H$927,3,TRUE)</f>
        <v>1</v>
      </c>
      <c r="D860" s="1">
        <f>VLOOKUP(A860,'Demographic data '!$A$2:$H$927,4,TRUE)</f>
        <v>54.435616438356163</v>
      </c>
      <c r="E860" s="1">
        <f>VLOOKUP(A860,'Demographic data '!$A$2:$H$927,5,TRUE)</f>
        <v>67</v>
      </c>
      <c r="F860" s="1">
        <f>VLOOKUP(A860,'Demographic data '!$A$2:$H$927,6,TRUE)</f>
        <v>4</v>
      </c>
      <c r="G860" s="1">
        <f>VLOOKUP(A860,'Demographic data '!$A$2:$H$927,7,TRUE)</f>
        <v>2</v>
      </c>
      <c r="H860" s="1">
        <f>VLOOKUP(A860,'Demographic data '!$A$2:$H$927,8,TRUE)</f>
        <v>3</v>
      </c>
      <c r="J860" s="18" t="s">
        <v>4608</v>
      </c>
      <c r="K860" s="18" t="s">
        <v>319</v>
      </c>
      <c r="L860" s="29"/>
      <c r="M860" s="29"/>
      <c r="N860" s="18" t="s">
        <v>4609</v>
      </c>
      <c r="O860" s="18" t="s">
        <v>262</v>
      </c>
      <c r="P860" s="18" t="s">
        <v>4610</v>
      </c>
      <c r="Q860" s="18" t="s">
        <v>4611</v>
      </c>
      <c r="R860" s="33" t="s">
        <v>54</v>
      </c>
      <c r="S860" s="33">
        <v>-99</v>
      </c>
      <c r="T860" s="33" t="s">
        <v>2019</v>
      </c>
      <c r="U860" s="33">
        <v>7</v>
      </c>
      <c r="V860" s="31"/>
      <c r="W860" s="31"/>
      <c r="X860" s="31"/>
      <c r="Y860" s="31"/>
      <c r="Z860" s="2"/>
      <c r="AA860" s="2"/>
      <c r="AB860" s="2"/>
      <c r="AC860" s="2"/>
      <c r="AD860" s="2"/>
    </row>
    <row r="861" spans="1:34" ht="14.25" customHeight="1" x14ac:dyDescent="0.2">
      <c r="A861" s="18" t="s">
        <v>4612</v>
      </c>
      <c r="B861" s="1">
        <f>VLOOKUP('FINAL CODES'!A861,'Demographic data '!$A$2:$H$927,2,TRUE)</f>
        <v>1137</v>
      </c>
      <c r="C861" s="1">
        <f>VLOOKUP(A861,'Demographic data '!$A$2:$H$927,3,TRUE)</f>
        <v>1</v>
      </c>
      <c r="D861" s="1">
        <f>VLOOKUP(A861,'Demographic data '!$A$2:$H$927,4,TRUE)</f>
        <v>33.372602739726027</v>
      </c>
      <c r="E861" s="1">
        <f>VLOOKUP(A861,'Demographic data '!$A$2:$H$927,5,TRUE)</f>
        <v>123</v>
      </c>
      <c r="F861" s="1">
        <f>VLOOKUP(A861,'Demographic data '!$A$2:$H$927,6,TRUE)</f>
        <v>4</v>
      </c>
      <c r="G861" s="1">
        <f>VLOOKUP(A861,'Demographic data '!$A$2:$H$927,7,TRUE)</f>
        <v>5</v>
      </c>
      <c r="H861" s="1">
        <f>VLOOKUP(A861,'Demographic data '!$A$2:$H$927,8,TRUE)</f>
        <v>2</v>
      </c>
      <c r="J861" s="18" t="s">
        <v>4613</v>
      </c>
      <c r="K861" s="18">
        <v>-999</v>
      </c>
      <c r="L861" s="29"/>
      <c r="M861" s="29"/>
      <c r="N861" s="18" t="s">
        <v>4614</v>
      </c>
      <c r="O861" s="18" t="s">
        <v>1248</v>
      </c>
      <c r="P861" s="18" t="s">
        <v>4615</v>
      </c>
      <c r="Q861" s="18">
        <v>2</v>
      </c>
      <c r="R861" s="33" t="s">
        <v>4616</v>
      </c>
      <c r="S861" s="33" t="s">
        <v>101</v>
      </c>
      <c r="T861" s="33" t="s">
        <v>4617</v>
      </c>
      <c r="U861" s="33">
        <v>6</v>
      </c>
      <c r="V861" s="31"/>
      <c r="W861" s="31"/>
      <c r="X861" s="31"/>
      <c r="Y861" s="31"/>
      <c r="Z861" s="2"/>
      <c r="AA861" s="2"/>
      <c r="AB861" s="2"/>
      <c r="AC861" s="2"/>
      <c r="AD861" s="2"/>
    </row>
    <row r="862" spans="1:34" ht="14.25" customHeight="1" x14ac:dyDescent="0.2">
      <c r="A862" s="18" t="s">
        <v>4618</v>
      </c>
      <c r="B862" s="1">
        <f>VLOOKUP('FINAL CODES'!A862,'Demographic data '!$A$2:$H$927,2,TRUE)</f>
        <v>717</v>
      </c>
      <c r="C862" s="1">
        <f>VLOOKUP(A862,'Demographic data '!$A$2:$H$927,3,TRUE)</f>
        <v>1</v>
      </c>
      <c r="D862" s="1">
        <f>VLOOKUP(A862,'Demographic data '!$A$2:$H$927,4,TRUE)</f>
        <v>42.745205479452054</v>
      </c>
      <c r="E862" s="1">
        <f>VLOOKUP(A862,'Demographic data '!$A$2:$H$927,5,TRUE)</f>
        <v>185</v>
      </c>
      <c r="F862" s="1">
        <f>VLOOKUP(A862,'Demographic data '!$A$2:$H$927,6,TRUE)</f>
        <v>4</v>
      </c>
      <c r="G862" s="1">
        <f>VLOOKUP(A862,'Demographic data '!$A$2:$H$927,7,TRUE)</f>
        <v>6</v>
      </c>
      <c r="H862" s="1">
        <f>VLOOKUP(A862,'Demographic data '!$A$2:$H$927,8,TRUE)</f>
        <v>5</v>
      </c>
      <c r="K862" s="18">
        <v>-99</v>
      </c>
      <c r="L862" s="29"/>
      <c r="M862" s="29"/>
      <c r="O862" s="18">
        <v>-99</v>
      </c>
      <c r="Q862" s="18">
        <v>-99</v>
      </c>
      <c r="R862" s="33"/>
      <c r="S862" s="33">
        <v>-99</v>
      </c>
      <c r="T862" s="33"/>
      <c r="U862" s="33">
        <v>-99</v>
      </c>
      <c r="V862" s="31"/>
      <c r="W862" s="31"/>
      <c r="X862" s="31"/>
      <c r="Y862" s="31"/>
      <c r="Z862" s="2"/>
      <c r="AA862" s="2"/>
      <c r="AB862" s="2"/>
      <c r="AC862" s="2"/>
      <c r="AD862" s="2"/>
    </row>
    <row r="863" spans="1:34" ht="14.25" customHeight="1" x14ac:dyDescent="0.2">
      <c r="A863" s="18" t="s">
        <v>4619</v>
      </c>
      <c r="B863" s="37"/>
      <c r="C863" s="37"/>
      <c r="D863" s="37"/>
      <c r="E863" s="37"/>
      <c r="F863" s="1">
        <f>VLOOKUP(A863,'Demographic data '!$A$2:$H$927,6,TRUE)</f>
        <v>2</v>
      </c>
      <c r="G863" s="1">
        <f>VLOOKUP(A863,'Demographic data '!$A$2:$H$927,7,TRUE)</f>
        <v>1</v>
      </c>
      <c r="H863" s="1">
        <f>VLOOKUP(A863,'Demographic data '!$A$2:$H$927,8,TRUE)</f>
        <v>3</v>
      </c>
      <c r="J863" s="18" t="s">
        <v>4620</v>
      </c>
      <c r="K863" s="18">
        <v>3</v>
      </c>
      <c r="L863" s="29"/>
      <c r="M863" s="29"/>
      <c r="N863" s="18" t="s">
        <v>4621</v>
      </c>
      <c r="O863" s="18" t="s">
        <v>509</v>
      </c>
      <c r="P863" s="18" t="s">
        <v>54</v>
      </c>
      <c r="Q863" s="18">
        <v>-99</v>
      </c>
      <c r="R863" s="33" t="s">
        <v>4622</v>
      </c>
      <c r="S863" s="33" t="s">
        <v>101</v>
      </c>
      <c r="T863" s="33" t="s">
        <v>54</v>
      </c>
      <c r="U863" s="33">
        <v>-99</v>
      </c>
      <c r="V863" s="31"/>
      <c r="W863" s="31"/>
      <c r="X863" s="31"/>
      <c r="Y863" s="31"/>
      <c r="Z863" s="2"/>
      <c r="AA863" s="2"/>
      <c r="AB863" s="2"/>
      <c r="AC863" s="2"/>
      <c r="AD863" s="2"/>
    </row>
    <row r="864" spans="1:34" ht="14.25" customHeight="1" x14ac:dyDescent="0.2">
      <c r="A864" s="18" t="s">
        <v>4623</v>
      </c>
      <c r="B864" s="1">
        <f>VLOOKUP('FINAL CODES'!A864,'Demographic data '!$A$2:$H$927,2,TRUE)</f>
        <v>2089</v>
      </c>
      <c r="C864" s="1">
        <f>VLOOKUP(A864,'Demographic data '!$A$2:$H$927,3,TRUE)</f>
        <v>1</v>
      </c>
      <c r="D864" s="1">
        <f>VLOOKUP(A864,'Demographic data '!$A$2:$H$927,4,TRUE)</f>
        <v>38.580821917808223</v>
      </c>
      <c r="E864" s="1">
        <f>VLOOKUP(A864,'Demographic data '!$A$2:$H$927,5,TRUE)</f>
        <v>187</v>
      </c>
      <c r="F864" s="1">
        <f>VLOOKUP(A864,'Demographic data '!$A$2:$H$927,6,TRUE)</f>
        <v>5</v>
      </c>
      <c r="G864" s="1">
        <f>VLOOKUP(A864,'Demographic data '!$A$2:$H$927,7,TRUE)</f>
        <v>12</v>
      </c>
      <c r="H864" s="1">
        <f>VLOOKUP(A864,'Demographic data '!$A$2:$H$927,8,TRUE)</f>
        <v>5</v>
      </c>
      <c r="J864" s="18" t="s">
        <v>54</v>
      </c>
      <c r="K864" s="18">
        <v>-99</v>
      </c>
      <c r="L864" s="29"/>
      <c r="M864" s="29"/>
      <c r="N864" s="18" t="s">
        <v>54</v>
      </c>
      <c r="O864" s="18">
        <v>-99</v>
      </c>
      <c r="P864" s="18" t="s">
        <v>54</v>
      </c>
      <c r="Q864" s="18">
        <v>-99</v>
      </c>
      <c r="R864" s="33" t="s">
        <v>54</v>
      </c>
      <c r="S864" s="33">
        <v>-99</v>
      </c>
      <c r="T864" s="33" t="s">
        <v>54</v>
      </c>
      <c r="U864" s="33">
        <v>-99</v>
      </c>
      <c r="V864" s="31"/>
      <c r="W864" s="31"/>
      <c r="X864" s="31"/>
      <c r="Y864" s="31"/>
      <c r="Z864" s="2"/>
      <c r="AA864" s="2"/>
      <c r="AB864" s="2"/>
      <c r="AC864" s="2"/>
      <c r="AD864" s="2"/>
    </row>
    <row r="865" spans="1:34" ht="14.25" customHeight="1" x14ac:dyDescent="0.2">
      <c r="A865" s="18" t="s">
        <v>4624</v>
      </c>
      <c r="B865" s="1">
        <f>VLOOKUP('FINAL CODES'!A865,'Demographic data '!$A$2:$H$927,2,TRUE)</f>
        <v>1407</v>
      </c>
      <c r="C865" s="1">
        <f>VLOOKUP(A865,'Demographic data '!$A$2:$H$927,3,TRUE)</f>
        <v>1</v>
      </c>
      <c r="D865" s="1">
        <f>VLOOKUP(A865,'Demographic data '!$A$2:$H$927,4,TRUE)</f>
        <v>31.813698630136987</v>
      </c>
      <c r="E865" s="1">
        <f>VLOOKUP(A865,'Demographic data '!$A$2:$H$927,5,TRUE)</f>
        <v>67</v>
      </c>
      <c r="F865" s="1">
        <f>VLOOKUP(A865,'Demographic data '!$A$2:$H$927,6,TRUE)</f>
        <v>4</v>
      </c>
      <c r="G865" s="1">
        <f>VLOOKUP(A865,'Demographic data '!$A$2:$H$927,7,TRUE)</f>
        <v>2</v>
      </c>
      <c r="H865" s="1">
        <f>VLOOKUP(A865,'Demographic data '!$A$2:$H$927,8,TRUE)</f>
        <v>8</v>
      </c>
      <c r="J865" s="18" t="s">
        <v>4625</v>
      </c>
      <c r="K865" s="18" t="s">
        <v>639</v>
      </c>
      <c r="L865" s="29"/>
      <c r="M865" s="29"/>
      <c r="N865" s="18" t="s">
        <v>4626</v>
      </c>
      <c r="O865" s="18" t="s">
        <v>544</v>
      </c>
      <c r="P865" s="18" t="s">
        <v>4627</v>
      </c>
      <c r="Q865" s="18" t="s">
        <v>350</v>
      </c>
      <c r="R865" s="33" t="s">
        <v>4628</v>
      </c>
      <c r="S865" s="33" t="s">
        <v>4629</v>
      </c>
      <c r="T865" s="33" t="s">
        <v>4630</v>
      </c>
      <c r="U865" s="33" t="s">
        <v>724</v>
      </c>
      <c r="V865" s="31"/>
      <c r="W865" s="31"/>
      <c r="X865" s="31"/>
      <c r="Y865" s="31"/>
      <c r="Z865" s="2"/>
      <c r="AA865" s="2"/>
      <c r="AB865" s="2"/>
      <c r="AC865" s="2"/>
      <c r="AD865" s="2"/>
    </row>
    <row r="866" spans="1:34" ht="14.25" customHeight="1" x14ac:dyDescent="0.2">
      <c r="A866" s="18" t="s">
        <v>4631</v>
      </c>
      <c r="B866" s="1">
        <f>VLOOKUP('FINAL CODES'!A866,'Demographic data '!$A$2:$H$927,2,TRUE)</f>
        <v>3043</v>
      </c>
      <c r="C866" s="1">
        <f>VLOOKUP(A866,'Demographic data '!$A$2:$H$927,3,TRUE)</f>
        <v>1</v>
      </c>
      <c r="D866" s="1">
        <f>VLOOKUP(A866,'Demographic data '!$A$2:$H$927,4,TRUE)</f>
        <v>25.55890410958904</v>
      </c>
      <c r="E866" s="1">
        <f>VLOOKUP(A866,'Demographic data '!$A$2:$H$927,5,TRUE)</f>
        <v>185</v>
      </c>
      <c r="F866" s="1">
        <f>VLOOKUP(A866,'Demographic data '!$A$2:$H$927,6,TRUE)</f>
        <v>5</v>
      </c>
      <c r="G866" s="1">
        <f>VLOOKUP(A866,'Demographic data '!$A$2:$H$927,7,TRUE)</f>
        <v>6</v>
      </c>
      <c r="H866" s="1">
        <f>VLOOKUP(A866,'Demographic data '!$A$2:$H$927,8,TRUE)</f>
        <v>9</v>
      </c>
      <c r="J866" s="18" t="s">
        <v>4632</v>
      </c>
      <c r="K866" s="18" t="s">
        <v>179</v>
      </c>
      <c r="L866" s="32" t="s">
        <v>350</v>
      </c>
      <c r="M866" s="32" t="s">
        <v>179</v>
      </c>
      <c r="N866" s="18" t="s">
        <v>4633</v>
      </c>
      <c r="O866" s="18" t="s">
        <v>321</v>
      </c>
      <c r="P866" s="18" t="s">
        <v>242</v>
      </c>
      <c r="Q866" s="18">
        <v>-999</v>
      </c>
      <c r="R866" s="33" t="s">
        <v>4634</v>
      </c>
      <c r="S866" s="33" t="s">
        <v>1026</v>
      </c>
      <c r="T866" s="33" t="s">
        <v>4635</v>
      </c>
      <c r="U866" s="33" t="s">
        <v>142</v>
      </c>
      <c r="V866" s="31"/>
      <c r="W866" s="31"/>
      <c r="X866" s="31"/>
      <c r="Y866" s="31"/>
      <c r="Z866" s="2"/>
      <c r="AA866" s="2"/>
      <c r="AB866" s="2"/>
      <c r="AC866" s="2"/>
      <c r="AD866" s="2"/>
      <c r="AG866" s="43" t="s">
        <v>4636</v>
      </c>
      <c r="AH866" s="18" t="s">
        <v>4637</v>
      </c>
    </row>
    <row r="867" spans="1:34" ht="14.25" customHeight="1" x14ac:dyDescent="0.2">
      <c r="A867" s="18" t="s">
        <v>4638</v>
      </c>
      <c r="B867" s="1">
        <f>VLOOKUP('FINAL CODES'!A867,'Demographic data '!$A$2:$H$927,2,TRUE)</f>
        <v>1360</v>
      </c>
      <c r="C867" s="1">
        <f>VLOOKUP(A867,'Demographic data '!$A$2:$H$927,3,TRUE)</f>
        <v>1</v>
      </c>
      <c r="D867" s="1">
        <f>VLOOKUP(A867,'Demographic data '!$A$2:$H$927,4,TRUE)</f>
        <v>27.410958904109588</v>
      </c>
      <c r="E867" s="1">
        <f>VLOOKUP(A867,'Demographic data '!$A$2:$H$927,5,TRUE)</f>
        <v>185</v>
      </c>
      <c r="F867" s="1">
        <f>VLOOKUP(A867,'Demographic data '!$A$2:$H$927,6,TRUE)</f>
        <v>2</v>
      </c>
      <c r="G867" s="1">
        <f>VLOOKUP(A867,'Demographic data '!$A$2:$H$927,7,TRUE)</f>
        <v>5</v>
      </c>
      <c r="H867" s="1">
        <f>VLOOKUP(A867,'Demographic data '!$A$2:$H$927,8,TRUE)</f>
        <v>3</v>
      </c>
      <c r="J867" s="18" t="s">
        <v>4639</v>
      </c>
      <c r="K867" s="18">
        <v>2</v>
      </c>
      <c r="L867" s="29"/>
      <c r="M867" s="29"/>
      <c r="N867" s="18" t="s">
        <v>4640</v>
      </c>
      <c r="O867" s="18" t="s">
        <v>4641</v>
      </c>
      <c r="P867" s="18" t="s">
        <v>4642</v>
      </c>
      <c r="Q867" s="18" t="s">
        <v>534</v>
      </c>
      <c r="R867" s="33" t="s">
        <v>4643</v>
      </c>
      <c r="S867" s="33" t="s">
        <v>411</v>
      </c>
      <c r="T867" s="33" t="s">
        <v>4644</v>
      </c>
      <c r="U867" s="33">
        <v>8</v>
      </c>
      <c r="V867" s="31"/>
      <c r="W867" s="31"/>
      <c r="X867" s="31"/>
      <c r="Y867" s="31"/>
      <c r="Z867" s="2"/>
      <c r="AA867" s="2"/>
      <c r="AB867" s="2"/>
      <c r="AC867" s="2"/>
      <c r="AD867" s="2"/>
    </row>
    <row r="868" spans="1:34" ht="14.25" customHeight="1" x14ac:dyDescent="0.2">
      <c r="A868" s="18" t="s">
        <v>4645</v>
      </c>
      <c r="B868" s="1">
        <f>VLOOKUP('FINAL CODES'!A868,'Demographic data '!$A$2:$H$927,2,TRUE)</f>
        <v>1979</v>
      </c>
      <c r="C868" s="37"/>
      <c r="D868" s="1">
        <f>VLOOKUP(A868,'Demographic data '!$A$2:$H$927,4,TRUE)</f>
        <v>54.706849315068496</v>
      </c>
      <c r="E868" s="1">
        <f>VLOOKUP(A868,'Demographic data '!$A$2:$H$927,5,TRUE)</f>
        <v>-9</v>
      </c>
      <c r="F868" s="1">
        <f>VLOOKUP(A868,'Demographic data '!$A$2:$H$927,6,TRUE)</f>
        <v>-9</v>
      </c>
      <c r="G868" s="1">
        <f>VLOOKUP(A868,'Demographic data '!$A$2:$H$927,7,TRUE)</f>
        <v>-9</v>
      </c>
      <c r="H868" s="1">
        <f>VLOOKUP(A868,'Demographic data '!$A$2:$H$927,8,TRUE)</f>
        <v>-9</v>
      </c>
      <c r="J868" s="18" t="s">
        <v>4646</v>
      </c>
      <c r="K868" s="18">
        <v>2</v>
      </c>
      <c r="L868" s="29"/>
      <c r="M868" s="29"/>
      <c r="N868" s="18" t="s">
        <v>4647</v>
      </c>
      <c r="O868" s="18" t="s">
        <v>4648</v>
      </c>
      <c r="P868" s="18" t="s">
        <v>54</v>
      </c>
      <c r="Q868" s="18">
        <v>-99</v>
      </c>
      <c r="R868" s="33" t="s">
        <v>4649</v>
      </c>
      <c r="S868" s="33" t="s">
        <v>101</v>
      </c>
      <c r="T868" s="33" t="s">
        <v>4650</v>
      </c>
      <c r="U868" s="33">
        <v>7</v>
      </c>
      <c r="V868" s="31"/>
      <c r="W868" s="31"/>
      <c r="X868" s="31"/>
      <c r="Y868" s="31"/>
      <c r="Z868" s="2"/>
      <c r="AA868" s="2"/>
      <c r="AB868" s="2"/>
      <c r="AC868" s="2"/>
      <c r="AD868" s="2"/>
    </row>
    <row r="869" spans="1:34" ht="14.25" customHeight="1" x14ac:dyDescent="0.2">
      <c r="A869" s="18" t="s">
        <v>4651</v>
      </c>
      <c r="B869" s="1">
        <f>VLOOKUP('FINAL CODES'!A869,'Demographic data '!$A$2:$H$927,2,TRUE)</f>
        <v>1570</v>
      </c>
      <c r="C869" s="1">
        <f>VLOOKUP(A869,'Demographic data '!$A$2:$H$927,3,TRUE)</f>
        <v>1</v>
      </c>
      <c r="D869" s="1">
        <f>VLOOKUP(A869,'Demographic data '!$A$2:$H$927,4,TRUE)</f>
        <v>25.852054794520548</v>
      </c>
      <c r="E869" s="1">
        <f>VLOOKUP(A869,'Demographic data '!$A$2:$H$927,5,TRUE)</f>
        <v>185</v>
      </c>
      <c r="F869" s="1">
        <f>VLOOKUP(A869,'Demographic data '!$A$2:$H$927,6,TRUE)</f>
        <v>3</v>
      </c>
      <c r="G869" s="1">
        <f>VLOOKUP(A869,'Demographic data '!$A$2:$H$927,7,TRUE)</f>
        <v>2</v>
      </c>
      <c r="H869" s="1">
        <f>VLOOKUP(A869,'Demographic data '!$A$2:$H$927,8,TRUE)</f>
        <v>3</v>
      </c>
      <c r="J869" s="18" t="s">
        <v>4652</v>
      </c>
      <c r="K869" s="18" t="s">
        <v>4653</v>
      </c>
      <c r="L869" s="34" t="s">
        <v>159</v>
      </c>
      <c r="M869" s="34" t="s">
        <v>2934</v>
      </c>
      <c r="N869" s="18" t="s">
        <v>4654</v>
      </c>
      <c r="O869" s="18" t="s">
        <v>4655</v>
      </c>
      <c r="P869" s="18" t="s">
        <v>4656</v>
      </c>
      <c r="Q869" s="18" t="s">
        <v>534</v>
      </c>
      <c r="R869" s="33" t="s">
        <v>4657</v>
      </c>
      <c r="S869" s="33" t="s">
        <v>80</v>
      </c>
      <c r="T869" s="33" t="s">
        <v>4658</v>
      </c>
      <c r="U869" s="33" t="s">
        <v>471</v>
      </c>
      <c r="V869" s="31"/>
      <c r="W869" s="31"/>
      <c r="X869" s="31"/>
      <c r="Y869" s="31"/>
      <c r="Z869" s="2"/>
      <c r="AA869" s="2"/>
      <c r="AB869" s="2"/>
      <c r="AC869" s="2"/>
      <c r="AD869" s="2"/>
    </row>
    <row r="870" spans="1:34" ht="14.25" customHeight="1" x14ac:dyDescent="0.2">
      <c r="A870" s="18" t="s">
        <v>4659</v>
      </c>
      <c r="B870" s="1">
        <f>VLOOKUP('FINAL CODES'!A870,'Demographic data '!$A$2:$H$927,2,TRUE)</f>
        <v>535</v>
      </c>
      <c r="C870" s="1">
        <f>VLOOKUP(A870,'Demographic data '!$A$2:$H$927,3,TRUE)</f>
        <v>1</v>
      </c>
      <c r="D870" s="1">
        <f>VLOOKUP(A870,'Demographic data '!$A$2:$H$927,4,TRUE)</f>
        <v>26.860273972602741</v>
      </c>
      <c r="E870" s="1">
        <f>VLOOKUP(A870,'Demographic data '!$A$2:$H$927,5,TRUE)</f>
        <v>185</v>
      </c>
      <c r="F870" s="1">
        <f>VLOOKUP(A870,'Demographic data '!$A$2:$H$927,6,TRUE)</f>
        <v>3</v>
      </c>
      <c r="G870" s="1">
        <f>VLOOKUP(A870,'Demographic data '!$A$2:$H$927,7,TRUE)</f>
        <v>2</v>
      </c>
      <c r="H870" s="1">
        <f>VLOOKUP(A870,'Demographic data '!$A$2:$H$927,8,TRUE)</f>
        <v>4</v>
      </c>
      <c r="J870" s="18" t="s">
        <v>4660</v>
      </c>
      <c r="K870" s="18" t="s">
        <v>159</v>
      </c>
      <c r="L870" s="29"/>
      <c r="M870" s="29"/>
      <c r="N870" s="18" t="s">
        <v>54</v>
      </c>
      <c r="O870" s="18">
        <v>-99</v>
      </c>
      <c r="P870" s="18" t="s">
        <v>4661</v>
      </c>
      <c r="Q870" s="18">
        <v>2</v>
      </c>
      <c r="R870" s="33" t="s">
        <v>4662</v>
      </c>
      <c r="S870" s="33" t="s">
        <v>101</v>
      </c>
      <c r="T870" s="33" t="s">
        <v>4663</v>
      </c>
      <c r="U870" s="33">
        <v>7</v>
      </c>
      <c r="V870" s="31"/>
      <c r="W870" s="31"/>
      <c r="X870" s="31"/>
      <c r="Y870" s="31"/>
      <c r="Z870" s="2"/>
      <c r="AA870" s="2"/>
      <c r="AB870" s="2"/>
      <c r="AC870" s="2"/>
      <c r="AD870" s="2"/>
    </row>
    <row r="871" spans="1:34" ht="14.25" customHeight="1" x14ac:dyDescent="0.2">
      <c r="A871" s="18" t="s">
        <v>4664</v>
      </c>
      <c r="B871" s="1">
        <f>VLOOKUP('FINAL CODES'!A871,'Demographic data '!$A$2:$H$927,2,TRUE)</f>
        <v>328</v>
      </c>
      <c r="C871" s="1">
        <f>VLOOKUP(A871,'Demographic data '!$A$2:$H$927,3,TRUE)</f>
        <v>1</v>
      </c>
      <c r="D871" s="1">
        <f>VLOOKUP(A871,'Demographic data '!$A$2:$H$927,4,TRUE)</f>
        <v>31.8</v>
      </c>
      <c r="E871" s="1">
        <f>VLOOKUP(A871,'Demographic data '!$A$2:$H$927,5,TRUE)</f>
        <v>185</v>
      </c>
      <c r="F871" s="1">
        <f>VLOOKUP(A871,'Demographic data '!$A$2:$H$927,6,TRUE)</f>
        <v>-99</v>
      </c>
      <c r="G871" s="1">
        <f>VLOOKUP(A871,'Demographic data '!$A$2:$H$927,7,TRUE)</f>
        <v>7</v>
      </c>
      <c r="H871" s="1">
        <f>VLOOKUP(A871,'Demographic data '!$A$2:$H$927,8,TRUE)</f>
        <v>2</v>
      </c>
      <c r="J871" s="18" t="s">
        <v>4665</v>
      </c>
      <c r="K871" s="18" t="s">
        <v>1719</v>
      </c>
      <c r="L871" s="32">
        <v>2</v>
      </c>
      <c r="M871" s="32" t="s">
        <v>1127</v>
      </c>
      <c r="N871" s="18" t="s">
        <v>4666</v>
      </c>
      <c r="O871" s="18" t="s">
        <v>4667</v>
      </c>
      <c r="P871" s="18" t="s">
        <v>242</v>
      </c>
      <c r="Q871" s="18">
        <v>-999</v>
      </c>
      <c r="R871" s="33" t="s">
        <v>4668</v>
      </c>
      <c r="S871" s="33" t="s">
        <v>101</v>
      </c>
      <c r="T871" s="33" t="s">
        <v>4669</v>
      </c>
      <c r="U871" s="33" t="s">
        <v>471</v>
      </c>
      <c r="V871" s="31"/>
      <c r="W871" s="31"/>
      <c r="X871" s="31"/>
      <c r="Y871" s="31"/>
      <c r="Z871" s="2"/>
      <c r="AA871" s="2"/>
      <c r="AB871" s="2"/>
      <c r="AC871" s="2"/>
      <c r="AD871" s="2"/>
    </row>
    <row r="872" spans="1:34" ht="14.25" customHeight="1" x14ac:dyDescent="0.2">
      <c r="A872" s="18" t="s">
        <v>4670</v>
      </c>
      <c r="B872" s="1">
        <f>VLOOKUP('FINAL CODES'!A872,'Demographic data '!$A$2:$H$927,2,TRUE)</f>
        <v>995</v>
      </c>
      <c r="C872" s="1">
        <f>VLOOKUP(A872,'Demographic data '!$A$2:$H$927,3,TRUE)</f>
        <v>4</v>
      </c>
      <c r="D872" s="1">
        <f>VLOOKUP(A872,'Demographic data '!$A$2:$H$927,4,TRUE)</f>
        <v>77.605479452054794</v>
      </c>
      <c r="E872" s="1">
        <f>VLOOKUP(A872,'Demographic data '!$A$2:$H$927,5,TRUE)</f>
        <v>185</v>
      </c>
      <c r="F872" s="1">
        <f>VLOOKUP(A872,'Demographic data '!$A$2:$H$927,6,TRUE)</f>
        <v>8</v>
      </c>
      <c r="G872" s="1">
        <f>VLOOKUP(A872,'Demographic data '!$A$2:$H$927,7,TRUE)</f>
        <v>4</v>
      </c>
      <c r="H872" s="1">
        <f>VLOOKUP(A872,'Demographic data '!$A$2:$H$927,8,TRUE)</f>
        <v>10</v>
      </c>
      <c r="J872" s="18" t="s">
        <v>4671</v>
      </c>
      <c r="K872" s="18" t="s">
        <v>59</v>
      </c>
      <c r="L872" s="29"/>
      <c r="M872" s="29"/>
      <c r="N872" s="18" t="s">
        <v>4672</v>
      </c>
      <c r="O872" s="18" t="s">
        <v>4673</v>
      </c>
      <c r="P872" s="18" t="s">
        <v>4674</v>
      </c>
      <c r="Q872" s="18" t="s">
        <v>516</v>
      </c>
      <c r="R872" s="33" t="s">
        <v>4675</v>
      </c>
      <c r="S872" s="33" t="s">
        <v>4676</v>
      </c>
      <c r="T872" s="33" t="s">
        <v>4677</v>
      </c>
      <c r="U872" s="33" t="s">
        <v>471</v>
      </c>
      <c r="V872" s="31"/>
      <c r="W872" s="31"/>
      <c r="X872" s="31"/>
      <c r="Y872" s="31"/>
      <c r="Z872" s="2"/>
      <c r="AA872" s="2"/>
      <c r="AB872" s="2"/>
      <c r="AC872" s="2"/>
      <c r="AD872" s="2"/>
    </row>
    <row r="873" spans="1:34" ht="14.25" customHeight="1" x14ac:dyDescent="0.2">
      <c r="A873" s="18" t="s">
        <v>4678</v>
      </c>
      <c r="B873" s="1">
        <f>VLOOKUP('FINAL CODES'!A873,'Demographic data '!$A$2:$H$927,2,TRUE)</f>
        <v>1521</v>
      </c>
      <c r="C873" s="1">
        <f>VLOOKUP(A873,'Demographic data '!$A$2:$H$927,3,TRUE)</f>
        <v>1</v>
      </c>
      <c r="D873" s="1">
        <f>VLOOKUP(A873,'Demographic data '!$A$2:$H$927,4,TRUE)</f>
        <v>26.345205479452055</v>
      </c>
      <c r="E873" s="1">
        <f>VLOOKUP(A873,'Demographic data '!$A$2:$H$927,5,TRUE)</f>
        <v>185</v>
      </c>
      <c r="F873" s="1">
        <f>VLOOKUP(A873,'Demographic data '!$A$2:$H$927,6,TRUE)</f>
        <v>4</v>
      </c>
      <c r="G873" s="1">
        <f>VLOOKUP(A873,'Demographic data '!$A$2:$H$927,7,TRUE)</f>
        <v>8</v>
      </c>
      <c r="H873" s="1">
        <f>VLOOKUP(A873,'Demographic data '!$A$2:$H$927,8,TRUE)</f>
        <v>3</v>
      </c>
      <c r="J873" s="18" t="s">
        <v>4679</v>
      </c>
      <c r="K873" s="18" t="s">
        <v>4680</v>
      </c>
      <c r="L873" s="34" t="s">
        <v>4681</v>
      </c>
      <c r="M873" s="34" t="s">
        <v>4680</v>
      </c>
      <c r="N873" s="18" t="s">
        <v>4682</v>
      </c>
      <c r="O873" s="18" t="s">
        <v>3264</v>
      </c>
      <c r="P873" s="18" t="s">
        <v>4683</v>
      </c>
      <c r="Q873" s="18">
        <v>2</v>
      </c>
      <c r="R873" s="33" t="s">
        <v>4684</v>
      </c>
      <c r="S873" s="33" t="s">
        <v>4685</v>
      </c>
      <c r="T873" s="33" t="s">
        <v>585</v>
      </c>
      <c r="U873" s="33">
        <v>13</v>
      </c>
      <c r="V873" s="31"/>
      <c r="W873" s="31"/>
      <c r="X873" s="31"/>
      <c r="Y873" s="31"/>
      <c r="Z873" s="2"/>
      <c r="AA873" s="2"/>
      <c r="AB873" s="2"/>
      <c r="AC873" s="2"/>
      <c r="AD873" s="2"/>
    </row>
    <row r="874" spans="1:34" ht="14.25" customHeight="1" x14ac:dyDescent="0.2">
      <c r="A874" s="18" t="s">
        <v>4686</v>
      </c>
      <c r="B874" s="1">
        <f>VLOOKUP('FINAL CODES'!A874,'Demographic data '!$A$2:$H$927,2,TRUE)</f>
        <v>1095</v>
      </c>
      <c r="C874" s="1">
        <f>VLOOKUP(A874,'Demographic data '!$A$2:$H$927,3,TRUE)</f>
        <v>1</v>
      </c>
      <c r="D874" s="1">
        <f>VLOOKUP(A874,'Demographic data '!$A$2:$H$927,4,TRUE)</f>
        <v>28.284931506849315</v>
      </c>
      <c r="E874" s="1">
        <f>VLOOKUP(A874,'Demographic data '!$A$2:$H$927,5,TRUE)</f>
        <v>187</v>
      </c>
      <c r="F874" s="1">
        <f>VLOOKUP(A874,'Demographic data '!$A$2:$H$927,6,TRUE)</f>
        <v>4</v>
      </c>
      <c r="G874" s="1">
        <f>VLOOKUP(A874,'Demographic data '!$A$2:$H$927,7,TRUE)</f>
        <v>8</v>
      </c>
      <c r="H874" s="1">
        <f>VLOOKUP(A874,'Demographic data '!$A$2:$H$927,8,TRUE)</f>
        <v>10</v>
      </c>
      <c r="J874" s="18" t="s">
        <v>4687</v>
      </c>
      <c r="L874" s="29"/>
      <c r="M874" s="29"/>
      <c r="N874" s="18" t="s">
        <v>4688</v>
      </c>
      <c r="O874" s="18" t="s">
        <v>4689</v>
      </c>
      <c r="P874" s="18" t="s">
        <v>4690</v>
      </c>
      <c r="Q874" s="18" t="s">
        <v>4691</v>
      </c>
      <c r="R874" s="33" t="s">
        <v>4692</v>
      </c>
      <c r="S874" s="33" t="s">
        <v>199</v>
      </c>
      <c r="T874" s="33" t="s">
        <v>4693</v>
      </c>
      <c r="U874" s="33">
        <v>8</v>
      </c>
      <c r="V874" s="31"/>
      <c r="W874" s="31"/>
      <c r="X874" s="31"/>
      <c r="Y874" s="31"/>
      <c r="Z874" s="2"/>
      <c r="AA874" s="2"/>
      <c r="AB874" s="2"/>
      <c r="AC874" s="2"/>
      <c r="AD874" s="2"/>
    </row>
    <row r="875" spans="1:34" ht="14.25" customHeight="1" x14ac:dyDescent="0.2">
      <c r="A875" s="18" t="s">
        <v>4694</v>
      </c>
      <c r="B875" s="1">
        <f>VLOOKUP('FINAL CODES'!A875,'Demographic data '!$A$2:$H$927,2,TRUE)</f>
        <v>1658</v>
      </c>
      <c r="C875" s="1">
        <f>VLOOKUP(A875,'Demographic data '!$A$2:$H$927,3,TRUE)</f>
        <v>1</v>
      </c>
      <c r="D875" s="1">
        <f>VLOOKUP(A875,'Demographic data '!$A$2:$H$927,4,TRUE)</f>
        <v>29.736986301369864</v>
      </c>
      <c r="E875" s="1">
        <f>VLOOKUP(A875,'Demographic data '!$A$2:$H$927,5,TRUE)</f>
        <v>185</v>
      </c>
      <c r="F875" s="1">
        <f>VLOOKUP(A875,'Demographic data '!$A$2:$H$927,6,TRUE)</f>
        <v>6</v>
      </c>
      <c r="G875" s="1">
        <f>VLOOKUP(A875,'Demographic data '!$A$2:$H$927,7,TRUE)</f>
        <v>1</v>
      </c>
      <c r="H875" s="1">
        <f>VLOOKUP(A875,'Demographic data '!$A$2:$H$927,8,TRUE)</f>
        <v>5</v>
      </c>
      <c r="J875" s="18" t="s">
        <v>54</v>
      </c>
      <c r="K875" s="18">
        <v>-99</v>
      </c>
      <c r="L875" s="29"/>
      <c r="M875" s="29"/>
      <c r="N875" s="18" t="s">
        <v>54</v>
      </c>
      <c r="O875" s="18">
        <v>-99</v>
      </c>
      <c r="P875" s="18" t="s">
        <v>54</v>
      </c>
      <c r="Q875" s="18">
        <v>-99</v>
      </c>
      <c r="R875" s="33" t="s">
        <v>54</v>
      </c>
      <c r="S875" s="33">
        <v>-99</v>
      </c>
      <c r="T875" s="33" t="s">
        <v>54</v>
      </c>
      <c r="U875" s="33">
        <v>-99</v>
      </c>
      <c r="V875" s="31"/>
      <c r="W875" s="31"/>
      <c r="X875" s="31"/>
      <c r="Y875" s="31"/>
      <c r="Z875" s="2"/>
      <c r="AA875" s="2"/>
      <c r="AB875" s="2"/>
      <c r="AC875" s="2"/>
      <c r="AD875" s="2"/>
    </row>
    <row r="876" spans="1:34" ht="14.25" customHeight="1" x14ac:dyDescent="0.2">
      <c r="A876" s="18" t="s">
        <v>4695</v>
      </c>
      <c r="B876" s="1">
        <f>VLOOKUP('FINAL CODES'!A876,'Demographic data '!$A$2:$H$927,2,TRUE)</f>
        <v>1561</v>
      </c>
      <c r="C876" s="1">
        <f>VLOOKUP(A876,'Demographic data '!$A$2:$H$927,3,TRUE)</f>
        <v>1</v>
      </c>
      <c r="D876" s="1">
        <f>VLOOKUP(A876,'Demographic data '!$A$2:$H$927,4,TRUE)</f>
        <v>25.271232876712329</v>
      </c>
      <c r="E876" s="1">
        <f>VLOOKUP(A876,'Demographic data '!$A$2:$H$927,5,TRUE)</f>
        <v>185</v>
      </c>
      <c r="F876" s="1">
        <f>VLOOKUP(A876,'Demographic data '!$A$2:$H$927,6,TRUE)</f>
        <v>3</v>
      </c>
      <c r="G876" s="1">
        <f>VLOOKUP(A876,'Demographic data '!$A$2:$H$927,7,TRUE)</f>
        <v>6</v>
      </c>
      <c r="H876" s="1">
        <f>VLOOKUP(A876,'Demographic data '!$A$2:$H$927,8,TRUE)</f>
        <v>4</v>
      </c>
      <c r="J876" s="18" t="s">
        <v>4696</v>
      </c>
      <c r="K876" s="18">
        <v>10</v>
      </c>
      <c r="L876" s="29"/>
      <c r="M876" s="29"/>
      <c r="N876" s="18" t="s">
        <v>623</v>
      </c>
      <c r="O876" s="18">
        <v>-999</v>
      </c>
      <c r="P876" s="18" t="s">
        <v>623</v>
      </c>
      <c r="Q876" s="18">
        <v>-999</v>
      </c>
      <c r="R876" s="33" t="s">
        <v>4697</v>
      </c>
      <c r="S876" s="33" t="s">
        <v>101</v>
      </c>
      <c r="T876" s="33" t="s">
        <v>4698</v>
      </c>
      <c r="U876" s="33">
        <v>6</v>
      </c>
      <c r="V876" s="31"/>
      <c r="W876" s="31"/>
      <c r="X876" s="31"/>
      <c r="Y876" s="31"/>
      <c r="Z876" s="2"/>
      <c r="AA876" s="2"/>
      <c r="AB876" s="2"/>
      <c r="AC876" s="2"/>
      <c r="AD876" s="2"/>
    </row>
    <row r="877" spans="1:34" ht="14.25" customHeight="1" x14ac:dyDescent="0.2">
      <c r="A877" s="18" t="s">
        <v>4699</v>
      </c>
      <c r="B877" s="1">
        <f>VLOOKUP('FINAL CODES'!A877,'Demographic data '!$A$2:$H$927,2,TRUE)</f>
        <v>1132</v>
      </c>
      <c r="C877" s="1">
        <f>VLOOKUP(A877,'Demographic data '!$A$2:$H$927,3,TRUE)</f>
        <v>1</v>
      </c>
      <c r="D877" s="1">
        <f>VLOOKUP(A877,'Demographic data '!$A$2:$H$927,4,TRUE)</f>
        <v>23.564383561643837</v>
      </c>
      <c r="E877" s="1">
        <f>VLOOKUP(A877,'Demographic data '!$A$2:$H$927,5,TRUE)</f>
        <v>156</v>
      </c>
      <c r="F877" s="1">
        <f>VLOOKUP(A877,'Demographic data '!$A$2:$H$927,6,TRUE)</f>
        <v>1</v>
      </c>
      <c r="G877" s="1">
        <f>VLOOKUP(A877,'Demographic data '!$A$2:$H$927,7,TRUE)</f>
        <v>8</v>
      </c>
      <c r="H877" s="1">
        <f>VLOOKUP(A877,'Demographic data '!$A$2:$H$927,8,TRUE)</f>
        <v>10</v>
      </c>
      <c r="J877" s="18" t="s">
        <v>54</v>
      </c>
      <c r="K877" s="18">
        <v>-99</v>
      </c>
      <c r="L877" s="29"/>
      <c r="M877" s="29"/>
      <c r="N877" s="18" t="s">
        <v>4700</v>
      </c>
      <c r="O877" s="18" t="s">
        <v>883</v>
      </c>
      <c r="P877" s="18" t="s">
        <v>4701</v>
      </c>
      <c r="Q877" s="18">
        <v>2</v>
      </c>
      <c r="R877" s="33" t="s">
        <v>54</v>
      </c>
      <c r="S877" s="33">
        <v>-99</v>
      </c>
      <c r="T877" s="33" t="s">
        <v>4702</v>
      </c>
      <c r="U877" s="33">
        <v>7</v>
      </c>
      <c r="V877" s="31"/>
      <c r="W877" s="31"/>
      <c r="X877" s="31"/>
      <c r="Y877" s="31"/>
      <c r="Z877" s="2"/>
      <c r="AA877" s="2"/>
      <c r="AB877" s="2"/>
      <c r="AC877" s="2"/>
      <c r="AD877" s="2"/>
    </row>
    <row r="878" spans="1:34" ht="14.25" customHeight="1" x14ac:dyDescent="0.2">
      <c r="A878" s="18" t="s">
        <v>4703</v>
      </c>
      <c r="B878" s="1">
        <f>VLOOKUP('FINAL CODES'!A878,'Demographic data '!$A$2:$H$927,2,TRUE)</f>
        <v>902</v>
      </c>
      <c r="C878" s="1">
        <f>VLOOKUP(A878,'Demographic data '!$A$2:$H$927,3,TRUE)</f>
        <v>1</v>
      </c>
      <c r="D878" s="1">
        <f>VLOOKUP(A878,'Demographic data '!$A$2:$H$927,4,TRUE)</f>
        <v>42.353424657534248</v>
      </c>
      <c r="E878" s="1">
        <f>VLOOKUP(A878,'Demographic data '!$A$2:$H$927,5,TRUE)</f>
        <v>67</v>
      </c>
      <c r="F878" s="1">
        <f>VLOOKUP(A878,'Demographic data '!$A$2:$H$927,6,TRUE)</f>
        <v>4</v>
      </c>
      <c r="G878" s="1">
        <f>VLOOKUP(A878,'Demographic data '!$A$2:$H$927,7,TRUE)</f>
        <v>3</v>
      </c>
      <c r="H878" s="1">
        <f>VLOOKUP(A878,'Demographic data '!$A$2:$H$927,8,TRUE)</f>
        <v>10</v>
      </c>
      <c r="J878" s="18" t="s">
        <v>4704</v>
      </c>
      <c r="K878" s="18" t="s">
        <v>4389</v>
      </c>
      <c r="L878" s="29"/>
      <c r="M878" s="29"/>
      <c r="N878" s="18" t="s">
        <v>4705</v>
      </c>
      <c r="O878" s="18" t="s">
        <v>4706</v>
      </c>
      <c r="P878" s="18" t="s">
        <v>4707</v>
      </c>
      <c r="Q878" s="18" t="s">
        <v>1268</v>
      </c>
      <c r="R878" s="33" t="s">
        <v>3271</v>
      </c>
      <c r="S878" s="33" t="s">
        <v>101</v>
      </c>
      <c r="T878" s="33" t="s">
        <v>4708</v>
      </c>
      <c r="U878" s="33">
        <v>8</v>
      </c>
      <c r="V878" s="31"/>
      <c r="W878" s="31"/>
      <c r="X878" s="31"/>
      <c r="Y878" s="31"/>
      <c r="Z878" s="2"/>
      <c r="AA878" s="2"/>
      <c r="AB878" s="2"/>
      <c r="AC878" s="2"/>
      <c r="AD878" s="2"/>
    </row>
    <row r="879" spans="1:34" ht="14.25" customHeight="1" x14ac:dyDescent="0.2">
      <c r="A879" s="18" t="s">
        <v>4709</v>
      </c>
      <c r="B879" s="1">
        <f>VLOOKUP('FINAL CODES'!A879,'Demographic data '!$A$2:$H$927,2,TRUE)</f>
        <v>1426</v>
      </c>
      <c r="C879" s="1">
        <f>VLOOKUP(A879,'Demographic data '!$A$2:$H$927,3,TRUE)</f>
        <v>1</v>
      </c>
      <c r="D879" s="1">
        <f>VLOOKUP(A879,'Demographic data '!$A$2:$H$927,4,TRUE)</f>
        <v>47.410958904109592</v>
      </c>
      <c r="E879" s="1">
        <f>VLOOKUP(A879,'Demographic data '!$A$2:$H$927,5,TRUE)</f>
        <v>185</v>
      </c>
      <c r="F879" s="1">
        <f>VLOOKUP(A879,'Demographic data '!$A$2:$H$927,6,TRUE)</f>
        <v>4</v>
      </c>
      <c r="G879" s="1">
        <f>VLOOKUP(A879,'Demographic data '!$A$2:$H$927,7,TRUE)</f>
        <v>6</v>
      </c>
      <c r="H879" s="1">
        <f>VLOOKUP(A879,'Demographic data '!$A$2:$H$927,8,TRUE)</f>
        <v>5</v>
      </c>
      <c r="J879" s="18" t="s">
        <v>54</v>
      </c>
      <c r="K879" s="18">
        <v>-99</v>
      </c>
      <c r="L879" s="29"/>
      <c r="M879" s="29"/>
      <c r="N879" s="18" t="s">
        <v>54</v>
      </c>
      <c r="O879" s="18">
        <v>-99</v>
      </c>
      <c r="P879" s="18" t="s">
        <v>54</v>
      </c>
      <c r="Q879" s="18">
        <v>-99</v>
      </c>
      <c r="R879" s="33" t="s">
        <v>54</v>
      </c>
      <c r="S879" s="33">
        <v>-99</v>
      </c>
      <c r="T879" s="33" t="s">
        <v>54</v>
      </c>
      <c r="U879" s="33">
        <v>-99</v>
      </c>
      <c r="V879" s="31"/>
      <c r="W879" s="31"/>
      <c r="X879" s="31"/>
      <c r="Y879" s="31"/>
      <c r="Z879" s="2"/>
      <c r="AA879" s="2"/>
      <c r="AB879" s="2"/>
      <c r="AC879" s="2"/>
      <c r="AD879" s="2"/>
    </row>
    <row r="880" spans="1:34" ht="14.25" customHeight="1" x14ac:dyDescent="0.2">
      <c r="A880" s="18" t="s">
        <v>4710</v>
      </c>
      <c r="B880" s="1">
        <f>VLOOKUP('FINAL CODES'!A880,'Demographic data '!$A$2:$H$927,2,TRUE)</f>
        <v>2066</v>
      </c>
      <c r="C880" s="1">
        <f>VLOOKUP(A880,'Demographic data '!$A$2:$H$927,3,TRUE)</f>
        <v>1</v>
      </c>
      <c r="D880" s="1">
        <f>VLOOKUP(A880,'Demographic data '!$A$2:$H$927,4,TRUE)</f>
        <v>25.158904109589042</v>
      </c>
      <c r="E880" s="1">
        <f>VLOOKUP(A880,'Demographic data '!$A$2:$H$927,5,TRUE)</f>
        <v>185</v>
      </c>
      <c r="F880" s="1">
        <f>VLOOKUP(A880,'Demographic data '!$A$2:$H$927,6,TRUE)</f>
        <v>3</v>
      </c>
      <c r="G880" s="1">
        <f>VLOOKUP(A880,'Demographic data '!$A$2:$H$927,7,TRUE)</f>
        <v>6</v>
      </c>
      <c r="H880" s="1">
        <f>VLOOKUP(A880,'Demographic data '!$A$2:$H$927,8,TRUE)</f>
        <v>2</v>
      </c>
      <c r="J880" s="18" t="s">
        <v>4711</v>
      </c>
      <c r="K880" s="18">
        <v>3</v>
      </c>
      <c r="L880" s="29"/>
      <c r="M880" s="29"/>
      <c r="N880" s="18" t="s">
        <v>4712</v>
      </c>
      <c r="O880" s="18" t="s">
        <v>125</v>
      </c>
      <c r="P880" s="18" t="s">
        <v>4713</v>
      </c>
      <c r="Q880" s="18">
        <v>2</v>
      </c>
      <c r="R880" s="33" t="s">
        <v>4714</v>
      </c>
      <c r="S880" s="33" t="s">
        <v>101</v>
      </c>
      <c r="T880" s="33" t="s">
        <v>54</v>
      </c>
      <c r="U880" s="33">
        <v>-99</v>
      </c>
      <c r="V880" s="31"/>
      <c r="W880" s="31"/>
      <c r="X880" s="31"/>
      <c r="Y880" s="31"/>
      <c r="Z880" s="2"/>
      <c r="AA880" s="2"/>
      <c r="AB880" s="2"/>
      <c r="AC880" s="2"/>
      <c r="AD880" s="2"/>
    </row>
    <row r="881" spans="1:30" ht="14.25" customHeight="1" x14ac:dyDescent="0.2">
      <c r="A881" s="18" t="s">
        <v>4715</v>
      </c>
      <c r="B881" s="1">
        <f>VLOOKUP('FINAL CODES'!A881,'Demographic data '!$A$2:$H$927,2,TRUE)</f>
        <v>5</v>
      </c>
      <c r="C881" s="1">
        <f>VLOOKUP(A881,'Demographic data '!$A$2:$H$927,3,TRUE)</f>
        <v>1</v>
      </c>
      <c r="D881" s="1">
        <f>VLOOKUP(A881,'Demographic data '!$A$2:$H$927,4,TRUE)</f>
        <v>26.520547945205479</v>
      </c>
      <c r="E881" s="1">
        <f>VLOOKUP(A881,'Demographic data '!$A$2:$H$927,5,TRUE)</f>
        <v>185</v>
      </c>
      <c r="F881" s="1">
        <f>VLOOKUP(A881,'Demographic data '!$A$2:$H$927,6,TRUE)</f>
        <v>3</v>
      </c>
      <c r="G881" s="1">
        <f>VLOOKUP(A881,'Demographic data '!$A$2:$H$927,7,TRUE)</f>
        <v>1</v>
      </c>
      <c r="H881" s="1">
        <f>VLOOKUP(A881,'Demographic data '!$A$2:$H$927,8,TRUE)</f>
        <v>3</v>
      </c>
      <c r="J881" s="18" t="s">
        <v>4716</v>
      </c>
      <c r="K881" s="18" t="s">
        <v>179</v>
      </c>
      <c r="L881" s="29"/>
      <c r="M881" s="29"/>
      <c r="N881" s="18" t="s">
        <v>4717</v>
      </c>
      <c r="O881" s="18" t="s">
        <v>204</v>
      </c>
      <c r="P881" s="18" t="s">
        <v>4718</v>
      </c>
      <c r="Q881" s="18">
        <v>2</v>
      </c>
      <c r="R881" s="33" t="s">
        <v>4719</v>
      </c>
      <c r="S881" s="33" t="s">
        <v>101</v>
      </c>
      <c r="T881" s="33" t="s">
        <v>4720</v>
      </c>
      <c r="U881" s="33">
        <v>8</v>
      </c>
      <c r="V881" s="31"/>
      <c r="W881" s="31"/>
      <c r="X881" s="31"/>
      <c r="Y881" s="31"/>
      <c r="Z881" s="2"/>
      <c r="AA881" s="2"/>
      <c r="AB881" s="2"/>
      <c r="AC881" s="2"/>
      <c r="AD881" s="2"/>
    </row>
    <row r="882" spans="1:30" ht="14.25" customHeight="1" x14ac:dyDescent="0.2">
      <c r="A882" s="18" t="s">
        <v>4721</v>
      </c>
      <c r="B882" s="1">
        <f>VLOOKUP('FINAL CODES'!A882,'Demographic data '!$A$2:$H$927,2,TRUE)</f>
        <v>1530</v>
      </c>
      <c r="C882" s="1">
        <f>VLOOKUP(A882,'Demographic data '!$A$2:$H$927,3,TRUE)</f>
        <v>0</v>
      </c>
      <c r="D882" s="1">
        <f>VLOOKUP(A882,'Demographic data '!$A$2:$H$927,4,TRUE)</f>
        <v>25.783561643835615</v>
      </c>
      <c r="E882" s="1">
        <f>VLOOKUP(A882,'Demographic data '!$A$2:$H$927,5,TRUE)</f>
        <v>185</v>
      </c>
      <c r="F882" s="1">
        <f>VLOOKUP(A882,'Demographic data '!$A$2:$H$927,6,TRUE)</f>
        <v>3</v>
      </c>
      <c r="G882" s="1">
        <f>VLOOKUP(A882,'Demographic data '!$A$2:$H$927,7,TRUE)</f>
        <v>9</v>
      </c>
      <c r="H882" s="1">
        <f>VLOOKUP(A882,'Demographic data '!$A$2:$H$927,8,TRUE)</f>
        <v>4</v>
      </c>
      <c r="J882" s="18" t="s">
        <v>144</v>
      </c>
      <c r="K882" s="18">
        <v>-999</v>
      </c>
      <c r="L882" s="29"/>
      <c r="M882" s="29"/>
      <c r="N882" s="18" t="s">
        <v>4722</v>
      </c>
      <c r="O882" s="18" t="s">
        <v>4723</v>
      </c>
      <c r="P882" s="18" t="s">
        <v>4724</v>
      </c>
      <c r="Q882" s="18">
        <v>2</v>
      </c>
      <c r="R882" s="33" t="s">
        <v>4725</v>
      </c>
      <c r="S882" s="33" t="s">
        <v>101</v>
      </c>
      <c r="T882" s="33" t="s">
        <v>4726</v>
      </c>
      <c r="U882" s="33">
        <v>3</v>
      </c>
      <c r="V882" s="31"/>
      <c r="W882" s="31"/>
      <c r="X882" s="31"/>
      <c r="Y882" s="31"/>
      <c r="Z882" s="2"/>
      <c r="AA882" s="2"/>
      <c r="AB882" s="2"/>
      <c r="AC882" s="2"/>
      <c r="AD882" s="2"/>
    </row>
    <row r="883" spans="1:30" ht="14.25" customHeight="1" x14ac:dyDescent="0.2">
      <c r="A883" s="18" t="s">
        <v>4727</v>
      </c>
      <c r="B883" s="1">
        <f>VLOOKUP('FINAL CODES'!A883,'Demographic data '!$A$2:$H$927,2,TRUE)</f>
        <v>1705</v>
      </c>
      <c r="C883" s="1">
        <f>VLOOKUP(A883,'Demographic data '!$A$2:$H$927,3,TRUE)</f>
        <v>1</v>
      </c>
      <c r="D883" s="1">
        <f>VLOOKUP(A883,'Demographic data '!$A$2:$H$927,4,TRUE)</f>
        <v>80.742465753424653</v>
      </c>
      <c r="E883" s="1">
        <f>VLOOKUP(A883,'Demographic data '!$A$2:$H$927,5,TRUE)</f>
        <v>185</v>
      </c>
      <c r="F883" s="1">
        <f>VLOOKUP(A883,'Demographic data '!$A$2:$H$927,6,TRUE)</f>
        <v>7</v>
      </c>
      <c r="G883" s="1">
        <f>VLOOKUP(A883,'Demographic data '!$A$2:$H$927,7,TRUE)</f>
        <v>5</v>
      </c>
      <c r="H883" s="1">
        <f>VLOOKUP(A883,'Demographic data '!$A$2:$H$927,8,TRUE)</f>
        <v>10</v>
      </c>
      <c r="J883" s="18" t="s">
        <v>54</v>
      </c>
      <c r="K883" s="18">
        <v>-99</v>
      </c>
      <c r="L883" s="29"/>
      <c r="M883" s="29"/>
      <c r="N883" s="18" t="s">
        <v>4728</v>
      </c>
      <c r="O883" s="18">
        <v>2</v>
      </c>
      <c r="P883" s="18" t="s">
        <v>4729</v>
      </c>
      <c r="Q883" s="18">
        <v>-999</v>
      </c>
      <c r="R883" s="33" t="s">
        <v>4730</v>
      </c>
      <c r="S883" s="33">
        <v>2</v>
      </c>
      <c r="T883" s="33" t="s">
        <v>4731</v>
      </c>
      <c r="U883" s="33">
        <v>6</v>
      </c>
      <c r="V883" s="31"/>
      <c r="W883" s="31"/>
      <c r="X883" s="31"/>
      <c r="Y883" s="31"/>
      <c r="Z883" s="2"/>
      <c r="AA883" s="2"/>
      <c r="AB883" s="2"/>
      <c r="AC883" s="2"/>
      <c r="AD883" s="2"/>
    </row>
    <row r="884" spans="1:30" ht="14.25" customHeight="1" x14ac:dyDescent="0.2">
      <c r="A884" s="18" t="s">
        <v>4732</v>
      </c>
      <c r="B884" s="1">
        <f>VLOOKUP('FINAL CODES'!A884,'Demographic data '!$A$2:$H$927,2,TRUE)</f>
        <v>1055</v>
      </c>
      <c r="C884" s="1">
        <f>VLOOKUP(A884,'Demographic data '!$A$2:$H$927,3,TRUE)</f>
        <v>0</v>
      </c>
      <c r="D884" s="1">
        <f>VLOOKUP(A884,'Demographic data '!$A$2:$H$927,4,TRUE)</f>
        <v>23.183561643835617</v>
      </c>
      <c r="E884" s="1">
        <f>VLOOKUP(A884,'Demographic data '!$A$2:$H$927,5,TRUE)</f>
        <v>84</v>
      </c>
      <c r="F884" s="1">
        <f>VLOOKUP(A884,'Demographic data '!$A$2:$H$927,6,TRUE)</f>
        <v>1</v>
      </c>
      <c r="G884" s="1">
        <f>VLOOKUP(A884,'Demographic data '!$A$2:$H$927,7,TRUE)</f>
        <v>1</v>
      </c>
      <c r="H884" s="1">
        <f>VLOOKUP(A884,'Demographic data '!$A$2:$H$927,8,TRUE)</f>
        <v>2</v>
      </c>
      <c r="J884" s="18" t="s">
        <v>4733</v>
      </c>
      <c r="K884" s="18" t="s">
        <v>159</v>
      </c>
      <c r="L884" s="29"/>
      <c r="M884" s="29"/>
      <c r="N884" s="18" t="s">
        <v>4734</v>
      </c>
      <c r="O884" s="18" t="s">
        <v>4735</v>
      </c>
      <c r="P884" s="18" t="s">
        <v>4736</v>
      </c>
      <c r="Q884" s="18" t="s">
        <v>655</v>
      </c>
      <c r="R884" s="33" t="s">
        <v>4737</v>
      </c>
      <c r="S884" s="33" t="s">
        <v>101</v>
      </c>
      <c r="T884" s="33" t="s">
        <v>4738</v>
      </c>
      <c r="U884" s="33" t="s">
        <v>2641</v>
      </c>
      <c r="V884" s="31"/>
      <c r="W884" s="31"/>
      <c r="X884" s="31"/>
      <c r="Y884" s="31"/>
      <c r="Z884" s="2"/>
      <c r="AA884" s="2"/>
      <c r="AB884" s="2"/>
      <c r="AC884" s="2"/>
      <c r="AD884" s="2"/>
    </row>
    <row r="885" spans="1:30" ht="14.25" customHeight="1" x14ac:dyDescent="0.2">
      <c r="A885" s="18" t="s">
        <v>4739</v>
      </c>
      <c r="B885" s="1">
        <f>VLOOKUP('FINAL CODES'!A885,'Demographic data '!$A$2:$H$927,2,TRUE)</f>
        <v>1469</v>
      </c>
      <c r="C885" s="1">
        <f>VLOOKUP(A885,'Demographic data '!$A$2:$H$927,3,TRUE)</f>
        <v>1</v>
      </c>
      <c r="D885" s="1">
        <f>VLOOKUP(A885,'Demographic data '!$A$2:$H$927,4,TRUE)</f>
        <v>53.627397260273973</v>
      </c>
      <c r="E885" s="1">
        <f>VLOOKUP(A885,'Demographic data '!$A$2:$H$927,5,TRUE)</f>
        <v>185</v>
      </c>
      <c r="F885" s="1">
        <f>VLOOKUP(A885,'Demographic data '!$A$2:$H$927,6,TRUE)</f>
        <v>6</v>
      </c>
      <c r="G885" s="1">
        <f>VLOOKUP(A885,'Demographic data '!$A$2:$H$927,7,TRUE)</f>
        <v>2</v>
      </c>
      <c r="H885" s="1">
        <f>VLOOKUP(A885,'Demographic data '!$A$2:$H$927,8,TRUE)</f>
        <v>5</v>
      </c>
      <c r="J885" s="18" t="s">
        <v>2737</v>
      </c>
      <c r="K885" s="18">
        <v>-999</v>
      </c>
      <c r="L885" s="29"/>
      <c r="M885" s="29"/>
      <c r="N885" s="18" t="s">
        <v>4740</v>
      </c>
      <c r="O885" s="18" t="s">
        <v>4741</v>
      </c>
      <c r="P885" s="18" t="s">
        <v>4742</v>
      </c>
      <c r="Q885" s="18" t="s">
        <v>4743</v>
      </c>
      <c r="R885" s="33" t="s">
        <v>4744</v>
      </c>
      <c r="S885" s="33" t="s">
        <v>315</v>
      </c>
      <c r="T885" s="33" t="s">
        <v>4745</v>
      </c>
      <c r="U885" s="33">
        <v>13</v>
      </c>
      <c r="V885" s="31"/>
      <c r="W885" s="31"/>
      <c r="X885" s="31"/>
      <c r="Y885" s="31"/>
      <c r="Z885" s="2"/>
      <c r="AA885" s="2"/>
      <c r="AB885" s="2"/>
      <c r="AC885" s="2"/>
      <c r="AD885" s="2"/>
    </row>
    <row r="886" spans="1:30" ht="14.25" customHeight="1" x14ac:dyDescent="0.2">
      <c r="A886" s="18" t="s">
        <v>4746</v>
      </c>
      <c r="B886" s="1">
        <f>VLOOKUP('FINAL CODES'!A886,'Demographic data '!$A$2:$H$927,2,TRUE)</f>
        <v>1707</v>
      </c>
      <c r="C886" s="1">
        <f>VLOOKUP(A886,'Demographic data '!$A$2:$H$927,3,TRUE)</f>
        <v>1</v>
      </c>
      <c r="D886" s="1">
        <f>VLOOKUP(A886,'Demographic data '!$A$2:$H$927,4,TRUE)</f>
        <v>44.934246575342463</v>
      </c>
      <c r="E886" s="1">
        <f>VLOOKUP(A886,'Demographic data '!$A$2:$H$927,5,TRUE)</f>
        <v>139</v>
      </c>
      <c r="F886" s="1">
        <f>VLOOKUP(A886,'Demographic data '!$A$2:$H$927,6,TRUE)</f>
        <v>9</v>
      </c>
      <c r="G886" s="1">
        <f>VLOOKUP(A886,'Demographic data '!$A$2:$H$927,7,TRUE)</f>
        <v>10</v>
      </c>
      <c r="H886" s="1">
        <f>VLOOKUP(A886,'Demographic data '!$A$2:$H$927,8,TRUE)</f>
        <v>5</v>
      </c>
      <c r="K886" s="18">
        <v>-99</v>
      </c>
      <c r="L886" s="29"/>
      <c r="M886" s="29"/>
      <c r="O886" s="18">
        <v>-99</v>
      </c>
      <c r="Q886" s="18">
        <v>-99</v>
      </c>
      <c r="R886" s="33"/>
      <c r="S886" s="33">
        <v>-99</v>
      </c>
      <c r="T886" s="33"/>
      <c r="U886" s="33">
        <v>-99</v>
      </c>
      <c r="V886" s="31"/>
      <c r="W886" s="31"/>
      <c r="X886" s="31"/>
      <c r="Y886" s="31"/>
      <c r="Z886" s="2"/>
      <c r="AA886" s="2"/>
      <c r="AB886" s="2"/>
      <c r="AC886" s="2"/>
      <c r="AD886" s="2"/>
    </row>
    <row r="887" spans="1:30" ht="14.25" customHeight="1" x14ac:dyDescent="0.2">
      <c r="A887" s="18" t="s">
        <v>4747</v>
      </c>
      <c r="B887" s="1">
        <f>VLOOKUP('FINAL CODES'!A887,'Demographic data '!$A$2:$H$927,2,TRUE)</f>
        <v>453</v>
      </c>
      <c r="C887" s="1">
        <f>VLOOKUP(A887,'Demographic data '!$A$2:$H$927,3,TRUE)</f>
        <v>1</v>
      </c>
      <c r="D887" s="1">
        <f>VLOOKUP(A887,'Demographic data '!$A$2:$H$927,4,TRUE)</f>
        <v>30.838356164383562</v>
      </c>
      <c r="E887" s="1">
        <f>VLOOKUP(A887,'Demographic data '!$A$2:$H$927,5,TRUE)</f>
        <v>187</v>
      </c>
      <c r="F887" s="1">
        <f>VLOOKUP(A887,'Demographic data '!$A$2:$H$927,6,TRUE)</f>
        <v>4</v>
      </c>
      <c r="G887" s="1">
        <f>VLOOKUP(A887,'Demographic data '!$A$2:$H$927,7,TRUE)</f>
        <v>11</v>
      </c>
      <c r="H887" s="1">
        <f>VLOOKUP(A887,'Demographic data '!$A$2:$H$927,8,TRUE)</f>
        <v>2</v>
      </c>
      <c r="J887" s="18" t="s">
        <v>54</v>
      </c>
      <c r="K887" s="18">
        <v>-99</v>
      </c>
      <c r="L887" s="29"/>
      <c r="M887" s="29"/>
      <c r="N887" s="18" t="s">
        <v>54</v>
      </c>
      <c r="O887" s="18">
        <v>-99</v>
      </c>
      <c r="P887" s="18" t="s">
        <v>54</v>
      </c>
      <c r="Q887" s="18">
        <v>-99</v>
      </c>
      <c r="R887" s="33" t="s">
        <v>54</v>
      </c>
      <c r="S887" s="33">
        <v>-99</v>
      </c>
      <c r="T887" s="33" t="s">
        <v>54</v>
      </c>
      <c r="U887" s="33">
        <v>-99</v>
      </c>
      <c r="V887" s="31"/>
      <c r="W887" s="31"/>
      <c r="X887" s="31"/>
      <c r="Y887" s="31"/>
      <c r="Z887" s="2"/>
      <c r="AA887" s="2"/>
      <c r="AB887" s="2"/>
      <c r="AC887" s="2"/>
      <c r="AD887" s="2"/>
    </row>
    <row r="888" spans="1:30" ht="14.25" customHeight="1" x14ac:dyDescent="0.2">
      <c r="A888" s="18" t="s">
        <v>4748</v>
      </c>
      <c r="B888" s="1">
        <f>VLOOKUP('FINAL CODES'!A888,'Demographic data '!$A$2:$H$927,2,TRUE)</f>
        <v>606</v>
      </c>
      <c r="C888" s="1">
        <f>VLOOKUP(A888,'Demographic data '!$A$2:$H$927,3,TRUE)</f>
        <v>0</v>
      </c>
      <c r="D888" s="1">
        <f>VLOOKUP(A888,'Demographic data '!$A$2:$H$927,4,TRUE)</f>
        <v>50.482191780821921</v>
      </c>
      <c r="E888" s="1">
        <f>VLOOKUP(A888,'Demographic data '!$A$2:$H$927,5,TRUE)</f>
        <v>185</v>
      </c>
      <c r="F888" s="1">
        <f>VLOOKUP(A888,'Demographic data '!$A$2:$H$927,6,TRUE)</f>
        <v>5</v>
      </c>
      <c r="G888" s="1">
        <f>VLOOKUP(A888,'Demographic data '!$A$2:$H$927,7,TRUE)</f>
        <v>2</v>
      </c>
      <c r="H888" s="1">
        <f>VLOOKUP(A888,'Demographic data '!$A$2:$H$927,8,TRUE)</f>
        <v>3</v>
      </c>
      <c r="J888" s="18" t="s">
        <v>4749</v>
      </c>
      <c r="K888" s="18">
        <v>2</v>
      </c>
      <c r="L888" s="32">
        <v>2</v>
      </c>
      <c r="M888" s="32">
        <v>2</v>
      </c>
      <c r="N888" s="18" t="s">
        <v>4750</v>
      </c>
      <c r="O888" s="18" t="s">
        <v>4751</v>
      </c>
      <c r="P888" s="18" t="s">
        <v>4752</v>
      </c>
      <c r="Q888" s="18">
        <v>2</v>
      </c>
      <c r="R888" s="33" t="s">
        <v>4753</v>
      </c>
      <c r="S888" s="33" t="s">
        <v>101</v>
      </c>
      <c r="T888" s="33" t="s">
        <v>4754</v>
      </c>
      <c r="U888" s="33" t="s">
        <v>421</v>
      </c>
      <c r="V888" s="31"/>
      <c r="W888" s="31"/>
      <c r="X888" s="31"/>
      <c r="Y888" s="31"/>
      <c r="Z888" s="2"/>
      <c r="AA888" s="2"/>
      <c r="AB888" s="2"/>
      <c r="AC888" s="2"/>
      <c r="AD888" s="2"/>
    </row>
    <row r="889" spans="1:30" ht="14.25" customHeight="1" x14ac:dyDescent="0.2">
      <c r="A889" s="18" t="s">
        <v>4755</v>
      </c>
      <c r="B889" s="1">
        <f>VLOOKUP('FINAL CODES'!A889,'Demographic data '!$A$2:$H$927,2,TRUE)</f>
        <v>835</v>
      </c>
      <c r="C889" s="1">
        <f>VLOOKUP(A889,'Demographic data '!$A$2:$H$927,3,TRUE)</f>
        <v>1</v>
      </c>
      <c r="D889" s="1">
        <f>VLOOKUP(A889,'Demographic data '!$A$2:$H$927,4,TRUE)</f>
        <v>39.246575342465754</v>
      </c>
      <c r="E889" s="1">
        <f>VLOOKUP(A889,'Demographic data '!$A$2:$H$927,5,TRUE)</f>
        <v>185</v>
      </c>
      <c r="F889" s="1">
        <f>VLOOKUP(A889,'Demographic data '!$A$2:$H$927,6,TRUE)</f>
        <v>10</v>
      </c>
      <c r="G889" s="1">
        <f>VLOOKUP(A889,'Demographic data '!$A$2:$H$927,7,TRUE)</f>
        <v>4</v>
      </c>
      <c r="H889" s="1">
        <f>VLOOKUP(A889,'Demographic data '!$A$2:$H$927,8,TRUE)</f>
        <v>3</v>
      </c>
      <c r="J889" s="18" t="s">
        <v>4756</v>
      </c>
      <c r="K889" s="18">
        <v>6</v>
      </c>
      <c r="L889" s="29"/>
      <c r="M889" s="29"/>
      <c r="N889" s="18" t="s">
        <v>4757</v>
      </c>
      <c r="O889" s="18" t="s">
        <v>125</v>
      </c>
      <c r="P889" s="18" t="s">
        <v>4758</v>
      </c>
      <c r="Q889" s="18">
        <v>2</v>
      </c>
      <c r="R889" s="33" t="s">
        <v>4759</v>
      </c>
      <c r="S889" s="33" t="s">
        <v>152</v>
      </c>
      <c r="T889" s="33" t="s">
        <v>4760</v>
      </c>
      <c r="U889" s="33">
        <v>12</v>
      </c>
      <c r="V889" s="31"/>
      <c r="W889" s="31"/>
      <c r="X889" s="31"/>
      <c r="Y889" s="31"/>
      <c r="Z889" s="2"/>
      <c r="AA889" s="2"/>
      <c r="AB889" s="2"/>
      <c r="AC889" s="2"/>
      <c r="AD889" s="2"/>
    </row>
    <row r="890" spans="1:30" ht="14.25" customHeight="1" x14ac:dyDescent="0.2">
      <c r="A890" s="18" t="s">
        <v>4761</v>
      </c>
      <c r="B890" s="1">
        <f>VLOOKUP('FINAL CODES'!A890,'Demographic data '!$A$2:$H$927,2,TRUE)</f>
        <v>194</v>
      </c>
      <c r="C890" s="1">
        <f>VLOOKUP(A890,'Demographic data '!$A$2:$H$927,3,TRUE)</f>
        <v>1</v>
      </c>
      <c r="D890" s="1">
        <f>VLOOKUP(A890,'Demographic data '!$A$2:$H$927,4,TRUE)</f>
        <v>34.408219178082192</v>
      </c>
      <c r="E890" s="1">
        <f>VLOOKUP(A890,'Demographic data '!$A$2:$H$927,5,TRUE)</f>
        <v>185</v>
      </c>
      <c r="F890" s="1">
        <f>VLOOKUP(A890,'Demographic data '!$A$2:$H$927,6,TRUE)</f>
        <v>4</v>
      </c>
      <c r="G890" s="1">
        <f>VLOOKUP(A890,'Demographic data '!$A$2:$H$927,7,TRUE)</f>
        <v>10</v>
      </c>
      <c r="H890" s="1">
        <f>VLOOKUP(A890,'Demographic data '!$A$2:$H$927,8,TRUE)</f>
        <v>3</v>
      </c>
      <c r="J890" s="18" t="s">
        <v>4762</v>
      </c>
      <c r="K890" s="18" t="s">
        <v>101</v>
      </c>
      <c r="L890" s="29"/>
      <c r="M890" s="29"/>
      <c r="N890" s="18" t="s">
        <v>4763</v>
      </c>
      <c r="O890" s="18" t="s">
        <v>534</v>
      </c>
      <c r="P890" s="18" t="s">
        <v>4764</v>
      </c>
      <c r="Q890" s="18">
        <v>2</v>
      </c>
      <c r="R890" s="33" t="s">
        <v>4765</v>
      </c>
      <c r="S890" s="33" t="s">
        <v>80</v>
      </c>
      <c r="T890" s="33" t="s">
        <v>4766</v>
      </c>
      <c r="U890" s="33">
        <v>8</v>
      </c>
      <c r="V890" s="31"/>
      <c r="W890" s="31"/>
      <c r="X890" s="31"/>
      <c r="Y890" s="31"/>
      <c r="Z890" s="2"/>
      <c r="AA890" s="2"/>
      <c r="AB890" s="2"/>
      <c r="AC890" s="2"/>
      <c r="AD890" s="2"/>
    </row>
    <row r="891" spans="1:30" ht="14.25" customHeight="1" x14ac:dyDescent="0.2">
      <c r="A891" s="18" t="s">
        <v>4767</v>
      </c>
      <c r="B891" s="1">
        <f>VLOOKUP('FINAL CODES'!A891,'Demographic data '!$A$2:$H$927,2,TRUE)</f>
        <v>780</v>
      </c>
      <c r="C891" s="1">
        <f>VLOOKUP(A891,'Demographic data '!$A$2:$H$927,3,TRUE)</f>
        <v>1</v>
      </c>
      <c r="D891" s="1">
        <f>VLOOKUP(A891,'Demographic data '!$A$2:$H$927,4,TRUE)</f>
        <v>21.101369863013698</v>
      </c>
      <c r="E891" s="1">
        <f>VLOOKUP(A891,'Demographic data '!$A$2:$H$927,5,TRUE)</f>
        <v>78</v>
      </c>
      <c r="F891" s="1">
        <f>VLOOKUP(A891,'Demographic data '!$A$2:$H$927,6,TRUE)</f>
        <v>6</v>
      </c>
      <c r="G891" s="1">
        <f>VLOOKUP(A891,'Demographic data '!$A$2:$H$927,7,TRUE)</f>
        <v>3</v>
      </c>
      <c r="H891" s="1">
        <f>VLOOKUP(A891,'Demographic data '!$A$2:$H$927,8,TRUE)</f>
        <v>10</v>
      </c>
      <c r="J891" s="18" t="s">
        <v>4768</v>
      </c>
      <c r="K891" s="18" t="s">
        <v>496</v>
      </c>
      <c r="L891" s="29"/>
      <c r="M891" s="29"/>
      <c r="N891" s="18" t="s">
        <v>4769</v>
      </c>
      <c r="O891" s="18" t="s">
        <v>4770</v>
      </c>
      <c r="P891" s="18" t="s">
        <v>4771</v>
      </c>
      <c r="Q891" s="18">
        <v>2</v>
      </c>
      <c r="R891" s="33" t="s">
        <v>4772</v>
      </c>
      <c r="S891" s="33" t="s">
        <v>70</v>
      </c>
      <c r="T891" s="33" t="s">
        <v>4773</v>
      </c>
      <c r="U891" s="33">
        <v>13</v>
      </c>
      <c r="V891" s="31"/>
      <c r="W891" s="31"/>
      <c r="X891" s="31"/>
      <c r="Y891" s="31"/>
      <c r="Z891" s="2"/>
      <c r="AA891" s="2"/>
      <c r="AB891" s="2"/>
      <c r="AC891" s="2"/>
      <c r="AD891" s="2"/>
    </row>
    <row r="892" spans="1:30" ht="14.25" customHeight="1" x14ac:dyDescent="0.2">
      <c r="A892" s="18" t="s">
        <v>4774</v>
      </c>
      <c r="B892" s="1">
        <f>VLOOKUP('FINAL CODES'!A892,'Demographic data '!$A$2:$H$927,2,TRUE)</f>
        <v>375</v>
      </c>
      <c r="C892" s="1">
        <f>VLOOKUP(A892,'Demographic data '!$A$2:$H$927,3,TRUE)</f>
        <v>0</v>
      </c>
      <c r="D892" s="1">
        <f>VLOOKUP(A892,'Demographic data '!$A$2:$H$927,4,TRUE)</f>
        <v>68.021917808219172</v>
      </c>
      <c r="E892" s="1">
        <f>VLOOKUP(A892,'Demographic data '!$A$2:$H$927,5,TRUE)</f>
        <v>185</v>
      </c>
      <c r="F892" s="1">
        <f>VLOOKUP(A892,'Demographic data '!$A$2:$H$927,6,TRUE)</f>
        <v>7</v>
      </c>
      <c r="G892" s="1">
        <f>VLOOKUP(A892,'Demographic data '!$A$2:$H$927,7,TRUE)</f>
        <v>4</v>
      </c>
      <c r="H892" s="1">
        <f>VLOOKUP(A892,'Demographic data '!$A$2:$H$927,8,TRUE)</f>
        <v>10</v>
      </c>
      <c r="J892" s="18" t="s">
        <v>242</v>
      </c>
      <c r="K892" s="18">
        <v>-999</v>
      </c>
      <c r="L892" s="29"/>
      <c r="M892" s="29"/>
      <c r="N892" s="18" t="s">
        <v>242</v>
      </c>
      <c r="O892" s="18">
        <v>-99</v>
      </c>
      <c r="P892" s="18" t="s">
        <v>242</v>
      </c>
      <c r="Q892" s="18">
        <v>-99</v>
      </c>
      <c r="R892" s="33" t="s">
        <v>4775</v>
      </c>
      <c r="S892" s="33">
        <v>-999</v>
      </c>
      <c r="T892" s="33" t="s">
        <v>2073</v>
      </c>
      <c r="U892" s="33">
        <v>13</v>
      </c>
      <c r="V892" s="31"/>
      <c r="W892" s="31"/>
      <c r="X892" s="31"/>
      <c r="Y892" s="31"/>
      <c r="Z892" s="2"/>
      <c r="AA892" s="2"/>
      <c r="AB892" s="2"/>
      <c r="AC892" s="2"/>
      <c r="AD892" s="2"/>
    </row>
    <row r="893" spans="1:30" ht="14.25" customHeight="1" x14ac:dyDescent="0.2">
      <c r="A893" s="18" t="s">
        <v>4776</v>
      </c>
      <c r="B893" s="1">
        <f>VLOOKUP('FINAL CODES'!A893,'Demographic data '!$A$2:$H$927,2,TRUE)</f>
        <v>455</v>
      </c>
      <c r="C893" s="1">
        <f>VLOOKUP(A893,'Demographic data '!$A$2:$H$927,3,TRUE)</f>
        <v>0</v>
      </c>
      <c r="D893" s="1">
        <f>VLOOKUP(A893,'Demographic data '!$A$2:$H$927,4,TRUE)</f>
        <v>63.923287671232877</v>
      </c>
      <c r="E893" s="1">
        <f>VLOOKUP(A893,'Demographic data '!$A$2:$H$927,5,TRUE)</f>
        <v>75</v>
      </c>
      <c r="F893" s="1">
        <f>VLOOKUP(A893,'Demographic data '!$A$2:$H$927,6,TRUE)</f>
        <v>4</v>
      </c>
      <c r="G893" s="1">
        <f>VLOOKUP(A893,'Demographic data '!$A$2:$H$927,7,TRUE)</f>
        <v>11</v>
      </c>
      <c r="H893" s="1">
        <f>VLOOKUP(A893,'Demographic data '!$A$2:$H$927,8,TRUE)</f>
        <v>8</v>
      </c>
      <c r="J893" s="18" t="s">
        <v>4777</v>
      </c>
      <c r="K893" s="18">
        <v>2</v>
      </c>
      <c r="L893" s="29"/>
      <c r="M893" s="29"/>
      <c r="N893" s="18" t="s">
        <v>4778</v>
      </c>
      <c r="O893" s="18" t="s">
        <v>125</v>
      </c>
      <c r="P893" s="18" t="s">
        <v>4779</v>
      </c>
      <c r="Q893" s="18">
        <v>2</v>
      </c>
      <c r="R893" s="33" t="s">
        <v>4780</v>
      </c>
      <c r="S893" s="33" t="s">
        <v>63</v>
      </c>
      <c r="T893" s="33" t="s">
        <v>4781</v>
      </c>
      <c r="U893" s="33">
        <v>7</v>
      </c>
      <c r="V893" s="31"/>
      <c r="W893" s="31"/>
      <c r="X893" s="31"/>
      <c r="Y893" s="31"/>
      <c r="Z893" s="2"/>
      <c r="AA893" s="2"/>
      <c r="AB893" s="2"/>
      <c r="AC893" s="2"/>
      <c r="AD893" s="2"/>
    </row>
    <row r="894" spans="1:30" ht="14.25" customHeight="1" x14ac:dyDescent="0.2">
      <c r="A894" s="18" t="s">
        <v>4782</v>
      </c>
      <c r="B894" s="1">
        <f>VLOOKUP('FINAL CODES'!A894,'Demographic data '!$A$2:$H$927,2,TRUE)</f>
        <v>696</v>
      </c>
      <c r="C894" s="1">
        <f>VLOOKUP(A894,'Demographic data '!$A$2:$H$927,3,TRUE)</f>
        <v>1</v>
      </c>
      <c r="D894" s="1">
        <f>VLOOKUP(A894,'Demographic data '!$A$2:$H$927,4,TRUE)</f>
        <v>24.936986301369863</v>
      </c>
      <c r="E894" s="1">
        <f>VLOOKUP(A894,'Demographic data '!$A$2:$H$927,5,TRUE)</f>
        <v>65</v>
      </c>
      <c r="F894" s="1">
        <f>VLOOKUP(A894,'Demographic data '!$A$2:$H$927,6,TRUE)</f>
        <v>4</v>
      </c>
      <c r="G894" s="1">
        <f>VLOOKUP(A894,'Demographic data '!$A$2:$H$927,7,TRUE)</f>
        <v>1</v>
      </c>
      <c r="H894" s="1">
        <f>VLOOKUP(A894,'Demographic data '!$A$2:$H$927,8,TRUE)</f>
        <v>4</v>
      </c>
      <c r="J894" s="18" t="s">
        <v>54</v>
      </c>
      <c r="K894" s="18">
        <v>-99</v>
      </c>
      <c r="L894" s="29"/>
      <c r="M894" s="29"/>
      <c r="N894" s="18" t="s">
        <v>54</v>
      </c>
      <c r="O894" s="18">
        <v>-99</v>
      </c>
      <c r="P894" s="18" t="s">
        <v>54</v>
      </c>
      <c r="Q894" s="18">
        <v>-99</v>
      </c>
      <c r="R894" s="33" t="s">
        <v>54</v>
      </c>
      <c r="S894" s="33">
        <v>-99</v>
      </c>
      <c r="T894" s="33" t="s">
        <v>54</v>
      </c>
      <c r="U894" s="33">
        <v>-99</v>
      </c>
      <c r="V894" s="31"/>
      <c r="W894" s="31"/>
      <c r="X894" s="31"/>
      <c r="Y894" s="31"/>
      <c r="Z894" s="2"/>
      <c r="AA894" s="2"/>
      <c r="AB894" s="2"/>
      <c r="AC894" s="2"/>
      <c r="AD894" s="2"/>
    </row>
    <row r="895" spans="1:30" ht="14.25" customHeight="1" x14ac:dyDescent="0.2">
      <c r="A895" s="18" t="s">
        <v>4783</v>
      </c>
      <c r="B895" s="1">
        <f>VLOOKUP('FINAL CODES'!A895,'Demographic data '!$A$2:$H$927,2,TRUE)</f>
        <v>583</v>
      </c>
      <c r="C895" s="1">
        <f>VLOOKUP(A895,'Demographic data '!$A$2:$H$927,3,TRUE)</f>
        <v>1</v>
      </c>
      <c r="D895" s="1">
        <f>VLOOKUP(A895,'Demographic data '!$A$2:$H$927,4,TRUE)</f>
        <v>33.090410958904108</v>
      </c>
      <c r="E895" s="1">
        <f>VLOOKUP(A895,'Demographic data '!$A$2:$H$927,5,TRUE)</f>
        <v>75</v>
      </c>
      <c r="F895" s="1">
        <f>VLOOKUP(A895,'Demographic data '!$A$2:$H$927,6,TRUE)</f>
        <v>4</v>
      </c>
      <c r="G895" s="1">
        <f>VLOOKUP(A895,'Demographic data '!$A$2:$H$927,7,TRUE)</f>
        <v>12</v>
      </c>
      <c r="H895" s="1">
        <f>VLOOKUP(A895,'Demographic data '!$A$2:$H$927,8,TRUE)</f>
        <v>11</v>
      </c>
      <c r="J895" s="18" t="s">
        <v>4784</v>
      </c>
      <c r="K895" s="18" t="s">
        <v>744</v>
      </c>
      <c r="L895" s="29"/>
      <c r="M895" s="29"/>
      <c r="N895" s="18" t="s">
        <v>4785</v>
      </c>
      <c r="O895" s="18" t="s">
        <v>4786</v>
      </c>
      <c r="P895" s="18" t="s">
        <v>4787</v>
      </c>
      <c r="Q895" s="18">
        <v>2</v>
      </c>
      <c r="R895" s="33" t="s">
        <v>4788</v>
      </c>
      <c r="S895" s="33" t="s">
        <v>101</v>
      </c>
      <c r="T895" s="33" t="s">
        <v>4789</v>
      </c>
      <c r="U895" s="33" t="s">
        <v>600</v>
      </c>
      <c r="V895" s="31"/>
      <c r="W895" s="31"/>
      <c r="X895" s="31"/>
      <c r="Y895" s="31"/>
      <c r="Z895" s="2"/>
      <c r="AA895" s="2"/>
      <c r="AB895" s="2"/>
      <c r="AC895" s="2"/>
      <c r="AD895" s="2"/>
    </row>
    <row r="896" spans="1:30" ht="14.25" customHeight="1" x14ac:dyDescent="0.2">
      <c r="A896" s="18" t="s">
        <v>4790</v>
      </c>
      <c r="B896" s="1">
        <f>VLOOKUP('FINAL CODES'!A896,'Demographic data '!$A$2:$H$927,2,TRUE)</f>
        <v>249</v>
      </c>
      <c r="C896" s="1">
        <f>VLOOKUP(A896,'Demographic data '!$A$2:$H$927,3,TRUE)</f>
        <v>1</v>
      </c>
      <c r="D896" s="1">
        <f>VLOOKUP(A896,'Demographic data '!$A$2:$H$927,4,TRUE)</f>
        <v>29.145205479452056</v>
      </c>
      <c r="E896" s="1">
        <f>VLOOKUP(A896,'Demographic data '!$A$2:$H$927,5,TRUE)</f>
        <v>185</v>
      </c>
      <c r="F896" s="1">
        <f>VLOOKUP(A896,'Demographic data '!$A$2:$H$927,6,TRUE)</f>
        <v>3</v>
      </c>
      <c r="G896" s="1">
        <f>VLOOKUP(A896,'Demographic data '!$A$2:$H$927,7,TRUE)</f>
        <v>3</v>
      </c>
      <c r="H896" s="1">
        <f>VLOOKUP(A896,'Demographic data '!$A$2:$H$927,8,TRUE)</f>
        <v>5</v>
      </c>
      <c r="J896" s="18" t="s">
        <v>4791</v>
      </c>
      <c r="K896" s="18" t="s">
        <v>101</v>
      </c>
      <c r="L896" s="29"/>
      <c r="M896" s="29"/>
      <c r="N896" s="18" t="s">
        <v>4792</v>
      </c>
      <c r="O896" s="18" t="s">
        <v>159</v>
      </c>
      <c r="P896" s="18" t="s">
        <v>4793</v>
      </c>
      <c r="Q896" s="18" t="s">
        <v>159</v>
      </c>
      <c r="R896" s="33" t="s">
        <v>4794</v>
      </c>
      <c r="S896" s="33" t="s">
        <v>80</v>
      </c>
      <c r="T896" s="33" t="s">
        <v>546</v>
      </c>
      <c r="U896" s="33">
        <v>13</v>
      </c>
      <c r="V896" s="31"/>
      <c r="W896" s="31"/>
      <c r="X896" s="31"/>
      <c r="Y896" s="31"/>
      <c r="Z896" s="2"/>
      <c r="AA896" s="2"/>
      <c r="AB896" s="2"/>
      <c r="AC896" s="2"/>
      <c r="AD896" s="2"/>
    </row>
    <row r="897" spans="1:30" ht="14.25" customHeight="1" x14ac:dyDescent="0.2">
      <c r="A897" s="18" t="s">
        <v>4795</v>
      </c>
      <c r="B897" s="1">
        <f>VLOOKUP('FINAL CODES'!A897,'Demographic data '!$A$2:$H$927,2,TRUE)</f>
        <v>84</v>
      </c>
      <c r="C897" s="1">
        <f>VLOOKUP(A897,'Demographic data '!$A$2:$H$927,3,TRUE)</f>
        <v>1</v>
      </c>
      <c r="D897" s="1">
        <f>VLOOKUP(A897,'Demographic data '!$A$2:$H$927,4,TRUE)</f>
        <v>29.621917808219177</v>
      </c>
      <c r="E897" s="1">
        <f>VLOOKUP(A897,'Demographic data '!$A$2:$H$927,5,TRUE)</f>
        <v>187</v>
      </c>
      <c r="F897" s="1">
        <f>VLOOKUP(A897,'Demographic data '!$A$2:$H$927,6,TRUE)</f>
        <v>4</v>
      </c>
      <c r="G897" s="1">
        <f>VLOOKUP(A897,'Demographic data '!$A$2:$H$927,7,TRUE)</f>
        <v>8</v>
      </c>
      <c r="H897" s="1">
        <f>VLOOKUP(A897,'Demographic data '!$A$2:$H$927,8,TRUE)</f>
        <v>3</v>
      </c>
      <c r="J897" s="18" t="s">
        <v>4796</v>
      </c>
      <c r="K897" s="18" t="s">
        <v>4797</v>
      </c>
      <c r="L897" s="29"/>
      <c r="M897" s="29"/>
      <c r="N897" s="18" t="s">
        <v>4798</v>
      </c>
      <c r="O897" s="18" t="s">
        <v>511</v>
      </c>
      <c r="P897" s="18" t="s">
        <v>4799</v>
      </c>
      <c r="Q897" s="18">
        <v>2</v>
      </c>
      <c r="R897" s="33" t="s">
        <v>4800</v>
      </c>
      <c r="S897" s="33" t="s">
        <v>152</v>
      </c>
      <c r="T897" s="33" t="s">
        <v>4801</v>
      </c>
      <c r="U897" s="33" t="s">
        <v>4389</v>
      </c>
      <c r="V897" s="31"/>
      <c r="W897" s="31"/>
      <c r="X897" s="31"/>
      <c r="Y897" s="31"/>
      <c r="Z897" s="2"/>
      <c r="AA897" s="2"/>
      <c r="AB897" s="2"/>
      <c r="AC897" s="2"/>
      <c r="AD897" s="2"/>
    </row>
    <row r="898" spans="1:30" ht="14.25" customHeight="1" x14ac:dyDescent="0.2">
      <c r="A898" s="18" t="s">
        <v>4802</v>
      </c>
      <c r="B898" s="1">
        <f>VLOOKUP('FINAL CODES'!A898,'Demographic data '!$A$2:$H$927,2,TRUE)</f>
        <v>1028</v>
      </c>
      <c r="C898" s="1">
        <f>VLOOKUP(A898,'Demographic data '!$A$2:$H$927,3,TRUE)</f>
        <v>1</v>
      </c>
      <c r="D898" s="1">
        <f>VLOOKUP(A898,'Demographic data '!$A$2:$H$927,4,TRUE)</f>
        <v>48.865753424657534</v>
      </c>
      <c r="E898" s="1">
        <f>VLOOKUP(A898,'Demographic data '!$A$2:$H$927,5,TRUE)</f>
        <v>185</v>
      </c>
      <c r="F898" s="1">
        <f>VLOOKUP(A898,'Demographic data '!$A$2:$H$927,6,TRUE)</f>
        <v>4</v>
      </c>
      <c r="G898" s="1">
        <f>VLOOKUP(A898,'Demographic data '!$A$2:$H$927,7,TRUE)</f>
        <v>10</v>
      </c>
      <c r="H898" s="1">
        <f>VLOOKUP(A898,'Demographic data '!$A$2:$H$927,8,TRUE)</f>
        <v>10</v>
      </c>
      <c r="K898" s="18">
        <v>-99</v>
      </c>
      <c r="L898" s="32"/>
      <c r="M898" s="32"/>
      <c r="O898" s="18">
        <v>-99</v>
      </c>
      <c r="Q898" s="18">
        <v>-99</v>
      </c>
      <c r="R898" s="33"/>
      <c r="S898" s="33">
        <v>-99</v>
      </c>
      <c r="T898" s="33"/>
      <c r="U898" s="33">
        <v>-99</v>
      </c>
      <c r="V898" s="31"/>
      <c r="W898" s="31"/>
      <c r="X898" s="31"/>
      <c r="Y898" s="31"/>
      <c r="Z898" s="2"/>
      <c r="AA898" s="2"/>
      <c r="AB898" s="2"/>
      <c r="AC898" s="2"/>
      <c r="AD898" s="2"/>
    </row>
    <row r="899" spans="1:30" ht="14.25" customHeight="1" x14ac:dyDescent="0.2">
      <c r="A899" s="18" t="s">
        <v>4803</v>
      </c>
      <c r="B899" s="1">
        <f>VLOOKUP('FINAL CODES'!A899,'Demographic data '!$A$2:$H$927,2,TRUE)</f>
        <v>632</v>
      </c>
      <c r="C899" s="1">
        <f>VLOOKUP(A899,'Demographic data '!$A$2:$H$927,3,TRUE)</f>
        <v>1</v>
      </c>
      <c r="D899" s="1">
        <f>VLOOKUP(A899,'Demographic data '!$A$2:$H$927,4,TRUE)</f>
        <v>33.534246575342465</v>
      </c>
      <c r="E899" s="1">
        <f>VLOOKUP(A899,'Demographic data '!$A$2:$H$927,5,TRUE)</f>
        <v>-9</v>
      </c>
      <c r="F899" s="1">
        <f>VLOOKUP(A899,'Demographic data '!$A$2:$H$927,6,TRUE)</f>
        <v>-9</v>
      </c>
      <c r="G899" s="1">
        <f>VLOOKUP(A899,'Demographic data '!$A$2:$H$927,7,TRUE)</f>
        <v>-9</v>
      </c>
      <c r="H899" s="1">
        <f>VLOOKUP(A899,'Demographic data '!$A$2:$H$927,8,TRUE)</f>
        <v>-9</v>
      </c>
      <c r="J899" s="18" t="s">
        <v>4804</v>
      </c>
      <c r="K899" s="18">
        <v>6</v>
      </c>
      <c r="L899" s="29"/>
      <c r="M899" s="29"/>
      <c r="N899" s="18" t="s">
        <v>4805</v>
      </c>
      <c r="O899" s="18" t="s">
        <v>1841</v>
      </c>
      <c r="P899" s="18" t="s">
        <v>4806</v>
      </c>
      <c r="Q899" s="18" t="s">
        <v>1500</v>
      </c>
      <c r="R899" s="33" t="s">
        <v>4807</v>
      </c>
      <c r="S899" s="33" t="s">
        <v>70</v>
      </c>
      <c r="T899" s="33" t="s">
        <v>4808</v>
      </c>
      <c r="U899" s="33" t="s">
        <v>2641</v>
      </c>
      <c r="V899" s="31"/>
      <c r="W899" s="31"/>
      <c r="X899" s="31"/>
      <c r="Y899" s="31"/>
      <c r="Z899" s="2"/>
      <c r="AA899" s="2"/>
      <c r="AB899" s="2"/>
      <c r="AC899" s="2"/>
      <c r="AD899" s="2"/>
    </row>
    <row r="900" spans="1:30" ht="14.25" customHeight="1" x14ac:dyDescent="0.2">
      <c r="A900" s="18" t="s">
        <v>4809</v>
      </c>
      <c r="B900" s="1">
        <f>VLOOKUP('FINAL CODES'!A900,'Demographic data '!$A$2:$H$927,2,TRUE)</f>
        <v>151</v>
      </c>
      <c r="C900" s="1">
        <f>VLOOKUP(A900,'Demographic data '!$A$2:$H$927,3,TRUE)</f>
        <v>1</v>
      </c>
      <c r="D900" s="1">
        <f>VLOOKUP(A900,'Demographic data '!$A$2:$H$927,4,TRUE)</f>
        <v>41.268493150684932</v>
      </c>
      <c r="E900" s="1">
        <f>VLOOKUP(A900,'Demographic data '!$A$2:$H$927,5,TRUE)</f>
        <v>9</v>
      </c>
      <c r="F900" s="1">
        <f>VLOOKUP(A900,'Demographic data '!$A$2:$H$927,6,TRUE)</f>
        <v>9</v>
      </c>
      <c r="G900" s="1">
        <f>VLOOKUP(A900,'Demographic data '!$A$2:$H$927,7,TRUE)</f>
        <v>11</v>
      </c>
      <c r="H900" s="1">
        <f>VLOOKUP(A900,'Demographic data '!$A$2:$H$927,8,TRUE)</f>
        <v>3</v>
      </c>
      <c r="J900" s="18" t="s">
        <v>4810</v>
      </c>
      <c r="K900" s="18" t="s">
        <v>4811</v>
      </c>
      <c r="L900" s="29"/>
      <c r="M900" s="29"/>
      <c r="N900" s="18" t="s">
        <v>4812</v>
      </c>
      <c r="O900" s="18" t="s">
        <v>1500</v>
      </c>
      <c r="P900" s="18" t="s">
        <v>4813</v>
      </c>
      <c r="Q900" s="18" t="s">
        <v>108</v>
      </c>
      <c r="R900" s="33" t="s">
        <v>4814</v>
      </c>
      <c r="S900" s="33" t="s">
        <v>152</v>
      </c>
      <c r="T900" s="33" t="s">
        <v>4815</v>
      </c>
      <c r="U900" s="33">
        <v>13</v>
      </c>
      <c r="V900" s="31"/>
      <c r="W900" s="31"/>
      <c r="X900" s="31"/>
      <c r="Y900" s="31"/>
      <c r="Z900" s="2"/>
      <c r="AA900" s="2"/>
      <c r="AB900" s="2"/>
      <c r="AC900" s="2"/>
      <c r="AD900" s="2"/>
    </row>
    <row r="901" spans="1:30" ht="14.25" customHeight="1" x14ac:dyDescent="0.2">
      <c r="A901" s="18" t="s">
        <v>4816</v>
      </c>
      <c r="B901" s="1">
        <f>VLOOKUP('FINAL CODES'!A901,'Demographic data '!$A$2:$H$927,2,TRUE)</f>
        <v>154</v>
      </c>
      <c r="C901" s="1">
        <f>VLOOKUP(A901,'Demographic data '!$A$2:$H$927,3,TRUE)</f>
        <v>1</v>
      </c>
      <c r="D901" s="1">
        <f>VLOOKUP(A901,'Demographic data '!$A$2:$H$927,4,TRUE)</f>
        <v>34.37808219178082</v>
      </c>
      <c r="E901" s="1">
        <f>VLOOKUP(A901,'Demographic data '!$A$2:$H$927,5,TRUE)</f>
        <v>185</v>
      </c>
      <c r="F901" s="1">
        <f>VLOOKUP(A901,'Demographic data '!$A$2:$H$927,6,TRUE)</f>
        <v>4</v>
      </c>
      <c r="G901" s="1">
        <f>VLOOKUP(A901,'Demographic data '!$A$2:$H$927,7,TRUE)</f>
        <v>9</v>
      </c>
      <c r="H901" s="1">
        <f>VLOOKUP(A901,'Demographic data '!$A$2:$H$927,8,TRUE)</f>
        <v>8</v>
      </c>
      <c r="J901" s="18" t="s">
        <v>4817</v>
      </c>
      <c r="K901" s="18" t="s">
        <v>4818</v>
      </c>
      <c r="L901" s="29"/>
      <c r="M901" s="29"/>
      <c r="N901" s="18" t="s">
        <v>4819</v>
      </c>
      <c r="O901" s="18" t="s">
        <v>4820</v>
      </c>
      <c r="P901" s="18" t="s">
        <v>4821</v>
      </c>
      <c r="Q901" s="18" t="s">
        <v>4822</v>
      </c>
      <c r="R901" s="33" t="s">
        <v>4823</v>
      </c>
      <c r="S901" s="33" t="s">
        <v>4824</v>
      </c>
      <c r="T901" s="33" t="s">
        <v>4825</v>
      </c>
      <c r="U901" s="33">
        <v>13</v>
      </c>
      <c r="V901" s="31"/>
      <c r="W901" s="31"/>
      <c r="X901" s="31"/>
      <c r="Y901" s="31"/>
      <c r="Z901" s="2"/>
      <c r="AA901" s="2"/>
      <c r="AB901" s="2"/>
      <c r="AC901" s="2"/>
      <c r="AD901" s="2"/>
    </row>
    <row r="902" spans="1:30" ht="14.25" customHeight="1" x14ac:dyDescent="0.2">
      <c r="A902" s="18" t="s">
        <v>4826</v>
      </c>
      <c r="B902" s="1">
        <f>VLOOKUP('FINAL CODES'!A902,'Demographic data '!$A$2:$H$927,2,TRUE)</f>
        <v>1975</v>
      </c>
      <c r="C902" s="1">
        <f>VLOOKUP(A902,'Demographic data '!$A$2:$H$927,3,TRUE)</f>
        <v>1</v>
      </c>
      <c r="D902" s="1">
        <f>VLOOKUP(A902,'Demographic data '!$A$2:$H$927,4,TRUE)</f>
        <v>32.452054794520549</v>
      </c>
      <c r="E902" s="1">
        <f>VLOOKUP(A902,'Demographic data '!$A$2:$H$927,5,TRUE)</f>
        <v>185</v>
      </c>
      <c r="F902" s="1">
        <f>VLOOKUP(A902,'Demographic data '!$A$2:$H$927,6,TRUE)</f>
        <v>3</v>
      </c>
      <c r="G902" s="1">
        <f>VLOOKUP(A902,'Demographic data '!$A$2:$H$927,7,TRUE)</f>
        <v>3</v>
      </c>
      <c r="H902" s="1">
        <f>VLOOKUP(A902,'Demographic data '!$A$2:$H$927,8,TRUE)</f>
        <v>10</v>
      </c>
      <c r="J902" s="18" t="s">
        <v>4827</v>
      </c>
      <c r="K902" s="18">
        <v>-999</v>
      </c>
      <c r="L902" s="29"/>
      <c r="M902" s="29"/>
      <c r="N902" s="18" t="s">
        <v>4828</v>
      </c>
      <c r="O902" s="18">
        <v>1</v>
      </c>
      <c r="P902" s="18" t="s">
        <v>4829</v>
      </c>
      <c r="Q902" s="18" t="s">
        <v>108</v>
      </c>
      <c r="R902" s="33" t="s">
        <v>4830</v>
      </c>
      <c r="S902" s="33" t="s">
        <v>101</v>
      </c>
      <c r="T902" s="33" t="s">
        <v>4831</v>
      </c>
      <c r="U902" s="33">
        <v>13</v>
      </c>
      <c r="V902" s="31"/>
      <c r="W902" s="31"/>
      <c r="X902" s="31"/>
      <c r="Y902" s="31"/>
      <c r="Z902" s="2"/>
      <c r="AA902" s="2"/>
      <c r="AB902" s="2"/>
      <c r="AC902" s="2"/>
      <c r="AD902" s="2"/>
    </row>
    <row r="903" spans="1:30" ht="14.25" customHeight="1" x14ac:dyDescent="0.2">
      <c r="A903" s="18" t="s">
        <v>4832</v>
      </c>
      <c r="B903" s="1">
        <f>VLOOKUP('FINAL CODES'!A903,'Demographic data '!$A$2:$H$927,2,TRUE)</f>
        <v>941</v>
      </c>
      <c r="C903" s="1">
        <f>VLOOKUP(A903,'Demographic data '!$A$2:$H$927,3,TRUE)</f>
        <v>1</v>
      </c>
      <c r="D903" s="1">
        <f>VLOOKUP(A903,'Demographic data '!$A$2:$H$927,4,TRUE)</f>
        <v>37.197260273972603</v>
      </c>
      <c r="E903" s="1">
        <f>VLOOKUP(A903,'Demographic data '!$A$2:$H$927,5,TRUE)</f>
        <v>84</v>
      </c>
      <c r="F903" s="1">
        <f>VLOOKUP(A903,'Demographic data '!$A$2:$H$927,6,TRUE)</f>
        <v>4</v>
      </c>
      <c r="G903" s="1">
        <f>VLOOKUP(A903,'Demographic data '!$A$2:$H$927,7,TRUE)</f>
        <v>3</v>
      </c>
      <c r="H903" s="1">
        <f>VLOOKUP(A903,'Demographic data '!$A$2:$H$927,8,TRUE)</f>
        <v>5</v>
      </c>
      <c r="J903" s="18" t="s">
        <v>4833</v>
      </c>
      <c r="K903" s="18" t="s">
        <v>4834</v>
      </c>
      <c r="L903" s="29"/>
      <c r="M903" s="29"/>
      <c r="N903" s="18" t="s">
        <v>4835</v>
      </c>
      <c r="O903" s="18" t="s">
        <v>4836</v>
      </c>
      <c r="P903" s="18" t="s">
        <v>4837</v>
      </c>
      <c r="Q903" s="18" t="s">
        <v>4838</v>
      </c>
      <c r="R903" s="33" t="s">
        <v>4839</v>
      </c>
      <c r="S903" s="33" t="s">
        <v>101</v>
      </c>
      <c r="T903" s="33" t="s">
        <v>2073</v>
      </c>
      <c r="U903" s="33">
        <v>13</v>
      </c>
      <c r="V903" s="31"/>
      <c r="W903" s="31"/>
      <c r="X903" s="31"/>
      <c r="Y903" s="31"/>
      <c r="Z903" s="2"/>
      <c r="AA903" s="2"/>
      <c r="AB903" s="2"/>
      <c r="AC903" s="2"/>
      <c r="AD903" s="2"/>
    </row>
    <row r="904" spans="1:30" ht="14.25" customHeight="1" x14ac:dyDescent="0.2">
      <c r="A904" s="18" t="s">
        <v>4840</v>
      </c>
      <c r="B904" s="1">
        <f>VLOOKUP('FINAL CODES'!A904,'Demographic data '!$A$2:$H$927,2,TRUE)</f>
        <v>131</v>
      </c>
      <c r="C904" s="1">
        <f>VLOOKUP(A904,'Demographic data '!$A$2:$H$927,3,TRUE)</f>
        <v>1</v>
      </c>
      <c r="D904" s="1">
        <f>VLOOKUP(A904,'Demographic data '!$A$2:$H$927,4,TRUE)</f>
        <v>21.873972602739727</v>
      </c>
      <c r="E904" s="1">
        <f>VLOOKUP(A904,'Demographic data '!$A$2:$H$927,5,TRUE)</f>
        <v>185</v>
      </c>
      <c r="F904" s="1">
        <f>VLOOKUP(A904,'Demographic data '!$A$2:$H$927,6,TRUE)</f>
        <v>4</v>
      </c>
      <c r="G904" s="1">
        <f>VLOOKUP(A904,'Demographic data '!$A$2:$H$927,7,TRUE)</f>
        <v>4</v>
      </c>
      <c r="H904" s="1">
        <f>VLOOKUP(A904,'Demographic data '!$A$2:$H$927,8,TRUE)</f>
        <v>5</v>
      </c>
      <c r="J904" s="18" t="s">
        <v>4841</v>
      </c>
      <c r="K904" s="18" t="s">
        <v>125</v>
      </c>
      <c r="L904" s="29"/>
      <c r="M904" s="29"/>
      <c r="N904" s="18" t="s">
        <v>4842</v>
      </c>
      <c r="O904" s="18" t="s">
        <v>4843</v>
      </c>
      <c r="P904" s="18" t="s">
        <v>4844</v>
      </c>
      <c r="Q904" s="18">
        <v>2</v>
      </c>
      <c r="R904" s="33" t="s">
        <v>4845</v>
      </c>
      <c r="S904" s="33" t="s">
        <v>4846</v>
      </c>
      <c r="T904" s="33" t="s">
        <v>4847</v>
      </c>
      <c r="U904" s="33">
        <v>13</v>
      </c>
      <c r="V904" s="31"/>
      <c r="W904" s="31"/>
      <c r="X904" s="31"/>
      <c r="Y904" s="31"/>
      <c r="Z904" s="2"/>
      <c r="AA904" s="2"/>
      <c r="AB904" s="2"/>
      <c r="AC904" s="2"/>
      <c r="AD904" s="2"/>
    </row>
    <row r="905" spans="1:30" ht="14.25" customHeight="1" x14ac:dyDescent="0.2">
      <c r="A905" s="18" t="s">
        <v>4848</v>
      </c>
      <c r="B905" s="1">
        <f>VLOOKUP('FINAL CODES'!A905,'Demographic data '!$A$2:$H$927,2,TRUE)</f>
        <v>769</v>
      </c>
      <c r="C905" s="1">
        <f>VLOOKUP(A905,'Demographic data '!$A$2:$H$927,3,TRUE)</f>
        <v>1</v>
      </c>
      <c r="D905" s="1">
        <f>VLOOKUP(A905,'Demographic data '!$A$2:$H$927,4,TRUE)</f>
        <v>22.183561643835617</v>
      </c>
      <c r="E905" s="1">
        <f>VLOOKUP(A905,'Demographic data '!$A$2:$H$927,5,TRUE)</f>
        <v>-9</v>
      </c>
      <c r="F905" s="1">
        <f>VLOOKUP(A905,'Demographic data '!$A$2:$H$927,6,TRUE)</f>
        <v>-9</v>
      </c>
      <c r="G905" s="1">
        <f>VLOOKUP(A905,'Demographic data '!$A$2:$H$927,7,TRUE)</f>
        <v>-9</v>
      </c>
      <c r="H905" s="1">
        <f>VLOOKUP(A905,'Demographic data '!$A$2:$H$927,8,TRUE)</f>
        <v>-9</v>
      </c>
      <c r="J905" s="18" t="s">
        <v>4849</v>
      </c>
      <c r="K905" s="18" t="s">
        <v>4850</v>
      </c>
      <c r="L905" s="29"/>
      <c r="M905" s="29"/>
      <c r="N905" s="18" t="s">
        <v>4851</v>
      </c>
      <c r="O905" s="18" t="s">
        <v>2313</v>
      </c>
      <c r="P905" s="18" t="s">
        <v>4852</v>
      </c>
      <c r="Q905" s="18">
        <v>2</v>
      </c>
      <c r="R905" s="33" t="s">
        <v>4853</v>
      </c>
      <c r="S905" s="33" t="s">
        <v>101</v>
      </c>
      <c r="T905" s="33" t="s">
        <v>4854</v>
      </c>
      <c r="U905" s="33">
        <v>12</v>
      </c>
      <c r="V905" s="31"/>
      <c r="W905" s="31"/>
      <c r="X905" s="31"/>
      <c r="Y905" s="31"/>
      <c r="Z905" s="2"/>
      <c r="AA905" s="2"/>
      <c r="AB905" s="2"/>
      <c r="AC905" s="2"/>
      <c r="AD905" s="2"/>
    </row>
    <row r="906" spans="1:30" ht="14.25" customHeight="1" x14ac:dyDescent="0.2">
      <c r="A906" s="18" t="s">
        <v>4855</v>
      </c>
      <c r="B906" s="1">
        <f>VLOOKUP('FINAL CODES'!A906,'Demographic data '!$A$2:$H$927,2,TRUE)</f>
        <v>1481</v>
      </c>
      <c r="C906" s="1">
        <f>VLOOKUP(A906,'Demographic data '!$A$2:$H$927,3,TRUE)</f>
        <v>1</v>
      </c>
      <c r="D906" s="1">
        <f>VLOOKUP(A906,'Demographic data '!$A$2:$H$927,4,TRUE)</f>
        <v>22.126027397260273</v>
      </c>
      <c r="E906" s="1">
        <f>VLOOKUP(A906,'Demographic data '!$A$2:$H$927,5,TRUE)</f>
        <v>75</v>
      </c>
      <c r="F906" s="1">
        <f>VLOOKUP(A906,'Demographic data '!$A$2:$H$927,6,TRUE)</f>
        <v>4</v>
      </c>
      <c r="G906" s="1">
        <f>VLOOKUP(A906,'Demographic data '!$A$2:$H$927,7,TRUE)</f>
        <v>3</v>
      </c>
      <c r="H906" s="1">
        <f>VLOOKUP(A906,'Demographic data '!$A$2:$H$927,8,TRUE)</f>
        <v>10</v>
      </c>
      <c r="J906" s="18" t="s">
        <v>4856</v>
      </c>
      <c r="K906" s="18" t="s">
        <v>4857</v>
      </c>
      <c r="L906" s="29"/>
      <c r="M906" s="29"/>
      <c r="N906" s="18" t="s">
        <v>4858</v>
      </c>
      <c r="O906" s="18" t="s">
        <v>1500</v>
      </c>
      <c r="P906" s="18" t="s">
        <v>54</v>
      </c>
      <c r="Q906" s="18">
        <v>-99</v>
      </c>
      <c r="R906" s="33" t="s">
        <v>4859</v>
      </c>
      <c r="S906" s="33">
        <v>3</v>
      </c>
      <c r="T906" s="33" t="s">
        <v>3900</v>
      </c>
      <c r="U906" s="33">
        <v>8</v>
      </c>
      <c r="V906" s="31"/>
      <c r="W906" s="31"/>
      <c r="X906" s="31"/>
      <c r="Y906" s="31"/>
      <c r="Z906" s="2"/>
      <c r="AA906" s="2"/>
      <c r="AB906" s="2"/>
      <c r="AC906" s="2"/>
      <c r="AD906" s="2"/>
    </row>
    <row r="907" spans="1:30" ht="14.25" customHeight="1" x14ac:dyDescent="0.2">
      <c r="A907" s="18" t="s">
        <v>4860</v>
      </c>
      <c r="B907" s="1">
        <f>VLOOKUP('FINAL CODES'!A907,'Demographic data '!$A$2:$H$927,2,TRUE)</f>
        <v>1072</v>
      </c>
      <c r="C907" s="1">
        <f>VLOOKUP(A907,'Demographic data '!$A$2:$H$927,3,TRUE)</f>
        <v>1</v>
      </c>
      <c r="D907" s="1">
        <f>VLOOKUP(A907,'Demographic data '!$A$2:$H$927,4,TRUE)</f>
        <v>26.353424657534248</v>
      </c>
      <c r="E907" s="1">
        <f>VLOOKUP(A907,'Demographic data '!$A$2:$H$927,5,TRUE)</f>
        <v>84</v>
      </c>
      <c r="F907" s="1">
        <f>VLOOKUP(A907,'Demographic data '!$A$2:$H$927,6,TRUE)</f>
        <v>2</v>
      </c>
      <c r="G907" s="1">
        <f>VLOOKUP(A907,'Demographic data '!$A$2:$H$927,7,TRUE)</f>
        <v>1</v>
      </c>
      <c r="H907" s="1">
        <f>VLOOKUP(A907,'Demographic data '!$A$2:$H$927,8,TRUE)</f>
        <v>10</v>
      </c>
      <c r="J907" s="18" t="s">
        <v>54</v>
      </c>
      <c r="K907" s="18">
        <v>-99</v>
      </c>
      <c r="L907" s="29"/>
      <c r="M907" s="29"/>
      <c r="N907" s="18" t="s">
        <v>54</v>
      </c>
      <c r="O907" s="18">
        <v>-99</v>
      </c>
      <c r="P907" s="18" t="s">
        <v>54</v>
      </c>
      <c r="Q907" s="18">
        <v>-99</v>
      </c>
      <c r="R907" s="33" t="s">
        <v>54</v>
      </c>
      <c r="S907" s="33">
        <v>-99</v>
      </c>
      <c r="T907" s="33" t="s">
        <v>54</v>
      </c>
      <c r="U907" s="33">
        <v>-99</v>
      </c>
      <c r="V907" s="31"/>
      <c r="W907" s="31"/>
      <c r="X907" s="31"/>
      <c r="Y907" s="31"/>
      <c r="Z907" s="2"/>
      <c r="AA907" s="2"/>
      <c r="AB907" s="2"/>
      <c r="AC907" s="2"/>
      <c r="AD907" s="2"/>
    </row>
    <row r="908" spans="1:30" ht="14.25" customHeight="1" x14ac:dyDescent="0.2">
      <c r="A908" s="18" t="s">
        <v>4861</v>
      </c>
      <c r="B908" s="1">
        <f>VLOOKUP('FINAL CODES'!A908,'Demographic data '!$A$2:$H$927,2,TRUE)</f>
        <v>1585</v>
      </c>
      <c r="C908" s="1">
        <f>VLOOKUP(A908,'Demographic data '!$A$2:$H$927,3,TRUE)</f>
        <v>0</v>
      </c>
      <c r="D908" s="1">
        <f>VLOOKUP(A908,'Demographic data '!$A$2:$H$927,4,TRUE)</f>
        <v>20.460273972602739</v>
      </c>
      <c r="E908" s="1">
        <f>VLOOKUP(A908,'Demographic data '!$A$2:$H$927,5,TRUE)</f>
        <v>36</v>
      </c>
      <c r="F908" s="1">
        <f>VLOOKUP(A908,'Demographic data '!$A$2:$H$927,6,TRUE)</f>
        <v>1</v>
      </c>
      <c r="G908" s="1">
        <f>VLOOKUP(A908,'Demographic data '!$A$2:$H$927,7,TRUE)</f>
        <v>1</v>
      </c>
      <c r="H908" s="1">
        <f>VLOOKUP(A908,'Demographic data '!$A$2:$H$927,8,TRUE)</f>
        <v>9</v>
      </c>
      <c r="J908" s="18" t="s">
        <v>4862</v>
      </c>
      <c r="K908" s="18" t="s">
        <v>4863</v>
      </c>
      <c r="L908" s="29"/>
      <c r="M908" s="29"/>
      <c r="N908" s="18" t="s">
        <v>4864</v>
      </c>
      <c r="O908" s="18" t="s">
        <v>4865</v>
      </c>
      <c r="P908" s="18" t="s">
        <v>4866</v>
      </c>
      <c r="Q908" s="18" t="s">
        <v>4867</v>
      </c>
      <c r="R908" s="33" t="s">
        <v>4868</v>
      </c>
      <c r="S908" s="33" t="s">
        <v>101</v>
      </c>
      <c r="T908" s="33" t="s">
        <v>4869</v>
      </c>
      <c r="U908" s="33" t="s">
        <v>125</v>
      </c>
      <c r="V908" s="31"/>
      <c r="W908" s="31"/>
      <c r="X908" s="31"/>
      <c r="Y908" s="31"/>
      <c r="Z908" s="2"/>
      <c r="AA908" s="2"/>
      <c r="AB908" s="2"/>
      <c r="AC908" s="2"/>
      <c r="AD908" s="2"/>
    </row>
    <row r="909" spans="1:30" ht="14.25" customHeight="1" x14ac:dyDescent="0.2">
      <c r="A909" s="18" t="s">
        <v>4870</v>
      </c>
      <c r="B909" s="1">
        <f>VLOOKUP('FINAL CODES'!A909,'Demographic data '!$A$2:$H$927,2,TRUE)</f>
        <v>1431</v>
      </c>
      <c r="C909" s="1">
        <f>VLOOKUP(A909,'Demographic data '!$A$2:$H$927,3,TRUE)</f>
        <v>1</v>
      </c>
      <c r="D909" s="1">
        <f>VLOOKUP(A909,'Demographic data '!$A$2:$H$927,4,TRUE)</f>
        <v>50.624657534246573</v>
      </c>
      <c r="E909" s="1">
        <f>VLOOKUP(A909,'Demographic data '!$A$2:$H$927,5,TRUE)</f>
        <v>185</v>
      </c>
      <c r="F909" s="1">
        <f>VLOOKUP(A909,'Demographic data '!$A$2:$H$927,6,TRUE)</f>
        <v>6</v>
      </c>
      <c r="G909" s="1">
        <f>VLOOKUP(A909,'Demographic data '!$A$2:$H$927,7,TRUE)</f>
        <v>-99</v>
      </c>
      <c r="H909" s="1">
        <f>VLOOKUP(A909,'Demographic data '!$A$2:$H$927,8,TRUE)</f>
        <v>10</v>
      </c>
      <c r="J909" s="18" t="s">
        <v>4871</v>
      </c>
      <c r="L909" s="29"/>
      <c r="M909" s="29"/>
      <c r="N909" s="18" t="s">
        <v>4872</v>
      </c>
      <c r="O909" s="18" t="s">
        <v>4873</v>
      </c>
      <c r="P909" s="18" t="s">
        <v>4874</v>
      </c>
      <c r="Q909" s="18">
        <v>2</v>
      </c>
      <c r="R909" s="33" t="s">
        <v>4875</v>
      </c>
      <c r="S909" s="33" t="s">
        <v>1600</v>
      </c>
      <c r="T909" s="33" t="s">
        <v>4876</v>
      </c>
      <c r="U909" s="33">
        <v>8</v>
      </c>
      <c r="V909" s="31"/>
      <c r="W909" s="31"/>
      <c r="X909" s="31"/>
      <c r="Y909" s="31"/>
      <c r="Z909" s="2"/>
      <c r="AA909" s="2"/>
      <c r="AB909" s="2"/>
      <c r="AC909" s="2"/>
      <c r="AD909" s="2"/>
    </row>
    <row r="910" spans="1:30" ht="14.25" customHeight="1" x14ac:dyDescent="0.2">
      <c r="A910" s="18" t="s">
        <v>4877</v>
      </c>
      <c r="B910" s="1">
        <f>VLOOKUP('FINAL CODES'!A910,'Demographic data '!$A$2:$H$927,2,TRUE)</f>
        <v>1602</v>
      </c>
      <c r="C910" s="1">
        <f>VLOOKUP(A910,'Demographic data '!$A$2:$H$927,3,TRUE)</f>
        <v>1</v>
      </c>
      <c r="D910" s="1">
        <f>VLOOKUP(A910,'Demographic data '!$A$2:$H$927,4,TRUE)</f>
        <v>26.413698630136988</v>
      </c>
      <c r="E910" s="1">
        <f>VLOOKUP(A910,'Demographic data '!$A$2:$H$927,5,TRUE)</f>
        <v>185</v>
      </c>
      <c r="F910" s="1">
        <f>VLOOKUP(A910,'Demographic data '!$A$2:$H$927,6,TRUE)</f>
        <v>4</v>
      </c>
      <c r="G910" s="1">
        <f>VLOOKUP(A910,'Demographic data '!$A$2:$H$927,7,TRUE)</f>
        <v>2</v>
      </c>
      <c r="H910" s="1">
        <f>VLOOKUP(A910,'Demographic data '!$A$2:$H$927,8,TRUE)</f>
        <v>3</v>
      </c>
      <c r="J910" s="18" t="s">
        <v>4878</v>
      </c>
      <c r="K910" s="18" t="s">
        <v>887</v>
      </c>
      <c r="L910" s="29"/>
      <c r="M910" s="29"/>
      <c r="N910" s="18" t="s">
        <v>4879</v>
      </c>
      <c r="O910" s="18" t="s">
        <v>748</v>
      </c>
      <c r="P910" s="18" t="s">
        <v>4880</v>
      </c>
      <c r="Q910" s="18" t="s">
        <v>4881</v>
      </c>
      <c r="R910" s="33" t="s">
        <v>4882</v>
      </c>
      <c r="S910" s="33" t="s">
        <v>4883</v>
      </c>
      <c r="T910" s="33" t="s">
        <v>4884</v>
      </c>
      <c r="U910" s="33" t="s">
        <v>641</v>
      </c>
      <c r="V910" s="31"/>
      <c r="W910" s="31"/>
      <c r="X910" s="31"/>
      <c r="Y910" s="31"/>
      <c r="Z910" s="2"/>
      <c r="AA910" s="2"/>
      <c r="AB910" s="2"/>
      <c r="AC910" s="2"/>
      <c r="AD910" s="2"/>
    </row>
    <row r="911" spans="1:30" ht="14.25" customHeight="1" x14ac:dyDescent="0.2">
      <c r="A911" s="18" t="s">
        <v>4885</v>
      </c>
      <c r="B911" s="1">
        <f>VLOOKUP('FINAL CODES'!A911,'Demographic data '!$A$2:$H$927,2,TRUE)</f>
        <v>3044</v>
      </c>
      <c r="C911" s="1">
        <f>VLOOKUP(A911,'Demographic data '!$A$2:$H$927,3,TRUE)</f>
        <v>0</v>
      </c>
      <c r="D911" s="1">
        <f>VLOOKUP(A911,'Demographic data '!$A$2:$H$927,4,TRUE)</f>
        <v>29.887671232876713</v>
      </c>
      <c r="E911" s="1">
        <f>VLOOKUP(A911,'Demographic data '!$A$2:$H$927,5,TRUE)</f>
        <v>185</v>
      </c>
      <c r="F911" s="1">
        <f>VLOOKUP(A911,'Demographic data '!$A$2:$H$927,6,TRUE)</f>
        <v>3</v>
      </c>
      <c r="G911" s="1">
        <f>VLOOKUP(A911,'Demographic data '!$A$2:$H$927,7,TRUE)</f>
        <v>11</v>
      </c>
      <c r="H911" s="1">
        <f>VLOOKUP(A911,'Demographic data '!$A$2:$H$927,8,TRUE)</f>
        <v>9</v>
      </c>
      <c r="J911" s="18" t="s">
        <v>4886</v>
      </c>
      <c r="K911" s="18">
        <v>2</v>
      </c>
      <c r="L911" s="29"/>
      <c r="M911" s="29"/>
      <c r="N911" s="18" t="s">
        <v>4887</v>
      </c>
      <c r="O911" s="18" t="s">
        <v>4888</v>
      </c>
      <c r="P911" s="18" t="s">
        <v>54</v>
      </c>
      <c r="Q911" s="18">
        <v>-99</v>
      </c>
      <c r="R911" s="33" t="s">
        <v>4889</v>
      </c>
      <c r="S911" s="33" t="s">
        <v>101</v>
      </c>
      <c r="T911" s="33" t="s">
        <v>4890</v>
      </c>
      <c r="U911" s="33" t="s">
        <v>1874</v>
      </c>
      <c r="V911" s="31"/>
      <c r="W911" s="31"/>
      <c r="X911" s="31"/>
      <c r="Y911" s="31"/>
      <c r="Z911" s="2"/>
      <c r="AA911" s="2"/>
      <c r="AB911" s="2"/>
      <c r="AC911" s="2"/>
      <c r="AD911" s="2"/>
    </row>
    <row r="912" spans="1:30" ht="14.25" customHeight="1" x14ac:dyDescent="0.2">
      <c r="A912" s="18" t="s">
        <v>4891</v>
      </c>
      <c r="B912" s="1">
        <f>VLOOKUP('FINAL CODES'!A912,'Demographic data '!$A$2:$H$927,2,TRUE)</f>
        <v>1995</v>
      </c>
      <c r="C912" s="1">
        <f>VLOOKUP(A912,'Demographic data '!$A$2:$H$927,3,TRUE)</f>
        <v>1</v>
      </c>
      <c r="D912" s="1">
        <f>VLOOKUP(A912,'Demographic data '!$A$2:$H$927,4,TRUE)</f>
        <v>31.046575342465754</v>
      </c>
      <c r="E912" s="1">
        <f>VLOOKUP(A912,'Demographic data '!$A$2:$H$927,5,TRUE)</f>
        <v>185</v>
      </c>
      <c r="F912" s="1">
        <f>VLOOKUP(A912,'Demographic data '!$A$2:$H$927,6,TRUE)</f>
        <v>2</v>
      </c>
      <c r="G912" s="1">
        <f>VLOOKUP(A912,'Demographic data '!$A$2:$H$927,7,TRUE)</f>
        <v>2</v>
      </c>
      <c r="H912" s="1">
        <f>VLOOKUP(A912,'Demographic data '!$A$2:$H$927,8,TRUE)</f>
        <v>4</v>
      </c>
      <c r="J912" s="18" t="s">
        <v>4827</v>
      </c>
      <c r="K912" s="18">
        <v>-999</v>
      </c>
      <c r="L912" s="29"/>
      <c r="M912" s="29"/>
      <c r="N912" s="18" t="s">
        <v>4892</v>
      </c>
      <c r="O912" s="18" t="s">
        <v>350</v>
      </c>
      <c r="P912" s="18" t="s">
        <v>4893</v>
      </c>
      <c r="Q912" s="18">
        <v>2</v>
      </c>
      <c r="R912" s="33" t="s">
        <v>4894</v>
      </c>
      <c r="S912" s="33" t="s">
        <v>101</v>
      </c>
      <c r="T912" s="33" t="s">
        <v>4895</v>
      </c>
      <c r="U912" s="33" t="s">
        <v>133</v>
      </c>
      <c r="V912" s="31"/>
      <c r="W912" s="31"/>
      <c r="X912" s="31"/>
      <c r="Y912" s="31"/>
      <c r="Z912" s="2"/>
      <c r="AA912" s="2"/>
      <c r="AB912" s="2"/>
      <c r="AC912" s="2"/>
      <c r="AD912" s="2"/>
    </row>
    <row r="913" spans="1:34" ht="14.25" customHeight="1" x14ac:dyDescent="0.2">
      <c r="A913" s="18" t="s">
        <v>4896</v>
      </c>
      <c r="B913" s="1">
        <f>VLOOKUP('FINAL CODES'!A913,'Demographic data '!$A$2:$H$927,2,TRUE)</f>
        <v>152</v>
      </c>
      <c r="C913" s="1">
        <f>VLOOKUP(A913,'Demographic data '!$A$2:$H$927,3,TRUE)</f>
        <v>1</v>
      </c>
      <c r="D913" s="1">
        <f>VLOOKUP(A913,'Demographic data '!$A$2:$H$927,4,TRUE)</f>
        <v>34.358904109589041</v>
      </c>
      <c r="E913" s="1">
        <f>VLOOKUP(A913,'Demographic data '!$A$2:$H$927,5,TRUE)</f>
        <v>84</v>
      </c>
      <c r="F913" s="1">
        <f>VLOOKUP(A913,'Demographic data '!$A$2:$H$927,6,TRUE)</f>
        <v>3</v>
      </c>
      <c r="G913" s="1">
        <f>VLOOKUP(A913,'Demographic data '!$A$2:$H$927,7,TRUE)</f>
        <v>5</v>
      </c>
      <c r="H913" s="1">
        <f>VLOOKUP(A913,'Demographic data '!$A$2:$H$927,8,TRUE)</f>
        <v>10</v>
      </c>
      <c r="J913" s="18" t="s">
        <v>4897</v>
      </c>
      <c r="K913" s="18">
        <v>1</v>
      </c>
      <c r="L913" s="29"/>
      <c r="M913" s="29"/>
      <c r="N913" s="18" t="s">
        <v>4898</v>
      </c>
      <c r="O913" s="18">
        <v>2</v>
      </c>
      <c r="P913" s="18" t="s">
        <v>4899</v>
      </c>
      <c r="Q913" s="18" t="s">
        <v>426</v>
      </c>
      <c r="R913" s="33" t="s">
        <v>4900</v>
      </c>
      <c r="S913" s="33">
        <v>1</v>
      </c>
      <c r="T913" s="33" t="s">
        <v>4901</v>
      </c>
      <c r="U913" s="33">
        <v>8</v>
      </c>
      <c r="V913" s="31"/>
      <c r="W913" s="31"/>
      <c r="X913" s="31"/>
      <c r="Y913" s="31"/>
      <c r="Z913" s="2"/>
      <c r="AA913" s="2"/>
      <c r="AB913" s="2"/>
      <c r="AC913" s="2"/>
      <c r="AD913" s="2"/>
    </row>
    <row r="914" spans="1:34" ht="14.25" customHeight="1" x14ac:dyDescent="0.2">
      <c r="A914" s="18" t="s">
        <v>4902</v>
      </c>
      <c r="B914" s="1">
        <f>VLOOKUP('FINAL CODES'!A914,'Demographic data '!$A$2:$H$927,2,TRUE)</f>
        <v>1679</v>
      </c>
      <c r="C914" s="1">
        <f>VLOOKUP(A914,'Demographic data '!$A$2:$H$927,3,TRUE)</f>
        <v>1</v>
      </c>
      <c r="D914" s="1">
        <f>VLOOKUP(A914,'Demographic data '!$A$2:$H$927,4,TRUE)</f>
        <v>44.868493150684934</v>
      </c>
      <c r="E914" s="1">
        <f>VLOOKUP(A914,'Demographic data '!$A$2:$H$927,5,TRUE)</f>
        <v>78</v>
      </c>
      <c r="F914" s="1">
        <f>VLOOKUP(A914,'Demographic data '!$A$2:$H$927,6,TRUE)</f>
        <v>4</v>
      </c>
      <c r="G914" s="1">
        <f>VLOOKUP(A914,'Demographic data '!$A$2:$H$927,7,TRUE)</f>
        <v>1</v>
      </c>
      <c r="H914" s="1">
        <f>VLOOKUP(A914,'Demographic data '!$A$2:$H$927,8,TRUE)</f>
        <v>3</v>
      </c>
      <c r="J914" s="18" t="s">
        <v>4903</v>
      </c>
      <c r="K914" s="18" t="s">
        <v>196</v>
      </c>
      <c r="L914" s="29"/>
      <c r="M914" s="29"/>
      <c r="N914" s="18" t="s">
        <v>4904</v>
      </c>
      <c r="O914" s="18" t="s">
        <v>511</v>
      </c>
      <c r="P914" s="18" t="s">
        <v>4905</v>
      </c>
      <c r="Q914" s="18" t="s">
        <v>356</v>
      </c>
      <c r="R914" s="33" t="s">
        <v>4906</v>
      </c>
      <c r="S914" s="33" t="s">
        <v>101</v>
      </c>
      <c r="T914" s="33" t="s">
        <v>4907</v>
      </c>
      <c r="U914" s="33">
        <v>13</v>
      </c>
      <c r="V914" s="31"/>
      <c r="W914" s="31"/>
      <c r="X914" s="31"/>
      <c r="Y914" s="31"/>
      <c r="Z914" s="2"/>
      <c r="AA914" s="2"/>
      <c r="AB914" s="2"/>
      <c r="AC914" s="2"/>
      <c r="AD914" s="2"/>
    </row>
    <row r="915" spans="1:34" ht="14.25" customHeight="1" x14ac:dyDescent="0.2">
      <c r="A915" s="18" t="s">
        <v>4908</v>
      </c>
      <c r="B915" s="1">
        <f>VLOOKUP('FINAL CODES'!A915,'Demographic data '!$A$2:$H$927,2,TRUE)</f>
        <v>296</v>
      </c>
      <c r="C915" s="1">
        <f>VLOOKUP(A915,'Demographic data '!$A$2:$H$927,3,TRUE)</f>
        <v>0</v>
      </c>
      <c r="D915" s="1">
        <f>VLOOKUP(A915,'Demographic data '!$A$2:$H$927,4,TRUE)</f>
        <v>38.060273972602737</v>
      </c>
      <c r="E915" s="1">
        <f>VLOOKUP(A915,'Demographic data '!$A$2:$H$927,5,TRUE)</f>
        <v>187</v>
      </c>
      <c r="F915" s="1">
        <f>VLOOKUP(A915,'Demographic data '!$A$2:$H$927,6,TRUE)</f>
        <v>5</v>
      </c>
      <c r="G915" s="1">
        <f>VLOOKUP(A915,'Demographic data '!$A$2:$H$927,7,TRUE)</f>
        <v>12</v>
      </c>
      <c r="H915" s="1">
        <f>VLOOKUP(A915,'Demographic data '!$A$2:$H$927,8,TRUE)</f>
        <v>10</v>
      </c>
      <c r="J915" s="18" t="s">
        <v>4909</v>
      </c>
      <c r="K915" s="18" t="s">
        <v>421</v>
      </c>
      <c r="L915" s="29"/>
      <c r="M915" s="29"/>
      <c r="N915" s="18" t="s">
        <v>4910</v>
      </c>
      <c r="O915" s="18" t="s">
        <v>196</v>
      </c>
      <c r="P915" s="18" t="s">
        <v>4911</v>
      </c>
      <c r="Q915" s="18" t="s">
        <v>4912</v>
      </c>
      <c r="R915" s="33" t="s">
        <v>4913</v>
      </c>
      <c r="S915" s="33" t="s">
        <v>1823</v>
      </c>
      <c r="T915" s="33" t="s">
        <v>4914</v>
      </c>
      <c r="U915" s="33">
        <v>6</v>
      </c>
      <c r="V915" s="31"/>
      <c r="W915" s="31"/>
      <c r="X915" s="31"/>
      <c r="Y915" s="31"/>
      <c r="Z915" s="2"/>
      <c r="AA915" s="2"/>
      <c r="AB915" s="2"/>
      <c r="AC915" s="2"/>
      <c r="AD915" s="2"/>
    </row>
    <row r="916" spans="1:34" ht="14.25" customHeight="1" x14ac:dyDescent="0.2">
      <c r="A916" s="18" t="s">
        <v>4915</v>
      </c>
      <c r="B916" s="1">
        <f>VLOOKUP('FINAL CODES'!A916,'Demographic data '!$A$2:$H$927,2,TRUE)</f>
        <v>1981</v>
      </c>
      <c r="C916" s="1">
        <f>VLOOKUP(A916,'Demographic data '!$A$2:$H$927,3,TRUE)</f>
        <v>1</v>
      </c>
      <c r="D916" s="1">
        <f>VLOOKUP(A916,'Demographic data '!$A$2:$H$927,4,TRUE)</f>
        <v>49.241095890410961</v>
      </c>
      <c r="E916" s="1">
        <f>VLOOKUP(A916,'Demographic data '!$A$2:$H$927,5,TRUE)</f>
        <v>60</v>
      </c>
      <c r="F916" s="1">
        <f>VLOOKUP(A916,'Demographic data '!$A$2:$H$927,6,TRUE)</f>
        <v>3</v>
      </c>
      <c r="G916" s="1">
        <f>VLOOKUP(A916,'Demographic data '!$A$2:$H$927,7,TRUE)</f>
        <v>2</v>
      </c>
      <c r="H916" s="1">
        <f>VLOOKUP(A916,'Demographic data '!$A$2:$H$927,8,TRUE)</f>
        <v>5</v>
      </c>
      <c r="J916" s="18" t="s">
        <v>4916</v>
      </c>
      <c r="K916" s="18">
        <v>3</v>
      </c>
      <c r="L916" s="29"/>
      <c r="M916" s="29"/>
      <c r="N916" s="18" t="s">
        <v>4917</v>
      </c>
      <c r="O916" s="18" t="s">
        <v>3236</v>
      </c>
      <c r="P916" s="18" t="s">
        <v>4918</v>
      </c>
      <c r="Q916" s="18" t="s">
        <v>108</v>
      </c>
      <c r="R916" s="33" t="s">
        <v>4919</v>
      </c>
      <c r="S916" s="33" t="s">
        <v>101</v>
      </c>
      <c r="T916" s="33" t="s">
        <v>54</v>
      </c>
      <c r="U916" s="33">
        <v>-99</v>
      </c>
      <c r="V916" s="31"/>
      <c r="W916" s="31"/>
      <c r="X916" s="31"/>
      <c r="Y916" s="31"/>
      <c r="Z916" s="2"/>
      <c r="AA916" s="2"/>
      <c r="AB916" s="2"/>
      <c r="AC916" s="2"/>
      <c r="AD916" s="2"/>
    </row>
    <row r="917" spans="1:34" ht="14.25" customHeight="1" x14ac:dyDescent="0.2">
      <c r="A917" s="18" t="s">
        <v>4920</v>
      </c>
      <c r="B917" s="1">
        <f>VLOOKUP('FINAL CODES'!A917,'Demographic data '!$A$2:$H$927,2,TRUE)</f>
        <v>1349</v>
      </c>
      <c r="C917" s="1">
        <f>VLOOKUP(A917,'Demographic data '!$A$2:$H$927,3,TRUE)</f>
        <v>0</v>
      </c>
      <c r="D917" s="1">
        <f>VLOOKUP(A917,'Demographic data '!$A$2:$H$927,4,TRUE)</f>
        <v>24.873972602739727</v>
      </c>
      <c r="E917" s="1">
        <f>VLOOKUP(A917,'Demographic data '!$A$2:$H$927,5,TRUE)</f>
        <v>185</v>
      </c>
      <c r="F917" s="1">
        <f>VLOOKUP(A917,'Demographic data '!$A$2:$H$927,6,TRUE)</f>
        <v>3</v>
      </c>
      <c r="G917" s="1">
        <f>VLOOKUP(A917,'Demographic data '!$A$2:$H$927,7,TRUE)</f>
        <v>10</v>
      </c>
      <c r="H917" s="1">
        <f>VLOOKUP(A917,'Demographic data '!$A$2:$H$927,8,TRUE)</f>
        <v>9</v>
      </c>
      <c r="J917" s="18" t="s">
        <v>54</v>
      </c>
      <c r="K917" s="18">
        <v>-99</v>
      </c>
      <c r="L917" s="29"/>
      <c r="M917" s="29"/>
      <c r="N917" s="18" t="s">
        <v>54</v>
      </c>
      <c r="O917" s="18">
        <v>-99</v>
      </c>
      <c r="P917" s="18" t="s">
        <v>54</v>
      </c>
      <c r="Q917" s="18">
        <v>-99</v>
      </c>
      <c r="R917" s="33" t="s">
        <v>54</v>
      </c>
      <c r="S917" s="33">
        <v>-99</v>
      </c>
      <c r="T917" s="33" t="s">
        <v>54</v>
      </c>
      <c r="U917" s="33">
        <v>-99</v>
      </c>
      <c r="V917" s="31"/>
      <c r="W917" s="31"/>
      <c r="X917" s="31"/>
      <c r="Y917" s="31"/>
      <c r="Z917" s="2"/>
      <c r="AA917" s="2"/>
      <c r="AB917" s="2"/>
      <c r="AC917" s="2"/>
      <c r="AD917" s="2"/>
    </row>
    <row r="918" spans="1:34" ht="14.25" customHeight="1" x14ac:dyDescent="0.2">
      <c r="A918" s="18" t="s">
        <v>4921</v>
      </c>
      <c r="B918" s="1">
        <f>VLOOKUP('FINAL CODES'!A918,'Demographic data '!$A$2:$H$927,2,TRUE)</f>
        <v>245</v>
      </c>
      <c r="C918" s="1">
        <f>VLOOKUP(A918,'Demographic data '!$A$2:$H$927,3,TRUE)</f>
        <v>0</v>
      </c>
      <c r="D918" s="1">
        <f>VLOOKUP(A918,'Demographic data '!$A$2:$H$927,4,TRUE)</f>
        <v>26.457534246575342</v>
      </c>
      <c r="E918" s="1">
        <f>VLOOKUP(A918,'Demographic data '!$A$2:$H$927,5,TRUE)</f>
        <v>84</v>
      </c>
      <c r="F918" s="1">
        <f>VLOOKUP(A918,'Demographic data '!$A$2:$H$927,6,TRUE)</f>
        <v>3</v>
      </c>
      <c r="G918" s="1">
        <f>VLOOKUP(A918,'Demographic data '!$A$2:$H$927,7,TRUE)</f>
        <v>2</v>
      </c>
      <c r="H918" s="1">
        <f>VLOOKUP(A918,'Demographic data '!$A$2:$H$927,8,TRUE)</f>
        <v>8</v>
      </c>
      <c r="J918" s="18" t="s">
        <v>4922</v>
      </c>
      <c r="K918" s="18" t="s">
        <v>125</v>
      </c>
      <c r="L918" s="29"/>
      <c r="M918" s="29"/>
      <c r="N918" s="18" t="s">
        <v>4923</v>
      </c>
      <c r="O918" s="18" t="s">
        <v>511</v>
      </c>
      <c r="P918" s="18" t="s">
        <v>242</v>
      </c>
      <c r="Q918" s="18">
        <v>-999</v>
      </c>
      <c r="R918" s="33" t="s">
        <v>4924</v>
      </c>
      <c r="S918" s="33" t="s">
        <v>101</v>
      </c>
      <c r="T918" s="33" t="s">
        <v>71</v>
      </c>
      <c r="U918" s="33">
        <v>13</v>
      </c>
      <c r="V918" s="31"/>
      <c r="W918" s="31"/>
      <c r="X918" s="31"/>
      <c r="Y918" s="31"/>
      <c r="Z918" s="2"/>
      <c r="AA918" s="2"/>
      <c r="AB918" s="2"/>
      <c r="AC918" s="2"/>
      <c r="AD918" s="2"/>
    </row>
    <row r="919" spans="1:34" ht="14.25" customHeight="1" x14ac:dyDescent="0.2">
      <c r="A919" s="18" t="s">
        <v>4925</v>
      </c>
      <c r="B919" s="1">
        <f>VLOOKUP('FINAL CODES'!A919,'Demographic data '!$A$2:$H$927,2,TRUE)</f>
        <v>135</v>
      </c>
      <c r="C919" s="1">
        <f>VLOOKUP(A919,'Demographic data '!$A$2:$H$927,3,TRUE)</f>
        <v>1</v>
      </c>
      <c r="D919" s="1">
        <f>VLOOKUP(A919,'Demographic data '!$A$2:$H$927,4,TRUE)</f>
        <v>51.347945205479455</v>
      </c>
      <c r="E919" s="1">
        <f>VLOOKUP(A919,'Demographic data '!$A$2:$H$927,5,TRUE)</f>
        <v>185</v>
      </c>
      <c r="F919" s="1">
        <f>VLOOKUP(A919,'Demographic data '!$A$2:$H$927,6,TRUE)</f>
        <v>4</v>
      </c>
      <c r="G919" s="1">
        <f>VLOOKUP(A919,'Demographic data '!$A$2:$H$927,7,TRUE)</f>
        <v>6</v>
      </c>
      <c r="H919" s="1">
        <f>VLOOKUP(A919,'Demographic data '!$A$2:$H$927,8,TRUE)</f>
        <v>10</v>
      </c>
      <c r="J919" s="18" t="s">
        <v>4926</v>
      </c>
      <c r="K919" s="18" t="s">
        <v>2884</v>
      </c>
      <c r="L919" s="29"/>
      <c r="M919" s="29"/>
      <c r="N919" s="18" t="s">
        <v>4927</v>
      </c>
      <c r="O919" s="18" t="s">
        <v>4928</v>
      </c>
      <c r="P919" s="18" t="s">
        <v>1122</v>
      </c>
      <c r="Q919" s="18">
        <v>-999</v>
      </c>
      <c r="R919" s="33" t="s">
        <v>4929</v>
      </c>
      <c r="S919" s="33" t="s">
        <v>101</v>
      </c>
      <c r="T919" s="33" t="s">
        <v>4930</v>
      </c>
      <c r="U919" s="33">
        <v>6</v>
      </c>
      <c r="V919" s="31"/>
      <c r="W919" s="31"/>
      <c r="X919" s="31"/>
      <c r="Y919" s="31"/>
      <c r="Z919" s="2"/>
      <c r="AA919" s="2"/>
      <c r="AB919" s="2"/>
      <c r="AC919" s="2"/>
      <c r="AD919" s="2"/>
      <c r="AE919" s="18" t="s">
        <v>4931</v>
      </c>
      <c r="AF919" s="18" t="s">
        <v>4932</v>
      </c>
      <c r="AG919" s="50" t="s">
        <v>4933</v>
      </c>
      <c r="AH919" s="18" t="s">
        <v>4934</v>
      </c>
    </row>
    <row r="920" spans="1:34" ht="14.25" customHeight="1" x14ac:dyDescent="0.2">
      <c r="A920" s="18" t="s">
        <v>4935</v>
      </c>
      <c r="B920" s="1">
        <f>VLOOKUP('FINAL CODES'!A920,'Demographic data '!$A$2:$H$927,2,TRUE)</f>
        <v>166</v>
      </c>
      <c r="C920" s="1">
        <f>VLOOKUP(A920,'Demographic data '!$A$2:$H$927,3,TRUE)</f>
        <v>1</v>
      </c>
      <c r="D920" s="1">
        <f>VLOOKUP(A920,'Demographic data '!$A$2:$H$927,4,TRUE)</f>
        <v>21.095890410958905</v>
      </c>
      <c r="E920" s="1">
        <f>VLOOKUP(A920,'Demographic data '!$A$2:$H$927,5,TRUE)</f>
        <v>185</v>
      </c>
      <c r="F920" s="1">
        <f>VLOOKUP(A920,'Demographic data '!$A$2:$H$927,6,TRUE)</f>
        <v>1</v>
      </c>
      <c r="G920" s="1">
        <f>VLOOKUP(A920,'Demographic data '!$A$2:$H$927,7,TRUE)</f>
        <v>6</v>
      </c>
      <c r="H920" s="1">
        <f>VLOOKUP(A920,'Demographic data '!$A$2:$H$927,8,TRUE)</f>
        <v>10</v>
      </c>
      <c r="J920" s="18" t="s">
        <v>4936</v>
      </c>
      <c r="K920" s="18" t="s">
        <v>4937</v>
      </c>
      <c r="L920" s="29"/>
      <c r="M920" s="29"/>
      <c r="N920" s="18" t="s">
        <v>4938</v>
      </c>
      <c r="O920" s="18" t="s">
        <v>108</v>
      </c>
      <c r="P920" s="18" t="s">
        <v>284</v>
      </c>
      <c r="Q920" s="18">
        <v>-999</v>
      </c>
      <c r="R920" s="33" t="s">
        <v>4939</v>
      </c>
      <c r="S920" s="33">
        <v>1</v>
      </c>
      <c r="T920" s="33" t="s">
        <v>4940</v>
      </c>
      <c r="U920" s="33" t="s">
        <v>2707</v>
      </c>
      <c r="V920" s="31"/>
      <c r="W920" s="31"/>
      <c r="X920" s="31"/>
      <c r="Y920" s="31"/>
      <c r="Z920" s="2"/>
      <c r="AA920" s="2"/>
      <c r="AB920" s="2"/>
      <c r="AC920" s="2"/>
      <c r="AD920" s="2"/>
    </row>
    <row r="921" spans="1:34" ht="14.25" customHeight="1" x14ac:dyDescent="0.2">
      <c r="A921" s="18" t="s">
        <v>4941</v>
      </c>
      <c r="B921" s="1">
        <f>VLOOKUP('FINAL CODES'!A921,'Demographic data '!$A$2:$H$927,2,TRUE)</f>
        <v>1075</v>
      </c>
      <c r="C921" s="1">
        <f>VLOOKUP(A921,'Demographic data '!$A$2:$H$927,3,TRUE)</f>
        <v>1</v>
      </c>
      <c r="D921" s="1">
        <f>VLOOKUP(A921,'Demographic data '!$A$2:$H$927,4,TRUE)</f>
        <v>23.673972602739727</v>
      </c>
      <c r="E921" s="1">
        <f>VLOOKUP(A921,'Demographic data '!$A$2:$H$927,5,TRUE)</f>
        <v>156</v>
      </c>
      <c r="F921" s="1">
        <f>VLOOKUP(A921,'Demographic data '!$A$2:$H$927,6,TRUE)</f>
        <v>6</v>
      </c>
      <c r="G921" s="1">
        <f>VLOOKUP(A921,'Demographic data '!$A$2:$H$927,7,TRUE)</f>
        <v>12</v>
      </c>
      <c r="H921" s="1">
        <f>VLOOKUP(A921,'Demographic data '!$A$2:$H$927,8,TRUE)</f>
        <v>10</v>
      </c>
      <c r="J921" s="18" t="s">
        <v>3511</v>
      </c>
      <c r="K921" s="18">
        <v>6</v>
      </c>
      <c r="L921" s="29"/>
      <c r="M921" s="29"/>
      <c r="N921" s="18" t="s">
        <v>4942</v>
      </c>
      <c r="O921" s="18">
        <v>-999</v>
      </c>
      <c r="P921" s="18" t="s">
        <v>4943</v>
      </c>
      <c r="Q921" s="18">
        <v>-999</v>
      </c>
      <c r="R921" s="33" t="s">
        <v>4944</v>
      </c>
      <c r="S921" s="33" t="s">
        <v>2072</v>
      </c>
      <c r="T921" s="33" t="s">
        <v>4945</v>
      </c>
      <c r="U921" s="33" t="s">
        <v>2707</v>
      </c>
      <c r="V921" s="31"/>
      <c r="W921" s="31"/>
      <c r="X921" s="31"/>
      <c r="Y921" s="31"/>
      <c r="Z921" s="2"/>
      <c r="AA921" s="2"/>
      <c r="AB921" s="2"/>
      <c r="AC921" s="2"/>
      <c r="AD921" s="2"/>
    </row>
    <row r="922" spans="1:34" ht="14.25" customHeight="1" x14ac:dyDescent="0.2">
      <c r="A922" s="18" t="s">
        <v>4946</v>
      </c>
      <c r="B922" s="1">
        <f>VLOOKUP('FINAL CODES'!A922,'Demographic data '!$A$2:$H$927,2,TRUE)</f>
        <v>1231</v>
      </c>
      <c r="C922" s="1">
        <f>VLOOKUP(A922,'Demographic data '!$A$2:$H$927,3,TRUE)</f>
        <v>0</v>
      </c>
      <c r="D922" s="1">
        <f>VLOOKUP(A922,'Demographic data '!$A$2:$H$927,4,TRUE)</f>
        <v>50.441095890410956</v>
      </c>
      <c r="E922" s="1">
        <f>VLOOKUP(A922,'Demographic data '!$A$2:$H$927,5,TRUE)</f>
        <v>67</v>
      </c>
      <c r="F922" s="1">
        <f>VLOOKUP(A922,'Demographic data '!$A$2:$H$927,6,TRUE)</f>
        <v>4</v>
      </c>
      <c r="G922" s="1">
        <f>VLOOKUP(A922,'Demographic data '!$A$2:$H$927,7,TRUE)</f>
        <v>2</v>
      </c>
      <c r="H922" s="1">
        <f>VLOOKUP(A922,'Demographic data '!$A$2:$H$927,8,TRUE)</f>
        <v>8</v>
      </c>
      <c r="J922" s="18" t="s">
        <v>4947</v>
      </c>
      <c r="K922" s="18" t="s">
        <v>921</v>
      </c>
      <c r="L922" s="29"/>
      <c r="M922" s="29"/>
      <c r="N922" s="18" t="s">
        <v>4948</v>
      </c>
      <c r="O922" s="18">
        <v>2</v>
      </c>
      <c r="P922" s="18" t="s">
        <v>4949</v>
      </c>
      <c r="Q922" s="18">
        <v>2</v>
      </c>
      <c r="R922" s="33" t="s">
        <v>4950</v>
      </c>
      <c r="S922" s="33">
        <v>8</v>
      </c>
      <c r="T922" s="33" t="s">
        <v>1862</v>
      </c>
      <c r="U922" s="33">
        <v>13</v>
      </c>
      <c r="V922" s="31"/>
      <c r="W922" s="31"/>
      <c r="X922" s="31"/>
      <c r="Y922" s="31"/>
      <c r="Z922" s="2"/>
      <c r="AA922" s="2"/>
      <c r="AB922" s="2"/>
      <c r="AC922" s="2"/>
      <c r="AD922" s="2"/>
    </row>
    <row r="923" spans="1:34" ht="14.25" customHeight="1" x14ac:dyDescent="0.2">
      <c r="A923" s="18" t="s">
        <v>4951</v>
      </c>
      <c r="B923" s="1">
        <f>VLOOKUP('FINAL CODES'!A923,'Demographic data '!$A$2:$H$927,2,TRUE)</f>
        <v>2093</v>
      </c>
      <c r="C923" s="1">
        <f>VLOOKUP(A923,'Demographic data '!$A$2:$H$927,3,TRUE)</f>
        <v>0</v>
      </c>
      <c r="D923" s="1">
        <f>VLOOKUP(A923,'Demographic data '!$A$2:$H$927,4,TRUE)</f>
        <v>23.912328767123288</v>
      </c>
      <c r="E923" s="1">
        <f>VLOOKUP(A923,'Demographic data '!$A$2:$H$927,5,TRUE)</f>
        <v>185</v>
      </c>
      <c r="F923" s="1">
        <f>VLOOKUP(A923,'Demographic data '!$A$2:$H$927,6,TRUE)</f>
        <v>3</v>
      </c>
      <c r="G923" s="1">
        <f>VLOOKUP(A923,'Demographic data '!$A$2:$H$927,7,TRUE)</f>
        <v>11</v>
      </c>
      <c r="H923" s="1">
        <f>VLOOKUP(A923,'Demographic data '!$A$2:$H$927,8,TRUE)</f>
        <v>10</v>
      </c>
      <c r="J923" s="18" t="s">
        <v>4952</v>
      </c>
      <c r="K923" s="18" t="s">
        <v>2669</v>
      </c>
      <c r="L923" s="29"/>
      <c r="M923" s="29"/>
      <c r="N923" s="18" t="s">
        <v>4953</v>
      </c>
      <c r="O923" s="18" t="s">
        <v>1117</v>
      </c>
      <c r="P923" s="18" t="s">
        <v>4954</v>
      </c>
      <c r="Q923" s="18">
        <v>2</v>
      </c>
      <c r="R923" s="33" t="s">
        <v>4955</v>
      </c>
      <c r="S923" s="33" t="s">
        <v>101</v>
      </c>
      <c r="T923" s="33" t="s">
        <v>71</v>
      </c>
      <c r="U923" s="33">
        <v>13</v>
      </c>
      <c r="V923" s="31"/>
      <c r="W923" s="31"/>
      <c r="X923" s="31"/>
      <c r="Y923" s="31"/>
      <c r="Z923" s="2"/>
      <c r="AA923" s="2"/>
      <c r="AB923" s="2"/>
      <c r="AC923" s="2"/>
      <c r="AD923" s="2"/>
    </row>
    <row r="924" spans="1:34" ht="14.25" customHeight="1" x14ac:dyDescent="0.2">
      <c r="A924" s="18" t="s">
        <v>4956</v>
      </c>
      <c r="B924" s="1">
        <f>VLOOKUP('FINAL CODES'!A924,'Demographic data '!$A$2:$H$927,2,TRUE)</f>
        <v>697</v>
      </c>
      <c r="C924" s="1">
        <f>VLOOKUP(A924,'Demographic data '!$A$2:$H$927,3,TRUE)</f>
        <v>1</v>
      </c>
      <c r="D924" s="1">
        <f>VLOOKUP(A924,'Demographic data '!$A$2:$H$927,4,TRUE)</f>
        <v>40.846575342465755</v>
      </c>
      <c r="E924" s="1">
        <f>VLOOKUP(A924,'Demographic data '!$A$2:$H$927,5,TRUE)</f>
        <v>-9</v>
      </c>
      <c r="F924" s="1">
        <f>VLOOKUP(A924,'Demographic data '!$A$2:$H$927,6,TRUE)</f>
        <v>-9</v>
      </c>
      <c r="G924" s="1">
        <f>VLOOKUP(A924,'Demographic data '!$A$2:$H$927,7,TRUE)</f>
        <v>-9</v>
      </c>
      <c r="H924" s="1">
        <f>VLOOKUP(A924,'Demographic data '!$A$2:$H$927,8,TRUE)</f>
        <v>-9</v>
      </c>
      <c r="J924" s="18" t="s">
        <v>4957</v>
      </c>
      <c r="K924" s="18" t="s">
        <v>4958</v>
      </c>
      <c r="L924" s="29"/>
      <c r="M924" s="29"/>
      <c r="N924" s="18" t="s">
        <v>4959</v>
      </c>
      <c r="O924" s="18" t="s">
        <v>204</v>
      </c>
      <c r="P924" s="18" t="s">
        <v>4960</v>
      </c>
      <c r="Q924" s="18">
        <v>12</v>
      </c>
      <c r="R924" s="33" t="s">
        <v>4961</v>
      </c>
      <c r="S924" s="33">
        <v>-999</v>
      </c>
      <c r="T924" s="33" t="s">
        <v>4152</v>
      </c>
      <c r="U924" s="33">
        <v>6</v>
      </c>
      <c r="V924" s="31"/>
      <c r="W924" s="31"/>
      <c r="X924" s="31"/>
      <c r="Y924" s="31"/>
      <c r="Z924" s="2"/>
      <c r="AA924" s="2"/>
      <c r="AB924" s="2"/>
      <c r="AC924" s="2"/>
      <c r="AD924" s="2"/>
    </row>
    <row r="925" spans="1:34" ht="14.25" customHeight="1" x14ac:dyDescent="0.2">
      <c r="A925" s="18" t="s">
        <v>4962</v>
      </c>
      <c r="B925" s="1">
        <f>VLOOKUP('FINAL CODES'!A925,'Demographic data '!$A$2:$H$927,2,TRUE)</f>
        <v>1202</v>
      </c>
      <c r="C925" s="1">
        <f>VLOOKUP(A925,'Demographic data '!$A$2:$H$927,3,TRUE)</f>
        <v>1</v>
      </c>
      <c r="D925" s="1">
        <f>VLOOKUP(A925,'Demographic data '!$A$2:$H$927,4,TRUE)</f>
        <v>27.56986301369863</v>
      </c>
      <c r="E925" s="1">
        <f>VLOOKUP(A925,'Demographic data '!$A$2:$H$927,5,TRUE)</f>
        <v>187</v>
      </c>
      <c r="F925" s="1">
        <f>VLOOKUP(A925,'Demographic data '!$A$2:$H$927,6,TRUE)</f>
        <v>3</v>
      </c>
      <c r="G925" s="1">
        <f>VLOOKUP(A925,'Demographic data '!$A$2:$H$927,7,TRUE)</f>
        <v>5</v>
      </c>
      <c r="H925" s="1">
        <f>VLOOKUP(A925,'Demographic data '!$A$2:$H$927,8,TRUE)</f>
        <v>5</v>
      </c>
      <c r="J925" s="18" t="s">
        <v>4963</v>
      </c>
      <c r="K925" s="18" t="s">
        <v>471</v>
      </c>
      <c r="L925" s="29"/>
      <c r="M925" s="29"/>
      <c r="N925" s="18" t="s">
        <v>4964</v>
      </c>
      <c r="O925" s="18" t="s">
        <v>4965</v>
      </c>
      <c r="P925" s="18" t="s">
        <v>4966</v>
      </c>
      <c r="Q925" s="18" t="s">
        <v>1172</v>
      </c>
      <c r="R925" s="33" t="s">
        <v>4967</v>
      </c>
      <c r="S925" s="33" t="s">
        <v>80</v>
      </c>
      <c r="T925" s="33" t="s">
        <v>4968</v>
      </c>
      <c r="U925" s="33" t="s">
        <v>101</v>
      </c>
      <c r="V925" s="31"/>
      <c r="W925" s="31"/>
      <c r="X925" s="31"/>
      <c r="Y925" s="31"/>
      <c r="Z925" s="2"/>
      <c r="AA925" s="2"/>
      <c r="AB925" s="2"/>
      <c r="AC925" s="2"/>
      <c r="AD925" s="2"/>
    </row>
    <row r="926" spans="1:34" ht="14.25" customHeight="1" x14ac:dyDescent="0.2">
      <c r="A926" s="18" t="s">
        <v>4969</v>
      </c>
      <c r="B926" s="1">
        <f>VLOOKUP('FINAL CODES'!A926,'Demographic data '!$A$2:$H$927,2,TRUE)</f>
        <v>1803</v>
      </c>
      <c r="C926" s="1">
        <f>VLOOKUP(A926,'Demographic data '!$A$2:$H$927,3,TRUE)</f>
        <v>1</v>
      </c>
      <c r="D926" s="1">
        <f>VLOOKUP(A926,'Demographic data '!$A$2:$H$927,4,TRUE)</f>
        <v>27.56986301369863</v>
      </c>
      <c r="E926" s="1">
        <f>VLOOKUP(A926,'Demographic data '!$A$2:$H$927,5,TRUE)</f>
        <v>31</v>
      </c>
      <c r="F926" s="1">
        <f>VLOOKUP(A926,'Demographic data '!$A$2:$H$927,6,TRUE)</f>
        <v>4</v>
      </c>
      <c r="G926" s="1">
        <f>VLOOKUP(A926,'Demographic data '!$A$2:$H$927,7,TRUE)</f>
        <v>6</v>
      </c>
      <c r="H926" s="1">
        <f>VLOOKUP(A926,'Demographic data '!$A$2:$H$927,8,TRUE)</f>
        <v>3</v>
      </c>
      <c r="J926" s="18" t="s">
        <v>4970</v>
      </c>
      <c r="K926" s="18" t="s">
        <v>159</v>
      </c>
      <c r="L926" s="29"/>
      <c r="M926" s="29"/>
      <c r="N926" s="18" t="s">
        <v>4971</v>
      </c>
      <c r="O926" s="18" t="s">
        <v>4972</v>
      </c>
      <c r="P926" s="18" t="s">
        <v>4973</v>
      </c>
      <c r="Q926" s="18">
        <v>2</v>
      </c>
      <c r="R926" s="33" t="s">
        <v>4974</v>
      </c>
      <c r="S926" s="33" t="s">
        <v>101</v>
      </c>
      <c r="T926" s="33" t="s">
        <v>4975</v>
      </c>
      <c r="U926" s="33">
        <v>3</v>
      </c>
      <c r="V926" s="31"/>
      <c r="W926" s="31"/>
      <c r="X926" s="31"/>
      <c r="Y926" s="31"/>
      <c r="Z926" s="2"/>
      <c r="AA926" s="2"/>
      <c r="AB926" s="2"/>
      <c r="AC926" s="2"/>
      <c r="AD926" s="2"/>
    </row>
    <row r="927" spans="1:34" ht="14.25" customHeight="1" x14ac:dyDescent="0.2">
      <c r="A927" s="18" t="s">
        <v>4976</v>
      </c>
      <c r="B927" s="1">
        <f>VLOOKUP('FINAL CODES'!A927,'Demographic data '!$A$2:$H$927,2,TRUE)</f>
        <v>2283</v>
      </c>
      <c r="C927" s="1">
        <f>VLOOKUP(A927,'Demographic data '!$A$2:$H$927,3,TRUE)</f>
        <v>1</v>
      </c>
      <c r="D927" s="1">
        <f>VLOOKUP(A927,'Demographic data '!$A$2:$H$927,4,TRUE)</f>
        <v>34.827397260273976</v>
      </c>
      <c r="E927" s="1">
        <f>VLOOKUP(A927,'Demographic data '!$A$2:$H$927,5,TRUE)</f>
        <v>185</v>
      </c>
      <c r="F927" s="1">
        <f>VLOOKUP(A927,'Demographic data '!$A$2:$H$927,6,TRUE)</f>
        <v>4</v>
      </c>
      <c r="G927" s="1">
        <f>VLOOKUP(A927,'Demographic data '!$A$2:$H$927,7,TRUE)</f>
        <v>11</v>
      </c>
      <c r="H927" s="1">
        <f>VLOOKUP(A927,'Demographic data '!$A$2:$H$927,8,TRUE)</f>
        <v>10</v>
      </c>
      <c r="J927" s="18" t="s">
        <v>4977</v>
      </c>
      <c r="K927" s="18" t="s">
        <v>1600</v>
      </c>
      <c r="L927" s="29"/>
      <c r="M927" s="29"/>
      <c r="N927" s="18" t="s">
        <v>4978</v>
      </c>
      <c r="O927" s="18" t="s">
        <v>113</v>
      </c>
      <c r="P927" s="18" t="s">
        <v>4979</v>
      </c>
      <c r="Q927" s="18" t="s">
        <v>350</v>
      </c>
      <c r="R927" s="33" t="s">
        <v>4980</v>
      </c>
      <c r="S927" s="33" t="s">
        <v>101</v>
      </c>
      <c r="T927" s="33" t="s">
        <v>4981</v>
      </c>
      <c r="U927" s="33" t="s">
        <v>121</v>
      </c>
      <c r="V927" s="31"/>
      <c r="W927" s="31"/>
      <c r="X927" s="31"/>
      <c r="Y927" s="31"/>
      <c r="Z927" s="2"/>
      <c r="AA927" s="2"/>
      <c r="AB927" s="2"/>
      <c r="AC927" s="2"/>
      <c r="AD927" s="2"/>
    </row>
    <row r="928" spans="1:34" ht="14.25" customHeight="1" x14ac:dyDescent="0.2">
      <c r="A928" s="18" t="s">
        <v>4982</v>
      </c>
      <c r="B928" s="1">
        <f>VLOOKUP('FINAL CODES'!A928,'Demographic data '!$A$2:$H$927,2,TRUE)</f>
        <v>1809</v>
      </c>
      <c r="C928" s="1">
        <f>VLOOKUP(A928,'Demographic data '!$A$2:$H$927,3,TRUE)</f>
        <v>1</v>
      </c>
      <c r="D928" s="1">
        <f>VLOOKUP(A928,'Demographic data '!$A$2:$H$927,4,TRUE)</f>
        <v>37.80821917808219</v>
      </c>
      <c r="E928" s="1">
        <f>VLOOKUP(A928,'Demographic data '!$A$2:$H$927,5,TRUE)</f>
        <v>187</v>
      </c>
      <c r="F928" s="1">
        <f>VLOOKUP(A928,'Demographic data '!$A$2:$H$927,6,TRUE)</f>
        <v>6</v>
      </c>
      <c r="G928" s="1">
        <f>VLOOKUP(A928,'Demographic data '!$A$2:$H$927,7,TRUE)</f>
        <v>12</v>
      </c>
      <c r="H928" s="1">
        <f>VLOOKUP(A928,'Demographic data '!$A$2:$H$927,8,TRUE)</f>
        <v>3</v>
      </c>
      <c r="J928" s="18" t="s">
        <v>4983</v>
      </c>
      <c r="K928" s="18">
        <v>10</v>
      </c>
      <c r="L928" s="29"/>
      <c r="M928" s="29"/>
      <c r="N928" s="18" t="s">
        <v>4984</v>
      </c>
      <c r="O928" s="18">
        <v>2</v>
      </c>
      <c r="P928" s="18" t="s">
        <v>4985</v>
      </c>
      <c r="Q928" s="18">
        <v>2</v>
      </c>
      <c r="R928" s="33" t="s">
        <v>4986</v>
      </c>
      <c r="S928" s="33">
        <v>6</v>
      </c>
      <c r="T928" s="33" t="s">
        <v>4987</v>
      </c>
      <c r="U928" s="33">
        <v>7</v>
      </c>
      <c r="V928" s="31"/>
      <c r="W928" s="31"/>
      <c r="X928" s="31"/>
      <c r="Y928" s="31"/>
      <c r="Z928" s="2"/>
      <c r="AA928" s="2"/>
      <c r="AB928" s="2"/>
      <c r="AC928" s="2"/>
      <c r="AD928" s="2"/>
    </row>
    <row r="929" spans="1:30" ht="14.25" customHeight="1" x14ac:dyDescent="0.2">
      <c r="A929" s="18" t="s">
        <v>4988</v>
      </c>
      <c r="B929" s="1">
        <f>VLOOKUP('FINAL CODES'!A929,'Demographic data '!$A$2:$H$927,2,TRUE)</f>
        <v>1508</v>
      </c>
      <c r="C929" s="1">
        <f>VLOOKUP(A929,'Demographic data '!$A$2:$H$927,3,TRUE)</f>
        <v>0</v>
      </c>
      <c r="D929" s="1">
        <f>VLOOKUP(A929,'Demographic data '!$A$2:$H$927,4,TRUE)</f>
        <v>64.723287671232882</v>
      </c>
      <c r="E929" s="1">
        <f>VLOOKUP(A929,'Demographic data '!$A$2:$H$927,5,TRUE)</f>
        <v>84</v>
      </c>
      <c r="F929" s="1">
        <f>VLOOKUP(A929,'Demographic data '!$A$2:$H$927,6,TRUE)</f>
        <v>5</v>
      </c>
      <c r="G929" s="1">
        <f>VLOOKUP(A929,'Demographic data '!$A$2:$H$927,7,TRUE)</f>
        <v>7</v>
      </c>
      <c r="H929" s="1">
        <f>VLOOKUP(A929,'Demographic data '!$A$2:$H$927,8,TRUE)</f>
        <v>10</v>
      </c>
      <c r="J929" s="18" t="s">
        <v>4989</v>
      </c>
      <c r="K929" s="18" t="s">
        <v>125</v>
      </c>
      <c r="L929" s="29"/>
      <c r="M929" s="29"/>
      <c r="N929" s="18" t="s">
        <v>4990</v>
      </c>
      <c r="O929" s="18">
        <v>11</v>
      </c>
      <c r="P929" s="18" t="s">
        <v>4991</v>
      </c>
      <c r="Q929" s="18" t="s">
        <v>2040</v>
      </c>
      <c r="R929" s="33" t="s">
        <v>4992</v>
      </c>
      <c r="S929" s="33" t="s">
        <v>4993</v>
      </c>
      <c r="T929" s="33" t="s">
        <v>4994</v>
      </c>
      <c r="U929" s="33" t="s">
        <v>921</v>
      </c>
      <c r="V929" s="31"/>
      <c r="W929" s="31"/>
      <c r="X929" s="31"/>
      <c r="Y929" s="31"/>
      <c r="Z929" s="2"/>
      <c r="AA929" s="2"/>
      <c r="AB929" s="2"/>
      <c r="AC929" s="2"/>
      <c r="AD929" s="2"/>
    </row>
    <row r="930" spans="1:30" ht="14.25" customHeight="1" x14ac:dyDescent="0.2">
      <c r="A930" s="18" t="s">
        <v>4995</v>
      </c>
      <c r="B930" s="1">
        <f>VLOOKUP('FINAL CODES'!A930,'Demographic data '!$A$2:$H$927,2,TRUE)</f>
        <v>1656</v>
      </c>
      <c r="C930" s="1">
        <f>VLOOKUP(A930,'Demographic data '!$A$2:$H$927,3,TRUE)</f>
        <v>1</v>
      </c>
      <c r="D930" s="1">
        <f>VLOOKUP(A930,'Demographic data '!$A$2:$H$927,4,TRUE)</f>
        <v>58.564383561643837</v>
      </c>
      <c r="E930" s="1">
        <f>VLOOKUP(A930,'Demographic data '!$A$2:$H$927,5,TRUE)</f>
        <v>185</v>
      </c>
      <c r="F930" s="1">
        <f>VLOOKUP(A930,'Demographic data '!$A$2:$H$927,6,TRUE)</f>
        <v>6</v>
      </c>
      <c r="G930" s="1">
        <f>VLOOKUP(A930,'Demographic data '!$A$2:$H$927,7,TRUE)</f>
        <v>2</v>
      </c>
      <c r="H930" s="1">
        <f>VLOOKUP(A930,'Demographic data '!$A$2:$H$927,8,TRUE)</f>
        <v>10</v>
      </c>
      <c r="J930" s="18" t="s">
        <v>54</v>
      </c>
      <c r="K930" s="18">
        <v>-99</v>
      </c>
      <c r="L930" s="29"/>
      <c r="M930" s="29"/>
      <c r="N930" s="18" t="s">
        <v>4996</v>
      </c>
      <c r="O930" s="18" t="s">
        <v>534</v>
      </c>
      <c r="P930" s="18" t="s">
        <v>4997</v>
      </c>
      <c r="Q930" s="18" t="s">
        <v>504</v>
      </c>
      <c r="R930" s="33" t="s">
        <v>4998</v>
      </c>
      <c r="S930" s="33" t="s">
        <v>101</v>
      </c>
      <c r="T930" s="33" t="s">
        <v>4999</v>
      </c>
      <c r="U930" s="33">
        <v>8</v>
      </c>
      <c r="V930" s="31"/>
      <c r="W930" s="31"/>
      <c r="X930" s="31"/>
      <c r="Y930" s="31"/>
      <c r="Z930" s="2"/>
      <c r="AA930" s="2"/>
      <c r="AB930" s="2"/>
      <c r="AC930" s="2"/>
      <c r="AD930" s="2"/>
    </row>
    <row r="931" spans="1:30" ht="14.25" customHeight="1" x14ac:dyDescent="0.2">
      <c r="A931" s="18" t="s">
        <v>5000</v>
      </c>
      <c r="B931" s="1">
        <f>VLOOKUP('FINAL CODES'!A931,'Demographic data '!$A$2:$H$927,2,TRUE)</f>
        <v>1595</v>
      </c>
      <c r="C931" s="1">
        <f>VLOOKUP(A931,'Demographic data '!$A$2:$H$927,3,TRUE)</f>
        <v>1</v>
      </c>
      <c r="D931" s="1">
        <f>VLOOKUP(A931,'Demographic data '!$A$2:$H$927,4,TRUE)</f>
        <v>31.224657534246575</v>
      </c>
      <c r="E931" s="1">
        <f>VLOOKUP(A931,'Demographic data '!$A$2:$H$927,5,TRUE)</f>
        <v>122</v>
      </c>
      <c r="F931" s="1">
        <f>VLOOKUP(A931,'Demographic data '!$A$2:$H$927,6,TRUE)</f>
        <v>3</v>
      </c>
      <c r="G931" s="1">
        <f>VLOOKUP(A931,'Demographic data '!$A$2:$H$927,7,TRUE)</f>
        <v>2</v>
      </c>
      <c r="H931" s="1">
        <f>VLOOKUP(A931,'Demographic data '!$A$2:$H$927,8,TRUE)</f>
        <v>2</v>
      </c>
      <c r="J931" s="18" t="s">
        <v>5001</v>
      </c>
      <c r="K931" s="18" t="s">
        <v>101</v>
      </c>
      <c r="L931" s="29"/>
      <c r="M931" s="29"/>
      <c r="N931" s="18" t="s">
        <v>5002</v>
      </c>
      <c r="O931" s="18" t="s">
        <v>5003</v>
      </c>
      <c r="P931" s="18" t="s">
        <v>5004</v>
      </c>
      <c r="Q931" s="18">
        <v>2</v>
      </c>
      <c r="R931" s="33" t="s">
        <v>513</v>
      </c>
      <c r="S931" s="33">
        <v>-999</v>
      </c>
      <c r="T931" s="33" t="s">
        <v>5005</v>
      </c>
      <c r="U931" s="33" t="s">
        <v>471</v>
      </c>
      <c r="V931" s="31"/>
      <c r="W931" s="31"/>
      <c r="X931" s="31"/>
      <c r="Y931" s="31"/>
      <c r="Z931" s="2"/>
      <c r="AA931" s="2"/>
      <c r="AB931" s="2"/>
      <c r="AC931" s="2"/>
      <c r="AD931" s="2"/>
    </row>
    <row r="932" spans="1:30" ht="14.25" customHeight="1" x14ac:dyDescent="0.2">
      <c r="A932" s="18" t="s">
        <v>5006</v>
      </c>
      <c r="B932" s="1">
        <f>VLOOKUP('FINAL CODES'!A932,'Demographic data '!$A$2:$H$927,2,TRUE)</f>
        <v>1779</v>
      </c>
      <c r="C932" s="1">
        <f>VLOOKUP(A932,'Demographic data '!$A$2:$H$927,3,TRUE)</f>
        <v>0</v>
      </c>
      <c r="D932" s="1">
        <f>VLOOKUP(A932,'Demographic data '!$A$2:$H$927,4,TRUE)</f>
        <v>24.057534246575344</v>
      </c>
      <c r="E932" s="1">
        <f>VLOOKUP(A932,'Demographic data '!$A$2:$H$927,5,TRUE)</f>
        <v>31</v>
      </c>
      <c r="F932" s="1">
        <f>VLOOKUP(A932,'Demographic data '!$A$2:$H$927,6,TRUE)</f>
        <v>2</v>
      </c>
      <c r="G932" s="1">
        <f>VLOOKUP(A932,'Demographic data '!$A$2:$H$927,7,TRUE)</f>
        <v>4</v>
      </c>
      <c r="H932" s="1">
        <f>VLOOKUP(A932,'Demographic data '!$A$2:$H$927,8,TRUE)</f>
        <v>11</v>
      </c>
      <c r="J932" s="18" t="s">
        <v>5007</v>
      </c>
      <c r="K932" s="18" t="s">
        <v>5008</v>
      </c>
      <c r="L932" s="29"/>
      <c r="M932" s="29"/>
      <c r="N932" s="18" t="s">
        <v>5009</v>
      </c>
      <c r="O932" s="18" t="s">
        <v>5010</v>
      </c>
      <c r="P932" s="18" t="s">
        <v>5011</v>
      </c>
      <c r="Q932" s="18" t="s">
        <v>655</v>
      </c>
      <c r="R932" s="33" t="s">
        <v>5012</v>
      </c>
      <c r="S932" s="33" t="s">
        <v>80</v>
      </c>
      <c r="T932" s="33" t="s">
        <v>5013</v>
      </c>
      <c r="U932" s="33">
        <v>7</v>
      </c>
      <c r="V932" s="31"/>
      <c r="W932" s="31"/>
      <c r="X932" s="31"/>
      <c r="Y932" s="31"/>
      <c r="Z932" s="2"/>
      <c r="AA932" s="2"/>
      <c r="AB932" s="2"/>
      <c r="AC932" s="2"/>
      <c r="AD932" s="2"/>
    </row>
    <row r="933" spans="1:30" ht="14.25" customHeight="1" x14ac:dyDescent="0.2">
      <c r="A933" s="18" t="s">
        <v>5014</v>
      </c>
      <c r="B933" s="1">
        <f>VLOOKUP('FINAL CODES'!A933,'Demographic data '!$A$2:$H$927,2,TRUE)</f>
        <v>175</v>
      </c>
      <c r="C933" s="1">
        <f>VLOOKUP(A933,'Demographic data '!$A$2:$H$927,3,TRUE)</f>
        <v>1</v>
      </c>
      <c r="D933" s="1">
        <f>VLOOKUP(A933,'Demographic data '!$A$2:$H$927,4,TRUE)</f>
        <v>25.56986301369863</v>
      </c>
      <c r="E933" s="1">
        <f>VLOOKUP(A933,'Demographic data '!$A$2:$H$927,5,TRUE)</f>
        <v>187</v>
      </c>
      <c r="F933" s="1">
        <f>VLOOKUP(A933,'Demographic data '!$A$2:$H$927,6,TRUE)</f>
        <v>4</v>
      </c>
      <c r="G933" s="1">
        <f>VLOOKUP(A933,'Demographic data '!$A$2:$H$927,7,TRUE)</f>
        <v>12</v>
      </c>
      <c r="H933" s="1">
        <f>VLOOKUP(A933,'Demographic data '!$A$2:$H$927,8,TRUE)</f>
        <v>2</v>
      </c>
      <c r="J933" s="18" t="s">
        <v>5015</v>
      </c>
      <c r="K933" s="18" t="s">
        <v>179</v>
      </c>
      <c r="L933" s="29"/>
      <c r="M933" s="29"/>
      <c r="N933" s="18" t="s">
        <v>5016</v>
      </c>
      <c r="O933" s="18" t="s">
        <v>4132</v>
      </c>
      <c r="P933" s="18" t="s">
        <v>5017</v>
      </c>
      <c r="Q933" s="18">
        <v>2</v>
      </c>
      <c r="R933" s="33" t="s">
        <v>2889</v>
      </c>
      <c r="S933" s="33" t="s">
        <v>101</v>
      </c>
      <c r="T933" s="33" t="s">
        <v>5018</v>
      </c>
      <c r="U933" s="33" t="s">
        <v>881</v>
      </c>
      <c r="V933" s="31"/>
      <c r="W933" s="31"/>
      <c r="X933" s="31"/>
      <c r="Y933" s="31"/>
      <c r="Z933" s="2"/>
      <c r="AA933" s="2"/>
      <c r="AB933" s="2"/>
      <c r="AC933" s="2"/>
      <c r="AD933" s="2"/>
    </row>
    <row r="934" spans="1:30" ht="14.25" customHeight="1" x14ac:dyDescent="0.2">
      <c r="A934" s="18" t="s">
        <v>5019</v>
      </c>
      <c r="B934" s="1">
        <f>VLOOKUP('FINAL CODES'!A934,'Demographic data '!$A$2:$H$927,2,TRUE)</f>
        <v>2222</v>
      </c>
      <c r="C934" s="1">
        <f>VLOOKUP(A934,'Demographic data '!$A$2:$H$927,3,TRUE)</f>
        <v>1</v>
      </c>
      <c r="D934" s="1">
        <f>VLOOKUP(A934,'Demographic data '!$A$2:$H$927,4,TRUE)</f>
        <v>22.17808219178082</v>
      </c>
      <c r="E934" s="1">
        <f>VLOOKUP(A934,'Demographic data '!$A$2:$H$927,5,TRUE)</f>
        <v>185</v>
      </c>
      <c r="F934" s="1">
        <f>VLOOKUP(A934,'Demographic data '!$A$2:$H$927,6,TRUE)</f>
        <v>4</v>
      </c>
      <c r="G934" s="1">
        <f>VLOOKUP(A934,'Demographic data '!$A$2:$H$927,7,TRUE)</f>
        <v>9</v>
      </c>
      <c r="H934" s="1">
        <f>VLOOKUP(A934,'Demographic data '!$A$2:$H$927,8,TRUE)</f>
        <v>8</v>
      </c>
      <c r="K934" s="18">
        <v>-99</v>
      </c>
      <c r="L934" s="29"/>
      <c r="M934" s="29"/>
      <c r="O934" s="18">
        <v>-99</v>
      </c>
      <c r="Q934" s="18">
        <v>-99</v>
      </c>
      <c r="R934" s="33"/>
      <c r="S934" s="33">
        <v>-99</v>
      </c>
      <c r="T934" s="33"/>
      <c r="U934" s="33">
        <v>-99</v>
      </c>
      <c r="V934" s="31"/>
      <c r="W934" s="31"/>
      <c r="X934" s="31"/>
      <c r="Y934" s="31"/>
      <c r="Z934" s="2"/>
      <c r="AA934" s="2"/>
      <c r="AB934" s="2"/>
      <c r="AC934" s="2"/>
      <c r="AD934" s="2"/>
    </row>
    <row r="935" spans="1:30" ht="14.25" customHeight="1" x14ac:dyDescent="0.2">
      <c r="A935" s="18" t="s">
        <v>5020</v>
      </c>
      <c r="B935" s="1">
        <f>VLOOKUP('FINAL CODES'!A935,'Demographic data '!$A$2:$H$927,2,TRUE)</f>
        <v>186</v>
      </c>
      <c r="C935" s="1">
        <f>VLOOKUP(A935,'Demographic data '!$A$2:$H$927,3,TRUE)</f>
        <v>1</v>
      </c>
      <c r="D935" s="1">
        <f>VLOOKUP(A935,'Demographic data '!$A$2:$H$927,4,TRUE)</f>
        <v>21.80821917808219</v>
      </c>
      <c r="E935" s="1">
        <f>VLOOKUP(A935,'Demographic data '!$A$2:$H$927,5,TRUE)</f>
        <v>84</v>
      </c>
      <c r="F935" s="1">
        <f>VLOOKUP(A935,'Demographic data '!$A$2:$H$927,6,TRUE)</f>
        <v>9</v>
      </c>
      <c r="G935" s="1">
        <f>VLOOKUP(A935,'Demographic data '!$A$2:$H$927,7,TRUE)</f>
        <v>1</v>
      </c>
      <c r="H935" s="1">
        <f>VLOOKUP(A935,'Demographic data '!$A$2:$H$927,8,TRUE)</f>
        <v>3</v>
      </c>
      <c r="J935" s="18" t="s">
        <v>5021</v>
      </c>
      <c r="K935" s="18">
        <v>6</v>
      </c>
      <c r="L935" s="29"/>
      <c r="M935" s="29"/>
      <c r="N935" s="18" t="s">
        <v>5022</v>
      </c>
      <c r="O935" s="18" t="s">
        <v>1141</v>
      </c>
      <c r="P935" s="18" t="s">
        <v>5023</v>
      </c>
      <c r="Q935" s="18" t="s">
        <v>534</v>
      </c>
      <c r="R935" s="33" t="s">
        <v>5024</v>
      </c>
      <c r="S935" s="33" t="s">
        <v>217</v>
      </c>
      <c r="T935" s="33" t="s">
        <v>5025</v>
      </c>
      <c r="U935" s="33">
        <v>8</v>
      </c>
      <c r="V935" s="31"/>
      <c r="W935" s="31"/>
      <c r="X935" s="31"/>
      <c r="Y935" s="31"/>
      <c r="Z935" s="2"/>
      <c r="AA935" s="2"/>
      <c r="AB935" s="2"/>
      <c r="AC935" s="2"/>
      <c r="AD935" s="2"/>
    </row>
    <row r="936" spans="1:30" ht="14.25" customHeight="1" x14ac:dyDescent="0.2">
      <c r="A936" s="18" t="s">
        <v>5026</v>
      </c>
      <c r="B936" s="1">
        <f>VLOOKUP('FINAL CODES'!A936,'Demographic data '!$A$2:$H$927,2,TRUE)</f>
        <v>1528</v>
      </c>
      <c r="C936" s="1">
        <f>VLOOKUP(A936,'Demographic data '!$A$2:$H$927,3,TRUE)</f>
        <v>1</v>
      </c>
      <c r="D936" s="1">
        <f>VLOOKUP(A936,'Demographic data '!$A$2:$H$927,4,TRUE)</f>
        <v>42.443835616438356</v>
      </c>
      <c r="E936" s="1">
        <f>VLOOKUP(A936,'Demographic data '!$A$2:$H$927,5,TRUE)</f>
        <v>185</v>
      </c>
      <c r="F936" s="1">
        <f>VLOOKUP(A936,'Demographic data '!$A$2:$H$927,6,TRUE)</f>
        <v>3</v>
      </c>
      <c r="G936" s="1">
        <f>VLOOKUP(A936,'Demographic data '!$A$2:$H$927,7,TRUE)</f>
        <v>2</v>
      </c>
      <c r="H936" s="1">
        <f>VLOOKUP(A936,'Demographic data '!$A$2:$H$927,8,TRUE)</f>
        <v>1</v>
      </c>
      <c r="J936" s="18" t="s">
        <v>5027</v>
      </c>
      <c r="K936" s="18">
        <v>2</v>
      </c>
      <c r="L936" s="29"/>
      <c r="M936" s="29"/>
      <c r="N936" s="18" t="s">
        <v>5028</v>
      </c>
      <c r="O936" s="18" t="s">
        <v>1141</v>
      </c>
      <c r="P936" s="18" t="s">
        <v>5029</v>
      </c>
      <c r="Q936" s="18">
        <v>2</v>
      </c>
      <c r="R936" s="33" t="s">
        <v>5030</v>
      </c>
      <c r="S936" s="33" t="s">
        <v>101</v>
      </c>
      <c r="T936" s="33" t="s">
        <v>5031</v>
      </c>
      <c r="U936" s="33" t="s">
        <v>101</v>
      </c>
      <c r="V936" s="31"/>
      <c r="W936" s="31"/>
      <c r="X936" s="31"/>
      <c r="Y936" s="31"/>
      <c r="Z936" s="2"/>
      <c r="AA936" s="2"/>
      <c r="AB936" s="2"/>
      <c r="AC936" s="2"/>
      <c r="AD936" s="2"/>
    </row>
    <row r="937" spans="1:30" ht="14.25" customHeight="1" x14ac:dyDescent="0.2">
      <c r="A937" s="18" t="s">
        <v>5032</v>
      </c>
      <c r="B937" s="1">
        <f>VLOOKUP('FINAL CODES'!A937,'Demographic data '!$A$2:$H$927,2,TRUE)</f>
        <v>3114</v>
      </c>
      <c r="C937" s="1">
        <f>VLOOKUP(A937,'Demographic data '!$A$2:$H$927,3,TRUE)</f>
        <v>0</v>
      </c>
      <c r="D937" s="1">
        <f>VLOOKUP(A937,'Demographic data '!$A$2:$H$927,4,TRUE)</f>
        <v>26.761643835616439</v>
      </c>
      <c r="E937" s="1">
        <f>VLOOKUP(A937,'Demographic data '!$A$2:$H$927,5,TRUE)</f>
        <v>185</v>
      </c>
      <c r="F937" s="1">
        <f>VLOOKUP(A937,'Demographic data '!$A$2:$H$927,6,TRUE)</f>
        <v>10</v>
      </c>
      <c r="G937" s="1">
        <f>VLOOKUP(A937,'Demographic data '!$A$2:$H$927,7,TRUE)</f>
        <v>3</v>
      </c>
      <c r="H937" s="1">
        <f>VLOOKUP(A937,'Demographic data '!$A$2:$H$927,8,TRUE)</f>
        <v>3</v>
      </c>
      <c r="J937" s="18" t="s">
        <v>54</v>
      </c>
      <c r="K937" s="18">
        <v>-99</v>
      </c>
      <c r="L937" s="29"/>
      <c r="M937" s="29"/>
      <c r="N937" s="18" t="s">
        <v>5033</v>
      </c>
      <c r="O937" s="18">
        <v>2</v>
      </c>
      <c r="P937" s="18" t="s">
        <v>5034</v>
      </c>
      <c r="Q937" s="18">
        <v>2</v>
      </c>
      <c r="R937" s="33" t="s">
        <v>5035</v>
      </c>
      <c r="S937" s="33" t="s">
        <v>1600</v>
      </c>
      <c r="T937" s="33" t="s">
        <v>5036</v>
      </c>
      <c r="U937" s="33" t="s">
        <v>101</v>
      </c>
      <c r="V937" s="31"/>
      <c r="W937" s="31"/>
      <c r="X937" s="31"/>
      <c r="Y937" s="31"/>
      <c r="Z937" s="2"/>
      <c r="AA937" s="2"/>
      <c r="AB937" s="2"/>
      <c r="AC937" s="2"/>
      <c r="AD937" s="2"/>
    </row>
    <row r="938" spans="1:30" ht="14.25" customHeight="1" x14ac:dyDescent="0.2">
      <c r="A938" s="18" t="s">
        <v>5037</v>
      </c>
      <c r="B938" s="1">
        <f>VLOOKUP('FINAL CODES'!A938,'Demographic data '!$A$2:$H$927,2,TRUE)</f>
        <v>79</v>
      </c>
      <c r="C938" s="1">
        <f>VLOOKUP(A938,'Demographic data '!$A$2:$H$927,3,TRUE)</f>
        <v>1</v>
      </c>
      <c r="D938" s="1">
        <f>VLOOKUP(A938,'Demographic data '!$A$2:$H$927,4,TRUE)</f>
        <v>52.136986301369866</v>
      </c>
      <c r="E938" s="1">
        <f>VLOOKUP(A938,'Demographic data '!$A$2:$H$927,5,TRUE)</f>
        <v>187</v>
      </c>
      <c r="F938" s="1">
        <f>VLOOKUP(A938,'Demographic data '!$A$2:$H$927,6,TRUE)</f>
        <v>4</v>
      </c>
      <c r="G938" s="1">
        <f>VLOOKUP(A938,'Demographic data '!$A$2:$H$927,7,TRUE)</f>
        <v>12</v>
      </c>
      <c r="H938" s="1">
        <f>VLOOKUP(A938,'Demographic data '!$A$2:$H$927,8,TRUE)</f>
        <v>10</v>
      </c>
      <c r="J938" s="18" t="s">
        <v>5038</v>
      </c>
      <c r="K938" s="18" t="s">
        <v>133</v>
      </c>
      <c r="L938" s="29"/>
      <c r="M938" s="29"/>
      <c r="N938" s="18" t="s">
        <v>5039</v>
      </c>
      <c r="O938" s="18" t="s">
        <v>426</v>
      </c>
      <c r="P938" s="18" t="s">
        <v>5040</v>
      </c>
      <c r="Q938" s="18" t="s">
        <v>350</v>
      </c>
      <c r="R938" s="33" t="s">
        <v>5041</v>
      </c>
      <c r="S938" s="33" t="s">
        <v>101</v>
      </c>
      <c r="T938" s="33" t="s">
        <v>5042</v>
      </c>
      <c r="U938" s="33" t="s">
        <v>724</v>
      </c>
      <c r="V938" s="31"/>
      <c r="W938" s="31"/>
      <c r="X938" s="31"/>
      <c r="Y938" s="31"/>
      <c r="Z938" s="2"/>
      <c r="AA938" s="2"/>
      <c r="AB938" s="2"/>
      <c r="AC938" s="2"/>
      <c r="AD938" s="2"/>
    </row>
    <row r="939" spans="1:30" ht="14.25" customHeight="1" x14ac:dyDescent="0.2">
      <c r="A939" s="18" t="s">
        <v>5043</v>
      </c>
      <c r="B939" s="1">
        <f>VLOOKUP('FINAL CODES'!A939,'Demographic data '!$A$2:$H$927,2,TRUE)</f>
        <v>971</v>
      </c>
      <c r="C939" s="1">
        <f>VLOOKUP(A939,'Demographic data '!$A$2:$H$927,3,TRUE)</f>
        <v>1</v>
      </c>
      <c r="D939" s="1">
        <f>VLOOKUP(A939,'Demographic data '!$A$2:$H$927,4,TRUE)</f>
        <v>50.282191780821918</v>
      </c>
      <c r="E939" s="1">
        <f>VLOOKUP(A939,'Demographic data '!$A$2:$H$927,5,TRUE)</f>
        <v>185</v>
      </c>
      <c r="F939" s="1">
        <f>VLOOKUP(A939,'Demographic data '!$A$2:$H$927,6,TRUE)</f>
        <v>4</v>
      </c>
      <c r="G939" s="1">
        <f>VLOOKUP(A939,'Demographic data '!$A$2:$H$927,7,TRUE)</f>
        <v>12</v>
      </c>
      <c r="H939" s="1">
        <f>VLOOKUP(A939,'Demographic data '!$A$2:$H$927,8,TRUE)</f>
        <v>10</v>
      </c>
      <c r="J939" s="18" t="s">
        <v>5044</v>
      </c>
      <c r="K939" s="18">
        <v>-999</v>
      </c>
      <c r="L939" s="32">
        <v>-999</v>
      </c>
      <c r="M939" s="32">
        <v>-999</v>
      </c>
      <c r="N939" s="18" t="s">
        <v>52</v>
      </c>
      <c r="O939" s="18">
        <v>-999</v>
      </c>
      <c r="P939" s="18" t="s">
        <v>5045</v>
      </c>
      <c r="Q939" s="18">
        <v>11</v>
      </c>
      <c r="R939" s="33" t="s">
        <v>5046</v>
      </c>
      <c r="S939" s="33" t="s">
        <v>101</v>
      </c>
      <c r="T939" s="33" t="s">
        <v>5047</v>
      </c>
      <c r="U939" s="33">
        <v>13</v>
      </c>
      <c r="V939" s="31"/>
      <c r="W939" s="31"/>
      <c r="X939" s="31"/>
      <c r="Y939" s="31"/>
      <c r="Z939" s="2"/>
      <c r="AA939" s="2"/>
      <c r="AB939" s="2"/>
      <c r="AC939" s="2"/>
      <c r="AD939" s="2"/>
    </row>
    <row r="940" spans="1:30" ht="14.25" customHeight="1" x14ac:dyDescent="0.2">
      <c r="A940" s="18" t="s">
        <v>5048</v>
      </c>
      <c r="B940" s="1">
        <f>VLOOKUP('FINAL CODES'!A940,'Demographic data '!$A$2:$H$927,2,TRUE)</f>
        <v>785</v>
      </c>
      <c r="C940" s="1">
        <f>VLOOKUP(A940,'Demographic data '!$A$2:$H$927,3,TRUE)</f>
        <v>1</v>
      </c>
      <c r="D940" s="1">
        <f>VLOOKUP(A940,'Demographic data '!$A$2:$H$927,4,TRUE)</f>
        <v>26.208219178082192</v>
      </c>
      <c r="E940" s="1">
        <f>VLOOKUP(A940,'Demographic data '!$A$2:$H$927,5,TRUE)</f>
        <v>137</v>
      </c>
      <c r="F940" s="1">
        <f>VLOOKUP(A940,'Demographic data '!$A$2:$H$927,6,TRUE)</f>
        <v>3</v>
      </c>
      <c r="G940" s="1">
        <f>VLOOKUP(A940,'Demographic data '!$A$2:$H$927,7,TRUE)</f>
        <v>2</v>
      </c>
      <c r="H940" s="1">
        <f>VLOOKUP(A940,'Demographic data '!$A$2:$H$927,8,TRUE)</f>
        <v>3</v>
      </c>
      <c r="J940" s="18" t="s">
        <v>5049</v>
      </c>
      <c r="K940" s="18">
        <v>7</v>
      </c>
      <c r="L940" s="29"/>
      <c r="M940" s="29"/>
      <c r="N940" s="18" t="s">
        <v>5050</v>
      </c>
      <c r="O940" s="18">
        <v>11</v>
      </c>
      <c r="P940" s="18" t="s">
        <v>1703</v>
      </c>
      <c r="Q940" s="18">
        <v>-999</v>
      </c>
      <c r="R940" s="33" t="s">
        <v>5051</v>
      </c>
      <c r="S940" s="33" t="s">
        <v>101</v>
      </c>
      <c r="T940" s="33" t="s">
        <v>5052</v>
      </c>
      <c r="U940" s="33">
        <v>7</v>
      </c>
      <c r="V940" s="31"/>
      <c r="W940" s="31"/>
      <c r="X940" s="31"/>
      <c r="Y940" s="31"/>
      <c r="Z940" s="2"/>
      <c r="AA940" s="2"/>
      <c r="AB940" s="2"/>
      <c r="AC940" s="2"/>
      <c r="AD940" s="2"/>
    </row>
    <row r="941" spans="1:30" ht="14.25" customHeight="1" x14ac:dyDescent="0.2">
      <c r="A941" s="18" t="s">
        <v>5053</v>
      </c>
      <c r="B941" s="1">
        <f>VLOOKUP('FINAL CODES'!A941,'Demographic data '!$A$2:$H$927,2,TRUE)</f>
        <v>188</v>
      </c>
      <c r="C941" s="1">
        <f>VLOOKUP(A941,'Demographic data '!$A$2:$H$927,3,TRUE)</f>
        <v>0</v>
      </c>
      <c r="D941" s="1">
        <f>VLOOKUP(A941,'Demographic data '!$A$2:$H$927,4,TRUE)</f>
        <v>36.849315068493148</v>
      </c>
      <c r="E941" s="1">
        <f>VLOOKUP(A941,'Demographic data '!$A$2:$H$927,5,TRUE)</f>
        <v>187</v>
      </c>
      <c r="F941" s="1">
        <f>VLOOKUP(A941,'Demographic data '!$A$2:$H$927,6,TRUE)</f>
        <v>3</v>
      </c>
      <c r="G941" s="1">
        <f>VLOOKUP(A941,'Demographic data '!$A$2:$H$927,7,TRUE)</f>
        <v>5</v>
      </c>
      <c r="H941" s="1">
        <f>VLOOKUP(A941,'Demographic data '!$A$2:$H$927,8,TRUE)</f>
        <v>2</v>
      </c>
      <c r="K941" s="18">
        <v>-99</v>
      </c>
      <c r="L941" s="29"/>
      <c r="M941" s="29"/>
      <c r="O941" s="18">
        <v>-99</v>
      </c>
      <c r="Q941" s="18">
        <v>-99</v>
      </c>
      <c r="R941" s="33"/>
      <c r="S941" s="33">
        <v>-99</v>
      </c>
      <c r="T941" s="33"/>
      <c r="U941" s="33">
        <v>-99</v>
      </c>
      <c r="V941" s="31"/>
      <c r="W941" s="31"/>
      <c r="X941" s="31"/>
      <c r="Y941" s="31"/>
      <c r="Z941" s="2"/>
      <c r="AA941" s="2"/>
      <c r="AB941" s="2"/>
      <c r="AC941" s="2"/>
      <c r="AD941" s="2"/>
    </row>
    <row r="942" spans="1:30" ht="14.25" customHeight="1" x14ac:dyDescent="0.2">
      <c r="A942" s="18" t="s">
        <v>5054</v>
      </c>
      <c r="B942" s="1">
        <f>VLOOKUP('FINAL CODES'!A942,'Demographic data '!$A$2:$H$927,2,TRUE)</f>
        <v>763</v>
      </c>
      <c r="C942" s="1">
        <f>VLOOKUP(A942,'Demographic data '!$A$2:$H$927,3,TRUE)</f>
        <v>0</v>
      </c>
      <c r="D942" s="1">
        <f>VLOOKUP(A942,'Demographic data '!$A$2:$H$927,4,TRUE)</f>
        <v>39.547945205479451</v>
      </c>
      <c r="E942" s="1">
        <f>VLOOKUP(A942,'Demographic data '!$A$2:$H$927,5,TRUE)</f>
        <v>-9</v>
      </c>
      <c r="F942" s="1">
        <f>VLOOKUP(A942,'Demographic data '!$A$2:$H$927,6,TRUE)</f>
        <v>-9</v>
      </c>
      <c r="G942" s="1">
        <f>VLOOKUP(A942,'Demographic data '!$A$2:$H$927,7,TRUE)</f>
        <v>-9</v>
      </c>
      <c r="H942" s="1">
        <f>VLOOKUP(A942,'Demographic data '!$A$2:$H$927,8,TRUE)</f>
        <v>-9</v>
      </c>
      <c r="J942" s="18" t="s">
        <v>5055</v>
      </c>
      <c r="K942" s="18" t="s">
        <v>5056</v>
      </c>
      <c r="L942" s="29"/>
      <c r="M942" s="29"/>
      <c r="N942" s="18" t="s">
        <v>5057</v>
      </c>
      <c r="O942" s="18" t="s">
        <v>5058</v>
      </c>
      <c r="P942" s="18" t="s">
        <v>5059</v>
      </c>
      <c r="Q942" s="18" t="s">
        <v>519</v>
      </c>
      <c r="R942" s="33" t="s">
        <v>5060</v>
      </c>
      <c r="S942" s="33" t="s">
        <v>5061</v>
      </c>
      <c r="T942" s="33" t="s">
        <v>5062</v>
      </c>
      <c r="U942" s="33">
        <v>6</v>
      </c>
      <c r="V942" s="31"/>
      <c r="W942" s="31"/>
      <c r="X942" s="31"/>
      <c r="Y942" s="31"/>
      <c r="Z942" s="2"/>
      <c r="AA942" s="2"/>
      <c r="AB942" s="2"/>
      <c r="AC942" s="2"/>
      <c r="AD942" s="2"/>
    </row>
    <row r="943" spans="1:30" ht="14.25" customHeight="1" x14ac:dyDescent="0.2">
      <c r="A943" s="18" t="s">
        <v>5063</v>
      </c>
      <c r="B943" s="1">
        <f>VLOOKUP('FINAL CODES'!A943,'Demographic data '!$A$2:$H$927,2,TRUE)</f>
        <v>125</v>
      </c>
      <c r="C943" s="1">
        <f>VLOOKUP(A943,'Demographic data '!$A$2:$H$927,3,TRUE)</f>
        <v>1</v>
      </c>
      <c r="D943" s="1">
        <f>VLOOKUP(A943,'Demographic data '!$A$2:$H$927,4,TRUE)</f>
        <v>33.101369863013701</v>
      </c>
      <c r="E943" s="1">
        <f>VLOOKUP(A943,'Demographic data '!$A$2:$H$927,5,TRUE)</f>
        <v>79</v>
      </c>
      <c r="F943" s="1">
        <f>VLOOKUP(A943,'Demographic data '!$A$2:$H$927,6,TRUE)</f>
        <v>5</v>
      </c>
      <c r="G943" s="1">
        <f>VLOOKUP(A943,'Demographic data '!$A$2:$H$927,7,TRUE)</f>
        <v>1</v>
      </c>
      <c r="H943" s="1">
        <f>VLOOKUP(A943,'Demographic data '!$A$2:$H$927,8,TRUE)</f>
        <v>10</v>
      </c>
      <c r="J943" s="18" t="s">
        <v>5064</v>
      </c>
      <c r="K943" s="18">
        <v>2</v>
      </c>
      <c r="L943" s="29"/>
      <c r="M943" s="29"/>
      <c r="N943" s="18" t="s">
        <v>242</v>
      </c>
      <c r="O943" s="18">
        <v>-999</v>
      </c>
      <c r="P943" s="18" t="s">
        <v>185</v>
      </c>
      <c r="Q943" s="18">
        <v>-999</v>
      </c>
      <c r="R943" s="33" t="s">
        <v>5065</v>
      </c>
      <c r="S943" s="33" t="s">
        <v>1145</v>
      </c>
      <c r="T943" s="33" t="s">
        <v>54</v>
      </c>
      <c r="U943" s="33">
        <v>-99</v>
      </c>
      <c r="V943" s="31"/>
      <c r="W943" s="31"/>
      <c r="X943" s="31"/>
      <c r="Y943" s="31"/>
      <c r="Z943" s="2"/>
      <c r="AA943" s="2"/>
      <c r="AB943" s="2"/>
      <c r="AC943" s="2"/>
      <c r="AD943" s="2"/>
    </row>
    <row r="944" spans="1:30" ht="14.25" customHeight="1" x14ac:dyDescent="0.2">
      <c r="A944" s="18" t="s">
        <v>5066</v>
      </c>
      <c r="B944" s="1">
        <f>VLOOKUP('FINAL CODES'!A944,'Demographic data '!$A$2:$H$927,2,TRUE)</f>
        <v>1687</v>
      </c>
      <c r="C944" s="1">
        <f>VLOOKUP(A944,'Demographic data '!$A$2:$H$927,3,TRUE)</f>
        <v>0</v>
      </c>
      <c r="D944" s="1">
        <f>VLOOKUP(A944,'Demographic data '!$A$2:$H$927,4,TRUE)</f>
        <v>46.082191780821915</v>
      </c>
      <c r="E944" s="1">
        <f>VLOOKUP(A944,'Demographic data '!$A$2:$H$927,5,TRUE)</f>
        <v>185</v>
      </c>
      <c r="F944" s="1">
        <f>VLOOKUP(A944,'Demographic data '!$A$2:$H$927,6,TRUE)</f>
        <v>4</v>
      </c>
      <c r="G944" s="1">
        <f>VLOOKUP(A944,'Demographic data '!$A$2:$H$927,7,TRUE)</f>
        <v>10</v>
      </c>
      <c r="H944" s="1">
        <f>VLOOKUP(A944,'Demographic data '!$A$2:$H$927,8,TRUE)</f>
        <v>10</v>
      </c>
      <c r="J944" s="18" t="s">
        <v>54</v>
      </c>
      <c r="K944" s="18">
        <v>-99</v>
      </c>
      <c r="L944" s="29"/>
      <c r="M944" s="29"/>
      <c r="N944" s="18" t="s">
        <v>5067</v>
      </c>
      <c r="O944" s="18">
        <v>2</v>
      </c>
      <c r="P944" s="18" t="s">
        <v>5068</v>
      </c>
      <c r="Q944" s="18">
        <v>-999</v>
      </c>
      <c r="R944" s="33" t="s">
        <v>5069</v>
      </c>
      <c r="S944" s="33" t="s">
        <v>101</v>
      </c>
      <c r="T944" s="33" t="s">
        <v>54</v>
      </c>
      <c r="U944" s="33">
        <v>-99</v>
      </c>
      <c r="V944" s="31"/>
      <c r="W944" s="31"/>
      <c r="X944" s="31"/>
      <c r="Y944" s="31"/>
      <c r="Z944" s="2"/>
      <c r="AA944" s="2"/>
      <c r="AB944" s="2"/>
      <c r="AC944" s="2"/>
      <c r="AD944" s="2"/>
    </row>
    <row r="945" spans="1:30" ht="14.25" customHeight="1" x14ac:dyDescent="0.2">
      <c r="A945" s="18" t="s">
        <v>5070</v>
      </c>
      <c r="B945" s="1">
        <f>VLOOKUP('FINAL CODES'!A945,'Demographic data '!$A$2:$H$927,2,TRUE)</f>
        <v>317</v>
      </c>
      <c r="C945" s="1">
        <f>VLOOKUP(A945,'Demographic data '!$A$2:$H$927,3,TRUE)</f>
        <v>1</v>
      </c>
      <c r="D945" s="1">
        <f>VLOOKUP(A945,'Demographic data '!$A$2:$H$927,4,TRUE)</f>
        <v>22.361643835616437</v>
      </c>
      <c r="E945" s="1">
        <f>VLOOKUP(A945,'Demographic data '!$A$2:$H$927,5,TRUE)</f>
        <v>84</v>
      </c>
      <c r="F945" s="1">
        <f>VLOOKUP(A945,'Demographic data '!$A$2:$H$927,6,TRUE)</f>
        <v>1</v>
      </c>
      <c r="G945" s="1">
        <f>VLOOKUP(A945,'Demographic data '!$A$2:$H$927,7,TRUE)</f>
        <v>5</v>
      </c>
      <c r="H945" s="1">
        <f>VLOOKUP(A945,'Demographic data '!$A$2:$H$927,8,TRUE)</f>
        <v>10</v>
      </c>
      <c r="J945" s="18" t="s">
        <v>5071</v>
      </c>
      <c r="K945" s="18">
        <v>10</v>
      </c>
      <c r="L945" s="29"/>
      <c r="M945" s="29"/>
      <c r="N945" s="18" t="s">
        <v>5072</v>
      </c>
      <c r="O945" s="18" t="s">
        <v>949</v>
      </c>
      <c r="P945" s="18" t="s">
        <v>5073</v>
      </c>
      <c r="Q945" s="18" t="s">
        <v>5074</v>
      </c>
      <c r="R945" s="33" t="s">
        <v>5075</v>
      </c>
      <c r="S945" s="33" t="s">
        <v>5061</v>
      </c>
      <c r="T945" s="33" t="s">
        <v>5076</v>
      </c>
      <c r="U945" s="33" t="s">
        <v>1423</v>
      </c>
      <c r="V945" s="31"/>
      <c r="W945" s="31"/>
      <c r="X945" s="31"/>
      <c r="Y945" s="31"/>
      <c r="Z945" s="2"/>
      <c r="AA945" s="2"/>
      <c r="AB945" s="2"/>
      <c r="AC945" s="2"/>
      <c r="AD945" s="2"/>
    </row>
    <row r="946" spans="1:30" ht="14.25" customHeight="1" x14ac:dyDescent="0.2">
      <c r="A946" s="18" t="s">
        <v>5077</v>
      </c>
      <c r="B946" s="1">
        <f>VLOOKUP('FINAL CODES'!A946,'Demographic data '!$A$2:$H$927,2,TRUE)</f>
        <v>2285</v>
      </c>
      <c r="C946" s="1">
        <f>VLOOKUP(A946,'Demographic data '!$A$2:$H$927,3,TRUE)</f>
        <v>1</v>
      </c>
      <c r="D946" s="1">
        <f>VLOOKUP(A946,'Demographic data '!$A$2:$H$927,4,TRUE)</f>
        <v>33.249315068493154</v>
      </c>
      <c r="E946" s="1">
        <f>VLOOKUP(A946,'Demographic data '!$A$2:$H$927,5,TRUE)</f>
        <v>185</v>
      </c>
      <c r="F946" s="1">
        <f>VLOOKUP(A946,'Demographic data '!$A$2:$H$927,6,TRUE)</f>
        <v>4</v>
      </c>
      <c r="G946" s="1">
        <f>VLOOKUP(A946,'Demographic data '!$A$2:$H$927,7,TRUE)</f>
        <v>5</v>
      </c>
      <c r="H946" s="1">
        <f>VLOOKUP(A946,'Demographic data '!$A$2:$H$927,8,TRUE)</f>
        <v>2</v>
      </c>
      <c r="J946" s="18" t="s">
        <v>5078</v>
      </c>
      <c r="K946" s="18">
        <v>-999</v>
      </c>
      <c r="L946" s="29"/>
      <c r="M946" s="29"/>
      <c r="N946" s="18" t="s">
        <v>5079</v>
      </c>
      <c r="O946" s="18">
        <v>-999</v>
      </c>
      <c r="P946" s="18" t="s">
        <v>242</v>
      </c>
      <c r="Q946" s="18">
        <v>-999</v>
      </c>
      <c r="R946" s="33" t="s">
        <v>5080</v>
      </c>
      <c r="S946" s="33" t="s">
        <v>101</v>
      </c>
      <c r="T946" s="33" t="s">
        <v>5081</v>
      </c>
      <c r="U946" s="33">
        <v>6</v>
      </c>
      <c r="V946" s="31"/>
      <c r="W946" s="31"/>
      <c r="X946" s="31"/>
      <c r="Y946" s="31"/>
      <c r="Z946" s="2"/>
      <c r="AA946" s="2"/>
      <c r="AB946" s="2"/>
      <c r="AC946" s="2"/>
      <c r="AD946" s="2"/>
    </row>
    <row r="947" spans="1:30" ht="14.25" customHeight="1" x14ac:dyDescent="0.2">
      <c r="A947" s="18" t="s">
        <v>5082</v>
      </c>
      <c r="B947" s="1">
        <f>VLOOKUP('FINAL CODES'!A947,'Demographic data '!$A$2:$H$927,2,TRUE)</f>
        <v>196</v>
      </c>
      <c r="C947" s="1">
        <f>VLOOKUP(A947,'Demographic data '!$A$2:$H$927,3,TRUE)</f>
        <v>2</v>
      </c>
      <c r="D947" s="1">
        <f>VLOOKUP(A947,'Demographic data '!$A$2:$H$927,4,TRUE)</f>
        <v>43.830136986301369</v>
      </c>
      <c r="E947" s="1">
        <f>VLOOKUP(A947,'Demographic data '!$A$2:$H$927,5,TRUE)</f>
        <v>185</v>
      </c>
      <c r="F947" s="1">
        <f>VLOOKUP(A947,'Demographic data '!$A$2:$H$927,6,TRUE)</f>
        <v>4</v>
      </c>
      <c r="G947" s="1">
        <f>VLOOKUP(A947,'Demographic data '!$A$2:$H$927,7,TRUE)</f>
        <v>4</v>
      </c>
      <c r="H947" s="1">
        <f>VLOOKUP(A947,'Demographic data '!$A$2:$H$927,8,TRUE)</f>
        <v>1</v>
      </c>
      <c r="J947" s="2"/>
      <c r="L947" s="3"/>
      <c r="M947" s="3"/>
      <c r="N947" s="2"/>
      <c r="O947" s="2"/>
      <c r="P947" s="2"/>
      <c r="Q947" s="2"/>
      <c r="R947" s="31"/>
      <c r="S947" s="31"/>
      <c r="T947" s="31"/>
      <c r="U947" s="31"/>
      <c r="V947" s="31"/>
      <c r="W947" s="31"/>
      <c r="X947" s="31"/>
      <c r="Y947" s="31"/>
      <c r="Z947" s="2"/>
      <c r="AA947" s="2"/>
      <c r="AB947" s="2"/>
      <c r="AC947" s="2"/>
      <c r="AD947" s="2"/>
    </row>
    <row r="948" spans="1:30" ht="14.25" customHeight="1" x14ac:dyDescent="0.2">
      <c r="B948" s="1"/>
      <c r="C948" s="1"/>
      <c r="D948" s="1"/>
      <c r="E948" s="1"/>
      <c r="F948" s="1"/>
      <c r="G948" s="1"/>
      <c r="H948" s="1"/>
      <c r="J948" s="2"/>
      <c r="L948" s="3"/>
      <c r="M948" s="3"/>
      <c r="N948" s="2"/>
      <c r="O948" s="2"/>
      <c r="P948" s="2"/>
      <c r="Q948" s="2"/>
      <c r="R948" s="31"/>
      <c r="S948" s="31"/>
      <c r="T948" s="31"/>
      <c r="U948" s="31"/>
      <c r="V948" s="31"/>
      <c r="W948" s="31"/>
      <c r="X948" s="31"/>
      <c r="Y948" s="31"/>
      <c r="Z948" s="2"/>
      <c r="AA948" s="2"/>
      <c r="AB948" s="2"/>
      <c r="AC948" s="2"/>
      <c r="AD948" s="2"/>
    </row>
    <row r="949" spans="1:30" ht="14.25" customHeight="1" x14ac:dyDescent="0.2">
      <c r="B949" s="1"/>
      <c r="C949" s="1"/>
      <c r="D949" s="1"/>
      <c r="E949" s="1"/>
      <c r="F949" s="1"/>
      <c r="G949" s="1"/>
      <c r="H949" s="1"/>
      <c r="J949" s="2">
        <f>LEN(J946)</f>
        <v>129</v>
      </c>
      <c r="L949" s="3"/>
      <c r="M949" s="3"/>
      <c r="N949" s="2"/>
      <c r="O949" s="2"/>
      <c r="P949" s="2"/>
      <c r="Q949" s="2"/>
      <c r="R949" s="31"/>
      <c r="S949" s="31"/>
      <c r="T949" s="31"/>
      <c r="U949" s="31"/>
      <c r="V949" s="31"/>
      <c r="W949" s="31"/>
      <c r="X949" s="31"/>
      <c r="Y949" s="31"/>
      <c r="Z949" s="2"/>
      <c r="AA949" s="2"/>
      <c r="AB949" s="2"/>
      <c r="AC949" s="2"/>
      <c r="AD949" s="2"/>
    </row>
  </sheetData>
  <mergeCells count="3">
    <mergeCell ref="Z1:AB1"/>
    <mergeCell ref="AC1:AD1"/>
    <mergeCell ref="AE1:AH1"/>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000"/>
  <sheetViews>
    <sheetView workbookViewId="0"/>
  </sheetViews>
  <sheetFormatPr baseColWidth="10" defaultColWidth="14.5" defaultRowHeight="15" customHeight="1" x14ac:dyDescent="0.2"/>
  <cols>
    <col min="1" max="1" width="13.6640625" customWidth="1"/>
    <col min="2" max="2" width="110.5" customWidth="1"/>
    <col min="3" max="3" width="110.83203125" customWidth="1"/>
    <col min="4" max="4" width="77.33203125" customWidth="1"/>
    <col min="5" max="5" width="118" customWidth="1"/>
    <col min="6" max="6" width="121.5" customWidth="1"/>
    <col min="7" max="7" width="90.1640625" customWidth="1"/>
    <col min="8" max="26" width="8.83203125" customWidth="1"/>
  </cols>
  <sheetData>
    <row r="1" spans="1:8" ht="14.25" customHeight="1" x14ac:dyDescent="0.2">
      <c r="A1" s="102" t="s">
        <v>5</v>
      </c>
      <c r="B1" s="102" t="s">
        <v>14</v>
      </c>
      <c r="C1" s="102" t="s">
        <v>16</v>
      </c>
      <c r="D1" s="102" t="s">
        <v>18</v>
      </c>
      <c r="E1" s="102" t="s">
        <v>20</v>
      </c>
      <c r="F1" s="102" t="s">
        <v>22</v>
      </c>
      <c r="G1" s="102" t="s">
        <v>24</v>
      </c>
      <c r="H1" s="102" t="s">
        <v>25</v>
      </c>
    </row>
    <row r="2" spans="1:8" ht="14.25" customHeight="1" x14ac:dyDescent="0.2">
      <c r="A2" s="102" t="s">
        <v>1817</v>
      </c>
      <c r="B2" s="102" t="s">
        <v>1806</v>
      </c>
      <c r="C2" s="102" t="s">
        <v>1810</v>
      </c>
      <c r="D2" s="102" t="s">
        <v>1811</v>
      </c>
      <c r="E2" s="102" t="s">
        <v>1812</v>
      </c>
      <c r="F2" s="103">
        <v>-99</v>
      </c>
      <c r="G2" s="102" t="s">
        <v>5754</v>
      </c>
      <c r="H2" s="102"/>
    </row>
    <row r="3" spans="1:8" ht="14.25" customHeight="1" x14ac:dyDescent="0.2">
      <c r="A3" s="102" t="s">
        <v>4579</v>
      </c>
      <c r="B3" s="102" t="s">
        <v>1068</v>
      </c>
      <c r="C3" s="102" t="s">
        <v>4573</v>
      </c>
      <c r="D3" s="102" t="s">
        <v>4574</v>
      </c>
      <c r="E3" s="103" t="s">
        <v>52</v>
      </c>
      <c r="F3" s="103" t="s">
        <v>52</v>
      </c>
      <c r="G3" s="102" t="s">
        <v>5755</v>
      </c>
      <c r="H3" s="102"/>
    </row>
    <row r="4" spans="1:8" ht="14.25" customHeight="1" x14ac:dyDescent="0.2">
      <c r="A4" s="102" t="s">
        <v>4935</v>
      </c>
      <c r="B4" s="102" t="s">
        <v>4926</v>
      </c>
      <c r="C4" s="102" t="s">
        <v>4927</v>
      </c>
      <c r="D4" s="102" t="s">
        <v>1122</v>
      </c>
      <c r="E4" s="102" t="s">
        <v>4929</v>
      </c>
      <c r="F4" s="104" t="s">
        <v>4930</v>
      </c>
      <c r="G4" s="102" t="s">
        <v>5756</v>
      </c>
      <c r="H4" s="102" t="s">
        <v>5757</v>
      </c>
    </row>
    <row r="5" spans="1:8" ht="14.25" customHeight="1" x14ac:dyDescent="0.2">
      <c r="A5" s="102" t="s">
        <v>2388</v>
      </c>
      <c r="B5" s="102" t="s">
        <v>2382</v>
      </c>
      <c r="C5" s="102" t="s">
        <v>2383</v>
      </c>
      <c r="D5" s="102" t="s">
        <v>242</v>
      </c>
      <c r="E5" s="102" t="s">
        <v>2384</v>
      </c>
      <c r="F5" s="104" t="s">
        <v>2385</v>
      </c>
      <c r="G5" s="102" t="s">
        <v>5758</v>
      </c>
      <c r="H5" s="102"/>
    </row>
    <row r="6" spans="1:8" ht="14.25" customHeight="1" x14ac:dyDescent="0.2">
      <c r="A6" s="102" t="s">
        <v>935</v>
      </c>
      <c r="B6" s="102" t="s">
        <v>928</v>
      </c>
      <c r="C6" s="102" t="s">
        <v>929</v>
      </c>
      <c r="D6" s="102" t="s">
        <v>242</v>
      </c>
      <c r="E6" s="102" t="s">
        <v>931</v>
      </c>
      <c r="F6" s="104" t="s">
        <v>932</v>
      </c>
      <c r="G6" s="102" t="s">
        <v>5759</v>
      </c>
      <c r="H6" s="102"/>
    </row>
    <row r="7" spans="1:8" ht="14.25" customHeight="1" x14ac:dyDescent="0.2">
      <c r="A7" s="102" t="s">
        <v>3353</v>
      </c>
      <c r="B7" s="102" t="s">
        <v>5760</v>
      </c>
      <c r="C7" s="102" t="s">
        <v>5761</v>
      </c>
      <c r="D7" s="102" t="s">
        <v>5762</v>
      </c>
      <c r="E7" s="102" t="s">
        <v>5763</v>
      </c>
      <c r="F7" s="104" t="s">
        <v>5764</v>
      </c>
      <c r="G7" s="102" t="s">
        <v>5765</v>
      </c>
      <c r="H7" s="102"/>
    </row>
    <row r="8" spans="1:8" ht="14.25" customHeight="1" x14ac:dyDescent="0.2">
      <c r="A8" s="102" t="s">
        <v>4638</v>
      </c>
      <c r="B8" s="102" t="s">
        <v>4632</v>
      </c>
      <c r="C8" s="102" t="s">
        <v>4633</v>
      </c>
      <c r="D8" s="102" t="s">
        <v>242</v>
      </c>
      <c r="E8" s="102" t="s">
        <v>4634</v>
      </c>
      <c r="F8" s="104" t="s">
        <v>4635</v>
      </c>
      <c r="G8" s="102" t="s">
        <v>5766</v>
      </c>
      <c r="H8" s="102"/>
    </row>
    <row r="9" spans="1:8" ht="14.25" customHeight="1" x14ac:dyDescent="0.2">
      <c r="A9" s="102" t="s">
        <v>2772</v>
      </c>
      <c r="B9" s="102" t="s">
        <v>2764</v>
      </c>
      <c r="C9" s="102" t="s">
        <v>2766</v>
      </c>
      <c r="D9" s="103">
        <v>-99</v>
      </c>
      <c r="E9" s="105" t="s">
        <v>2768</v>
      </c>
      <c r="F9" s="104" t="s">
        <v>2769</v>
      </c>
      <c r="G9" s="102" t="s">
        <v>5767</v>
      </c>
      <c r="H9" s="102" t="s">
        <v>5768</v>
      </c>
    </row>
    <row r="10" spans="1:8" ht="14.25" customHeight="1" x14ac:dyDescent="0.2">
      <c r="A10" s="102" t="s">
        <v>4398</v>
      </c>
      <c r="B10" s="102" t="s">
        <v>4394</v>
      </c>
      <c r="C10" s="102" t="s">
        <v>4395</v>
      </c>
      <c r="D10" s="103">
        <v>-99</v>
      </c>
      <c r="E10" s="103">
        <v>-99</v>
      </c>
      <c r="F10" s="103">
        <v>-99</v>
      </c>
      <c r="G10" s="102" t="s">
        <v>5769</v>
      </c>
      <c r="H10" s="102"/>
    </row>
    <row r="11" spans="1:8" ht="14.25" customHeight="1" x14ac:dyDescent="0.2">
      <c r="A11" s="102" t="s">
        <v>1731</v>
      </c>
      <c r="B11" s="103">
        <v>-99</v>
      </c>
      <c r="C11" s="102" t="s">
        <v>1726</v>
      </c>
      <c r="D11" s="103">
        <v>-99</v>
      </c>
      <c r="E11" s="103">
        <v>-99</v>
      </c>
      <c r="F11" s="104" t="s">
        <v>1728</v>
      </c>
      <c r="G11" s="102" t="s">
        <v>5770</v>
      </c>
      <c r="H11" s="102"/>
    </row>
    <row r="12" spans="1:8" ht="14.25" customHeight="1" x14ac:dyDescent="0.2">
      <c r="A12" s="102" t="s">
        <v>247</v>
      </c>
      <c r="B12" s="102" t="s">
        <v>239</v>
      </c>
      <c r="C12" s="102" t="s">
        <v>240</v>
      </c>
      <c r="D12" s="102" t="s">
        <v>242</v>
      </c>
      <c r="E12" s="102" t="s">
        <v>5771</v>
      </c>
      <c r="F12" s="103" t="s">
        <v>244</v>
      </c>
      <c r="G12" s="102" t="s">
        <v>5772</v>
      </c>
      <c r="H12" s="102"/>
    </row>
    <row r="13" spans="1:8" ht="14.25" customHeight="1" x14ac:dyDescent="0.2">
      <c r="A13" s="102" t="s">
        <v>2569</v>
      </c>
      <c r="B13" s="102" t="s">
        <v>2561</v>
      </c>
      <c r="C13" s="102" t="s">
        <v>2563</v>
      </c>
      <c r="D13" s="102" t="s">
        <v>2564</v>
      </c>
      <c r="E13" s="103">
        <v>-99</v>
      </c>
      <c r="F13" s="104" t="s">
        <v>2565</v>
      </c>
      <c r="G13" s="102" t="s">
        <v>5773</v>
      </c>
      <c r="H13" s="102"/>
    </row>
    <row r="14" spans="1:8" ht="14.25" customHeight="1" x14ac:dyDescent="0.2">
      <c r="A14" s="102" t="s">
        <v>2656</v>
      </c>
      <c r="B14" s="106">
        <v>-99</v>
      </c>
      <c r="C14" s="102" t="s">
        <v>5774</v>
      </c>
      <c r="D14" s="102" t="s">
        <v>2651</v>
      </c>
      <c r="E14" s="102" t="s">
        <v>5241</v>
      </c>
      <c r="F14" s="104" t="s">
        <v>5775</v>
      </c>
      <c r="G14" s="102" t="s">
        <v>5776</v>
      </c>
      <c r="H14" s="102"/>
    </row>
    <row r="15" spans="1:8" ht="14.25" customHeight="1" x14ac:dyDescent="0.2">
      <c r="A15" s="102" t="s">
        <v>157</v>
      </c>
      <c r="B15" s="103">
        <v>-99</v>
      </c>
      <c r="C15" s="102" t="s">
        <v>148</v>
      </c>
      <c r="D15" s="102" t="s">
        <v>150</v>
      </c>
      <c r="E15" s="102" t="s">
        <v>151</v>
      </c>
      <c r="F15" s="104" t="s">
        <v>153</v>
      </c>
      <c r="G15" s="102" t="s">
        <v>5777</v>
      </c>
      <c r="H15" s="102"/>
    </row>
    <row r="16" spans="1:8" ht="14.25" customHeight="1" x14ac:dyDescent="0.2">
      <c r="A16" s="102" t="s">
        <v>3118</v>
      </c>
      <c r="B16" s="102" t="s">
        <v>3112</v>
      </c>
      <c r="C16" s="102" t="s">
        <v>3113</v>
      </c>
      <c r="D16" s="103">
        <v>-99</v>
      </c>
      <c r="E16" s="102" t="s">
        <v>3114</v>
      </c>
      <c r="F16" s="104" t="s">
        <v>3115</v>
      </c>
      <c r="G16" s="102" t="s">
        <v>5778</v>
      </c>
      <c r="H16" s="102"/>
    </row>
    <row r="17" spans="1:8" ht="14.25" customHeight="1" x14ac:dyDescent="0.2">
      <c r="A17" s="102" t="s">
        <v>1826</v>
      </c>
      <c r="B17" s="102" t="s">
        <v>1818</v>
      </c>
      <c r="C17" s="102" t="s">
        <v>1819</v>
      </c>
      <c r="D17" s="102" t="s">
        <v>1821</v>
      </c>
      <c r="E17" s="105" t="s">
        <v>5779</v>
      </c>
      <c r="F17" s="104" t="s">
        <v>71</v>
      </c>
      <c r="G17" s="102" t="s">
        <v>5780</v>
      </c>
      <c r="H17" s="102"/>
    </row>
    <row r="18" spans="1:8" ht="14.25" customHeight="1" x14ac:dyDescent="0.2">
      <c r="A18" s="102" t="s">
        <v>2799</v>
      </c>
      <c r="B18" s="102" t="s">
        <v>2793</v>
      </c>
      <c r="C18" s="102" t="s">
        <v>2794</v>
      </c>
      <c r="D18" s="102" t="s">
        <v>2795</v>
      </c>
      <c r="E18" s="102" t="s">
        <v>2796</v>
      </c>
      <c r="F18" s="104" t="s">
        <v>2797</v>
      </c>
      <c r="G18" s="102" t="s">
        <v>5781</v>
      </c>
      <c r="H18" s="102"/>
    </row>
    <row r="19" spans="1:8" ht="14.25" customHeight="1" x14ac:dyDescent="0.2">
      <c r="A19" s="102" t="s">
        <v>3481</v>
      </c>
      <c r="B19" s="102" t="s">
        <v>3473</v>
      </c>
      <c r="C19" s="102" t="s">
        <v>3475</v>
      </c>
      <c r="D19" s="105" t="s">
        <v>3477</v>
      </c>
      <c r="E19" s="102" t="s">
        <v>3479</v>
      </c>
      <c r="F19" s="103">
        <v>-99</v>
      </c>
      <c r="G19" s="102" t="s">
        <v>5782</v>
      </c>
      <c r="H19" s="102"/>
    </row>
    <row r="20" spans="1:8" ht="14.25" customHeight="1" x14ac:dyDescent="0.2">
      <c r="A20" s="102" t="s">
        <v>2612</v>
      </c>
      <c r="B20" s="102" t="s">
        <v>2610</v>
      </c>
      <c r="C20" s="103">
        <v>-99</v>
      </c>
      <c r="D20" s="103">
        <v>-99</v>
      </c>
      <c r="E20" s="103">
        <v>-99</v>
      </c>
      <c r="F20" s="103">
        <v>-99</v>
      </c>
      <c r="G20" s="102" t="s">
        <v>5783</v>
      </c>
      <c r="H20" s="102"/>
    </row>
    <row r="21" spans="1:8" ht="14.25" customHeight="1" x14ac:dyDescent="0.2">
      <c r="A21" s="102" t="s">
        <v>2617</v>
      </c>
      <c r="B21" s="103">
        <v>-99</v>
      </c>
      <c r="C21" s="102" t="s">
        <v>2613</v>
      </c>
      <c r="D21" s="102" t="s">
        <v>2614</v>
      </c>
      <c r="E21" s="102" t="s">
        <v>2615</v>
      </c>
      <c r="F21" s="103">
        <v>-99</v>
      </c>
      <c r="G21" s="102" t="s">
        <v>5784</v>
      </c>
      <c r="H21" s="102"/>
    </row>
    <row r="22" spans="1:8" ht="14.25" customHeight="1" x14ac:dyDescent="0.2">
      <c r="A22" s="102" t="s">
        <v>2861</v>
      </c>
      <c r="B22" s="102" t="s">
        <v>2855</v>
      </c>
      <c r="C22" s="102" t="s">
        <v>2856</v>
      </c>
      <c r="D22" s="102" t="s">
        <v>898</v>
      </c>
      <c r="E22" s="105" t="s">
        <v>5785</v>
      </c>
      <c r="F22" s="104" t="s">
        <v>5786</v>
      </c>
      <c r="G22" s="102"/>
      <c r="H22" s="102"/>
    </row>
    <row r="23" spans="1:8" ht="14.25" customHeight="1" x14ac:dyDescent="0.2">
      <c r="A23" s="102" t="s">
        <v>2924</v>
      </c>
      <c r="B23" s="102" t="s">
        <v>2919</v>
      </c>
      <c r="C23" s="102" t="s">
        <v>2920</v>
      </c>
      <c r="D23" s="102" t="s">
        <v>1122</v>
      </c>
      <c r="E23" s="102" t="s">
        <v>2922</v>
      </c>
      <c r="F23" s="104" t="s">
        <v>2923</v>
      </c>
      <c r="G23" s="102" t="s">
        <v>5787</v>
      </c>
      <c r="H23" s="102"/>
    </row>
    <row r="24" spans="1:8" ht="14.25" customHeight="1" x14ac:dyDescent="0.2">
      <c r="A24" s="102" t="s">
        <v>3222</v>
      </c>
      <c r="B24" s="102" t="s">
        <v>3217</v>
      </c>
      <c r="C24" s="102" t="s">
        <v>3218</v>
      </c>
      <c r="D24" s="102" t="s">
        <v>3219</v>
      </c>
      <c r="E24" s="102" t="s">
        <v>3220</v>
      </c>
      <c r="F24" s="104" t="s">
        <v>3221</v>
      </c>
      <c r="G24" s="102" t="s">
        <v>5788</v>
      </c>
      <c r="H24" s="102"/>
    </row>
    <row r="25" spans="1:8" ht="14.25" customHeight="1" x14ac:dyDescent="0.2">
      <c r="A25" s="102" t="s">
        <v>1716</v>
      </c>
      <c r="B25" s="102" t="s">
        <v>621</v>
      </c>
      <c r="C25" s="102" t="s">
        <v>1714</v>
      </c>
      <c r="D25" s="102" t="s">
        <v>242</v>
      </c>
      <c r="E25" s="102" t="s">
        <v>1715</v>
      </c>
      <c r="F25" s="104" t="s">
        <v>1124</v>
      </c>
      <c r="G25" s="102" t="s">
        <v>5789</v>
      </c>
      <c r="H25" s="102"/>
    </row>
    <row r="26" spans="1:8" ht="14.25" customHeight="1" x14ac:dyDescent="0.2">
      <c r="A26" s="102" t="s">
        <v>4802</v>
      </c>
      <c r="B26" s="102" t="s">
        <v>4796</v>
      </c>
      <c r="C26" s="102" t="s">
        <v>4798</v>
      </c>
      <c r="D26" s="102" t="s">
        <v>4799</v>
      </c>
      <c r="E26" s="105" t="s">
        <v>4800</v>
      </c>
      <c r="F26" s="104" t="s">
        <v>4801</v>
      </c>
      <c r="G26" s="102" t="s">
        <v>5790</v>
      </c>
      <c r="H26" s="102"/>
    </row>
    <row r="27" spans="1:8" ht="14.25" customHeight="1" x14ac:dyDescent="0.2">
      <c r="A27" s="102" t="s">
        <v>1853</v>
      </c>
      <c r="B27" s="102" t="s">
        <v>1848</v>
      </c>
      <c r="C27" s="102" t="s">
        <v>1849</v>
      </c>
      <c r="D27" s="102" t="s">
        <v>242</v>
      </c>
      <c r="E27" s="102" t="s">
        <v>1851</v>
      </c>
      <c r="F27" s="104" t="s">
        <v>1852</v>
      </c>
      <c r="G27" s="102" t="s">
        <v>5791</v>
      </c>
      <c r="H27" s="102"/>
    </row>
    <row r="28" spans="1:8" ht="14.25" customHeight="1" x14ac:dyDescent="0.2">
      <c r="A28" s="102" t="s">
        <v>3980</v>
      </c>
      <c r="B28" s="102" t="s">
        <v>3975</v>
      </c>
      <c r="C28" s="102" t="s">
        <v>3976</v>
      </c>
      <c r="D28" s="102" t="s">
        <v>3978</v>
      </c>
      <c r="E28" s="102" t="s">
        <v>3979</v>
      </c>
      <c r="F28" s="103">
        <v>-99</v>
      </c>
      <c r="G28" s="102" t="s">
        <v>5792</v>
      </c>
      <c r="H28" s="102"/>
    </row>
    <row r="29" spans="1:8" ht="14.25" customHeight="1" x14ac:dyDescent="0.2">
      <c r="A29" s="102" t="s">
        <v>2648</v>
      </c>
      <c r="B29" s="102" t="s">
        <v>1068</v>
      </c>
      <c r="C29" s="102" t="s">
        <v>2643</v>
      </c>
      <c r="D29" s="102" t="s">
        <v>2644</v>
      </c>
      <c r="E29" s="102" t="s">
        <v>2645</v>
      </c>
      <c r="F29" s="104" t="s">
        <v>2647</v>
      </c>
      <c r="G29" s="102" t="s">
        <v>5793</v>
      </c>
      <c r="H29" s="102"/>
    </row>
    <row r="30" spans="1:8" ht="14.25" customHeight="1" x14ac:dyDescent="0.2">
      <c r="A30" s="102" t="s">
        <v>1010</v>
      </c>
      <c r="B30" s="103">
        <v>-99</v>
      </c>
      <c r="C30" s="102" t="s">
        <v>1006</v>
      </c>
      <c r="D30" s="103">
        <v>-99</v>
      </c>
      <c r="E30" s="102" t="s">
        <v>1008</v>
      </c>
      <c r="F30" s="104" t="s">
        <v>1009</v>
      </c>
      <c r="G30" s="102" t="s">
        <v>5794</v>
      </c>
      <c r="H30" s="102"/>
    </row>
    <row r="31" spans="1:8" ht="14.25" customHeight="1" x14ac:dyDescent="0.2">
      <c r="A31" s="102" t="s">
        <v>1220</v>
      </c>
      <c r="B31" s="103">
        <v>-99</v>
      </c>
      <c r="C31" s="102" t="s">
        <v>5795</v>
      </c>
      <c r="D31" s="103">
        <v>-99</v>
      </c>
      <c r="E31" s="105" t="s">
        <v>1218</v>
      </c>
      <c r="F31" s="107" t="s">
        <v>5796</v>
      </c>
      <c r="G31" s="102" t="s">
        <v>5797</v>
      </c>
      <c r="H31" s="102"/>
    </row>
    <row r="32" spans="1:8" ht="14.25" customHeight="1" x14ac:dyDescent="0.2">
      <c r="A32" s="102" t="s">
        <v>1959</v>
      </c>
      <c r="B32" s="102" t="s">
        <v>123</v>
      </c>
      <c r="C32" s="102" t="s">
        <v>1956</v>
      </c>
      <c r="D32" s="102" t="s">
        <v>1957</v>
      </c>
      <c r="E32" s="102" t="s">
        <v>1958</v>
      </c>
      <c r="F32" s="104" t="s">
        <v>71</v>
      </c>
      <c r="G32" s="102" t="s">
        <v>5798</v>
      </c>
      <c r="H32" s="102"/>
    </row>
    <row r="33" spans="1:8" ht="14.25" customHeight="1" x14ac:dyDescent="0.2">
      <c r="A33" s="102" t="s">
        <v>2848</v>
      </c>
      <c r="B33" s="102" t="s">
        <v>2841</v>
      </c>
      <c r="C33" s="102" t="s">
        <v>2843</v>
      </c>
      <c r="D33" s="103">
        <v>-99</v>
      </c>
      <c r="E33" s="102" t="s">
        <v>2845</v>
      </c>
      <c r="F33" s="104" t="s">
        <v>2847</v>
      </c>
      <c r="G33" s="102" t="s">
        <v>5799</v>
      </c>
      <c r="H33" s="102"/>
    </row>
    <row r="34" spans="1:8" ht="14.25" customHeight="1" x14ac:dyDescent="0.2">
      <c r="A34" s="102" t="s">
        <v>2446</v>
      </c>
      <c r="B34" s="102" t="s">
        <v>2275</v>
      </c>
      <c r="C34" s="102" t="s">
        <v>2443</v>
      </c>
      <c r="D34" s="102" t="s">
        <v>2445</v>
      </c>
      <c r="E34" s="103">
        <v>-99</v>
      </c>
      <c r="F34" s="103">
        <v>-99</v>
      </c>
      <c r="G34" s="102" t="s">
        <v>5800</v>
      </c>
      <c r="H34" s="102"/>
    </row>
    <row r="35" spans="1:8" ht="14.25" customHeight="1" x14ac:dyDescent="0.2">
      <c r="A35" s="102" t="s">
        <v>4122</v>
      </c>
      <c r="B35" s="102" t="s">
        <v>4116</v>
      </c>
      <c r="C35" s="102" t="s">
        <v>4118</v>
      </c>
      <c r="D35" s="102" t="s">
        <v>4119</v>
      </c>
      <c r="E35" s="102" t="s">
        <v>4120</v>
      </c>
      <c r="F35" s="104" t="s">
        <v>4121</v>
      </c>
      <c r="G35" s="102" t="s">
        <v>5801</v>
      </c>
      <c r="H35" s="102"/>
    </row>
    <row r="36" spans="1:8" ht="14.25" customHeight="1" x14ac:dyDescent="0.2">
      <c r="A36" s="102" t="s">
        <v>3907</v>
      </c>
      <c r="B36" s="102" t="s">
        <v>2015</v>
      </c>
      <c r="C36" s="102" t="s">
        <v>3902</v>
      </c>
      <c r="D36" s="102" t="s">
        <v>3903</v>
      </c>
      <c r="E36" s="102" t="s">
        <v>3905</v>
      </c>
      <c r="F36" s="104" t="s">
        <v>3906</v>
      </c>
      <c r="G36" s="102" t="s">
        <v>5802</v>
      </c>
      <c r="H36" s="102"/>
    </row>
    <row r="37" spans="1:8" ht="14.25" customHeight="1" x14ac:dyDescent="0.2">
      <c r="A37" s="102" t="s">
        <v>1264</v>
      </c>
      <c r="B37" s="102" t="s">
        <v>1261</v>
      </c>
      <c r="C37" s="102" t="s">
        <v>1262</v>
      </c>
      <c r="D37" s="103">
        <v>-99</v>
      </c>
      <c r="E37" s="102" t="s">
        <v>1263</v>
      </c>
      <c r="F37" s="103" t="s">
        <v>585</v>
      </c>
      <c r="G37" s="102" t="s">
        <v>5803</v>
      </c>
      <c r="H37" s="102"/>
    </row>
    <row r="38" spans="1:8" ht="14.25" customHeight="1" x14ac:dyDescent="0.2">
      <c r="A38" s="102" t="s">
        <v>3447</v>
      </c>
      <c r="B38" s="102" t="s">
        <v>3443</v>
      </c>
      <c r="C38" s="102" t="s">
        <v>3444</v>
      </c>
      <c r="D38" s="102" t="s">
        <v>3446</v>
      </c>
      <c r="E38" s="103">
        <v>-99</v>
      </c>
      <c r="F38" s="103">
        <v>-99</v>
      </c>
      <c r="G38" s="102" t="s">
        <v>5804</v>
      </c>
      <c r="H38" s="102"/>
    </row>
    <row r="39" spans="1:8" ht="14.25" customHeight="1" x14ac:dyDescent="0.2">
      <c r="A39" s="102" t="s">
        <v>4412</v>
      </c>
      <c r="B39" s="102" t="s">
        <v>4408</v>
      </c>
      <c r="C39" s="102" t="s">
        <v>4409</v>
      </c>
      <c r="D39" s="102" t="s">
        <v>4410</v>
      </c>
      <c r="E39" s="102" t="s">
        <v>4411</v>
      </c>
      <c r="F39" s="104" t="s">
        <v>682</v>
      </c>
      <c r="G39" s="102" t="s">
        <v>5805</v>
      </c>
      <c r="H39" s="102"/>
    </row>
    <row r="40" spans="1:8" ht="14.25" customHeight="1" x14ac:dyDescent="0.2">
      <c r="A40" s="102" t="s">
        <v>2368</v>
      </c>
      <c r="B40" s="102" t="s">
        <v>2363</v>
      </c>
      <c r="C40" s="102" t="s">
        <v>2364</v>
      </c>
      <c r="D40" s="102" t="s">
        <v>2365</v>
      </c>
      <c r="E40" s="102" t="s">
        <v>2366</v>
      </c>
      <c r="F40" s="104" t="s">
        <v>2367</v>
      </c>
      <c r="G40" s="102" t="s">
        <v>5806</v>
      </c>
      <c r="H40" s="102"/>
    </row>
    <row r="41" spans="1:8" ht="14.25" customHeight="1" x14ac:dyDescent="0.2">
      <c r="A41" s="102" t="s">
        <v>104</v>
      </c>
      <c r="B41" s="102" t="s">
        <v>94</v>
      </c>
      <c r="C41" s="102" t="s">
        <v>96</v>
      </c>
      <c r="D41" s="102" t="s">
        <v>98</v>
      </c>
      <c r="E41" s="102" t="s">
        <v>100</v>
      </c>
      <c r="F41" s="104" t="s">
        <v>102</v>
      </c>
      <c r="G41" s="102" t="s">
        <v>5807</v>
      </c>
      <c r="H41" s="102"/>
    </row>
    <row r="42" spans="1:8" ht="14.25" customHeight="1" x14ac:dyDescent="0.2">
      <c r="A42" s="102" t="s">
        <v>1289</v>
      </c>
      <c r="B42" s="102" t="s">
        <v>1281</v>
      </c>
      <c r="C42" s="102" t="s">
        <v>1283</v>
      </c>
      <c r="D42" s="105" t="s">
        <v>1284</v>
      </c>
      <c r="E42" s="105" t="s">
        <v>1286</v>
      </c>
      <c r="F42" s="107" t="s">
        <v>1287</v>
      </c>
      <c r="G42" s="102" t="s">
        <v>5808</v>
      </c>
      <c r="H42" s="102"/>
    </row>
    <row r="43" spans="1:8" ht="14.25" customHeight="1" x14ac:dyDescent="0.2">
      <c r="A43" s="102" t="s">
        <v>2510</v>
      </c>
      <c r="B43" s="102" t="s">
        <v>2504</v>
      </c>
      <c r="C43" s="102" t="s">
        <v>2505</v>
      </c>
      <c r="D43" s="102" t="s">
        <v>2507</v>
      </c>
      <c r="E43" s="102" t="s">
        <v>2508</v>
      </c>
      <c r="F43" s="104" t="s">
        <v>2509</v>
      </c>
      <c r="G43" s="102" t="s">
        <v>5809</v>
      </c>
      <c r="H43" s="102"/>
    </row>
    <row r="44" spans="1:8" ht="14.25" customHeight="1" x14ac:dyDescent="0.2">
      <c r="A44" s="102" t="s">
        <v>1349</v>
      </c>
      <c r="B44" s="102" t="s">
        <v>1344</v>
      </c>
      <c r="C44" s="102" t="s">
        <v>1345</v>
      </c>
      <c r="D44" s="102" t="s">
        <v>1346</v>
      </c>
      <c r="E44" s="102" t="s">
        <v>1347</v>
      </c>
      <c r="F44" s="104" t="s">
        <v>1348</v>
      </c>
      <c r="G44" s="102" t="s">
        <v>5810</v>
      </c>
      <c r="H44" s="102"/>
    </row>
    <row r="45" spans="1:8" ht="14.25" customHeight="1" x14ac:dyDescent="0.2">
      <c r="A45" s="102" t="s">
        <v>134</v>
      </c>
      <c r="B45" s="103">
        <v>-99</v>
      </c>
      <c r="C45" s="102" t="s">
        <v>130</v>
      </c>
      <c r="D45" s="103">
        <v>-99</v>
      </c>
      <c r="E45" s="103">
        <v>-99</v>
      </c>
      <c r="F45" s="104" t="s">
        <v>5811</v>
      </c>
      <c r="G45" s="102" t="s">
        <v>5812</v>
      </c>
      <c r="H45" s="102"/>
    </row>
    <row r="46" spans="1:8" ht="14.25" customHeight="1" x14ac:dyDescent="0.2">
      <c r="A46" s="102" t="s">
        <v>2355</v>
      </c>
      <c r="B46" s="102" t="s">
        <v>2352</v>
      </c>
      <c r="C46" s="102" t="s">
        <v>2353</v>
      </c>
      <c r="D46" s="103">
        <v>-99</v>
      </c>
      <c r="E46" s="103">
        <v>-99</v>
      </c>
      <c r="F46" s="104" t="s">
        <v>2354</v>
      </c>
      <c r="G46" s="102" t="s">
        <v>5813</v>
      </c>
      <c r="H46" s="102"/>
    </row>
    <row r="47" spans="1:8" ht="14.25" customHeight="1" x14ac:dyDescent="0.2">
      <c r="A47" s="102" t="s">
        <v>3622</v>
      </c>
      <c r="B47" s="102" t="s">
        <v>3615</v>
      </c>
      <c r="C47" s="102" t="s">
        <v>3617</v>
      </c>
      <c r="D47" s="103">
        <v>-99</v>
      </c>
      <c r="E47" s="102" t="s">
        <v>3619</v>
      </c>
      <c r="F47" s="104" t="s">
        <v>3620</v>
      </c>
      <c r="G47" s="102" t="s">
        <v>5814</v>
      </c>
      <c r="H47" s="102"/>
    </row>
    <row r="48" spans="1:8" ht="14.25" customHeight="1" x14ac:dyDescent="0.2">
      <c r="A48" s="102" t="s">
        <v>4256</v>
      </c>
      <c r="B48" s="102" t="s">
        <v>4250</v>
      </c>
      <c r="C48" s="102" t="s">
        <v>4251</v>
      </c>
      <c r="D48" s="102" t="s">
        <v>4253</v>
      </c>
      <c r="E48" s="102" t="s">
        <v>4254</v>
      </c>
      <c r="F48" s="104" t="s">
        <v>4255</v>
      </c>
      <c r="G48" s="102" t="s">
        <v>5815</v>
      </c>
      <c r="H48" s="102"/>
    </row>
    <row r="49" spans="1:8" ht="14.25" customHeight="1" x14ac:dyDescent="0.2">
      <c r="A49" s="102" t="s">
        <v>4099</v>
      </c>
      <c r="B49" s="102" t="s">
        <v>4091</v>
      </c>
      <c r="C49" s="102" t="s">
        <v>4093</v>
      </c>
      <c r="D49" s="102" t="s">
        <v>4095</v>
      </c>
      <c r="E49" s="102" t="s">
        <v>4097</v>
      </c>
      <c r="F49" s="104" t="s">
        <v>4098</v>
      </c>
      <c r="G49" s="102" t="s">
        <v>5816</v>
      </c>
      <c r="H49" s="102"/>
    </row>
    <row r="50" spans="1:8" ht="14.25" customHeight="1" x14ac:dyDescent="0.2">
      <c r="A50" s="102" t="s">
        <v>793</v>
      </c>
      <c r="B50" s="102" t="s">
        <v>789</v>
      </c>
      <c r="C50" s="103">
        <v>-99</v>
      </c>
      <c r="D50" s="102" t="s">
        <v>790</v>
      </c>
      <c r="E50" s="102" t="s">
        <v>791</v>
      </c>
      <c r="F50" s="104" t="s">
        <v>792</v>
      </c>
      <c r="G50" s="102" t="s">
        <v>5817</v>
      </c>
      <c r="H50" s="102"/>
    </row>
    <row r="51" spans="1:8" ht="14.25" customHeight="1" x14ac:dyDescent="0.2">
      <c r="A51" s="102" t="s">
        <v>3962</v>
      </c>
      <c r="B51" s="103">
        <v>-99</v>
      </c>
      <c r="C51" s="102" t="s">
        <v>3959</v>
      </c>
      <c r="D51" s="102" t="s">
        <v>3960</v>
      </c>
      <c r="E51" s="102" t="s">
        <v>3961</v>
      </c>
      <c r="F51" s="103">
        <v>-99</v>
      </c>
      <c r="G51" s="102" t="s">
        <v>5818</v>
      </c>
      <c r="H51" s="102"/>
    </row>
    <row r="52" spans="1:8" ht="14.25" customHeight="1" x14ac:dyDescent="0.2">
      <c r="A52" s="102" t="s">
        <v>2667</v>
      </c>
      <c r="B52" s="102" t="s">
        <v>5523</v>
      </c>
      <c r="C52" s="102" t="s">
        <v>5819</v>
      </c>
      <c r="D52" s="102" t="s">
        <v>570</v>
      </c>
      <c r="E52" s="102" t="s">
        <v>5820</v>
      </c>
      <c r="F52" s="104" t="s">
        <v>5821</v>
      </c>
      <c r="G52" s="102" t="s">
        <v>5822</v>
      </c>
      <c r="H52" s="102"/>
    </row>
    <row r="53" spans="1:8" ht="14.25" customHeight="1" x14ac:dyDescent="0.2">
      <c r="A53" s="102" t="s">
        <v>3822</v>
      </c>
      <c r="B53" s="102" t="s">
        <v>3818</v>
      </c>
      <c r="C53" s="102" t="s">
        <v>3819</v>
      </c>
      <c r="D53" s="102" t="s">
        <v>3820</v>
      </c>
      <c r="E53" s="102" t="s">
        <v>3821</v>
      </c>
      <c r="F53" s="103">
        <v>-99</v>
      </c>
      <c r="G53" s="102" t="s">
        <v>5823</v>
      </c>
      <c r="H53" s="102"/>
    </row>
    <row r="54" spans="1:8" ht="14.25" customHeight="1" x14ac:dyDescent="0.2">
      <c r="A54" s="102" t="s">
        <v>4302</v>
      </c>
      <c r="B54" s="102" t="s">
        <v>4296</v>
      </c>
      <c r="C54" s="105" t="s">
        <v>4297</v>
      </c>
      <c r="D54" s="102" t="s">
        <v>4299</v>
      </c>
      <c r="E54" s="102" t="s">
        <v>4300</v>
      </c>
      <c r="F54" s="104" t="s">
        <v>4301</v>
      </c>
      <c r="G54" s="102" t="s">
        <v>5824</v>
      </c>
      <c r="H54" s="102"/>
    </row>
    <row r="55" spans="1:8" ht="14.25" customHeight="1" x14ac:dyDescent="0.2">
      <c r="A55" s="102" t="s">
        <v>2407</v>
      </c>
      <c r="B55" s="102" t="s">
        <v>5514</v>
      </c>
      <c r="C55" s="105" t="s">
        <v>2403</v>
      </c>
      <c r="D55" s="102" t="s">
        <v>5825</v>
      </c>
      <c r="E55" s="105" t="s">
        <v>5826</v>
      </c>
      <c r="F55" s="104" t="s">
        <v>5827</v>
      </c>
      <c r="G55" s="102" t="s">
        <v>5828</v>
      </c>
      <c r="H55" s="102" t="s">
        <v>5829</v>
      </c>
    </row>
    <row r="56" spans="1:8" ht="14.25" customHeight="1" x14ac:dyDescent="0.2">
      <c r="A56" s="102" t="s">
        <v>3633</v>
      </c>
      <c r="B56" s="102" t="s">
        <v>3624</v>
      </c>
      <c r="C56" s="102" t="s">
        <v>3625</v>
      </c>
      <c r="D56" s="105" t="s">
        <v>3627</v>
      </c>
      <c r="E56" s="105" t="s">
        <v>3629</v>
      </c>
      <c r="F56" s="104" t="s">
        <v>3631</v>
      </c>
      <c r="G56" s="102" t="s">
        <v>5830</v>
      </c>
      <c r="H56" s="102"/>
    </row>
    <row r="57" spans="1:8" ht="14.25" customHeight="1" x14ac:dyDescent="0.2">
      <c r="A57" s="102" t="s">
        <v>522</v>
      </c>
      <c r="B57" s="102" t="s">
        <v>515</v>
      </c>
      <c r="C57" s="102" t="s">
        <v>517</v>
      </c>
      <c r="D57" s="102" t="s">
        <v>518</v>
      </c>
      <c r="E57" s="102" t="s">
        <v>520</v>
      </c>
      <c r="F57" s="104" t="s">
        <v>521</v>
      </c>
      <c r="G57" s="102" t="s">
        <v>5831</v>
      </c>
      <c r="H57" s="102"/>
    </row>
    <row r="58" spans="1:8" ht="14.25" customHeight="1" x14ac:dyDescent="0.2">
      <c r="A58" s="102" t="s">
        <v>2068</v>
      </c>
      <c r="B58" s="102" t="s">
        <v>2062</v>
      </c>
      <c r="C58" s="105" t="s">
        <v>2063</v>
      </c>
      <c r="D58" s="102" t="s">
        <v>2065</v>
      </c>
      <c r="E58" s="105" t="s">
        <v>5832</v>
      </c>
      <c r="F58" s="104" t="s">
        <v>2067</v>
      </c>
      <c r="G58" s="102" t="s">
        <v>5833</v>
      </c>
      <c r="H58" s="102"/>
    </row>
    <row r="59" spans="1:8" ht="14.25" customHeight="1" x14ac:dyDescent="0.2">
      <c r="A59" s="102" t="s">
        <v>4314</v>
      </c>
      <c r="B59" s="102" t="s">
        <v>4309</v>
      </c>
      <c r="C59" s="105" t="s">
        <v>4310</v>
      </c>
      <c r="D59" s="102" t="s">
        <v>4311</v>
      </c>
      <c r="E59" s="105" t="s">
        <v>4312</v>
      </c>
      <c r="F59" s="107" t="s">
        <v>4313</v>
      </c>
      <c r="G59" s="102" t="s">
        <v>5834</v>
      </c>
      <c r="H59" s="102"/>
    </row>
    <row r="60" spans="1:8" ht="14.25" customHeight="1" x14ac:dyDescent="0.2">
      <c r="A60" s="102" t="s">
        <v>2014</v>
      </c>
      <c r="B60" s="102" t="s">
        <v>2008</v>
      </c>
      <c r="C60" s="102" t="s">
        <v>2010</v>
      </c>
      <c r="D60" s="102" t="s">
        <v>2011</v>
      </c>
      <c r="E60" s="102" t="s">
        <v>2012</v>
      </c>
      <c r="F60" s="104" t="s">
        <v>2013</v>
      </c>
      <c r="G60" s="102" t="s">
        <v>5835</v>
      </c>
      <c r="H60" s="102"/>
    </row>
    <row r="61" spans="1:8" ht="14.25" customHeight="1" x14ac:dyDescent="0.2">
      <c r="A61" s="102" t="s">
        <v>538</v>
      </c>
      <c r="B61" s="102" t="s">
        <v>530</v>
      </c>
      <c r="C61" s="102" t="s">
        <v>531</v>
      </c>
      <c r="D61" s="105" t="s">
        <v>533</v>
      </c>
      <c r="E61" s="102" t="s">
        <v>535</v>
      </c>
      <c r="F61" s="104" t="s">
        <v>537</v>
      </c>
      <c r="G61" s="102" t="s">
        <v>5836</v>
      </c>
      <c r="H61" s="102"/>
    </row>
    <row r="62" spans="1:8" ht="14.25" customHeight="1" x14ac:dyDescent="0.2">
      <c r="A62" s="102" t="s">
        <v>2175</v>
      </c>
      <c r="B62" s="102" t="s">
        <v>2169</v>
      </c>
      <c r="C62" s="102" t="s">
        <v>2170</v>
      </c>
      <c r="D62" s="102" t="s">
        <v>2171</v>
      </c>
      <c r="E62" s="105" t="s">
        <v>2172</v>
      </c>
      <c r="F62" s="107" t="s">
        <v>2173</v>
      </c>
      <c r="G62" s="102" t="s">
        <v>5837</v>
      </c>
      <c r="H62" s="102"/>
    </row>
    <row r="63" spans="1:8" ht="14.25" customHeight="1" x14ac:dyDescent="0.2">
      <c r="A63" s="102" t="s">
        <v>2714</v>
      </c>
      <c r="B63" s="102" t="s">
        <v>2709</v>
      </c>
      <c r="C63" s="102" t="s">
        <v>2710</v>
      </c>
      <c r="D63" s="102" t="s">
        <v>2712</v>
      </c>
      <c r="E63" s="102" t="s">
        <v>2713</v>
      </c>
      <c r="F63" s="104" t="s">
        <v>1226</v>
      </c>
      <c r="G63" s="102" t="s">
        <v>5838</v>
      </c>
      <c r="H63" s="102"/>
    </row>
    <row r="64" spans="1:8" ht="14.25" customHeight="1" x14ac:dyDescent="0.2">
      <c r="A64" s="102" t="s">
        <v>666</v>
      </c>
      <c r="B64" s="102" t="s">
        <v>659</v>
      </c>
      <c r="C64" s="102" t="s">
        <v>661</v>
      </c>
      <c r="D64" s="102" t="s">
        <v>663</v>
      </c>
      <c r="E64" s="102" t="s">
        <v>664</v>
      </c>
      <c r="F64" s="104" t="s">
        <v>665</v>
      </c>
      <c r="G64" s="102" t="s">
        <v>5839</v>
      </c>
      <c r="H64" s="102"/>
    </row>
    <row r="65" spans="1:8" ht="14.25" customHeight="1" x14ac:dyDescent="0.2">
      <c r="A65" s="102" t="s">
        <v>2303</v>
      </c>
      <c r="B65" s="103">
        <v>-99</v>
      </c>
      <c r="C65" s="102" t="s">
        <v>2301</v>
      </c>
      <c r="D65" s="103">
        <v>-99</v>
      </c>
      <c r="E65" s="103">
        <v>-99</v>
      </c>
      <c r="F65" s="103">
        <v>-99</v>
      </c>
      <c r="G65" s="102" t="s">
        <v>5840</v>
      </c>
      <c r="H65" s="102"/>
    </row>
    <row r="66" spans="1:8" ht="14.25" customHeight="1" x14ac:dyDescent="0.2">
      <c r="A66" s="102" t="s">
        <v>1041</v>
      </c>
      <c r="B66" s="102" t="s">
        <v>1035</v>
      </c>
      <c r="C66" s="102" t="s">
        <v>1036</v>
      </c>
      <c r="D66" s="102" t="s">
        <v>1037</v>
      </c>
      <c r="E66" s="102" t="s">
        <v>1038</v>
      </c>
      <c r="F66" s="103" t="s">
        <v>1039</v>
      </c>
      <c r="G66" s="102" t="s">
        <v>5841</v>
      </c>
      <c r="H66" s="102"/>
    </row>
    <row r="67" spans="1:8" ht="14.25" customHeight="1" x14ac:dyDescent="0.2">
      <c r="A67" s="102" t="s">
        <v>1096</v>
      </c>
      <c r="B67" s="105" t="s">
        <v>1090</v>
      </c>
      <c r="C67" s="102" t="s">
        <v>1092</v>
      </c>
      <c r="D67" s="102" t="s">
        <v>1094</v>
      </c>
      <c r="E67" s="102" t="s">
        <v>1095</v>
      </c>
      <c r="F67" s="103" t="s">
        <v>513</v>
      </c>
      <c r="G67" s="102" t="s">
        <v>5842</v>
      </c>
      <c r="H67" s="102"/>
    </row>
    <row r="68" spans="1:8" ht="14.25" customHeight="1" x14ac:dyDescent="0.2">
      <c r="A68" s="102" t="s">
        <v>3432</v>
      </c>
      <c r="B68" s="102" t="s">
        <v>2784</v>
      </c>
      <c r="C68" s="102" t="s">
        <v>3426</v>
      </c>
      <c r="D68" s="102" t="s">
        <v>3428</v>
      </c>
      <c r="E68" s="102" t="s">
        <v>3430</v>
      </c>
      <c r="F68" s="104" t="s">
        <v>3431</v>
      </c>
      <c r="G68" s="102" t="s">
        <v>5843</v>
      </c>
      <c r="H68" s="102"/>
    </row>
    <row r="69" spans="1:8" ht="14.25" customHeight="1" x14ac:dyDescent="0.2">
      <c r="A69" s="102" t="s">
        <v>3780</v>
      </c>
      <c r="B69" s="102" t="s">
        <v>3775</v>
      </c>
      <c r="C69" s="102" t="s">
        <v>3776</v>
      </c>
      <c r="D69" s="102" t="s">
        <v>3777</v>
      </c>
      <c r="E69" s="102" t="s">
        <v>3778</v>
      </c>
      <c r="F69" s="104" t="s">
        <v>3779</v>
      </c>
      <c r="G69" s="102" t="s">
        <v>5844</v>
      </c>
      <c r="H69" s="102"/>
    </row>
    <row r="70" spans="1:8" ht="14.25" customHeight="1" x14ac:dyDescent="0.2">
      <c r="A70" s="102" t="s">
        <v>3951</v>
      </c>
      <c r="B70" s="102" t="s">
        <v>546</v>
      </c>
      <c r="C70" s="102" t="s">
        <v>546</v>
      </c>
      <c r="D70" s="102" t="s">
        <v>546</v>
      </c>
      <c r="E70" s="102" t="s">
        <v>546</v>
      </c>
      <c r="F70" s="104" t="s">
        <v>546</v>
      </c>
      <c r="G70" s="102">
        <v>13</v>
      </c>
      <c r="H70" s="102"/>
    </row>
    <row r="71" spans="1:8" ht="14.25" customHeight="1" x14ac:dyDescent="0.2">
      <c r="A71" s="102" t="s">
        <v>3185</v>
      </c>
      <c r="B71" s="102" t="s">
        <v>3179</v>
      </c>
      <c r="C71" s="102" t="s">
        <v>3181</v>
      </c>
      <c r="D71" s="102" t="s">
        <v>3182</v>
      </c>
      <c r="E71" s="102" t="s">
        <v>3183</v>
      </c>
      <c r="F71" s="104" t="s">
        <v>3184</v>
      </c>
      <c r="G71" s="102" t="s">
        <v>5845</v>
      </c>
      <c r="H71" s="102"/>
    </row>
    <row r="72" spans="1:8" ht="14.25" customHeight="1" x14ac:dyDescent="0.2">
      <c r="A72" s="102" t="s">
        <v>831</v>
      </c>
      <c r="B72" s="102" t="s">
        <v>823</v>
      </c>
      <c r="C72" s="102" t="s">
        <v>825</v>
      </c>
      <c r="D72" s="102" t="s">
        <v>827</v>
      </c>
      <c r="E72" s="102" t="s">
        <v>828</v>
      </c>
      <c r="F72" s="104" t="s">
        <v>829</v>
      </c>
      <c r="G72" s="102" t="s">
        <v>5846</v>
      </c>
      <c r="H72" s="102"/>
    </row>
    <row r="73" spans="1:8" ht="14.25" customHeight="1" x14ac:dyDescent="0.2">
      <c r="A73" s="18" t="s">
        <v>1577</v>
      </c>
      <c r="B73" s="18" t="s">
        <v>1571</v>
      </c>
      <c r="C73" s="18" t="s">
        <v>1573</v>
      </c>
      <c r="D73" s="18" t="s">
        <v>1574</v>
      </c>
      <c r="E73" s="18" t="s">
        <v>1575</v>
      </c>
      <c r="F73" s="18" t="s">
        <v>1576</v>
      </c>
      <c r="G73" s="18" t="s">
        <v>5847</v>
      </c>
    </row>
    <row r="74" spans="1:8" ht="14.25" customHeight="1" x14ac:dyDescent="0.2">
      <c r="A74" s="18" t="s">
        <v>3010</v>
      </c>
      <c r="B74" s="18" t="s">
        <v>3004</v>
      </c>
      <c r="C74" s="18" t="s">
        <v>3005</v>
      </c>
      <c r="D74" s="18" t="s">
        <v>3007</v>
      </c>
      <c r="E74" s="18" t="s">
        <v>3008</v>
      </c>
      <c r="F74" s="18" t="s">
        <v>3009</v>
      </c>
      <c r="G74" s="18" t="s">
        <v>5848</v>
      </c>
    </row>
    <row r="75" spans="1:8" ht="14.25" customHeight="1" x14ac:dyDescent="0.2">
      <c r="A75" s="18" t="s">
        <v>221</v>
      </c>
      <c r="B75" s="18" t="s">
        <v>216</v>
      </c>
      <c r="C75" s="108">
        <v>-99</v>
      </c>
      <c r="D75" s="18" t="s">
        <v>218</v>
      </c>
      <c r="E75" s="108">
        <v>-99</v>
      </c>
      <c r="F75" s="18" t="s">
        <v>219</v>
      </c>
      <c r="G75" s="18" t="s">
        <v>5849</v>
      </c>
    </row>
    <row r="76" spans="1:8" ht="14.25" customHeight="1" x14ac:dyDescent="0.2">
      <c r="A76" s="18" t="s">
        <v>2902</v>
      </c>
      <c r="B76" s="18" t="s">
        <v>2899</v>
      </c>
      <c r="C76" s="18" t="s">
        <v>1522</v>
      </c>
      <c r="D76" s="18" t="s">
        <v>2900</v>
      </c>
      <c r="E76" s="18" t="s">
        <v>2901</v>
      </c>
      <c r="F76" s="18" t="s">
        <v>71</v>
      </c>
      <c r="G76" s="18" t="s">
        <v>5850</v>
      </c>
    </row>
    <row r="77" spans="1:8" ht="14.25" customHeight="1" x14ac:dyDescent="0.2">
      <c r="A77" s="18" t="s">
        <v>4221</v>
      </c>
      <c r="B77" s="18" t="s">
        <v>144</v>
      </c>
      <c r="C77" s="18" t="s">
        <v>4218</v>
      </c>
      <c r="D77" s="18" t="s">
        <v>242</v>
      </c>
      <c r="E77" s="18" t="s">
        <v>4219</v>
      </c>
      <c r="F77" s="18" t="s">
        <v>4220</v>
      </c>
      <c r="G77" s="18" t="s">
        <v>5851</v>
      </c>
    </row>
    <row r="78" spans="1:8" ht="14.25" customHeight="1" x14ac:dyDescent="0.2">
      <c r="A78" s="18" t="s">
        <v>3696</v>
      </c>
      <c r="B78" s="18" t="s">
        <v>3692</v>
      </c>
      <c r="C78" s="18" t="s">
        <v>3693</v>
      </c>
      <c r="D78" s="18" t="s">
        <v>3694</v>
      </c>
      <c r="E78" s="18" t="s">
        <v>3695</v>
      </c>
      <c r="F78" s="18" t="s">
        <v>71</v>
      </c>
      <c r="G78" s="18" t="s">
        <v>5852</v>
      </c>
    </row>
    <row r="79" spans="1:8" ht="14.25" customHeight="1" x14ac:dyDescent="0.2">
      <c r="A79" s="18" t="s">
        <v>3191</v>
      </c>
      <c r="B79" s="18" t="s">
        <v>3186</v>
      </c>
      <c r="C79" s="18" t="s">
        <v>3187</v>
      </c>
      <c r="D79" s="18" t="s">
        <v>3188</v>
      </c>
      <c r="E79" s="18" t="s">
        <v>3189</v>
      </c>
      <c r="F79" s="18" t="s">
        <v>3190</v>
      </c>
      <c r="G79" s="18" t="s">
        <v>5853</v>
      </c>
    </row>
    <row r="80" spans="1:8" ht="14.25" customHeight="1" x14ac:dyDescent="0.2">
      <c r="A80" s="18" t="s">
        <v>4891</v>
      </c>
      <c r="B80" s="18" t="s">
        <v>4886</v>
      </c>
      <c r="C80" s="2" t="s">
        <v>4887</v>
      </c>
      <c r="D80" s="18">
        <v>-99</v>
      </c>
      <c r="E80" s="18" t="s">
        <v>4889</v>
      </c>
      <c r="F80" s="2" t="s">
        <v>4890</v>
      </c>
      <c r="G80" s="18" t="s">
        <v>5854</v>
      </c>
    </row>
    <row r="81" spans="1:7" ht="14.25" customHeight="1" x14ac:dyDescent="0.2">
      <c r="A81" s="18" t="s">
        <v>2451</v>
      </c>
      <c r="B81" s="18" t="s">
        <v>2447</v>
      </c>
      <c r="C81" s="18" t="s">
        <v>2448</v>
      </c>
      <c r="D81" s="18" t="s">
        <v>2450</v>
      </c>
      <c r="E81" s="108">
        <v>-99</v>
      </c>
      <c r="F81" s="18">
        <v>-99</v>
      </c>
      <c r="G81" s="18" t="s">
        <v>5855</v>
      </c>
    </row>
    <row r="82" spans="1:7" ht="14.25" customHeight="1" x14ac:dyDescent="0.2">
      <c r="A82" s="18" t="s">
        <v>1521</v>
      </c>
      <c r="B82" s="18" t="s">
        <v>1513</v>
      </c>
      <c r="C82" s="18" t="s">
        <v>1515</v>
      </c>
      <c r="D82" s="18" t="s">
        <v>1517</v>
      </c>
      <c r="E82" s="18" t="s">
        <v>1518</v>
      </c>
      <c r="F82" s="18" t="s">
        <v>1519</v>
      </c>
      <c r="G82" s="18" t="s">
        <v>5856</v>
      </c>
    </row>
    <row r="83" spans="1:7" ht="14.25" customHeight="1" x14ac:dyDescent="0.2">
      <c r="A83" s="18" t="s">
        <v>725</v>
      </c>
      <c r="B83" s="108">
        <v>-99</v>
      </c>
      <c r="C83" s="18" t="s">
        <v>721</v>
      </c>
      <c r="D83" s="18" t="s">
        <v>185</v>
      </c>
      <c r="E83" s="18" t="s">
        <v>5857</v>
      </c>
      <c r="F83" s="18" t="s">
        <v>5858</v>
      </c>
      <c r="G83" s="18" t="s">
        <v>5859</v>
      </c>
    </row>
    <row r="84" spans="1:7" ht="14.25" customHeight="1" x14ac:dyDescent="0.2">
      <c r="A84" s="18" t="s">
        <v>3342</v>
      </c>
      <c r="B84" s="18" t="s">
        <v>3337</v>
      </c>
      <c r="C84" s="18" t="s">
        <v>3338</v>
      </c>
      <c r="D84" s="18" t="s">
        <v>3339</v>
      </c>
      <c r="E84" s="18" t="s">
        <v>3340</v>
      </c>
      <c r="F84" s="18" t="s">
        <v>3341</v>
      </c>
      <c r="G84" s="18" t="s">
        <v>5860</v>
      </c>
    </row>
    <row r="85" spans="1:7" ht="14.25" customHeight="1" x14ac:dyDescent="0.2">
      <c r="A85" s="18" t="s">
        <v>3359</v>
      </c>
      <c r="B85" s="18" t="s">
        <v>5861</v>
      </c>
      <c r="C85" s="18" t="s">
        <v>3355</v>
      </c>
      <c r="D85" s="18" t="s">
        <v>5293</v>
      </c>
      <c r="E85" s="18" t="s">
        <v>5862</v>
      </c>
      <c r="F85" s="18" t="s">
        <v>5863</v>
      </c>
      <c r="G85" s="18" t="s">
        <v>5864</v>
      </c>
    </row>
    <row r="86" spans="1:7" ht="14.25" customHeight="1" x14ac:dyDescent="0.2">
      <c r="A86" s="18" t="s">
        <v>4686</v>
      </c>
      <c r="B86" s="18" t="s">
        <v>4679</v>
      </c>
      <c r="C86" s="18" t="s">
        <v>4682</v>
      </c>
      <c r="D86" s="18" t="s">
        <v>4683</v>
      </c>
      <c r="E86" s="18" t="s">
        <v>4684</v>
      </c>
      <c r="F86" s="18" t="s">
        <v>585</v>
      </c>
      <c r="G86" s="18" t="s">
        <v>5865</v>
      </c>
    </row>
    <row r="87" spans="1:7" ht="14.25" customHeight="1" x14ac:dyDescent="0.2">
      <c r="A87" s="18" t="s">
        <v>254</v>
      </c>
      <c r="B87" s="18" t="s">
        <v>248</v>
      </c>
      <c r="C87" s="2" t="s">
        <v>250</v>
      </c>
      <c r="D87" s="18" t="s">
        <v>251</v>
      </c>
      <c r="E87" s="2" t="s">
        <v>252</v>
      </c>
      <c r="F87" s="18" t="s">
        <v>253</v>
      </c>
      <c r="G87" s="18" t="s">
        <v>5866</v>
      </c>
    </row>
    <row r="88" spans="1:7" ht="14.25" customHeight="1" x14ac:dyDescent="0.2">
      <c r="A88" s="18" t="s">
        <v>4755</v>
      </c>
      <c r="B88" s="18" t="s">
        <v>4749</v>
      </c>
      <c r="C88" s="18" t="s">
        <v>4750</v>
      </c>
      <c r="D88" s="2" t="s">
        <v>4752</v>
      </c>
      <c r="E88" s="18" t="s">
        <v>4753</v>
      </c>
      <c r="F88" s="18" t="s">
        <v>4754</v>
      </c>
      <c r="G88" s="18" t="s">
        <v>5867</v>
      </c>
    </row>
    <row r="89" spans="1:7" ht="14.25" customHeight="1" x14ac:dyDescent="0.2">
      <c r="A89" s="18" t="s">
        <v>2035</v>
      </c>
      <c r="B89" s="18" t="s">
        <v>2029</v>
      </c>
      <c r="C89" s="18" t="s">
        <v>2030</v>
      </c>
      <c r="D89" s="18" t="s">
        <v>2032</v>
      </c>
      <c r="E89" s="18" t="s">
        <v>2033</v>
      </c>
      <c r="F89" s="18" t="s">
        <v>2034</v>
      </c>
      <c r="G89" s="18" t="s">
        <v>5868</v>
      </c>
    </row>
    <row r="90" spans="1:7" ht="14.25" customHeight="1" x14ac:dyDescent="0.2">
      <c r="A90" s="18" t="s">
        <v>1260</v>
      </c>
      <c r="B90" s="18" t="s">
        <v>1256</v>
      </c>
      <c r="C90" s="18" t="s">
        <v>1257</v>
      </c>
      <c r="D90" s="18" t="s">
        <v>803</v>
      </c>
      <c r="E90" s="108">
        <v>-99</v>
      </c>
      <c r="F90" s="18" t="s">
        <v>1259</v>
      </c>
      <c r="G90" s="18" t="s">
        <v>5869</v>
      </c>
    </row>
    <row r="91" spans="1:7" ht="14.25" customHeight="1" x14ac:dyDescent="0.2">
      <c r="A91" s="18" t="s">
        <v>999</v>
      </c>
      <c r="B91" s="18" t="s">
        <v>994</v>
      </c>
      <c r="C91" s="18" t="s">
        <v>995</v>
      </c>
      <c r="D91" s="18" t="s">
        <v>996</v>
      </c>
      <c r="E91" s="18" t="s">
        <v>997</v>
      </c>
      <c r="F91" s="18" t="s">
        <v>998</v>
      </c>
      <c r="G91" s="18" t="s">
        <v>5870</v>
      </c>
    </row>
    <row r="92" spans="1:7" ht="14.25" customHeight="1" x14ac:dyDescent="0.2">
      <c r="A92" s="18" t="s">
        <v>761</v>
      </c>
      <c r="B92" s="18" t="s">
        <v>754</v>
      </c>
      <c r="C92" s="18" t="s">
        <v>756</v>
      </c>
      <c r="D92" s="18" t="s">
        <v>757</v>
      </c>
      <c r="E92" s="18" t="s">
        <v>758</v>
      </c>
      <c r="F92" s="18" t="s">
        <v>759</v>
      </c>
      <c r="G92" s="18" t="s">
        <v>5871</v>
      </c>
    </row>
    <row r="93" spans="1:7" ht="14.25" customHeight="1" x14ac:dyDescent="0.2">
      <c r="A93" s="18" t="s">
        <v>4721</v>
      </c>
      <c r="B93" s="18" t="s">
        <v>4716</v>
      </c>
      <c r="C93" s="18" t="s">
        <v>4717</v>
      </c>
      <c r="D93" s="18" t="s">
        <v>4718</v>
      </c>
      <c r="E93" s="18" t="s">
        <v>4719</v>
      </c>
      <c r="F93" s="18" t="s">
        <v>4720</v>
      </c>
      <c r="G93" s="18" t="s">
        <v>5872</v>
      </c>
    </row>
    <row r="94" spans="1:7" ht="14.25" customHeight="1" x14ac:dyDescent="0.2">
      <c r="A94" s="18" t="s">
        <v>4946</v>
      </c>
      <c r="B94" s="18" t="s">
        <v>5873</v>
      </c>
      <c r="C94" s="18" t="s">
        <v>5874</v>
      </c>
      <c r="D94" s="18" t="s">
        <v>5875</v>
      </c>
      <c r="E94" s="18" t="s">
        <v>5876</v>
      </c>
      <c r="F94" s="18" t="s">
        <v>5877</v>
      </c>
      <c r="G94" s="18" t="s">
        <v>5878</v>
      </c>
    </row>
    <row r="95" spans="1:7" ht="14.25" customHeight="1" x14ac:dyDescent="0.2">
      <c r="A95" s="18" t="s">
        <v>1413</v>
      </c>
      <c r="B95" s="108">
        <v>-99</v>
      </c>
      <c r="C95" s="18" t="s">
        <v>1409</v>
      </c>
      <c r="D95" s="18" t="s">
        <v>1410</v>
      </c>
      <c r="E95" s="2" t="s">
        <v>1411</v>
      </c>
      <c r="F95" s="18" t="s">
        <v>1412</v>
      </c>
      <c r="G95" s="18" t="s">
        <v>5879</v>
      </c>
    </row>
    <row r="96" spans="1:7" ht="14.25" customHeight="1" x14ac:dyDescent="0.2">
      <c r="A96" s="18" t="s">
        <v>472</v>
      </c>
      <c r="B96" s="18" t="s">
        <v>464</v>
      </c>
      <c r="C96" s="18" t="s">
        <v>466</v>
      </c>
      <c r="D96" s="18" t="s">
        <v>468</v>
      </c>
      <c r="E96" s="18" t="s">
        <v>469</v>
      </c>
      <c r="F96" s="18" t="s">
        <v>470</v>
      </c>
      <c r="G96" s="18" t="s">
        <v>5880</v>
      </c>
    </row>
    <row r="97" spans="1:8" ht="14.25" customHeight="1" x14ac:dyDescent="0.2">
      <c r="A97" s="18" t="s">
        <v>5014</v>
      </c>
      <c r="B97" s="18" t="s">
        <v>5007</v>
      </c>
      <c r="C97" s="18" t="s">
        <v>5009</v>
      </c>
      <c r="D97" s="18" t="s">
        <v>5011</v>
      </c>
      <c r="E97" s="18" t="s">
        <v>5012</v>
      </c>
      <c r="F97" s="18" t="s">
        <v>5013</v>
      </c>
      <c r="G97" s="18" t="s">
        <v>5881</v>
      </c>
    </row>
    <row r="98" spans="1:8" ht="14.25" customHeight="1" x14ac:dyDescent="0.2">
      <c r="A98" s="18" t="s">
        <v>381</v>
      </c>
      <c r="B98" s="18" t="s">
        <v>5430</v>
      </c>
      <c r="C98" s="18" t="s">
        <v>5430</v>
      </c>
      <c r="D98" s="18" t="s">
        <v>5882</v>
      </c>
      <c r="E98" s="18" t="s">
        <v>5883</v>
      </c>
      <c r="F98" s="18" t="s">
        <v>5884</v>
      </c>
      <c r="G98" s="18" t="s">
        <v>5885</v>
      </c>
    </row>
    <row r="99" spans="1:8" ht="14.25" customHeight="1" x14ac:dyDescent="0.2">
      <c r="A99" s="18" t="s">
        <v>698</v>
      </c>
      <c r="B99" s="18" t="s">
        <v>697</v>
      </c>
      <c r="C99" s="108">
        <v>-99</v>
      </c>
      <c r="D99" s="108">
        <v>-99</v>
      </c>
      <c r="E99" s="108">
        <v>-99</v>
      </c>
      <c r="F99" s="108">
        <v>-99</v>
      </c>
      <c r="G99" s="18" t="s">
        <v>5886</v>
      </c>
    </row>
    <row r="100" spans="1:8" ht="14.25" customHeight="1" x14ac:dyDescent="0.2">
      <c r="A100" s="18" t="s">
        <v>4517</v>
      </c>
      <c r="B100" s="18" t="s">
        <v>4513</v>
      </c>
      <c r="C100" s="18" t="s">
        <v>4514</v>
      </c>
      <c r="D100" s="18" t="s">
        <v>242</v>
      </c>
      <c r="E100" s="18" t="s">
        <v>4515</v>
      </c>
      <c r="F100" s="18" t="s">
        <v>4516</v>
      </c>
      <c r="G100" s="18" t="s">
        <v>5887</v>
      </c>
    </row>
    <row r="101" spans="1:8" ht="14.25" customHeight="1" x14ac:dyDescent="0.2">
      <c r="A101" s="18" t="s">
        <v>1255</v>
      </c>
      <c r="B101" s="108">
        <v>-99</v>
      </c>
      <c r="C101" s="18" t="s">
        <v>1253</v>
      </c>
      <c r="D101" s="18" t="s">
        <v>242</v>
      </c>
      <c r="E101" s="18" t="s">
        <v>1254</v>
      </c>
      <c r="F101" s="18" t="s">
        <v>71</v>
      </c>
      <c r="G101" s="18" t="s">
        <v>5888</v>
      </c>
    </row>
    <row r="102" spans="1:8" ht="14.25" customHeight="1" x14ac:dyDescent="0.2">
      <c r="A102" s="18" t="s">
        <v>403</v>
      </c>
      <c r="B102" s="18" t="s">
        <v>395</v>
      </c>
      <c r="C102" s="18" t="s">
        <v>396</v>
      </c>
      <c r="D102" s="18" t="s">
        <v>398</v>
      </c>
      <c r="E102" s="18" t="s">
        <v>400</v>
      </c>
      <c r="F102" s="18" t="s">
        <v>402</v>
      </c>
      <c r="G102" s="18" t="s">
        <v>5889</v>
      </c>
    </row>
    <row r="103" spans="1:8" ht="14.25" customHeight="1" x14ac:dyDescent="0.2">
      <c r="A103" s="18" t="s">
        <v>325</v>
      </c>
      <c r="B103" s="18" t="s">
        <v>318</v>
      </c>
      <c r="C103" s="2" t="s">
        <v>320</v>
      </c>
      <c r="D103" s="2" t="s">
        <v>322</v>
      </c>
      <c r="E103" s="18" t="s">
        <v>324</v>
      </c>
      <c r="F103" s="108">
        <v>-99</v>
      </c>
      <c r="G103" s="18" t="s">
        <v>5890</v>
      </c>
    </row>
    <row r="104" spans="1:8" ht="14.25" customHeight="1" x14ac:dyDescent="0.2">
      <c r="A104" s="18" t="s">
        <v>853</v>
      </c>
      <c r="B104" s="18" t="s">
        <v>848</v>
      </c>
      <c r="C104" s="18" t="s">
        <v>850</v>
      </c>
      <c r="D104" s="108">
        <v>-99</v>
      </c>
      <c r="E104" s="18" t="s">
        <v>852</v>
      </c>
      <c r="F104" s="108">
        <v>-99</v>
      </c>
      <c r="G104" s="18" t="s">
        <v>5891</v>
      </c>
    </row>
    <row r="105" spans="1:8" ht="14.25" customHeight="1" x14ac:dyDescent="0.2">
      <c r="A105" s="18" t="s">
        <v>4877</v>
      </c>
      <c r="B105" s="18" t="s">
        <v>4871</v>
      </c>
      <c r="C105" s="18" t="s">
        <v>4872</v>
      </c>
      <c r="D105" s="18" t="s">
        <v>4874</v>
      </c>
      <c r="E105" s="18" t="s">
        <v>4875</v>
      </c>
      <c r="F105" s="18" t="s">
        <v>4876</v>
      </c>
      <c r="G105" s="18" t="s">
        <v>5892</v>
      </c>
    </row>
    <row r="106" spans="1:8" ht="14.25" customHeight="1" x14ac:dyDescent="0.2">
      <c r="A106" s="18" t="s">
        <v>4995</v>
      </c>
      <c r="B106" s="18" t="s">
        <v>4989</v>
      </c>
      <c r="C106" s="18" t="s">
        <v>4990</v>
      </c>
      <c r="D106" s="18" t="s">
        <v>4991</v>
      </c>
      <c r="E106" s="18" t="s">
        <v>4992</v>
      </c>
      <c r="F106" s="18" t="s">
        <v>4994</v>
      </c>
      <c r="G106" s="18" t="s">
        <v>5893</v>
      </c>
      <c r="H106" s="18" t="s">
        <v>5894</v>
      </c>
    </row>
    <row r="107" spans="1:8" ht="14.25" customHeight="1" x14ac:dyDescent="0.2">
      <c r="A107" s="18" t="s">
        <v>4052</v>
      </c>
      <c r="B107" s="18" t="s">
        <v>4047</v>
      </c>
      <c r="C107" s="18" t="s">
        <v>4048</v>
      </c>
      <c r="D107" s="18" t="s">
        <v>4049</v>
      </c>
      <c r="E107" s="18" t="s">
        <v>4050</v>
      </c>
      <c r="F107" s="18" t="s">
        <v>4051</v>
      </c>
      <c r="G107" s="18" t="s">
        <v>5895</v>
      </c>
    </row>
    <row r="108" spans="1:8" ht="14.25" customHeight="1" x14ac:dyDescent="0.2">
      <c r="A108" s="18" t="s">
        <v>2996</v>
      </c>
      <c r="B108" s="18" t="s">
        <v>2991</v>
      </c>
      <c r="C108" s="18" t="s">
        <v>2992</v>
      </c>
      <c r="D108" s="18" t="s">
        <v>2993</v>
      </c>
      <c r="E108" s="18" t="s">
        <v>2994</v>
      </c>
      <c r="F108" s="18" t="s">
        <v>2995</v>
      </c>
      <c r="G108" s="18" t="s">
        <v>5896</v>
      </c>
    </row>
    <row r="109" spans="1:8" ht="14.25" customHeight="1" x14ac:dyDescent="0.2">
      <c r="A109" s="18" t="s">
        <v>2300</v>
      </c>
      <c r="B109" s="18" t="s">
        <v>2293</v>
      </c>
      <c r="C109" s="18" t="s">
        <v>2294</v>
      </c>
      <c r="D109" s="18" t="s">
        <v>2296</v>
      </c>
      <c r="E109" s="2" t="s">
        <v>2297</v>
      </c>
      <c r="F109" s="18" t="s">
        <v>2299</v>
      </c>
      <c r="G109" s="18" t="s">
        <v>5897</v>
      </c>
    </row>
    <row r="110" spans="1:8" ht="14.25" customHeight="1" x14ac:dyDescent="0.2">
      <c r="A110" s="18" t="s">
        <v>1198</v>
      </c>
      <c r="B110" s="108">
        <v>-99</v>
      </c>
      <c r="C110" s="2" t="s">
        <v>1192</v>
      </c>
      <c r="D110" s="2" t="s">
        <v>1194</v>
      </c>
      <c r="E110" s="2" t="s">
        <v>1195</v>
      </c>
      <c r="F110" s="18" t="s">
        <v>1196</v>
      </c>
      <c r="G110" s="18" t="s">
        <v>5898</v>
      </c>
    </row>
    <row r="111" spans="1:8" ht="14.25" customHeight="1" x14ac:dyDescent="0.2">
      <c r="A111" s="18" t="s">
        <v>1252</v>
      </c>
      <c r="B111" s="18" t="s">
        <v>1245</v>
      </c>
      <c r="C111" s="18" t="s">
        <v>1247</v>
      </c>
      <c r="D111" s="18" t="s">
        <v>1249</v>
      </c>
      <c r="E111" s="18" t="s">
        <v>1250</v>
      </c>
      <c r="F111" s="18" t="s">
        <v>1251</v>
      </c>
      <c r="G111" s="18" t="s">
        <v>5899</v>
      </c>
    </row>
    <row r="112" spans="1:8" ht="14.25" customHeight="1" x14ac:dyDescent="0.2">
      <c r="A112" s="18" t="s">
        <v>2725</v>
      </c>
      <c r="B112" s="18" t="s">
        <v>2718</v>
      </c>
      <c r="C112" s="18" t="s">
        <v>2722</v>
      </c>
      <c r="D112" s="108">
        <v>-99</v>
      </c>
      <c r="E112" s="2" t="s">
        <v>2723</v>
      </c>
      <c r="F112" s="18" t="s">
        <v>2724</v>
      </c>
      <c r="G112" s="18" t="s">
        <v>5900</v>
      </c>
    </row>
    <row r="113" spans="1:7" ht="14.25" customHeight="1" x14ac:dyDescent="0.2">
      <c r="A113" s="18" t="s">
        <v>4335</v>
      </c>
      <c r="B113" s="108">
        <v>-99</v>
      </c>
      <c r="C113" s="18" t="s">
        <v>4331</v>
      </c>
      <c r="D113" s="18" t="s">
        <v>4332</v>
      </c>
      <c r="E113" s="18" t="s">
        <v>4333</v>
      </c>
      <c r="F113" s="18" t="s">
        <v>4334</v>
      </c>
      <c r="G113" s="18" t="s">
        <v>5901</v>
      </c>
    </row>
    <row r="114" spans="1:7" ht="14.25" customHeight="1" x14ac:dyDescent="0.2">
      <c r="A114" s="18" t="s">
        <v>4651</v>
      </c>
      <c r="B114" s="18" t="s">
        <v>4646</v>
      </c>
      <c r="C114" s="18" t="s">
        <v>4647</v>
      </c>
      <c r="D114" s="18">
        <v>-99</v>
      </c>
      <c r="E114" s="18" t="s">
        <v>4649</v>
      </c>
      <c r="F114" s="18" t="s">
        <v>4650</v>
      </c>
      <c r="G114" s="18" t="s">
        <v>5902</v>
      </c>
    </row>
    <row r="115" spans="1:7" ht="14.25" customHeight="1" x14ac:dyDescent="0.2">
      <c r="A115" s="18" t="s">
        <v>1838</v>
      </c>
      <c r="B115" s="18" t="s">
        <v>1832</v>
      </c>
      <c r="C115" s="18" t="s">
        <v>1833</v>
      </c>
      <c r="D115" s="18" t="s">
        <v>1835</v>
      </c>
      <c r="E115" s="18" t="s">
        <v>1836</v>
      </c>
      <c r="F115" s="18" t="s">
        <v>1837</v>
      </c>
      <c r="G115" s="18" t="s">
        <v>5903</v>
      </c>
    </row>
    <row r="116" spans="1:7" ht="14.25" customHeight="1" x14ac:dyDescent="0.2">
      <c r="A116" s="18" t="s">
        <v>2101</v>
      </c>
      <c r="B116" s="108">
        <v>-99</v>
      </c>
      <c r="C116" s="18" t="s">
        <v>5904</v>
      </c>
      <c r="D116" s="18" t="s">
        <v>185</v>
      </c>
      <c r="E116" s="18" t="s">
        <v>5905</v>
      </c>
      <c r="F116" s="18" t="s">
        <v>5906</v>
      </c>
      <c r="G116" s="18" t="s">
        <v>5907</v>
      </c>
    </row>
    <row r="117" spans="1:7" ht="14.25" customHeight="1" x14ac:dyDescent="0.2">
      <c r="A117" s="18" t="s">
        <v>2792</v>
      </c>
      <c r="B117" s="18" t="s">
        <v>2787</v>
      </c>
      <c r="C117" s="18" t="s">
        <v>2788</v>
      </c>
      <c r="D117" s="18" t="s">
        <v>2789</v>
      </c>
      <c r="E117" s="18" t="s">
        <v>2790</v>
      </c>
      <c r="F117" s="18" t="s">
        <v>2791</v>
      </c>
      <c r="G117" s="18" t="s">
        <v>5908</v>
      </c>
    </row>
    <row r="118" spans="1:7" ht="14.25" customHeight="1" x14ac:dyDescent="0.2">
      <c r="A118" s="18" t="s">
        <v>2490</v>
      </c>
      <c r="B118" s="18" t="s">
        <v>2486</v>
      </c>
      <c r="C118" s="18" t="s">
        <v>2487</v>
      </c>
      <c r="D118" s="18" t="s">
        <v>2488</v>
      </c>
      <c r="E118" s="18" t="s">
        <v>2489</v>
      </c>
      <c r="F118" s="18" t="s">
        <v>71</v>
      </c>
      <c r="G118" s="18" t="s">
        <v>5909</v>
      </c>
    </row>
    <row r="119" spans="1:7" ht="14.25" customHeight="1" x14ac:dyDescent="0.2">
      <c r="A119" s="18" t="s">
        <v>1594</v>
      </c>
      <c r="B119" s="18" t="s">
        <v>1588</v>
      </c>
      <c r="C119" s="18" t="s">
        <v>1589</v>
      </c>
      <c r="D119" s="18" t="s">
        <v>1591</v>
      </c>
      <c r="E119" s="18" t="s">
        <v>1592</v>
      </c>
      <c r="F119" s="18" t="s">
        <v>1593</v>
      </c>
      <c r="G119" s="18" t="s">
        <v>5910</v>
      </c>
    </row>
    <row r="120" spans="1:7" ht="14.25" customHeight="1" x14ac:dyDescent="0.2">
      <c r="A120" s="18" t="s">
        <v>3043</v>
      </c>
      <c r="B120" s="18" t="s">
        <v>3038</v>
      </c>
      <c r="C120" s="18" t="s">
        <v>3040</v>
      </c>
      <c r="D120" s="18" t="s">
        <v>3041</v>
      </c>
      <c r="E120" s="18" t="s">
        <v>3042</v>
      </c>
      <c r="F120" s="18" t="s">
        <v>2019</v>
      </c>
      <c r="G120" s="18" t="s">
        <v>5911</v>
      </c>
    </row>
    <row r="121" spans="1:7" ht="14.25" customHeight="1" x14ac:dyDescent="0.2">
      <c r="A121" s="18" t="s">
        <v>3530</v>
      </c>
      <c r="B121" s="18" t="s">
        <v>5583</v>
      </c>
      <c r="C121" s="18" t="s">
        <v>3526</v>
      </c>
      <c r="D121" s="18" t="s">
        <v>3527</v>
      </c>
      <c r="E121" s="18" t="s">
        <v>5912</v>
      </c>
      <c r="F121" s="18" t="s">
        <v>3529</v>
      </c>
      <c r="G121" s="18" t="s">
        <v>5913</v>
      </c>
    </row>
    <row r="122" spans="1:7" ht="14.25" customHeight="1" x14ac:dyDescent="0.2">
      <c r="A122" s="18" t="s">
        <v>1628</v>
      </c>
      <c r="B122" s="18" t="s">
        <v>1622</v>
      </c>
      <c r="C122" s="18" t="s">
        <v>1623</v>
      </c>
      <c r="D122" s="18" t="s">
        <v>1624</v>
      </c>
      <c r="E122" s="18" t="s">
        <v>1626</v>
      </c>
      <c r="F122" s="18" t="s">
        <v>1627</v>
      </c>
      <c r="G122" s="18" t="s">
        <v>5914</v>
      </c>
    </row>
    <row r="123" spans="1:7" ht="14.25" customHeight="1" x14ac:dyDescent="0.2">
      <c r="A123" s="18" t="s">
        <v>3318</v>
      </c>
      <c r="B123" s="108">
        <v>-99</v>
      </c>
      <c r="C123" s="18" t="s">
        <v>3316</v>
      </c>
      <c r="D123" s="18">
        <v>-99</v>
      </c>
      <c r="E123" s="18" t="s">
        <v>3317</v>
      </c>
      <c r="F123" s="108">
        <v>-99</v>
      </c>
      <c r="G123" s="18" t="s">
        <v>5915</v>
      </c>
    </row>
    <row r="124" spans="1:7" ht="14.25" customHeight="1" x14ac:dyDescent="0.2">
      <c r="A124" s="18" t="s">
        <v>2001</v>
      </c>
      <c r="B124" s="18" t="s">
        <v>1997</v>
      </c>
      <c r="C124" s="18" t="s">
        <v>1998</v>
      </c>
      <c r="D124" s="18" t="s">
        <v>1999</v>
      </c>
      <c r="E124" s="18" t="s">
        <v>2000</v>
      </c>
      <c r="F124" s="18" t="s">
        <v>1412</v>
      </c>
      <c r="G124" s="18" t="s">
        <v>5916</v>
      </c>
    </row>
    <row r="125" spans="1:7" ht="14.25" customHeight="1" x14ac:dyDescent="0.2">
      <c r="A125" s="18" t="s">
        <v>5082</v>
      </c>
      <c r="B125" s="18" t="s">
        <v>5078</v>
      </c>
      <c r="C125" s="18" t="s">
        <v>5079</v>
      </c>
      <c r="D125" s="18" t="s">
        <v>242</v>
      </c>
      <c r="E125" s="18" t="s">
        <v>5080</v>
      </c>
      <c r="F125" s="18" t="s">
        <v>5081</v>
      </c>
      <c r="G125" s="18" t="s">
        <v>5917</v>
      </c>
    </row>
    <row r="126" spans="1:7" ht="14.25" customHeight="1" x14ac:dyDescent="0.2">
      <c r="A126" s="18" t="s">
        <v>2456</v>
      </c>
      <c r="B126" s="18" t="s">
        <v>2452</v>
      </c>
      <c r="C126" s="18" t="s">
        <v>144</v>
      </c>
      <c r="D126" s="18" t="s">
        <v>2453</v>
      </c>
      <c r="E126" s="18" t="s">
        <v>2454</v>
      </c>
      <c r="F126" s="18" t="s">
        <v>2455</v>
      </c>
      <c r="G126" s="18" t="s">
        <v>5918</v>
      </c>
    </row>
    <row r="127" spans="1:7" ht="14.25" customHeight="1" x14ac:dyDescent="0.2">
      <c r="A127" s="18" t="s">
        <v>2868</v>
      </c>
      <c r="B127" s="18" t="s">
        <v>5537</v>
      </c>
      <c r="C127" s="18" t="s">
        <v>2863</v>
      </c>
      <c r="D127" s="18" t="s">
        <v>2864</v>
      </c>
      <c r="E127" s="18" t="s">
        <v>5919</v>
      </c>
      <c r="F127" s="18" t="s">
        <v>5920</v>
      </c>
      <c r="G127" s="18" t="s">
        <v>5921</v>
      </c>
    </row>
    <row r="128" spans="1:7" ht="14.25" customHeight="1" x14ac:dyDescent="0.2">
      <c r="A128" s="18" t="s">
        <v>1337</v>
      </c>
      <c r="B128" s="18" t="s">
        <v>1120</v>
      </c>
      <c r="C128" s="18" t="s">
        <v>1334</v>
      </c>
      <c r="D128" s="18" t="s">
        <v>1335</v>
      </c>
      <c r="E128" s="108">
        <v>-99</v>
      </c>
      <c r="F128" s="18" t="s">
        <v>1336</v>
      </c>
      <c r="G128" s="18" t="s">
        <v>5922</v>
      </c>
    </row>
    <row r="129" spans="1:8" ht="14.25" customHeight="1" x14ac:dyDescent="0.2">
      <c r="A129" s="18" t="s">
        <v>1949</v>
      </c>
      <c r="B129" s="18" t="s">
        <v>1943</v>
      </c>
      <c r="C129" s="18" t="s">
        <v>1944</v>
      </c>
      <c r="D129" s="18" t="s">
        <v>1946</v>
      </c>
      <c r="E129" s="2" t="s">
        <v>1947</v>
      </c>
      <c r="F129" s="18" t="s">
        <v>1948</v>
      </c>
      <c r="G129" s="18" t="s">
        <v>5923</v>
      </c>
    </row>
    <row r="130" spans="1:8" ht="14.25" customHeight="1" x14ac:dyDescent="0.2">
      <c r="A130" s="18" t="s">
        <v>394</v>
      </c>
      <c r="B130" s="18" t="s">
        <v>386</v>
      </c>
      <c r="C130" s="18" t="s">
        <v>388</v>
      </c>
      <c r="D130" s="18" t="s">
        <v>390</v>
      </c>
      <c r="E130" s="18" t="s">
        <v>392</v>
      </c>
      <c r="F130" s="18" t="s">
        <v>393</v>
      </c>
      <c r="G130" s="18" t="s">
        <v>5924</v>
      </c>
    </row>
    <row r="131" spans="1:8" ht="14.25" customHeight="1" x14ac:dyDescent="0.2">
      <c r="A131" s="18" t="s">
        <v>2130</v>
      </c>
      <c r="B131" s="18" t="s">
        <v>2119</v>
      </c>
      <c r="C131" s="2" t="s">
        <v>2123</v>
      </c>
      <c r="D131" s="18" t="s">
        <v>2125</v>
      </c>
      <c r="E131" s="18" t="s">
        <v>2126</v>
      </c>
      <c r="F131" s="2" t="s">
        <v>2128</v>
      </c>
      <c r="G131" s="18" t="s">
        <v>5925</v>
      </c>
    </row>
    <row r="132" spans="1:8" ht="14.25" customHeight="1" x14ac:dyDescent="0.2">
      <c r="A132" s="18" t="s">
        <v>3111</v>
      </c>
      <c r="B132" s="18" t="s">
        <v>3104</v>
      </c>
      <c r="C132" s="18" t="s">
        <v>3106</v>
      </c>
      <c r="D132" s="18" t="s">
        <v>3108</v>
      </c>
      <c r="E132" s="18" t="s">
        <v>3109</v>
      </c>
      <c r="F132" s="18" t="s">
        <v>3110</v>
      </c>
      <c r="G132" s="18" t="s">
        <v>5926</v>
      </c>
    </row>
    <row r="133" spans="1:8" ht="14.25" customHeight="1" x14ac:dyDescent="0.2">
      <c r="A133" s="18" t="s">
        <v>385</v>
      </c>
      <c r="B133" s="18" t="s">
        <v>5927</v>
      </c>
      <c r="C133" s="18" t="s">
        <v>5928</v>
      </c>
      <c r="D133" s="108">
        <v>-99</v>
      </c>
      <c r="E133" s="2" t="s">
        <v>5929</v>
      </c>
      <c r="F133" s="108">
        <v>-99</v>
      </c>
      <c r="G133" s="18" t="s">
        <v>5930</v>
      </c>
    </row>
    <row r="134" spans="1:8" ht="14.25" customHeight="1" x14ac:dyDescent="0.2">
      <c r="A134" s="18" t="s">
        <v>2786</v>
      </c>
      <c r="B134" s="18" t="s">
        <v>2782</v>
      </c>
      <c r="C134" s="18" t="s">
        <v>2783</v>
      </c>
      <c r="D134" s="18" t="s">
        <v>2784</v>
      </c>
      <c r="E134" s="18" t="s">
        <v>2785</v>
      </c>
      <c r="F134" s="18" t="s">
        <v>71</v>
      </c>
      <c r="G134" s="18" t="s">
        <v>5931</v>
      </c>
      <c r="H134" s="18" t="s">
        <v>5932</v>
      </c>
    </row>
    <row r="135" spans="1:8" ht="14.25" customHeight="1" x14ac:dyDescent="0.2">
      <c r="A135" s="18" t="s">
        <v>4287</v>
      </c>
      <c r="B135" s="18" t="s">
        <v>4282</v>
      </c>
      <c r="C135" s="18" t="s">
        <v>4283</v>
      </c>
      <c r="D135" s="18" t="s">
        <v>4284</v>
      </c>
      <c r="E135" s="18" t="s">
        <v>4285</v>
      </c>
      <c r="F135" s="18" t="s">
        <v>4286</v>
      </c>
      <c r="G135" s="18" t="s">
        <v>5933</v>
      </c>
    </row>
    <row r="136" spans="1:8" ht="14.25" customHeight="1" x14ac:dyDescent="0.2">
      <c r="A136" s="18" t="s">
        <v>2109</v>
      </c>
      <c r="B136" s="18" t="s">
        <v>2102</v>
      </c>
      <c r="C136" s="2" t="s">
        <v>2104</v>
      </c>
      <c r="D136" s="18" t="s">
        <v>2105</v>
      </c>
      <c r="E136" s="2" t="s">
        <v>2106</v>
      </c>
      <c r="F136" s="18" t="s">
        <v>2107</v>
      </c>
      <c r="G136" s="18" t="s">
        <v>5934</v>
      </c>
    </row>
    <row r="137" spans="1:8" ht="14.25" customHeight="1" x14ac:dyDescent="0.2">
      <c r="A137" s="18" t="s">
        <v>1973</v>
      </c>
      <c r="B137" s="18" t="s">
        <v>1968</v>
      </c>
      <c r="C137" s="18" t="s">
        <v>1969</v>
      </c>
      <c r="D137" s="18" t="s">
        <v>1970</v>
      </c>
      <c r="E137" s="18" t="s">
        <v>1971</v>
      </c>
      <c r="F137" s="18" t="s">
        <v>1972</v>
      </c>
      <c r="G137" s="18" t="s">
        <v>5935</v>
      </c>
    </row>
    <row r="138" spans="1:8" ht="14.25" customHeight="1" x14ac:dyDescent="0.2">
      <c r="A138" s="18" t="s">
        <v>4067</v>
      </c>
      <c r="B138" s="18" t="s">
        <v>4061</v>
      </c>
      <c r="C138" s="18" t="s">
        <v>4062</v>
      </c>
      <c r="D138" s="18" t="s">
        <v>4064</v>
      </c>
      <c r="E138" s="18" t="s">
        <v>4065</v>
      </c>
      <c r="F138" s="18" t="s">
        <v>4066</v>
      </c>
      <c r="G138" s="18" t="s">
        <v>5936</v>
      </c>
    </row>
    <row r="139" spans="1:8" ht="14.25" customHeight="1" x14ac:dyDescent="0.2">
      <c r="A139" s="18" t="s">
        <v>3233</v>
      </c>
      <c r="B139" s="18" t="s">
        <v>71</v>
      </c>
      <c r="C139" s="18" t="s">
        <v>3230</v>
      </c>
      <c r="D139" s="18" t="s">
        <v>3231</v>
      </c>
      <c r="E139" s="18" t="s">
        <v>2073</v>
      </c>
      <c r="F139" s="18" t="s">
        <v>3232</v>
      </c>
      <c r="G139" s="18" t="s">
        <v>5937</v>
      </c>
    </row>
    <row r="140" spans="1:8" ht="14.25" customHeight="1" x14ac:dyDescent="0.2">
      <c r="A140" s="18" t="s">
        <v>4832</v>
      </c>
      <c r="B140" s="18" t="s">
        <v>5646</v>
      </c>
      <c r="C140" s="18" t="s">
        <v>4828</v>
      </c>
      <c r="D140" s="18" t="s">
        <v>4829</v>
      </c>
      <c r="E140" s="18" t="s">
        <v>5938</v>
      </c>
      <c r="F140" s="18" t="s">
        <v>5939</v>
      </c>
      <c r="G140" s="18" t="s">
        <v>5940</v>
      </c>
    </row>
    <row r="141" spans="1:8" ht="14.25" customHeight="1" x14ac:dyDescent="0.2">
      <c r="A141" s="18" t="s">
        <v>3738</v>
      </c>
      <c r="B141" s="18" t="s">
        <v>3733</v>
      </c>
      <c r="C141" s="18" t="s">
        <v>3734</v>
      </c>
      <c r="D141" s="18" t="s">
        <v>3735</v>
      </c>
      <c r="E141" s="18" t="s">
        <v>3736</v>
      </c>
      <c r="F141" s="18" t="s">
        <v>3737</v>
      </c>
      <c r="G141" s="18" t="s">
        <v>5941</v>
      </c>
    </row>
    <row r="142" spans="1:8" ht="14.25" customHeight="1" x14ac:dyDescent="0.2">
      <c r="A142" s="18" t="s">
        <v>2760</v>
      </c>
      <c r="B142" s="18" t="s">
        <v>2753</v>
      </c>
      <c r="C142" s="18" t="s">
        <v>2755</v>
      </c>
      <c r="D142" s="18" t="s">
        <v>2756</v>
      </c>
      <c r="E142" s="2" t="s">
        <v>2757</v>
      </c>
      <c r="F142" s="18" t="s">
        <v>2759</v>
      </c>
      <c r="G142" s="18" t="s">
        <v>5942</v>
      </c>
    </row>
    <row r="143" spans="1:8" ht="14.25" customHeight="1" x14ac:dyDescent="0.2">
      <c r="A143" s="18" t="s">
        <v>2082</v>
      </c>
      <c r="B143" s="18" t="s">
        <v>5500</v>
      </c>
      <c r="C143" s="2" t="s">
        <v>5943</v>
      </c>
      <c r="D143" s="18" t="s">
        <v>2078</v>
      </c>
      <c r="E143" s="2" t="s">
        <v>5944</v>
      </c>
      <c r="F143" s="18" t="s">
        <v>5945</v>
      </c>
      <c r="G143" s="18" t="s">
        <v>5946</v>
      </c>
    </row>
    <row r="144" spans="1:8" ht="14.25" customHeight="1" x14ac:dyDescent="0.2">
      <c r="A144" s="18" t="s">
        <v>2334</v>
      </c>
      <c r="B144" s="108">
        <v>-99</v>
      </c>
      <c r="C144" s="18" t="s">
        <v>2329</v>
      </c>
      <c r="D144" s="18" t="s">
        <v>2331</v>
      </c>
      <c r="E144" s="18" t="s">
        <v>2332</v>
      </c>
      <c r="F144" s="18" t="s">
        <v>2333</v>
      </c>
      <c r="G144" s="18" t="s">
        <v>5947</v>
      </c>
    </row>
    <row r="145" spans="1:7" ht="14.25" customHeight="1" x14ac:dyDescent="0.2">
      <c r="A145" s="18" t="s">
        <v>926</v>
      </c>
      <c r="B145" s="18" t="s">
        <v>920</v>
      </c>
      <c r="C145" s="18" t="s">
        <v>922</v>
      </c>
      <c r="D145" s="18" t="s">
        <v>923</v>
      </c>
      <c r="E145" s="2" t="s">
        <v>924</v>
      </c>
      <c r="F145" s="18" t="s">
        <v>925</v>
      </c>
      <c r="G145" s="18" t="s">
        <v>5948</v>
      </c>
    </row>
    <row r="146" spans="1:7" ht="14.25" customHeight="1" x14ac:dyDescent="0.2">
      <c r="A146" s="18" t="s">
        <v>1896</v>
      </c>
      <c r="B146" s="18" t="s">
        <v>5496</v>
      </c>
      <c r="C146" s="18" t="s">
        <v>1892</v>
      </c>
      <c r="D146" s="18" t="s">
        <v>5949</v>
      </c>
      <c r="E146" s="18" t="s">
        <v>5950</v>
      </c>
      <c r="F146" s="18" t="s">
        <v>5951</v>
      </c>
      <c r="G146" s="18" t="s">
        <v>5952</v>
      </c>
    </row>
    <row r="147" spans="1:7" ht="14.25" customHeight="1" x14ac:dyDescent="0.2">
      <c r="A147" s="18" t="s">
        <v>3091</v>
      </c>
      <c r="B147" s="18" t="s">
        <v>3086</v>
      </c>
      <c r="C147" s="18" t="s">
        <v>3087</v>
      </c>
      <c r="D147" s="18" t="s">
        <v>3088</v>
      </c>
      <c r="E147" s="18" t="s">
        <v>3089</v>
      </c>
      <c r="F147" s="18" t="s">
        <v>3090</v>
      </c>
      <c r="G147" s="18" t="s">
        <v>5953</v>
      </c>
    </row>
    <row r="148" spans="1:7" ht="14.25" customHeight="1" x14ac:dyDescent="0.2">
      <c r="A148" s="18" t="s">
        <v>3425</v>
      </c>
      <c r="B148" s="18" t="s">
        <v>5954</v>
      </c>
      <c r="C148" s="18" t="s">
        <v>3420</v>
      </c>
      <c r="D148" s="18" t="s">
        <v>5955</v>
      </c>
      <c r="E148" s="2" t="s">
        <v>5956</v>
      </c>
      <c r="F148" s="18" t="s">
        <v>5957</v>
      </c>
      <c r="G148" s="18" t="s">
        <v>5958</v>
      </c>
    </row>
    <row r="149" spans="1:7" ht="14.25" customHeight="1" x14ac:dyDescent="0.2">
      <c r="A149" s="18" t="s">
        <v>1107</v>
      </c>
      <c r="B149" s="18" t="s">
        <v>1100</v>
      </c>
      <c r="C149" s="18" t="s">
        <v>1101</v>
      </c>
      <c r="D149" s="18" t="s">
        <v>1102</v>
      </c>
      <c r="E149" s="18" t="s">
        <v>1104</v>
      </c>
      <c r="F149" s="18" t="s">
        <v>1106</v>
      </c>
      <c r="G149" s="18" t="s">
        <v>5959</v>
      </c>
    </row>
    <row r="150" spans="1:7" ht="14.25" customHeight="1" x14ac:dyDescent="0.2">
      <c r="A150" s="18" t="s">
        <v>3555</v>
      </c>
      <c r="B150" s="18" t="s">
        <v>3550</v>
      </c>
      <c r="C150" s="18" t="s">
        <v>3551</v>
      </c>
      <c r="D150" s="18" t="s">
        <v>3552</v>
      </c>
      <c r="E150" s="18" t="s">
        <v>3553</v>
      </c>
      <c r="F150" s="18" t="s">
        <v>3554</v>
      </c>
      <c r="G150" s="18" t="s">
        <v>5960</v>
      </c>
    </row>
    <row r="151" spans="1:7" ht="14.25" customHeight="1" x14ac:dyDescent="0.2">
      <c r="A151" s="18" t="s">
        <v>1343</v>
      </c>
      <c r="B151" s="18" t="s">
        <v>1338</v>
      </c>
      <c r="C151" s="18" t="s">
        <v>1339</v>
      </c>
      <c r="D151" s="18" t="s">
        <v>1340</v>
      </c>
      <c r="E151" s="18" t="s">
        <v>1341</v>
      </c>
      <c r="F151" s="108">
        <v>-99</v>
      </c>
      <c r="G151" s="18" t="s">
        <v>5961</v>
      </c>
    </row>
    <row r="152" spans="1:7" ht="14.25" customHeight="1" x14ac:dyDescent="0.2">
      <c r="A152" s="18" t="s">
        <v>2415</v>
      </c>
      <c r="B152" s="18" t="s">
        <v>2409</v>
      </c>
      <c r="C152" s="2" t="s">
        <v>2410</v>
      </c>
      <c r="D152" s="18" t="s">
        <v>2412</v>
      </c>
      <c r="E152" s="2" t="s">
        <v>2413</v>
      </c>
      <c r="F152" s="18" t="s">
        <v>2414</v>
      </c>
      <c r="G152" s="18" t="s">
        <v>5962</v>
      </c>
    </row>
    <row r="153" spans="1:7" ht="14.25" customHeight="1" x14ac:dyDescent="0.2">
      <c r="A153" s="18" t="s">
        <v>529</v>
      </c>
      <c r="B153" s="18" t="s">
        <v>5437</v>
      </c>
      <c r="C153" s="18" t="s">
        <v>525</v>
      </c>
      <c r="D153" s="18" t="s">
        <v>5963</v>
      </c>
      <c r="E153" s="18" t="s">
        <v>5964</v>
      </c>
      <c r="F153" s="18" t="s">
        <v>5965</v>
      </c>
      <c r="G153" s="18" t="s">
        <v>5966</v>
      </c>
    </row>
    <row r="154" spans="1:7" ht="14.25" customHeight="1" x14ac:dyDescent="0.2">
      <c r="A154" s="18" t="s">
        <v>2441</v>
      </c>
      <c r="B154" s="18" t="s">
        <v>2435</v>
      </c>
      <c r="C154" s="18" t="s">
        <v>2436</v>
      </c>
      <c r="D154" s="18" t="s">
        <v>2438</v>
      </c>
      <c r="E154" s="18" t="s">
        <v>2439</v>
      </c>
      <c r="F154" s="18" t="s">
        <v>2440</v>
      </c>
      <c r="G154" s="18" t="s">
        <v>5967</v>
      </c>
    </row>
    <row r="155" spans="1:7" ht="14.25" customHeight="1" x14ac:dyDescent="0.2">
      <c r="A155" s="18" t="s">
        <v>3661</v>
      </c>
      <c r="B155" s="18" t="s">
        <v>3653</v>
      </c>
      <c r="C155" s="2" t="s">
        <v>3655</v>
      </c>
      <c r="D155" s="18" t="s">
        <v>3657</v>
      </c>
      <c r="E155" s="18" t="s">
        <v>3658</v>
      </c>
      <c r="F155" s="18" t="s">
        <v>3660</v>
      </c>
      <c r="G155" s="18" t="s">
        <v>5968</v>
      </c>
    </row>
    <row r="156" spans="1:7" ht="14.25" customHeight="1" x14ac:dyDescent="0.2">
      <c r="A156" s="18" t="s">
        <v>1073</v>
      </c>
      <c r="B156" s="18" t="s">
        <v>1068</v>
      </c>
      <c r="C156" s="18" t="s">
        <v>1069</v>
      </c>
      <c r="D156" s="18" t="s">
        <v>1070</v>
      </c>
      <c r="E156" s="18" t="s">
        <v>1071</v>
      </c>
      <c r="F156" s="18" t="s">
        <v>1072</v>
      </c>
      <c r="G156" s="18" t="s">
        <v>5969</v>
      </c>
    </row>
    <row r="157" spans="1:7" ht="14.25" customHeight="1" x14ac:dyDescent="0.2">
      <c r="A157" s="18" t="s">
        <v>208</v>
      </c>
      <c r="B157" s="18" t="s">
        <v>202</v>
      </c>
      <c r="C157" s="18" t="s">
        <v>203</v>
      </c>
      <c r="D157" s="18" t="s">
        <v>205</v>
      </c>
      <c r="E157" s="18" t="s">
        <v>206</v>
      </c>
      <c r="F157" s="18" t="s">
        <v>207</v>
      </c>
      <c r="G157" s="18" t="s">
        <v>5970</v>
      </c>
    </row>
    <row r="158" spans="1:7" ht="14.25" customHeight="1" x14ac:dyDescent="0.2">
      <c r="A158" s="18" t="s">
        <v>2200</v>
      </c>
      <c r="B158" s="18" t="s">
        <v>5503</v>
      </c>
      <c r="C158" s="18" t="s">
        <v>2197</v>
      </c>
      <c r="D158" s="108">
        <v>-99</v>
      </c>
      <c r="E158" s="18" t="s">
        <v>5971</v>
      </c>
      <c r="F158" s="18" t="s">
        <v>5972</v>
      </c>
      <c r="G158" s="18" t="s">
        <v>5973</v>
      </c>
    </row>
    <row r="159" spans="1:7" ht="14.25" customHeight="1" x14ac:dyDescent="0.2">
      <c r="A159" s="18" t="s">
        <v>4982</v>
      </c>
      <c r="B159" s="18" t="s">
        <v>4977</v>
      </c>
      <c r="C159" s="18" t="s">
        <v>4978</v>
      </c>
      <c r="D159" s="18" t="s">
        <v>4979</v>
      </c>
      <c r="E159" s="18" t="s">
        <v>4980</v>
      </c>
      <c r="F159" s="18" t="s">
        <v>4981</v>
      </c>
      <c r="G159" s="18" t="s">
        <v>5974</v>
      </c>
    </row>
    <row r="160" spans="1:7" ht="14.25" customHeight="1" x14ac:dyDescent="0.2">
      <c r="A160" s="18" t="s">
        <v>3935</v>
      </c>
      <c r="B160" s="18" t="s">
        <v>3931</v>
      </c>
      <c r="C160" s="18" t="s">
        <v>3932</v>
      </c>
      <c r="D160" s="18" t="s">
        <v>3170</v>
      </c>
      <c r="E160" s="18" t="s">
        <v>3933</v>
      </c>
      <c r="F160" s="18" t="s">
        <v>3934</v>
      </c>
      <c r="G160" s="18" t="s">
        <v>5975</v>
      </c>
    </row>
    <row r="161" spans="1:7" ht="14.25" customHeight="1" x14ac:dyDescent="0.2">
      <c r="A161" s="18" t="s">
        <v>3037</v>
      </c>
      <c r="B161" s="18" t="s">
        <v>3034</v>
      </c>
      <c r="C161" s="18" t="s">
        <v>3035</v>
      </c>
      <c r="D161" s="18" t="s">
        <v>242</v>
      </c>
      <c r="E161" s="2" t="s">
        <v>3036</v>
      </c>
      <c r="F161" s="18" t="s">
        <v>71</v>
      </c>
      <c r="G161" s="18" t="s">
        <v>5976</v>
      </c>
    </row>
    <row r="162" spans="1:7" ht="14.25" customHeight="1" x14ac:dyDescent="0.2">
      <c r="A162" s="18" t="s">
        <v>2589</v>
      </c>
      <c r="B162" s="18" t="s">
        <v>2584</v>
      </c>
      <c r="C162" s="18" t="s">
        <v>2585</v>
      </c>
      <c r="D162" s="18" t="s">
        <v>2586</v>
      </c>
      <c r="E162" s="18" t="s">
        <v>2587</v>
      </c>
      <c r="F162" s="18" t="s">
        <v>2588</v>
      </c>
      <c r="G162" s="18" t="s">
        <v>5977</v>
      </c>
    </row>
    <row r="163" spans="1:7" ht="14.25" customHeight="1" x14ac:dyDescent="0.2">
      <c r="A163" s="18" t="s">
        <v>800</v>
      </c>
      <c r="B163" s="18" t="s">
        <v>242</v>
      </c>
      <c r="C163" s="18" t="s">
        <v>794</v>
      </c>
      <c r="D163" s="18" t="s">
        <v>796</v>
      </c>
      <c r="E163" s="18" t="s">
        <v>797</v>
      </c>
      <c r="F163" s="18" t="s">
        <v>799</v>
      </c>
      <c r="G163" s="18" t="s">
        <v>5978</v>
      </c>
    </row>
    <row r="164" spans="1:7" ht="14.25" customHeight="1" x14ac:dyDescent="0.2">
      <c r="A164" s="18" t="s">
        <v>3240</v>
      </c>
      <c r="B164" s="18" t="s">
        <v>3234</v>
      </c>
      <c r="C164" s="18" t="s">
        <v>3235</v>
      </c>
      <c r="D164" s="18" t="s">
        <v>3237</v>
      </c>
      <c r="E164" s="18" t="s">
        <v>3238</v>
      </c>
      <c r="F164" s="18" t="s">
        <v>3239</v>
      </c>
      <c r="G164" s="18" t="s">
        <v>5979</v>
      </c>
    </row>
    <row r="165" spans="1:7" ht="14.25" customHeight="1" x14ac:dyDescent="0.2">
      <c r="A165" s="18" t="s">
        <v>4078</v>
      </c>
      <c r="B165" s="18" t="s">
        <v>4073</v>
      </c>
      <c r="C165" s="18" t="s">
        <v>4074</v>
      </c>
      <c r="D165" s="18" t="s">
        <v>4075</v>
      </c>
      <c r="E165" s="18" t="s">
        <v>4076</v>
      </c>
      <c r="F165" s="18" t="s">
        <v>4077</v>
      </c>
      <c r="G165" s="18" t="s">
        <v>5980</v>
      </c>
    </row>
    <row r="166" spans="1:7" ht="14.25" customHeight="1" x14ac:dyDescent="0.2">
      <c r="A166" s="18" t="s">
        <v>498</v>
      </c>
      <c r="B166" s="18" t="s">
        <v>489</v>
      </c>
      <c r="C166" s="18" t="s">
        <v>492</v>
      </c>
      <c r="D166" s="18" t="s">
        <v>494</v>
      </c>
      <c r="E166" s="18" t="s">
        <v>495</v>
      </c>
      <c r="F166" s="18" t="s">
        <v>497</v>
      </c>
      <c r="G166" s="18" t="s">
        <v>5981</v>
      </c>
    </row>
    <row r="167" spans="1:7" ht="14.25" customHeight="1" x14ac:dyDescent="0.2">
      <c r="A167" s="18" t="s">
        <v>3913</v>
      </c>
      <c r="B167" s="18" t="s">
        <v>3908</v>
      </c>
      <c r="C167" s="18" t="s">
        <v>3909</v>
      </c>
      <c r="D167" s="18" t="s">
        <v>3910</v>
      </c>
      <c r="E167" s="18" t="s">
        <v>3911</v>
      </c>
      <c r="F167" s="18" t="s">
        <v>3912</v>
      </c>
      <c r="G167" s="18" t="s">
        <v>5982</v>
      </c>
    </row>
    <row r="168" spans="1:7" ht="14.25" customHeight="1" x14ac:dyDescent="0.2">
      <c r="A168" s="18" t="s">
        <v>4365</v>
      </c>
      <c r="B168" s="18" t="s">
        <v>4364</v>
      </c>
      <c r="C168" s="108">
        <v>-99</v>
      </c>
      <c r="D168" s="108">
        <v>-99</v>
      </c>
      <c r="E168" s="108">
        <v>-99</v>
      </c>
      <c r="F168" s="108">
        <v>-99</v>
      </c>
      <c r="G168" s="18" t="s">
        <v>5983</v>
      </c>
    </row>
    <row r="169" spans="1:7" ht="14.25" customHeight="1" x14ac:dyDescent="0.2">
      <c r="A169" s="18" t="s">
        <v>2717</v>
      </c>
      <c r="B169" s="18" t="s">
        <v>546</v>
      </c>
      <c r="C169" s="18" t="s">
        <v>2715</v>
      </c>
      <c r="D169" s="18" t="s">
        <v>185</v>
      </c>
      <c r="E169" s="2" t="s">
        <v>2716</v>
      </c>
      <c r="F169" s="18" t="s">
        <v>546</v>
      </c>
      <c r="G169" s="18" t="s">
        <v>5984</v>
      </c>
    </row>
    <row r="170" spans="1:7" ht="14.25" customHeight="1" x14ac:dyDescent="0.2">
      <c r="A170" s="18" t="s">
        <v>2942</v>
      </c>
      <c r="B170" s="18" t="s">
        <v>2933</v>
      </c>
      <c r="C170" s="18" t="s">
        <v>2935</v>
      </c>
      <c r="D170" s="18" t="s">
        <v>2937</v>
      </c>
      <c r="E170" s="2" t="s">
        <v>2939</v>
      </c>
      <c r="F170" s="18" t="s">
        <v>2941</v>
      </c>
      <c r="G170" s="18" t="s">
        <v>5985</v>
      </c>
    </row>
    <row r="171" spans="1:7" ht="14.25" customHeight="1" x14ac:dyDescent="0.2">
      <c r="A171" s="18" t="s">
        <v>65</v>
      </c>
      <c r="B171" s="18" t="s">
        <v>56</v>
      </c>
      <c r="C171" s="18" t="s">
        <v>58</v>
      </c>
      <c r="D171" s="18" t="s">
        <v>60</v>
      </c>
      <c r="E171" s="18" t="s">
        <v>62</v>
      </c>
      <c r="F171" s="18" t="s">
        <v>64</v>
      </c>
      <c r="G171" s="18" t="s">
        <v>5986</v>
      </c>
    </row>
    <row r="172" spans="1:7" ht="14.25" customHeight="1" x14ac:dyDescent="0.2">
      <c r="A172" s="18" t="s">
        <v>594</v>
      </c>
      <c r="B172" s="18" t="s">
        <v>587</v>
      </c>
      <c r="C172" s="18" t="s">
        <v>589</v>
      </c>
      <c r="D172" s="18" t="s">
        <v>590</v>
      </c>
      <c r="E172" s="18" t="s">
        <v>591</v>
      </c>
      <c r="F172" s="18" t="s">
        <v>592</v>
      </c>
      <c r="G172" s="18" t="s">
        <v>5987</v>
      </c>
    </row>
    <row r="173" spans="1:7" ht="14.25" customHeight="1" x14ac:dyDescent="0.2">
      <c r="A173" s="18" t="s">
        <v>3950</v>
      </c>
      <c r="B173" s="18" t="s">
        <v>3945</v>
      </c>
      <c r="C173" s="18" t="s">
        <v>3947</v>
      </c>
      <c r="D173" s="18" t="s">
        <v>3948</v>
      </c>
      <c r="E173" s="18" t="s">
        <v>3949</v>
      </c>
      <c r="F173" s="18" t="s">
        <v>3400</v>
      </c>
      <c r="G173" s="18" t="s">
        <v>5988</v>
      </c>
    </row>
    <row r="174" spans="1:7" ht="14.25" customHeight="1" x14ac:dyDescent="0.2">
      <c r="A174" s="18" t="s">
        <v>2137</v>
      </c>
      <c r="B174" s="18" t="s">
        <v>2131</v>
      </c>
      <c r="C174" s="18" t="s">
        <v>2133</v>
      </c>
      <c r="D174" s="108">
        <v>-99</v>
      </c>
      <c r="E174" s="18" t="s">
        <v>2135</v>
      </c>
      <c r="F174" s="18" t="s">
        <v>2136</v>
      </c>
      <c r="G174" s="18" t="s">
        <v>5989</v>
      </c>
    </row>
    <row r="175" spans="1:7" ht="14.25" customHeight="1" x14ac:dyDescent="0.2">
      <c r="A175" s="18" t="s">
        <v>695</v>
      </c>
      <c r="B175" s="18" t="s">
        <v>690</v>
      </c>
      <c r="C175" s="18" t="s">
        <v>691</v>
      </c>
      <c r="D175" s="18" t="s">
        <v>692</v>
      </c>
      <c r="E175" s="18" t="s">
        <v>693</v>
      </c>
      <c r="F175" s="18" t="s">
        <v>694</v>
      </c>
      <c r="G175" s="18" t="s">
        <v>5990</v>
      </c>
    </row>
    <row r="176" spans="1:7" ht="14.25" customHeight="1" x14ac:dyDescent="0.2">
      <c r="A176" s="18" t="s">
        <v>3651</v>
      </c>
      <c r="B176" s="18" t="s">
        <v>1943</v>
      </c>
      <c r="C176" s="18" t="s">
        <v>3647</v>
      </c>
      <c r="D176" s="18" t="s">
        <v>3648</v>
      </c>
      <c r="E176" s="18" t="s">
        <v>3649</v>
      </c>
      <c r="F176" s="18" t="s">
        <v>3650</v>
      </c>
      <c r="G176" s="18" t="s">
        <v>5991</v>
      </c>
    </row>
    <row r="177" spans="1:8" ht="14.25" customHeight="1" x14ac:dyDescent="0.2">
      <c r="A177" s="18" t="s">
        <v>4112</v>
      </c>
      <c r="B177" s="18" t="s">
        <v>4105</v>
      </c>
      <c r="C177" s="18" t="s">
        <v>4106</v>
      </c>
      <c r="D177" s="18" t="s">
        <v>4108</v>
      </c>
      <c r="E177" s="2" t="s">
        <v>4109</v>
      </c>
      <c r="F177" s="2" t="s">
        <v>4111</v>
      </c>
      <c r="G177" s="18" t="s">
        <v>5992</v>
      </c>
      <c r="H177" s="18" t="s">
        <v>5993</v>
      </c>
    </row>
    <row r="178" spans="1:8" ht="14.25" customHeight="1" x14ac:dyDescent="0.2">
      <c r="A178" s="18" t="s">
        <v>2343</v>
      </c>
      <c r="B178" s="18" t="s">
        <v>2335</v>
      </c>
      <c r="C178" s="18" t="s">
        <v>2338</v>
      </c>
      <c r="D178" s="18" t="s">
        <v>2340</v>
      </c>
      <c r="E178" s="18" t="s">
        <v>2341</v>
      </c>
      <c r="F178" s="18" t="s">
        <v>2342</v>
      </c>
      <c r="G178" s="18" t="s">
        <v>5994</v>
      </c>
      <c r="H178" s="18" t="s">
        <v>5995</v>
      </c>
    </row>
    <row r="179" spans="1:8" ht="14.25" customHeight="1" x14ac:dyDescent="0.2">
      <c r="A179" s="18" t="s">
        <v>3256</v>
      </c>
      <c r="B179" s="18" t="s">
        <v>3249</v>
      </c>
      <c r="C179" s="18" t="s">
        <v>3251</v>
      </c>
      <c r="D179" s="18" t="s">
        <v>3253</v>
      </c>
      <c r="E179" s="18" t="s">
        <v>3254</v>
      </c>
      <c r="F179" s="18" t="s">
        <v>3255</v>
      </c>
      <c r="G179" s="18" t="s">
        <v>5996</v>
      </c>
    </row>
    <row r="180" spans="1:8" ht="14.25" customHeight="1" x14ac:dyDescent="0.2">
      <c r="A180" s="18" t="s">
        <v>3226</v>
      </c>
      <c r="B180" s="18" t="s">
        <v>185</v>
      </c>
      <c r="C180" s="18" t="s">
        <v>3223</v>
      </c>
      <c r="D180" s="18" t="s">
        <v>242</v>
      </c>
      <c r="E180" s="18" t="s">
        <v>3224</v>
      </c>
      <c r="F180" s="18" t="s">
        <v>3225</v>
      </c>
      <c r="G180" s="18" t="s">
        <v>5917</v>
      </c>
    </row>
    <row r="181" spans="1:8" ht="14.25" customHeight="1" x14ac:dyDescent="0.2">
      <c r="A181" s="18" t="s">
        <v>346</v>
      </c>
      <c r="B181" s="18" t="s">
        <v>336</v>
      </c>
      <c r="C181" s="18" t="s">
        <v>338</v>
      </c>
      <c r="D181" s="18" t="s">
        <v>340</v>
      </c>
      <c r="E181" s="18" t="s">
        <v>342</v>
      </c>
      <c r="F181" s="18" t="s">
        <v>344</v>
      </c>
      <c r="G181" s="18" t="s">
        <v>5997</v>
      </c>
    </row>
    <row r="182" spans="1:8" ht="14.25" customHeight="1" x14ac:dyDescent="0.2">
      <c r="A182" s="18" t="s">
        <v>958</v>
      </c>
      <c r="B182" s="18" t="s">
        <v>952</v>
      </c>
      <c r="C182" s="18" t="s">
        <v>954</v>
      </c>
      <c r="D182" s="18" t="s">
        <v>955</v>
      </c>
      <c r="E182" s="18" t="s">
        <v>956</v>
      </c>
      <c r="F182" s="18" t="s">
        <v>957</v>
      </c>
      <c r="G182" s="18" t="s">
        <v>5998</v>
      </c>
    </row>
    <row r="183" spans="1:8" ht="14.25" customHeight="1" x14ac:dyDescent="0.2">
      <c r="A183" s="18" t="s">
        <v>2381</v>
      </c>
      <c r="B183" s="18" t="s">
        <v>2377</v>
      </c>
      <c r="C183" s="18" t="s">
        <v>2378</v>
      </c>
      <c r="D183" s="18" t="s">
        <v>2379</v>
      </c>
      <c r="E183" s="18" t="s">
        <v>2380</v>
      </c>
      <c r="F183" s="18" t="s">
        <v>860</v>
      </c>
      <c r="G183" s="18" t="s">
        <v>5999</v>
      </c>
    </row>
    <row r="184" spans="1:8" ht="14.25" customHeight="1" x14ac:dyDescent="0.2">
      <c r="A184" s="18" t="s">
        <v>4767</v>
      </c>
      <c r="B184" s="18" t="s">
        <v>4762</v>
      </c>
      <c r="C184" s="18" t="s">
        <v>4763</v>
      </c>
      <c r="D184" s="18" t="s">
        <v>4764</v>
      </c>
      <c r="E184" s="18" t="s">
        <v>4765</v>
      </c>
      <c r="F184" s="18" t="s">
        <v>4766</v>
      </c>
      <c r="G184" s="18" t="s">
        <v>6000</v>
      </c>
    </row>
    <row r="185" spans="1:8" ht="14.25" customHeight="1" x14ac:dyDescent="0.2">
      <c r="A185" s="18" t="s">
        <v>1491</v>
      </c>
      <c r="B185" s="18" t="s">
        <v>1487</v>
      </c>
      <c r="C185" s="18" t="s">
        <v>1488</v>
      </c>
      <c r="D185" s="18" t="s">
        <v>242</v>
      </c>
      <c r="E185" s="18" t="s">
        <v>1489</v>
      </c>
      <c r="F185" s="18" t="s">
        <v>1490</v>
      </c>
      <c r="G185" s="18" t="s">
        <v>6001</v>
      </c>
    </row>
    <row r="186" spans="1:8" ht="14.25" customHeight="1" x14ac:dyDescent="0.2">
      <c r="A186" s="18" t="s">
        <v>2917</v>
      </c>
      <c r="B186" s="18" t="s">
        <v>2912</v>
      </c>
      <c r="C186" s="18" t="s">
        <v>2914</v>
      </c>
      <c r="D186" s="18" t="s">
        <v>2915</v>
      </c>
      <c r="E186" s="18" t="s">
        <v>2916</v>
      </c>
      <c r="F186" s="18" t="s">
        <v>513</v>
      </c>
      <c r="G186" s="18" t="s">
        <v>6002</v>
      </c>
    </row>
    <row r="187" spans="1:8" ht="14.25" customHeight="1" x14ac:dyDescent="0.2">
      <c r="A187" s="18" t="s">
        <v>2143</v>
      </c>
      <c r="B187" s="18" t="s">
        <v>2138</v>
      </c>
      <c r="C187" s="18" t="s">
        <v>2139</v>
      </c>
      <c r="D187" s="18" t="s">
        <v>242</v>
      </c>
      <c r="E187" s="18" t="s">
        <v>2141</v>
      </c>
      <c r="F187" s="18" t="s">
        <v>2142</v>
      </c>
      <c r="G187" s="18" t="s">
        <v>6003</v>
      </c>
    </row>
    <row r="188" spans="1:8" ht="14.25" customHeight="1" x14ac:dyDescent="0.2">
      <c r="A188" s="18" t="s">
        <v>1424</v>
      </c>
      <c r="B188" s="18" t="s">
        <v>1414</v>
      </c>
      <c r="C188" s="2" t="s">
        <v>1416</v>
      </c>
      <c r="D188" s="2" t="s">
        <v>1418</v>
      </c>
      <c r="E188" s="2" t="s">
        <v>1420</v>
      </c>
      <c r="F188" s="2" t="s">
        <v>1422</v>
      </c>
      <c r="G188" s="18" t="s">
        <v>6004</v>
      </c>
    </row>
    <row r="189" spans="1:8" ht="14.25" customHeight="1" x14ac:dyDescent="0.2">
      <c r="A189" s="18" t="s">
        <v>3172</v>
      </c>
      <c r="B189" s="18" t="s">
        <v>3169</v>
      </c>
      <c r="C189" s="18" t="s">
        <v>3170</v>
      </c>
      <c r="D189" s="18" t="s">
        <v>123</v>
      </c>
      <c r="E189" s="18" t="s">
        <v>3171</v>
      </c>
      <c r="F189" s="18" t="s">
        <v>2073</v>
      </c>
      <c r="G189" s="18" t="s">
        <v>6005</v>
      </c>
    </row>
    <row r="190" spans="1:8" ht="14.25" customHeight="1" x14ac:dyDescent="0.2">
      <c r="A190" s="18" t="s">
        <v>4896</v>
      </c>
      <c r="B190" s="18" t="s">
        <v>5646</v>
      </c>
      <c r="C190" s="18" t="s">
        <v>6006</v>
      </c>
      <c r="D190" s="18" t="s">
        <v>4893</v>
      </c>
      <c r="E190" s="18" t="s">
        <v>6007</v>
      </c>
      <c r="F190" s="18" t="s">
        <v>6008</v>
      </c>
      <c r="G190" s="18" t="s">
        <v>6009</v>
      </c>
    </row>
    <row r="191" spans="1:8" ht="14.25" customHeight="1" x14ac:dyDescent="0.2">
      <c r="A191" s="18" t="s">
        <v>3790</v>
      </c>
      <c r="B191" s="108">
        <v>-99</v>
      </c>
      <c r="C191" s="18" t="s">
        <v>3784</v>
      </c>
      <c r="D191" s="18" t="s">
        <v>3786</v>
      </c>
      <c r="E191" s="18" t="s">
        <v>3788</v>
      </c>
      <c r="F191" s="18" t="s">
        <v>3789</v>
      </c>
      <c r="G191" s="18" t="s">
        <v>6010</v>
      </c>
    </row>
    <row r="192" spans="1:8" ht="14.25" customHeight="1" x14ac:dyDescent="0.2">
      <c r="A192" s="18" t="s">
        <v>2091</v>
      </c>
      <c r="B192" s="18" t="s">
        <v>2088</v>
      </c>
      <c r="C192" s="18" t="s">
        <v>2089</v>
      </c>
      <c r="D192" s="18" t="s">
        <v>123</v>
      </c>
      <c r="E192" s="18" t="s">
        <v>2090</v>
      </c>
      <c r="F192" s="18" t="s">
        <v>1511</v>
      </c>
      <c r="G192" s="18" t="s">
        <v>6011</v>
      </c>
    </row>
    <row r="193" spans="1:8" ht="14.25" customHeight="1" x14ac:dyDescent="0.2">
      <c r="A193" s="18" t="s">
        <v>2622</v>
      </c>
      <c r="B193" s="18" t="s">
        <v>2618</v>
      </c>
      <c r="C193" s="18" t="s">
        <v>2619</v>
      </c>
      <c r="D193" s="18" t="s">
        <v>2620</v>
      </c>
      <c r="E193" s="108">
        <v>-99</v>
      </c>
      <c r="F193" s="18" t="s">
        <v>2621</v>
      </c>
      <c r="G193" s="18" t="s">
        <v>6012</v>
      </c>
    </row>
    <row r="194" spans="1:8" ht="14.25" customHeight="1" x14ac:dyDescent="0.2">
      <c r="A194" s="18" t="s">
        <v>3542</v>
      </c>
      <c r="B194" s="2" t="s">
        <v>3536</v>
      </c>
      <c r="C194" s="18" t="s">
        <v>3537</v>
      </c>
      <c r="D194" s="18" t="s">
        <v>3538</v>
      </c>
      <c r="E194" s="2" t="s">
        <v>3539</v>
      </c>
      <c r="F194" s="18" t="s">
        <v>3541</v>
      </c>
      <c r="G194" s="18" t="s">
        <v>6013</v>
      </c>
    </row>
    <row r="195" spans="1:8" ht="14.25" customHeight="1" x14ac:dyDescent="0.2">
      <c r="A195" s="18" t="s">
        <v>1789</v>
      </c>
      <c r="B195" s="18" t="s">
        <v>5489</v>
      </c>
      <c r="C195" s="18" t="s">
        <v>1785</v>
      </c>
      <c r="D195" s="18" t="s">
        <v>6014</v>
      </c>
      <c r="E195" s="18" t="s">
        <v>6015</v>
      </c>
      <c r="F195" s="108">
        <v>-99</v>
      </c>
      <c r="G195" s="18" t="s">
        <v>6016</v>
      </c>
    </row>
    <row r="196" spans="1:8" ht="14.25" customHeight="1" x14ac:dyDescent="0.2">
      <c r="A196" s="18" t="s">
        <v>2311</v>
      </c>
      <c r="B196" s="18" t="s">
        <v>2304</v>
      </c>
      <c r="C196" s="18" t="s">
        <v>2305</v>
      </c>
      <c r="D196" s="18" t="s">
        <v>2307</v>
      </c>
      <c r="E196" s="18" t="s">
        <v>2308</v>
      </c>
      <c r="F196" s="18" t="s">
        <v>2309</v>
      </c>
      <c r="G196" s="18" t="s">
        <v>6017</v>
      </c>
    </row>
    <row r="197" spans="1:8" ht="14.25" customHeight="1" x14ac:dyDescent="0.2">
      <c r="A197" s="18" t="s">
        <v>188</v>
      </c>
      <c r="B197" s="18" t="s">
        <v>6018</v>
      </c>
      <c r="C197" s="18" t="s">
        <v>184</v>
      </c>
      <c r="D197" s="18" t="s">
        <v>185</v>
      </c>
      <c r="E197" s="18" t="s">
        <v>184</v>
      </c>
      <c r="F197" s="18" t="s">
        <v>187</v>
      </c>
      <c r="G197" s="18">
        <v>13</v>
      </c>
      <c r="H197" s="18" t="s">
        <v>5995</v>
      </c>
    </row>
    <row r="198" spans="1:8" ht="14.25" customHeight="1" x14ac:dyDescent="0.2">
      <c r="A198" s="18" t="s">
        <v>3796</v>
      </c>
      <c r="B198" s="18" t="s">
        <v>3791</v>
      </c>
      <c r="C198" s="18" t="s">
        <v>3792</v>
      </c>
      <c r="D198" s="18" t="s">
        <v>3793</v>
      </c>
      <c r="E198" s="2" t="s">
        <v>3794</v>
      </c>
      <c r="F198" s="2" t="s">
        <v>3795</v>
      </c>
      <c r="G198" s="18" t="s">
        <v>6019</v>
      </c>
    </row>
    <row r="199" spans="1:8" ht="14.25" customHeight="1" x14ac:dyDescent="0.2">
      <c r="A199" s="18" t="s">
        <v>3472</v>
      </c>
      <c r="B199" s="18" t="s">
        <v>3466</v>
      </c>
      <c r="C199" s="18" t="s">
        <v>3467</v>
      </c>
      <c r="D199" s="18" t="s">
        <v>3469</v>
      </c>
      <c r="E199" s="18" t="s">
        <v>3470</v>
      </c>
      <c r="F199" s="18" t="s">
        <v>3471</v>
      </c>
      <c r="G199" s="18" t="s">
        <v>6020</v>
      </c>
    </row>
    <row r="200" spans="1:8" ht="14.25" customHeight="1" x14ac:dyDescent="0.2">
      <c r="A200" s="18" t="s">
        <v>3614</v>
      </c>
      <c r="B200" s="108">
        <v>-99</v>
      </c>
      <c r="C200" s="108">
        <v>-99</v>
      </c>
      <c r="D200" s="18" t="s">
        <v>3612</v>
      </c>
      <c r="E200" s="108">
        <v>-99</v>
      </c>
      <c r="F200" s="108">
        <v>-99</v>
      </c>
      <c r="G200" s="18" t="s">
        <v>6021</v>
      </c>
    </row>
    <row r="201" spans="1:8" ht="14.25" customHeight="1" x14ac:dyDescent="0.2">
      <c r="A201" s="18" t="s">
        <v>3939</v>
      </c>
      <c r="B201" s="18" t="s">
        <v>5600</v>
      </c>
      <c r="C201" s="18" t="s">
        <v>242</v>
      </c>
      <c r="D201" s="18" t="s">
        <v>123</v>
      </c>
      <c r="E201" s="18" t="s">
        <v>6022</v>
      </c>
      <c r="F201" s="18" t="s">
        <v>6023</v>
      </c>
      <c r="G201" s="18" t="s">
        <v>6024</v>
      </c>
    </row>
    <row r="202" spans="1:8" ht="14.25" customHeight="1" x14ac:dyDescent="0.2">
      <c r="A202" s="18" t="s">
        <v>272</v>
      </c>
      <c r="B202" s="18" t="s">
        <v>242</v>
      </c>
      <c r="C202" s="18" t="s">
        <v>242</v>
      </c>
      <c r="D202" s="18" t="s">
        <v>242</v>
      </c>
      <c r="E202" s="18" t="s">
        <v>242</v>
      </c>
      <c r="F202" s="18" t="s">
        <v>242</v>
      </c>
      <c r="G202" s="18">
        <v>13</v>
      </c>
    </row>
    <row r="203" spans="1:8" ht="14.25" customHeight="1" x14ac:dyDescent="0.2">
      <c r="A203" s="18" t="s">
        <v>4951</v>
      </c>
      <c r="B203" s="18" t="s">
        <v>4947</v>
      </c>
      <c r="C203" s="18" t="s">
        <v>4948</v>
      </c>
      <c r="D203" s="18" t="s">
        <v>4949</v>
      </c>
      <c r="E203" s="18" t="s">
        <v>4950</v>
      </c>
      <c r="F203" s="18" t="s">
        <v>1862</v>
      </c>
      <c r="G203" s="18" t="s">
        <v>6025</v>
      </c>
    </row>
    <row r="204" spans="1:8" ht="14.25" customHeight="1" x14ac:dyDescent="0.2">
      <c r="A204" s="18" t="s">
        <v>146</v>
      </c>
      <c r="B204" s="18" t="s">
        <v>144</v>
      </c>
      <c r="C204" s="18" t="s">
        <v>145</v>
      </c>
      <c r="D204" s="108">
        <v>-99</v>
      </c>
      <c r="E204" s="108">
        <v>-99</v>
      </c>
      <c r="F204" s="108">
        <v>-99</v>
      </c>
      <c r="G204" s="18" t="s">
        <v>6026</v>
      </c>
    </row>
    <row r="205" spans="1:8" ht="14.25" customHeight="1" x14ac:dyDescent="0.2">
      <c r="A205" s="18" t="s">
        <v>2231</v>
      </c>
      <c r="B205" s="18" t="s">
        <v>2224</v>
      </c>
      <c r="C205" s="2" t="s">
        <v>2225</v>
      </c>
      <c r="D205" s="2" t="s">
        <v>2227</v>
      </c>
      <c r="E205" s="2" t="s">
        <v>2228</v>
      </c>
      <c r="F205" s="2" t="s">
        <v>2229</v>
      </c>
      <c r="G205" s="18" t="s">
        <v>6027</v>
      </c>
    </row>
    <row r="206" spans="1:8" ht="14.25" customHeight="1" x14ac:dyDescent="0.2">
      <c r="A206" s="18" t="s">
        <v>847</v>
      </c>
      <c r="B206" s="18" t="s">
        <v>5454</v>
      </c>
      <c r="C206" s="18" t="s">
        <v>842</v>
      </c>
      <c r="D206" s="18" t="s">
        <v>6028</v>
      </c>
      <c r="E206" s="18" t="s">
        <v>6029</v>
      </c>
      <c r="F206" s="18" t="s">
        <v>6030</v>
      </c>
      <c r="G206" s="18" t="s">
        <v>6031</v>
      </c>
      <c r="H206" s="18" t="s">
        <v>5829</v>
      </c>
    </row>
    <row r="207" spans="1:8" ht="14.25" customHeight="1" x14ac:dyDescent="0.2">
      <c r="A207" s="18" t="s">
        <v>1214</v>
      </c>
      <c r="B207" s="18" t="s">
        <v>1210</v>
      </c>
      <c r="C207" s="18" t="s">
        <v>1211</v>
      </c>
      <c r="D207" s="108">
        <v>-99</v>
      </c>
      <c r="E207" s="108">
        <v>-99</v>
      </c>
      <c r="F207" s="18" t="s">
        <v>1213</v>
      </c>
      <c r="G207" s="18" t="s">
        <v>6032</v>
      </c>
      <c r="H207" s="18" t="s">
        <v>5829</v>
      </c>
    </row>
    <row r="208" spans="1:8" ht="14.25" customHeight="1" x14ac:dyDescent="0.2">
      <c r="A208" s="18" t="s">
        <v>4136</v>
      </c>
      <c r="B208" s="18" t="s">
        <v>4130</v>
      </c>
      <c r="C208" s="18" t="s">
        <v>4131</v>
      </c>
      <c r="D208" s="18" t="s">
        <v>4133</v>
      </c>
      <c r="E208" s="18" t="s">
        <v>4134</v>
      </c>
      <c r="F208" s="18" t="s">
        <v>4135</v>
      </c>
      <c r="G208" s="18" t="s">
        <v>6033</v>
      </c>
    </row>
    <row r="209" spans="1:8" ht="14.25" customHeight="1" x14ac:dyDescent="0.2">
      <c r="A209" s="18" t="s">
        <v>5006</v>
      </c>
      <c r="B209" s="18" t="s">
        <v>5001</v>
      </c>
      <c r="C209" s="18" t="s">
        <v>5002</v>
      </c>
      <c r="D209" s="18" t="s">
        <v>5004</v>
      </c>
      <c r="E209" s="18" t="s">
        <v>513</v>
      </c>
      <c r="F209" s="18" t="s">
        <v>5005</v>
      </c>
      <c r="G209" s="18" t="s">
        <v>6034</v>
      </c>
    </row>
    <row r="210" spans="1:8" ht="14.25" customHeight="1" x14ac:dyDescent="0.2">
      <c r="A210" s="18" t="s">
        <v>2280</v>
      </c>
      <c r="B210" s="18" t="s">
        <v>2275</v>
      </c>
      <c r="C210" s="18" t="s">
        <v>2276</v>
      </c>
      <c r="D210" s="18" t="s">
        <v>2277</v>
      </c>
      <c r="E210" s="18" t="s">
        <v>2278</v>
      </c>
      <c r="F210" s="2" t="s">
        <v>2279</v>
      </c>
      <c r="G210" s="18" t="s">
        <v>6035</v>
      </c>
    </row>
    <row r="211" spans="1:8" ht="14.25" customHeight="1" x14ac:dyDescent="0.2">
      <c r="A211" s="18" t="s">
        <v>1048</v>
      </c>
      <c r="B211" s="18" t="s">
        <v>1042</v>
      </c>
      <c r="C211" s="18" t="s">
        <v>1043</v>
      </c>
      <c r="D211" s="18" t="s">
        <v>1044</v>
      </c>
      <c r="E211" s="18" t="s">
        <v>1045</v>
      </c>
      <c r="F211" s="18" t="s">
        <v>1046</v>
      </c>
      <c r="G211" s="18" t="s">
        <v>6036</v>
      </c>
      <c r="H211" s="18" t="s">
        <v>5829</v>
      </c>
    </row>
    <row r="212" spans="1:8" ht="14.25" customHeight="1" x14ac:dyDescent="0.2">
      <c r="A212" s="18" t="s">
        <v>4329</v>
      </c>
      <c r="B212" s="18" t="s">
        <v>4322</v>
      </c>
      <c r="C212" s="18" t="s">
        <v>4323</v>
      </c>
      <c r="D212" s="18" t="s">
        <v>4325</v>
      </c>
      <c r="E212" s="18" t="s">
        <v>4327</v>
      </c>
      <c r="F212" s="18" t="s">
        <v>4328</v>
      </c>
      <c r="G212" s="18" t="s">
        <v>6037</v>
      </c>
    </row>
    <row r="213" spans="1:8" ht="14.25" customHeight="1" x14ac:dyDescent="0.2">
      <c r="A213" s="18" t="s">
        <v>1325</v>
      </c>
      <c r="B213" s="18" t="s">
        <v>1318</v>
      </c>
      <c r="C213" s="18" t="s">
        <v>1320</v>
      </c>
      <c r="D213" s="18" t="s">
        <v>1321</v>
      </c>
      <c r="E213" s="2" t="s">
        <v>1322</v>
      </c>
      <c r="F213" s="18" t="s">
        <v>1324</v>
      </c>
      <c r="G213" s="18" t="s">
        <v>6038</v>
      </c>
    </row>
    <row r="214" spans="1:8" ht="14.25" customHeight="1" x14ac:dyDescent="0.2">
      <c r="A214" s="18" t="s">
        <v>1298</v>
      </c>
      <c r="B214" s="18" t="s">
        <v>1290</v>
      </c>
      <c r="C214" s="18" t="s">
        <v>1292</v>
      </c>
      <c r="D214" s="18" t="s">
        <v>1293</v>
      </c>
      <c r="E214" s="18" t="s">
        <v>1295</v>
      </c>
      <c r="F214" s="18" t="s">
        <v>1296</v>
      </c>
      <c r="G214" s="18" t="s">
        <v>6039</v>
      </c>
    </row>
    <row r="215" spans="1:8" ht="14.25" customHeight="1" x14ac:dyDescent="0.2">
      <c r="A215" s="18" t="s">
        <v>237</v>
      </c>
      <c r="B215" s="18" t="s">
        <v>230</v>
      </c>
      <c r="C215" s="18" t="s">
        <v>232</v>
      </c>
      <c r="D215" s="18" t="s">
        <v>234</v>
      </c>
      <c r="E215" s="18" t="s">
        <v>235</v>
      </c>
      <c r="F215" s="18" t="s">
        <v>236</v>
      </c>
      <c r="G215" s="18" t="s">
        <v>6040</v>
      </c>
      <c r="H215" s="18" t="s">
        <v>6041</v>
      </c>
    </row>
    <row r="216" spans="1:8" ht="14.25" customHeight="1" x14ac:dyDescent="0.2">
      <c r="A216" s="18" t="s">
        <v>2932</v>
      </c>
      <c r="B216" s="18" t="s">
        <v>2929</v>
      </c>
      <c r="C216" s="18" t="s">
        <v>2930</v>
      </c>
      <c r="D216" s="18" t="s">
        <v>585</v>
      </c>
      <c r="E216" s="18" t="s">
        <v>2931</v>
      </c>
      <c r="F216" s="18" t="s">
        <v>585</v>
      </c>
      <c r="G216" s="18" t="s">
        <v>6042</v>
      </c>
    </row>
    <row r="217" spans="1:8" ht="14.25" customHeight="1" x14ac:dyDescent="0.2">
      <c r="A217" s="18" t="s">
        <v>2251</v>
      </c>
      <c r="B217" s="18" t="s">
        <v>2247</v>
      </c>
      <c r="C217" s="18" t="s">
        <v>2248</v>
      </c>
      <c r="D217" s="108">
        <v>-99</v>
      </c>
      <c r="E217" s="18" t="s">
        <v>2249</v>
      </c>
      <c r="F217" s="18" t="s">
        <v>2250</v>
      </c>
      <c r="G217" s="18" t="s">
        <v>6043</v>
      </c>
    </row>
    <row r="218" spans="1:8" ht="14.25" customHeight="1" x14ac:dyDescent="0.2">
      <c r="A218" s="18" t="s">
        <v>4115</v>
      </c>
      <c r="B218" s="108">
        <v>-99</v>
      </c>
      <c r="C218" s="18" t="s">
        <v>4113</v>
      </c>
      <c r="D218" s="108">
        <v>-99</v>
      </c>
      <c r="E218" s="108">
        <v>-99</v>
      </c>
      <c r="F218" s="18" t="s">
        <v>4114</v>
      </c>
      <c r="G218" s="18" t="s">
        <v>6044</v>
      </c>
    </row>
    <row r="219" spans="1:8" ht="14.25" customHeight="1" x14ac:dyDescent="0.2">
      <c r="A219" s="18" t="s">
        <v>2576</v>
      </c>
      <c r="B219" s="18" t="s">
        <v>2570</v>
      </c>
      <c r="C219" s="18" t="s">
        <v>2571</v>
      </c>
      <c r="D219" s="18" t="s">
        <v>2573</v>
      </c>
      <c r="E219" s="18" t="s">
        <v>2574</v>
      </c>
      <c r="F219" s="18" t="s">
        <v>2575</v>
      </c>
      <c r="G219" s="18" t="s">
        <v>6045</v>
      </c>
    </row>
    <row r="220" spans="1:8" ht="14.25" customHeight="1" x14ac:dyDescent="0.2">
      <c r="A220" s="18" t="s">
        <v>1176</v>
      </c>
      <c r="B220" s="18" t="s">
        <v>1167</v>
      </c>
      <c r="C220" s="2" t="s">
        <v>1169</v>
      </c>
      <c r="D220" s="2" t="s">
        <v>1171</v>
      </c>
      <c r="E220" s="2" t="s">
        <v>1173</v>
      </c>
      <c r="F220" s="2" t="s">
        <v>1174</v>
      </c>
      <c r="G220" s="18" t="s">
        <v>6046</v>
      </c>
    </row>
    <row r="221" spans="1:8" ht="14.25" customHeight="1" x14ac:dyDescent="0.2">
      <c r="A221" s="18" t="s">
        <v>4607</v>
      </c>
      <c r="B221" s="18" t="s">
        <v>4599</v>
      </c>
      <c r="C221" s="18" t="s">
        <v>4601</v>
      </c>
      <c r="D221" s="18" t="s">
        <v>4603</v>
      </c>
      <c r="E221" s="2" t="s">
        <v>4605</v>
      </c>
      <c r="F221" s="18" t="s">
        <v>4606</v>
      </c>
      <c r="G221" s="18" t="s">
        <v>6047</v>
      </c>
    </row>
    <row r="222" spans="1:8" ht="14.25" customHeight="1" x14ac:dyDescent="0.2">
      <c r="A222" s="18" t="s">
        <v>3817</v>
      </c>
      <c r="B222" s="18" t="s">
        <v>3816</v>
      </c>
      <c r="C222" s="108">
        <v>-99</v>
      </c>
      <c r="D222" s="108">
        <v>-99</v>
      </c>
      <c r="E222" s="108">
        <v>-99</v>
      </c>
      <c r="F222" s="108">
        <v>-99</v>
      </c>
      <c r="G222" s="18" t="s">
        <v>6048</v>
      </c>
    </row>
    <row r="223" spans="1:8" ht="14.25" customHeight="1" x14ac:dyDescent="0.2">
      <c r="A223" s="18" t="s">
        <v>2543</v>
      </c>
      <c r="B223" s="18" t="s">
        <v>2538</v>
      </c>
      <c r="C223" s="18" t="s">
        <v>513</v>
      </c>
      <c r="D223" s="18" t="s">
        <v>2539</v>
      </c>
      <c r="E223" s="18" t="s">
        <v>2540</v>
      </c>
      <c r="F223" s="18" t="s">
        <v>2542</v>
      </c>
      <c r="G223" s="18" t="s">
        <v>6049</v>
      </c>
    </row>
    <row r="224" spans="1:8" ht="14.25" customHeight="1" x14ac:dyDescent="0.2">
      <c r="A224" s="18" t="s">
        <v>4477</v>
      </c>
      <c r="B224" s="18" t="s">
        <v>6050</v>
      </c>
      <c r="C224" s="108">
        <v>-99</v>
      </c>
      <c r="D224" s="108">
        <v>-99</v>
      </c>
      <c r="E224" s="108">
        <v>-99</v>
      </c>
      <c r="F224" s="108">
        <v>-99</v>
      </c>
      <c r="G224" s="18" t="s">
        <v>5886</v>
      </c>
    </row>
    <row r="225" spans="1:8" ht="14.25" customHeight="1" x14ac:dyDescent="0.2">
      <c r="A225" s="18" t="s">
        <v>3691</v>
      </c>
      <c r="B225" s="18" t="s">
        <v>5588</v>
      </c>
      <c r="C225" s="18" t="s">
        <v>3685</v>
      </c>
      <c r="D225" s="18" t="s">
        <v>3687</v>
      </c>
      <c r="E225" s="18" t="s">
        <v>6051</v>
      </c>
      <c r="F225" s="18" t="s">
        <v>6052</v>
      </c>
      <c r="G225" s="18" t="s">
        <v>6053</v>
      </c>
      <c r="H225" s="18" t="s">
        <v>6054</v>
      </c>
    </row>
    <row r="226" spans="1:8" ht="14.25" customHeight="1" x14ac:dyDescent="0.2">
      <c r="A226" s="18" t="s">
        <v>4746</v>
      </c>
      <c r="B226" s="18" t="s">
        <v>2737</v>
      </c>
      <c r="C226" s="18" t="s">
        <v>4740</v>
      </c>
      <c r="D226" s="18" t="s">
        <v>4742</v>
      </c>
      <c r="E226" s="2" t="s">
        <v>4744</v>
      </c>
      <c r="F226" s="18" t="s">
        <v>4745</v>
      </c>
      <c r="G226" s="18" t="s">
        <v>6055</v>
      </c>
      <c r="H226" s="18" t="s">
        <v>6056</v>
      </c>
    </row>
    <row r="227" spans="1:8" ht="14.25" customHeight="1" x14ac:dyDescent="0.2">
      <c r="A227" s="18" t="s">
        <v>4295</v>
      </c>
      <c r="B227" s="18" t="s">
        <v>4288</v>
      </c>
      <c r="C227" s="18" t="s">
        <v>4290</v>
      </c>
      <c r="D227" s="18" t="s">
        <v>4292</v>
      </c>
      <c r="E227" s="18" t="s">
        <v>4293</v>
      </c>
      <c r="F227" s="18" t="s">
        <v>4294</v>
      </c>
      <c r="G227" s="18" t="s">
        <v>6057</v>
      </c>
    </row>
    <row r="228" spans="1:8" ht="14.25" customHeight="1" x14ac:dyDescent="0.2">
      <c r="A228" s="18" t="s">
        <v>3570</v>
      </c>
      <c r="B228" s="18" t="s">
        <v>3564</v>
      </c>
      <c r="C228" s="2" t="s">
        <v>3565</v>
      </c>
      <c r="D228" s="2" t="s">
        <v>3567</v>
      </c>
      <c r="E228" s="18" t="s">
        <v>3568</v>
      </c>
      <c r="F228" s="18" t="s">
        <v>3569</v>
      </c>
      <c r="G228" s="18" t="s">
        <v>6058</v>
      </c>
      <c r="H228" s="18" t="s">
        <v>5829</v>
      </c>
    </row>
    <row r="229" spans="1:8" ht="14.25" customHeight="1" x14ac:dyDescent="0.2">
      <c r="A229" s="18" t="s">
        <v>3967</v>
      </c>
      <c r="B229" s="18" t="s">
        <v>187</v>
      </c>
      <c r="C229" s="18" t="s">
        <v>6059</v>
      </c>
      <c r="D229" s="2" t="s">
        <v>3964</v>
      </c>
      <c r="E229" s="18" t="s">
        <v>6060</v>
      </c>
      <c r="F229" s="18" t="s">
        <v>6061</v>
      </c>
      <c r="G229" s="18" t="s">
        <v>6062</v>
      </c>
    </row>
    <row r="230" spans="1:8" ht="14.25" customHeight="1" x14ac:dyDescent="0.2">
      <c r="A230" s="18" t="s">
        <v>3883</v>
      </c>
      <c r="B230" s="18" t="s">
        <v>3878</v>
      </c>
      <c r="C230" s="18" t="s">
        <v>3879</v>
      </c>
      <c r="D230" s="18" t="s">
        <v>3880</v>
      </c>
      <c r="E230" s="18" t="s">
        <v>3881</v>
      </c>
      <c r="F230" s="18" t="s">
        <v>3882</v>
      </c>
      <c r="G230" s="18" t="s">
        <v>6063</v>
      </c>
    </row>
    <row r="231" spans="1:8" ht="14.25" customHeight="1" x14ac:dyDescent="0.2">
      <c r="A231" s="18" t="s">
        <v>2878</v>
      </c>
      <c r="B231" s="18" t="s">
        <v>2873</v>
      </c>
      <c r="C231" s="18" t="s">
        <v>2874</v>
      </c>
      <c r="D231" s="18" t="s">
        <v>2875</v>
      </c>
      <c r="E231" s="18" t="s">
        <v>2876</v>
      </c>
      <c r="F231" s="18" t="s">
        <v>2877</v>
      </c>
      <c r="G231" s="18" t="s">
        <v>6064</v>
      </c>
    </row>
    <row r="232" spans="1:8" ht="14.25" customHeight="1" x14ac:dyDescent="0.2">
      <c r="A232" s="18" t="s">
        <v>3410</v>
      </c>
      <c r="B232" s="18" t="s">
        <v>5576</v>
      </c>
      <c r="C232" s="18" t="s">
        <v>3406</v>
      </c>
      <c r="D232" s="18" t="s">
        <v>3407</v>
      </c>
      <c r="E232" s="18" t="s">
        <v>6065</v>
      </c>
      <c r="F232" s="18" t="s">
        <v>6066</v>
      </c>
      <c r="G232" s="18" t="s">
        <v>6067</v>
      </c>
    </row>
    <row r="233" spans="1:8" ht="14.25" customHeight="1" x14ac:dyDescent="0.2">
      <c r="A233" s="18" t="s">
        <v>1605</v>
      </c>
      <c r="B233" s="108">
        <v>-99</v>
      </c>
      <c r="C233" s="18" t="s">
        <v>1603</v>
      </c>
      <c r="D233" s="18" t="s">
        <v>1122</v>
      </c>
      <c r="E233" s="18" t="s">
        <v>1604</v>
      </c>
      <c r="F233" s="18" t="s">
        <v>624</v>
      </c>
      <c r="G233" s="18" t="s">
        <v>6068</v>
      </c>
    </row>
    <row r="234" spans="1:8" ht="14.25" customHeight="1" x14ac:dyDescent="0.2">
      <c r="A234" s="18" t="s">
        <v>1015</v>
      </c>
      <c r="B234" s="18" t="s">
        <v>1011</v>
      </c>
      <c r="C234" s="18" t="s">
        <v>1012</v>
      </c>
      <c r="D234" s="18" t="s">
        <v>242</v>
      </c>
      <c r="E234" s="2" t="s">
        <v>1013</v>
      </c>
      <c r="F234" s="18" t="s">
        <v>1014</v>
      </c>
      <c r="G234" s="18" t="s">
        <v>5917</v>
      </c>
    </row>
    <row r="235" spans="1:8" ht="14.25" customHeight="1" x14ac:dyDescent="0.2">
      <c r="A235" s="18" t="s">
        <v>2160</v>
      </c>
      <c r="B235" s="18" t="s">
        <v>2155</v>
      </c>
      <c r="C235" s="18" t="s">
        <v>2156</v>
      </c>
      <c r="D235" s="18" t="s">
        <v>2157</v>
      </c>
      <c r="E235" s="18" t="s">
        <v>2158</v>
      </c>
      <c r="F235" s="18" t="s">
        <v>2159</v>
      </c>
      <c r="G235" s="18" t="s">
        <v>6069</v>
      </c>
    </row>
    <row r="236" spans="1:8" ht="14.25" customHeight="1" x14ac:dyDescent="0.2">
      <c r="A236" s="18" t="s">
        <v>752</v>
      </c>
      <c r="B236" s="18" t="s">
        <v>743</v>
      </c>
      <c r="C236" s="18" t="s">
        <v>745</v>
      </c>
      <c r="D236" s="18" t="s">
        <v>747</v>
      </c>
      <c r="E236" s="18" t="s">
        <v>749</v>
      </c>
      <c r="F236" s="18" t="s">
        <v>750</v>
      </c>
      <c r="G236" s="18" t="s">
        <v>6070</v>
      </c>
    </row>
    <row r="237" spans="1:8" ht="14.25" customHeight="1" x14ac:dyDescent="0.2">
      <c r="A237" s="18" t="s">
        <v>4357</v>
      </c>
      <c r="B237" s="18" t="s">
        <v>4352</v>
      </c>
      <c r="C237" s="18" t="s">
        <v>4354</v>
      </c>
      <c r="D237" s="18" t="s">
        <v>1122</v>
      </c>
      <c r="E237" s="18" t="s">
        <v>4355</v>
      </c>
      <c r="F237" s="18" t="s">
        <v>4356</v>
      </c>
      <c r="G237" s="18" t="s">
        <v>6071</v>
      </c>
    </row>
    <row r="238" spans="1:8" ht="14.25" customHeight="1" x14ac:dyDescent="0.2">
      <c r="A238" s="18" t="s">
        <v>3404</v>
      </c>
      <c r="B238" s="18" t="s">
        <v>284</v>
      </c>
      <c r="C238" s="108">
        <v>-99</v>
      </c>
      <c r="D238" s="108">
        <v>-99</v>
      </c>
      <c r="E238" s="108">
        <v>-99</v>
      </c>
      <c r="F238" s="108">
        <v>-99</v>
      </c>
      <c r="G238" s="18" t="s">
        <v>5886</v>
      </c>
    </row>
    <row r="239" spans="1:8" ht="14.25" customHeight="1" x14ac:dyDescent="0.2">
      <c r="A239" s="18" t="s">
        <v>2840</v>
      </c>
      <c r="B239" s="18" t="s">
        <v>2838</v>
      </c>
      <c r="C239" s="18" t="s">
        <v>2839</v>
      </c>
      <c r="D239" s="108">
        <v>-99</v>
      </c>
      <c r="E239" s="108">
        <v>-99</v>
      </c>
      <c r="F239" s="108">
        <v>-99</v>
      </c>
      <c r="G239" s="18" t="s">
        <v>6072</v>
      </c>
    </row>
    <row r="240" spans="1:8" ht="14.25" customHeight="1" x14ac:dyDescent="0.2">
      <c r="A240" s="18" t="s">
        <v>2628</v>
      </c>
      <c r="B240" s="18" t="s">
        <v>2623</v>
      </c>
      <c r="C240" s="18" t="s">
        <v>2625</v>
      </c>
      <c r="D240" s="18" t="s">
        <v>242</v>
      </c>
      <c r="E240" s="18" t="s">
        <v>2626</v>
      </c>
      <c r="F240" s="18" t="s">
        <v>2627</v>
      </c>
      <c r="G240" s="18" t="s">
        <v>6073</v>
      </c>
    </row>
    <row r="241" spans="1:8" ht="14.25" customHeight="1" x14ac:dyDescent="0.2">
      <c r="A241" s="18" t="s">
        <v>3204</v>
      </c>
      <c r="B241" s="18" t="s">
        <v>3199</v>
      </c>
      <c r="C241" s="18" t="s">
        <v>3200</v>
      </c>
      <c r="D241" s="18" t="s">
        <v>3201</v>
      </c>
      <c r="E241" s="18" t="s">
        <v>3202</v>
      </c>
      <c r="F241" s="18" t="s">
        <v>3203</v>
      </c>
      <c r="G241" s="18" t="s">
        <v>6074</v>
      </c>
    </row>
    <row r="242" spans="1:8" ht="14.25" customHeight="1" x14ac:dyDescent="0.2">
      <c r="A242" s="18" t="s">
        <v>572</v>
      </c>
      <c r="B242" s="18" t="s">
        <v>5440</v>
      </c>
      <c r="C242" s="18" t="s">
        <v>6075</v>
      </c>
      <c r="D242" s="18" t="s">
        <v>6076</v>
      </c>
      <c r="E242" s="108">
        <v>-99</v>
      </c>
      <c r="F242" s="108">
        <v>-99</v>
      </c>
      <c r="G242" s="18" t="s">
        <v>6077</v>
      </c>
    </row>
    <row r="243" spans="1:8" ht="14.25" customHeight="1" x14ac:dyDescent="0.2">
      <c r="A243" s="18" t="s">
        <v>5066</v>
      </c>
      <c r="B243" s="18" t="s">
        <v>5064</v>
      </c>
      <c r="C243" s="18" t="s">
        <v>242</v>
      </c>
      <c r="D243" s="18" t="s">
        <v>185</v>
      </c>
      <c r="E243" s="18" t="s">
        <v>5065</v>
      </c>
      <c r="F243" s="108">
        <v>-99</v>
      </c>
      <c r="G243" s="18" t="s">
        <v>6078</v>
      </c>
    </row>
    <row r="244" spans="1:8" ht="14.25" customHeight="1" x14ac:dyDescent="0.2">
      <c r="A244" s="18" t="s">
        <v>4566</v>
      </c>
      <c r="B244" s="18" t="s">
        <v>6079</v>
      </c>
      <c r="C244" s="18" t="s">
        <v>6080</v>
      </c>
      <c r="D244" s="18" t="s">
        <v>4562</v>
      </c>
      <c r="E244" s="18" t="s">
        <v>6081</v>
      </c>
      <c r="F244" s="18" t="s">
        <v>6082</v>
      </c>
      <c r="G244" s="18" t="s">
        <v>6083</v>
      </c>
    </row>
    <row r="245" spans="1:8" ht="14.25" customHeight="1" x14ac:dyDescent="0.2">
      <c r="A245" s="18" t="s">
        <v>1081</v>
      </c>
      <c r="B245" s="18" t="s">
        <v>1074</v>
      </c>
      <c r="C245" s="18" t="s">
        <v>1076</v>
      </c>
      <c r="D245" s="18" t="s">
        <v>1078</v>
      </c>
      <c r="E245" s="2" t="s">
        <v>1079</v>
      </c>
      <c r="F245" s="18" t="s">
        <v>1080</v>
      </c>
      <c r="G245" s="18" t="s">
        <v>6084</v>
      </c>
      <c r="H245" s="18" t="s">
        <v>5829</v>
      </c>
    </row>
    <row r="246" spans="1:8" ht="14.25" customHeight="1" x14ac:dyDescent="0.2">
      <c r="A246" s="18" t="s">
        <v>4060</v>
      </c>
      <c r="B246" s="18" t="s">
        <v>4053</v>
      </c>
      <c r="C246" s="18" t="s">
        <v>4055</v>
      </c>
      <c r="D246" s="18" t="s">
        <v>4057</v>
      </c>
      <c r="E246" s="18" t="s">
        <v>4058</v>
      </c>
      <c r="F246" s="2" t="s">
        <v>4059</v>
      </c>
      <c r="G246" s="18" t="s">
        <v>6085</v>
      </c>
    </row>
    <row r="247" spans="1:8" ht="14.25" customHeight="1" x14ac:dyDescent="0.2">
      <c r="A247" s="18" t="s">
        <v>1056</v>
      </c>
      <c r="B247" s="18" t="s">
        <v>1049</v>
      </c>
      <c r="C247" s="18" t="s">
        <v>1051</v>
      </c>
      <c r="D247" s="18" t="s">
        <v>1052</v>
      </c>
      <c r="E247" s="2" t="s">
        <v>1054</v>
      </c>
      <c r="F247" s="18" t="s">
        <v>1055</v>
      </c>
      <c r="G247" s="18" t="s">
        <v>6086</v>
      </c>
    </row>
    <row r="248" spans="1:8" ht="14.25" customHeight="1" x14ac:dyDescent="0.2">
      <c r="A248" s="18" t="s">
        <v>1753</v>
      </c>
      <c r="B248" s="18" t="s">
        <v>123</v>
      </c>
      <c r="C248" s="18" t="s">
        <v>1749</v>
      </c>
      <c r="D248" s="18" t="s">
        <v>1750</v>
      </c>
      <c r="E248" s="18" t="s">
        <v>1751</v>
      </c>
      <c r="F248" s="18" t="s">
        <v>1752</v>
      </c>
      <c r="G248" s="18" t="s">
        <v>6087</v>
      </c>
    </row>
    <row r="249" spans="1:8" ht="14.25" customHeight="1" x14ac:dyDescent="0.2">
      <c r="A249" s="18" t="s">
        <v>4776</v>
      </c>
      <c r="B249" s="18" t="s">
        <v>242</v>
      </c>
      <c r="C249" s="18" t="s">
        <v>242</v>
      </c>
      <c r="D249" s="18" t="s">
        <v>242</v>
      </c>
      <c r="E249" s="18" t="s">
        <v>4775</v>
      </c>
      <c r="F249" s="18" t="s">
        <v>2073</v>
      </c>
      <c r="G249" s="18">
        <v>13</v>
      </c>
    </row>
    <row r="250" spans="1:8" ht="14.25" customHeight="1" x14ac:dyDescent="0.2">
      <c r="A250" s="18" t="s">
        <v>2698</v>
      </c>
      <c r="B250" s="18" t="s">
        <v>6088</v>
      </c>
      <c r="C250" s="18" t="s">
        <v>6089</v>
      </c>
      <c r="D250" s="18" t="s">
        <v>6090</v>
      </c>
      <c r="E250" s="18" t="s">
        <v>6091</v>
      </c>
      <c r="F250" s="18" t="s">
        <v>6092</v>
      </c>
      <c r="G250" s="18" t="s">
        <v>6093</v>
      </c>
    </row>
    <row r="251" spans="1:8" ht="14.25" customHeight="1" x14ac:dyDescent="0.2">
      <c r="A251" s="18" t="s">
        <v>1831</v>
      </c>
      <c r="B251" s="108">
        <v>-99</v>
      </c>
      <c r="C251" s="18" t="s">
        <v>6094</v>
      </c>
      <c r="D251" s="18" t="s">
        <v>1828</v>
      </c>
      <c r="E251" s="18" t="s">
        <v>6095</v>
      </c>
      <c r="F251" s="18" t="s">
        <v>6096</v>
      </c>
      <c r="G251" s="18" t="s">
        <v>6097</v>
      </c>
    </row>
    <row r="252" spans="1:8" ht="14.25" customHeight="1" x14ac:dyDescent="0.2">
      <c r="A252" s="18" t="s">
        <v>2596</v>
      </c>
      <c r="B252" s="18" t="s">
        <v>2591</v>
      </c>
      <c r="C252" s="18" t="s">
        <v>2592</v>
      </c>
      <c r="D252" s="18" t="s">
        <v>2593</v>
      </c>
      <c r="E252" s="18" t="s">
        <v>2594</v>
      </c>
      <c r="F252" s="18" t="s">
        <v>2595</v>
      </c>
      <c r="G252" s="18" t="s">
        <v>6098</v>
      </c>
    </row>
    <row r="253" spans="1:8" ht="14.25" customHeight="1" x14ac:dyDescent="0.2">
      <c r="A253" s="18" t="s">
        <v>4321</v>
      </c>
      <c r="B253" s="18" t="s">
        <v>4315</v>
      </c>
      <c r="C253" s="18" t="s">
        <v>4316</v>
      </c>
      <c r="D253" s="18" t="s">
        <v>4318</v>
      </c>
      <c r="E253" s="18" t="s">
        <v>4319</v>
      </c>
      <c r="F253" s="18" t="s">
        <v>4320</v>
      </c>
      <c r="G253" s="18" t="s">
        <v>6099</v>
      </c>
    </row>
    <row r="254" spans="1:8" ht="14.25" customHeight="1" x14ac:dyDescent="0.2">
      <c r="A254" s="18" t="s">
        <v>4456</v>
      </c>
      <c r="B254" s="18" t="s">
        <v>4452</v>
      </c>
      <c r="C254" s="18" t="s">
        <v>4453</v>
      </c>
      <c r="D254" s="18" t="s">
        <v>71</v>
      </c>
      <c r="E254" s="2" t="s">
        <v>4454</v>
      </c>
      <c r="F254" s="2" t="s">
        <v>4455</v>
      </c>
      <c r="G254" s="18" t="s">
        <v>6100</v>
      </c>
    </row>
    <row r="255" spans="1:8" ht="14.25" customHeight="1" x14ac:dyDescent="0.2">
      <c r="A255" s="18" t="s">
        <v>306</v>
      </c>
      <c r="B255" s="18" t="s">
        <v>298</v>
      </c>
      <c r="C255" s="18" t="s">
        <v>300</v>
      </c>
      <c r="D255" s="18" t="s">
        <v>302</v>
      </c>
      <c r="E255" s="18" t="s">
        <v>304</v>
      </c>
      <c r="F255" s="18" t="s">
        <v>305</v>
      </c>
      <c r="G255" s="18" t="s">
        <v>6101</v>
      </c>
    </row>
    <row r="256" spans="1:8" ht="14.25" customHeight="1" x14ac:dyDescent="0.2">
      <c r="A256" s="18" t="s">
        <v>3315</v>
      </c>
      <c r="B256" s="18" t="s">
        <v>3311</v>
      </c>
      <c r="C256" s="18" t="s">
        <v>3312</v>
      </c>
      <c r="D256" s="18" t="s">
        <v>3313</v>
      </c>
      <c r="E256" s="18" t="s">
        <v>3314</v>
      </c>
      <c r="F256" s="18" t="s">
        <v>5287</v>
      </c>
      <c r="G256" s="18" t="s">
        <v>6102</v>
      </c>
    </row>
    <row r="257" spans="1:8" ht="14.25" customHeight="1" x14ac:dyDescent="0.2">
      <c r="A257" s="18" t="s">
        <v>677</v>
      </c>
      <c r="B257" s="18" t="s">
        <v>5447</v>
      </c>
      <c r="C257" s="18" t="s">
        <v>6103</v>
      </c>
      <c r="D257" s="18" t="s">
        <v>6104</v>
      </c>
      <c r="E257" s="18" t="s">
        <v>6105</v>
      </c>
      <c r="F257" s="18" t="s">
        <v>6106</v>
      </c>
      <c r="G257" s="18" t="s">
        <v>6107</v>
      </c>
    </row>
    <row r="258" spans="1:8" ht="14.25" customHeight="1" x14ac:dyDescent="0.2">
      <c r="A258" s="18" t="s">
        <v>2928</v>
      </c>
      <c r="B258" s="18" t="s">
        <v>2925</v>
      </c>
      <c r="C258" s="18" t="s">
        <v>123</v>
      </c>
      <c r="D258" s="18" t="s">
        <v>2926</v>
      </c>
      <c r="E258" s="18" t="s">
        <v>2927</v>
      </c>
      <c r="F258" s="108">
        <v>-99</v>
      </c>
      <c r="G258" s="18" t="s">
        <v>6108</v>
      </c>
    </row>
    <row r="259" spans="1:8" ht="14.25" customHeight="1" x14ac:dyDescent="0.2">
      <c r="A259" s="18" t="s">
        <v>4790</v>
      </c>
      <c r="B259" s="18" t="s">
        <v>4784</v>
      </c>
      <c r="C259" s="18" t="s">
        <v>4785</v>
      </c>
      <c r="D259" s="18" t="s">
        <v>4787</v>
      </c>
      <c r="E259" s="2" t="s">
        <v>4788</v>
      </c>
      <c r="F259" s="2" t="s">
        <v>4789</v>
      </c>
      <c r="G259" s="18" t="s">
        <v>6109</v>
      </c>
    </row>
    <row r="260" spans="1:8" ht="14.25" customHeight="1" x14ac:dyDescent="0.2">
      <c r="A260" s="18" t="s">
        <v>4840</v>
      </c>
      <c r="B260" s="18" t="s">
        <v>4833</v>
      </c>
      <c r="C260" s="18" t="s">
        <v>4835</v>
      </c>
      <c r="D260" s="18" t="s">
        <v>4837</v>
      </c>
      <c r="E260" s="18" t="s">
        <v>4839</v>
      </c>
      <c r="F260" s="18" t="s">
        <v>2073</v>
      </c>
      <c r="G260" s="18" t="s">
        <v>6110</v>
      </c>
    </row>
    <row r="261" spans="1:8" ht="14.25" customHeight="1" x14ac:dyDescent="0.2">
      <c r="A261" s="18" t="s">
        <v>4446</v>
      </c>
      <c r="B261" s="18" t="s">
        <v>2155</v>
      </c>
      <c r="C261" s="2" t="s">
        <v>4441</v>
      </c>
      <c r="D261" s="18" t="s">
        <v>4443</v>
      </c>
      <c r="E261" s="18" t="s">
        <v>4444</v>
      </c>
      <c r="F261" s="18" t="s">
        <v>4445</v>
      </c>
      <c r="G261" s="18" t="s">
        <v>6111</v>
      </c>
    </row>
    <row r="262" spans="1:8" ht="14.25" customHeight="1" x14ac:dyDescent="0.2">
      <c r="A262" s="18" t="s">
        <v>2708</v>
      </c>
      <c r="B262" s="18" t="s">
        <v>2700</v>
      </c>
      <c r="C262" s="18" t="s">
        <v>6112</v>
      </c>
      <c r="D262" s="18" t="s">
        <v>2704</v>
      </c>
      <c r="E262" s="18" t="s">
        <v>6113</v>
      </c>
      <c r="F262" s="18" t="s">
        <v>6114</v>
      </c>
      <c r="G262" s="18" t="s">
        <v>6115</v>
      </c>
      <c r="H262" s="18" t="s">
        <v>5829</v>
      </c>
    </row>
    <row r="263" spans="1:8" ht="14.25" customHeight="1" x14ac:dyDescent="0.2">
      <c r="A263" s="18" t="s">
        <v>3458</v>
      </c>
      <c r="B263" s="18" t="s">
        <v>3450</v>
      </c>
      <c r="C263" s="18" t="s">
        <v>3453</v>
      </c>
      <c r="D263" s="18" t="s">
        <v>3454</v>
      </c>
      <c r="E263" s="18" t="s">
        <v>3456</v>
      </c>
      <c r="F263" s="18" t="s">
        <v>3457</v>
      </c>
      <c r="G263" s="18" t="s">
        <v>6116</v>
      </c>
      <c r="H263" s="18" t="s">
        <v>5829</v>
      </c>
    </row>
    <row r="264" spans="1:8" ht="14.25" customHeight="1" x14ac:dyDescent="0.2">
      <c r="A264" s="18" t="s">
        <v>3761</v>
      </c>
      <c r="B264" s="18" t="s">
        <v>6117</v>
      </c>
      <c r="C264" s="2" t="s">
        <v>3756</v>
      </c>
      <c r="D264" s="18" t="s">
        <v>6118</v>
      </c>
      <c r="E264" s="18" t="s">
        <v>6119</v>
      </c>
      <c r="F264" s="18" t="s">
        <v>6120</v>
      </c>
      <c r="G264" s="18" t="s">
        <v>6121</v>
      </c>
    </row>
    <row r="265" spans="1:8" ht="14.25" customHeight="1" x14ac:dyDescent="0.2">
      <c r="A265" s="18" t="s">
        <v>4422</v>
      </c>
      <c r="B265" s="18" t="s">
        <v>4420</v>
      </c>
      <c r="C265" s="18" t="s">
        <v>4421</v>
      </c>
      <c r="D265" s="108">
        <v>-99</v>
      </c>
      <c r="E265" s="108">
        <v>-99</v>
      </c>
      <c r="F265" s="108">
        <v>-99</v>
      </c>
      <c r="G265" s="18" t="s">
        <v>6122</v>
      </c>
    </row>
    <row r="266" spans="1:8" ht="14.25" customHeight="1" x14ac:dyDescent="0.2">
      <c r="A266" s="18" t="s">
        <v>361</v>
      </c>
      <c r="B266" s="18" t="s">
        <v>355</v>
      </c>
      <c r="C266" s="2" t="s">
        <v>357</v>
      </c>
      <c r="D266" s="2" t="s">
        <v>358</v>
      </c>
      <c r="E266" s="18" t="s">
        <v>359</v>
      </c>
      <c r="F266" s="18" t="s">
        <v>360</v>
      </c>
      <c r="G266" s="18" t="s">
        <v>6123</v>
      </c>
      <c r="H266" s="18" t="s">
        <v>6124</v>
      </c>
    </row>
    <row r="267" spans="1:8" ht="14.25" customHeight="1" x14ac:dyDescent="0.2">
      <c r="A267" s="18" t="s">
        <v>1504</v>
      </c>
      <c r="B267" s="18" t="s">
        <v>898</v>
      </c>
      <c r="C267" s="18" t="s">
        <v>1499</v>
      </c>
      <c r="D267" s="18" t="s">
        <v>1501</v>
      </c>
      <c r="E267" s="18" t="s">
        <v>1502</v>
      </c>
      <c r="F267" s="18" t="s">
        <v>1503</v>
      </c>
      <c r="G267" s="18" t="s">
        <v>6125</v>
      </c>
    </row>
    <row r="268" spans="1:8" ht="14.25" customHeight="1" x14ac:dyDescent="0.2">
      <c r="A268" s="18" t="s">
        <v>4005</v>
      </c>
      <c r="B268" s="18" t="s">
        <v>4000</v>
      </c>
      <c r="C268" s="18" t="s">
        <v>4001</v>
      </c>
      <c r="D268" s="18" t="s">
        <v>4002</v>
      </c>
      <c r="E268" s="18" t="s">
        <v>4003</v>
      </c>
      <c r="F268" s="18" t="s">
        <v>4004</v>
      </c>
      <c r="G268" s="18" t="s">
        <v>6126</v>
      </c>
    </row>
    <row r="269" spans="1:8" ht="14.25" customHeight="1" x14ac:dyDescent="0.2">
      <c r="A269" s="18" t="s">
        <v>4266</v>
      </c>
      <c r="B269" s="18" t="s">
        <v>6127</v>
      </c>
      <c r="C269" s="18" t="s">
        <v>6128</v>
      </c>
      <c r="D269" s="18" t="s">
        <v>6129</v>
      </c>
      <c r="E269" s="108">
        <v>-99</v>
      </c>
      <c r="F269" s="108">
        <v>-99</v>
      </c>
      <c r="G269" s="18" t="s">
        <v>6130</v>
      </c>
    </row>
    <row r="270" spans="1:8" ht="14.25" customHeight="1" x14ac:dyDescent="0.2">
      <c r="A270" s="18" t="s">
        <v>3391</v>
      </c>
      <c r="B270" s="108">
        <v>-99</v>
      </c>
      <c r="C270" s="108">
        <v>-99</v>
      </c>
      <c r="D270" s="108">
        <v>-99</v>
      </c>
      <c r="E270" s="108">
        <v>-99</v>
      </c>
      <c r="F270" s="18" t="s">
        <v>3389</v>
      </c>
      <c r="G270" s="18" t="s">
        <v>6131</v>
      </c>
    </row>
    <row r="271" spans="1:8" ht="14.25" customHeight="1" x14ac:dyDescent="0.2">
      <c r="A271" s="18" t="s">
        <v>2911</v>
      </c>
      <c r="B271" s="18" t="s">
        <v>2904</v>
      </c>
      <c r="C271" s="18" t="s">
        <v>2905</v>
      </c>
      <c r="D271" s="18" t="s">
        <v>2907</v>
      </c>
      <c r="E271" s="18" t="s">
        <v>2908</v>
      </c>
      <c r="F271" s="18" t="s">
        <v>2910</v>
      </c>
      <c r="G271" s="18" t="s">
        <v>6132</v>
      </c>
      <c r="H271" s="18" t="s">
        <v>6133</v>
      </c>
    </row>
    <row r="272" spans="1:8" ht="14.25" customHeight="1" x14ac:dyDescent="0.2">
      <c r="A272" s="18" t="s">
        <v>1482</v>
      </c>
      <c r="B272" s="18" t="s">
        <v>1474</v>
      </c>
      <c r="C272" s="18" t="s">
        <v>1476</v>
      </c>
      <c r="D272" s="18" t="s">
        <v>1478</v>
      </c>
      <c r="E272" s="18" t="s">
        <v>1479</v>
      </c>
      <c r="F272" s="18" t="s">
        <v>1480</v>
      </c>
      <c r="G272" s="18" t="s">
        <v>6134</v>
      </c>
      <c r="H272" s="18" t="s">
        <v>6135</v>
      </c>
    </row>
    <row r="273" spans="1:8" ht="14.25" customHeight="1" x14ac:dyDescent="0.2">
      <c r="A273" s="18" t="s">
        <v>4512</v>
      </c>
      <c r="B273" s="18" t="s">
        <v>4506</v>
      </c>
      <c r="C273" s="2" t="s">
        <v>4507</v>
      </c>
      <c r="D273" s="2" t="s">
        <v>4508</v>
      </c>
      <c r="E273" s="2" t="s">
        <v>4510</v>
      </c>
      <c r="F273" s="18" t="s">
        <v>4511</v>
      </c>
      <c r="G273" s="18" t="s">
        <v>6136</v>
      </c>
    </row>
    <row r="274" spans="1:8" ht="14.25" customHeight="1" x14ac:dyDescent="0.2">
      <c r="A274" s="18" t="s">
        <v>1937</v>
      </c>
      <c r="B274" s="18" t="s">
        <v>1931</v>
      </c>
      <c r="C274" s="18" t="s">
        <v>1932</v>
      </c>
      <c r="D274" s="18" t="s">
        <v>1934</v>
      </c>
      <c r="E274" s="18" t="s">
        <v>1935</v>
      </c>
      <c r="F274" s="18" t="s">
        <v>1936</v>
      </c>
      <c r="G274" s="18" t="s">
        <v>6137</v>
      </c>
    </row>
    <row r="275" spans="1:8" ht="14.25" customHeight="1" x14ac:dyDescent="0.2">
      <c r="A275" s="18" t="s">
        <v>3562</v>
      </c>
      <c r="B275" s="108">
        <v>-99</v>
      </c>
      <c r="C275" s="18" t="s">
        <v>3558</v>
      </c>
      <c r="D275" s="108">
        <v>-99</v>
      </c>
      <c r="E275" s="18" t="s">
        <v>3560</v>
      </c>
      <c r="F275" s="18" t="s">
        <v>3561</v>
      </c>
      <c r="G275" s="18" t="s">
        <v>6138</v>
      </c>
    </row>
    <row r="276" spans="1:8" ht="14.25" customHeight="1" x14ac:dyDescent="0.2">
      <c r="A276" s="18" t="s">
        <v>3844</v>
      </c>
      <c r="B276" s="18" t="s">
        <v>3839</v>
      </c>
      <c r="C276" s="18" t="s">
        <v>3840</v>
      </c>
      <c r="D276" s="18" t="s">
        <v>3841</v>
      </c>
      <c r="E276" s="18" t="s">
        <v>3842</v>
      </c>
      <c r="F276" s="18" t="s">
        <v>3843</v>
      </c>
      <c r="G276" s="18" t="s">
        <v>6139</v>
      </c>
    </row>
    <row r="277" spans="1:8" ht="14.25" customHeight="1" x14ac:dyDescent="0.2">
      <c r="A277" s="18" t="s">
        <v>4046</v>
      </c>
      <c r="B277" s="18" t="s">
        <v>4041</v>
      </c>
      <c r="C277" s="18" t="s">
        <v>4042</v>
      </c>
      <c r="D277" s="18" t="s">
        <v>4043</v>
      </c>
      <c r="E277" s="18" t="s">
        <v>4044</v>
      </c>
      <c r="F277" s="18" t="s">
        <v>4045</v>
      </c>
      <c r="G277" s="18" t="s">
        <v>6140</v>
      </c>
    </row>
    <row r="278" spans="1:8" ht="14.25" customHeight="1" x14ac:dyDescent="0.2">
      <c r="A278" s="18" t="s">
        <v>1148</v>
      </c>
      <c r="B278" s="2" t="s">
        <v>1136</v>
      </c>
      <c r="C278" s="18" t="s">
        <v>1140</v>
      </c>
      <c r="D278" s="2" t="s">
        <v>1142</v>
      </c>
      <c r="E278" s="2" t="s">
        <v>1144</v>
      </c>
      <c r="F278" s="2" t="s">
        <v>1146</v>
      </c>
      <c r="G278" s="18" t="s">
        <v>6141</v>
      </c>
    </row>
    <row r="279" spans="1:8" ht="14.25" customHeight="1" x14ac:dyDescent="0.2">
      <c r="A279" s="18" t="s">
        <v>3248</v>
      </c>
      <c r="B279" s="18" t="s">
        <v>3241</v>
      </c>
      <c r="C279" s="18" t="s">
        <v>3243</v>
      </c>
      <c r="D279" s="18" t="s">
        <v>3245</v>
      </c>
      <c r="E279" s="18" t="s">
        <v>3246</v>
      </c>
      <c r="F279" s="18" t="s">
        <v>3247</v>
      </c>
      <c r="G279" s="18" t="s">
        <v>6142</v>
      </c>
      <c r="H279" s="18" t="s">
        <v>6143</v>
      </c>
    </row>
    <row r="280" spans="1:8" ht="14.25" customHeight="1" x14ac:dyDescent="0.2">
      <c r="A280" s="18" t="s">
        <v>3877</v>
      </c>
      <c r="B280" s="18" t="s">
        <v>1943</v>
      </c>
      <c r="C280" s="18" t="s">
        <v>3872</v>
      </c>
      <c r="D280" s="18" t="s">
        <v>3874</v>
      </c>
      <c r="E280" s="18" t="s">
        <v>3875</v>
      </c>
      <c r="F280" s="18" t="s">
        <v>3876</v>
      </c>
      <c r="G280" s="18" t="s">
        <v>6144</v>
      </c>
    </row>
    <row r="281" spans="1:8" ht="14.25" customHeight="1" x14ac:dyDescent="0.2">
      <c r="A281" s="18" t="s">
        <v>3134</v>
      </c>
      <c r="B281" s="18" t="s">
        <v>3128</v>
      </c>
      <c r="C281" s="18" t="s">
        <v>3130</v>
      </c>
      <c r="D281" s="108">
        <v>-99</v>
      </c>
      <c r="E281" s="18" t="s">
        <v>3132</v>
      </c>
      <c r="F281" s="18" t="s">
        <v>3133</v>
      </c>
      <c r="G281" s="18" t="s">
        <v>6145</v>
      </c>
    </row>
    <row r="282" spans="1:8" ht="14.25" customHeight="1" x14ac:dyDescent="0.2">
      <c r="A282" s="18" t="s">
        <v>4774</v>
      </c>
      <c r="B282" s="18" t="s">
        <v>4768</v>
      </c>
      <c r="C282" s="18" t="s">
        <v>4769</v>
      </c>
      <c r="D282" s="18" t="s">
        <v>4771</v>
      </c>
      <c r="E282" s="18" t="s">
        <v>4772</v>
      </c>
      <c r="F282" s="18" t="s">
        <v>4773</v>
      </c>
      <c r="G282" s="18" t="s">
        <v>6146</v>
      </c>
    </row>
    <row r="283" spans="1:8" ht="14.25" customHeight="1" x14ac:dyDescent="0.2">
      <c r="A283" s="18" t="s">
        <v>4715</v>
      </c>
      <c r="B283" s="18" t="s">
        <v>4711</v>
      </c>
      <c r="C283" s="18" t="s">
        <v>4712</v>
      </c>
      <c r="D283" s="18" t="s">
        <v>4713</v>
      </c>
      <c r="E283" s="18" t="s">
        <v>4714</v>
      </c>
      <c r="F283" s="108">
        <v>-99</v>
      </c>
      <c r="G283" s="18" t="s">
        <v>6147</v>
      </c>
    </row>
    <row r="284" spans="1:8" ht="14.25" customHeight="1" x14ac:dyDescent="0.2">
      <c r="A284" s="18" t="s">
        <v>2590</v>
      </c>
      <c r="B284" s="18" t="s">
        <v>123</v>
      </c>
      <c r="C284" s="108">
        <v>-99</v>
      </c>
      <c r="D284" s="18" t="s">
        <v>242</v>
      </c>
      <c r="E284" s="18" t="s">
        <v>244</v>
      </c>
      <c r="F284" s="18" t="s">
        <v>2073</v>
      </c>
      <c r="G284" s="18" t="s">
        <v>6148</v>
      </c>
    </row>
    <row r="285" spans="1:8" ht="14.25" customHeight="1" x14ac:dyDescent="0.2">
      <c r="A285" s="18" t="s">
        <v>3336</v>
      </c>
      <c r="B285" s="18" t="s">
        <v>3331</v>
      </c>
      <c r="C285" s="18" t="s">
        <v>3332</v>
      </c>
      <c r="D285" s="18" t="s">
        <v>513</v>
      </c>
      <c r="E285" s="18" t="s">
        <v>3334</v>
      </c>
      <c r="F285" s="18" t="s">
        <v>3335</v>
      </c>
      <c r="G285" s="18" t="s">
        <v>6149</v>
      </c>
    </row>
    <row r="286" spans="1:8" ht="14.25" customHeight="1" x14ac:dyDescent="0.2">
      <c r="A286" s="18" t="s">
        <v>1358</v>
      </c>
      <c r="B286" s="18" t="s">
        <v>1350</v>
      </c>
      <c r="C286" s="18" t="s">
        <v>1352</v>
      </c>
      <c r="D286" s="18" t="s">
        <v>1354</v>
      </c>
      <c r="E286" s="18" t="s">
        <v>1355</v>
      </c>
      <c r="F286" s="18" t="s">
        <v>1356</v>
      </c>
      <c r="G286" s="18" t="s">
        <v>6150</v>
      </c>
    </row>
    <row r="287" spans="1:8" ht="14.25" customHeight="1" x14ac:dyDescent="0.2">
      <c r="A287" s="18" t="s">
        <v>4432</v>
      </c>
      <c r="B287" s="18" t="s">
        <v>4429</v>
      </c>
      <c r="C287" s="18" t="s">
        <v>4430</v>
      </c>
      <c r="D287" s="18" t="s">
        <v>4431</v>
      </c>
      <c r="E287" s="108">
        <v>-99</v>
      </c>
      <c r="F287" s="108">
        <v>-99</v>
      </c>
      <c r="G287" s="18" t="s">
        <v>6151</v>
      </c>
    </row>
    <row r="288" spans="1:8" ht="14.25" customHeight="1" x14ac:dyDescent="0.2">
      <c r="A288" s="18" t="s">
        <v>3828</v>
      </c>
      <c r="B288" s="18" t="s">
        <v>3823</v>
      </c>
      <c r="C288" s="2" t="s">
        <v>3824</v>
      </c>
      <c r="D288" s="18" t="s">
        <v>3825</v>
      </c>
      <c r="E288" s="2" t="s">
        <v>3826</v>
      </c>
      <c r="F288" s="2" t="s">
        <v>3827</v>
      </c>
      <c r="G288" s="18" t="s">
        <v>6152</v>
      </c>
    </row>
    <row r="289" spans="1:7" ht="14.25" customHeight="1" x14ac:dyDescent="0.2">
      <c r="A289" s="18" t="s">
        <v>601</v>
      </c>
      <c r="B289" s="18" t="s">
        <v>595</v>
      </c>
      <c r="C289" s="18" t="s">
        <v>596</v>
      </c>
      <c r="D289" s="18" t="s">
        <v>597</v>
      </c>
      <c r="E289" s="18" t="s">
        <v>598</v>
      </c>
      <c r="F289" s="18" t="s">
        <v>599</v>
      </c>
      <c r="G289" s="18" t="s">
        <v>6153</v>
      </c>
    </row>
    <row r="290" spans="1:7" ht="14.25" customHeight="1" x14ac:dyDescent="0.2">
      <c r="A290" s="18" t="s">
        <v>3103</v>
      </c>
      <c r="B290" s="18" t="s">
        <v>3099</v>
      </c>
      <c r="C290" s="18" t="s">
        <v>3100</v>
      </c>
      <c r="D290" s="18" t="s">
        <v>468</v>
      </c>
      <c r="E290" s="2" t="s">
        <v>3101</v>
      </c>
      <c r="F290" s="18" t="s">
        <v>3102</v>
      </c>
      <c r="G290" s="18" t="s">
        <v>6154</v>
      </c>
    </row>
    <row r="291" spans="1:7" ht="14.25" customHeight="1" x14ac:dyDescent="0.2">
      <c r="A291" s="18" t="s">
        <v>1430</v>
      </c>
      <c r="B291" s="18" t="s">
        <v>5473</v>
      </c>
      <c r="C291" s="18" t="s">
        <v>6155</v>
      </c>
      <c r="D291" s="18" t="s">
        <v>1314</v>
      </c>
      <c r="E291" s="18" t="s">
        <v>6156</v>
      </c>
      <c r="F291" s="18" t="s">
        <v>6157</v>
      </c>
      <c r="G291" s="18" t="s">
        <v>6158</v>
      </c>
    </row>
    <row r="292" spans="1:7" ht="14.25" customHeight="1" x14ac:dyDescent="0.2">
      <c r="A292" s="18" t="s">
        <v>2258</v>
      </c>
      <c r="B292" s="18" t="s">
        <v>5505</v>
      </c>
      <c r="C292" s="18" t="s">
        <v>2253</v>
      </c>
      <c r="D292" s="18" t="s">
        <v>2254</v>
      </c>
      <c r="E292" s="18" t="s">
        <v>6159</v>
      </c>
      <c r="F292" s="18" t="s">
        <v>6160</v>
      </c>
      <c r="G292" s="18" t="s">
        <v>6161</v>
      </c>
    </row>
    <row r="293" spans="1:7" ht="14.25" customHeight="1" x14ac:dyDescent="0.2">
      <c r="A293" s="18" t="s">
        <v>4085</v>
      </c>
      <c r="B293" s="18" t="s">
        <v>4079</v>
      </c>
      <c r="C293" s="18" t="s">
        <v>4080</v>
      </c>
      <c r="D293" s="18" t="s">
        <v>4082</v>
      </c>
      <c r="E293" s="2" t="s">
        <v>4083</v>
      </c>
      <c r="F293" s="18" t="s">
        <v>4084</v>
      </c>
      <c r="G293" s="18" t="s">
        <v>6162</v>
      </c>
    </row>
    <row r="294" spans="1:7" ht="14.25" customHeight="1" x14ac:dyDescent="0.2">
      <c r="A294" s="18" t="s">
        <v>3675</v>
      </c>
      <c r="B294" s="18" t="s">
        <v>5586</v>
      </c>
      <c r="C294" s="2" t="s">
        <v>3670</v>
      </c>
      <c r="D294" s="2" t="s">
        <v>3672</v>
      </c>
      <c r="E294" s="18" t="s">
        <v>6163</v>
      </c>
      <c r="F294" s="18" t="s">
        <v>6164</v>
      </c>
      <c r="G294" s="18" t="s">
        <v>6165</v>
      </c>
    </row>
    <row r="295" spans="1:7" ht="14.25" customHeight="1" x14ac:dyDescent="0.2">
      <c r="A295" s="18" t="s">
        <v>1236</v>
      </c>
      <c r="B295" s="18" t="s">
        <v>1228</v>
      </c>
      <c r="C295" s="2" t="s">
        <v>1230</v>
      </c>
      <c r="D295" s="2" t="s">
        <v>1232</v>
      </c>
      <c r="E295" s="18" t="s">
        <v>1234</v>
      </c>
      <c r="F295" s="2" t="s">
        <v>1235</v>
      </c>
      <c r="G295" s="18" t="s">
        <v>6166</v>
      </c>
    </row>
    <row r="296" spans="1:7" ht="14.25" customHeight="1" x14ac:dyDescent="0.2">
      <c r="A296" s="18" t="s">
        <v>4855</v>
      </c>
      <c r="B296" s="18" t="s">
        <v>4849</v>
      </c>
      <c r="C296" s="2" t="s">
        <v>4851</v>
      </c>
      <c r="D296" s="18" t="s">
        <v>4852</v>
      </c>
      <c r="E296" s="18" t="s">
        <v>4853</v>
      </c>
      <c r="F296" s="18" t="s">
        <v>4854</v>
      </c>
      <c r="G296" s="18" t="s">
        <v>6167</v>
      </c>
    </row>
    <row r="297" spans="1:7" ht="14.25" customHeight="1" x14ac:dyDescent="0.2">
      <c r="A297" s="18" t="s">
        <v>3055</v>
      </c>
      <c r="B297" s="18" t="s">
        <v>3044</v>
      </c>
      <c r="C297" s="18" t="s">
        <v>3048</v>
      </c>
      <c r="D297" s="18" t="s">
        <v>3050</v>
      </c>
      <c r="E297" s="18" t="s">
        <v>3051</v>
      </c>
      <c r="F297" s="18" t="s">
        <v>3053</v>
      </c>
      <c r="G297" s="18" t="s">
        <v>6168</v>
      </c>
    </row>
    <row r="298" spans="1:7" ht="14.25" customHeight="1" x14ac:dyDescent="0.2">
      <c r="A298" s="18" t="s">
        <v>3725</v>
      </c>
      <c r="B298" s="18" t="s">
        <v>3720</v>
      </c>
      <c r="C298" s="18" t="s">
        <v>3721</v>
      </c>
      <c r="D298" s="2" t="s">
        <v>3722</v>
      </c>
      <c r="E298" s="18" t="s">
        <v>3723</v>
      </c>
      <c r="F298" s="18" t="s">
        <v>3724</v>
      </c>
      <c r="G298" s="18" t="s">
        <v>6169</v>
      </c>
    </row>
    <row r="299" spans="1:7" ht="14.25" customHeight="1" x14ac:dyDescent="0.2">
      <c r="A299" s="18" t="s">
        <v>1550</v>
      </c>
      <c r="B299" s="18" t="s">
        <v>1544</v>
      </c>
      <c r="C299" s="2" t="s">
        <v>1546</v>
      </c>
      <c r="D299" s="18" t="s">
        <v>1548</v>
      </c>
      <c r="E299" s="2" t="s">
        <v>1549</v>
      </c>
      <c r="F299" s="18">
        <v>-99</v>
      </c>
      <c r="G299" s="18" t="s">
        <v>6170</v>
      </c>
    </row>
    <row r="300" spans="1:7" ht="14.25" customHeight="1" x14ac:dyDescent="0.2">
      <c r="A300" s="18" t="s">
        <v>514</v>
      </c>
      <c r="B300" s="18" t="s">
        <v>508</v>
      </c>
      <c r="C300" s="18" t="s">
        <v>510</v>
      </c>
      <c r="D300" s="18" t="s">
        <v>242</v>
      </c>
      <c r="E300" s="2" t="s">
        <v>512</v>
      </c>
      <c r="F300" s="18" t="s">
        <v>513</v>
      </c>
      <c r="G300" s="18" t="s">
        <v>6171</v>
      </c>
    </row>
    <row r="301" spans="1:7" ht="14.25" customHeight="1" x14ac:dyDescent="0.2">
      <c r="A301" s="18" t="s">
        <v>4590</v>
      </c>
      <c r="B301" s="18" t="s">
        <v>4585</v>
      </c>
      <c r="C301" s="18" t="s">
        <v>4587</v>
      </c>
      <c r="D301" s="18" t="s">
        <v>4588</v>
      </c>
      <c r="E301" s="108">
        <v>-99</v>
      </c>
      <c r="F301" s="18" t="s">
        <v>4589</v>
      </c>
      <c r="G301" s="18" t="s">
        <v>6172</v>
      </c>
    </row>
    <row r="302" spans="1:7" ht="14.25" customHeight="1" x14ac:dyDescent="0.2">
      <c r="A302" s="18" t="s">
        <v>4678</v>
      </c>
      <c r="B302" s="18" t="s">
        <v>4671</v>
      </c>
      <c r="C302" s="18" t="s">
        <v>4672</v>
      </c>
      <c r="D302" s="18" t="s">
        <v>4674</v>
      </c>
      <c r="E302" s="18" t="s">
        <v>4675</v>
      </c>
      <c r="F302" s="18" t="s">
        <v>4677</v>
      </c>
      <c r="G302" s="18" t="s">
        <v>6173</v>
      </c>
    </row>
    <row r="303" spans="1:7" ht="14.25" customHeight="1" x14ac:dyDescent="0.2">
      <c r="A303" s="18" t="s">
        <v>822</v>
      </c>
      <c r="B303" s="18" t="s">
        <v>814</v>
      </c>
      <c r="C303" s="18" t="s">
        <v>816</v>
      </c>
      <c r="D303" s="18" t="s">
        <v>818</v>
      </c>
      <c r="E303" s="18" t="s">
        <v>819</v>
      </c>
      <c r="F303" s="18" t="s">
        <v>820</v>
      </c>
      <c r="G303" s="18" t="s">
        <v>6174</v>
      </c>
    </row>
    <row r="304" spans="1:7" ht="14.25" customHeight="1" x14ac:dyDescent="0.2">
      <c r="A304" s="18" t="s">
        <v>1748</v>
      </c>
      <c r="B304" s="18" t="s">
        <v>1744</v>
      </c>
      <c r="C304" s="18" t="s">
        <v>1745</v>
      </c>
      <c r="D304" s="108">
        <v>-99</v>
      </c>
      <c r="E304" s="2" t="s">
        <v>1746</v>
      </c>
      <c r="F304" s="18" t="s">
        <v>1747</v>
      </c>
      <c r="G304" s="18" t="s">
        <v>6175</v>
      </c>
    </row>
    <row r="305" spans="1:8" ht="14.25" customHeight="1" x14ac:dyDescent="0.2">
      <c r="A305" s="18" t="s">
        <v>507</v>
      </c>
      <c r="B305" s="18" t="s">
        <v>499</v>
      </c>
      <c r="C305" s="18" t="s">
        <v>501</v>
      </c>
      <c r="D305" s="18" t="s">
        <v>503</v>
      </c>
      <c r="E305" s="2" t="s">
        <v>505</v>
      </c>
      <c r="F305" s="18" t="s">
        <v>506</v>
      </c>
      <c r="G305" s="18" t="s">
        <v>6176</v>
      </c>
    </row>
    <row r="306" spans="1:8" ht="14.25" customHeight="1" x14ac:dyDescent="0.2">
      <c r="A306" s="18" t="s">
        <v>5053</v>
      </c>
      <c r="B306" s="18" t="s">
        <v>5049</v>
      </c>
      <c r="C306" s="18" t="s">
        <v>5050</v>
      </c>
      <c r="D306" s="18" t="s">
        <v>1703</v>
      </c>
      <c r="E306" s="18" t="s">
        <v>5051</v>
      </c>
      <c r="F306" s="18" t="s">
        <v>5052</v>
      </c>
      <c r="G306" s="18" t="s">
        <v>6177</v>
      </c>
      <c r="H306" s="18" t="s">
        <v>5829</v>
      </c>
    </row>
    <row r="307" spans="1:8" ht="14.25" customHeight="1" x14ac:dyDescent="0.2">
      <c r="A307" s="18" t="s">
        <v>5077</v>
      </c>
      <c r="B307" s="18" t="s">
        <v>5071</v>
      </c>
      <c r="C307" s="18" t="s">
        <v>5072</v>
      </c>
      <c r="D307" s="18" t="s">
        <v>5073</v>
      </c>
      <c r="E307" s="18" t="s">
        <v>5075</v>
      </c>
      <c r="F307" s="18" t="s">
        <v>5076</v>
      </c>
      <c r="G307" s="18" t="s">
        <v>6178</v>
      </c>
    </row>
    <row r="308" spans="1:8" ht="14.25" customHeight="1" x14ac:dyDescent="0.2">
      <c r="A308" s="18" t="s">
        <v>2204</v>
      </c>
      <c r="B308" s="18" t="s">
        <v>2201</v>
      </c>
      <c r="C308" s="18" t="s">
        <v>2202</v>
      </c>
      <c r="D308" s="108">
        <v>-99</v>
      </c>
      <c r="E308" s="108">
        <v>-99</v>
      </c>
      <c r="F308" s="108">
        <v>-99</v>
      </c>
      <c r="G308" s="18" t="s">
        <v>6179</v>
      </c>
    </row>
    <row r="309" spans="1:8" ht="14.25" customHeight="1" x14ac:dyDescent="0.2">
      <c r="A309" s="18" t="s">
        <v>560</v>
      </c>
      <c r="B309" s="18" t="s">
        <v>553</v>
      </c>
      <c r="C309" s="18" t="s">
        <v>555</v>
      </c>
      <c r="D309" s="18" t="s">
        <v>557</v>
      </c>
      <c r="E309" s="18" t="s">
        <v>558</v>
      </c>
      <c r="F309" s="18" t="s">
        <v>559</v>
      </c>
      <c r="G309" s="18" t="s">
        <v>6180</v>
      </c>
    </row>
    <row r="310" spans="1:8" ht="14.25" customHeight="1" x14ac:dyDescent="0.2">
      <c r="A310" s="18" t="s">
        <v>4902</v>
      </c>
      <c r="B310" s="18" t="s">
        <v>4897</v>
      </c>
      <c r="C310" s="18" t="s">
        <v>4898</v>
      </c>
      <c r="D310" s="18" t="s">
        <v>4899</v>
      </c>
      <c r="E310" s="18" t="s">
        <v>4900</v>
      </c>
      <c r="F310" s="18" t="s">
        <v>4901</v>
      </c>
      <c r="G310" s="18" t="s">
        <v>6181</v>
      </c>
    </row>
    <row r="311" spans="1:8" ht="14.25" customHeight="1" x14ac:dyDescent="0.2">
      <c r="A311" s="18" t="s">
        <v>3524</v>
      </c>
      <c r="B311" s="18" t="s">
        <v>3517</v>
      </c>
      <c r="C311" s="18" t="s">
        <v>3519</v>
      </c>
      <c r="D311" s="18" t="s">
        <v>3521</v>
      </c>
      <c r="E311" s="18" t="s">
        <v>3522</v>
      </c>
      <c r="F311" s="18" t="s">
        <v>3523</v>
      </c>
      <c r="G311" s="18" t="s">
        <v>6182</v>
      </c>
    </row>
    <row r="312" spans="1:8" ht="14.25" customHeight="1" x14ac:dyDescent="0.2">
      <c r="A312" s="18" t="s">
        <v>987</v>
      </c>
      <c r="B312" s="18" t="s">
        <v>979</v>
      </c>
      <c r="C312" s="18" t="s">
        <v>981</v>
      </c>
      <c r="D312" s="2" t="s">
        <v>982</v>
      </c>
      <c r="E312" s="2" t="s">
        <v>984</v>
      </c>
      <c r="F312" s="18" t="s">
        <v>985</v>
      </c>
      <c r="G312" s="18" t="s">
        <v>6183</v>
      </c>
    </row>
    <row r="313" spans="1:8" ht="14.25" customHeight="1" x14ac:dyDescent="0.2">
      <c r="A313" s="18" t="s">
        <v>2462</v>
      </c>
      <c r="B313" s="18" t="s">
        <v>2457</v>
      </c>
      <c r="C313" s="18" t="s">
        <v>2458</v>
      </c>
      <c r="D313" s="18" t="s">
        <v>2459</v>
      </c>
      <c r="E313" s="18" t="s">
        <v>2460</v>
      </c>
      <c r="F313" s="18" t="s">
        <v>2461</v>
      </c>
      <c r="G313" s="18" t="s">
        <v>6184</v>
      </c>
    </row>
    <row r="314" spans="1:8" ht="14.25" customHeight="1" x14ac:dyDescent="0.2">
      <c r="A314" s="18" t="s">
        <v>2537</v>
      </c>
      <c r="B314" s="18" t="s">
        <v>2532</v>
      </c>
      <c r="C314" s="18" t="s">
        <v>2534</v>
      </c>
      <c r="D314" s="108">
        <v>-99</v>
      </c>
      <c r="E314" s="18" t="s">
        <v>2535</v>
      </c>
      <c r="F314" s="18" t="s">
        <v>2536</v>
      </c>
      <c r="G314" s="18" t="s">
        <v>6185</v>
      </c>
      <c r="H314" s="18" t="s">
        <v>6186</v>
      </c>
    </row>
    <row r="315" spans="1:8" ht="14.25" customHeight="1" x14ac:dyDescent="0.2">
      <c r="A315" s="18" t="s">
        <v>4925</v>
      </c>
      <c r="B315" s="18" t="s">
        <v>4922</v>
      </c>
      <c r="C315" s="18" t="s">
        <v>4923</v>
      </c>
      <c r="D315" s="18" t="s">
        <v>242</v>
      </c>
      <c r="E315" s="18" t="s">
        <v>4924</v>
      </c>
      <c r="F315" s="18" t="s">
        <v>71</v>
      </c>
      <c r="G315" s="18" t="s">
        <v>6187</v>
      </c>
    </row>
    <row r="316" spans="1:8" ht="14.25" customHeight="1" x14ac:dyDescent="0.2">
      <c r="A316" s="18" t="s">
        <v>4249</v>
      </c>
      <c r="B316" s="18" t="s">
        <v>4246</v>
      </c>
      <c r="C316" s="18" t="s">
        <v>4247</v>
      </c>
      <c r="D316" s="18" t="s">
        <v>4248</v>
      </c>
      <c r="E316" s="108">
        <v>-99</v>
      </c>
      <c r="F316" s="108">
        <v>-99</v>
      </c>
      <c r="G316" s="18" t="s">
        <v>6188</v>
      </c>
    </row>
    <row r="317" spans="1:8" ht="14.25" customHeight="1" x14ac:dyDescent="0.2">
      <c r="A317" s="18" t="s">
        <v>170</v>
      </c>
      <c r="B317" s="18" t="s">
        <v>163</v>
      </c>
      <c r="C317" s="18" t="s">
        <v>165</v>
      </c>
      <c r="D317" s="18" t="s">
        <v>167</v>
      </c>
      <c r="E317" s="18" t="s">
        <v>168</v>
      </c>
      <c r="F317" s="18" t="s">
        <v>169</v>
      </c>
      <c r="G317" s="18" t="s">
        <v>6189</v>
      </c>
      <c r="H317" s="18" t="s">
        <v>6186</v>
      </c>
    </row>
    <row r="318" spans="1:8" ht="14.25" customHeight="1" x14ac:dyDescent="0.2">
      <c r="A318" s="18" t="s">
        <v>1181</v>
      </c>
      <c r="B318" s="18" t="s">
        <v>1177</v>
      </c>
      <c r="C318" s="18" t="s">
        <v>1178</v>
      </c>
      <c r="D318" s="18" t="s">
        <v>1179</v>
      </c>
      <c r="E318" s="108">
        <v>-99</v>
      </c>
      <c r="F318" s="18" t="s">
        <v>1180</v>
      </c>
      <c r="G318" s="18" t="s">
        <v>6190</v>
      </c>
    </row>
    <row r="319" spans="1:8" ht="14.25" customHeight="1" x14ac:dyDescent="0.2">
      <c r="A319" s="18" t="s">
        <v>2007</v>
      </c>
      <c r="B319" s="18" t="s">
        <v>2002</v>
      </c>
      <c r="C319" s="18" t="s">
        <v>2003</v>
      </c>
      <c r="D319" s="18" t="s">
        <v>2004</v>
      </c>
      <c r="E319" s="18" t="s">
        <v>2005</v>
      </c>
      <c r="F319" s="18" t="s">
        <v>2006</v>
      </c>
      <c r="G319" s="18" t="s">
        <v>6191</v>
      </c>
    </row>
    <row r="320" spans="1:8" ht="14.25" customHeight="1" x14ac:dyDescent="0.2">
      <c r="A320" s="18" t="s">
        <v>4437</v>
      </c>
      <c r="B320" s="18" t="s">
        <v>4433</v>
      </c>
      <c r="C320" s="18" t="s">
        <v>4434</v>
      </c>
      <c r="D320" s="18" t="s">
        <v>4435</v>
      </c>
      <c r="E320" s="18" t="s">
        <v>4436</v>
      </c>
      <c r="F320" s="18" t="s">
        <v>71</v>
      </c>
      <c r="G320" s="18" t="s">
        <v>6192</v>
      </c>
    </row>
    <row r="321" spans="1:7" ht="14.25" customHeight="1" x14ac:dyDescent="0.2">
      <c r="A321" s="18" t="s">
        <v>3211</v>
      </c>
      <c r="B321" s="18" t="s">
        <v>3205</v>
      </c>
      <c r="C321" s="18" t="s">
        <v>3206</v>
      </c>
      <c r="D321" s="2" t="s">
        <v>3207</v>
      </c>
      <c r="E321" s="2" t="s">
        <v>3209</v>
      </c>
      <c r="F321" s="18" t="s">
        <v>3210</v>
      </c>
      <c r="G321" s="18" t="s">
        <v>6193</v>
      </c>
    </row>
    <row r="322" spans="1:7" ht="14.25" customHeight="1" x14ac:dyDescent="0.2">
      <c r="A322" s="18" t="s">
        <v>1389</v>
      </c>
      <c r="B322" s="18" t="s">
        <v>1384</v>
      </c>
      <c r="C322" s="18" t="s">
        <v>1386</v>
      </c>
      <c r="D322" s="18" t="s">
        <v>803</v>
      </c>
      <c r="E322" s="18" t="s">
        <v>1387</v>
      </c>
      <c r="F322" s="18" t="s">
        <v>1388</v>
      </c>
      <c r="G322" s="18" t="s">
        <v>6194</v>
      </c>
    </row>
    <row r="323" spans="1:7" ht="14.25" customHeight="1" x14ac:dyDescent="0.2">
      <c r="A323" s="18" t="s">
        <v>4908</v>
      </c>
      <c r="B323" s="18" t="s">
        <v>4903</v>
      </c>
      <c r="C323" s="18" t="s">
        <v>4904</v>
      </c>
      <c r="D323" s="18" t="s">
        <v>4905</v>
      </c>
      <c r="E323" s="18" t="s">
        <v>4906</v>
      </c>
      <c r="F323" s="18" t="s">
        <v>4907</v>
      </c>
      <c r="G323" s="18" t="s">
        <v>6195</v>
      </c>
    </row>
    <row r="324" spans="1:7" ht="14.25" customHeight="1" x14ac:dyDescent="0.2">
      <c r="A324" s="18" t="s">
        <v>2292</v>
      </c>
      <c r="B324" s="18" t="s">
        <v>2287</v>
      </c>
      <c r="C324" s="18" t="s">
        <v>2288</v>
      </c>
      <c r="D324" s="18" t="s">
        <v>2289</v>
      </c>
      <c r="E324" s="18" t="s">
        <v>2290</v>
      </c>
      <c r="F324" s="18" t="s">
        <v>2291</v>
      </c>
      <c r="G324" s="18" t="s">
        <v>6196</v>
      </c>
    </row>
    <row r="325" spans="1:7" ht="14.25" customHeight="1" x14ac:dyDescent="0.2">
      <c r="A325" s="18" t="s">
        <v>3160</v>
      </c>
      <c r="B325" s="18" t="s">
        <v>3156</v>
      </c>
      <c r="C325" s="18" t="s">
        <v>3157</v>
      </c>
      <c r="D325" s="18" t="s">
        <v>3158</v>
      </c>
      <c r="E325" s="18" t="s">
        <v>3159</v>
      </c>
      <c r="F325" s="108">
        <v>-99</v>
      </c>
      <c r="G325" s="18" t="s">
        <v>6197</v>
      </c>
    </row>
    <row r="326" spans="1:7" ht="14.25" customHeight="1" x14ac:dyDescent="0.2">
      <c r="A326" s="18" t="s">
        <v>1153</v>
      </c>
      <c r="B326" s="18" t="s">
        <v>1150</v>
      </c>
      <c r="C326" s="18" t="s">
        <v>1151</v>
      </c>
      <c r="D326" s="108">
        <v>-99</v>
      </c>
      <c r="E326" s="18" t="s">
        <v>1152</v>
      </c>
      <c r="F326" s="108">
        <v>-99</v>
      </c>
      <c r="G326" s="18" t="s">
        <v>6198</v>
      </c>
    </row>
    <row r="327" spans="1:7" ht="14.25" customHeight="1" x14ac:dyDescent="0.2">
      <c r="A327" s="18" t="s">
        <v>2423</v>
      </c>
      <c r="B327" s="18" t="s">
        <v>2418</v>
      </c>
      <c r="C327" s="18" t="s">
        <v>2419</v>
      </c>
      <c r="D327" s="18" t="s">
        <v>2420</v>
      </c>
      <c r="E327" s="18" t="s">
        <v>2421</v>
      </c>
      <c r="F327" s="18" t="s">
        <v>2422</v>
      </c>
      <c r="G327" s="18" t="s">
        <v>6199</v>
      </c>
    </row>
    <row r="328" spans="1:7" ht="14.25" customHeight="1" x14ac:dyDescent="0.2">
      <c r="A328" s="18" t="s">
        <v>2429</v>
      </c>
      <c r="B328" s="18" t="s">
        <v>2424</v>
      </c>
      <c r="C328" s="2" t="s">
        <v>2425</v>
      </c>
      <c r="D328" s="18" t="s">
        <v>2427</v>
      </c>
      <c r="E328" s="18" t="s">
        <v>2428</v>
      </c>
      <c r="F328" s="18" t="s">
        <v>71</v>
      </c>
      <c r="G328" s="18" t="s">
        <v>6200</v>
      </c>
    </row>
    <row r="329" spans="1:7" ht="14.25" customHeight="1" x14ac:dyDescent="0.2">
      <c r="A329" s="18" t="s">
        <v>4489</v>
      </c>
      <c r="B329" s="18" t="s">
        <v>4484</v>
      </c>
      <c r="C329" s="18" t="s">
        <v>4485</v>
      </c>
      <c r="D329" s="18" t="s">
        <v>4486</v>
      </c>
      <c r="E329" s="18" t="s">
        <v>4487</v>
      </c>
      <c r="F329" s="18" t="s">
        <v>4488</v>
      </c>
      <c r="G329" s="18" t="s">
        <v>6201</v>
      </c>
    </row>
    <row r="330" spans="1:7" ht="14.25" customHeight="1" x14ac:dyDescent="0.2">
      <c r="A330" s="18" t="s">
        <v>1662</v>
      </c>
      <c r="B330" s="18" t="s">
        <v>1657</v>
      </c>
      <c r="C330" s="18" t="s">
        <v>1658</v>
      </c>
      <c r="D330" s="18" t="s">
        <v>1659</v>
      </c>
      <c r="E330" s="18" t="s">
        <v>1660</v>
      </c>
      <c r="F330" s="18" t="s">
        <v>1661</v>
      </c>
      <c r="G330" s="18" t="s">
        <v>6202</v>
      </c>
    </row>
    <row r="331" spans="1:7" ht="14.25" customHeight="1" x14ac:dyDescent="0.2">
      <c r="A331" s="18" t="s">
        <v>1621</v>
      </c>
      <c r="B331" s="18" t="s">
        <v>1616</v>
      </c>
      <c r="C331" s="18" t="e">
        <f ca="1">ARRAY_CONSTRAIN(ARRAYFORMULA(- Much higher levels of stress &amp; lower breaking point
- Ruined my relationship
- Horrendous mental health
- Lowered job prospects
- Ruined my social life), 1, 1)</f>
        <v>#NAME?</v>
      </c>
      <c r="D331" s="18" t="s">
        <v>242</v>
      </c>
      <c r="E331" s="18" t="s">
        <v>1619</v>
      </c>
      <c r="F331" s="18" t="s">
        <v>1620</v>
      </c>
      <c r="G331" s="18" t="s">
        <v>6203</v>
      </c>
    </row>
    <row r="332" spans="1:7" ht="14.25" customHeight="1" x14ac:dyDescent="0.2">
      <c r="A332" s="18" t="s">
        <v>3535</v>
      </c>
      <c r="B332" s="18" t="s">
        <v>3531</v>
      </c>
      <c r="C332" s="18" t="s">
        <v>1522</v>
      </c>
      <c r="D332" s="18" t="s">
        <v>242</v>
      </c>
      <c r="E332" s="18" t="s">
        <v>3533</v>
      </c>
      <c r="F332" s="18" t="s">
        <v>3534</v>
      </c>
      <c r="G332" s="18" t="s">
        <v>6204</v>
      </c>
    </row>
    <row r="333" spans="1:7" ht="14.25" customHeight="1" x14ac:dyDescent="0.2">
      <c r="A333" s="18" t="s">
        <v>3604</v>
      </c>
      <c r="B333" s="18" t="s">
        <v>5873</v>
      </c>
      <c r="C333" s="18" t="s">
        <v>4265</v>
      </c>
      <c r="D333" s="18" t="s">
        <v>6205</v>
      </c>
      <c r="E333" s="108">
        <v>-99</v>
      </c>
      <c r="F333" s="108">
        <v>-99</v>
      </c>
      <c r="G333" s="18" t="s">
        <v>6206</v>
      </c>
    </row>
    <row r="334" spans="1:7" ht="14.25" customHeight="1" x14ac:dyDescent="0.2">
      <c r="A334" s="18" t="s">
        <v>122</v>
      </c>
      <c r="B334" s="18" t="s">
        <v>112</v>
      </c>
      <c r="C334" s="2" t="s">
        <v>114</v>
      </c>
      <c r="D334" s="18" t="s">
        <v>116</v>
      </c>
      <c r="E334" s="2" t="s">
        <v>118</v>
      </c>
      <c r="F334" s="18" t="s">
        <v>120</v>
      </c>
      <c r="G334" s="18" t="s">
        <v>6207</v>
      </c>
    </row>
    <row r="335" spans="1:7" ht="14.25" customHeight="1" x14ac:dyDescent="0.2">
      <c r="A335" s="18" t="s">
        <v>2890</v>
      </c>
      <c r="B335" s="18" t="s">
        <v>2887</v>
      </c>
      <c r="C335" s="18" t="s">
        <v>2888</v>
      </c>
      <c r="D335" s="18" t="s">
        <v>242</v>
      </c>
      <c r="E335" s="18" t="s">
        <v>2889</v>
      </c>
      <c r="F335" s="18" t="s">
        <v>71</v>
      </c>
      <c r="G335" s="18" t="s">
        <v>6208</v>
      </c>
    </row>
    <row r="336" spans="1:7" ht="14.25" customHeight="1" x14ac:dyDescent="0.2">
      <c r="A336" s="18" t="s">
        <v>3262</v>
      </c>
      <c r="B336" s="18" t="s">
        <v>3257</v>
      </c>
      <c r="C336" s="18" t="s">
        <v>3258</v>
      </c>
      <c r="D336" s="18" t="s">
        <v>3259</v>
      </c>
      <c r="E336" s="18" t="s">
        <v>3260</v>
      </c>
      <c r="F336" s="18" t="s">
        <v>3261</v>
      </c>
      <c r="G336" s="18" t="s">
        <v>6209</v>
      </c>
    </row>
    <row r="337" spans="1:8" ht="14.25" customHeight="1" x14ac:dyDescent="0.2">
      <c r="A337" s="18" t="s">
        <v>430</v>
      </c>
      <c r="B337" s="18" t="s">
        <v>423</v>
      </c>
      <c r="C337" s="18" t="s">
        <v>425</v>
      </c>
      <c r="D337" s="108">
        <v>-99</v>
      </c>
      <c r="E337" s="18" t="s">
        <v>427</v>
      </c>
      <c r="F337" s="18" t="s">
        <v>428</v>
      </c>
      <c r="G337" s="18" t="s">
        <v>6210</v>
      </c>
      <c r="H337" s="18" t="s">
        <v>6211</v>
      </c>
    </row>
    <row r="338" spans="1:8" ht="14.25" customHeight="1" x14ac:dyDescent="0.2">
      <c r="A338" s="18" t="s">
        <v>2245</v>
      </c>
      <c r="B338" s="18" t="s">
        <v>2238</v>
      </c>
      <c r="C338" s="2" t="s">
        <v>2239</v>
      </c>
      <c r="D338" s="18" t="s">
        <v>2241</v>
      </c>
      <c r="E338" s="2" t="s">
        <v>2242</v>
      </c>
      <c r="F338" s="18" t="s">
        <v>2244</v>
      </c>
      <c r="G338" s="18" t="s">
        <v>6212</v>
      </c>
    </row>
    <row r="339" spans="1:8" ht="14.25" customHeight="1" x14ac:dyDescent="0.2">
      <c r="A339" s="18" t="s">
        <v>1901</v>
      </c>
      <c r="B339" s="18" t="s">
        <v>1897</v>
      </c>
      <c r="C339" s="18" t="s">
        <v>1898</v>
      </c>
      <c r="D339" s="108">
        <v>-99</v>
      </c>
      <c r="E339" s="18" t="s">
        <v>1899</v>
      </c>
      <c r="F339" s="18" t="s">
        <v>1900</v>
      </c>
      <c r="G339" s="18" t="s">
        <v>6213</v>
      </c>
    </row>
    <row r="340" spans="1:8" ht="14.25" customHeight="1" x14ac:dyDescent="0.2">
      <c r="A340" s="18" t="s">
        <v>1668</v>
      </c>
      <c r="B340" s="18" t="s">
        <v>1663</v>
      </c>
      <c r="C340" s="18" t="s">
        <v>1664</v>
      </c>
      <c r="D340" s="18" t="s">
        <v>1665</v>
      </c>
      <c r="E340" s="18" t="s">
        <v>1666</v>
      </c>
      <c r="F340" s="18" t="s">
        <v>1667</v>
      </c>
      <c r="G340" s="18" t="s">
        <v>6214</v>
      </c>
    </row>
    <row r="341" spans="1:8" ht="14.25" customHeight="1" x14ac:dyDescent="0.2">
      <c r="A341" s="18" t="s">
        <v>2681</v>
      </c>
      <c r="B341" s="18" t="s">
        <v>2675</v>
      </c>
      <c r="C341" s="18" t="s">
        <v>2676</v>
      </c>
      <c r="D341" s="18" t="s">
        <v>2678</v>
      </c>
      <c r="E341" s="18" t="s">
        <v>2679</v>
      </c>
      <c r="F341" s="18" t="s">
        <v>2680</v>
      </c>
      <c r="G341" s="18" t="s">
        <v>6215</v>
      </c>
    </row>
    <row r="342" spans="1:8" ht="14.25" customHeight="1" x14ac:dyDescent="0.2">
      <c r="A342" s="18" t="s">
        <v>1537</v>
      </c>
      <c r="B342" s="18" t="s">
        <v>1531</v>
      </c>
      <c r="C342" s="18" t="s">
        <v>1532</v>
      </c>
      <c r="D342" s="18" t="s">
        <v>1534</v>
      </c>
      <c r="E342" s="18" t="s">
        <v>1535</v>
      </c>
      <c r="F342" s="18" t="s">
        <v>1536</v>
      </c>
      <c r="G342" s="18" t="s">
        <v>6216</v>
      </c>
    </row>
    <row r="343" spans="1:8" ht="14.25" customHeight="1" x14ac:dyDescent="0.2">
      <c r="A343" s="18" t="s">
        <v>3575</v>
      </c>
      <c r="B343" s="18" t="s">
        <v>3572</v>
      </c>
      <c r="C343" s="18" t="s">
        <v>3573</v>
      </c>
      <c r="D343" s="18" t="s">
        <v>3574</v>
      </c>
      <c r="E343" s="18" t="s">
        <v>1033</v>
      </c>
      <c r="F343" s="18" t="s">
        <v>1122</v>
      </c>
      <c r="G343" s="18" t="s">
        <v>6217</v>
      </c>
    </row>
    <row r="344" spans="1:8" ht="14.25" customHeight="1" x14ac:dyDescent="0.2">
      <c r="A344" s="18" t="s">
        <v>1005</v>
      </c>
      <c r="B344" s="108">
        <v>-99</v>
      </c>
      <c r="C344" s="18" t="s">
        <v>1000</v>
      </c>
      <c r="D344" s="18" t="s">
        <v>1002</v>
      </c>
      <c r="E344" s="18" t="s">
        <v>1003</v>
      </c>
      <c r="F344" s="18" t="s">
        <v>1004</v>
      </c>
      <c r="G344" s="18" t="s">
        <v>6218</v>
      </c>
    </row>
    <row r="345" spans="1:8" ht="14.25" customHeight="1" x14ac:dyDescent="0.2">
      <c r="A345" s="18" t="s">
        <v>642</v>
      </c>
      <c r="B345" s="18" t="s">
        <v>635</v>
      </c>
      <c r="C345" s="18" t="s">
        <v>636</v>
      </c>
      <c r="D345" s="18" t="s">
        <v>637</v>
      </c>
      <c r="E345" s="18" t="e">
        <f ca="1">ARRAY_CONSTRAIN(ARRAYFORMULA(- Exercise routine
- Yoga
- Regular(ish) video calls with my family and friends
- Trying not to dwell on the things that frustrate me), 1, 1)</f>
        <v>#NAME?</v>
      </c>
      <c r="F345" s="18" t="s">
        <v>640</v>
      </c>
      <c r="G345" s="18" t="s">
        <v>6219</v>
      </c>
    </row>
    <row r="346" spans="1:8" ht="14.25" customHeight="1" x14ac:dyDescent="0.2">
      <c r="A346" s="18" t="s">
        <v>3003</v>
      </c>
      <c r="B346" s="18" t="s">
        <v>6220</v>
      </c>
      <c r="C346" s="18" t="s">
        <v>2998</v>
      </c>
      <c r="D346" s="18" t="s">
        <v>3000</v>
      </c>
      <c r="E346" s="18" t="s">
        <v>6221</v>
      </c>
      <c r="F346" s="18" t="s">
        <v>6222</v>
      </c>
      <c r="G346" s="18" t="s">
        <v>6223</v>
      </c>
    </row>
    <row r="347" spans="1:8" ht="14.25" customHeight="1" x14ac:dyDescent="0.2">
      <c r="A347" s="18" t="s">
        <v>3666</v>
      </c>
      <c r="B347" s="18" t="s">
        <v>3663</v>
      </c>
      <c r="C347" s="18" t="s">
        <v>3664</v>
      </c>
      <c r="D347" s="108">
        <v>-99</v>
      </c>
      <c r="E347" s="2" t="s">
        <v>3665</v>
      </c>
      <c r="F347" s="108">
        <v>-99</v>
      </c>
      <c r="G347" s="18" t="s">
        <v>6224</v>
      </c>
    </row>
    <row r="348" spans="1:8" ht="14.25" customHeight="1" x14ac:dyDescent="0.2">
      <c r="A348" s="18" t="s">
        <v>3732</v>
      </c>
      <c r="B348" s="18" t="s">
        <v>3726</v>
      </c>
      <c r="C348" s="18" t="s">
        <v>3727</v>
      </c>
      <c r="D348" s="18" t="s">
        <v>3729</v>
      </c>
      <c r="E348" s="18" t="s">
        <v>3730</v>
      </c>
      <c r="F348" s="18" t="s">
        <v>3731</v>
      </c>
      <c r="G348" s="18" t="s">
        <v>6225</v>
      </c>
    </row>
    <row r="349" spans="1:8" ht="14.25" customHeight="1" x14ac:dyDescent="0.2">
      <c r="A349" s="18" t="s">
        <v>3888</v>
      </c>
      <c r="B349" s="18" t="s">
        <v>3884</v>
      </c>
      <c r="C349" s="18" t="s">
        <v>3885</v>
      </c>
      <c r="D349" s="18" t="s">
        <v>242</v>
      </c>
      <c r="E349" s="18" t="s">
        <v>3886</v>
      </c>
      <c r="F349" s="18" t="s">
        <v>3887</v>
      </c>
      <c r="G349" s="18" t="s">
        <v>6226</v>
      </c>
    </row>
    <row r="350" spans="1:8" ht="14.25" customHeight="1" x14ac:dyDescent="0.2">
      <c r="A350" s="18" t="s">
        <v>3416</v>
      </c>
      <c r="B350" s="108">
        <v>-99</v>
      </c>
      <c r="C350" s="18" t="s">
        <v>3411</v>
      </c>
      <c r="D350" s="18" t="s">
        <v>3413</v>
      </c>
      <c r="E350" s="18" t="s">
        <v>3414</v>
      </c>
      <c r="F350" s="18" t="s">
        <v>3415</v>
      </c>
      <c r="G350" s="18" t="s">
        <v>6227</v>
      </c>
    </row>
    <row r="351" spans="1:8" ht="14.25" customHeight="1" x14ac:dyDescent="0.2">
      <c r="A351" s="18" t="s">
        <v>4694</v>
      </c>
      <c r="B351" s="18" t="s">
        <v>4687</v>
      </c>
      <c r="C351" s="18" t="s">
        <v>4688</v>
      </c>
      <c r="D351" s="2" t="s">
        <v>4690</v>
      </c>
      <c r="E351" s="2" t="s">
        <v>4692</v>
      </c>
      <c r="F351" s="2" t="s">
        <v>4693</v>
      </c>
      <c r="G351" s="18" t="s">
        <v>6228</v>
      </c>
    </row>
    <row r="352" spans="1:8" ht="14.25" customHeight="1" x14ac:dyDescent="0.2">
      <c r="A352" s="18" t="s">
        <v>2731</v>
      </c>
      <c r="B352" s="18" t="s">
        <v>2726</v>
      </c>
      <c r="C352" s="18" t="s">
        <v>2727</v>
      </c>
      <c r="D352" s="18" t="s">
        <v>2728</v>
      </c>
      <c r="E352" s="18" t="s">
        <v>2729</v>
      </c>
      <c r="F352" s="2" t="s">
        <v>2730</v>
      </c>
      <c r="G352" s="18" t="s">
        <v>6229</v>
      </c>
      <c r="H352" s="18" t="s">
        <v>6230</v>
      </c>
    </row>
    <row r="353" spans="1:8" ht="14.25" customHeight="1" x14ac:dyDescent="0.2">
      <c r="A353" s="18" t="s">
        <v>2087</v>
      </c>
      <c r="B353" s="18" t="s">
        <v>2083</v>
      </c>
      <c r="C353" s="18" t="s">
        <v>2085</v>
      </c>
      <c r="D353" s="108">
        <v>-99</v>
      </c>
      <c r="E353" s="18" t="s">
        <v>2086</v>
      </c>
      <c r="F353" s="108">
        <v>-99</v>
      </c>
      <c r="G353" s="18" t="s">
        <v>6231</v>
      </c>
    </row>
    <row r="354" spans="1:8" ht="14.25" customHeight="1" x14ac:dyDescent="0.2">
      <c r="A354" s="18" t="s">
        <v>2193</v>
      </c>
      <c r="B354" s="18" t="s">
        <v>2190</v>
      </c>
      <c r="C354" s="18" t="s">
        <v>2191</v>
      </c>
      <c r="D354" s="108">
        <v>-99</v>
      </c>
      <c r="E354" s="108">
        <v>-99</v>
      </c>
      <c r="F354" s="18" t="s">
        <v>2192</v>
      </c>
      <c r="G354" s="18" t="s">
        <v>6232</v>
      </c>
    </row>
    <row r="355" spans="1:8" ht="14.25" customHeight="1" x14ac:dyDescent="0.2">
      <c r="A355" s="18" t="s">
        <v>3373</v>
      </c>
      <c r="B355" s="18" t="s">
        <v>6233</v>
      </c>
      <c r="C355" s="18" t="s">
        <v>3368</v>
      </c>
      <c r="D355" s="18" t="s">
        <v>3370</v>
      </c>
      <c r="E355" s="18" t="s">
        <v>6234</v>
      </c>
      <c r="F355" s="18" t="s">
        <v>6235</v>
      </c>
      <c r="G355" s="18" t="s">
        <v>6236</v>
      </c>
      <c r="H355" s="18" t="s">
        <v>6237</v>
      </c>
    </row>
    <row r="356" spans="1:8" ht="14.25" customHeight="1" x14ac:dyDescent="0.2">
      <c r="A356" s="18" t="s">
        <v>3584</v>
      </c>
      <c r="B356" s="18" t="s">
        <v>3577</v>
      </c>
      <c r="C356" s="18" t="s">
        <v>3579</v>
      </c>
      <c r="D356" s="18" t="s">
        <v>3580</v>
      </c>
      <c r="E356" s="18" t="s">
        <v>6238</v>
      </c>
      <c r="F356" s="18" t="s">
        <v>6239</v>
      </c>
      <c r="G356" s="18" t="s">
        <v>6240</v>
      </c>
    </row>
    <row r="357" spans="1:8" ht="14.25" customHeight="1" x14ac:dyDescent="0.2">
      <c r="A357" s="18" t="s">
        <v>1381</v>
      </c>
      <c r="B357" s="18" t="s">
        <v>6241</v>
      </c>
      <c r="C357" s="18" t="s">
        <v>6242</v>
      </c>
      <c r="D357" s="18" t="s">
        <v>1378</v>
      </c>
      <c r="E357" s="18" t="s">
        <v>6243</v>
      </c>
      <c r="F357" s="18" t="s">
        <v>6244</v>
      </c>
      <c r="G357" s="18" t="s">
        <v>6245</v>
      </c>
    </row>
    <row r="358" spans="1:8" ht="14.25" customHeight="1" x14ac:dyDescent="0.2">
      <c r="A358" s="18" t="s">
        <v>993</v>
      </c>
      <c r="B358" s="18" t="s">
        <v>988</v>
      </c>
      <c r="C358" s="18" t="s">
        <v>989</v>
      </c>
      <c r="D358" s="18" t="s">
        <v>990</v>
      </c>
      <c r="E358" s="18" t="s">
        <v>991</v>
      </c>
      <c r="F358" s="18" t="s">
        <v>992</v>
      </c>
      <c r="G358" s="18" t="s">
        <v>6246</v>
      </c>
      <c r="H358" s="18" t="s">
        <v>6247</v>
      </c>
    </row>
    <row r="359" spans="1:8" ht="14.25" customHeight="1" x14ac:dyDescent="0.2">
      <c r="A359" s="18" t="s">
        <v>4551</v>
      </c>
      <c r="B359" s="18" t="s">
        <v>4549</v>
      </c>
      <c r="C359" s="18" t="s">
        <v>4550</v>
      </c>
      <c r="D359" s="108">
        <v>-99</v>
      </c>
      <c r="E359" s="108">
        <v>-99</v>
      </c>
      <c r="F359" s="108">
        <v>-99</v>
      </c>
      <c r="G359" s="18" t="s">
        <v>6248</v>
      </c>
    </row>
    <row r="360" spans="1:8" ht="14.25" customHeight="1" x14ac:dyDescent="0.2">
      <c r="A360" s="18" t="s">
        <v>1062</v>
      </c>
      <c r="B360" s="18" t="s">
        <v>1057</v>
      </c>
      <c r="C360" s="18" t="s">
        <v>1058</v>
      </c>
      <c r="D360" s="108">
        <v>-99</v>
      </c>
      <c r="E360" s="18" t="s">
        <v>1060</v>
      </c>
      <c r="F360" s="18" t="s">
        <v>1061</v>
      </c>
      <c r="G360" s="18" t="s">
        <v>6249</v>
      </c>
    </row>
    <row r="361" spans="1:8" ht="14.25" customHeight="1" x14ac:dyDescent="0.2">
      <c r="A361" s="18" t="s">
        <v>4187</v>
      </c>
      <c r="B361" s="18" t="s">
        <v>4180</v>
      </c>
      <c r="C361" s="18" t="s">
        <v>4182</v>
      </c>
      <c r="D361" s="18" t="s">
        <v>4183</v>
      </c>
      <c r="E361" s="18" t="s">
        <v>4185</v>
      </c>
      <c r="F361" s="18" t="s">
        <v>4186</v>
      </c>
      <c r="G361" s="18" t="s">
        <v>6250</v>
      </c>
    </row>
    <row r="362" spans="1:8" ht="14.25" customHeight="1" x14ac:dyDescent="0.2">
      <c r="A362" s="18" t="s">
        <v>651</v>
      </c>
      <c r="B362" s="18" t="s">
        <v>644</v>
      </c>
      <c r="C362" s="18" t="s">
        <v>645</v>
      </c>
      <c r="D362" s="18" t="s">
        <v>647</v>
      </c>
      <c r="E362" s="18" t="s">
        <v>648</v>
      </c>
      <c r="F362" s="18" t="s">
        <v>650</v>
      </c>
      <c r="G362" s="18" t="s">
        <v>6251</v>
      </c>
    </row>
    <row r="363" spans="1:8" ht="14.25" customHeight="1" x14ac:dyDescent="0.2">
      <c r="A363" s="18" t="s">
        <v>1028</v>
      </c>
      <c r="B363" s="18" t="s">
        <v>622</v>
      </c>
      <c r="C363" s="18" t="s">
        <v>1023</v>
      </c>
      <c r="D363" s="18" t="s">
        <v>242</v>
      </c>
      <c r="E363" s="18" t="s">
        <v>1025</v>
      </c>
      <c r="F363" s="18" t="s">
        <v>1027</v>
      </c>
      <c r="G363" s="18" t="s">
        <v>6252</v>
      </c>
    </row>
    <row r="364" spans="1:8" ht="14.25" customHeight="1" x14ac:dyDescent="0.2">
      <c r="A364" s="18" t="s">
        <v>3287</v>
      </c>
      <c r="B364" s="108">
        <v>-99</v>
      </c>
      <c r="C364" s="18" t="s">
        <v>3282</v>
      </c>
      <c r="D364" s="18" t="s">
        <v>3283</v>
      </c>
      <c r="E364" s="18" t="s">
        <v>3285</v>
      </c>
      <c r="F364" s="18" t="s">
        <v>3286</v>
      </c>
      <c r="G364" s="18" t="s">
        <v>6253</v>
      </c>
    </row>
    <row r="365" spans="1:8" ht="14.25" customHeight="1" x14ac:dyDescent="0.2">
      <c r="A365" s="18" t="s">
        <v>4497</v>
      </c>
      <c r="B365" s="18" t="s">
        <v>4490</v>
      </c>
      <c r="C365" s="18" t="s">
        <v>4491</v>
      </c>
      <c r="D365" s="18" t="s">
        <v>4493</v>
      </c>
      <c r="E365" s="2" t="s">
        <v>4495</v>
      </c>
      <c r="F365" s="18" t="s">
        <v>4496</v>
      </c>
      <c r="G365" s="18" t="s">
        <v>6254</v>
      </c>
      <c r="H365" s="18" t="s">
        <v>5829</v>
      </c>
    </row>
    <row r="366" spans="1:8" ht="14.25" customHeight="1" x14ac:dyDescent="0.2">
      <c r="A366" s="18" t="s">
        <v>4976</v>
      </c>
      <c r="B366" s="18" t="s">
        <v>4970</v>
      </c>
      <c r="C366" s="18" t="s">
        <v>4971</v>
      </c>
      <c r="D366" s="18" t="s">
        <v>4973</v>
      </c>
      <c r="E366" s="18" t="s">
        <v>4974</v>
      </c>
      <c r="F366" s="18" t="s">
        <v>4975</v>
      </c>
      <c r="G366" s="18" t="s">
        <v>6255</v>
      </c>
    </row>
    <row r="367" spans="1:8" ht="14.25" customHeight="1" x14ac:dyDescent="0.2">
      <c r="A367" s="18" t="s">
        <v>3216</v>
      </c>
      <c r="B367" s="18" t="s">
        <v>3212</v>
      </c>
      <c r="C367" s="18" t="s">
        <v>3213</v>
      </c>
      <c r="D367" s="18" t="s">
        <v>3214</v>
      </c>
      <c r="E367" s="18" t="s">
        <v>3215</v>
      </c>
      <c r="F367" s="18" t="s">
        <v>585</v>
      </c>
      <c r="G367" s="18" t="s">
        <v>6256</v>
      </c>
    </row>
    <row r="368" spans="1:8" ht="14.25" customHeight="1" x14ac:dyDescent="0.2">
      <c r="A368" s="18" t="s">
        <v>720</v>
      </c>
      <c r="B368" s="18" t="s">
        <v>714</v>
      </c>
      <c r="C368" s="18" t="s">
        <v>715</v>
      </c>
      <c r="D368" s="18" t="s">
        <v>717</v>
      </c>
      <c r="E368" s="18" t="s">
        <v>718</v>
      </c>
      <c r="F368" s="18" t="s">
        <v>719</v>
      </c>
      <c r="G368" s="18" t="s">
        <v>6257</v>
      </c>
    </row>
    <row r="369" spans="1:8" ht="14.25" customHeight="1" x14ac:dyDescent="0.2">
      <c r="A369" s="18" t="s">
        <v>1089</v>
      </c>
      <c r="B369" s="18" t="s">
        <v>1082</v>
      </c>
      <c r="C369" s="2" t="s">
        <v>1083</v>
      </c>
      <c r="D369" s="18" t="s">
        <v>1085</v>
      </c>
      <c r="E369" s="2" t="s">
        <v>1086</v>
      </c>
      <c r="F369" s="18" t="s">
        <v>1088</v>
      </c>
      <c r="G369" s="18" t="s">
        <v>6258</v>
      </c>
      <c r="H369" s="18" t="s">
        <v>6259</v>
      </c>
    </row>
    <row r="370" spans="1:8" ht="14.25" customHeight="1" x14ac:dyDescent="0.2">
      <c r="A370" s="18" t="s">
        <v>3930</v>
      </c>
      <c r="B370" s="18" t="s">
        <v>3925</v>
      </c>
      <c r="C370" s="18" t="s">
        <v>3926</v>
      </c>
      <c r="D370" s="18" t="s">
        <v>3927</v>
      </c>
      <c r="E370" s="18" t="s">
        <v>3928</v>
      </c>
      <c r="F370" s="18" t="s">
        <v>3929</v>
      </c>
      <c r="G370" s="18" t="s">
        <v>6260</v>
      </c>
    </row>
    <row r="371" spans="1:8" ht="14.25" customHeight="1" x14ac:dyDescent="0.2">
      <c r="A371" s="18" t="s">
        <v>2472</v>
      </c>
      <c r="B371" s="18" t="s">
        <v>2469</v>
      </c>
      <c r="C371" s="18" t="s">
        <v>185</v>
      </c>
      <c r="D371" s="18" t="s">
        <v>284</v>
      </c>
      <c r="E371" s="18" t="s">
        <v>2470</v>
      </c>
      <c r="F371" s="18" t="s">
        <v>2471</v>
      </c>
      <c r="G371" s="18" t="s">
        <v>6261</v>
      </c>
    </row>
    <row r="372" spans="1:8" ht="14.25" customHeight="1" x14ac:dyDescent="0.2">
      <c r="A372" s="18" t="s">
        <v>2814</v>
      </c>
      <c r="B372" s="18" t="s">
        <v>2808</v>
      </c>
      <c r="C372" s="18" t="s">
        <v>2810</v>
      </c>
      <c r="D372" s="18" t="s">
        <v>2811</v>
      </c>
      <c r="E372" s="18" t="s">
        <v>2812</v>
      </c>
      <c r="F372" s="18" t="s">
        <v>2813</v>
      </c>
      <c r="G372" s="18" t="s">
        <v>6262</v>
      </c>
    </row>
    <row r="373" spans="1:8" ht="14.25" customHeight="1" x14ac:dyDescent="0.2">
      <c r="A373" s="18" t="s">
        <v>3713</v>
      </c>
      <c r="B373" s="18" t="s">
        <v>2155</v>
      </c>
      <c r="C373" s="18" t="s">
        <v>3710</v>
      </c>
      <c r="D373" s="18" t="s">
        <v>3711</v>
      </c>
      <c r="E373" s="18" t="s">
        <v>3712</v>
      </c>
      <c r="F373" s="108">
        <v>-99</v>
      </c>
      <c r="G373" s="18" t="s">
        <v>6263</v>
      </c>
    </row>
    <row r="374" spans="1:8" ht="14.25" customHeight="1" x14ac:dyDescent="0.2">
      <c r="A374" s="18" t="s">
        <v>3924</v>
      </c>
      <c r="B374" s="108">
        <v>-99</v>
      </c>
      <c r="C374" s="18" t="s">
        <v>3920</v>
      </c>
      <c r="D374" s="18" t="s">
        <v>3921</v>
      </c>
      <c r="E374" s="18" t="s">
        <v>3922</v>
      </c>
      <c r="F374" s="18" t="s">
        <v>3923</v>
      </c>
      <c r="G374" s="18" t="s">
        <v>6264</v>
      </c>
      <c r="H374" s="18" t="s">
        <v>6265</v>
      </c>
    </row>
    <row r="375" spans="1:8" ht="14.25" customHeight="1" x14ac:dyDescent="0.2">
      <c r="A375" s="18" t="s">
        <v>1097</v>
      </c>
      <c r="B375" s="18" t="s">
        <v>123</v>
      </c>
      <c r="C375" s="108">
        <v>-99</v>
      </c>
      <c r="D375" s="108">
        <v>-99</v>
      </c>
      <c r="E375" s="108">
        <v>-99</v>
      </c>
      <c r="F375" s="108">
        <v>-99</v>
      </c>
      <c r="G375" s="18" t="s">
        <v>5886</v>
      </c>
    </row>
    <row r="376" spans="1:8" ht="14.25" customHeight="1" x14ac:dyDescent="0.2">
      <c r="A376" s="18" t="s">
        <v>4343</v>
      </c>
      <c r="B376" s="18" t="s">
        <v>4336</v>
      </c>
      <c r="C376" s="18" t="s">
        <v>4337</v>
      </c>
      <c r="D376" s="18" t="s">
        <v>4339</v>
      </c>
      <c r="E376" s="18" t="s">
        <v>4340</v>
      </c>
      <c r="F376" s="18" t="s">
        <v>4342</v>
      </c>
      <c r="G376" s="18" t="s">
        <v>6266</v>
      </c>
    </row>
    <row r="377" spans="1:8" ht="14.25" customHeight="1" x14ac:dyDescent="0.2">
      <c r="A377" s="18" t="s">
        <v>4523</v>
      </c>
      <c r="B377" s="18" t="s">
        <v>4518</v>
      </c>
      <c r="C377" s="18" t="s">
        <v>4519</v>
      </c>
      <c r="D377" s="18" t="s">
        <v>4520</v>
      </c>
      <c r="E377" s="18" t="s">
        <v>4521</v>
      </c>
      <c r="F377" s="18" t="s">
        <v>4522</v>
      </c>
      <c r="G377" s="18" t="s">
        <v>6267</v>
      </c>
      <c r="H377" s="18" t="s">
        <v>6186</v>
      </c>
    </row>
    <row r="378" spans="1:8" ht="14.25" customHeight="1" x14ac:dyDescent="0.2">
      <c r="A378" s="18" t="s">
        <v>4090</v>
      </c>
      <c r="B378" s="18" t="s">
        <v>4086</v>
      </c>
      <c r="C378" s="18" t="s">
        <v>4087</v>
      </c>
      <c r="D378" s="108">
        <v>-99</v>
      </c>
      <c r="E378" s="18" t="s">
        <v>4088</v>
      </c>
      <c r="F378" s="18" t="s">
        <v>4089</v>
      </c>
      <c r="G378" s="18" t="s">
        <v>6268</v>
      </c>
      <c r="H378" s="18" t="s">
        <v>6269</v>
      </c>
    </row>
    <row r="379" spans="1:8" ht="14.25" customHeight="1" x14ac:dyDescent="0.2">
      <c r="A379" s="18" t="s">
        <v>3140</v>
      </c>
      <c r="B379" s="18" t="s">
        <v>3135</v>
      </c>
      <c r="C379" s="18" t="s">
        <v>3136</v>
      </c>
      <c r="D379" s="18" t="s">
        <v>3137</v>
      </c>
      <c r="E379" s="18" t="s">
        <v>3138</v>
      </c>
      <c r="F379" s="18" t="s">
        <v>3139</v>
      </c>
      <c r="G379" s="18" t="s">
        <v>6270</v>
      </c>
    </row>
    <row r="380" spans="1:8" ht="14.25" customHeight="1" x14ac:dyDescent="0.2">
      <c r="A380" s="18" t="s">
        <v>671</v>
      </c>
      <c r="B380" s="108">
        <v>-99</v>
      </c>
      <c r="C380" s="18" t="s">
        <v>667</v>
      </c>
      <c r="D380" s="18" t="s">
        <v>668</v>
      </c>
      <c r="E380" s="18" t="s">
        <v>669</v>
      </c>
      <c r="F380" s="18" t="s">
        <v>670</v>
      </c>
      <c r="G380" s="18" t="s">
        <v>6271</v>
      </c>
    </row>
    <row r="381" spans="1:8" ht="14.25" customHeight="1" x14ac:dyDescent="0.2">
      <c r="A381" s="18" t="s">
        <v>3401</v>
      </c>
      <c r="B381" s="18" t="s">
        <v>3397</v>
      </c>
      <c r="C381" s="18" t="s">
        <v>3398</v>
      </c>
      <c r="D381" s="18" t="s">
        <v>123</v>
      </c>
      <c r="E381" s="2" t="s">
        <v>3399</v>
      </c>
      <c r="F381" s="18" t="s">
        <v>3400</v>
      </c>
      <c r="G381" s="18" t="s">
        <v>6272</v>
      </c>
    </row>
    <row r="382" spans="1:8" ht="14.25" customHeight="1" x14ac:dyDescent="0.2">
      <c r="A382" s="18" t="s">
        <v>551</v>
      </c>
      <c r="B382" s="18" t="s">
        <v>548</v>
      </c>
      <c r="C382" s="2" t="s">
        <v>549</v>
      </c>
      <c r="D382" s="18" t="s">
        <v>242</v>
      </c>
      <c r="E382" s="18" t="s">
        <v>513</v>
      </c>
      <c r="F382" s="18" t="s">
        <v>513</v>
      </c>
      <c r="G382" s="18" t="s">
        <v>6273</v>
      </c>
    </row>
    <row r="383" spans="1:8" ht="14.25" customHeight="1" x14ac:dyDescent="0.2">
      <c r="A383" s="18" t="s">
        <v>3783</v>
      </c>
      <c r="B383" s="108">
        <v>-99</v>
      </c>
      <c r="C383" s="18" t="s">
        <v>3781</v>
      </c>
      <c r="D383" s="108">
        <v>-99</v>
      </c>
      <c r="E383" s="18" t="s">
        <v>3782</v>
      </c>
      <c r="F383" s="108">
        <v>-99</v>
      </c>
      <c r="G383" s="18" t="s">
        <v>6274</v>
      </c>
    </row>
    <row r="384" spans="1:8" ht="14.25" customHeight="1" x14ac:dyDescent="0.2">
      <c r="A384" s="18" t="s">
        <v>3074</v>
      </c>
      <c r="B384" s="108">
        <v>-99</v>
      </c>
      <c r="C384" s="18" t="s">
        <v>3070</v>
      </c>
      <c r="D384" s="18" t="s">
        <v>3071</v>
      </c>
      <c r="E384" s="18" t="s">
        <v>3072</v>
      </c>
      <c r="F384" s="18" t="s">
        <v>3073</v>
      </c>
      <c r="G384" s="18" t="s">
        <v>6275</v>
      </c>
      <c r="H384" s="18" t="s">
        <v>5829</v>
      </c>
    </row>
    <row r="385" spans="1:8" ht="14.25" customHeight="1" x14ac:dyDescent="0.2">
      <c r="A385" s="18" t="s">
        <v>3155</v>
      </c>
      <c r="B385" s="18" t="s">
        <v>3152</v>
      </c>
      <c r="C385" s="18" t="s">
        <v>3153</v>
      </c>
      <c r="D385" s="18" t="s">
        <v>185</v>
      </c>
      <c r="E385" s="18" t="s">
        <v>3154</v>
      </c>
      <c r="F385" s="18" t="s">
        <v>1300</v>
      </c>
      <c r="G385" s="18" t="s">
        <v>6276</v>
      </c>
    </row>
    <row r="386" spans="1:8" ht="14.25" customHeight="1" x14ac:dyDescent="0.2">
      <c r="A386" s="18" t="s">
        <v>1865</v>
      </c>
      <c r="B386" s="18" t="s">
        <v>1861</v>
      </c>
      <c r="C386" s="18" t="s">
        <v>1862</v>
      </c>
      <c r="D386" s="18" t="s">
        <v>242</v>
      </c>
      <c r="E386" s="18" t="s">
        <v>1863</v>
      </c>
      <c r="F386" s="18" t="s">
        <v>1864</v>
      </c>
    </row>
    <row r="387" spans="1:8" ht="14.25" customHeight="1" x14ac:dyDescent="0.2">
      <c r="A387" s="18" t="s">
        <v>375</v>
      </c>
      <c r="B387" s="18" t="s">
        <v>369</v>
      </c>
      <c r="C387" s="18" t="s">
        <v>370</v>
      </c>
      <c r="D387" s="18" t="s">
        <v>371</v>
      </c>
      <c r="E387" s="2" t="s">
        <v>372</v>
      </c>
      <c r="F387" s="2" t="s">
        <v>373</v>
      </c>
      <c r="G387" s="18" t="s">
        <v>6277</v>
      </c>
    </row>
    <row r="388" spans="1:8" ht="14.25" customHeight="1" x14ac:dyDescent="0.2">
      <c r="A388" s="18" t="s">
        <v>4153</v>
      </c>
      <c r="B388" s="18" t="s">
        <v>4149</v>
      </c>
      <c r="C388" s="18" t="s">
        <v>4150</v>
      </c>
      <c r="D388" s="18" t="s">
        <v>3735</v>
      </c>
      <c r="E388" s="18" t="s">
        <v>4151</v>
      </c>
      <c r="F388" s="18" t="s">
        <v>4152</v>
      </c>
      <c r="G388" s="18" t="s">
        <v>6278</v>
      </c>
    </row>
    <row r="389" spans="1:8" ht="14.25" customHeight="1" x14ac:dyDescent="0.2">
      <c r="A389" s="18" t="s">
        <v>1361</v>
      </c>
      <c r="B389" s="18" t="s">
        <v>284</v>
      </c>
      <c r="C389" s="18" t="s">
        <v>284</v>
      </c>
      <c r="D389" s="18" t="s">
        <v>284</v>
      </c>
      <c r="E389" s="18" t="s">
        <v>1359</v>
      </c>
      <c r="F389" s="18" t="s">
        <v>546</v>
      </c>
      <c r="G389" s="18" t="s">
        <v>6279</v>
      </c>
      <c r="H389" s="18" t="s">
        <v>5829</v>
      </c>
    </row>
    <row r="390" spans="1:8" ht="14.25" customHeight="1" x14ac:dyDescent="0.2">
      <c r="A390" s="18" t="s">
        <v>4275</v>
      </c>
      <c r="B390" s="18" t="s">
        <v>4267</v>
      </c>
      <c r="C390" s="18" t="s">
        <v>4269</v>
      </c>
      <c r="D390" s="18" t="s">
        <v>4271</v>
      </c>
      <c r="E390" s="18" t="s">
        <v>4272</v>
      </c>
      <c r="F390" s="18" t="s">
        <v>4274</v>
      </c>
      <c r="G390" s="18" t="s">
        <v>6280</v>
      </c>
    </row>
    <row r="391" spans="1:8" ht="14.25" customHeight="1" x14ac:dyDescent="0.2">
      <c r="A391" s="18" t="s">
        <v>4699</v>
      </c>
      <c r="B391" s="18" t="s">
        <v>4696</v>
      </c>
      <c r="C391" s="18" t="s">
        <v>623</v>
      </c>
      <c r="D391" s="18" t="s">
        <v>623</v>
      </c>
      <c r="E391" s="18" t="s">
        <v>4697</v>
      </c>
      <c r="F391" s="18" t="s">
        <v>4698</v>
      </c>
      <c r="G391" s="18" t="s">
        <v>6281</v>
      </c>
    </row>
    <row r="392" spans="1:8" ht="14.25" customHeight="1" x14ac:dyDescent="0.2">
      <c r="A392" s="18" t="s">
        <v>2972</v>
      </c>
      <c r="B392" s="18" t="s">
        <v>2968</v>
      </c>
      <c r="C392" s="18" t="s">
        <v>585</v>
      </c>
      <c r="D392" s="18" t="s">
        <v>2969</v>
      </c>
      <c r="E392" s="18" t="s">
        <v>2970</v>
      </c>
      <c r="F392" s="18" t="s">
        <v>2971</v>
      </c>
      <c r="G392" s="18" t="s">
        <v>6282</v>
      </c>
    </row>
    <row r="393" spans="1:8" ht="14.25" customHeight="1" x14ac:dyDescent="0.2">
      <c r="A393" s="18" t="s">
        <v>1795</v>
      </c>
      <c r="B393" s="18" t="s">
        <v>5491</v>
      </c>
      <c r="C393" s="18" t="s">
        <v>6283</v>
      </c>
      <c r="D393" s="18" t="s">
        <v>6284</v>
      </c>
      <c r="E393" s="18" t="s">
        <v>6285</v>
      </c>
      <c r="F393" s="18" t="s">
        <v>6286</v>
      </c>
      <c r="G393" s="18" t="s">
        <v>6287</v>
      </c>
    </row>
    <row r="394" spans="1:8" ht="14.25" customHeight="1" x14ac:dyDescent="0.2">
      <c r="A394" s="18" t="s">
        <v>353</v>
      </c>
      <c r="B394" s="18" t="s">
        <v>5428</v>
      </c>
      <c r="C394" s="18" t="s">
        <v>6205</v>
      </c>
      <c r="D394" s="18" t="s">
        <v>349</v>
      </c>
      <c r="E394" s="18" t="s">
        <v>6288</v>
      </c>
      <c r="F394" s="18" t="s">
        <v>6289</v>
      </c>
      <c r="G394" s="18" t="s">
        <v>6290</v>
      </c>
    </row>
    <row r="395" spans="1:8" ht="14.25" customHeight="1" x14ac:dyDescent="0.2">
      <c r="A395" s="18" t="s">
        <v>4915</v>
      </c>
      <c r="B395" s="18" t="s">
        <v>4909</v>
      </c>
      <c r="C395" s="18" t="s">
        <v>4910</v>
      </c>
      <c r="D395" s="18" t="s">
        <v>4911</v>
      </c>
      <c r="E395" s="18" t="e">
        <f ca="1">ARRAY_CONSTRAIN(ARRAYFORMULA(- I have now Regular and healthy eating habits, I am doing physical Exercise regularly and with diversity of different types. I am a person that likes variation so that is important and gives me motivation. I feel Much better in my body and in my life, and I am sure that all this also has given me a lot of resilience.
- I have took it as a challenge to create better working habits as well(that I started already before pandemic), I have improved but there is still to go.), 1, 1)</f>
        <v>#NAME?</v>
      </c>
      <c r="F395" s="2" t="s">
        <v>4914</v>
      </c>
      <c r="G395" s="18" t="s">
        <v>6291</v>
      </c>
      <c r="H395" s="18" t="s">
        <v>6292</v>
      </c>
    </row>
    <row r="396" spans="1:8" ht="14.25" customHeight="1" x14ac:dyDescent="0.2">
      <c r="A396" s="18" t="s">
        <v>3298</v>
      </c>
      <c r="B396" s="18" t="s">
        <v>3295</v>
      </c>
      <c r="C396" s="18" t="s">
        <v>3295</v>
      </c>
      <c r="D396" s="18" t="s">
        <v>123</v>
      </c>
      <c r="E396" s="18" t="s">
        <v>3296</v>
      </c>
      <c r="F396" s="18" t="s">
        <v>3297</v>
      </c>
      <c r="G396" s="18" t="s">
        <v>6293</v>
      </c>
    </row>
    <row r="397" spans="1:8" ht="14.25" customHeight="1" x14ac:dyDescent="0.2">
      <c r="A397" s="18" t="s">
        <v>2886</v>
      </c>
      <c r="B397" s="18" t="s">
        <v>2879</v>
      </c>
      <c r="C397" s="18" t="s">
        <v>2880</v>
      </c>
      <c r="D397" s="18" t="s">
        <v>2882</v>
      </c>
      <c r="E397" s="18" t="s">
        <v>2883</v>
      </c>
      <c r="F397" s="18" t="s">
        <v>2885</v>
      </c>
      <c r="G397" s="18" t="s">
        <v>6294</v>
      </c>
    </row>
    <row r="398" spans="1:8" ht="14.25" customHeight="1" x14ac:dyDescent="0.2">
      <c r="A398" s="18" t="s">
        <v>2274</v>
      </c>
      <c r="B398" s="18" t="s">
        <v>5506</v>
      </c>
      <c r="C398" s="18" t="s">
        <v>6295</v>
      </c>
      <c r="D398" s="18" t="s">
        <v>6205</v>
      </c>
      <c r="E398" s="18" t="s">
        <v>6296</v>
      </c>
      <c r="F398" s="18" t="s">
        <v>6297</v>
      </c>
      <c r="G398" s="18" t="s">
        <v>6298</v>
      </c>
    </row>
    <row r="399" spans="1:8" ht="14.25" customHeight="1" x14ac:dyDescent="0.2">
      <c r="A399" s="18" t="s">
        <v>547</v>
      </c>
      <c r="B399" s="18" t="s">
        <v>539</v>
      </c>
      <c r="C399" s="18" t="s">
        <v>541</v>
      </c>
      <c r="D399" s="18" t="s">
        <v>543</v>
      </c>
      <c r="E399" s="18" t="s">
        <v>545</v>
      </c>
      <c r="F399" s="18" t="s">
        <v>546</v>
      </c>
      <c r="G399" s="18" t="s">
        <v>6299</v>
      </c>
      <c r="H399" s="18" t="s">
        <v>5829</v>
      </c>
    </row>
    <row r="400" spans="1:8" ht="14.25" customHeight="1" x14ac:dyDescent="0.2">
      <c r="A400" s="18" t="s">
        <v>4262</v>
      </c>
      <c r="B400" s="18" t="s">
        <v>4257</v>
      </c>
      <c r="C400" s="18" t="s">
        <v>4258</v>
      </c>
      <c r="D400" s="108">
        <v>-99</v>
      </c>
      <c r="E400" s="18" t="s">
        <v>4260</v>
      </c>
      <c r="F400" s="18" t="s">
        <v>4261</v>
      </c>
      <c r="G400" s="18" t="s">
        <v>6300</v>
      </c>
    </row>
    <row r="401" spans="1:8" ht="14.25" customHeight="1" x14ac:dyDescent="0.2">
      <c r="A401" s="18" t="s">
        <v>2285</v>
      </c>
      <c r="B401" s="18" t="s">
        <v>5507</v>
      </c>
      <c r="C401" s="18" t="s">
        <v>2282</v>
      </c>
      <c r="D401" s="18" t="s">
        <v>2283</v>
      </c>
      <c r="E401" s="18" t="s">
        <v>6301</v>
      </c>
      <c r="F401" s="108">
        <v>-99</v>
      </c>
      <c r="G401" s="18" t="s">
        <v>6302</v>
      </c>
    </row>
    <row r="402" spans="1:8" ht="14.25" customHeight="1" x14ac:dyDescent="0.2">
      <c r="A402" s="18" t="s">
        <v>83</v>
      </c>
      <c r="B402" s="18" t="s">
        <v>73</v>
      </c>
      <c r="C402" s="18" t="s">
        <v>6303</v>
      </c>
      <c r="D402" s="18" t="s">
        <v>6304</v>
      </c>
      <c r="E402" s="18" t="s">
        <v>6305</v>
      </c>
      <c r="F402" s="18" t="s">
        <v>6306</v>
      </c>
      <c r="G402" s="18" t="s">
        <v>6307</v>
      </c>
    </row>
    <row r="403" spans="1:8" ht="14.25" customHeight="1" x14ac:dyDescent="0.2">
      <c r="A403" s="18" t="s">
        <v>3303</v>
      </c>
      <c r="B403" s="18" t="s">
        <v>3299</v>
      </c>
      <c r="C403" s="18" t="s">
        <v>3300</v>
      </c>
      <c r="D403" s="18" t="s">
        <v>3301</v>
      </c>
      <c r="E403" s="18" t="s">
        <v>3302</v>
      </c>
      <c r="F403" s="18" t="s">
        <v>2236</v>
      </c>
      <c r="G403" s="18" t="s">
        <v>6308</v>
      </c>
    </row>
    <row r="404" spans="1:8" ht="14.25" customHeight="1" x14ac:dyDescent="0.2">
      <c r="A404" s="18" t="s">
        <v>488</v>
      </c>
      <c r="B404" s="18" t="s">
        <v>480</v>
      </c>
      <c r="C404" s="18" t="s">
        <v>481</v>
      </c>
      <c r="D404" s="18" t="s">
        <v>483</v>
      </c>
      <c r="E404" s="18" t="s">
        <v>485</v>
      </c>
      <c r="F404" s="18" t="s">
        <v>487</v>
      </c>
      <c r="G404" s="18" t="s">
        <v>6309</v>
      </c>
      <c r="H404" s="18" t="s">
        <v>6310</v>
      </c>
    </row>
    <row r="405" spans="1:8" ht="14.25" customHeight="1" x14ac:dyDescent="0.2">
      <c r="A405" s="18" t="s">
        <v>768</v>
      </c>
      <c r="B405" s="18" t="s">
        <v>763</v>
      </c>
      <c r="C405" s="18" t="s">
        <v>764</v>
      </c>
      <c r="D405" s="18" t="s">
        <v>765</v>
      </c>
      <c r="E405" s="18" t="s">
        <v>766</v>
      </c>
      <c r="F405" s="18" t="s">
        <v>767</v>
      </c>
      <c r="G405" s="18" t="s">
        <v>6311</v>
      </c>
    </row>
    <row r="406" spans="1:8" ht="14.25" customHeight="1" x14ac:dyDescent="0.2">
      <c r="A406" s="18" t="s">
        <v>4072</v>
      </c>
      <c r="B406" s="18" t="s">
        <v>6312</v>
      </c>
      <c r="C406" s="18" t="s">
        <v>4069</v>
      </c>
      <c r="D406" s="18" t="s">
        <v>6075</v>
      </c>
      <c r="E406" s="18" t="s">
        <v>6313</v>
      </c>
      <c r="F406" s="18" t="s">
        <v>6314</v>
      </c>
      <c r="G406" s="18" t="s">
        <v>6315</v>
      </c>
    </row>
    <row r="407" spans="1:8" ht="14.25" customHeight="1" x14ac:dyDescent="0.2">
      <c r="A407" s="18" t="s">
        <v>3901</v>
      </c>
      <c r="B407" s="18" t="s">
        <v>5598</v>
      </c>
      <c r="C407" s="18" t="s">
        <v>3896</v>
      </c>
      <c r="D407" s="18" t="s">
        <v>3898</v>
      </c>
      <c r="E407" s="18" t="s">
        <v>6316</v>
      </c>
      <c r="F407" s="18" t="s">
        <v>6317</v>
      </c>
      <c r="G407" s="18" t="s">
        <v>6318</v>
      </c>
      <c r="H407" s="18" t="s">
        <v>6237</v>
      </c>
    </row>
    <row r="408" spans="1:8" ht="14.25" customHeight="1" x14ac:dyDescent="0.2">
      <c r="A408" s="18" t="s">
        <v>1766</v>
      </c>
      <c r="B408" s="108">
        <v>-99</v>
      </c>
      <c r="C408" s="2" t="s">
        <v>1761</v>
      </c>
      <c r="D408" s="18" t="s">
        <v>1763</v>
      </c>
      <c r="E408" s="18" t="s">
        <v>1764</v>
      </c>
      <c r="F408" s="18" t="s">
        <v>1765</v>
      </c>
      <c r="G408" s="18" t="s">
        <v>6319</v>
      </c>
    </row>
    <row r="409" spans="1:8" ht="14.25" customHeight="1" x14ac:dyDescent="0.2">
      <c r="A409" s="18" t="s">
        <v>1996</v>
      </c>
      <c r="B409" s="18" t="s">
        <v>5498</v>
      </c>
      <c r="C409" s="18" t="s">
        <v>1992</v>
      </c>
      <c r="D409" s="18" t="s">
        <v>1993</v>
      </c>
      <c r="E409" s="18" t="s">
        <v>6320</v>
      </c>
      <c r="F409" s="18" t="s">
        <v>6321</v>
      </c>
      <c r="G409" s="18" t="s">
        <v>6322</v>
      </c>
    </row>
    <row r="410" spans="1:8" ht="14.25" customHeight="1" x14ac:dyDescent="0.2">
      <c r="A410" s="18" t="s">
        <v>3987</v>
      </c>
      <c r="B410" s="18" t="s">
        <v>5602</v>
      </c>
      <c r="C410" s="18" t="s">
        <v>3983</v>
      </c>
      <c r="D410" s="18" t="s">
        <v>6323</v>
      </c>
      <c r="E410" s="18" t="s">
        <v>6324</v>
      </c>
      <c r="F410" s="18" t="s">
        <v>6325</v>
      </c>
      <c r="G410" s="18" t="s">
        <v>6326</v>
      </c>
    </row>
    <row r="411" spans="1:8" ht="14.25" customHeight="1" x14ac:dyDescent="0.2">
      <c r="A411" s="18" t="s">
        <v>1244</v>
      </c>
      <c r="B411" s="18" t="s">
        <v>1237</v>
      </c>
      <c r="C411" s="2" t="s">
        <v>1239</v>
      </c>
      <c r="D411" s="2" t="s">
        <v>1241</v>
      </c>
      <c r="E411" s="2" t="s">
        <v>1242</v>
      </c>
      <c r="F411" s="18" t="s">
        <v>1243</v>
      </c>
      <c r="G411" s="18" t="s">
        <v>6327</v>
      </c>
    </row>
    <row r="412" spans="1:8" ht="14.25" customHeight="1" x14ac:dyDescent="0.2">
      <c r="A412" s="18" t="s">
        <v>4245</v>
      </c>
      <c r="B412" s="18" t="s">
        <v>4240</v>
      </c>
      <c r="C412" s="18" t="s">
        <v>4241</v>
      </c>
      <c r="D412" s="18" t="s">
        <v>4242</v>
      </c>
      <c r="E412" s="18" t="s">
        <v>4243</v>
      </c>
      <c r="F412" s="18" t="s">
        <v>4244</v>
      </c>
      <c r="G412" s="18" t="s">
        <v>6328</v>
      </c>
    </row>
    <row r="413" spans="1:8" ht="14.25" customHeight="1" x14ac:dyDescent="0.2">
      <c r="A413" s="18" t="s">
        <v>1273</v>
      </c>
      <c r="B413" s="18" t="s">
        <v>1265</v>
      </c>
      <c r="C413" s="18" t="s">
        <v>1267</v>
      </c>
      <c r="D413" s="18" t="s">
        <v>1269</v>
      </c>
      <c r="E413" s="2" t="s">
        <v>1270</v>
      </c>
      <c r="F413" s="18" t="s">
        <v>1271</v>
      </c>
      <c r="G413" s="18" t="s">
        <v>6329</v>
      </c>
      <c r="H413" s="18" t="s">
        <v>6265</v>
      </c>
    </row>
    <row r="414" spans="1:8" ht="14.25" customHeight="1" x14ac:dyDescent="0.2">
      <c r="A414" s="18" t="s">
        <v>4160</v>
      </c>
      <c r="B414" s="18" t="s">
        <v>4154</v>
      </c>
      <c r="C414" s="18" t="s">
        <v>4155</v>
      </c>
      <c r="D414" s="18" t="s">
        <v>4157</v>
      </c>
      <c r="E414" s="2" t="s">
        <v>4158</v>
      </c>
      <c r="F414" s="2" t="s">
        <v>4159</v>
      </c>
      <c r="G414" s="18" t="s">
        <v>6330</v>
      </c>
    </row>
    <row r="415" spans="1:8" ht="14.25" customHeight="1" x14ac:dyDescent="0.2">
      <c r="A415" s="18" t="s">
        <v>2830</v>
      </c>
      <c r="B415" s="18" t="s">
        <v>2825</v>
      </c>
      <c r="C415" s="18" t="s">
        <v>2827</v>
      </c>
      <c r="D415" s="108">
        <v>-99</v>
      </c>
      <c r="E415" s="18" t="s">
        <v>2828</v>
      </c>
      <c r="F415" s="18" t="s">
        <v>2829</v>
      </c>
      <c r="G415" s="18" t="s">
        <v>6331</v>
      </c>
    </row>
    <row r="416" spans="1:8" ht="14.25" customHeight="1" x14ac:dyDescent="0.2">
      <c r="A416" s="18" t="s">
        <v>2836</v>
      </c>
      <c r="B416" s="18" t="s">
        <v>2831</v>
      </c>
      <c r="C416" s="18" t="s">
        <v>2832</v>
      </c>
      <c r="D416" s="18" t="s">
        <v>2833</v>
      </c>
      <c r="E416" s="18" t="s">
        <v>2834</v>
      </c>
      <c r="F416" s="18" t="s">
        <v>2835</v>
      </c>
      <c r="G416" s="18" t="s">
        <v>6332</v>
      </c>
    </row>
    <row r="417" spans="1:8" ht="14.25" customHeight="1" x14ac:dyDescent="0.2">
      <c r="A417" s="18" t="s">
        <v>91</v>
      </c>
      <c r="B417" s="18" t="s">
        <v>85</v>
      </c>
      <c r="C417" s="18" t="s">
        <v>87</v>
      </c>
      <c r="D417" s="18" t="s">
        <v>88</v>
      </c>
      <c r="E417" s="18" t="s">
        <v>89</v>
      </c>
      <c r="F417" s="18" t="s">
        <v>90</v>
      </c>
      <c r="G417" s="18" t="s">
        <v>6333</v>
      </c>
      <c r="H417" s="18" t="s">
        <v>6334</v>
      </c>
    </row>
    <row r="418" spans="1:8" ht="14.25" customHeight="1" x14ac:dyDescent="0.2">
      <c r="A418" s="18" t="s">
        <v>2328</v>
      </c>
      <c r="B418" s="108">
        <v>-99</v>
      </c>
      <c r="C418" s="18" t="s">
        <v>2326</v>
      </c>
      <c r="D418" s="108">
        <v>-99</v>
      </c>
      <c r="E418" s="18" t="s">
        <v>2327</v>
      </c>
      <c r="F418" s="108">
        <v>-99</v>
      </c>
      <c r="G418" s="18" t="s">
        <v>6335</v>
      </c>
    </row>
    <row r="419" spans="1:8" ht="14.25" customHeight="1" x14ac:dyDescent="0.2">
      <c r="A419" s="18" t="s">
        <v>3275</v>
      </c>
      <c r="B419" s="18" t="s">
        <v>185</v>
      </c>
      <c r="C419" s="18" t="s">
        <v>185</v>
      </c>
      <c r="D419" s="18" t="s">
        <v>185</v>
      </c>
      <c r="E419" s="108">
        <v>-99</v>
      </c>
      <c r="F419" s="108">
        <v>-99</v>
      </c>
      <c r="G419" s="18" t="s">
        <v>6336</v>
      </c>
    </row>
    <row r="420" spans="1:8" ht="14.25" customHeight="1" x14ac:dyDescent="0.2">
      <c r="A420" s="18" t="s">
        <v>3437</v>
      </c>
      <c r="B420" s="18" t="s">
        <v>3433</v>
      </c>
      <c r="C420" s="18" t="s">
        <v>3434</v>
      </c>
      <c r="D420" s="108">
        <v>-99</v>
      </c>
      <c r="E420" s="18" t="s">
        <v>3435</v>
      </c>
      <c r="F420" s="18" t="s">
        <v>3436</v>
      </c>
      <c r="G420" s="18" t="s">
        <v>6337</v>
      </c>
    </row>
    <row r="421" spans="1:8" ht="14.25" customHeight="1" x14ac:dyDescent="0.2">
      <c r="A421" s="18" t="s">
        <v>3766</v>
      </c>
      <c r="B421" s="18" t="s">
        <v>6338</v>
      </c>
      <c r="C421" s="18" t="s">
        <v>6339</v>
      </c>
      <c r="D421" s="18" t="s">
        <v>3764</v>
      </c>
      <c r="E421" s="18" t="s">
        <v>2327</v>
      </c>
      <c r="F421" s="18" t="s">
        <v>6340</v>
      </c>
      <c r="G421" s="18" t="s">
        <v>6341</v>
      </c>
    </row>
    <row r="422" spans="1:8" ht="14.25" customHeight="1" x14ac:dyDescent="0.2">
      <c r="A422" s="18" t="s">
        <v>4233</v>
      </c>
      <c r="B422" s="18" t="s">
        <v>4228</v>
      </c>
      <c r="C422" s="18" t="s">
        <v>4229</v>
      </c>
      <c r="D422" s="18" t="s">
        <v>4230</v>
      </c>
      <c r="E422" s="18" t="s">
        <v>4231</v>
      </c>
      <c r="F422" s="18" t="s">
        <v>4232</v>
      </c>
      <c r="G422" s="18" t="s">
        <v>6342</v>
      </c>
    </row>
    <row r="423" spans="1:8" ht="14.25" customHeight="1" x14ac:dyDescent="0.2">
      <c r="A423" s="18" t="s">
        <v>2967</v>
      </c>
      <c r="B423" s="108">
        <v>-99</v>
      </c>
      <c r="C423" s="18" t="s">
        <v>2963</v>
      </c>
      <c r="D423" s="18" t="s">
        <v>2964</v>
      </c>
      <c r="E423" s="18" t="s">
        <v>2965</v>
      </c>
      <c r="F423" s="18" t="s">
        <v>2966</v>
      </c>
      <c r="G423" s="18" t="s">
        <v>6343</v>
      </c>
    </row>
    <row r="424" spans="1:8" ht="14.25" customHeight="1" x14ac:dyDescent="0.2">
      <c r="A424" s="18" t="s">
        <v>2074</v>
      </c>
      <c r="B424" s="18" t="s">
        <v>2069</v>
      </c>
      <c r="C424" s="18" t="s">
        <v>242</v>
      </c>
      <c r="D424" s="18" t="s">
        <v>123</v>
      </c>
      <c r="E424" s="18" t="s">
        <v>2071</v>
      </c>
      <c r="F424" s="18" t="s">
        <v>2073</v>
      </c>
      <c r="G424" s="18" t="s">
        <v>6344</v>
      </c>
    </row>
    <row r="425" spans="1:8" ht="14.25" customHeight="1" x14ac:dyDescent="0.2">
      <c r="A425" s="18" t="s">
        <v>2097</v>
      </c>
      <c r="B425" s="18" t="s">
        <v>2093</v>
      </c>
      <c r="C425" s="18" t="s">
        <v>2094</v>
      </c>
      <c r="D425" s="18" t="s">
        <v>2095</v>
      </c>
      <c r="E425" s="18" t="s">
        <v>2096</v>
      </c>
      <c r="F425" s="18" t="s">
        <v>624</v>
      </c>
      <c r="G425" s="18" t="s">
        <v>6345</v>
      </c>
    </row>
    <row r="426" spans="1:8" ht="14.25" customHeight="1" x14ac:dyDescent="0.2">
      <c r="A426" s="18" t="s">
        <v>970</v>
      </c>
      <c r="B426" s="18" t="s">
        <v>6346</v>
      </c>
      <c r="C426" s="18" t="s">
        <v>965</v>
      </c>
      <c r="D426" s="18" t="s">
        <v>6347</v>
      </c>
      <c r="E426" s="18" t="s">
        <v>6348</v>
      </c>
      <c r="F426" s="18" t="s">
        <v>6349</v>
      </c>
      <c r="G426" s="18" t="s">
        <v>6350</v>
      </c>
    </row>
    <row r="427" spans="1:8" ht="14.25" customHeight="1" x14ac:dyDescent="0.2">
      <c r="A427" s="18" t="s">
        <v>1227</v>
      </c>
      <c r="B427" s="18" t="s">
        <v>1221</v>
      </c>
      <c r="C427" s="18" t="s">
        <v>1223</v>
      </c>
      <c r="D427" s="18" t="s">
        <v>1224</v>
      </c>
      <c r="E427" s="18" t="s">
        <v>1225</v>
      </c>
      <c r="F427" s="18" t="s">
        <v>1226</v>
      </c>
      <c r="G427" s="18" t="s">
        <v>6351</v>
      </c>
    </row>
    <row r="428" spans="1:8" ht="14.25" customHeight="1" x14ac:dyDescent="0.2">
      <c r="A428" s="18" t="s">
        <v>192</v>
      </c>
      <c r="B428" s="108">
        <v>-99</v>
      </c>
      <c r="C428" s="18" t="s">
        <v>189</v>
      </c>
      <c r="D428" s="18" t="s">
        <v>185</v>
      </c>
      <c r="E428" s="18" t="s">
        <v>190</v>
      </c>
      <c r="F428" s="18" t="s">
        <v>191</v>
      </c>
      <c r="G428" s="18" t="s">
        <v>6352</v>
      </c>
    </row>
    <row r="429" spans="1:8" ht="14.25" customHeight="1" x14ac:dyDescent="0.2">
      <c r="A429" s="18" t="s">
        <v>275</v>
      </c>
      <c r="B429" s="108">
        <v>-99</v>
      </c>
      <c r="C429" s="108">
        <v>-99</v>
      </c>
      <c r="D429" s="108">
        <v>-99</v>
      </c>
      <c r="E429" s="18" t="s">
        <v>274</v>
      </c>
      <c r="F429" s="108">
        <v>-99</v>
      </c>
      <c r="G429" s="18" t="s">
        <v>6353</v>
      </c>
    </row>
    <row r="430" spans="1:8" ht="14.25" customHeight="1" x14ac:dyDescent="0.2">
      <c r="A430" s="18" t="s">
        <v>1656</v>
      </c>
      <c r="B430" s="18" t="s">
        <v>1654</v>
      </c>
      <c r="C430" s="18" t="s">
        <v>1655</v>
      </c>
      <c r="D430" s="18" t="s">
        <v>185</v>
      </c>
      <c r="E430" s="18" t="s">
        <v>313</v>
      </c>
      <c r="F430" s="18" t="s">
        <v>313</v>
      </c>
      <c r="G430" s="18" t="s">
        <v>6354</v>
      </c>
    </row>
    <row r="431" spans="1:8" ht="14.25" customHeight="1" x14ac:dyDescent="0.2">
      <c r="A431" s="18" t="s">
        <v>4809</v>
      </c>
      <c r="B431" s="18" t="s">
        <v>4804</v>
      </c>
      <c r="C431" s="2" t="s">
        <v>4805</v>
      </c>
      <c r="D431" s="2" t="s">
        <v>4806</v>
      </c>
      <c r="E431" s="2" t="s">
        <v>4807</v>
      </c>
      <c r="F431" s="18" t="s">
        <v>4808</v>
      </c>
      <c r="G431" s="18" t="s">
        <v>6355</v>
      </c>
    </row>
    <row r="432" spans="1:8" ht="14.25" customHeight="1" x14ac:dyDescent="0.2">
      <c r="A432" s="18" t="s">
        <v>4535</v>
      </c>
      <c r="B432" s="18" t="s">
        <v>1120</v>
      </c>
      <c r="C432" s="18" t="s">
        <v>4529</v>
      </c>
      <c r="D432" s="18" t="s">
        <v>4531</v>
      </c>
      <c r="E432" s="18" t="s">
        <v>4532</v>
      </c>
      <c r="F432" s="18" t="s">
        <v>4533</v>
      </c>
      <c r="G432" s="18" t="s">
        <v>6356</v>
      </c>
    </row>
    <row r="433" spans="1:8" ht="14.25" customHeight="1" x14ac:dyDescent="0.2">
      <c r="A433" s="18" t="s">
        <v>5063</v>
      </c>
      <c r="B433" s="18" t="s">
        <v>5055</v>
      </c>
      <c r="C433" s="18" t="s">
        <v>5057</v>
      </c>
      <c r="D433" s="18" t="s">
        <v>5059</v>
      </c>
      <c r="E433" s="18" t="e">
        <f ca="1">ARRAY_CONSTRAIN(ARRAYFORMULA(- I joined several mental health classes
- I read books about self-improvement/help
- I changed my habits and lifestyle: reduce alcohol, do Exercise more frequent, catch up with old friends, more giving to the unfortunate people), 1, 1)</f>
        <v>#NAME?</v>
      </c>
      <c r="F433" s="18" t="s">
        <v>5062</v>
      </c>
      <c r="G433" s="18" t="s">
        <v>6357</v>
      </c>
      <c r="H433" s="18" t="s">
        <v>6358</v>
      </c>
    </row>
    <row r="434" spans="1:8" ht="14.25" customHeight="1" x14ac:dyDescent="0.2">
      <c r="A434" s="18" t="s">
        <v>2805</v>
      </c>
      <c r="B434" s="18" t="s">
        <v>6359</v>
      </c>
      <c r="C434" s="18" t="s">
        <v>2801</v>
      </c>
      <c r="D434" s="18" t="s">
        <v>6360</v>
      </c>
      <c r="E434" s="18" t="s">
        <v>6361</v>
      </c>
      <c r="F434" s="18" t="s">
        <v>6362</v>
      </c>
      <c r="G434" s="18" t="s">
        <v>6363</v>
      </c>
    </row>
    <row r="435" spans="1:8" ht="14.25" customHeight="1" x14ac:dyDescent="0.2">
      <c r="A435" s="18" t="s">
        <v>1562</v>
      </c>
      <c r="B435" s="18" t="s">
        <v>1553</v>
      </c>
      <c r="C435" s="18" t="s">
        <v>1555</v>
      </c>
      <c r="D435" s="18" t="s">
        <v>1557</v>
      </c>
      <c r="E435" s="18" t="s">
        <v>1558</v>
      </c>
      <c r="F435" s="18" t="s">
        <v>1560</v>
      </c>
      <c r="G435" s="18" t="s">
        <v>6364</v>
      </c>
    </row>
    <row r="436" spans="1:8" ht="14.25" customHeight="1" x14ac:dyDescent="0.2">
      <c r="A436" s="18" t="s">
        <v>3871</v>
      </c>
      <c r="B436" s="18" t="s">
        <v>3867</v>
      </c>
      <c r="C436" s="18" t="s">
        <v>3868</v>
      </c>
      <c r="D436" s="18" t="s">
        <v>3869</v>
      </c>
      <c r="E436" s="18" t="s">
        <v>3870</v>
      </c>
      <c r="F436" s="108">
        <v>-99</v>
      </c>
      <c r="G436" s="18" t="s">
        <v>6365</v>
      </c>
    </row>
    <row r="437" spans="1:8" ht="14.25" customHeight="1" x14ac:dyDescent="0.2">
      <c r="A437" s="18" t="s">
        <v>3033</v>
      </c>
      <c r="B437" s="18" t="s">
        <v>3028</v>
      </c>
      <c r="C437" s="18" t="s">
        <v>3029</v>
      </c>
      <c r="D437" s="18" t="s">
        <v>3030</v>
      </c>
      <c r="E437" s="18" t="s">
        <v>3031</v>
      </c>
      <c r="F437" s="18" t="s">
        <v>3032</v>
      </c>
      <c r="G437" s="18" t="s">
        <v>6366</v>
      </c>
    </row>
    <row r="438" spans="1:8" ht="14.25" customHeight="1" x14ac:dyDescent="0.2">
      <c r="A438" s="18" t="s">
        <v>1162</v>
      </c>
      <c r="B438" s="18" t="s">
        <v>1154</v>
      </c>
      <c r="C438" s="18" t="s">
        <v>1156</v>
      </c>
      <c r="D438" s="18" t="s">
        <v>1157</v>
      </c>
      <c r="E438" s="18" t="s">
        <v>1159</v>
      </c>
      <c r="F438" s="18" t="s">
        <v>1161</v>
      </c>
      <c r="G438" s="18" t="s">
        <v>6367</v>
      </c>
      <c r="H438" s="18" t="s">
        <v>6368</v>
      </c>
    </row>
    <row r="439" spans="1:8" ht="14.25" customHeight="1" x14ac:dyDescent="0.2">
      <c r="A439" s="18" t="s">
        <v>4363</v>
      </c>
      <c r="B439" s="18" t="s">
        <v>4358</v>
      </c>
      <c r="C439" s="18" t="s">
        <v>4359</v>
      </c>
      <c r="D439" s="18" t="s">
        <v>4360</v>
      </c>
      <c r="E439" s="18" t="s">
        <v>4361</v>
      </c>
      <c r="F439" s="18" t="s">
        <v>4362</v>
      </c>
      <c r="G439" s="18" t="s">
        <v>6369</v>
      </c>
    </row>
    <row r="440" spans="1:8" ht="14.25" customHeight="1" x14ac:dyDescent="0.2">
      <c r="A440" s="18" t="s">
        <v>951</v>
      </c>
      <c r="B440" s="18" t="s">
        <v>946</v>
      </c>
      <c r="C440" s="18" t="s">
        <v>948</v>
      </c>
      <c r="D440" s="108">
        <v>-99</v>
      </c>
      <c r="E440" s="18" t="s">
        <v>950</v>
      </c>
      <c r="F440" s="108">
        <v>-99</v>
      </c>
      <c r="G440" s="18" t="s">
        <v>6370</v>
      </c>
    </row>
    <row r="441" spans="1:8" ht="14.25" customHeight="1" x14ac:dyDescent="0.2">
      <c r="A441" s="18" t="s">
        <v>143</v>
      </c>
      <c r="B441" s="2" t="s">
        <v>135</v>
      </c>
      <c r="C441" s="2" t="s">
        <v>136</v>
      </c>
      <c r="D441" s="2" t="s">
        <v>138</v>
      </c>
      <c r="E441" s="2" t="s">
        <v>139</v>
      </c>
      <c r="F441" s="2" t="s">
        <v>141</v>
      </c>
      <c r="G441" s="18" t="s">
        <v>6371</v>
      </c>
    </row>
    <row r="442" spans="1:8" ht="14.25" customHeight="1" x14ac:dyDescent="0.2">
      <c r="A442" s="18" t="s">
        <v>2268</v>
      </c>
      <c r="B442" s="18" t="s">
        <v>2263</v>
      </c>
      <c r="C442" s="18" t="s">
        <v>2264</v>
      </c>
      <c r="D442" s="18" t="s">
        <v>2265</v>
      </c>
      <c r="E442" s="18" t="s">
        <v>2266</v>
      </c>
      <c r="F442" s="18" t="s">
        <v>2267</v>
      </c>
      <c r="G442" s="18" t="s">
        <v>6372</v>
      </c>
    </row>
    <row r="443" spans="1:8" ht="14.25" customHeight="1" x14ac:dyDescent="0.2">
      <c r="A443" s="18" t="s">
        <v>708</v>
      </c>
      <c r="B443" s="18" t="s">
        <v>699</v>
      </c>
      <c r="C443" s="18" t="s">
        <v>701</v>
      </c>
      <c r="D443" s="18" t="s">
        <v>703</v>
      </c>
      <c r="E443" s="18" t="s">
        <v>705</v>
      </c>
      <c r="F443" s="18" t="s">
        <v>706</v>
      </c>
      <c r="G443" s="18" t="s">
        <v>6373</v>
      </c>
    </row>
    <row r="444" spans="1:8" ht="14.25" customHeight="1" x14ac:dyDescent="0.2">
      <c r="A444" s="18" t="s">
        <v>2050</v>
      </c>
      <c r="B444" s="18" t="s">
        <v>2044</v>
      </c>
      <c r="C444" s="18" t="s">
        <v>2045</v>
      </c>
      <c r="D444" s="18" t="s">
        <v>2046</v>
      </c>
      <c r="E444" s="18" t="s">
        <v>2048</v>
      </c>
      <c r="F444" s="18" t="s">
        <v>2049</v>
      </c>
      <c r="G444" s="18" t="s">
        <v>6374</v>
      </c>
    </row>
    <row r="445" spans="1:8" ht="14.25" customHeight="1" x14ac:dyDescent="0.2">
      <c r="A445" s="18" t="s">
        <v>2898</v>
      </c>
      <c r="B445" s="18" t="s">
        <v>2892</v>
      </c>
      <c r="C445" s="18" t="s">
        <v>2893</v>
      </c>
      <c r="D445" s="18" t="s">
        <v>2895</v>
      </c>
      <c r="E445" s="18" t="s">
        <v>2896</v>
      </c>
      <c r="F445" s="18" t="s">
        <v>2897</v>
      </c>
      <c r="G445" s="18" t="s">
        <v>6375</v>
      </c>
    </row>
    <row r="446" spans="1:8" ht="14.25" customHeight="1" x14ac:dyDescent="0.2">
      <c r="A446" s="18" t="s">
        <v>1543</v>
      </c>
      <c r="B446" s="108">
        <v>-99</v>
      </c>
      <c r="C446" s="18" t="s">
        <v>1538</v>
      </c>
      <c r="D446" s="18" t="s">
        <v>1539</v>
      </c>
      <c r="E446" s="18" t="s">
        <v>1541</v>
      </c>
      <c r="F446" s="18" t="s">
        <v>1542</v>
      </c>
      <c r="G446" s="18" t="s">
        <v>6376</v>
      </c>
    </row>
    <row r="447" spans="1:8" ht="14.25" customHeight="1" x14ac:dyDescent="0.2">
      <c r="A447" s="18" t="s">
        <v>3589</v>
      </c>
      <c r="B447" s="18" t="s">
        <v>123</v>
      </c>
      <c r="C447" s="2" t="s">
        <v>3585</v>
      </c>
      <c r="D447" s="2" t="s">
        <v>3586</v>
      </c>
      <c r="E447" s="18" t="s">
        <v>3587</v>
      </c>
      <c r="F447" s="18" t="s">
        <v>3588</v>
      </c>
      <c r="G447" s="18" t="s">
        <v>6377</v>
      </c>
    </row>
    <row r="448" spans="1:8" ht="14.25" customHeight="1" x14ac:dyDescent="0.2">
      <c r="A448" s="18" t="s">
        <v>3485</v>
      </c>
      <c r="B448" s="18" t="s">
        <v>3483</v>
      </c>
      <c r="C448" s="18" t="s">
        <v>3484</v>
      </c>
      <c r="D448" s="108">
        <v>-99</v>
      </c>
      <c r="E448" s="108">
        <v>-99</v>
      </c>
      <c r="F448" s="108">
        <v>-99</v>
      </c>
      <c r="G448" s="18" t="s">
        <v>6378</v>
      </c>
    </row>
    <row r="449" spans="1:8" ht="14.25" customHeight="1" x14ac:dyDescent="0.2">
      <c r="A449" s="18" t="s">
        <v>3324</v>
      </c>
      <c r="B449" s="18" t="s">
        <v>3319</v>
      </c>
      <c r="C449" s="2" t="s">
        <v>3320</v>
      </c>
      <c r="D449" s="18" t="s">
        <v>3321</v>
      </c>
      <c r="E449" s="18" t="s">
        <v>3322</v>
      </c>
      <c r="F449" s="18" t="s">
        <v>3323</v>
      </c>
      <c r="G449" s="18" t="s">
        <v>6379</v>
      </c>
    </row>
    <row r="450" spans="1:8" ht="14.25" customHeight="1" x14ac:dyDescent="0.2">
      <c r="A450" s="18" t="s">
        <v>1877</v>
      </c>
      <c r="B450" s="108">
        <v>-99</v>
      </c>
      <c r="C450" s="18" t="s">
        <v>1876</v>
      </c>
      <c r="D450" s="108">
        <v>-99</v>
      </c>
      <c r="E450" s="108">
        <v>-99</v>
      </c>
      <c r="F450" s="108">
        <v>-99</v>
      </c>
      <c r="G450" s="18" t="s">
        <v>6380</v>
      </c>
    </row>
    <row r="451" spans="1:8" ht="14.25" customHeight="1" x14ac:dyDescent="0.2">
      <c r="A451" s="18" t="s">
        <v>2503</v>
      </c>
      <c r="B451" s="18" t="s">
        <v>2498</v>
      </c>
      <c r="C451" s="18" t="s">
        <v>2499</v>
      </c>
      <c r="D451" s="18" t="s">
        <v>123</v>
      </c>
      <c r="E451" s="18" t="s">
        <v>2501</v>
      </c>
      <c r="F451" s="2" t="s">
        <v>2502</v>
      </c>
      <c r="G451" s="18" t="s">
        <v>6381</v>
      </c>
    </row>
    <row r="452" spans="1:8" ht="14.25" customHeight="1" x14ac:dyDescent="0.2">
      <c r="A452" s="18" t="s">
        <v>634</v>
      </c>
      <c r="B452" s="18" t="s">
        <v>626</v>
      </c>
      <c r="C452" s="18" t="s">
        <v>627</v>
      </c>
      <c r="D452" s="18" t="s">
        <v>629</v>
      </c>
      <c r="E452" s="18" t="s">
        <v>631</v>
      </c>
      <c r="F452" s="18" t="s">
        <v>632</v>
      </c>
      <c r="G452" s="18" t="s">
        <v>6382</v>
      </c>
      <c r="H452" s="18" t="s">
        <v>6230</v>
      </c>
    </row>
    <row r="453" spans="1:8" ht="14.25" customHeight="1" x14ac:dyDescent="0.2">
      <c r="A453" s="18" t="s">
        <v>2602</v>
      </c>
      <c r="B453" s="18" t="s">
        <v>2597</v>
      </c>
      <c r="C453" s="18" t="s">
        <v>2599</v>
      </c>
      <c r="D453" s="18" t="s">
        <v>2600</v>
      </c>
      <c r="E453" s="108">
        <v>-99</v>
      </c>
      <c r="F453" s="18" t="s">
        <v>2601</v>
      </c>
      <c r="G453" s="18" t="s">
        <v>6383</v>
      </c>
    </row>
    <row r="454" spans="1:8" ht="14.25" customHeight="1" x14ac:dyDescent="0.2">
      <c r="A454" s="18" t="s">
        <v>5032</v>
      </c>
      <c r="B454" s="18" t="s">
        <v>5027</v>
      </c>
      <c r="C454" s="18" t="s">
        <v>5028</v>
      </c>
      <c r="D454" s="18" t="s">
        <v>5029</v>
      </c>
      <c r="E454" s="18" t="s">
        <v>5030</v>
      </c>
      <c r="F454" s="18" t="s">
        <v>5031</v>
      </c>
      <c r="G454" s="18" t="s">
        <v>6384</v>
      </c>
    </row>
    <row r="455" spans="1:8" ht="14.25" customHeight="1" x14ac:dyDescent="0.2">
      <c r="A455" s="18" t="s">
        <v>1125</v>
      </c>
      <c r="B455" s="18" t="s">
        <v>1120</v>
      </c>
      <c r="C455" s="18" t="s">
        <v>1121</v>
      </c>
      <c r="D455" s="18" t="s">
        <v>1122</v>
      </c>
      <c r="E455" s="18" t="s">
        <v>1123</v>
      </c>
      <c r="F455" s="18" t="s">
        <v>1124</v>
      </c>
      <c r="G455" s="18" t="s">
        <v>6385</v>
      </c>
    </row>
    <row r="456" spans="1:8" ht="14.25" customHeight="1" x14ac:dyDescent="0.2">
      <c r="A456" s="18" t="s">
        <v>215</v>
      </c>
      <c r="B456" s="18" t="s">
        <v>209</v>
      </c>
      <c r="C456" s="18" t="s">
        <v>210</v>
      </c>
      <c r="D456" s="108">
        <v>-99</v>
      </c>
      <c r="E456" s="18" t="s">
        <v>212</v>
      </c>
      <c r="F456" s="2" t="s">
        <v>213</v>
      </c>
      <c r="G456" s="18" t="s">
        <v>6386</v>
      </c>
    </row>
    <row r="457" spans="1:8" ht="14.25" customHeight="1" x14ac:dyDescent="0.2">
      <c r="A457" s="18" t="s">
        <v>2361</v>
      </c>
      <c r="B457" s="108">
        <v>-99</v>
      </c>
      <c r="C457" s="18" t="s">
        <v>2360</v>
      </c>
      <c r="D457" s="108">
        <v>-99</v>
      </c>
      <c r="E457" s="108">
        <v>-99</v>
      </c>
      <c r="F457" s="108">
        <v>-99</v>
      </c>
      <c r="G457" s="18" t="s">
        <v>6387</v>
      </c>
    </row>
    <row r="458" spans="1:8" ht="14.25" customHeight="1" x14ac:dyDescent="0.2">
      <c r="A458" s="18" t="s">
        <v>1467</v>
      </c>
      <c r="B458" s="18" t="s">
        <v>1461</v>
      </c>
      <c r="C458" s="18" t="s">
        <v>1462</v>
      </c>
      <c r="D458" s="2" t="s">
        <v>1463</v>
      </c>
      <c r="E458" s="2" t="s">
        <v>1465</v>
      </c>
      <c r="F458" s="18" t="s">
        <v>1466</v>
      </c>
      <c r="G458" s="18" t="s">
        <v>6388</v>
      </c>
    </row>
    <row r="459" spans="1:8" ht="14.25" customHeight="1" x14ac:dyDescent="0.2">
      <c r="A459" s="18" t="s">
        <v>2319</v>
      </c>
      <c r="B459" s="18" t="s">
        <v>5511</v>
      </c>
      <c r="C459" s="18" t="s">
        <v>2314</v>
      </c>
      <c r="D459" s="18" t="s">
        <v>6389</v>
      </c>
      <c r="E459" s="18" t="s">
        <v>6390</v>
      </c>
      <c r="F459" s="18" t="s">
        <v>6391</v>
      </c>
      <c r="G459" s="18" t="s">
        <v>6392</v>
      </c>
    </row>
    <row r="460" spans="1:8" ht="14.25" customHeight="1" x14ac:dyDescent="0.2">
      <c r="A460" s="18" t="s">
        <v>3388</v>
      </c>
      <c r="B460" s="18" t="s">
        <v>3380</v>
      </c>
      <c r="C460" s="18" t="s">
        <v>3382</v>
      </c>
      <c r="D460" s="18" t="s">
        <v>3383</v>
      </c>
      <c r="E460" s="18" t="s">
        <v>3384</v>
      </c>
      <c r="F460" s="18" t="s">
        <v>3386</v>
      </c>
      <c r="G460" s="18" t="s">
        <v>6393</v>
      </c>
      <c r="H460" s="18" t="s">
        <v>6237</v>
      </c>
    </row>
    <row r="461" spans="1:8" ht="14.25" customHeight="1" x14ac:dyDescent="0.2">
      <c r="A461" s="18" t="s">
        <v>2023</v>
      </c>
      <c r="B461" s="18" t="s">
        <v>1943</v>
      </c>
      <c r="C461" s="18" t="s">
        <v>2021</v>
      </c>
      <c r="D461" s="18" t="s">
        <v>242</v>
      </c>
      <c r="E461" s="18" t="s">
        <v>2022</v>
      </c>
      <c r="F461" s="18" t="s">
        <v>1226</v>
      </c>
      <c r="G461" s="18" t="s">
        <v>6394</v>
      </c>
    </row>
    <row r="462" spans="1:8" ht="14.25" customHeight="1" x14ac:dyDescent="0.2">
      <c r="A462" s="18" t="s">
        <v>1713</v>
      </c>
      <c r="B462" s="18" t="s">
        <v>1708</v>
      </c>
      <c r="C462" s="18" t="s">
        <v>1709</v>
      </c>
      <c r="D462" s="18" t="s">
        <v>1710</v>
      </c>
      <c r="E462" s="18" t="s">
        <v>1711</v>
      </c>
      <c r="F462" s="18" t="s">
        <v>1712</v>
      </c>
      <c r="G462" s="18" t="s">
        <v>6395</v>
      </c>
    </row>
    <row r="463" spans="1:8" ht="14.25" customHeight="1" x14ac:dyDescent="0.2">
      <c r="A463" s="18" t="s">
        <v>2237</v>
      </c>
      <c r="B463" s="18" t="s">
        <v>2232</v>
      </c>
      <c r="C463" s="18" t="s">
        <v>2233</v>
      </c>
      <c r="D463" s="18" t="s">
        <v>185</v>
      </c>
      <c r="E463" s="18" t="s">
        <v>2234</v>
      </c>
      <c r="F463" s="18" t="s">
        <v>2236</v>
      </c>
      <c r="G463" s="18" t="s">
        <v>6396</v>
      </c>
    </row>
    <row r="464" spans="1:8" ht="14.25" customHeight="1" x14ac:dyDescent="0.2">
      <c r="A464" s="18" t="s">
        <v>1114</v>
      </c>
      <c r="B464" s="18" t="s">
        <v>1109</v>
      </c>
      <c r="C464" s="18" t="s">
        <v>1111</v>
      </c>
      <c r="D464" s="108">
        <v>-99</v>
      </c>
      <c r="E464" s="18" t="s">
        <v>1112</v>
      </c>
      <c r="F464" s="18" t="s">
        <v>1113</v>
      </c>
      <c r="G464" s="18" t="s">
        <v>6397</v>
      </c>
      <c r="H464" s="18" t="s">
        <v>6247</v>
      </c>
    </row>
    <row r="465" spans="1:8" ht="14.25" customHeight="1" x14ac:dyDescent="0.2">
      <c r="A465" s="18" t="s">
        <v>4483</v>
      </c>
      <c r="B465" s="108">
        <v>-99</v>
      </c>
      <c r="C465" s="18" t="s">
        <v>6398</v>
      </c>
      <c r="D465" s="18" t="s">
        <v>4480</v>
      </c>
      <c r="E465" s="18" t="s">
        <v>6399</v>
      </c>
      <c r="F465" s="18" t="s">
        <v>6400</v>
      </c>
      <c r="G465" s="18" t="s">
        <v>6401</v>
      </c>
    </row>
    <row r="466" spans="1:8" ht="14.25" customHeight="1" x14ac:dyDescent="0.2">
      <c r="A466" s="18" t="s">
        <v>4816</v>
      </c>
      <c r="B466" s="18" t="s">
        <v>4810</v>
      </c>
      <c r="C466" s="18" t="s">
        <v>4812</v>
      </c>
      <c r="D466" s="18" t="s">
        <v>4813</v>
      </c>
      <c r="E466" s="2" t="s">
        <v>4814</v>
      </c>
      <c r="F466" s="18" t="s">
        <v>4815</v>
      </c>
      <c r="G466" s="18" t="s">
        <v>6402</v>
      </c>
    </row>
    <row r="467" spans="1:8" ht="14.25" customHeight="1" x14ac:dyDescent="0.2">
      <c r="A467" s="18" t="s">
        <v>479</v>
      </c>
      <c r="B467" s="18" t="s">
        <v>5435</v>
      </c>
      <c r="C467" s="18" t="s">
        <v>475</v>
      </c>
      <c r="D467" s="2" t="s">
        <v>6403</v>
      </c>
      <c r="E467" s="108">
        <v>-99</v>
      </c>
      <c r="F467" s="108">
        <v>-99</v>
      </c>
      <c r="G467" s="18" t="s">
        <v>6404</v>
      </c>
    </row>
    <row r="468" spans="1:8" ht="14.25" customHeight="1" x14ac:dyDescent="0.2">
      <c r="A468" s="18" t="s">
        <v>3642</v>
      </c>
      <c r="B468" s="18" t="s">
        <v>3635</v>
      </c>
      <c r="C468" s="2" t="s">
        <v>3636</v>
      </c>
      <c r="D468" s="18" t="s">
        <v>3638</v>
      </c>
      <c r="E468" s="2" t="s">
        <v>3639</v>
      </c>
      <c r="F468" s="2" t="s">
        <v>3640</v>
      </c>
      <c r="G468" s="18" t="s">
        <v>6405</v>
      </c>
      <c r="H468" s="18" t="s">
        <v>6358</v>
      </c>
    </row>
    <row r="469" spans="1:8" ht="14.25" customHeight="1" x14ac:dyDescent="0.2">
      <c r="A469" s="18" t="s">
        <v>2189</v>
      </c>
      <c r="B469" s="18" t="s">
        <v>1943</v>
      </c>
      <c r="C469" s="18" t="s">
        <v>2185</v>
      </c>
      <c r="D469" s="2" t="s">
        <v>2186</v>
      </c>
      <c r="E469" s="18" t="s">
        <v>2187</v>
      </c>
      <c r="F469" s="18" t="s">
        <v>2188</v>
      </c>
      <c r="G469" s="18" t="s">
        <v>6406</v>
      </c>
    </row>
    <row r="470" spans="1:8" ht="14.25" customHeight="1" x14ac:dyDescent="0.2">
      <c r="A470" s="18" t="s">
        <v>1699</v>
      </c>
      <c r="B470" s="18" t="s">
        <v>1695</v>
      </c>
      <c r="C470" s="18" t="s">
        <v>1696</v>
      </c>
      <c r="D470" s="18" t="s">
        <v>242</v>
      </c>
      <c r="E470" s="18" t="s">
        <v>1697</v>
      </c>
      <c r="F470" s="18" t="s">
        <v>1698</v>
      </c>
      <c r="G470" s="18" t="s">
        <v>6407</v>
      </c>
    </row>
    <row r="471" spans="1:8" ht="14.25" customHeight="1" x14ac:dyDescent="0.2">
      <c r="A471" s="18" t="s">
        <v>5000</v>
      </c>
      <c r="B471" s="108">
        <v>-99</v>
      </c>
      <c r="C471" s="18" t="s">
        <v>4996</v>
      </c>
      <c r="D471" s="18" t="s">
        <v>4997</v>
      </c>
      <c r="E471" s="18" t="s">
        <v>6408</v>
      </c>
      <c r="F471" s="18" t="s">
        <v>6409</v>
      </c>
      <c r="G471" s="18" t="s">
        <v>6410</v>
      </c>
      <c r="H471" s="18" t="s">
        <v>6237</v>
      </c>
    </row>
    <row r="472" spans="1:8" ht="14.25" customHeight="1" x14ac:dyDescent="0.2">
      <c r="A472" s="18" t="s">
        <v>3121</v>
      </c>
      <c r="B472" s="108">
        <v>-99</v>
      </c>
      <c r="C472" s="18" t="s">
        <v>3119</v>
      </c>
      <c r="D472" s="108">
        <v>-99</v>
      </c>
      <c r="E472" s="2" t="s">
        <v>3120</v>
      </c>
      <c r="F472" s="108">
        <v>-99</v>
      </c>
      <c r="G472" s="18" t="s">
        <v>6411</v>
      </c>
    </row>
    <row r="473" spans="1:8" ht="14.25" customHeight="1" x14ac:dyDescent="0.2">
      <c r="A473" s="18" t="s">
        <v>813</v>
      </c>
      <c r="B473" s="18" t="s">
        <v>806</v>
      </c>
      <c r="C473" s="18" t="s">
        <v>807</v>
      </c>
      <c r="D473" s="18" t="s">
        <v>809</v>
      </c>
      <c r="E473" s="18" t="s">
        <v>811</v>
      </c>
      <c r="F473" s="18" t="s">
        <v>812</v>
      </c>
      <c r="G473" s="18" t="s">
        <v>6412</v>
      </c>
    </row>
    <row r="474" spans="1:8" ht="14.25" customHeight="1" x14ac:dyDescent="0.2">
      <c r="A474" s="18" t="s">
        <v>3611</v>
      </c>
      <c r="B474" s="18" t="s">
        <v>3605</v>
      </c>
      <c r="C474" s="18" t="s">
        <v>3606</v>
      </c>
      <c r="D474" s="18" t="s">
        <v>3607</v>
      </c>
      <c r="E474" s="18" t="s">
        <v>3608</v>
      </c>
      <c r="F474" s="18" t="s">
        <v>3609</v>
      </c>
      <c r="G474" s="18" t="s">
        <v>6413</v>
      </c>
    </row>
    <row r="475" spans="1:8" ht="14.25" customHeight="1" x14ac:dyDescent="0.2">
      <c r="A475" s="18" t="s">
        <v>805</v>
      </c>
      <c r="B475" s="18" t="s">
        <v>801</v>
      </c>
      <c r="C475" s="18" t="s">
        <v>803</v>
      </c>
      <c r="D475" s="18" t="s">
        <v>804</v>
      </c>
      <c r="E475" s="108">
        <v>-99</v>
      </c>
      <c r="F475" s="108">
        <v>-99</v>
      </c>
      <c r="G475" s="18" t="s">
        <v>6414</v>
      </c>
    </row>
    <row r="476" spans="1:8" ht="14.25" customHeight="1" x14ac:dyDescent="0.2">
      <c r="A476" s="18" t="s">
        <v>1918</v>
      </c>
      <c r="B476" s="18" t="s">
        <v>1913</v>
      </c>
      <c r="C476" s="18" t="s">
        <v>1914</v>
      </c>
      <c r="D476" s="18" t="s">
        <v>1915</v>
      </c>
      <c r="E476" s="18" t="s">
        <v>1916</v>
      </c>
      <c r="F476" s="18" t="s">
        <v>1917</v>
      </c>
      <c r="G476" s="18" t="s">
        <v>6415</v>
      </c>
    </row>
    <row r="477" spans="1:8" ht="14.25" customHeight="1" x14ac:dyDescent="0.2">
      <c r="A477" s="18" t="s">
        <v>1782</v>
      </c>
      <c r="B477" s="18" t="s">
        <v>1774</v>
      </c>
      <c r="C477" s="2" t="s">
        <v>1775</v>
      </c>
      <c r="D477" s="18" t="s">
        <v>1777</v>
      </c>
      <c r="E477" s="18" t="s">
        <v>1779</v>
      </c>
      <c r="F477" s="18" t="s">
        <v>1780</v>
      </c>
      <c r="G477" s="18" t="s">
        <v>6416</v>
      </c>
    </row>
    <row r="478" spans="1:8" ht="14.25" customHeight="1" x14ac:dyDescent="0.2">
      <c r="A478" s="18" t="s">
        <v>4659</v>
      </c>
      <c r="B478" s="18" t="s">
        <v>4652</v>
      </c>
      <c r="C478" s="18" t="s">
        <v>4654</v>
      </c>
      <c r="D478" s="18" t="s">
        <v>4656</v>
      </c>
      <c r="E478" s="18" t="s">
        <v>4657</v>
      </c>
      <c r="F478" s="18" t="s">
        <v>4658</v>
      </c>
      <c r="G478" s="18" t="s">
        <v>6417</v>
      </c>
      <c r="H478" s="18" t="s">
        <v>6358</v>
      </c>
    </row>
    <row r="479" spans="1:8" ht="14.25" customHeight="1" x14ac:dyDescent="0.2">
      <c r="A479" s="18" t="s">
        <v>1022</v>
      </c>
      <c r="B479" s="18" t="s">
        <v>1016</v>
      </c>
      <c r="C479" s="2" t="s">
        <v>1017</v>
      </c>
      <c r="D479" s="2" t="s">
        <v>1019</v>
      </c>
      <c r="E479" s="18" t="s">
        <v>1020</v>
      </c>
      <c r="F479" s="18" t="s">
        <v>1021</v>
      </c>
      <c r="G479" s="18" t="s">
        <v>6418</v>
      </c>
      <c r="H479" s="18" t="s">
        <v>6419</v>
      </c>
    </row>
    <row r="480" spans="1:8" ht="14.25" customHeight="1" x14ac:dyDescent="0.2">
      <c r="A480" s="18" t="s">
        <v>4393</v>
      </c>
      <c r="B480" s="18" t="s">
        <v>4388</v>
      </c>
      <c r="C480" s="18" t="s">
        <v>4390</v>
      </c>
      <c r="D480" s="18" t="s">
        <v>4391</v>
      </c>
      <c r="E480" s="108">
        <v>-99</v>
      </c>
      <c r="F480" s="18" t="s">
        <v>4392</v>
      </c>
      <c r="G480" s="18" t="s">
        <v>6420</v>
      </c>
    </row>
    <row r="481" spans="1:7" ht="14.25" customHeight="1" x14ac:dyDescent="0.2">
      <c r="A481" s="18" t="s">
        <v>1930</v>
      </c>
      <c r="B481" s="18" t="s">
        <v>1926</v>
      </c>
      <c r="C481" s="18" t="s">
        <v>1927</v>
      </c>
      <c r="D481" s="18" t="s">
        <v>123</v>
      </c>
      <c r="E481" s="18" t="s">
        <v>1928</v>
      </c>
      <c r="F481" s="18" t="s">
        <v>1014</v>
      </c>
      <c r="G481" s="18" t="s">
        <v>6421</v>
      </c>
    </row>
    <row r="482" spans="1:7" ht="14.25" customHeight="1" x14ac:dyDescent="0.2">
      <c r="A482" s="18" t="s">
        <v>2989</v>
      </c>
      <c r="B482" s="18" t="s">
        <v>2981</v>
      </c>
      <c r="C482" s="18" t="s">
        <v>2985</v>
      </c>
      <c r="D482" s="18" t="s">
        <v>2986</v>
      </c>
      <c r="E482" s="2" t="s">
        <v>2987</v>
      </c>
      <c r="F482" s="18" t="s">
        <v>2988</v>
      </c>
      <c r="G482" s="18" t="s">
        <v>6422</v>
      </c>
    </row>
    <row r="483" spans="1:7" ht="14.25" customHeight="1" x14ac:dyDescent="0.2">
      <c r="A483" s="18" t="s">
        <v>2401</v>
      </c>
      <c r="B483" s="18" t="s">
        <v>5513</v>
      </c>
      <c r="C483" s="18" t="s">
        <v>6423</v>
      </c>
      <c r="D483" s="18" t="s">
        <v>6424</v>
      </c>
      <c r="E483" s="2" t="s">
        <v>6425</v>
      </c>
      <c r="F483" s="2" t="s">
        <v>6426</v>
      </c>
      <c r="G483" s="18" t="s">
        <v>6427</v>
      </c>
    </row>
    <row r="484" spans="1:7" ht="14.25" customHeight="1" x14ac:dyDescent="0.2">
      <c r="A484" s="18" t="s">
        <v>3850</v>
      </c>
      <c r="B484" s="18" t="s">
        <v>3847</v>
      </c>
      <c r="C484" s="18" t="s">
        <v>3848</v>
      </c>
      <c r="D484" s="108">
        <v>-99</v>
      </c>
      <c r="E484" s="18" t="s">
        <v>3849</v>
      </c>
      <c r="F484" s="108">
        <v>-99</v>
      </c>
      <c r="G484" s="18" t="s">
        <v>6428</v>
      </c>
    </row>
    <row r="485" spans="1:7" ht="14.25" customHeight="1" x14ac:dyDescent="0.2">
      <c r="A485" s="18" t="s">
        <v>2823</v>
      </c>
      <c r="B485" s="18" t="s">
        <v>2815</v>
      </c>
      <c r="C485" s="18" t="s">
        <v>6429</v>
      </c>
      <c r="D485" s="2" t="s">
        <v>6430</v>
      </c>
      <c r="E485" s="18" t="s">
        <v>2820</v>
      </c>
      <c r="F485" s="18" t="s">
        <v>2821</v>
      </c>
      <c r="G485" s="18" t="s">
        <v>6431</v>
      </c>
    </row>
    <row r="486" spans="1:7" ht="14.25" customHeight="1" x14ac:dyDescent="0.2">
      <c r="A486" s="18" t="s">
        <v>840</v>
      </c>
      <c r="B486" s="18" t="s">
        <v>832</v>
      </c>
      <c r="C486" s="18" t="s">
        <v>834</v>
      </c>
      <c r="D486" s="18" t="s">
        <v>835</v>
      </c>
      <c r="E486" s="18" t="s">
        <v>837</v>
      </c>
      <c r="F486" s="18" t="s">
        <v>839</v>
      </c>
      <c r="G486" s="18" t="s">
        <v>6432</v>
      </c>
    </row>
    <row r="487" spans="1:7" ht="14.25" customHeight="1" x14ac:dyDescent="0.2">
      <c r="A487" s="18" t="s">
        <v>712</v>
      </c>
      <c r="B487" s="18" t="s">
        <v>709</v>
      </c>
      <c r="C487" s="108">
        <v>-99</v>
      </c>
      <c r="D487" s="18" t="s">
        <v>710</v>
      </c>
      <c r="E487" s="18" t="s">
        <v>711</v>
      </c>
      <c r="F487" s="108">
        <v>-99</v>
      </c>
      <c r="G487" s="18" t="s">
        <v>6433</v>
      </c>
    </row>
    <row r="488" spans="1:7" ht="14.25" customHeight="1" x14ac:dyDescent="0.2">
      <c r="A488" s="18" t="s">
        <v>3069</v>
      </c>
      <c r="B488" s="18" t="s">
        <v>3061</v>
      </c>
      <c r="C488" s="18" t="s">
        <v>3065</v>
      </c>
      <c r="D488" s="18" t="s">
        <v>3066</v>
      </c>
      <c r="E488" s="18" t="s">
        <v>3067</v>
      </c>
      <c r="F488" s="18" t="s">
        <v>3068</v>
      </c>
      <c r="G488" s="18" t="s">
        <v>6434</v>
      </c>
    </row>
    <row r="489" spans="1:7" ht="14.25" customHeight="1" x14ac:dyDescent="0.2">
      <c r="A489" s="18" t="s">
        <v>446</v>
      </c>
      <c r="B489" s="18" t="s">
        <v>439</v>
      </c>
      <c r="C489" s="18" t="s">
        <v>441</v>
      </c>
      <c r="D489" s="18" t="s">
        <v>443</v>
      </c>
      <c r="E489" s="18" t="s">
        <v>444</v>
      </c>
      <c r="F489" s="18" t="s">
        <v>445</v>
      </c>
      <c r="G489" s="18" t="s">
        <v>6435</v>
      </c>
    </row>
    <row r="490" spans="1:7" ht="14.25" customHeight="1" x14ac:dyDescent="0.2">
      <c r="A490" s="18" t="s">
        <v>1308</v>
      </c>
      <c r="B490" s="18" t="s">
        <v>1302</v>
      </c>
      <c r="C490" s="2" t="s">
        <v>1303</v>
      </c>
      <c r="D490" s="18" t="s">
        <v>1305</v>
      </c>
      <c r="E490" s="18" t="s">
        <v>1306</v>
      </c>
      <c r="F490" s="18" t="s">
        <v>1307</v>
      </c>
      <c r="G490" s="18" t="s">
        <v>6436</v>
      </c>
    </row>
    <row r="491" spans="1:7" ht="14.25" customHeight="1" x14ac:dyDescent="0.2">
      <c r="A491" s="18" t="s">
        <v>3021</v>
      </c>
      <c r="B491" s="18" t="s">
        <v>3018</v>
      </c>
      <c r="C491" s="18" t="s">
        <v>3019</v>
      </c>
      <c r="D491" s="18" t="s">
        <v>3020</v>
      </c>
      <c r="E491" s="108">
        <v>-99</v>
      </c>
      <c r="F491" s="108">
        <v>-99</v>
      </c>
      <c r="G491" s="18" t="s">
        <v>6437</v>
      </c>
    </row>
    <row r="492" spans="1:7" ht="14.25" customHeight="1" x14ac:dyDescent="0.2">
      <c r="A492" s="18" t="s">
        <v>4039</v>
      </c>
      <c r="B492" s="18" t="s">
        <v>4033</v>
      </c>
      <c r="C492" s="2" t="s">
        <v>4034</v>
      </c>
      <c r="D492" s="18" t="s">
        <v>4036</v>
      </c>
      <c r="E492" s="18" t="s">
        <v>4037</v>
      </c>
      <c r="F492" s="18" t="s">
        <v>4038</v>
      </c>
      <c r="G492" s="18" t="s">
        <v>6438</v>
      </c>
    </row>
    <row r="493" spans="1:7" ht="14.25" customHeight="1" x14ac:dyDescent="0.2">
      <c r="A493" s="18" t="s">
        <v>1615</v>
      </c>
      <c r="B493" s="18" t="s">
        <v>1606</v>
      </c>
      <c r="C493" s="18" t="s">
        <v>1608</v>
      </c>
      <c r="D493" s="18" t="s">
        <v>1610</v>
      </c>
      <c r="E493" s="18" t="s">
        <v>1612</v>
      </c>
      <c r="F493" s="18" t="s">
        <v>1613</v>
      </c>
      <c r="G493" s="18" t="s">
        <v>6439</v>
      </c>
    </row>
    <row r="494" spans="1:7" ht="14.25" customHeight="1" x14ac:dyDescent="0.2">
      <c r="A494" s="18" t="s">
        <v>2583</v>
      </c>
      <c r="B494" s="18" t="s">
        <v>2577</v>
      </c>
      <c r="C494" s="18" t="s">
        <v>2578</v>
      </c>
      <c r="D494" s="18" t="s">
        <v>2580</v>
      </c>
      <c r="E494" s="18" t="s">
        <v>2581</v>
      </c>
      <c r="F494" s="18" t="s">
        <v>2582</v>
      </c>
      <c r="G494" s="18" t="s">
        <v>6440</v>
      </c>
    </row>
    <row r="495" spans="1:7" ht="14.25" customHeight="1" x14ac:dyDescent="0.2">
      <c r="A495" s="18" t="s">
        <v>613</v>
      </c>
      <c r="B495" s="18" t="s">
        <v>607</v>
      </c>
      <c r="C495" s="18" t="s">
        <v>608</v>
      </c>
      <c r="D495" s="18" t="s">
        <v>610</v>
      </c>
      <c r="E495" s="18" t="s">
        <v>611</v>
      </c>
      <c r="F495" s="18" t="s">
        <v>612</v>
      </c>
      <c r="G495" s="18" t="s">
        <v>6441</v>
      </c>
    </row>
    <row r="496" spans="1:7" ht="14.25" customHeight="1" x14ac:dyDescent="0.2">
      <c r="A496" s="18" t="s">
        <v>2531</v>
      </c>
      <c r="B496" s="18" t="s">
        <v>6442</v>
      </c>
      <c r="C496" s="18" t="s">
        <v>2527</v>
      </c>
      <c r="D496" s="18" t="s">
        <v>6443</v>
      </c>
      <c r="E496" s="18" t="s">
        <v>6444</v>
      </c>
      <c r="F496" s="18" t="s">
        <v>6445</v>
      </c>
      <c r="G496" s="18" t="s">
        <v>6446</v>
      </c>
    </row>
    <row r="497" spans="1:8" ht="14.25" customHeight="1" x14ac:dyDescent="0.2">
      <c r="A497" s="18" t="s">
        <v>3709</v>
      </c>
      <c r="B497" s="18" t="s">
        <v>5590</v>
      </c>
      <c r="C497" s="18" t="s">
        <v>3705</v>
      </c>
      <c r="D497" s="18" t="s">
        <v>3706</v>
      </c>
      <c r="E497" s="18" t="s">
        <v>6447</v>
      </c>
      <c r="F497" s="18" t="s">
        <v>6448</v>
      </c>
      <c r="G497" s="18" t="s">
        <v>6449</v>
      </c>
    </row>
    <row r="498" spans="1:8" ht="14.25" customHeight="1" x14ac:dyDescent="0.2">
      <c r="A498" s="18" t="s">
        <v>1955</v>
      </c>
      <c r="B498" s="18" t="s">
        <v>284</v>
      </c>
      <c r="C498" s="18" t="s">
        <v>1950</v>
      </c>
      <c r="D498" s="18" t="s">
        <v>1952</v>
      </c>
      <c r="E498" s="18" t="s">
        <v>1953</v>
      </c>
      <c r="F498" s="18" t="s">
        <v>1954</v>
      </c>
      <c r="G498" s="18" t="s">
        <v>6450</v>
      </c>
    </row>
    <row r="499" spans="1:8" ht="14.25" customHeight="1" x14ac:dyDescent="0.2">
      <c r="A499" s="18" t="s">
        <v>973</v>
      </c>
      <c r="B499" s="18" t="s">
        <v>971</v>
      </c>
      <c r="C499" s="18" t="s">
        <v>972</v>
      </c>
      <c r="D499" s="108">
        <v>-99</v>
      </c>
      <c r="E499" s="108">
        <v>-99</v>
      </c>
      <c r="F499" s="108">
        <v>-99</v>
      </c>
      <c r="G499" s="18" t="s">
        <v>6451</v>
      </c>
    </row>
    <row r="500" spans="1:8" ht="14.25" customHeight="1" x14ac:dyDescent="0.2">
      <c r="A500" s="18" t="s">
        <v>2554</v>
      </c>
      <c r="B500" s="108">
        <v>-99</v>
      </c>
      <c r="C500" s="18" t="s">
        <v>2550</v>
      </c>
      <c r="D500" s="18" t="s">
        <v>2551</v>
      </c>
      <c r="E500" s="18" t="s">
        <v>2552</v>
      </c>
      <c r="F500" s="18" t="s">
        <v>2553</v>
      </c>
      <c r="G500" s="18" t="s">
        <v>6452</v>
      </c>
      <c r="H500" s="18" t="s">
        <v>5829</v>
      </c>
    </row>
    <row r="501" spans="1:8" ht="14.25" customHeight="1" x14ac:dyDescent="0.2">
      <c r="A501" s="18" t="s">
        <v>3017</v>
      </c>
      <c r="B501" s="18" t="s">
        <v>3011</v>
      </c>
      <c r="C501" s="18" t="s">
        <v>3012</v>
      </c>
      <c r="D501" s="18" t="s">
        <v>3013</v>
      </c>
      <c r="E501" s="18" t="s">
        <v>3014</v>
      </c>
      <c r="F501" s="18" t="s">
        <v>3016</v>
      </c>
      <c r="G501" s="18" t="s">
        <v>6453</v>
      </c>
    </row>
    <row r="502" spans="1:8" ht="14.25" customHeight="1" x14ac:dyDescent="0.2">
      <c r="A502" s="18" t="s">
        <v>4463</v>
      </c>
      <c r="B502" s="18" t="s">
        <v>4458</v>
      </c>
      <c r="C502" s="18" t="s">
        <v>4459</v>
      </c>
      <c r="D502" s="18" t="s">
        <v>898</v>
      </c>
      <c r="E502" s="18" t="s">
        <v>4461</v>
      </c>
      <c r="F502" s="18" t="s">
        <v>4462</v>
      </c>
      <c r="G502" s="18" t="s">
        <v>6454</v>
      </c>
    </row>
    <row r="503" spans="1:8" ht="14.25" customHeight="1" x14ac:dyDescent="0.2">
      <c r="A503" s="18" t="s">
        <v>4988</v>
      </c>
      <c r="B503" s="18" t="s">
        <v>5657</v>
      </c>
      <c r="C503" s="18" t="s">
        <v>6455</v>
      </c>
      <c r="D503" s="18" t="s">
        <v>4985</v>
      </c>
      <c r="E503" s="18" t="s">
        <v>6456</v>
      </c>
      <c r="F503" s="18" t="s">
        <v>6457</v>
      </c>
      <c r="G503" s="18" t="s">
        <v>6458</v>
      </c>
    </row>
    <row r="504" spans="1:8" ht="14.25" customHeight="1" x14ac:dyDescent="0.2">
      <c r="A504" s="18" t="s">
        <v>3305</v>
      </c>
      <c r="B504" s="18" t="s">
        <v>185</v>
      </c>
      <c r="C504" s="18" t="s">
        <v>2784</v>
      </c>
      <c r="D504" s="108">
        <v>-99</v>
      </c>
      <c r="E504" s="18" t="s">
        <v>2925</v>
      </c>
      <c r="F504" s="18" t="s">
        <v>3304</v>
      </c>
      <c r="G504" s="18" t="s">
        <v>6459</v>
      </c>
    </row>
    <row r="505" spans="1:8" ht="14.25" customHeight="1" x14ac:dyDescent="0.2">
      <c r="A505" s="18" t="s">
        <v>2693</v>
      </c>
      <c r="B505" s="18" t="s">
        <v>2688</v>
      </c>
      <c r="C505" s="18" t="s">
        <v>2689</v>
      </c>
      <c r="D505" s="18" t="s">
        <v>2690</v>
      </c>
      <c r="E505" s="18" t="s">
        <v>2691</v>
      </c>
      <c r="F505" s="18" t="s">
        <v>2692</v>
      </c>
      <c r="G505" s="18" t="s">
        <v>6460</v>
      </c>
    </row>
    <row r="506" spans="1:8" ht="14.25" customHeight="1" x14ac:dyDescent="0.2">
      <c r="A506" s="18" t="s">
        <v>4542</v>
      </c>
      <c r="B506" s="18" t="s">
        <v>4536</v>
      </c>
      <c r="C506" s="18" t="s">
        <v>4537</v>
      </c>
      <c r="D506" s="18" t="s">
        <v>4538</v>
      </c>
      <c r="E506" s="18" t="s">
        <v>4539</v>
      </c>
      <c r="F506" s="18" t="s">
        <v>4541</v>
      </c>
      <c r="G506" s="18" t="s">
        <v>6461</v>
      </c>
      <c r="H506" s="18" t="s">
        <v>6247</v>
      </c>
    </row>
    <row r="507" spans="1:8" ht="14.25" customHeight="1" x14ac:dyDescent="0.2">
      <c r="A507" s="18" t="s">
        <v>945</v>
      </c>
      <c r="B507" s="18" t="s">
        <v>936</v>
      </c>
      <c r="C507" s="2" t="s">
        <v>937</v>
      </c>
      <c r="D507" s="2" t="s">
        <v>939</v>
      </c>
      <c r="E507" s="18" t="s">
        <v>941</v>
      </c>
      <c r="F507" s="2" t="s">
        <v>943</v>
      </c>
      <c r="G507" s="18" t="s">
        <v>6462</v>
      </c>
    </row>
    <row r="508" spans="1:8" ht="14.25" customHeight="1" x14ac:dyDescent="0.2">
      <c r="A508" s="18" t="s">
        <v>3999</v>
      </c>
      <c r="B508" s="18" t="s">
        <v>3994</v>
      </c>
      <c r="C508" s="18" t="s">
        <v>3995</v>
      </c>
      <c r="D508" s="18" t="s">
        <v>3996</v>
      </c>
      <c r="E508" s="18" t="s">
        <v>3997</v>
      </c>
      <c r="F508" s="18" t="s">
        <v>3998</v>
      </c>
      <c r="G508" s="18" t="s">
        <v>6463</v>
      </c>
    </row>
    <row r="509" spans="1:8" ht="14.25" customHeight="1" x14ac:dyDescent="0.2">
      <c r="A509" s="18" t="s">
        <v>2949</v>
      </c>
      <c r="B509" s="18" t="s">
        <v>2943</v>
      </c>
      <c r="C509" s="2" t="s">
        <v>2944</v>
      </c>
      <c r="D509" s="18" t="s">
        <v>2945</v>
      </c>
      <c r="E509" s="18" t="s">
        <v>2946</v>
      </c>
      <c r="F509" s="18" t="s">
        <v>2948</v>
      </c>
      <c r="G509" s="18" t="s">
        <v>6464</v>
      </c>
    </row>
    <row r="510" spans="1:8" ht="14.25" customHeight="1" x14ac:dyDescent="0.2">
      <c r="A510" s="18" t="s">
        <v>620</v>
      </c>
      <c r="B510" s="108">
        <v>-99</v>
      </c>
      <c r="C510" s="2" t="s">
        <v>614</v>
      </c>
      <c r="D510" s="18" t="s">
        <v>616</v>
      </c>
      <c r="E510" s="18" t="s">
        <v>618</v>
      </c>
      <c r="F510" s="18" t="s">
        <v>619</v>
      </c>
      <c r="G510" s="18" t="s">
        <v>6465</v>
      </c>
      <c r="H510" s="18" t="s">
        <v>6247</v>
      </c>
    </row>
    <row r="511" spans="1:8" ht="14.25" customHeight="1" x14ac:dyDescent="0.2">
      <c r="A511" s="18" t="s">
        <v>4528</v>
      </c>
      <c r="B511" s="18" t="s">
        <v>4524</v>
      </c>
      <c r="C511" s="18" t="s">
        <v>4525</v>
      </c>
      <c r="D511" s="108">
        <v>-99</v>
      </c>
      <c r="E511" s="18" t="s">
        <v>4526</v>
      </c>
      <c r="F511" s="18" t="s">
        <v>4527</v>
      </c>
      <c r="G511" s="18" t="s">
        <v>6466</v>
      </c>
    </row>
    <row r="512" spans="1:8" ht="14.25" customHeight="1" x14ac:dyDescent="0.2">
      <c r="A512" s="18" t="s">
        <v>4209</v>
      </c>
      <c r="B512" s="18" t="s">
        <v>4204</v>
      </c>
      <c r="C512" s="18" t="s">
        <v>4205</v>
      </c>
      <c r="D512" s="18" t="s">
        <v>4206</v>
      </c>
      <c r="E512" s="18" t="s">
        <v>4207</v>
      </c>
      <c r="F512" s="18" t="s">
        <v>4208</v>
      </c>
      <c r="G512" s="18" t="s">
        <v>6467</v>
      </c>
    </row>
    <row r="513" spans="1:8" ht="14.25" customHeight="1" x14ac:dyDescent="0.2">
      <c r="A513" s="18" t="s">
        <v>5037</v>
      </c>
      <c r="B513" s="108">
        <v>-99</v>
      </c>
      <c r="C513" s="18" t="s">
        <v>5033</v>
      </c>
      <c r="D513" s="18" t="s">
        <v>5034</v>
      </c>
      <c r="E513" s="18" t="s">
        <v>5035</v>
      </c>
      <c r="F513" s="18" t="s">
        <v>5036</v>
      </c>
      <c r="G513" s="18" t="s">
        <v>6468</v>
      </c>
    </row>
    <row r="514" spans="1:8" ht="14.25" customHeight="1" x14ac:dyDescent="0.2">
      <c r="A514" s="18" t="s">
        <v>586</v>
      </c>
      <c r="B514" s="18" t="s">
        <v>581</v>
      </c>
      <c r="C514" s="18" t="s">
        <v>582</v>
      </c>
      <c r="D514" s="2" t="s">
        <v>583</v>
      </c>
      <c r="E514" s="2" t="s">
        <v>584</v>
      </c>
      <c r="F514" s="18" t="s">
        <v>585</v>
      </c>
      <c r="G514" s="18" t="s">
        <v>6469</v>
      </c>
    </row>
    <row r="515" spans="1:8" ht="14.25" customHeight="1" x14ac:dyDescent="0.2">
      <c r="A515" s="18" t="s">
        <v>1317</v>
      </c>
      <c r="B515" s="18" t="s">
        <v>6470</v>
      </c>
      <c r="C515" s="108">
        <v>-99</v>
      </c>
      <c r="D515" s="18" t="s">
        <v>6471</v>
      </c>
      <c r="E515" s="18" t="s">
        <v>6472</v>
      </c>
      <c r="F515" s="18" t="s">
        <v>6473</v>
      </c>
      <c r="G515" s="18" t="s">
        <v>6474</v>
      </c>
    </row>
    <row r="516" spans="1:8" ht="14.25" customHeight="1" x14ac:dyDescent="0.2">
      <c r="A516" s="18" t="s">
        <v>4584</v>
      </c>
      <c r="B516" s="18" t="s">
        <v>4580</v>
      </c>
      <c r="C516" s="18" t="s">
        <v>4581</v>
      </c>
      <c r="D516" s="18" t="s">
        <v>4582</v>
      </c>
      <c r="E516" s="18" t="s">
        <v>4583</v>
      </c>
      <c r="F516" s="18">
        <v>-99</v>
      </c>
      <c r="G516" s="18" t="s">
        <v>6475</v>
      </c>
    </row>
    <row r="517" spans="1:8" ht="14.25" customHeight="1" x14ac:dyDescent="0.2">
      <c r="A517" s="18" t="s">
        <v>1653</v>
      </c>
      <c r="B517" s="18" t="s">
        <v>1648</v>
      </c>
      <c r="C517" s="18" t="s">
        <v>1649</v>
      </c>
      <c r="D517" s="18" t="s">
        <v>1650</v>
      </c>
      <c r="E517" s="2" t="s">
        <v>1651</v>
      </c>
      <c r="F517" s="18" t="s">
        <v>1652</v>
      </c>
      <c r="G517" s="18" t="s">
        <v>6476</v>
      </c>
    </row>
    <row r="518" spans="1:8" ht="14.25" customHeight="1" x14ac:dyDescent="0.2">
      <c r="A518" s="18" t="s">
        <v>2325</v>
      </c>
      <c r="B518" s="18" t="s">
        <v>2320</v>
      </c>
      <c r="C518" s="18" t="s">
        <v>2321</v>
      </c>
      <c r="D518" s="18" t="s">
        <v>2322</v>
      </c>
      <c r="E518" s="18" t="s">
        <v>2323</v>
      </c>
      <c r="F518" s="18" t="s">
        <v>2324</v>
      </c>
      <c r="G518" s="18" t="s">
        <v>6477</v>
      </c>
      <c r="H518" s="18" t="s">
        <v>5829</v>
      </c>
    </row>
    <row r="519" spans="1:8" ht="14.25" customHeight="1" x14ac:dyDescent="0.2">
      <c r="A519" s="18" t="s">
        <v>4962</v>
      </c>
      <c r="B519" s="18" t="s">
        <v>4957</v>
      </c>
      <c r="C519" s="18" t="s">
        <v>4959</v>
      </c>
      <c r="D519" s="18" t="s">
        <v>4960</v>
      </c>
      <c r="E519" s="18" t="s">
        <v>4961</v>
      </c>
      <c r="F519" s="18" t="s">
        <v>4152</v>
      </c>
      <c r="G519" s="18" t="s">
        <v>6478</v>
      </c>
    </row>
    <row r="520" spans="1:8" ht="14.25" customHeight="1" x14ac:dyDescent="0.2">
      <c r="A520" s="18" t="s">
        <v>414</v>
      </c>
      <c r="B520" s="18" t="s">
        <v>404</v>
      </c>
      <c r="C520" s="2" t="s">
        <v>406</v>
      </c>
      <c r="D520" s="18" t="s">
        <v>408</v>
      </c>
      <c r="E520" s="2" t="s">
        <v>410</v>
      </c>
      <c r="F520" s="2" t="s">
        <v>412</v>
      </c>
      <c r="G520" s="18" t="s">
        <v>6479</v>
      </c>
      <c r="H520" s="18" t="s">
        <v>6480</v>
      </c>
    </row>
    <row r="521" spans="1:8" ht="14.25" customHeight="1" x14ac:dyDescent="0.2">
      <c r="A521" s="18" t="s">
        <v>4782</v>
      </c>
      <c r="B521" s="18" t="s">
        <v>6481</v>
      </c>
      <c r="C521" s="18" t="s">
        <v>4778</v>
      </c>
      <c r="D521" s="18" t="s">
        <v>4779</v>
      </c>
      <c r="E521" s="18" t="s">
        <v>6482</v>
      </c>
      <c r="F521" s="18" t="s">
        <v>6483</v>
      </c>
      <c r="G521" s="18" t="s">
        <v>6484</v>
      </c>
    </row>
    <row r="522" spans="1:8" ht="14.25" customHeight="1" x14ac:dyDescent="0.2">
      <c r="A522" s="18" t="s">
        <v>3549</v>
      </c>
      <c r="B522" s="18" t="s">
        <v>3545</v>
      </c>
      <c r="C522" s="18" t="s">
        <v>3546</v>
      </c>
      <c r="D522" s="18" t="s">
        <v>242</v>
      </c>
      <c r="E522" s="18" t="s">
        <v>3547</v>
      </c>
      <c r="F522" s="18" t="s">
        <v>3548</v>
      </c>
      <c r="G522" s="18" t="s">
        <v>6485</v>
      </c>
    </row>
    <row r="523" spans="1:8" ht="14.25" customHeight="1" x14ac:dyDescent="0.2">
      <c r="A523" s="18" t="s">
        <v>1512</v>
      </c>
      <c r="B523" s="18" t="s">
        <v>1505</v>
      </c>
      <c r="C523" s="18" t="s">
        <v>1506</v>
      </c>
      <c r="D523" s="18" t="s">
        <v>1508</v>
      </c>
      <c r="E523" s="18" t="s">
        <v>1510</v>
      </c>
      <c r="F523" s="18" t="s">
        <v>1511</v>
      </c>
      <c r="G523" s="18" t="s">
        <v>6486</v>
      </c>
    </row>
    <row r="524" spans="1:8" ht="14.25" customHeight="1" x14ac:dyDescent="0.2">
      <c r="A524" s="18" t="s">
        <v>422</v>
      </c>
      <c r="B524" s="18" t="s">
        <v>415</v>
      </c>
      <c r="C524" s="18" t="s">
        <v>417</v>
      </c>
      <c r="D524" s="18" t="s">
        <v>418</v>
      </c>
      <c r="E524" s="18" t="s">
        <v>419</v>
      </c>
      <c r="F524" s="18" t="s">
        <v>420</v>
      </c>
      <c r="G524" s="18" t="s">
        <v>6487</v>
      </c>
      <c r="H524" s="18" t="s">
        <v>6488</v>
      </c>
    </row>
    <row r="525" spans="1:8" ht="14.25" customHeight="1" x14ac:dyDescent="0.2">
      <c r="A525" s="18" t="s">
        <v>2524</v>
      </c>
      <c r="B525" s="18" t="s">
        <v>6489</v>
      </c>
      <c r="C525" s="18" t="s">
        <v>2519</v>
      </c>
      <c r="D525" s="18" t="s">
        <v>2521</v>
      </c>
      <c r="E525" s="18" t="s">
        <v>6490</v>
      </c>
      <c r="F525" s="18" t="s">
        <v>6491</v>
      </c>
      <c r="G525" s="18" t="s">
        <v>6492</v>
      </c>
    </row>
    <row r="526" spans="1:8" ht="14.25" customHeight="1" x14ac:dyDescent="0.2">
      <c r="A526" s="18" t="s">
        <v>3060</v>
      </c>
      <c r="B526" s="18" t="s">
        <v>5555</v>
      </c>
      <c r="C526" s="18" t="s">
        <v>365</v>
      </c>
      <c r="D526" s="18" t="s">
        <v>383</v>
      </c>
      <c r="E526" s="18" t="s">
        <v>6493</v>
      </c>
      <c r="F526" s="18" t="s">
        <v>6494</v>
      </c>
      <c r="G526" s="18" t="s">
        <v>6495</v>
      </c>
    </row>
    <row r="527" spans="1:8" ht="14.25" customHeight="1" x14ac:dyDescent="0.2">
      <c r="A527" s="18" t="s">
        <v>856</v>
      </c>
      <c r="B527" s="108">
        <v>-99</v>
      </c>
      <c r="C527" s="18" t="s">
        <v>854</v>
      </c>
      <c r="D527" s="18" t="s">
        <v>855</v>
      </c>
      <c r="E527" s="108">
        <v>-99</v>
      </c>
      <c r="F527" s="108">
        <v>-99</v>
      </c>
      <c r="G527" s="18" t="s">
        <v>6496</v>
      </c>
    </row>
    <row r="528" spans="1:8" ht="14.25" customHeight="1" x14ac:dyDescent="0.2">
      <c r="A528" s="18" t="s">
        <v>1473</v>
      </c>
      <c r="B528" s="18" t="s">
        <v>6497</v>
      </c>
      <c r="C528" s="18" t="s">
        <v>1469</v>
      </c>
      <c r="D528" s="18" t="s">
        <v>1470</v>
      </c>
      <c r="E528" s="18" t="s">
        <v>6498</v>
      </c>
      <c r="F528" s="18" t="s">
        <v>6499</v>
      </c>
      <c r="G528" s="18" t="s">
        <v>6500</v>
      </c>
    </row>
    <row r="529" spans="1:8" ht="14.25" customHeight="1" x14ac:dyDescent="0.2">
      <c r="A529" s="18" t="s">
        <v>4387</v>
      </c>
      <c r="B529" s="18" t="s">
        <v>4381</v>
      </c>
      <c r="C529" s="18" t="s">
        <v>4382</v>
      </c>
      <c r="D529" s="18" t="s">
        <v>4383</v>
      </c>
      <c r="E529" s="2" t="s">
        <v>4384</v>
      </c>
      <c r="F529" s="2" t="s">
        <v>4386</v>
      </c>
      <c r="G529" s="18" t="s">
        <v>6501</v>
      </c>
    </row>
    <row r="530" spans="1:8" ht="14.25" customHeight="1" x14ac:dyDescent="0.2">
      <c r="A530" s="18" t="s">
        <v>53</v>
      </c>
      <c r="B530" s="18" t="s">
        <v>1068</v>
      </c>
      <c r="C530" s="18" t="s">
        <v>5095</v>
      </c>
      <c r="D530" s="18" t="s">
        <v>2784</v>
      </c>
      <c r="E530" s="18" t="s">
        <v>5096</v>
      </c>
      <c r="F530" s="18" t="s">
        <v>5097</v>
      </c>
      <c r="G530" s="18" t="s">
        <v>6502</v>
      </c>
    </row>
    <row r="531" spans="1:8" ht="14.25" customHeight="1" x14ac:dyDescent="0.2">
      <c r="A531" s="18" t="s">
        <v>2118</v>
      </c>
      <c r="B531" s="18" t="s">
        <v>2110</v>
      </c>
      <c r="C531" s="18" t="s">
        <v>2112</v>
      </c>
      <c r="D531" s="2" t="s">
        <v>2114</v>
      </c>
      <c r="E531" s="2" t="s">
        <v>2115</v>
      </c>
      <c r="F531" s="18" t="s">
        <v>2117</v>
      </c>
      <c r="G531" s="18" t="s">
        <v>6503</v>
      </c>
    </row>
    <row r="532" spans="1:8" ht="14.25" customHeight="1" x14ac:dyDescent="0.2">
      <c r="A532" s="18" t="s">
        <v>1369</v>
      </c>
      <c r="B532" s="18" t="s">
        <v>1362</v>
      </c>
      <c r="C532" s="18" t="s">
        <v>1364</v>
      </c>
      <c r="D532" s="108">
        <v>-99</v>
      </c>
      <c r="E532" s="18" t="s">
        <v>1366</v>
      </c>
      <c r="F532" s="18" t="s">
        <v>1368</v>
      </c>
      <c r="G532" s="18" t="s">
        <v>6504</v>
      </c>
      <c r="H532" s="18" t="s">
        <v>5829</v>
      </c>
    </row>
    <row r="533" spans="1:8" ht="14.25" customHeight="1" x14ac:dyDescent="0.2">
      <c r="A533" s="18" t="s">
        <v>2168</v>
      </c>
      <c r="B533" s="18" t="s">
        <v>242</v>
      </c>
      <c r="C533" s="18" t="s">
        <v>2164</v>
      </c>
      <c r="D533" s="18" t="s">
        <v>2165</v>
      </c>
      <c r="E533" s="18" t="s">
        <v>2166</v>
      </c>
      <c r="F533" s="18" t="s">
        <v>2167</v>
      </c>
      <c r="G533" s="18" t="s">
        <v>6505</v>
      </c>
    </row>
    <row r="534" spans="1:8" ht="14.25" customHeight="1" x14ac:dyDescent="0.2">
      <c r="A534" s="18" t="s">
        <v>4307</v>
      </c>
      <c r="B534" s="18" t="s">
        <v>123</v>
      </c>
      <c r="C534" s="18" t="s">
        <v>185</v>
      </c>
      <c r="D534" s="18" t="s">
        <v>4303</v>
      </c>
      <c r="E534" s="18" t="s">
        <v>4305</v>
      </c>
      <c r="F534" s="2" t="s">
        <v>4306</v>
      </c>
      <c r="G534" s="18" t="s">
        <v>6506</v>
      </c>
      <c r="H534" s="18" t="s">
        <v>6186</v>
      </c>
    </row>
    <row r="535" spans="1:8" ht="14.25" customHeight="1" x14ac:dyDescent="0.2">
      <c r="A535" s="18" t="s">
        <v>334</v>
      </c>
      <c r="B535" s="18" t="s">
        <v>5425</v>
      </c>
      <c r="C535" s="18" t="s">
        <v>6507</v>
      </c>
      <c r="D535" s="18" t="s">
        <v>330</v>
      </c>
      <c r="E535" s="18" t="s">
        <v>6508</v>
      </c>
      <c r="F535" s="18" t="s">
        <v>6509</v>
      </c>
      <c r="G535" s="18" t="s">
        <v>6510</v>
      </c>
    </row>
    <row r="536" spans="1:8" ht="14.25" customHeight="1" x14ac:dyDescent="0.2">
      <c r="A536" s="18" t="s">
        <v>1446</v>
      </c>
      <c r="B536" s="108">
        <v>-99</v>
      </c>
      <c r="C536" s="108">
        <v>-99</v>
      </c>
      <c r="D536" s="2" t="s">
        <v>1441</v>
      </c>
      <c r="E536" s="18" t="s">
        <v>1443</v>
      </c>
      <c r="F536" s="18" t="s">
        <v>1444</v>
      </c>
      <c r="G536" s="18" t="s">
        <v>6511</v>
      </c>
    </row>
    <row r="537" spans="1:8" ht="14.25" customHeight="1" x14ac:dyDescent="0.2">
      <c r="A537" s="18" t="s">
        <v>2955</v>
      </c>
      <c r="B537" s="18" t="s">
        <v>2950</v>
      </c>
      <c r="C537" s="108">
        <v>-99</v>
      </c>
      <c r="D537" s="2" t="s">
        <v>2952</v>
      </c>
      <c r="E537" s="18" t="s">
        <v>2953</v>
      </c>
      <c r="F537" s="18" t="s">
        <v>2954</v>
      </c>
      <c r="G537" s="18" t="s">
        <v>6512</v>
      </c>
    </row>
    <row r="538" spans="1:8" ht="14.25" customHeight="1" x14ac:dyDescent="0.2">
      <c r="A538" s="18" t="s">
        <v>1209</v>
      </c>
      <c r="B538" s="18" t="s">
        <v>1202</v>
      </c>
      <c r="C538" s="18" t="s">
        <v>1204</v>
      </c>
      <c r="D538" s="18" t="s">
        <v>1206</v>
      </c>
      <c r="E538" s="18" t="s">
        <v>1207</v>
      </c>
      <c r="F538" s="18" t="s">
        <v>1208</v>
      </c>
      <c r="G538" s="18" t="s">
        <v>6513</v>
      </c>
    </row>
    <row r="539" spans="1:8" ht="14.25" customHeight="1" x14ac:dyDescent="0.2">
      <c r="A539" s="18" t="s">
        <v>734</v>
      </c>
      <c r="B539" s="18" t="s">
        <v>726</v>
      </c>
      <c r="C539" s="18" t="s">
        <v>728</v>
      </c>
      <c r="D539" s="18" t="s">
        <v>730</v>
      </c>
      <c r="E539" s="18" t="s">
        <v>732</v>
      </c>
      <c r="F539" s="18" t="s">
        <v>733</v>
      </c>
      <c r="G539" s="18" t="s">
        <v>6514</v>
      </c>
    </row>
    <row r="540" spans="1:8" ht="14.25" customHeight="1" x14ac:dyDescent="0.2">
      <c r="A540" s="18" t="s">
        <v>3703</v>
      </c>
      <c r="B540" s="18" t="s">
        <v>3697</v>
      </c>
      <c r="C540" s="18" t="s">
        <v>3698</v>
      </c>
      <c r="D540" s="18" t="s">
        <v>3699</v>
      </c>
      <c r="E540" s="18" t="s">
        <v>3701</v>
      </c>
      <c r="F540" s="18" t="s">
        <v>3702</v>
      </c>
      <c r="G540" s="18" t="s">
        <v>6515</v>
      </c>
    </row>
    <row r="541" spans="1:8" ht="14.25" customHeight="1" x14ac:dyDescent="0.2">
      <c r="A541" s="18" t="s">
        <v>2642</v>
      </c>
      <c r="B541" s="18" t="s">
        <v>6516</v>
      </c>
      <c r="C541" s="18" t="s">
        <v>6517</v>
      </c>
      <c r="D541" s="18" t="s">
        <v>6075</v>
      </c>
      <c r="E541" s="2" t="s">
        <v>6518</v>
      </c>
      <c r="F541" s="2" t="s">
        <v>6519</v>
      </c>
      <c r="G541" s="18" t="s">
        <v>6520</v>
      </c>
      <c r="H541" s="18" t="s">
        <v>5829</v>
      </c>
    </row>
    <row r="542" spans="1:8" ht="14.25" customHeight="1" x14ac:dyDescent="0.2">
      <c r="A542" s="18" t="s">
        <v>4920</v>
      </c>
      <c r="B542" s="109" t="s">
        <v>5652</v>
      </c>
      <c r="C542" s="18" t="e">
        <f ca="1">ARRAY_CONSTRAIN(ARRAYFORMULA(- working less efficiently
- less gym), 1, 1)</f>
        <v>#NAME?</v>
      </c>
      <c r="D542" s="18" t="e">
        <f ca="1">ARRAY_CONSTRAIN(ARRAYFORMULA(- Socialising is very important to my mental health and overall wellbeing), 1, 1)</f>
        <v>#NAME?</v>
      </c>
      <c r="E542" s="18" t="e">
        <f ca="1">ARRAY_CONSTRAIN(ARRAYFORMULA(- Start a work routine earlier), 1, 1)</f>
        <v>#NAME?</v>
      </c>
      <c r="F542" s="108">
        <v>-99</v>
      </c>
      <c r="G542" s="18" t="s">
        <v>6521</v>
      </c>
    </row>
    <row r="543" spans="1:8" ht="14.25" customHeight="1" x14ac:dyDescent="0.2">
      <c r="A543" s="18" t="s">
        <v>4860</v>
      </c>
      <c r="B543" s="2" t="s">
        <v>6522</v>
      </c>
      <c r="C543" s="18" t="s">
        <v>4858</v>
      </c>
      <c r="D543" s="108">
        <v>-99</v>
      </c>
      <c r="E543" s="18" t="s">
        <v>6523</v>
      </c>
      <c r="F543" s="18" t="s">
        <v>6317</v>
      </c>
      <c r="G543" s="18" t="s">
        <v>6524</v>
      </c>
    </row>
    <row r="544" spans="1:8" ht="14.25" customHeight="1" x14ac:dyDescent="0.2">
      <c r="A544" s="18" t="s">
        <v>1647</v>
      </c>
      <c r="B544" s="18" t="s">
        <v>1639</v>
      </c>
      <c r="C544" s="18" t="s">
        <v>1641</v>
      </c>
      <c r="D544" s="18" t="s">
        <v>1643</v>
      </c>
      <c r="E544" s="18" t="s">
        <v>1645</v>
      </c>
      <c r="F544" s="18" t="s">
        <v>1646</v>
      </c>
      <c r="G544" s="18" t="s">
        <v>6525</v>
      </c>
      <c r="H544" s="18" t="s">
        <v>6488</v>
      </c>
    </row>
    <row r="545" spans="1:8" ht="14.25" customHeight="1" x14ac:dyDescent="0.2">
      <c r="A545" s="18" t="s">
        <v>2609</v>
      </c>
      <c r="B545" s="18" t="s">
        <v>2603</v>
      </c>
      <c r="C545" s="18" t="s">
        <v>2604</v>
      </c>
      <c r="D545" s="18" t="s">
        <v>2606</v>
      </c>
      <c r="E545" s="18" t="s">
        <v>2607</v>
      </c>
      <c r="F545" s="18" t="s">
        <v>2608</v>
      </c>
      <c r="G545" s="18" t="s">
        <v>6526</v>
      </c>
    </row>
    <row r="546" spans="1:8" ht="14.25" customHeight="1" x14ac:dyDescent="0.2">
      <c r="A546" s="18" t="s">
        <v>1847</v>
      </c>
      <c r="B546" s="18" t="s">
        <v>1839</v>
      </c>
      <c r="C546" s="18" t="s">
        <v>1842</v>
      </c>
      <c r="D546" s="18" t="s">
        <v>1843</v>
      </c>
      <c r="E546" s="18" t="s">
        <v>1844</v>
      </c>
      <c r="F546" s="18" t="s">
        <v>1846</v>
      </c>
      <c r="G546" s="18" t="s">
        <v>6527</v>
      </c>
      <c r="H546" s="18" t="s">
        <v>6334</v>
      </c>
    </row>
    <row r="547" spans="1:8" ht="14.25" customHeight="1" x14ac:dyDescent="0.2">
      <c r="A547" s="18" t="s">
        <v>4623</v>
      </c>
      <c r="B547" s="18" t="s">
        <v>4620</v>
      </c>
      <c r="C547" s="18" t="s">
        <v>4621</v>
      </c>
      <c r="D547" s="108">
        <v>-99</v>
      </c>
      <c r="E547" s="18" t="s">
        <v>4622</v>
      </c>
      <c r="F547" s="108">
        <v>-99</v>
      </c>
      <c r="G547" s="18" t="s">
        <v>6528</v>
      </c>
      <c r="H547" s="18" t="s">
        <v>6334</v>
      </c>
    </row>
    <row r="548" spans="1:8" ht="14.25" customHeight="1" x14ac:dyDescent="0.2">
      <c r="A548" s="18" t="s">
        <v>1859</v>
      </c>
      <c r="B548" s="18" t="s">
        <v>585</v>
      </c>
      <c r="C548" s="2" t="s">
        <v>1854</v>
      </c>
      <c r="D548" s="18" t="s">
        <v>1856</v>
      </c>
      <c r="E548" s="18" t="s">
        <v>1857</v>
      </c>
      <c r="F548" s="2" t="s">
        <v>1858</v>
      </c>
      <c r="G548" s="18" t="s">
        <v>6529</v>
      </c>
    </row>
    <row r="549" spans="1:8" ht="14.25" customHeight="1" x14ac:dyDescent="0.2">
      <c r="A549" s="18" t="s">
        <v>288</v>
      </c>
      <c r="B549" s="18" t="s">
        <v>185</v>
      </c>
      <c r="C549" s="18" t="s">
        <v>283</v>
      </c>
      <c r="D549" s="18" t="s">
        <v>284</v>
      </c>
      <c r="E549" s="18" t="s">
        <v>285</v>
      </c>
      <c r="F549" s="18" t="s">
        <v>286</v>
      </c>
      <c r="G549" s="18" t="s">
        <v>6530</v>
      </c>
    </row>
    <row r="550" spans="1:8" ht="14.25" customHeight="1" x14ac:dyDescent="0.2">
      <c r="A550" s="18" t="s">
        <v>3441</v>
      </c>
      <c r="B550" s="108">
        <v>-99</v>
      </c>
      <c r="C550" s="18" t="s">
        <v>3438</v>
      </c>
      <c r="D550" s="18" t="s">
        <v>3439</v>
      </c>
      <c r="E550" s="18" t="s">
        <v>3440</v>
      </c>
      <c r="F550" s="18" t="s">
        <v>860</v>
      </c>
      <c r="G550" s="18" t="s">
        <v>6531</v>
      </c>
    </row>
    <row r="551" spans="1:8" ht="14.25" customHeight="1" x14ac:dyDescent="0.2">
      <c r="A551" s="18" t="s">
        <v>1408</v>
      </c>
      <c r="B551" s="18" t="s">
        <v>1399</v>
      </c>
      <c r="C551" s="2" t="s">
        <v>1402</v>
      </c>
      <c r="D551" s="18" t="s">
        <v>1404</v>
      </c>
      <c r="E551" s="2" t="s">
        <v>1405</v>
      </c>
      <c r="F551" s="18" t="s">
        <v>1407</v>
      </c>
      <c r="G551" s="18" t="s">
        <v>6532</v>
      </c>
    </row>
    <row r="552" spans="1:8" ht="14.25" customHeight="1" x14ac:dyDescent="0.2">
      <c r="A552" s="18" t="s">
        <v>2442</v>
      </c>
      <c r="B552" s="18" t="s">
        <v>2155</v>
      </c>
      <c r="C552" s="108">
        <v>-99</v>
      </c>
      <c r="D552" s="108">
        <v>-99</v>
      </c>
      <c r="E552" s="108">
        <v>-99</v>
      </c>
      <c r="F552" s="108">
        <v>-99</v>
      </c>
      <c r="G552" s="18" t="s">
        <v>6533</v>
      </c>
    </row>
    <row r="553" spans="1:8" ht="14.25" customHeight="1" x14ac:dyDescent="0.2">
      <c r="A553" s="18" t="s">
        <v>1398</v>
      </c>
      <c r="B553" s="18" t="s">
        <v>1392</v>
      </c>
      <c r="C553" s="2" t="s">
        <v>1393</v>
      </c>
      <c r="D553" s="2" t="s">
        <v>1395</v>
      </c>
      <c r="E553" s="2" t="s">
        <v>1396</v>
      </c>
      <c r="F553" s="18" t="s">
        <v>1397</v>
      </c>
      <c r="G553" s="18" t="s">
        <v>6534</v>
      </c>
    </row>
    <row r="554" spans="1:8" ht="14.25" customHeight="1" x14ac:dyDescent="0.2">
      <c r="A554" s="18" t="s">
        <v>4281</v>
      </c>
      <c r="B554" s="18" t="s">
        <v>4276</v>
      </c>
      <c r="C554" s="18" t="s">
        <v>4277</v>
      </c>
      <c r="D554" s="18" t="s">
        <v>4278</v>
      </c>
      <c r="E554" s="18" t="s">
        <v>4279</v>
      </c>
      <c r="F554" s="18" t="s">
        <v>4280</v>
      </c>
      <c r="G554" s="18" t="s">
        <v>6535</v>
      </c>
    </row>
    <row r="555" spans="1:8" ht="14.25" customHeight="1" x14ac:dyDescent="0.2">
      <c r="A555" s="18" t="s">
        <v>229</v>
      </c>
      <c r="B555" s="18" t="s">
        <v>222</v>
      </c>
      <c r="C555" s="18" t="s">
        <v>223</v>
      </c>
      <c r="D555" s="18" t="s">
        <v>225</v>
      </c>
      <c r="E555" s="18" t="s">
        <v>227</v>
      </c>
      <c r="F555" s="18" t="s">
        <v>228</v>
      </c>
      <c r="G555" s="18" t="s">
        <v>6536</v>
      </c>
      <c r="H555" s="18" t="s">
        <v>6186</v>
      </c>
    </row>
    <row r="556" spans="1:8" ht="14.25" customHeight="1" x14ac:dyDescent="0.2">
      <c r="A556" s="18" t="s">
        <v>1985</v>
      </c>
      <c r="B556" s="108">
        <v>-99</v>
      </c>
      <c r="C556" s="18">
        <v>-99</v>
      </c>
      <c r="D556" s="18" t="s">
        <v>1982</v>
      </c>
      <c r="E556" s="18" t="s">
        <v>1983</v>
      </c>
      <c r="F556" s="18" t="s">
        <v>1984</v>
      </c>
      <c r="G556" s="18" t="s">
        <v>6537</v>
      </c>
    </row>
    <row r="557" spans="1:8" ht="14.25" customHeight="1" x14ac:dyDescent="0.2">
      <c r="A557" s="18" t="s">
        <v>2634</v>
      </c>
      <c r="B557" s="18" t="s">
        <v>2629</v>
      </c>
      <c r="C557" s="18" t="s">
        <v>2630</v>
      </c>
      <c r="D557" s="18" t="s">
        <v>2631</v>
      </c>
      <c r="E557" s="18" t="s">
        <v>2632</v>
      </c>
      <c r="F557" s="18" t="s">
        <v>2633</v>
      </c>
      <c r="G557" s="18" t="s">
        <v>6538</v>
      </c>
    </row>
    <row r="558" spans="1:8" ht="14.25" customHeight="1" x14ac:dyDescent="0.2">
      <c r="A558" s="18" t="s">
        <v>2351</v>
      </c>
      <c r="B558" s="18" t="s">
        <v>2344</v>
      </c>
      <c r="C558" s="18" t="s">
        <v>2345</v>
      </c>
      <c r="D558" s="18" t="s">
        <v>2347</v>
      </c>
      <c r="E558" s="18" t="s">
        <v>2349</v>
      </c>
      <c r="F558" s="18" t="s">
        <v>2350</v>
      </c>
      <c r="G558" s="18" t="s">
        <v>6539</v>
      </c>
    </row>
    <row r="559" spans="1:8" ht="14.25" customHeight="1" x14ac:dyDescent="0.2">
      <c r="A559" s="18" t="s">
        <v>1634</v>
      </c>
      <c r="B559" s="18" t="s">
        <v>1629</v>
      </c>
      <c r="C559" s="18" t="s">
        <v>1630</v>
      </c>
      <c r="D559" s="18" t="s">
        <v>1631</v>
      </c>
      <c r="E559" s="2" t="s">
        <v>1632</v>
      </c>
      <c r="F559" s="18" t="s">
        <v>1633</v>
      </c>
      <c r="G559" s="18" t="s">
        <v>6540</v>
      </c>
    </row>
    <row r="560" spans="1:8" ht="14.25" customHeight="1" x14ac:dyDescent="0.2">
      <c r="A560" s="18" t="s">
        <v>3596</v>
      </c>
      <c r="B560" s="18" t="s">
        <v>3594</v>
      </c>
      <c r="C560" s="18" t="s">
        <v>3595</v>
      </c>
      <c r="D560" s="108">
        <v>-99</v>
      </c>
      <c r="E560" s="108">
        <v>-99</v>
      </c>
      <c r="F560" s="108">
        <v>-99</v>
      </c>
      <c r="G560" s="18" t="s">
        <v>6541</v>
      </c>
    </row>
    <row r="561" spans="1:8" ht="14.25" customHeight="1" x14ac:dyDescent="0.2">
      <c r="A561" s="18" t="s">
        <v>282</v>
      </c>
      <c r="B561" s="18" t="s">
        <v>276</v>
      </c>
      <c r="C561" s="18" t="s">
        <v>277</v>
      </c>
      <c r="D561" s="18" t="s">
        <v>279</v>
      </c>
      <c r="E561" s="18" t="s">
        <v>280</v>
      </c>
      <c r="F561" s="18" t="s">
        <v>281</v>
      </c>
      <c r="G561" s="18" t="s">
        <v>6542</v>
      </c>
    </row>
    <row r="562" spans="1:8" ht="14.25" customHeight="1" x14ac:dyDescent="0.2">
      <c r="A562" s="18" t="s">
        <v>1581</v>
      </c>
      <c r="B562" s="18" t="s">
        <v>1578</v>
      </c>
      <c r="C562" s="18" t="s">
        <v>71</v>
      </c>
      <c r="D562" s="18" t="s">
        <v>1579</v>
      </c>
      <c r="E562" s="18" t="s">
        <v>1580</v>
      </c>
      <c r="F562" s="18" t="s">
        <v>71</v>
      </c>
      <c r="G562" s="18" t="s">
        <v>6543</v>
      </c>
    </row>
    <row r="563" spans="1:8" ht="14.25" customHeight="1" x14ac:dyDescent="0.2">
      <c r="A563" s="18" t="s">
        <v>4558</v>
      </c>
      <c r="B563" s="18" t="s">
        <v>4552</v>
      </c>
      <c r="C563" s="18" t="s">
        <v>4553</v>
      </c>
      <c r="D563" s="18" t="s">
        <v>4555</v>
      </c>
      <c r="E563" s="18" t="s">
        <v>4556</v>
      </c>
      <c r="F563" s="18" t="s">
        <v>4557</v>
      </c>
      <c r="G563" s="18" t="s">
        <v>6544</v>
      </c>
      <c r="H563" s="18" t="s">
        <v>6211</v>
      </c>
    </row>
    <row r="564" spans="1:8" ht="14.25" customHeight="1" x14ac:dyDescent="0.2">
      <c r="A564" s="18" t="s">
        <v>3325</v>
      </c>
      <c r="B564" s="18" t="s">
        <v>242</v>
      </c>
      <c r="C564" s="108">
        <v>-99</v>
      </c>
      <c r="D564" s="108">
        <v>-99</v>
      </c>
      <c r="E564" s="108">
        <v>-99</v>
      </c>
      <c r="F564" s="108">
        <v>-99</v>
      </c>
      <c r="G564" s="18" t="s">
        <v>5886</v>
      </c>
    </row>
    <row r="565" spans="1:8" ht="14.25" customHeight="1" x14ac:dyDescent="0.2">
      <c r="A565" s="18" t="s">
        <v>762</v>
      </c>
      <c r="B565" s="18" t="s">
        <v>284</v>
      </c>
      <c r="C565" s="108">
        <v>-99</v>
      </c>
      <c r="D565" s="108">
        <v>-99</v>
      </c>
      <c r="E565" s="108">
        <v>-99</v>
      </c>
      <c r="F565" s="108">
        <v>-99</v>
      </c>
      <c r="G565" s="18" t="s">
        <v>5886</v>
      </c>
    </row>
    <row r="566" spans="1:8" ht="14.25" customHeight="1" x14ac:dyDescent="0.2">
      <c r="A566" s="18" t="s">
        <v>1925</v>
      </c>
      <c r="B566" s="18" t="s">
        <v>1919</v>
      </c>
      <c r="C566" s="18" t="s">
        <v>1920</v>
      </c>
      <c r="D566" s="18" t="s">
        <v>1922</v>
      </c>
      <c r="E566" s="18" t="s">
        <v>1923</v>
      </c>
      <c r="F566" s="18" t="s">
        <v>1924</v>
      </c>
      <c r="G566" s="18" t="s">
        <v>6545</v>
      </c>
      <c r="H566" s="18" t="s">
        <v>6546</v>
      </c>
    </row>
    <row r="567" spans="1:8" ht="14.25" customHeight="1" x14ac:dyDescent="0.2">
      <c r="A567" s="18" t="s">
        <v>111</v>
      </c>
      <c r="B567" s="108">
        <v>-99</v>
      </c>
      <c r="C567" s="18" t="s">
        <v>105</v>
      </c>
      <c r="D567" s="18" t="s">
        <v>107</v>
      </c>
      <c r="E567" s="18" t="s">
        <v>109</v>
      </c>
      <c r="F567" s="18" t="s">
        <v>110</v>
      </c>
      <c r="G567" s="18" t="s">
        <v>6547</v>
      </c>
    </row>
    <row r="568" spans="1:8" ht="14.25" customHeight="1" x14ac:dyDescent="0.2">
      <c r="A568" s="18" t="s">
        <v>4505</v>
      </c>
      <c r="B568" s="18" t="s">
        <v>4498</v>
      </c>
      <c r="C568" s="18" t="s">
        <v>4499</v>
      </c>
      <c r="D568" s="2" t="s">
        <v>4500</v>
      </c>
      <c r="E568" s="18" t="s">
        <v>4502</v>
      </c>
      <c r="F568" s="18" t="s">
        <v>4504</v>
      </c>
      <c r="G568" s="18" t="s">
        <v>6548</v>
      </c>
      <c r="H568" s="18" t="s">
        <v>5829</v>
      </c>
    </row>
    <row r="569" spans="1:8" ht="14.25" customHeight="1" x14ac:dyDescent="0.2">
      <c r="A569" s="18" t="s">
        <v>1570</v>
      </c>
      <c r="B569" s="18" t="s">
        <v>1563</v>
      </c>
      <c r="C569" s="18" t="s">
        <v>1564</v>
      </c>
      <c r="D569" s="18" t="s">
        <v>1566</v>
      </c>
      <c r="E569" s="2" t="s">
        <v>1567</v>
      </c>
      <c r="F569" s="18" t="s">
        <v>1569</v>
      </c>
      <c r="G569" s="18" t="s">
        <v>6549</v>
      </c>
    </row>
    <row r="570" spans="1:8" ht="14.25" customHeight="1" x14ac:dyDescent="0.2">
      <c r="A570" s="18" t="s">
        <v>2687</v>
      </c>
      <c r="B570" s="18" t="s">
        <v>1635</v>
      </c>
      <c r="C570" s="18" t="s">
        <v>2682</v>
      </c>
      <c r="D570" s="18" t="s">
        <v>2683</v>
      </c>
      <c r="E570" s="18" t="s">
        <v>2685</v>
      </c>
      <c r="F570" s="18" t="s">
        <v>2686</v>
      </c>
      <c r="G570" s="18" t="s">
        <v>6550</v>
      </c>
    </row>
    <row r="571" spans="1:8" ht="14.25" customHeight="1" x14ac:dyDescent="0.2">
      <c r="A571" s="18" t="s">
        <v>4670</v>
      </c>
      <c r="B571" s="18" t="s">
        <v>4665</v>
      </c>
      <c r="C571" s="2" t="s">
        <v>4666</v>
      </c>
      <c r="D571" s="18" t="s">
        <v>242</v>
      </c>
      <c r="E571" s="18" t="s">
        <v>4668</v>
      </c>
      <c r="F571" s="18" t="s">
        <v>4669</v>
      </c>
      <c r="G571" s="18" t="s">
        <v>6551</v>
      </c>
    </row>
    <row r="572" spans="1:8" ht="14.25" customHeight="1" x14ac:dyDescent="0.2">
      <c r="A572" s="18" t="s">
        <v>1486</v>
      </c>
      <c r="B572" s="108">
        <v>-99</v>
      </c>
      <c r="C572" s="18" t="s">
        <v>1483</v>
      </c>
      <c r="D572" s="18" t="s">
        <v>242</v>
      </c>
      <c r="E572" s="18" t="s">
        <v>6552</v>
      </c>
      <c r="F572" s="18" t="s">
        <v>6553</v>
      </c>
      <c r="G572" s="18" t="s">
        <v>6554</v>
      </c>
    </row>
    <row r="573" spans="1:8" ht="14.25" customHeight="1" x14ac:dyDescent="0.2">
      <c r="A573" s="18" t="s">
        <v>1067</v>
      </c>
      <c r="B573" s="18" t="s">
        <v>1063</v>
      </c>
      <c r="C573" s="18" t="s">
        <v>1065</v>
      </c>
      <c r="D573" s="108">
        <v>-99</v>
      </c>
      <c r="E573" s="18" t="s">
        <v>1066</v>
      </c>
      <c r="F573" s="108">
        <v>-99</v>
      </c>
      <c r="G573" s="18" t="s">
        <v>6555</v>
      </c>
    </row>
    <row r="574" spans="1:8" ht="14.25" customHeight="1" x14ac:dyDescent="0.2">
      <c r="A574" s="18" t="s">
        <v>2057</v>
      </c>
      <c r="B574" s="18" t="s">
        <v>2051</v>
      </c>
      <c r="C574" s="18" t="s">
        <v>2052</v>
      </c>
      <c r="D574" s="18" t="s">
        <v>2054</v>
      </c>
      <c r="E574" s="18" t="s">
        <v>2055</v>
      </c>
      <c r="F574" s="18" t="s">
        <v>2056</v>
      </c>
      <c r="G574" s="18" t="s">
        <v>6556</v>
      </c>
    </row>
    <row r="575" spans="1:8" ht="14.25" customHeight="1" x14ac:dyDescent="0.2">
      <c r="A575" s="18" t="s">
        <v>3127</v>
      </c>
      <c r="B575" s="18" t="s">
        <v>3122</v>
      </c>
      <c r="C575" s="18" t="s">
        <v>3123</v>
      </c>
      <c r="D575" s="18" t="s">
        <v>3124</v>
      </c>
      <c r="E575" s="18" t="s">
        <v>3125</v>
      </c>
      <c r="F575" s="18" t="s">
        <v>3126</v>
      </c>
      <c r="G575" s="18" t="s">
        <v>6557</v>
      </c>
    </row>
    <row r="576" spans="1:8" ht="14.25" customHeight="1" x14ac:dyDescent="0.2">
      <c r="A576" s="18" t="s">
        <v>1301</v>
      </c>
      <c r="B576" s="18" t="s">
        <v>1299</v>
      </c>
      <c r="C576" s="18" t="s">
        <v>1300</v>
      </c>
      <c r="D576" s="18" t="s">
        <v>546</v>
      </c>
      <c r="E576" s="18" t="s">
        <v>546</v>
      </c>
      <c r="F576" s="18" t="s">
        <v>1300</v>
      </c>
      <c r="G576" s="18" t="s">
        <v>6558</v>
      </c>
    </row>
    <row r="577" spans="1:8" ht="14.25" customHeight="1" x14ac:dyDescent="0.2">
      <c r="A577" s="18" t="s">
        <v>3593</v>
      </c>
      <c r="B577" s="18" t="s">
        <v>3591</v>
      </c>
      <c r="C577" s="108">
        <v>-99</v>
      </c>
      <c r="D577" s="18" t="s">
        <v>1711</v>
      </c>
      <c r="E577" s="18" t="s">
        <v>3592</v>
      </c>
      <c r="F577" s="108">
        <v>-99</v>
      </c>
      <c r="G577" s="18" t="s">
        <v>6559</v>
      </c>
    </row>
    <row r="578" spans="1:8" ht="14.25" customHeight="1" x14ac:dyDescent="0.2">
      <c r="A578" s="18" t="s">
        <v>4568</v>
      </c>
      <c r="B578" s="108">
        <v>-99</v>
      </c>
      <c r="C578" s="18" t="s">
        <v>4567</v>
      </c>
      <c r="D578" s="108">
        <v>-99</v>
      </c>
      <c r="E578" s="18" t="s">
        <v>2889</v>
      </c>
      <c r="F578" s="108">
        <v>-99</v>
      </c>
      <c r="G578" s="18" t="s">
        <v>6560</v>
      </c>
    </row>
    <row r="579" spans="1:8" ht="14.25" customHeight="1" x14ac:dyDescent="0.2">
      <c r="A579" s="18" t="s">
        <v>2517</v>
      </c>
      <c r="B579" s="18" t="s">
        <v>6561</v>
      </c>
      <c r="C579" s="18" t="s">
        <v>2512</v>
      </c>
      <c r="D579" s="18" t="s">
        <v>6562</v>
      </c>
      <c r="E579" s="18" t="s">
        <v>6563</v>
      </c>
      <c r="F579" s="18" t="s">
        <v>6564</v>
      </c>
      <c r="G579" s="18" t="s">
        <v>6565</v>
      </c>
    </row>
    <row r="580" spans="1:8" ht="14.25" customHeight="1" x14ac:dyDescent="0.2">
      <c r="A580" s="18" t="s">
        <v>1990</v>
      </c>
      <c r="B580" s="18" t="s">
        <v>1986</v>
      </c>
      <c r="C580" s="18" t="s">
        <v>1987</v>
      </c>
      <c r="D580" s="18" t="s">
        <v>242</v>
      </c>
      <c r="E580" s="18" t="s">
        <v>1988</v>
      </c>
      <c r="F580" s="18" t="s">
        <v>1989</v>
      </c>
      <c r="G580" s="18" t="s">
        <v>6566</v>
      </c>
    </row>
    <row r="581" spans="1:8" ht="14.25" customHeight="1" x14ac:dyDescent="0.2">
      <c r="A581" s="18" t="s">
        <v>1034</v>
      </c>
      <c r="B581" s="18" t="s">
        <v>1029</v>
      </c>
      <c r="C581" s="18" t="s">
        <v>1030</v>
      </c>
      <c r="D581" s="18" t="s">
        <v>1031</v>
      </c>
      <c r="E581" s="18" t="s">
        <v>1032</v>
      </c>
      <c r="F581" s="18" t="s">
        <v>1033</v>
      </c>
      <c r="G581" s="18" t="s">
        <v>6567</v>
      </c>
    </row>
    <row r="582" spans="1:8" ht="14.25" customHeight="1" x14ac:dyDescent="0.2">
      <c r="A582" s="18" t="s">
        <v>919</v>
      </c>
      <c r="B582" s="18" t="s">
        <v>5457</v>
      </c>
      <c r="C582" s="18" t="s">
        <v>6568</v>
      </c>
      <c r="D582" s="18" t="s">
        <v>6569</v>
      </c>
      <c r="E582" s="18" t="s">
        <v>6570</v>
      </c>
      <c r="F582" s="18" t="s">
        <v>6571</v>
      </c>
      <c r="G582" s="18" t="s">
        <v>6572</v>
      </c>
      <c r="H582" s="18" t="s">
        <v>6186</v>
      </c>
    </row>
    <row r="583" spans="1:8" ht="14.25" customHeight="1" x14ac:dyDescent="0.2">
      <c r="A583" s="18" t="s">
        <v>1705</v>
      </c>
      <c r="B583" s="18" t="s">
        <v>242</v>
      </c>
      <c r="C583" s="18" t="s">
        <v>1700</v>
      </c>
      <c r="D583" s="18" t="s">
        <v>1702</v>
      </c>
      <c r="E583" s="18" t="s">
        <v>1703</v>
      </c>
      <c r="F583" s="18" t="s">
        <v>1704</v>
      </c>
      <c r="G583" s="18" t="s">
        <v>6573</v>
      </c>
      <c r="H583" s="18" t="s">
        <v>6574</v>
      </c>
    </row>
    <row r="584" spans="1:8" ht="14.25" customHeight="1" x14ac:dyDescent="0.2">
      <c r="A584" s="18" t="s">
        <v>1460</v>
      </c>
      <c r="B584" s="18" t="s">
        <v>1453</v>
      </c>
      <c r="C584" s="18" t="s">
        <v>1455</v>
      </c>
      <c r="D584" s="18" t="s">
        <v>1457</v>
      </c>
      <c r="E584" s="18" t="s">
        <v>1458</v>
      </c>
      <c r="F584" s="18" t="s">
        <v>1459</v>
      </c>
      <c r="G584" s="18" t="s">
        <v>6575</v>
      </c>
      <c r="H584" s="18" t="s">
        <v>6334</v>
      </c>
    </row>
    <row r="585" spans="1:8" ht="14.25" customHeight="1" x14ac:dyDescent="0.2">
      <c r="A585" s="18" t="s">
        <v>1773</v>
      </c>
      <c r="B585" s="18" t="s">
        <v>1767</v>
      </c>
      <c r="C585" s="18" t="s">
        <v>1769</v>
      </c>
      <c r="D585" s="18" t="s">
        <v>1122</v>
      </c>
      <c r="E585" s="18" t="s">
        <v>1771</v>
      </c>
      <c r="F585" s="18" t="s">
        <v>1772</v>
      </c>
      <c r="G585" s="18" t="s">
        <v>6576</v>
      </c>
    </row>
    <row r="586" spans="1:8" ht="14.25" customHeight="1" x14ac:dyDescent="0.2">
      <c r="A586" s="18" t="s">
        <v>4631</v>
      </c>
      <c r="B586" s="18" t="s">
        <v>4625</v>
      </c>
      <c r="C586" s="18" t="s">
        <v>4626</v>
      </c>
      <c r="D586" s="18" t="s">
        <v>4627</v>
      </c>
      <c r="E586" s="2" t="s">
        <v>4628</v>
      </c>
      <c r="F586" s="2" t="s">
        <v>4630</v>
      </c>
      <c r="G586" s="18" t="s">
        <v>6577</v>
      </c>
    </row>
    <row r="587" spans="1:8" ht="14.25" customHeight="1" x14ac:dyDescent="0.2">
      <c r="A587" s="18" t="s">
        <v>3499</v>
      </c>
      <c r="B587" s="18" t="s">
        <v>3494</v>
      </c>
      <c r="C587" s="18" t="s">
        <v>3495</v>
      </c>
      <c r="D587" s="18" t="s">
        <v>3496</v>
      </c>
      <c r="E587" s="18" t="s">
        <v>3497</v>
      </c>
      <c r="F587" s="18" t="s">
        <v>3498</v>
      </c>
      <c r="G587" s="18" t="s">
        <v>6578</v>
      </c>
    </row>
    <row r="588" spans="1:8" ht="14.25" customHeight="1" x14ac:dyDescent="0.2">
      <c r="A588" s="18" t="s">
        <v>3815</v>
      </c>
      <c r="B588" s="18" t="s">
        <v>3808</v>
      </c>
      <c r="C588" s="18" t="s">
        <v>3810</v>
      </c>
      <c r="D588" s="18" t="s">
        <v>3812</v>
      </c>
      <c r="E588" s="18" t="s">
        <v>3813</v>
      </c>
      <c r="F588" s="18" t="s">
        <v>3814</v>
      </c>
      <c r="G588" s="18" t="s">
        <v>6547</v>
      </c>
      <c r="H588" s="18" t="s">
        <v>5829</v>
      </c>
    </row>
    <row r="589" spans="1:8" ht="14.25" customHeight="1" x14ac:dyDescent="0.2">
      <c r="A589" s="18" t="s">
        <v>911</v>
      </c>
      <c r="B589" s="18" t="s">
        <v>904</v>
      </c>
      <c r="C589" s="18" t="s">
        <v>905</v>
      </c>
      <c r="D589" s="18" t="s">
        <v>907</v>
      </c>
      <c r="E589" s="18" t="s">
        <v>909</v>
      </c>
      <c r="F589" s="18" t="s">
        <v>910</v>
      </c>
      <c r="G589" s="18" t="s">
        <v>6579</v>
      </c>
    </row>
    <row r="590" spans="1:8" ht="14.25" customHeight="1" x14ac:dyDescent="0.2">
      <c r="A590" s="18" t="s">
        <v>1602</v>
      </c>
      <c r="B590" s="18" t="s">
        <v>1595</v>
      </c>
      <c r="C590" s="18" t="s">
        <v>1596</v>
      </c>
      <c r="D590" s="18" t="s">
        <v>1598</v>
      </c>
      <c r="E590" s="18" t="s">
        <v>1599</v>
      </c>
      <c r="F590" s="18" t="s">
        <v>1601</v>
      </c>
      <c r="G590" s="18" t="s">
        <v>6580</v>
      </c>
      <c r="H590" s="18" t="s">
        <v>5932</v>
      </c>
    </row>
    <row r="591" spans="1:8" ht="14.25" customHeight="1" x14ac:dyDescent="0.2">
      <c r="A591" s="18" t="s">
        <v>1333</v>
      </c>
      <c r="B591" s="18" t="s">
        <v>1326</v>
      </c>
      <c r="C591" s="18" t="s">
        <v>1328</v>
      </c>
      <c r="D591" s="18" t="s">
        <v>1330</v>
      </c>
      <c r="E591" s="18" t="s">
        <v>1331</v>
      </c>
      <c r="F591" s="18" t="s">
        <v>1332</v>
      </c>
      <c r="G591" s="18" t="s">
        <v>6581</v>
      </c>
    </row>
    <row r="592" spans="1:8" ht="14.25" customHeight="1" x14ac:dyDescent="0.2">
      <c r="A592" s="18" t="s">
        <v>3281</v>
      </c>
      <c r="B592" s="18" t="s">
        <v>3277</v>
      </c>
      <c r="C592" s="18" t="s">
        <v>3278</v>
      </c>
      <c r="D592" s="108">
        <v>-99</v>
      </c>
      <c r="E592" s="18" t="s">
        <v>3279</v>
      </c>
      <c r="F592" s="18" t="s">
        <v>3280</v>
      </c>
      <c r="G592" s="18" t="s">
        <v>6582</v>
      </c>
    </row>
    <row r="593" spans="1:8" ht="14.25" customHeight="1" x14ac:dyDescent="0.2">
      <c r="A593" s="18" t="s">
        <v>780</v>
      </c>
      <c r="B593" s="108">
        <v>-99</v>
      </c>
      <c r="C593" s="18" t="s">
        <v>777</v>
      </c>
      <c r="D593" s="18" t="s">
        <v>778</v>
      </c>
      <c r="E593" s="18" t="s">
        <v>779</v>
      </c>
      <c r="F593" s="108">
        <v>-99</v>
      </c>
      <c r="G593" s="18" t="s">
        <v>6583</v>
      </c>
      <c r="H593" s="18" t="s">
        <v>5829</v>
      </c>
    </row>
    <row r="594" spans="1:8" ht="14.25" customHeight="1" x14ac:dyDescent="0.2">
      <c r="A594" s="18" t="s">
        <v>3084</v>
      </c>
      <c r="B594" s="18" t="s">
        <v>3075</v>
      </c>
      <c r="C594" s="2" t="s">
        <v>3079</v>
      </c>
      <c r="D594" s="108">
        <v>-99</v>
      </c>
      <c r="E594" s="2" t="s">
        <v>3081</v>
      </c>
      <c r="F594" s="18" t="s">
        <v>3082</v>
      </c>
      <c r="G594" s="18" t="s">
        <v>6584</v>
      </c>
    </row>
    <row r="595" spans="1:8" ht="14.25" customHeight="1" x14ac:dyDescent="0.2">
      <c r="A595" s="18" t="s">
        <v>2674</v>
      </c>
      <c r="B595" s="18" t="s">
        <v>2668</v>
      </c>
      <c r="C595" s="18" t="s">
        <v>2670</v>
      </c>
      <c r="D595" s="18" t="s">
        <v>2671</v>
      </c>
      <c r="E595" s="18" t="s">
        <v>2672</v>
      </c>
      <c r="F595" s="18" t="s">
        <v>2673</v>
      </c>
      <c r="G595" s="18" t="s">
        <v>6585</v>
      </c>
      <c r="H595" s="18" t="s">
        <v>6186</v>
      </c>
    </row>
    <row r="596" spans="1:8" ht="14.25" customHeight="1" x14ac:dyDescent="0.2">
      <c r="A596" s="18" t="s">
        <v>776</v>
      </c>
      <c r="B596" s="18" t="s">
        <v>6586</v>
      </c>
      <c r="C596" s="18" t="s">
        <v>771</v>
      </c>
      <c r="D596" s="18" t="s">
        <v>6587</v>
      </c>
      <c r="E596" s="18" t="s">
        <v>6588</v>
      </c>
      <c r="F596" s="18" t="s">
        <v>6589</v>
      </c>
      <c r="G596" s="18" t="s">
        <v>6590</v>
      </c>
      <c r="H596" s="18" t="s">
        <v>5829</v>
      </c>
    </row>
    <row r="597" spans="1:8" ht="14.25" customHeight="1" x14ac:dyDescent="0.2">
      <c r="A597" s="18" t="s">
        <v>3027</v>
      </c>
      <c r="B597" s="18" t="s">
        <v>5552</v>
      </c>
      <c r="C597" s="18" t="s">
        <v>3024</v>
      </c>
      <c r="D597" s="2" t="s">
        <v>3025</v>
      </c>
      <c r="E597" s="18" t="s">
        <v>6591</v>
      </c>
      <c r="F597" s="18">
        <v>-99</v>
      </c>
      <c r="G597" s="18" t="s">
        <v>6592</v>
      </c>
    </row>
    <row r="598" spans="1:8" ht="14.25" customHeight="1" x14ac:dyDescent="0.2">
      <c r="A598" s="18" t="s">
        <v>4795</v>
      </c>
      <c r="B598" s="18" t="s">
        <v>4791</v>
      </c>
      <c r="C598" s="18" t="s">
        <v>4792</v>
      </c>
      <c r="D598" s="18" t="s">
        <v>4793</v>
      </c>
      <c r="E598" s="18" t="s">
        <v>4794</v>
      </c>
      <c r="F598" s="18" t="s">
        <v>546</v>
      </c>
      <c r="G598" s="18" t="s">
        <v>6204</v>
      </c>
      <c r="H598" s="18" t="s">
        <v>5829</v>
      </c>
    </row>
    <row r="599" spans="1:8" ht="14.25" customHeight="1" x14ac:dyDescent="0.2">
      <c r="A599" s="18" t="s">
        <v>2216</v>
      </c>
      <c r="B599" s="108">
        <v>-99</v>
      </c>
      <c r="C599" s="18" t="s">
        <v>2212</v>
      </c>
      <c r="D599" s="18" t="s">
        <v>2213</v>
      </c>
      <c r="E599" s="18" t="s">
        <v>6593</v>
      </c>
      <c r="F599" s="18" t="s">
        <v>6594</v>
      </c>
      <c r="G599" s="18" t="s">
        <v>6595</v>
      </c>
      <c r="H599" s="18" t="s">
        <v>5829</v>
      </c>
    </row>
    <row r="600" spans="1:8" ht="14.25" customHeight="1" x14ac:dyDescent="0.2">
      <c r="A600" s="18" t="s">
        <v>3838</v>
      </c>
      <c r="B600" s="18" t="s">
        <v>3830</v>
      </c>
      <c r="C600" s="18" t="s">
        <v>3831</v>
      </c>
      <c r="D600" s="2" t="s">
        <v>3833</v>
      </c>
      <c r="E600" s="109" t="s">
        <v>6596</v>
      </c>
      <c r="F600" s="18" t="s">
        <v>3836</v>
      </c>
      <c r="G600" s="18" t="s">
        <v>6597</v>
      </c>
    </row>
    <row r="601" spans="1:8" ht="14.25" customHeight="1" x14ac:dyDescent="0.2">
      <c r="A601" s="18" t="s">
        <v>3773</v>
      </c>
      <c r="B601" s="18" t="s">
        <v>6598</v>
      </c>
      <c r="C601" s="18" t="s">
        <v>6599</v>
      </c>
      <c r="D601" s="18" t="s">
        <v>6600</v>
      </c>
      <c r="E601" s="2" t="s">
        <v>6601</v>
      </c>
      <c r="F601" s="18" t="s">
        <v>6602</v>
      </c>
      <c r="G601" s="18" t="s">
        <v>6603</v>
      </c>
    </row>
    <row r="602" spans="1:8" ht="14.25" customHeight="1" x14ac:dyDescent="0.2">
      <c r="A602" s="18" t="s">
        <v>4129</v>
      </c>
      <c r="B602" s="18" t="s">
        <v>4123</v>
      </c>
      <c r="C602" s="18" t="s">
        <v>4124</v>
      </c>
      <c r="D602" s="18" t="s">
        <v>4125</v>
      </c>
      <c r="E602" s="18" t="s">
        <v>4126</v>
      </c>
      <c r="F602" s="18" t="s">
        <v>4128</v>
      </c>
      <c r="G602" s="18" t="s">
        <v>6604</v>
      </c>
      <c r="H602" s="18" t="s">
        <v>6265</v>
      </c>
    </row>
    <row r="603" spans="1:8" ht="14.25" customHeight="1" x14ac:dyDescent="0.2">
      <c r="A603" s="18" t="s">
        <v>1375</v>
      </c>
      <c r="B603" s="18" t="s">
        <v>1370</v>
      </c>
      <c r="C603" s="18" t="s">
        <v>1371</v>
      </c>
      <c r="D603" s="18" t="s">
        <v>1372</v>
      </c>
      <c r="E603" s="18" t="s">
        <v>1373</v>
      </c>
      <c r="F603" s="18" t="s">
        <v>1374</v>
      </c>
      <c r="G603" s="18" t="s">
        <v>6605</v>
      </c>
    </row>
    <row r="604" spans="1:8" ht="14.25" customHeight="1" x14ac:dyDescent="0.2">
      <c r="A604" s="18" t="s">
        <v>963</v>
      </c>
      <c r="B604" s="18" t="s">
        <v>959</v>
      </c>
      <c r="C604" s="18" t="s">
        <v>960</v>
      </c>
      <c r="D604" s="18" t="s">
        <v>623</v>
      </c>
      <c r="E604" s="18" t="s">
        <v>961</v>
      </c>
      <c r="F604" s="18" t="s">
        <v>962</v>
      </c>
      <c r="G604" s="18" t="s">
        <v>6068</v>
      </c>
    </row>
    <row r="605" spans="1:8" ht="14.25" customHeight="1" x14ac:dyDescent="0.2">
      <c r="A605" s="18" t="s">
        <v>3974</v>
      </c>
      <c r="B605" s="18" t="s">
        <v>3969</v>
      </c>
      <c r="C605" s="18" t="s">
        <v>3970</v>
      </c>
      <c r="D605" s="18" t="s">
        <v>3971</v>
      </c>
      <c r="E605" s="18" t="s">
        <v>3972</v>
      </c>
      <c r="F605" s="18" t="s">
        <v>3973</v>
      </c>
      <c r="G605" s="18" t="s">
        <v>6606</v>
      </c>
    </row>
    <row r="606" spans="1:8" ht="14.25" customHeight="1" x14ac:dyDescent="0.2">
      <c r="A606" s="18" t="s">
        <v>1679</v>
      </c>
      <c r="B606" s="18" t="s">
        <v>1670</v>
      </c>
      <c r="C606" s="2" t="s">
        <v>1672</v>
      </c>
      <c r="D606" s="2" t="s">
        <v>1674</v>
      </c>
      <c r="E606" s="2" t="s">
        <v>1676</v>
      </c>
      <c r="F606" s="2" t="s">
        <v>1677</v>
      </c>
      <c r="G606" s="18" t="s">
        <v>6607</v>
      </c>
    </row>
    <row r="607" spans="1:8" ht="14.25" customHeight="1" x14ac:dyDescent="0.2">
      <c r="A607" s="18" t="s">
        <v>684</v>
      </c>
      <c r="B607" s="18" t="s">
        <v>678</v>
      </c>
      <c r="C607" s="18" t="s">
        <v>680</v>
      </c>
      <c r="D607" s="18" t="s">
        <v>242</v>
      </c>
      <c r="E607" s="18" t="s">
        <v>682</v>
      </c>
      <c r="F607" s="18" t="s">
        <v>683</v>
      </c>
      <c r="G607" s="18" t="s">
        <v>6608</v>
      </c>
      <c r="H607" s="18" t="s">
        <v>5829</v>
      </c>
    </row>
    <row r="608" spans="1:8" ht="14.25" customHeight="1" x14ac:dyDescent="0.2">
      <c r="A608" s="18" t="s">
        <v>4350</v>
      </c>
      <c r="B608" s="18" t="s">
        <v>4344</v>
      </c>
      <c r="C608" s="18" t="s">
        <v>4345</v>
      </c>
      <c r="D608" s="18" t="s">
        <v>4346</v>
      </c>
      <c r="E608" s="18" t="s">
        <v>4347</v>
      </c>
      <c r="F608" s="18" t="s">
        <v>4349</v>
      </c>
      <c r="G608" s="18" t="s">
        <v>6609</v>
      </c>
    </row>
    <row r="609" spans="1:8" ht="14.25" customHeight="1" x14ac:dyDescent="0.2">
      <c r="A609" s="18" t="s">
        <v>5070</v>
      </c>
      <c r="B609" s="108">
        <v>-99</v>
      </c>
      <c r="C609" s="18" t="s">
        <v>6610</v>
      </c>
      <c r="D609" s="18" t="s">
        <v>6611</v>
      </c>
      <c r="E609" s="18" t="s">
        <v>6612</v>
      </c>
      <c r="F609" s="108">
        <v>-99</v>
      </c>
      <c r="G609" s="18" t="s">
        <v>6613</v>
      </c>
    </row>
    <row r="610" spans="1:8" ht="14.25" customHeight="1" x14ac:dyDescent="0.2">
      <c r="A610" s="18" t="s">
        <v>3168</v>
      </c>
      <c r="B610" s="18" t="s">
        <v>3161</v>
      </c>
      <c r="C610" s="18" t="s">
        <v>3162</v>
      </c>
      <c r="D610" s="18" t="s">
        <v>3164</v>
      </c>
      <c r="E610" s="18" t="s">
        <v>3165</v>
      </c>
      <c r="F610" s="18" t="s">
        <v>3167</v>
      </c>
      <c r="G610" s="18" t="s">
        <v>6614</v>
      </c>
    </row>
    <row r="611" spans="1:8" ht="14.25" customHeight="1" x14ac:dyDescent="0.2">
      <c r="A611" s="18" t="s">
        <v>4885</v>
      </c>
      <c r="B611" s="18" t="s">
        <v>4878</v>
      </c>
      <c r="C611" s="2" t="s">
        <v>4879</v>
      </c>
      <c r="D611" s="18" t="s">
        <v>4880</v>
      </c>
      <c r="E611" s="18" t="s">
        <v>4882</v>
      </c>
      <c r="F611" s="18" t="s">
        <v>4884</v>
      </c>
      <c r="G611" s="18">
        <v>19</v>
      </c>
    </row>
    <row r="612" spans="1:8" ht="14.25" customHeight="1" x14ac:dyDescent="0.2">
      <c r="A612" s="18" t="s">
        <v>3345</v>
      </c>
      <c r="B612" s="18" t="s">
        <v>3343</v>
      </c>
      <c r="C612" s="18" t="s">
        <v>3344</v>
      </c>
      <c r="D612" s="108">
        <v>-99</v>
      </c>
      <c r="E612" s="108">
        <v>-99</v>
      </c>
      <c r="F612" s="108">
        <v>-99</v>
      </c>
      <c r="G612" s="18" t="s">
        <v>6615</v>
      </c>
    </row>
    <row r="613" spans="1:8" ht="14.25" customHeight="1" x14ac:dyDescent="0.2">
      <c r="A613" s="18" t="s">
        <v>3396</v>
      </c>
      <c r="B613" s="18" t="s">
        <v>3392</v>
      </c>
      <c r="C613" s="18" t="s">
        <v>513</v>
      </c>
      <c r="D613" s="18" t="s">
        <v>3393</v>
      </c>
      <c r="E613" s="18" t="s">
        <v>3394</v>
      </c>
      <c r="F613" s="18" t="s">
        <v>3395</v>
      </c>
      <c r="G613" s="18" t="s">
        <v>6616</v>
      </c>
    </row>
    <row r="614" spans="1:8" ht="14.25" customHeight="1" x14ac:dyDescent="0.2">
      <c r="A614" s="18" t="s">
        <v>3510</v>
      </c>
      <c r="B614" s="18" t="s">
        <v>5581</v>
      </c>
      <c r="C614" s="18" t="s">
        <v>3509</v>
      </c>
      <c r="D614" s="18" t="s">
        <v>52</v>
      </c>
      <c r="E614" s="18" t="s">
        <v>52</v>
      </c>
      <c r="F614" s="18" t="s">
        <v>52</v>
      </c>
      <c r="G614" s="18" t="s">
        <v>6617</v>
      </c>
    </row>
    <row r="615" spans="1:8" ht="14.25" customHeight="1" x14ac:dyDescent="0.2">
      <c r="A615" s="18" t="s">
        <v>297</v>
      </c>
      <c r="B615" s="108">
        <v>-99</v>
      </c>
      <c r="C615" s="18" t="s">
        <v>290</v>
      </c>
      <c r="D615" s="18" t="s">
        <v>292</v>
      </c>
      <c r="E615" s="18" t="s">
        <v>294</v>
      </c>
      <c r="F615" s="18" t="s">
        <v>296</v>
      </c>
      <c r="G615" s="18" t="s">
        <v>6618</v>
      </c>
      <c r="H615" s="18" t="s">
        <v>6334</v>
      </c>
    </row>
    <row r="616" spans="1:8" ht="14.25" customHeight="1" x14ac:dyDescent="0.2">
      <c r="A616" s="18" t="s">
        <v>1875</v>
      </c>
      <c r="B616" s="18" t="s">
        <v>1866</v>
      </c>
      <c r="C616" s="18" t="s">
        <v>1868</v>
      </c>
      <c r="D616" s="18" t="s">
        <v>1870</v>
      </c>
      <c r="E616" s="18" t="s">
        <v>1871</v>
      </c>
      <c r="F616" s="18" t="s">
        <v>1873</v>
      </c>
      <c r="G616" s="18" t="s">
        <v>6619</v>
      </c>
    </row>
    <row r="617" spans="1:8" ht="14.25" customHeight="1" x14ac:dyDescent="0.2">
      <c r="A617" s="18" t="s">
        <v>2854</v>
      </c>
      <c r="B617" s="18" t="s">
        <v>2850</v>
      </c>
      <c r="C617" s="18" t="s">
        <v>2851</v>
      </c>
      <c r="D617" s="18" t="s">
        <v>242</v>
      </c>
      <c r="E617" s="18" t="s">
        <v>2852</v>
      </c>
      <c r="F617" s="18" t="s">
        <v>2853</v>
      </c>
      <c r="G617" s="18" t="s">
        <v>6620</v>
      </c>
    </row>
    <row r="618" spans="1:8" ht="14.25" customHeight="1" x14ac:dyDescent="0.2">
      <c r="A618" s="18" t="s">
        <v>3774</v>
      </c>
      <c r="B618" s="18" t="s">
        <v>2155</v>
      </c>
      <c r="C618" s="108">
        <v>-99</v>
      </c>
      <c r="D618" s="108">
        <v>-99</v>
      </c>
      <c r="E618" s="108">
        <v>-99</v>
      </c>
      <c r="F618" s="108">
        <v>-99</v>
      </c>
      <c r="G618" s="18" t="s">
        <v>6621</v>
      </c>
    </row>
    <row r="619" spans="1:8" ht="14.25" customHeight="1" x14ac:dyDescent="0.2">
      <c r="A619" s="18" t="s">
        <v>4941</v>
      </c>
      <c r="B619" s="18" t="s">
        <v>4936</v>
      </c>
      <c r="C619" s="18" t="s">
        <v>4938</v>
      </c>
      <c r="D619" s="18" t="s">
        <v>284</v>
      </c>
      <c r="E619" s="18" t="s">
        <v>4939</v>
      </c>
      <c r="F619" s="18" t="s">
        <v>4940</v>
      </c>
      <c r="G619" s="18" t="s">
        <v>6622</v>
      </c>
    </row>
    <row r="620" spans="1:8" ht="14.25" customHeight="1" x14ac:dyDescent="0.2">
      <c r="A620" s="18" t="s">
        <v>201</v>
      </c>
      <c r="B620" s="18" t="s">
        <v>193</v>
      </c>
      <c r="C620" s="18" t="s">
        <v>195</v>
      </c>
      <c r="D620" s="18" t="s">
        <v>197</v>
      </c>
      <c r="E620" s="18" t="s">
        <v>198</v>
      </c>
      <c r="F620" s="18" t="s">
        <v>200</v>
      </c>
      <c r="G620" s="18" t="s">
        <v>6623</v>
      </c>
    </row>
    <row r="621" spans="1:8" ht="14.25" customHeight="1" x14ac:dyDescent="0.2">
      <c r="A621" s="18" t="s">
        <v>2211</v>
      </c>
      <c r="B621" s="18" t="s">
        <v>2205</v>
      </c>
      <c r="C621" s="18" t="s">
        <v>2206</v>
      </c>
      <c r="D621" s="18" t="s">
        <v>2207</v>
      </c>
      <c r="E621" s="18" t="s">
        <v>2208</v>
      </c>
      <c r="F621" s="18" t="s">
        <v>2210</v>
      </c>
      <c r="G621" s="18" t="s">
        <v>6624</v>
      </c>
      <c r="H621" s="18" t="s">
        <v>6334</v>
      </c>
    </row>
    <row r="622" spans="1:8" ht="14.25" customHeight="1" x14ac:dyDescent="0.2">
      <c r="A622" s="18" t="s">
        <v>1941</v>
      </c>
      <c r="B622" s="18" t="s">
        <v>284</v>
      </c>
      <c r="C622" s="18" t="s">
        <v>1938</v>
      </c>
      <c r="D622" s="18" t="s">
        <v>284</v>
      </c>
      <c r="E622" s="18" t="s">
        <v>1939</v>
      </c>
      <c r="F622" s="18" t="s">
        <v>1940</v>
      </c>
      <c r="G622" s="18" t="s">
        <v>6625</v>
      </c>
    </row>
    <row r="623" spans="1:8" ht="14.25" customHeight="1" x14ac:dyDescent="0.2">
      <c r="A623" s="18" t="s">
        <v>2662</v>
      </c>
      <c r="B623" s="18" t="s">
        <v>5520</v>
      </c>
      <c r="C623" s="18" t="s">
        <v>2658</v>
      </c>
      <c r="D623" s="18" t="s">
        <v>2659</v>
      </c>
      <c r="E623" s="18" t="s">
        <v>6626</v>
      </c>
      <c r="F623" s="18" t="s">
        <v>6627</v>
      </c>
      <c r="G623" s="18" t="s">
        <v>6628</v>
      </c>
    </row>
    <row r="624" spans="1:8" ht="14.25" customHeight="1" x14ac:dyDescent="0.2">
      <c r="A624" s="18" t="s">
        <v>4598</v>
      </c>
      <c r="B624" s="18" t="s">
        <v>4591</v>
      </c>
      <c r="C624" s="2" t="s">
        <v>4593</v>
      </c>
      <c r="D624" s="2" t="s">
        <v>4595</v>
      </c>
      <c r="E624" s="18" t="s">
        <v>4596</v>
      </c>
      <c r="F624" s="18" t="s">
        <v>4597</v>
      </c>
      <c r="G624" s="18" t="s">
        <v>6629</v>
      </c>
    </row>
    <row r="625" spans="1:8" ht="14.25" customHeight="1" x14ac:dyDescent="0.2">
      <c r="A625" s="18" t="s">
        <v>868</v>
      </c>
      <c r="B625" s="18" t="s">
        <v>863</v>
      </c>
      <c r="C625" s="18" t="s">
        <v>864</v>
      </c>
      <c r="D625" s="18" t="s">
        <v>865</v>
      </c>
      <c r="E625" s="18" t="s">
        <v>866</v>
      </c>
      <c r="F625" s="18" t="s">
        <v>867</v>
      </c>
      <c r="G625" s="18" t="s">
        <v>6630</v>
      </c>
    </row>
    <row r="626" spans="1:8" ht="14.25" customHeight="1" x14ac:dyDescent="0.2">
      <c r="A626" s="18" t="s">
        <v>2962</v>
      </c>
      <c r="B626" s="18" t="s">
        <v>2956</v>
      </c>
      <c r="C626" s="18" t="s">
        <v>2957</v>
      </c>
      <c r="D626" s="18" t="s">
        <v>2959</v>
      </c>
      <c r="E626" s="18" t="s">
        <v>2960</v>
      </c>
      <c r="F626" s="18" t="s">
        <v>2961</v>
      </c>
      <c r="G626" s="18" t="s">
        <v>6631</v>
      </c>
    </row>
    <row r="627" spans="1:8" ht="14.25" customHeight="1" x14ac:dyDescent="0.2">
      <c r="A627" s="18" t="s">
        <v>455</v>
      </c>
      <c r="B627" s="18" t="s">
        <v>447</v>
      </c>
      <c r="C627" s="18" t="s">
        <v>449</v>
      </c>
      <c r="D627" s="18" t="s">
        <v>451</v>
      </c>
      <c r="E627" s="18" t="s">
        <v>453</v>
      </c>
      <c r="F627" s="18" t="s">
        <v>454</v>
      </c>
      <c r="G627" s="18" t="s">
        <v>6632</v>
      </c>
    </row>
    <row r="628" spans="1:8" ht="14.25" customHeight="1" x14ac:dyDescent="0.2">
      <c r="A628" s="18" t="s">
        <v>3267</v>
      </c>
      <c r="B628" s="108">
        <v>-99</v>
      </c>
      <c r="C628" s="108">
        <v>-99</v>
      </c>
      <c r="D628" s="18" t="s">
        <v>3263</v>
      </c>
      <c r="E628" s="18" t="s">
        <v>3265</v>
      </c>
      <c r="F628" s="108">
        <v>-99</v>
      </c>
      <c r="G628" s="18" t="s">
        <v>6633</v>
      </c>
    </row>
    <row r="629" spans="1:8" ht="14.25" customHeight="1" x14ac:dyDescent="0.2">
      <c r="A629" s="18" t="s">
        <v>2747</v>
      </c>
      <c r="B629" s="18" t="s">
        <v>1635</v>
      </c>
      <c r="C629" s="18" t="s">
        <v>2742</v>
      </c>
      <c r="D629" s="18" t="s">
        <v>2743</v>
      </c>
      <c r="E629" s="18" t="s">
        <v>2744</v>
      </c>
      <c r="F629" s="18" t="s">
        <v>2746</v>
      </c>
      <c r="G629" s="18" t="s">
        <v>6634</v>
      </c>
    </row>
    <row r="630" spans="1:8" ht="14.25" customHeight="1" x14ac:dyDescent="0.2">
      <c r="A630" s="18" t="s">
        <v>3464</v>
      </c>
      <c r="B630" s="18" t="s">
        <v>3459</v>
      </c>
      <c r="C630" s="18" t="s">
        <v>3460</v>
      </c>
      <c r="D630" s="18" t="s">
        <v>3461</v>
      </c>
      <c r="E630" s="18" t="s">
        <v>3462</v>
      </c>
      <c r="F630" s="18" t="s">
        <v>3463</v>
      </c>
      <c r="G630" s="18" t="s">
        <v>6635</v>
      </c>
    </row>
    <row r="631" spans="1:8" ht="14.25" customHeight="1" x14ac:dyDescent="0.2">
      <c r="A631" s="18" t="s">
        <v>5026</v>
      </c>
      <c r="B631" s="18" t="s">
        <v>5021</v>
      </c>
      <c r="C631" s="18" t="s">
        <v>5022</v>
      </c>
      <c r="D631" s="18" t="s">
        <v>5023</v>
      </c>
      <c r="E631" s="18" t="s">
        <v>5024</v>
      </c>
      <c r="F631" s="18" t="s">
        <v>5025</v>
      </c>
      <c r="G631" s="18" t="s">
        <v>6636</v>
      </c>
    </row>
    <row r="632" spans="1:8" ht="14.25" customHeight="1" x14ac:dyDescent="0.2">
      <c r="A632" s="18" t="s">
        <v>3273</v>
      </c>
      <c r="B632" s="18" t="s">
        <v>3268</v>
      </c>
      <c r="C632" s="18" t="s">
        <v>3269</v>
      </c>
      <c r="D632" s="18" t="s">
        <v>3270</v>
      </c>
      <c r="E632" s="18" t="s">
        <v>3271</v>
      </c>
      <c r="F632" s="18" t="s">
        <v>3272</v>
      </c>
      <c r="G632" s="18" t="s">
        <v>6637</v>
      </c>
    </row>
    <row r="633" spans="1:8" ht="14.25" customHeight="1" x14ac:dyDescent="0.2">
      <c r="A633" s="18" t="s">
        <v>4148</v>
      </c>
      <c r="B633" s="18" t="s">
        <v>123</v>
      </c>
      <c r="C633" s="18" t="s">
        <v>4144</v>
      </c>
      <c r="D633" s="2" t="s">
        <v>4145</v>
      </c>
      <c r="E633" s="18" t="s">
        <v>4146</v>
      </c>
      <c r="F633" s="18" t="s">
        <v>4147</v>
      </c>
      <c r="G633" s="18" t="s">
        <v>6638</v>
      </c>
    </row>
    <row r="634" spans="1:8" ht="14.25" customHeight="1" x14ac:dyDescent="0.2">
      <c r="A634" s="18" t="s">
        <v>1694</v>
      </c>
      <c r="B634" s="18" t="s">
        <v>5487</v>
      </c>
      <c r="C634" s="18" t="s">
        <v>6639</v>
      </c>
      <c r="D634" s="18" t="s">
        <v>1691</v>
      </c>
      <c r="E634" s="18" t="s">
        <v>6640</v>
      </c>
      <c r="F634" s="18" t="s">
        <v>6641</v>
      </c>
      <c r="G634" s="18" t="s">
        <v>6281</v>
      </c>
      <c r="H634" s="18" t="s">
        <v>5829</v>
      </c>
    </row>
    <row r="635" spans="1:8" ht="14.25" customHeight="1" x14ac:dyDescent="0.2">
      <c r="A635" s="18" t="s">
        <v>3330</v>
      </c>
      <c r="B635" s="108">
        <v>-99</v>
      </c>
      <c r="C635" s="18" t="s">
        <v>3326</v>
      </c>
      <c r="D635" s="18" t="s">
        <v>3327</v>
      </c>
      <c r="E635" s="18" t="s">
        <v>3328</v>
      </c>
      <c r="F635" s="18" t="s">
        <v>3329</v>
      </c>
      <c r="G635" s="18" t="s">
        <v>6642</v>
      </c>
    </row>
    <row r="636" spans="1:8" ht="14.25" customHeight="1" x14ac:dyDescent="0.2">
      <c r="A636" s="18" t="s">
        <v>1735</v>
      </c>
      <c r="B636" s="18" t="s">
        <v>1732</v>
      </c>
      <c r="C636" s="18" t="s">
        <v>1733</v>
      </c>
      <c r="D636" s="108">
        <v>-99</v>
      </c>
      <c r="E636" s="18" t="s">
        <v>71</v>
      </c>
      <c r="F636" s="18" t="s">
        <v>1734</v>
      </c>
      <c r="G636" s="18" t="s">
        <v>6643</v>
      </c>
    </row>
    <row r="637" spans="1:8" ht="14.25" customHeight="1" x14ac:dyDescent="0.2">
      <c r="A637" s="18" t="s">
        <v>3098</v>
      </c>
      <c r="B637" s="18" t="s">
        <v>5558</v>
      </c>
      <c r="C637" s="18" t="s">
        <v>6644</v>
      </c>
      <c r="D637" s="18" t="s">
        <v>3095</v>
      </c>
      <c r="E637" s="18" t="s">
        <v>6645</v>
      </c>
      <c r="F637" s="18" t="s">
        <v>6646</v>
      </c>
      <c r="G637" s="18" t="s">
        <v>6647</v>
      </c>
    </row>
    <row r="638" spans="1:8" ht="14.25" customHeight="1" x14ac:dyDescent="0.2">
      <c r="A638" s="18" t="s">
        <v>658</v>
      </c>
      <c r="B638" s="18" t="s">
        <v>5444</v>
      </c>
      <c r="C638" s="2" t="s">
        <v>6648</v>
      </c>
      <c r="D638" s="18" t="s">
        <v>654</v>
      </c>
      <c r="E638" s="18" t="s">
        <v>6649</v>
      </c>
      <c r="F638" s="18" t="s">
        <v>6650</v>
      </c>
      <c r="G638" s="18" t="s">
        <v>6651</v>
      </c>
    </row>
    <row r="639" spans="1:8" ht="14.25" customHeight="1" x14ac:dyDescent="0.2">
      <c r="A639" s="18" t="s">
        <v>3919</v>
      </c>
      <c r="B639" s="18" t="s">
        <v>3916</v>
      </c>
      <c r="C639" s="18" t="s">
        <v>3917</v>
      </c>
      <c r="D639" s="18" t="s">
        <v>3170</v>
      </c>
      <c r="E639" s="18" t="s">
        <v>3918</v>
      </c>
      <c r="F639" s="18" t="s">
        <v>3170</v>
      </c>
      <c r="G639" s="18" t="s">
        <v>6652</v>
      </c>
    </row>
    <row r="640" spans="1:8" ht="14.25" customHeight="1" x14ac:dyDescent="0.2">
      <c r="A640" s="18" t="s">
        <v>3958</v>
      </c>
      <c r="B640" s="108">
        <v>-99</v>
      </c>
      <c r="C640" s="2" t="s">
        <v>3953</v>
      </c>
      <c r="D640" s="18" t="s">
        <v>3954</v>
      </c>
      <c r="E640" s="2" t="s">
        <v>3955</v>
      </c>
      <c r="F640" s="18" t="s">
        <v>3956</v>
      </c>
      <c r="G640" s="18" t="s">
        <v>6653</v>
      </c>
      <c r="H640" s="18" t="s">
        <v>6259</v>
      </c>
    </row>
    <row r="641" spans="1:8" ht="14.25" customHeight="1" x14ac:dyDescent="0.2">
      <c r="A641" s="18" t="s">
        <v>3151</v>
      </c>
      <c r="B641" s="18" t="s">
        <v>5562</v>
      </c>
      <c r="C641" s="18" t="s">
        <v>6654</v>
      </c>
      <c r="D641" s="18" t="s">
        <v>3148</v>
      </c>
      <c r="E641" s="18" t="s">
        <v>6655</v>
      </c>
      <c r="F641" s="18" t="s">
        <v>6656</v>
      </c>
      <c r="G641" s="18" t="s">
        <v>6657</v>
      </c>
    </row>
    <row r="642" spans="1:8" ht="14.25" customHeight="1" x14ac:dyDescent="0.2">
      <c r="A642" s="18" t="s">
        <v>1280</v>
      </c>
      <c r="B642" s="18" t="s">
        <v>1274</v>
      </c>
      <c r="C642" s="18" t="s">
        <v>1275</v>
      </c>
      <c r="D642" s="18" t="s">
        <v>1276</v>
      </c>
      <c r="E642" s="18" t="s">
        <v>1277</v>
      </c>
      <c r="F642" s="18" t="s">
        <v>1278</v>
      </c>
      <c r="G642" s="18" t="s">
        <v>6658</v>
      </c>
    </row>
    <row r="643" spans="1:8" ht="14.25" customHeight="1" x14ac:dyDescent="0.2">
      <c r="A643" s="18" t="s">
        <v>2163</v>
      </c>
      <c r="B643" s="108">
        <v>-99</v>
      </c>
      <c r="C643" s="108">
        <v>-99</v>
      </c>
      <c r="D643" s="18" t="s">
        <v>6659</v>
      </c>
      <c r="E643" s="18" t="s">
        <v>6660</v>
      </c>
      <c r="F643" s="18" t="s">
        <v>6661</v>
      </c>
      <c r="G643" s="18" t="s">
        <v>6662</v>
      </c>
      <c r="H643" s="18" t="s">
        <v>5829</v>
      </c>
    </row>
    <row r="644" spans="1:8" ht="14.25" customHeight="1" x14ac:dyDescent="0.2">
      <c r="A644" s="18" t="s">
        <v>4017</v>
      </c>
      <c r="B644" s="18" t="s">
        <v>6663</v>
      </c>
      <c r="C644" s="108">
        <v>-99</v>
      </c>
      <c r="D644" s="18" t="s">
        <v>6664</v>
      </c>
      <c r="E644" s="18" t="s">
        <v>6665</v>
      </c>
      <c r="F644" s="18" t="s">
        <v>6666</v>
      </c>
      <c r="G644" s="18" t="s">
        <v>6667</v>
      </c>
    </row>
    <row r="645" spans="1:8" ht="14.25" customHeight="1" x14ac:dyDescent="0.2">
      <c r="A645" s="18" t="s">
        <v>4428</v>
      </c>
      <c r="B645" s="18" t="s">
        <v>4423</v>
      </c>
      <c r="C645" s="18" t="s">
        <v>4424</v>
      </c>
      <c r="D645" s="18" t="s">
        <v>4425</v>
      </c>
      <c r="E645" s="18" t="s">
        <v>4426</v>
      </c>
      <c r="F645" s="18" t="s">
        <v>4427</v>
      </c>
      <c r="G645" s="18" t="s">
        <v>6668</v>
      </c>
    </row>
    <row r="646" spans="1:8" ht="14.25" customHeight="1" x14ac:dyDescent="0.2">
      <c r="A646" s="18" t="s">
        <v>311</v>
      </c>
      <c r="B646" s="108">
        <v>-99</v>
      </c>
      <c r="C646" s="18" t="s">
        <v>307</v>
      </c>
      <c r="D646" s="18" t="s">
        <v>308</v>
      </c>
      <c r="E646" s="18" t="s">
        <v>6669</v>
      </c>
      <c r="F646" s="18" t="s">
        <v>6670</v>
      </c>
      <c r="G646" s="18" t="s">
        <v>6671</v>
      </c>
    </row>
    <row r="647" spans="1:8" ht="14.25" customHeight="1" x14ac:dyDescent="0.2">
      <c r="A647" s="18" t="s">
        <v>1743</v>
      </c>
      <c r="B647" s="18" t="s">
        <v>1737</v>
      </c>
      <c r="C647" s="18" t="s">
        <v>1738</v>
      </c>
      <c r="D647" s="18" t="s">
        <v>1739</v>
      </c>
      <c r="E647" s="18" t="s">
        <v>1740</v>
      </c>
      <c r="F647" s="18" t="s">
        <v>1742</v>
      </c>
      <c r="G647" s="18" t="s">
        <v>6672</v>
      </c>
      <c r="H647" s="18" t="s">
        <v>6673</v>
      </c>
    </row>
    <row r="648" spans="1:8" ht="14.25" customHeight="1" x14ac:dyDescent="0.2">
      <c r="A648" s="18" t="s">
        <v>3294</v>
      </c>
      <c r="B648" s="18" t="s">
        <v>6674</v>
      </c>
      <c r="C648" s="18" t="s">
        <v>3291</v>
      </c>
      <c r="D648" s="18" t="s">
        <v>6675</v>
      </c>
      <c r="E648" s="18" t="s">
        <v>6676</v>
      </c>
      <c r="F648" s="18" t="s">
        <v>6677</v>
      </c>
      <c r="G648" s="18" t="s">
        <v>6678</v>
      </c>
    </row>
    <row r="649" spans="1:8" ht="14.25" customHeight="1" x14ac:dyDescent="0.2">
      <c r="A649" s="18" t="s">
        <v>3493</v>
      </c>
      <c r="B649" s="18" t="s">
        <v>3487</v>
      </c>
      <c r="C649" s="18" t="s">
        <v>3488</v>
      </c>
      <c r="D649" s="18" t="s">
        <v>3489</v>
      </c>
      <c r="E649" s="18" t="s">
        <v>3490</v>
      </c>
      <c r="F649" s="18" t="s">
        <v>3492</v>
      </c>
      <c r="G649" s="18" t="s">
        <v>6679</v>
      </c>
    </row>
    <row r="650" spans="1:8" ht="14.25" customHeight="1" x14ac:dyDescent="0.2">
      <c r="A650" s="18" t="s">
        <v>742</v>
      </c>
      <c r="B650" s="18" t="s">
        <v>736</v>
      </c>
      <c r="C650" s="18" t="s">
        <v>738</v>
      </c>
      <c r="D650" s="18" t="s">
        <v>739</v>
      </c>
      <c r="E650" s="18" t="s">
        <v>740</v>
      </c>
      <c r="F650" s="2" t="s">
        <v>741</v>
      </c>
      <c r="G650" s="18" t="s">
        <v>6680</v>
      </c>
    </row>
    <row r="651" spans="1:8" ht="14.25" customHeight="1" x14ac:dyDescent="0.2">
      <c r="A651" s="18" t="s">
        <v>2763</v>
      </c>
      <c r="B651" s="18" t="s">
        <v>5527</v>
      </c>
      <c r="C651" s="18" t="s">
        <v>185</v>
      </c>
      <c r="D651" s="18" t="s">
        <v>284</v>
      </c>
      <c r="E651" s="18" t="s">
        <v>6681</v>
      </c>
      <c r="F651" s="18" t="s">
        <v>6681</v>
      </c>
      <c r="G651" s="18" t="s">
        <v>6682</v>
      </c>
    </row>
    <row r="652" spans="1:8" ht="14.25" customHeight="1" x14ac:dyDescent="0.2">
      <c r="A652" s="18" t="s">
        <v>1759</v>
      </c>
      <c r="B652" s="18" t="s">
        <v>1754</v>
      </c>
      <c r="C652" s="18" t="s">
        <v>1755</v>
      </c>
      <c r="D652" s="18" t="s">
        <v>1756</v>
      </c>
      <c r="E652" s="18" t="s">
        <v>1757</v>
      </c>
      <c r="F652" s="18" t="s">
        <v>1758</v>
      </c>
      <c r="G652" s="18" t="s">
        <v>6683</v>
      </c>
    </row>
    <row r="653" spans="1:8" ht="14.25" customHeight="1" x14ac:dyDescent="0.2">
      <c r="A653" s="18" t="s">
        <v>4371</v>
      </c>
      <c r="B653" s="18" t="s">
        <v>5628</v>
      </c>
      <c r="C653" s="18" t="s">
        <v>4367</v>
      </c>
      <c r="D653" s="18" t="s">
        <v>6684</v>
      </c>
      <c r="E653" s="18" t="s">
        <v>6685</v>
      </c>
      <c r="F653" s="18" t="s">
        <v>6686</v>
      </c>
      <c r="G653" s="18" t="s">
        <v>6687</v>
      </c>
    </row>
    <row r="654" spans="1:8" ht="14.25" customHeight="1" x14ac:dyDescent="0.2">
      <c r="A654" s="18" t="s">
        <v>4011</v>
      </c>
      <c r="B654" s="18" t="s">
        <v>4006</v>
      </c>
      <c r="C654" s="18" t="s">
        <v>4007</v>
      </c>
      <c r="D654" s="18" t="s">
        <v>4008</v>
      </c>
      <c r="E654" s="18" t="s">
        <v>4009</v>
      </c>
      <c r="F654" s="18" t="s">
        <v>4010</v>
      </c>
      <c r="G654" s="18" t="s">
        <v>6688</v>
      </c>
    </row>
    <row r="655" spans="1:8" ht="14.25" customHeight="1" x14ac:dyDescent="0.2">
      <c r="A655" s="18" t="s">
        <v>1801</v>
      </c>
      <c r="B655" s="18" t="s">
        <v>1796</v>
      </c>
      <c r="C655" s="18" t="s">
        <v>1797</v>
      </c>
      <c r="D655" s="2" t="s">
        <v>1798</v>
      </c>
      <c r="E655" s="18" t="s">
        <v>1799</v>
      </c>
      <c r="F655" s="18" t="s">
        <v>1800</v>
      </c>
      <c r="G655" s="18" t="s">
        <v>6689</v>
      </c>
    </row>
    <row r="656" spans="1:8" ht="14.25" customHeight="1" x14ac:dyDescent="0.2">
      <c r="A656" s="18" t="s">
        <v>1440</v>
      </c>
      <c r="B656" s="108">
        <v>-99</v>
      </c>
      <c r="C656" s="18" t="s">
        <v>6690</v>
      </c>
      <c r="D656" s="18" t="s">
        <v>6691</v>
      </c>
      <c r="E656" s="18" t="s">
        <v>6692</v>
      </c>
      <c r="F656" s="18" t="s">
        <v>187</v>
      </c>
      <c r="G656" s="18" t="s">
        <v>6693</v>
      </c>
    </row>
    <row r="657" spans="1:8" ht="14.25" customHeight="1" x14ac:dyDescent="0.2">
      <c r="A657" s="18" t="s">
        <v>2560</v>
      </c>
      <c r="B657" s="108">
        <v>-99</v>
      </c>
      <c r="C657" s="18" t="s">
        <v>2555</v>
      </c>
      <c r="D657" s="18" t="s">
        <v>2556</v>
      </c>
      <c r="E657" s="2" t="s">
        <v>2557</v>
      </c>
      <c r="F657" s="18" t="s">
        <v>2559</v>
      </c>
      <c r="G657" s="18" t="s">
        <v>6694</v>
      </c>
    </row>
    <row r="658" spans="1:8" ht="14.25" customHeight="1" x14ac:dyDescent="0.2">
      <c r="A658" s="18" t="s">
        <v>4548</v>
      </c>
      <c r="B658" s="2" t="s">
        <v>4543</v>
      </c>
      <c r="C658" s="2" t="s">
        <v>4545</v>
      </c>
      <c r="D658" s="18" t="s">
        <v>4546</v>
      </c>
      <c r="E658" s="2" t="s">
        <v>4547</v>
      </c>
      <c r="F658" s="108">
        <v>-99</v>
      </c>
      <c r="G658" s="18" t="s">
        <v>6695</v>
      </c>
    </row>
    <row r="659" spans="1:8" ht="14.25" customHeight="1" x14ac:dyDescent="0.2">
      <c r="A659" s="18" t="s">
        <v>2736</v>
      </c>
      <c r="B659" s="18" t="s">
        <v>2732</v>
      </c>
      <c r="C659" s="18" t="s">
        <v>2733</v>
      </c>
      <c r="D659" s="18" t="s">
        <v>2734</v>
      </c>
      <c r="E659" s="18" t="s">
        <v>2735</v>
      </c>
      <c r="F659" s="108">
        <v>-99</v>
      </c>
      <c r="G659" s="18" t="s">
        <v>6696</v>
      </c>
    </row>
    <row r="660" spans="1:8" ht="14.25" customHeight="1" x14ac:dyDescent="0.2">
      <c r="A660" s="18" t="s">
        <v>2262</v>
      </c>
      <c r="B660" s="18" t="s">
        <v>2259</v>
      </c>
      <c r="C660" s="18" t="s">
        <v>2260</v>
      </c>
      <c r="D660" s="18" t="s">
        <v>242</v>
      </c>
      <c r="E660" s="18" t="s">
        <v>2261</v>
      </c>
      <c r="F660" s="18" t="s">
        <v>1862</v>
      </c>
      <c r="G660" s="18" t="s">
        <v>6697</v>
      </c>
    </row>
    <row r="661" spans="1:8" ht="14.25" customHeight="1" x14ac:dyDescent="0.2">
      <c r="A661" s="18" t="s">
        <v>438</v>
      </c>
      <c r="B661" s="18" t="s">
        <v>432</v>
      </c>
      <c r="C661" s="18" t="s">
        <v>434</v>
      </c>
      <c r="D661" s="18" t="s">
        <v>435</v>
      </c>
      <c r="E661" s="18" t="s">
        <v>436</v>
      </c>
      <c r="F661" s="18" t="s">
        <v>437</v>
      </c>
      <c r="G661" s="18" t="s">
        <v>6698</v>
      </c>
    </row>
    <row r="662" spans="1:8" ht="14.25" customHeight="1" x14ac:dyDescent="0.2">
      <c r="A662" s="18" t="s">
        <v>4618</v>
      </c>
      <c r="B662" s="18" t="s">
        <v>4613</v>
      </c>
      <c r="C662" s="18" t="s">
        <v>4614</v>
      </c>
      <c r="D662" s="18" t="s">
        <v>4615</v>
      </c>
      <c r="E662" s="18" t="s">
        <v>4616</v>
      </c>
      <c r="F662" s="18" t="s">
        <v>4617</v>
      </c>
      <c r="G662" s="18" t="s">
        <v>6699</v>
      </c>
      <c r="H662" s="18" t="s">
        <v>6334</v>
      </c>
    </row>
    <row r="663" spans="1:8" ht="14.25" customHeight="1" x14ac:dyDescent="0.2">
      <c r="A663" s="18" t="s">
        <v>4826</v>
      </c>
      <c r="B663" s="18" t="s">
        <v>4817</v>
      </c>
      <c r="C663" s="18" t="s">
        <v>4819</v>
      </c>
      <c r="D663" s="18" t="s">
        <v>4821</v>
      </c>
      <c r="E663" s="18" t="s">
        <v>4823</v>
      </c>
      <c r="F663" s="18" t="s">
        <v>4825</v>
      </c>
      <c r="G663" s="18" t="s">
        <v>6700</v>
      </c>
    </row>
    <row r="664" spans="1:8" ht="14.25" customHeight="1" x14ac:dyDescent="0.2">
      <c r="A664" s="18" t="s">
        <v>606</v>
      </c>
      <c r="B664" s="108">
        <v>-99</v>
      </c>
      <c r="C664" s="18" t="s">
        <v>602</v>
      </c>
      <c r="D664" s="18" t="s">
        <v>604</v>
      </c>
      <c r="E664" s="18" t="s">
        <v>605</v>
      </c>
      <c r="F664" s="108">
        <v>-99</v>
      </c>
      <c r="G664" s="18" t="s">
        <v>6701</v>
      </c>
    </row>
    <row r="665" spans="1:8" ht="14.25" customHeight="1" x14ac:dyDescent="0.2">
      <c r="A665" s="18" t="s">
        <v>1884</v>
      </c>
      <c r="B665" s="18" t="s">
        <v>1878</v>
      </c>
      <c r="C665" s="18" t="s">
        <v>1879</v>
      </c>
      <c r="D665" s="18" t="s">
        <v>1881</v>
      </c>
      <c r="E665" s="18" t="s">
        <v>1882</v>
      </c>
      <c r="F665" s="18" t="s">
        <v>1883</v>
      </c>
      <c r="G665" s="18" t="s">
        <v>6702</v>
      </c>
    </row>
    <row r="666" spans="1:8" ht="14.25" customHeight="1" x14ac:dyDescent="0.2">
      <c r="A666" s="18" t="s">
        <v>3309</v>
      </c>
      <c r="B666" s="18" t="s">
        <v>5570</v>
      </c>
      <c r="C666" s="18" t="s">
        <v>6703</v>
      </c>
      <c r="D666" s="18" t="s">
        <v>6703</v>
      </c>
      <c r="E666" s="108">
        <v>-99</v>
      </c>
      <c r="F666" s="108">
        <v>-99</v>
      </c>
      <c r="G666" s="18" t="s">
        <v>6704</v>
      </c>
    </row>
    <row r="667" spans="1:8" ht="14.25" customHeight="1" x14ac:dyDescent="0.2">
      <c r="A667" s="18" t="s">
        <v>2043</v>
      </c>
      <c r="B667" s="18" t="s">
        <v>2036</v>
      </c>
      <c r="C667" s="18" t="s">
        <v>2038</v>
      </c>
      <c r="D667" s="18" t="s">
        <v>2039</v>
      </c>
      <c r="E667" s="18" t="s">
        <v>2041</v>
      </c>
      <c r="F667" s="18" t="s">
        <v>2042</v>
      </c>
    </row>
    <row r="668" spans="1:8" ht="14.25" customHeight="1" x14ac:dyDescent="0.2">
      <c r="A668" s="18" t="s">
        <v>4451</v>
      </c>
      <c r="B668" s="18" t="s">
        <v>4447</v>
      </c>
      <c r="C668" s="18" t="s">
        <v>4448</v>
      </c>
      <c r="D668" s="18" t="s">
        <v>4449</v>
      </c>
      <c r="E668" s="2" t="s">
        <v>4450</v>
      </c>
      <c r="F668" s="18" t="s">
        <v>1412</v>
      </c>
      <c r="G668" s="18">
        <v>16</v>
      </c>
    </row>
    <row r="669" spans="1:8" ht="14.25" customHeight="1" x14ac:dyDescent="0.2">
      <c r="A669" s="18" t="s">
        <v>4238</v>
      </c>
      <c r="B669" s="18" t="s">
        <v>1068</v>
      </c>
      <c r="C669" s="18" t="s">
        <v>4234</v>
      </c>
      <c r="D669" s="18" t="s">
        <v>4235</v>
      </c>
      <c r="E669" s="18" t="s">
        <v>4236</v>
      </c>
      <c r="F669" s="18" t="s">
        <v>4237</v>
      </c>
    </row>
    <row r="670" spans="1:8" ht="14.25" customHeight="1" x14ac:dyDescent="0.2">
      <c r="A670" s="18" t="s">
        <v>2980</v>
      </c>
      <c r="B670" s="18" t="s">
        <v>2973</v>
      </c>
      <c r="C670" s="18" t="s">
        <v>2975</v>
      </c>
      <c r="D670" s="18" t="s">
        <v>2976</v>
      </c>
      <c r="E670" s="18" t="s">
        <v>2977</v>
      </c>
      <c r="F670" s="18" t="s">
        <v>2978</v>
      </c>
    </row>
    <row r="671" spans="1:8" ht="14.25" customHeight="1" x14ac:dyDescent="0.2">
      <c r="A671" s="18" t="s">
        <v>2061</v>
      </c>
      <c r="B671" s="18" t="s">
        <v>2058</v>
      </c>
      <c r="C671" s="18" t="s">
        <v>2059</v>
      </c>
      <c r="D671" s="108">
        <v>-99</v>
      </c>
      <c r="E671" s="108">
        <v>-99</v>
      </c>
      <c r="F671" s="108">
        <v>-99</v>
      </c>
      <c r="G671" s="18" t="s">
        <v>6705</v>
      </c>
    </row>
    <row r="672" spans="1:8" ht="14.25" customHeight="1" x14ac:dyDescent="0.2">
      <c r="A672" s="18" t="s">
        <v>3807</v>
      </c>
      <c r="B672" s="108">
        <v>-99</v>
      </c>
      <c r="C672" s="18" t="s">
        <v>3804</v>
      </c>
      <c r="D672" s="18" t="s">
        <v>6706</v>
      </c>
      <c r="E672" s="18" t="s">
        <v>6707</v>
      </c>
      <c r="F672" s="18" t="s">
        <v>1485</v>
      </c>
    </row>
    <row r="673" spans="1:7" ht="14.25" customHeight="1" x14ac:dyDescent="0.2">
      <c r="A673" s="18" t="s">
        <v>3379</v>
      </c>
      <c r="B673" s="18" t="s">
        <v>3374</v>
      </c>
      <c r="C673" s="18" t="s">
        <v>3375</v>
      </c>
      <c r="D673" s="18" t="s">
        <v>3376</v>
      </c>
      <c r="E673" s="18" t="s">
        <v>3377</v>
      </c>
      <c r="F673" s="18" t="s">
        <v>3378</v>
      </c>
    </row>
    <row r="674" spans="1:7" ht="14.25" customHeight="1" x14ac:dyDescent="0.2">
      <c r="A674" s="18" t="s">
        <v>2020</v>
      </c>
      <c r="B674" s="18" t="s">
        <v>2015</v>
      </c>
      <c r="C674" s="18" t="s">
        <v>2016</v>
      </c>
      <c r="D674" s="18" t="s">
        <v>2017</v>
      </c>
      <c r="E674" s="18" t="s">
        <v>2018</v>
      </c>
      <c r="F674" s="18" t="s">
        <v>2019</v>
      </c>
    </row>
    <row r="675" spans="1:7" ht="14.25" customHeight="1" x14ac:dyDescent="0.2">
      <c r="A675" s="18" t="s">
        <v>2028</v>
      </c>
      <c r="B675" s="108">
        <v>-99</v>
      </c>
      <c r="C675" s="18" t="s">
        <v>2024</v>
      </c>
      <c r="D675" s="18" t="s">
        <v>2025</v>
      </c>
      <c r="E675" s="18" t="s">
        <v>2026</v>
      </c>
      <c r="F675" s="18" t="s">
        <v>2027</v>
      </c>
    </row>
    <row r="676" spans="1:7" ht="14.25" customHeight="1" x14ac:dyDescent="0.2">
      <c r="A676" s="18" t="s">
        <v>4727</v>
      </c>
      <c r="B676" s="18" t="s">
        <v>144</v>
      </c>
      <c r="C676" s="18" t="s">
        <v>4722</v>
      </c>
      <c r="D676" s="18" t="s">
        <v>4724</v>
      </c>
      <c r="E676" s="18" t="s">
        <v>4725</v>
      </c>
      <c r="F676" s="18" t="s">
        <v>4726</v>
      </c>
    </row>
    <row r="677" spans="1:7" ht="14.25" customHeight="1" x14ac:dyDescent="0.2">
      <c r="A677" s="18" t="s">
        <v>4572</v>
      </c>
      <c r="B677" s="108">
        <v>-99</v>
      </c>
      <c r="C677" s="18" t="s">
        <v>6708</v>
      </c>
      <c r="D677" s="18" t="s">
        <v>6709</v>
      </c>
      <c r="E677" s="18" t="s">
        <v>6710</v>
      </c>
      <c r="F677" s="18" t="s">
        <v>6553</v>
      </c>
    </row>
    <row r="678" spans="1:7" ht="14.25" customHeight="1" x14ac:dyDescent="0.2">
      <c r="A678" s="18" t="s">
        <v>1889</v>
      </c>
      <c r="B678" s="18" t="s">
        <v>5495</v>
      </c>
      <c r="C678" s="18" t="s">
        <v>6659</v>
      </c>
      <c r="D678" s="18" t="s">
        <v>6659</v>
      </c>
      <c r="E678" s="18" t="s">
        <v>6711</v>
      </c>
      <c r="F678" s="18" t="s">
        <v>6409</v>
      </c>
    </row>
    <row r="679" spans="1:7" ht="14.25" customHeight="1" x14ac:dyDescent="0.2">
      <c r="A679" s="18" t="s">
        <v>4419</v>
      </c>
      <c r="B679" s="18" t="s">
        <v>4413</v>
      </c>
      <c r="C679" s="18" t="s">
        <v>4414</v>
      </c>
      <c r="D679" s="18" t="s">
        <v>4415</v>
      </c>
      <c r="E679" s="2" t="s">
        <v>4416</v>
      </c>
      <c r="F679" s="18" t="s">
        <v>4418</v>
      </c>
    </row>
    <row r="680" spans="1:7" ht="14.25" customHeight="1" x14ac:dyDescent="0.2">
      <c r="A680" s="18" t="s">
        <v>2434</v>
      </c>
      <c r="B680" s="18" t="s">
        <v>6663</v>
      </c>
      <c r="C680" s="18" t="s">
        <v>6712</v>
      </c>
      <c r="D680" s="18" t="s">
        <v>6713</v>
      </c>
      <c r="E680" s="18" t="s">
        <v>6714</v>
      </c>
      <c r="F680" s="18" t="s">
        <v>6715</v>
      </c>
    </row>
    <row r="681" spans="1:7" ht="14.25" customHeight="1" x14ac:dyDescent="0.2">
      <c r="A681" s="18" t="s">
        <v>2184</v>
      </c>
      <c r="B681" s="18" t="s">
        <v>2176</v>
      </c>
      <c r="C681" s="18" t="s">
        <v>2177</v>
      </c>
      <c r="D681" s="18" t="s">
        <v>2179</v>
      </c>
      <c r="E681" s="18" t="s">
        <v>2181</v>
      </c>
      <c r="F681" s="18" t="s">
        <v>2183</v>
      </c>
      <c r="G681" s="18">
        <v>19</v>
      </c>
    </row>
    <row r="682" spans="1:7" ht="14.25" customHeight="1" x14ac:dyDescent="0.2">
      <c r="A682" s="18" t="s">
        <v>1638</v>
      </c>
      <c r="B682" s="18" t="s">
        <v>1635</v>
      </c>
      <c r="C682" s="18" t="s">
        <v>1636</v>
      </c>
      <c r="D682" s="108">
        <v>-99</v>
      </c>
      <c r="E682" s="18" t="s">
        <v>1637</v>
      </c>
      <c r="F682" s="108">
        <v>-99</v>
      </c>
      <c r="G682" s="18" t="s">
        <v>6705</v>
      </c>
    </row>
    <row r="683" spans="1:7" ht="14.25" customHeight="1" x14ac:dyDescent="0.2">
      <c r="A683" s="18" t="s">
        <v>317</v>
      </c>
      <c r="B683" s="18" t="s">
        <v>185</v>
      </c>
      <c r="C683" s="18" t="s">
        <v>312</v>
      </c>
      <c r="D683" s="18" t="s">
        <v>313</v>
      </c>
      <c r="E683" s="2" t="s">
        <v>314</v>
      </c>
      <c r="F683" s="18" t="s">
        <v>316</v>
      </c>
      <c r="G683" s="18">
        <v>19</v>
      </c>
    </row>
    <row r="684" spans="1:7" ht="14.25" customHeight="1" x14ac:dyDescent="0.2">
      <c r="A684" s="18" t="s">
        <v>1805</v>
      </c>
      <c r="B684" s="18" t="s">
        <v>185</v>
      </c>
      <c r="C684" s="18" t="e">
        <f ca="1">ARRAY_CONSTRAIN(ARRAYFORMULA(-weight gain), 1, 1)</f>
        <v>#NAME?</v>
      </c>
      <c r="D684" s="18" t="s">
        <v>284</v>
      </c>
      <c r="E684" s="18" t="e">
        <f ca="1">ARRAY_CONSTRAIN(ARRAYFORMULA(-biked
-watched tv), 1, 1)</f>
        <v>#NAME?</v>
      </c>
      <c r="F684" s="18" t="e">
        <f ca="1">ARRAY_CONSTRAIN(ARRAYFORMULA(-spend time outside), 1, 1)</f>
        <v>#NAME?</v>
      </c>
    </row>
    <row r="685" spans="1:7" ht="14.25" customHeight="1" x14ac:dyDescent="0.2">
      <c r="A685" s="18" t="s">
        <v>5019</v>
      </c>
      <c r="B685" s="18" t="s">
        <v>5015</v>
      </c>
      <c r="C685" s="18" t="s">
        <v>5016</v>
      </c>
      <c r="D685" s="18" t="s">
        <v>5017</v>
      </c>
      <c r="E685" s="18" t="s">
        <v>2889</v>
      </c>
      <c r="F685" s="18" t="s">
        <v>5018</v>
      </c>
    </row>
    <row r="686" spans="1:7" ht="14.25" customHeight="1" x14ac:dyDescent="0.2">
      <c r="A686" s="18" t="s">
        <v>5043</v>
      </c>
      <c r="B686" s="18" t="s">
        <v>5038</v>
      </c>
      <c r="C686" s="18" t="s">
        <v>5039</v>
      </c>
      <c r="D686" s="18" t="s">
        <v>5040</v>
      </c>
      <c r="E686" s="18" t="s">
        <v>5041</v>
      </c>
      <c r="F686" s="18" t="s">
        <v>5042</v>
      </c>
    </row>
    <row r="687" spans="1:7" ht="14.25" customHeight="1" x14ac:dyDescent="0.2">
      <c r="A687" s="18" t="s">
        <v>266</v>
      </c>
      <c r="B687" s="18" t="s">
        <v>256</v>
      </c>
      <c r="C687" s="18" t="s">
        <v>259</v>
      </c>
      <c r="D687" s="18" t="s">
        <v>261</v>
      </c>
      <c r="E687" s="18" t="s">
        <v>263</v>
      </c>
      <c r="F687" s="18" t="s">
        <v>265</v>
      </c>
    </row>
    <row r="688" spans="1:7" ht="14.25" customHeight="1" x14ac:dyDescent="0.2">
      <c r="A688" s="18" t="s">
        <v>4032</v>
      </c>
      <c r="B688" s="18" t="s">
        <v>4024</v>
      </c>
      <c r="C688" s="2" t="s">
        <v>4025</v>
      </c>
      <c r="D688" s="18" t="s">
        <v>4027</v>
      </c>
      <c r="E688" s="18" t="s">
        <v>4028</v>
      </c>
      <c r="F688" s="18" t="s">
        <v>4030</v>
      </c>
      <c r="G688" s="18">
        <v>19</v>
      </c>
    </row>
    <row r="689" spans="1:7" ht="14.25" customHeight="1" x14ac:dyDescent="0.2">
      <c r="A689" s="18" t="s">
        <v>3507</v>
      </c>
      <c r="B689" s="108">
        <v>-99</v>
      </c>
      <c r="C689" s="18" t="s">
        <v>3502</v>
      </c>
      <c r="D689" s="18" t="s">
        <v>3503</v>
      </c>
      <c r="E689" s="18" t="s">
        <v>3504</v>
      </c>
      <c r="F689" s="18" t="s">
        <v>3505</v>
      </c>
    </row>
    <row r="690" spans="1:7" ht="14.25" customHeight="1" x14ac:dyDescent="0.2">
      <c r="A690" s="18" t="s">
        <v>4664</v>
      </c>
      <c r="B690" s="18" t="s">
        <v>4660</v>
      </c>
      <c r="C690" s="108">
        <v>-99</v>
      </c>
      <c r="D690" s="18" t="s">
        <v>4661</v>
      </c>
      <c r="E690" s="2" t="s">
        <v>4662</v>
      </c>
      <c r="F690" s="18" t="s">
        <v>4663</v>
      </c>
    </row>
    <row r="691" spans="1:7" ht="14.25" customHeight="1" x14ac:dyDescent="0.2">
      <c r="A691" s="18" t="s">
        <v>4407</v>
      </c>
      <c r="B691" s="18" t="s">
        <v>4404</v>
      </c>
      <c r="C691" s="18" t="s">
        <v>242</v>
      </c>
      <c r="D691" s="18" t="s">
        <v>4405</v>
      </c>
      <c r="E691" s="18" t="s">
        <v>4406</v>
      </c>
      <c r="F691" s="18" t="s">
        <v>1862</v>
      </c>
      <c r="G691" s="18">
        <v>13</v>
      </c>
    </row>
    <row r="692" spans="1:7" ht="14.25" customHeight="1" x14ac:dyDescent="0.2">
      <c r="A692" s="18" t="s">
        <v>580</v>
      </c>
      <c r="B692" s="18" t="s">
        <v>574</v>
      </c>
      <c r="C692" s="18" t="s">
        <v>575</v>
      </c>
      <c r="D692" s="18" t="s">
        <v>577</v>
      </c>
      <c r="E692" s="18" t="s">
        <v>578</v>
      </c>
      <c r="F692" s="18" t="s">
        <v>579</v>
      </c>
    </row>
    <row r="693" spans="1:7" ht="14.25" customHeight="1" x14ac:dyDescent="0.2">
      <c r="A693" s="18" t="s">
        <v>3198</v>
      </c>
      <c r="B693" s="18" t="s">
        <v>3192</v>
      </c>
      <c r="C693" s="18" t="s">
        <v>3193</v>
      </c>
      <c r="D693" s="2" t="s">
        <v>3195</v>
      </c>
      <c r="E693" s="18" t="s">
        <v>3196</v>
      </c>
      <c r="F693" s="18" t="s">
        <v>3197</v>
      </c>
    </row>
    <row r="694" spans="1:7" ht="14.25" customHeight="1" x14ac:dyDescent="0.2">
      <c r="A694" s="18" t="s">
        <v>3846</v>
      </c>
      <c r="B694" s="108">
        <v>-99</v>
      </c>
      <c r="C694" s="18" t="s">
        <v>621</v>
      </c>
      <c r="D694" s="18" t="s">
        <v>242</v>
      </c>
      <c r="E694" s="18" t="s">
        <v>3845</v>
      </c>
      <c r="F694" s="18" t="s">
        <v>71</v>
      </c>
      <c r="G694" s="18">
        <v>13</v>
      </c>
    </row>
    <row r="695" spans="1:7" ht="14.25" customHeight="1" x14ac:dyDescent="0.2">
      <c r="A695" s="18" t="s">
        <v>4703</v>
      </c>
      <c r="B695" s="108">
        <v>-99</v>
      </c>
      <c r="C695" s="2" t="s">
        <v>4700</v>
      </c>
      <c r="D695" s="18" t="s">
        <v>4701</v>
      </c>
      <c r="E695" s="108">
        <v>-99</v>
      </c>
      <c r="F695" s="18" t="s">
        <v>4702</v>
      </c>
    </row>
    <row r="696" spans="1:7" ht="14.25" customHeight="1" x14ac:dyDescent="0.2">
      <c r="A696" s="18" t="s">
        <v>1907</v>
      </c>
      <c r="B696" s="18" t="s">
        <v>1902</v>
      </c>
      <c r="C696" s="18" t="s">
        <v>1903</v>
      </c>
      <c r="D696" s="108">
        <v>-99</v>
      </c>
      <c r="E696" s="18" t="s">
        <v>1905</v>
      </c>
      <c r="F696" s="18" t="s">
        <v>1906</v>
      </c>
    </row>
    <row r="697" spans="1:7" ht="14.25" customHeight="1" x14ac:dyDescent="0.2">
      <c r="A697" s="18" t="s">
        <v>2394</v>
      </c>
      <c r="B697" s="18" t="s">
        <v>2390</v>
      </c>
      <c r="C697" s="18" t="s">
        <v>2391</v>
      </c>
      <c r="D697" s="18" t="s">
        <v>284</v>
      </c>
      <c r="E697" s="18" t="s">
        <v>2392</v>
      </c>
      <c r="F697" s="18" t="s">
        <v>2393</v>
      </c>
    </row>
    <row r="698" spans="1:7" ht="14.25" customHeight="1" x14ac:dyDescent="0.2">
      <c r="A698" s="18" t="s">
        <v>2148</v>
      </c>
      <c r="B698" s="18" t="s">
        <v>2144</v>
      </c>
      <c r="C698" s="18" t="s">
        <v>2145</v>
      </c>
      <c r="D698" s="18" t="s">
        <v>1122</v>
      </c>
      <c r="E698" s="18" t="s">
        <v>2146</v>
      </c>
      <c r="F698" s="18" t="s">
        <v>2147</v>
      </c>
    </row>
    <row r="699" spans="1:7" ht="14.25" customHeight="1" x14ac:dyDescent="0.2">
      <c r="A699" s="18" t="s">
        <v>4969</v>
      </c>
      <c r="B699" s="18" t="s">
        <v>4963</v>
      </c>
      <c r="C699" s="18" t="s">
        <v>4964</v>
      </c>
      <c r="D699" s="18" t="s">
        <v>4966</v>
      </c>
      <c r="E699" s="18" t="s">
        <v>4967</v>
      </c>
      <c r="F699" s="18" t="s">
        <v>4968</v>
      </c>
      <c r="G699" s="18">
        <v>16</v>
      </c>
    </row>
    <row r="700" spans="1:7" ht="14.25" customHeight="1" x14ac:dyDescent="0.2">
      <c r="A700" s="18" t="s">
        <v>1587</v>
      </c>
      <c r="B700" s="18" t="s">
        <v>1068</v>
      </c>
      <c r="C700" s="18" t="s">
        <v>1582</v>
      </c>
      <c r="D700" s="18" t="s">
        <v>1583</v>
      </c>
      <c r="E700" s="18" t="s">
        <v>1585</v>
      </c>
      <c r="F700" s="18" t="s">
        <v>1586</v>
      </c>
    </row>
    <row r="701" spans="1:7" ht="14.25" customHeight="1" x14ac:dyDescent="0.2">
      <c r="A701" s="18" t="s">
        <v>4171</v>
      </c>
      <c r="B701" s="18" t="s">
        <v>5612</v>
      </c>
      <c r="C701" s="18" t="s">
        <v>4167</v>
      </c>
      <c r="D701" s="18" t="s">
        <v>4168</v>
      </c>
      <c r="E701" s="18" t="s">
        <v>6716</v>
      </c>
      <c r="F701" s="18" t="s">
        <v>6717</v>
      </c>
    </row>
    <row r="702" spans="1:7" ht="14.25" customHeight="1" x14ac:dyDescent="0.2">
      <c r="A702" s="18" t="s">
        <v>892</v>
      </c>
      <c r="B702" s="18" t="s">
        <v>185</v>
      </c>
      <c r="C702" s="18" t="s">
        <v>284</v>
      </c>
      <c r="D702" s="108">
        <v>-99</v>
      </c>
      <c r="E702" s="2" t="s">
        <v>890</v>
      </c>
      <c r="F702" s="2" t="s">
        <v>891</v>
      </c>
    </row>
    <row r="703" spans="1:7" ht="14.25" customHeight="1" x14ac:dyDescent="0.2">
      <c r="A703" s="18" t="s">
        <v>4732</v>
      </c>
      <c r="B703" s="108">
        <v>-99</v>
      </c>
      <c r="C703" s="18" t="s">
        <v>4728</v>
      </c>
      <c r="D703" s="18" t="s">
        <v>6718</v>
      </c>
      <c r="E703" s="18" t="s">
        <v>6719</v>
      </c>
      <c r="F703" s="18" t="s">
        <v>6720</v>
      </c>
    </row>
    <row r="704" spans="1:7" ht="14.25" customHeight="1" x14ac:dyDescent="0.2">
      <c r="A704" s="18" t="s">
        <v>162</v>
      </c>
      <c r="B704" s="18" t="s">
        <v>158</v>
      </c>
      <c r="C704" s="18" t="s">
        <v>160</v>
      </c>
      <c r="D704" s="108">
        <v>-99</v>
      </c>
      <c r="E704" s="18" t="s">
        <v>161</v>
      </c>
      <c r="F704" s="108">
        <v>-99</v>
      </c>
      <c r="G704" s="18" t="s">
        <v>6705</v>
      </c>
    </row>
    <row r="705" spans="1:7" ht="14.25" customHeight="1" x14ac:dyDescent="0.2">
      <c r="A705" s="18" t="s">
        <v>4645</v>
      </c>
      <c r="B705" s="18" t="s">
        <v>4639</v>
      </c>
      <c r="C705" s="18" t="s">
        <v>4640</v>
      </c>
      <c r="D705" s="2" t="s">
        <v>4642</v>
      </c>
      <c r="E705" s="18" t="s">
        <v>4643</v>
      </c>
      <c r="F705" s="2" t="s">
        <v>4644</v>
      </c>
    </row>
    <row r="706" spans="1:7" ht="14.25" customHeight="1" x14ac:dyDescent="0.2">
      <c r="A706" s="18" t="s">
        <v>1135</v>
      </c>
      <c r="B706" s="18" t="s">
        <v>313</v>
      </c>
      <c r="C706" s="18" t="s">
        <v>1130</v>
      </c>
      <c r="D706" s="18" t="s">
        <v>1131</v>
      </c>
      <c r="E706" s="18" t="s">
        <v>1133</v>
      </c>
      <c r="F706" s="18" t="s">
        <v>1134</v>
      </c>
    </row>
    <row r="707" spans="1:7" ht="14.25" customHeight="1" x14ac:dyDescent="0.2">
      <c r="A707" s="18" t="s">
        <v>4216</v>
      </c>
      <c r="B707" s="18" t="s">
        <v>4210</v>
      </c>
      <c r="C707" s="18" t="s">
        <v>4212</v>
      </c>
      <c r="D707" s="18" t="s">
        <v>4213</v>
      </c>
      <c r="E707" s="18" t="s">
        <v>4214</v>
      </c>
      <c r="F707" s="18" t="s">
        <v>4215</v>
      </c>
    </row>
    <row r="708" spans="1:7" ht="14.25" customHeight="1" x14ac:dyDescent="0.2">
      <c r="A708" s="18" t="s">
        <v>689</v>
      </c>
      <c r="B708" s="18" t="s">
        <v>123</v>
      </c>
      <c r="C708" s="18" t="s">
        <v>685</v>
      </c>
      <c r="D708" s="18" t="s">
        <v>686</v>
      </c>
      <c r="E708" s="2" t="s">
        <v>687</v>
      </c>
      <c r="F708" s="2" t="s">
        <v>688</v>
      </c>
    </row>
    <row r="709" spans="1:7" ht="14.25" customHeight="1" x14ac:dyDescent="0.2">
      <c r="A709" s="18" t="s">
        <v>1912</v>
      </c>
      <c r="B709" s="18" t="s">
        <v>1908</v>
      </c>
      <c r="C709" s="18" t="s">
        <v>1909</v>
      </c>
      <c r="D709" s="18" t="s">
        <v>1910</v>
      </c>
      <c r="E709" s="18" t="s">
        <v>585</v>
      </c>
      <c r="F709" s="18" t="s">
        <v>1911</v>
      </c>
      <c r="G709" s="18">
        <v>13</v>
      </c>
    </row>
    <row r="710" spans="1:7" ht="14.25" customHeight="1" x14ac:dyDescent="0.2">
      <c r="A710" s="18" t="s">
        <v>4102</v>
      </c>
      <c r="B710" s="18" t="s">
        <v>4100</v>
      </c>
      <c r="C710" s="18" t="s">
        <v>4101</v>
      </c>
      <c r="D710" s="108">
        <v>-99</v>
      </c>
      <c r="E710" s="108">
        <v>-99</v>
      </c>
      <c r="F710" s="108">
        <v>-99</v>
      </c>
      <c r="G710" s="18" t="s">
        <v>6705</v>
      </c>
    </row>
    <row r="711" spans="1:7" ht="14.25" customHeight="1" x14ac:dyDescent="0.2">
      <c r="A711" s="18" t="s">
        <v>1981</v>
      </c>
      <c r="B711" s="18" t="s">
        <v>1974</v>
      </c>
      <c r="C711" s="18" t="s">
        <v>1976</v>
      </c>
      <c r="D711" s="18" t="s">
        <v>1978</v>
      </c>
      <c r="E711" s="18" t="s">
        <v>1979</v>
      </c>
      <c r="F711" s="18" t="s">
        <v>1980</v>
      </c>
    </row>
    <row r="712" spans="1:7" ht="14.25" customHeight="1" x14ac:dyDescent="0.2">
      <c r="A712" s="18" t="s">
        <v>2223</v>
      </c>
      <c r="B712" s="18" t="s">
        <v>2217</v>
      </c>
      <c r="C712" s="18" t="s">
        <v>2218</v>
      </c>
      <c r="D712" s="18" t="s">
        <v>2220</v>
      </c>
      <c r="E712" s="18" t="s">
        <v>2221</v>
      </c>
      <c r="F712" s="18" t="s">
        <v>2222</v>
      </c>
    </row>
    <row r="713" spans="1:7" ht="14.25" customHeight="1" x14ac:dyDescent="0.2">
      <c r="A713" s="18" t="s">
        <v>1736</v>
      </c>
      <c r="B713" s="18" t="s">
        <v>1522</v>
      </c>
      <c r="C713" s="18" t="s">
        <v>1522</v>
      </c>
      <c r="D713" s="18" t="s">
        <v>123</v>
      </c>
      <c r="E713" s="108">
        <v>-99</v>
      </c>
      <c r="F713" s="108">
        <v>-99</v>
      </c>
      <c r="G713" s="18" t="s">
        <v>6705</v>
      </c>
    </row>
    <row r="714" spans="1:7" ht="14.25" customHeight="1" x14ac:dyDescent="0.2">
      <c r="A714" s="18" t="s">
        <v>4848</v>
      </c>
      <c r="B714" s="18" t="s">
        <v>4841</v>
      </c>
      <c r="C714" s="18" t="s">
        <v>4842</v>
      </c>
      <c r="D714" s="18" t="s">
        <v>4844</v>
      </c>
      <c r="E714" s="18" t="s">
        <v>4845</v>
      </c>
      <c r="F714" s="18" t="s">
        <v>4847</v>
      </c>
      <c r="G714" s="18">
        <v>13</v>
      </c>
    </row>
    <row r="715" spans="1:7" ht="14.25" customHeight="1" x14ac:dyDescent="0.2">
      <c r="A715" s="18" t="s">
        <v>4143</v>
      </c>
      <c r="B715" s="18" t="s">
        <v>4137</v>
      </c>
      <c r="C715" s="2" t="s">
        <v>4138</v>
      </c>
      <c r="D715" s="2" t="s">
        <v>4139</v>
      </c>
      <c r="E715" s="2" t="s">
        <v>4141</v>
      </c>
      <c r="F715" s="18" t="s">
        <v>4142</v>
      </c>
    </row>
    <row r="716" spans="1:7" ht="14.25" customHeight="1" x14ac:dyDescent="0.2">
      <c r="A716" s="18" t="s">
        <v>463</v>
      </c>
      <c r="B716" s="18" t="s">
        <v>456</v>
      </c>
      <c r="C716" s="18" t="s">
        <v>457</v>
      </c>
      <c r="D716" s="18" t="s">
        <v>459</v>
      </c>
      <c r="E716" s="18" t="s">
        <v>461</v>
      </c>
      <c r="F716" s="18" t="s">
        <v>462</v>
      </c>
    </row>
    <row r="717" spans="1:7" ht="14.25" customHeight="1" x14ac:dyDescent="0.2">
      <c r="A717" s="18" t="s">
        <v>4469</v>
      </c>
      <c r="B717" s="18" t="s">
        <v>4464</v>
      </c>
      <c r="C717" s="2" t="s">
        <v>4465</v>
      </c>
      <c r="D717" s="2" t="s">
        <v>4466</v>
      </c>
      <c r="E717" s="18" t="s">
        <v>4467</v>
      </c>
      <c r="F717" s="2" t="s">
        <v>4468</v>
      </c>
      <c r="G717" s="18" t="s">
        <v>6721</v>
      </c>
    </row>
    <row r="718" spans="1:7" ht="14.25" customHeight="1" x14ac:dyDescent="0.2">
      <c r="A718" s="18" t="s">
        <v>4956</v>
      </c>
      <c r="B718" s="18" t="s">
        <v>4952</v>
      </c>
      <c r="C718" s="18" t="s">
        <v>4953</v>
      </c>
      <c r="D718" s="18" t="s">
        <v>4954</v>
      </c>
      <c r="E718" s="18" t="s">
        <v>4955</v>
      </c>
      <c r="F718" s="18" t="s">
        <v>71</v>
      </c>
      <c r="G718" s="18">
        <v>13</v>
      </c>
    </row>
    <row r="719" spans="1:7" ht="14.25" customHeight="1" x14ac:dyDescent="0.2">
      <c r="A719" s="18" t="s">
        <v>978</v>
      </c>
      <c r="B719" s="18" t="s">
        <v>974</v>
      </c>
      <c r="C719" s="18" t="s">
        <v>975</v>
      </c>
      <c r="D719" s="18" t="s">
        <v>976</v>
      </c>
      <c r="E719" s="18" t="s">
        <v>977</v>
      </c>
      <c r="F719" s="108">
        <v>-99</v>
      </c>
      <c r="G719" s="18" t="s">
        <v>6722</v>
      </c>
    </row>
    <row r="720" spans="1:7" ht="14.25" customHeight="1" x14ac:dyDescent="0.2">
      <c r="A720" s="18" t="s">
        <v>2807</v>
      </c>
      <c r="B720" s="18" t="s">
        <v>454</v>
      </c>
      <c r="C720" s="18" t="s">
        <v>454</v>
      </c>
      <c r="D720" s="18" t="s">
        <v>185</v>
      </c>
      <c r="E720" s="18" t="s">
        <v>454</v>
      </c>
      <c r="F720" s="18" t="s">
        <v>2806</v>
      </c>
      <c r="G720" s="18">
        <v>13</v>
      </c>
    </row>
    <row r="721" spans="1:7" ht="14.25" customHeight="1" x14ac:dyDescent="0.2">
      <c r="A721" s="18" t="s">
        <v>874</v>
      </c>
      <c r="B721" s="18" t="s">
        <v>869</v>
      </c>
      <c r="C721" s="18" t="s">
        <v>870</v>
      </c>
      <c r="D721" s="18" t="s">
        <v>871</v>
      </c>
      <c r="E721" s="18" t="s">
        <v>872</v>
      </c>
      <c r="F721" s="18" t="s">
        <v>873</v>
      </c>
      <c r="G721" s="18">
        <v>16</v>
      </c>
    </row>
    <row r="722" spans="1:7" ht="14.25" customHeight="1" x14ac:dyDescent="0.2">
      <c r="A722" s="18" t="s">
        <v>3145</v>
      </c>
      <c r="B722" s="18" t="s">
        <v>3141</v>
      </c>
      <c r="C722" s="18" t="s">
        <v>3142</v>
      </c>
      <c r="D722" s="18" t="s">
        <v>3143</v>
      </c>
      <c r="E722" s="108">
        <v>-99</v>
      </c>
      <c r="F722" s="18" t="s">
        <v>3144</v>
      </c>
      <c r="G722" s="18">
        <v>13</v>
      </c>
    </row>
    <row r="723" spans="1:7" ht="14.25" customHeight="1" x14ac:dyDescent="0.2">
      <c r="A723" s="18" t="s">
        <v>2741</v>
      </c>
      <c r="B723" s="18" t="s">
        <v>2737</v>
      </c>
      <c r="C723" s="18" t="s">
        <v>2738</v>
      </c>
      <c r="D723" s="18" t="s">
        <v>242</v>
      </c>
      <c r="E723" s="18" t="s">
        <v>2740</v>
      </c>
      <c r="F723" s="18" t="s">
        <v>682</v>
      </c>
    </row>
    <row r="724" spans="1:7" ht="14.25" customHeight="1" x14ac:dyDescent="0.2">
      <c r="A724" s="18" t="s">
        <v>1529</v>
      </c>
      <c r="B724" s="18" t="s">
        <v>1522</v>
      </c>
      <c r="C724" s="18" t="s">
        <v>1523</v>
      </c>
      <c r="D724" s="18" t="s">
        <v>1524</v>
      </c>
      <c r="E724" s="18" t="s">
        <v>1525</v>
      </c>
      <c r="F724" s="18" t="s">
        <v>1527</v>
      </c>
    </row>
    <row r="725" spans="1:7" ht="14.25" customHeight="1" x14ac:dyDescent="0.2">
      <c r="A725" s="18" t="s">
        <v>1452</v>
      </c>
      <c r="B725" s="18" t="s">
        <v>1447</v>
      </c>
      <c r="C725" s="18" t="s">
        <v>1448</v>
      </c>
      <c r="D725" s="18" t="s">
        <v>1449</v>
      </c>
      <c r="E725" s="18" t="s">
        <v>1450</v>
      </c>
      <c r="F725" s="18" t="s">
        <v>1451</v>
      </c>
    </row>
    <row r="726" spans="1:7" ht="14.25" customHeight="1" x14ac:dyDescent="0.2">
      <c r="A726" s="18" t="s">
        <v>4870</v>
      </c>
      <c r="B726" s="18" t="s">
        <v>4862</v>
      </c>
      <c r="C726" s="18" t="s">
        <v>4864</v>
      </c>
      <c r="D726" s="18" t="s">
        <v>4866</v>
      </c>
      <c r="E726" s="18" t="s">
        <v>4868</v>
      </c>
      <c r="F726" s="18" t="s">
        <v>4869</v>
      </c>
    </row>
    <row r="727" spans="1:7" ht="14.25" customHeight="1" x14ac:dyDescent="0.2">
      <c r="A727" s="18" t="s">
        <v>4739</v>
      </c>
      <c r="B727" s="18" t="s">
        <v>4733</v>
      </c>
      <c r="C727" s="2" t="s">
        <v>4734</v>
      </c>
      <c r="D727" s="2" t="s">
        <v>4736</v>
      </c>
      <c r="E727" s="18" t="s">
        <v>4737</v>
      </c>
      <c r="F727" s="18" t="s">
        <v>4738</v>
      </c>
    </row>
    <row r="728" spans="1:7" ht="14.25" customHeight="1" x14ac:dyDescent="0.2">
      <c r="A728" s="18" t="s">
        <v>4761</v>
      </c>
      <c r="B728" s="18" t="s">
        <v>4756</v>
      </c>
      <c r="C728" s="18" t="s">
        <v>4757</v>
      </c>
      <c r="D728" s="18" t="s">
        <v>4758</v>
      </c>
      <c r="E728" s="18" t="s">
        <v>4759</v>
      </c>
      <c r="F728" s="18" t="s">
        <v>4760</v>
      </c>
    </row>
    <row r="729" spans="1:7" ht="14.25" customHeight="1" x14ac:dyDescent="0.2">
      <c r="A729" s="18" t="s">
        <v>2468</v>
      </c>
      <c r="B729" s="18" t="s">
        <v>2465</v>
      </c>
      <c r="C729" s="18" t="s">
        <v>2466</v>
      </c>
      <c r="D729" s="18" t="s">
        <v>242</v>
      </c>
      <c r="E729" s="18" t="s">
        <v>2467</v>
      </c>
      <c r="F729" s="18" t="s">
        <v>71</v>
      </c>
      <c r="G729" s="18" t="s">
        <v>6723</v>
      </c>
    </row>
    <row r="730" spans="1:7" ht="14.25" customHeight="1" x14ac:dyDescent="0.2">
      <c r="A730" s="18" t="s">
        <v>2872</v>
      </c>
      <c r="B730" s="18" t="s">
        <v>242</v>
      </c>
      <c r="C730" s="2" t="s">
        <v>2869</v>
      </c>
      <c r="D730" s="18" t="s">
        <v>242</v>
      </c>
      <c r="E730" s="18" t="s">
        <v>2870</v>
      </c>
      <c r="F730" s="18" t="s">
        <v>2871</v>
      </c>
      <c r="G730" s="18">
        <v>16</v>
      </c>
    </row>
    <row r="731" spans="1:7" ht="14.25" customHeight="1" x14ac:dyDescent="0.2">
      <c r="A731" s="18" t="s">
        <v>3365</v>
      </c>
      <c r="B731" s="18" t="s">
        <v>3360</v>
      </c>
      <c r="C731" s="18" t="s">
        <v>3361</v>
      </c>
      <c r="D731" s="18" t="s">
        <v>3362</v>
      </c>
      <c r="E731" s="18" t="s">
        <v>3363</v>
      </c>
      <c r="F731" s="18" t="s">
        <v>3364</v>
      </c>
      <c r="G731" s="18">
        <v>13</v>
      </c>
    </row>
    <row r="732" spans="1:7" ht="14.25" customHeight="1" x14ac:dyDescent="0.2">
      <c r="A732" s="18" t="s">
        <v>625</v>
      </c>
      <c r="B732" s="18" t="s">
        <v>621</v>
      </c>
      <c r="C732" s="18" t="s">
        <v>622</v>
      </c>
      <c r="D732" s="18" t="s">
        <v>623</v>
      </c>
      <c r="E732" s="18" t="s">
        <v>244</v>
      </c>
      <c r="F732" s="18" t="s">
        <v>624</v>
      </c>
    </row>
    <row r="733" spans="1:7" ht="14.25" customHeight="1" x14ac:dyDescent="0.2">
      <c r="A733" s="18" t="s">
        <v>879</v>
      </c>
      <c r="B733" s="18" t="s">
        <v>875</v>
      </c>
      <c r="C733" s="18" t="s">
        <v>585</v>
      </c>
      <c r="D733" s="18" t="s">
        <v>876</v>
      </c>
      <c r="E733" s="18" t="s">
        <v>877</v>
      </c>
      <c r="F733" s="18" t="s">
        <v>878</v>
      </c>
    </row>
    <row r="734" spans="1:7" ht="14.25" customHeight="1" x14ac:dyDescent="0.2">
      <c r="A734" s="18" t="s">
        <v>2497</v>
      </c>
      <c r="B734" s="18" t="s">
        <v>2491</v>
      </c>
      <c r="C734" s="18" t="s">
        <v>2493</v>
      </c>
      <c r="D734" s="18" t="s">
        <v>2494</v>
      </c>
      <c r="E734" s="18" t="s">
        <v>2495</v>
      </c>
      <c r="F734" s="18" t="s">
        <v>2496</v>
      </c>
    </row>
    <row r="735" spans="1:7" ht="14.25" customHeight="1" x14ac:dyDescent="0.2">
      <c r="A735" s="18" t="s">
        <v>2549</v>
      </c>
      <c r="B735" s="18" t="s">
        <v>2544</v>
      </c>
      <c r="C735" s="18" t="s">
        <v>2545</v>
      </c>
      <c r="D735" s="18" t="s">
        <v>2546</v>
      </c>
      <c r="E735" s="18" t="s">
        <v>2547</v>
      </c>
      <c r="F735" s="18" t="s">
        <v>2548</v>
      </c>
    </row>
    <row r="736" spans="1:7" ht="14.25" customHeight="1" x14ac:dyDescent="0.2">
      <c r="A736" s="18" t="s">
        <v>3993</v>
      </c>
      <c r="B736" s="18" t="s">
        <v>3988</v>
      </c>
      <c r="C736" s="18" t="s">
        <v>3989</v>
      </c>
      <c r="D736" s="18" t="s">
        <v>3990</v>
      </c>
      <c r="E736" s="2" t="s">
        <v>3991</v>
      </c>
      <c r="F736" s="18" t="s">
        <v>3992</v>
      </c>
    </row>
    <row r="737" spans="1:7" ht="14.25" customHeight="1" x14ac:dyDescent="0.2">
      <c r="A737" s="18" t="s">
        <v>3746</v>
      </c>
      <c r="B737" s="18" t="s">
        <v>3739</v>
      </c>
      <c r="C737" s="2" t="s">
        <v>3740</v>
      </c>
      <c r="D737" s="18" t="s">
        <v>3742</v>
      </c>
      <c r="E737" s="18" t="s">
        <v>3744</v>
      </c>
      <c r="F737" s="18" t="s">
        <v>3745</v>
      </c>
    </row>
    <row r="738" spans="1:7" ht="14.25" customHeight="1" x14ac:dyDescent="0.2">
      <c r="A738" s="18" t="s">
        <v>3516</v>
      </c>
      <c r="B738" s="18" t="s">
        <v>5873</v>
      </c>
      <c r="C738" s="18" t="s">
        <v>6724</v>
      </c>
      <c r="D738" s="18" t="s">
        <v>6295</v>
      </c>
      <c r="E738" s="2" t="s">
        <v>6725</v>
      </c>
      <c r="F738" s="18" t="s">
        <v>6726</v>
      </c>
    </row>
    <row r="739" spans="1:7" ht="14.25" customHeight="1" x14ac:dyDescent="0.2">
      <c r="A739" s="18" t="s">
        <v>2781</v>
      </c>
      <c r="B739" s="18" t="s">
        <v>5529</v>
      </c>
      <c r="C739" s="18" t="s">
        <v>6727</v>
      </c>
      <c r="D739" s="18" t="s">
        <v>2776</v>
      </c>
      <c r="E739" s="18" t="s">
        <v>6728</v>
      </c>
      <c r="F739" s="18" t="s">
        <v>6729</v>
      </c>
    </row>
    <row r="740" spans="1:7" ht="14.25" customHeight="1" x14ac:dyDescent="0.2">
      <c r="A740" s="18" t="s">
        <v>129</v>
      </c>
      <c r="B740" s="18" t="s">
        <v>123</v>
      </c>
      <c r="C740" s="18" t="s">
        <v>124</v>
      </c>
      <c r="D740" s="18" t="s">
        <v>126</v>
      </c>
      <c r="E740" s="18" t="s">
        <v>127</v>
      </c>
      <c r="F740" s="18" t="s">
        <v>128</v>
      </c>
      <c r="G740" s="18">
        <v>13</v>
      </c>
    </row>
    <row r="741" spans="1:7" ht="14.25" customHeight="1" x14ac:dyDescent="0.2">
      <c r="A741" s="18" t="s">
        <v>4194</v>
      </c>
      <c r="B741" s="18" t="s">
        <v>4188</v>
      </c>
      <c r="C741" s="18" t="s">
        <v>4190</v>
      </c>
      <c r="D741" s="18" t="s">
        <v>4191</v>
      </c>
      <c r="E741" s="18" t="s">
        <v>4192</v>
      </c>
      <c r="F741" s="18" t="s">
        <v>4193</v>
      </c>
    </row>
    <row r="742" spans="1:7" ht="14.25" customHeight="1" x14ac:dyDescent="0.2">
      <c r="A742" s="18" t="s">
        <v>1723</v>
      </c>
      <c r="B742" s="18" t="s">
        <v>1717</v>
      </c>
      <c r="C742" s="18" t="s">
        <v>1720</v>
      </c>
      <c r="D742" s="18" t="s">
        <v>1122</v>
      </c>
      <c r="E742" s="18" t="s">
        <v>1721</v>
      </c>
      <c r="F742" s="18" t="s">
        <v>1722</v>
      </c>
    </row>
    <row r="743" spans="1:7" ht="14.25" customHeight="1" x14ac:dyDescent="0.2">
      <c r="A743" s="18" t="s">
        <v>3719</v>
      </c>
      <c r="B743" s="18" t="s">
        <v>3714</v>
      </c>
      <c r="C743" s="18" t="s">
        <v>3716</v>
      </c>
      <c r="D743" s="18" t="s">
        <v>3717</v>
      </c>
      <c r="E743" s="108">
        <v>-99</v>
      </c>
      <c r="F743" s="18" t="s">
        <v>3718</v>
      </c>
    </row>
    <row r="744" spans="1:7" ht="14.25" customHeight="1" x14ac:dyDescent="0.2">
      <c r="A744" s="18" t="s">
        <v>903</v>
      </c>
      <c r="B744" s="18" t="s">
        <v>894</v>
      </c>
      <c r="C744" s="18" t="s">
        <v>896</v>
      </c>
      <c r="D744" s="18" t="s">
        <v>898</v>
      </c>
      <c r="E744" s="18" t="s">
        <v>899</v>
      </c>
      <c r="F744" s="18" t="s">
        <v>901</v>
      </c>
      <c r="G744" s="18" t="s">
        <v>6730</v>
      </c>
    </row>
    <row r="745" spans="1:7" ht="14.25" customHeight="1" x14ac:dyDescent="0.2">
      <c r="A745" s="18" t="s">
        <v>3178</v>
      </c>
      <c r="B745" s="18" t="s">
        <v>3173</v>
      </c>
      <c r="C745" s="18" t="s">
        <v>3174</v>
      </c>
      <c r="D745" s="18" t="s">
        <v>3175</v>
      </c>
      <c r="E745" s="18" t="s">
        <v>3176</v>
      </c>
      <c r="F745" s="18" t="s">
        <v>3177</v>
      </c>
    </row>
    <row r="746" spans="1:7" ht="14.25" customHeight="1" x14ac:dyDescent="0.2">
      <c r="A746" s="18" t="s">
        <v>4378</v>
      </c>
      <c r="B746" s="18" t="s">
        <v>4372</v>
      </c>
      <c r="C746" s="18" t="s">
        <v>4373</v>
      </c>
      <c r="D746" s="18" t="s">
        <v>4374</v>
      </c>
      <c r="E746" s="18" t="s">
        <v>4375</v>
      </c>
      <c r="F746" s="18" t="s">
        <v>4376</v>
      </c>
    </row>
    <row r="747" spans="1:7" ht="14.25" customHeight="1" x14ac:dyDescent="0.2">
      <c r="A747" s="18" t="s">
        <v>3893</v>
      </c>
      <c r="B747" s="18" t="s">
        <v>123</v>
      </c>
      <c r="C747" s="18" t="s">
        <v>3889</v>
      </c>
      <c r="D747" s="18" t="s">
        <v>3890</v>
      </c>
      <c r="E747" s="18" t="s">
        <v>3891</v>
      </c>
      <c r="F747" s="18" t="s">
        <v>3892</v>
      </c>
    </row>
    <row r="748" spans="1:7" ht="14.25" customHeight="1" x14ac:dyDescent="0.2">
      <c r="A748" s="18" t="s">
        <v>1190</v>
      </c>
      <c r="B748" s="18" t="s">
        <v>1184</v>
      </c>
      <c r="C748" s="18" t="s">
        <v>1185</v>
      </c>
      <c r="D748" s="18" t="s">
        <v>1187</v>
      </c>
      <c r="E748" s="2" t="s">
        <v>1188</v>
      </c>
      <c r="F748" s="18" t="s">
        <v>1189</v>
      </c>
      <c r="G748" s="18">
        <v>13</v>
      </c>
    </row>
    <row r="749" spans="1:7" ht="14.25" customHeight="1" x14ac:dyDescent="0.2">
      <c r="A749" s="18" t="s">
        <v>862</v>
      </c>
      <c r="B749" s="18" t="s">
        <v>857</v>
      </c>
      <c r="C749" s="18" t="s">
        <v>858</v>
      </c>
      <c r="D749" s="18" t="s">
        <v>859</v>
      </c>
      <c r="E749" s="18" t="s">
        <v>860</v>
      </c>
      <c r="F749" s="18" t="s">
        <v>861</v>
      </c>
    </row>
    <row r="750" spans="1:7" ht="14.25" customHeight="1" x14ac:dyDescent="0.2">
      <c r="A750" s="18" t="s">
        <v>368</v>
      </c>
      <c r="B750" s="18" t="s">
        <v>6731</v>
      </c>
      <c r="C750" s="18" t="s">
        <v>364</v>
      </c>
      <c r="D750" s="18" t="s">
        <v>365</v>
      </c>
      <c r="E750" s="18" t="s">
        <v>6732</v>
      </c>
      <c r="F750" s="18" t="s">
        <v>6733</v>
      </c>
    </row>
    <row r="751" spans="1:7" ht="14.25" customHeight="1" x14ac:dyDescent="0.2">
      <c r="A751" s="18" t="s">
        <v>4227</v>
      </c>
      <c r="B751" s="18" t="s">
        <v>4222</v>
      </c>
      <c r="C751" s="18" t="s">
        <v>4223</v>
      </c>
      <c r="D751" s="18" t="s">
        <v>4224</v>
      </c>
      <c r="E751" s="18" t="s">
        <v>4225</v>
      </c>
      <c r="F751" s="18" t="s">
        <v>4226</v>
      </c>
    </row>
    <row r="752" spans="1:7" ht="14.25" customHeight="1" x14ac:dyDescent="0.2">
      <c r="A752" s="18" t="s">
        <v>4202</v>
      </c>
      <c r="B752" s="18" t="s">
        <v>4195</v>
      </c>
      <c r="C752" s="18" t="s">
        <v>4196</v>
      </c>
      <c r="D752" s="18" t="s">
        <v>4197</v>
      </c>
      <c r="E752" s="18" t="s">
        <v>4199</v>
      </c>
      <c r="F752" s="18" t="s">
        <v>4201</v>
      </c>
    </row>
    <row r="753" spans="1:7" ht="14.25" customHeight="1" x14ac:dyDescent="0.2">
      <c r="A753" s="18" t="s">
        <v>1498</v>
      </c>
      <c r="B753" s="18" t="s">
        <v>1492</v>
      </c>
      <c r="C753" s="18" t="s">
        <v>1494</v>
      </c>
      <c r="D753" s="18" t="s">
        <v>1495</v>
      </c>
      <c r="E753" s="18" t="s">
        <v>1496</v>
      </c>
      <c r="F753" s="18" t="s">
        <v>1497</v>
      </c>
      <c r="G753" s="18">
        <v>13</v>
      </c>
    </row>
    <row r="754" spans="1:7" ht="14.25" customHeight="1" x14ac:dyDescent="0.2">
      <c r="A754" s="18" t="s">
        <v>1436</v>
      </c>
      <c r="B754" s="18" t="s">
        <v>1431</v>
      </c>
      <c r="C754" s="2" t="s">
        <v>1432</v>
      </c>
      <c r="D754" s="18" t="s">
        <v>1433</v>
      </c>
      <c r="E754" s="2" t="s">
        <v>1434</v>
      </c>
      <c r="F754" s="18" t="s">
        <v>1435</v>
      </c>
    </row>
    <row r="755" spans="1:7" ht="14.25" customHeight="1" x14ac:dyDescent="0.2">
      <c r="A755" s="18" t="s">
        <v>2480</v>
      </c>
      <c r="B755" s="18" t="s">
        <v>2473</v>
      </c>
      <c r="C755" s="2" t="s">
        <v>2474</v>
      </c>
      <c r="D755" s="2" t="s">
        <v>2476</v>
      </c>
      <c r="E755" s="2" t="s">
        <v>2477</v>
      </c>
      <c r="F755" s="2" t="s">
        <v>2478</v>
      </c>
    </row>
    <row r="756" spans="1:7" ht="14.25" customHeight="1" x14ac:dyDescent="0.2">
      <c r="A756" s="18" t="s">
        <v>181</v>
      </c>
      <c r="B756" s="18" t="s">
        <v>171</v>
      </c>
      <c r="C756" s="18" t="s">
        <v>174</v>
      </c>
      <c r="D756" s="18" t="s">
        <v>176</v>
      </c>
      <c r="E756" s="18" t="s">
        <v>178</v>
      </c>
      <c r="F756" s="18" t="s">
        <v>180</v>
      </c>
    </row>
    <row r="757" spans="1:7" ht="14.25" customHeight="1" x14ac:dyDescent="0.2">
      <c r="A757" s="18" t="s">
        <v>1967</v>
      </c>
      <c r="B757" s="18" t="s">
        <v>1960</v>
      </c>
      <c r="C757" s="18" t="s">
        <v>1961</v>
      </c>
      <c r="D757" s="18" t="s">
        <v>1962</v>
      </c>
      <c r="E757" s="18" t="s">
        <v>1963</v>
      </c>
      <c r="F757" s="2" t="s">
        <v>1965</v>
      </c>
      <c r="G757" s="18">
        <v>19</v>
      </c>
    </row>
    <row r="758" spans="1:7" ht="14.25" customHeight="1" x14ac:dyDescent="0.2">
      <c r="A758" s="18" t="s">
        <v>1552</v>
      </c>
      <c r="B758" s="18" t="s">
        <v>144</v>
      </c>
      <c r="C758" s="18" t="s">
        <v>1551</v>
      </c>
      <c r="D758" s="108">
        <v>-99</v>
      </c>
      <c r="E758" s="108">
        <v>-99</v>
      </c>
      <c r="F758" s="18">
        <v>-99</v>
      </c>
      <c r="G758" s="18" t="s">
        <v>6705</v>
      </c>
    </row>
    <row r="759" spans="1:7" ht="14.25" customHeight="1" x14ac:dyDescent="0.2">
      <c r="A759" s="18" t="s">
        <v>4403</v>
      </c>
      <c r="B759" s="18" t="s">
        <v>4399</v>
      </c>
      <c r="C759" s="18" t="s">
        <v>4400</v>
      </c>
      <c r="D759" s="18" t="s">
        <v>4401</v>
      </c>
      <c r="E759" s="18" t="s">
        <v>4402</v>
      </c>
      <c r="F759" s="18" t="s">
        <v>878</v>
      </c>
    </row>
    <row r="760" spans="1:7" ht="14.25" customHeight="1" x14ac:dyDescent="0.2">
      <c r="A760" s="18" t="s">
        <v>4709</v>
      </c>
      <c r="B760" s="18" t="s">
        <v>4704</v>
      </c>
      <c r="C760" s="18" t="s">
        <v>4705</v>
      </c>
      <c r="D760" s="18" t="s">
        <v>4707</v>
      </c>
      <c r="E760" s="18" t="s">
        <v>3271</v>
      </c>
      <c r="F760" s="18" t="s">
        <v>4708</v>
      </c>
    </row>
    <row r="761" spans="1:7" ht="14.25" customHeight="1" x14ac:dyDescent="0.2">
      <c r="A761" s="18" t="s">
        <v>1687</v>
      </c>
      <c r="B761" s="18" t="s">
        <v>1681</v>
      </c>
      <c r="C761" s="18" t="s">
        <v>1683</v>
      </c>
      <c r="D761" s="18" t="s">
        <v>1684</v>
      </c>
      <c r="E761" s="18" t="s">
        <v>1685</v>
      </c>
      <c r="F761" s="18" t="s">
        <v>1686</v>
      </c>
    </row>
    <row r="762" spans="1:7" ht="14.25" customHeight="1" x14ac:dyDescent="0.2">
      <c r="A762" s="18" t="s">
        <v>3944</v>
      </c>
      <c r="B762" s="18" t="s">
        <v>3940</v>
      </c>
      <c r="C762" s="18" t="s">
        <v>3941</v>
      </c>
      <c r="D762" s="18" t="s">
        <v>185</v>
      </c>
      <c r="E762" s="18" t="s">
        <v>3942</v>
      </c>
      <c r="F762" s="18" t="s">
        <v>3943</v>
      </c>
      <c r="G762" s="18">
        <v>13</v>
      </c>
    </row>
    <row r="763" spans="1:7" ht="14.25" customHeight="1" x14ac:dyDescent="0.2">
      <c r="A763" s="18" t="s">
        <v>3753</v>
      </c>
      <c r="B763" s="18" t="s">
        <v>3748</v>
      </c>
      <c r="C763" s="2" t="s">
        <v>3749</v>
      </c>
      <c r="D763" s="108">
        <v>-99</v>
      </c>
      <c r="E763" s="2" t="s">
        <v>3751</v>
      </c>
      <c r="F763" s="18" t="s">
        <v>3752</v>
      </c>
    </row>
    <row r="764" spans="1:7" ht="14.25" customHeight="1" x14ac:dyDescent="0.2">
      <c r="A764" s="18" t="s">
        <v>1166</v>
      </c>
      <c r="B764" s="18" t="s">
        <v>1164</v>
      </c>
      <c r="C764" s="2" t="s">
        <v>1165</v>
      </c>
      <c r="D764" s="108">
        <v>-99</v>
      </c>
      <c r="E764" s="108">
        <v>-99</v>
      </c>
      <c r="F764" s="18">
        <v>-99</v>
      </c>
      <c r="G764" s="18" t="s">
        <v>6705</v>
      </c>
    </row>
    <row r="765" spans="1:7" ht="14.25" customHeight="1" x14ac:dyDescent="0.2">
      <c r="A765" s="18" t="s">
        <v>1129</v>
      </c>
      <c r="B765" s="18" t="s">
        <v>185</v>
      </c>
      <c r="C765" s="18" t="s">
        <v>284</v>
      </c>
      <c r="D765" s="18" t="s">
        <v>185</v>
      </c>
      <c r="E765" s="18" t="s">
        <v>1126</v>
      </c>
      <c r="F765" s="18" t="s">
        <v>1128</v>
      </c>
    </row>
    <row r="766" spans="1:7" ht="14.25" customHeight="1" x14ac:dyDescent="0.2">
      <c r="A766" s="18" t="s">
        <v>1118</v>
      </c>
      <c r="B766" s="18" t="s">
        <v>1115</v>
      </c>
      <c r="C766" s="18" t="s">
        <v>1116</v>
      </c>
      <c r="D766" s="108">
        <v>-99</v>
      </c>
      <c r="E766" s="108">
        <v>-99</v>
      </c>
      <c r="F766" s="18">
        <v>-99</v>
      </c>
      <c r="G766" s="18" t="s">
        <v>6705</v>
      </c>
    </row>
    <row r="767" spans="1:7" ht="14.25" customHeight="1" x14ac:dyDescent="0.2">
      <c r="A767" s="18" t="s">
        <v>3856</v>
      </c>
      <c r="B767" s="18" t="s">
        <v>3851</v>
      </c>
      <c r="C767" s="18" t="s">
        <v>3852</v>
      </c>
      <c r="D767" s="18" t="s">
        <v>3853</v>
      </c>
      <c r="E767" s="18" t="s">
        <v>3854</v>
      </c>
      <c r="F767" s="18" t="s">
        <v>3855</v>
      </c>
    </row>
    <row r="768" spans="1:7" ht="14.25" customHeight="1" x14ac:dyDescent="0.2">
      <c r="A768" s="18" t="s">
        <v>3915</v>
      </c>
      <c r="B768" s="18" t="s">
        <v>185</v>
      </c>
      <c r="C768" s="108">
        <v>-99</v>
      </c>
      <c r="D768" s="108">
        <v>-99</v>
      </c>
      <c r="E768" s="108">
        <v>-99</v>
      </c>
      <c r="F768" s="18">
        <v>-99</v>
      </c>
      <c r="G768" s="18" t="s">
        <v>6705</v>
      </c>
    </row>
    <row r="769" spans="1:8" ht="14.25" customHeight="1" x14ac:dyDescent="0.2">
      <c r="A769" s="18" t="s">
        <v>3449</v>
      </c>
      <c r="B769" s="18" t="s">
        <v>242</v>
      </c>
      <c r="C769" s="18" t="s">
        <v>123</v>
      </c>
      <c r="D769" s="108">
        <v>-99</v>
      </c>
      <c r="E769" s="18" t="s">
        <v>2073</v>
      </c>
      <c r="F769" s="18" t="s">
        <v>3448</v>
      </c>
    </row>
    <row r="770" spans="1:8" ht="14.25" customHeight="1" x14ac:dyDescent="0.2">
      <c r="A770" s="18" t="s">
        <v>3646</v>
      </c>
      <c r="B770" s="18" t="s">
        <v>3643</v>
      </c>
      <c r="C770" s="108">
        <v>-99</v>
      </c>
      <c r="D770" s="108">
        <v>-99</v>
      </c>
      <c r="E770" s="18" t="s">
        <v>3644</v>
      </c>
      <c r="F770" s="18" t="s">
        <v>3645</v>
      </c>
      <c r="G770" s="18" t="s">
        <v>6734</v>
      </c>
    </row>
    <row r="771" spans="1:8" ht="14.25" customHeight="1" x14ac:dyDescent="0.2">
      <c r="A771" s="18" t="s">
        <v>4179</v>
      </c>
      <c r="B771" s="18" t="s">
        <v>6735</v>
      </c>
      <c r="C771" s="18" t="s">
        <v>4174</v>
      </c>
      <c r="D771" s="18" t="s">
        <v>4176</v>
      </c>
      <c r="E771" s="18" t="s">
        <v>6736</v>
      </c>
      <c r="F771" s="18" t="s">
        <v>6737</v>
      </c>
      <c r="G771" s="18" t="s">
        <v>6738</v>
      </c>
    </row>
    <row r="772" spans="1:8" ht="14.25" customHeight="1" x14ac:dyDescent="0.2">
      <c r="A772" s="18" t="s">
        <v>4612</v>
      </c>
      <c r="B772" s="18" t="s">
        <v>4608</v>
      </c>
      <c r="C772" s="18" t="s">
        <v>4609</v>
      </c>
      <c r="D772" s="18" t="s">
        <v>4610</v>
      </c>
      <c r="E772" s="108">
        <v>-99</v>
      </c>
      <c r="F772" s="18" t="s">
        <v>2019</v>
      </c>
      <c r="G772" s="18" t="s">
        <v>6739</v>
      </c>
    </row>
    <row r="773" spans="1:8" ht="14.25" customHeight="1" x14ac:dyDescent="0.2">
      <c r="A773" s="18" t="s">
        <v>4440</v>
      </c>
      <c r="B773" s="108">
        <v>-99</v>
      </c>
      <c r="C773" s="2" t="s">
        <v>6740</v>
      </c>
      <c r="D773" s="18" t="s">
        <v>4439</v>
      </c>
      <c r="E773" s="108">
        <v>-99</v>
      </c>
      <c r="F773" s="108">
        <v>-99</v>
      </c>
      <c r="G773" s="18" t="s">
        <v>6741</v>
      </c>
    </row>
    <row r="774" spans="1:8" ht="14.25" customHeight="1" x14ac:dyDescent="0.2">
      <c r="A774" s="18" t="s">
        <v>3602</v>
      </c>
      <c r="B774" s="18" t="s">
        <v>3597</v>
      </c>
      <c r="C774" s="18" t="s">
        <v>3598</v>
      </c>
      <c r="D774" s="18" t="s">
        <v>3599</v>
      </c>
      <c r="E774" s="2" t="s">
        <v>6742</v>
      </c>
      <c r="F774" s="18" t="s">
        <v>6743</v>
      </c>
      <c r="G774" s="18" t="s">
        <v>6744</v>
      </c>
    </row>
    <row r="775" spans="1:8" ht="14.25" customHeight="1" x14ac:dyDescent="0.2">
      <c r="A775" s="18" t="s">
        <v>2154</v>
      </c>
      <c r="B775" s="18" t="s">
        <v>2149</v>
      </c>
      <c r="C775" s="2" t="s">
        <v>2150</v>
      </c>
      <c r="D775" s="18" t="s">
        <v>2152</v>
      </c>
      <c r="E775" s="18" t="s">
        <v>2073</v>
      </c>
      <c r="F775" s="18" t="s">
        <v>2153</v>
      </c>
      <c r="G775" s="18" t="s">
        <v>6745</v>
      </c>
    </row>
    <row r="776" spans="1:8" ht="14.25" customHeight="1" x14ac:dyDescent="0.2">
      <c r="A776" s="18" t="s">
        <v>3229</v>
      </c>
      <c r="B776" s="18" t="s">
        <v>3227</v>
      </c>
      <c r="C776" s="18" t="s">
        <v>3228</v>
      </c>
      <c r="D776" s="18" t="s">
        <v>185</v>
      </c>
      <c r="E776" s="108">
        <v>-99</v>
      </c>
      <c r="F776" s="18" t="s">
        <v>2171</v>
      </c>
      <c r="G776" s="18" t="s">
        <v>6746</v>
      </c>
    </row>
    <row r="777" spans="1:8" ht="14.25" customHeight="1" x14ac:dyDescent="0.2">
      <c r="A777" s="18" t="s">
        <v>889</v>
      </c>
      <c r="B777" s="18" t="s">
        <v>880</v>
      </c>
      <c r="C777" s="18" t="s">
        <v>882</v>
      </c>
      <c r="D777" s="18" t="s">
        <v>884</v>
      </c>
      <c r="E777" s="18" t="s">
        <v>886</v>
      </c>
      <c r="F777" s="18" t="s">
        <v>888</v>
      </c>
      <c r="G777" s="18" t="s">
        <v>6747</v>
      </c>
      <c r="H777" s="18" t="s">
        <v>6748</v>
      </c>
    </row>
    <row r="778" spans="1:8" ht="14.25" customHeight="1" x14ac:dyDescent="0.2">
      <c r="A778" s="18" t="s">
        <v>5048</v>
      </c>
      <c r="B778" s="18" t="s">
        <v>5044</v>
      </c>
      <c r="C778" s="18" t="s">
        <v>52</v>
      </c>
      <c r="D778" s="18" t="s">
        <v>5045</v>
      </c>
      <c r="E778" s="18" t="s">
        <v>5046</v>
      </c>
      <c r="F778" s="18" t="s">
        <v>5047</v>
      </c>
      <c r="G778" s="18" t="s">
        <v>6749</v>
      </c>
    </row>
    <row r="779" spans="1:8" ht="14.25" customHeight="1" x14ac:dyDescent="0.2">
      <c r="A779" s="18" t="s">
        <v>3866</v>
      </c>
      <c r="B779" s="18" t="s">
        <v>3858</v>
      </c>
      <c r="C779" s="18" t="s">
        <v>3860</v>
      </c>
      <c r="D779" s="18" t="s">
        <v>3861</v>
      </c>
      <c r="E779" s="2" t="s">
        <v>3863</v>
      </c>
      <c r="F779" s="18" t="s">
        <v>3864</v>
      </c>
      <c r="G779" s="18" t="s">
        <v>6750</v>
      </c>
    </row>
    <row r="780" spans="1:8" ht="14.25" customHeight="1" x14ac:dyDescent="0.2">
      <c r="A780" s="18" t="s">
        <v>1201</v>
      </c>
      <c r="B780" s="18" t="s">
        <v>1199</v>
      </c>
      <c r="C780" s="108">
        <v>-99</v>
      </c>
      <c r="D780" s="18" t="s">
        <v>1200</v>
      </c>
      <c r="E780" s="108">
        <v>-99</v>
      </c>
      <c r="F780" s="108">
        <v>-99</v>
      </c>
      <c r="G780" s="18" t="s">
        <v>6751</v>
      </c>
    </row>
    <row r="781" spans="1:8" ht="14.25" customHeight="1" x14ac:dyDescent="0.2">
      <c r="A781" s="18" t="s">
        <v>4165</v>
      </c>
      <c r="B781" s="108">
        <v>-99</v>
      </c>
      <c r="C781" s="18" t="s">
        <v>6752</v>
      </c>
      <c r="D781" s="18" t="s">
        <v>4162</v>
      </c>
      <c r="E781" s="18" t="s">
        <v>6753</v>
      </c>
      <c r="F781" s="18" t="s">
        <v>6754</v>
      </c>
      <c r="G781" s="18" t="s">
        <v>6755</v>
      </c>
    </row>
    <row r="782" spans="1:8" ht="14.25" customHeight="1" x14ac:dyDescent="0.2">
      <c r="A782" s="18" t="s">
        <v>2752</v>
      </c>
      <c r="B782" s="18" t="s">
        <v>144</v>
      </c>
      <c r="C782" s="18" t="s">
        <v>2748</v>
      </c>
      <c r="D782" s="18" t="s">
        <v>2749</v>
      </c>
      <c r="E782" s="18" t="s">
        <v>2750</v>
      </c>
      <c r="F782" s="18" t="s">
        <v>2751</v>
      </c>
      <c r="G782" s="18" t="s">
        <v>6756</v>
      </c>
    </row>
    <row r="783" spans="1:8" ht="14.25" customHeight="1" x14ac:dyDescent="0.2">
      <c r="A783" s="18" t="s">
        <v>567</v>
      </c>
      <c r="B783" s="18" t="s">
        <v>561</v>
      </c>
      <c r="C783" s="18" t="s">
        <v>563</v>
      </c>
      <c r="D783" s="18" t="s">
        <v>564</v>
      </c>
      <c r="E783" s="18" t="s">
        <v>565</v>
      </c>
      <c r="F783" s="18" t="s">
        <v>566</v>
      </c>
      <c r="G783" s="18" t="s">
        <v>6757</v>
      </c>
      <c r="H783" s="18" t="s">
        <v>6758</v>
      </c>
    </row>
    <row r="784" spans="1:8" ht="14.25" customHeight="1" x14ac:dyDescent="0.2">
      <c r="A784" s="18" t="s">
        <v>2359</v>
      </c>
      <c r="B784" s="18" t="s">
        <v>622</v>
      </c>
      <c r="C784" s="18" t="s">
        <v>2356</v>
      </c>
      <c r="D784" s="18" t="s">
        <v>242</v>
      </c>
      <c r="E784" s="18" t="s">
        <v>2357</v>
      </c>
      <c r="F784" s="18" t="s">
        <v>2358</v>
      </c>
      <c r="G784" s="18" t="s">
        <v>6759</v>
      </c>
    </row>
    <row r="785" spans="1:8" ht="14.25" customHeight="1" x14ac:dyDescent="0.2">
      <c r="A785" s="18" t="s">
        <v>72</v>
      </c>
      <c r="B785" s="18" t="s">
        <v>66</v>
      </c>
      <c r="C785" s="18" t="s">
        <v>67</v>
      </c>
      <c r="D785" s="108">
        <v>-99</v>
      </c>
      <c r="E785" s="18" t="s">
        <v>69</v>
      </c>
      <c r="F785" s="18" t="s">
        <v>71</v>
      </c>
      <c r="G785" s="18" t="s">
        <v>6760</v>
      </c>
    </row>
    <row r="786" spans="1:8" ht="14.25" customHeight="1" x14ac:dyDescent="0.2">
      <c r="A786" s="18" t="s">
        <v>3803</v>
      </c>
      <c r="B786" s="18" t="s">
        <v>3798</v>
      </c>
      <c r="C786" s="18" t="s">
        <v>3799</v>
      </c>
      <c r="D786" s="18" t="s">
        <v>3800</v>
      </c>
      <c r="E786" s="18" t="s">
        <v>3801</v>
      </c>
      <c r="F786" s="18" t="s">
        <v>3802</v>
      </c>
      <c r="G786" s="18" t="s">
        <v>6761</v>
      </c>
      <c r="H786" s="18" t="s">
        <v>6762</v>
      </c>
    </row>
    <row r="787" spans="1:8" ht="14.25" customHeight="1" x14ac:dyDescent="0.2">
      <c r="A787" s="18" t="s">
        <v>4475</v>
      </c>
      <c r="B787" s="18" t="s">
        <v>4470</v>
      </c>
      <c r="C787" s="18" t="s">
        <v>4471</v>
      </c>
      <c r="D787" s="18" t="s">
        <v>4472</v>
      </c>
      <c r="E787" s="18" t="s">
        <v>4473</v>
      </c>
      <c r="F787" s="18" t="s">
        <v>4474</v>
      </c>
      <c r="G787" s="18" t="s">
        <v>6763</v>
      </c>
    </row>
    <row r="788" spans="1:8" ht="14.25" customHeight="1" x14ac:dyDescent="0.2">
      <c r="A788" s="18" t="s">
        <v>271</v>
      </c>
      <c r="B788" s="18" t="s">
        <v>267</v>
      </c>
      <c r="C788" s="18" t="s">
        <v>268</v>
      </c>
      <c r="D788" s="108">
        <v>-99</v>
      </c>
      <c r="E788" s="18" t="s">
        <v>270</v>
      </c>
      <c r="F788" s="108">
        <v>-99</v>
      </c>
      <c r="G788" s="18" t="s">
        <v>6764</v>
      </c>
    </row>
    <row r="789" spans="1:8" ht="14.25" customHeight="1" x14ac:dyDescent="0.2">
      <c r="A789" s="18" t="s">
        <v>788</v>
      </c>
      <c r="B789" s="18" t="s">
        <v>781</v>
      </c>
      <c r="C789" s="18" t="s">
        <v>513</v>
      </c>
      <c r="D789" s="2" t="s">
        <v>783</v>
      </c>
      <c r="E789" s="18" t="s">
        <v>785</v>
      </c>
      <c r="F789" s="18" t="s">
        <v>786</v>
      </c>
      <c r="G789" s="18" t="s">
        <v>6765</v>
      </c>
      <c r="H789" s="18" t="s">
        <v>6766</v>
      </c>
    </row>
    <row r="790" spans="1:8" ht="14.25" customHeight="1" x14ac:dyDescent="0.2">
      <c r="A790" s="18" t="s">
        <v>1312</v>
      </c>
      <c r="B790" s="18" t="s">
        <v>1309</v>
      </c>
      <c r="C790" s="18" t="s">
        <v>1310</v>
      </c>
      <c r="D790" s="18" t="s">
        <v>1311</v>
      </c>
      <c r="E790" s="108">
        <v>-99</v>
      </c>
      <c r="F790" s="108">
        <v>-99</v>
      </c>
      <c r="G790" s="18" t="s">
        <v>6767</v>
      </c>
    </row>
    <row r="791" spans="1:8" ht="14.25" customHeight="1" x14ac:dyDescent="0.2">
      <c r="A791" s="18" t="s">
        <v>2375</v>
      </c>
      <c r="B791" s="18" t="s">
        <v>2369</v>
      </c>
      <c r="C791" s="18" t="s">
        <v>2371</v>
      </c>
      <c r="D791" s="18" t="s">
        <v>2373</v>
      </c>
      <c r="E791" s="18" t="s">
        <v>513</v>
      </c>
      <c r="F791" s="18" t="s">
        <v>2374</v>
      </c>
      <c r="G791" s="18" t="s">
        <v>6768</v>
      </c>
    </row>
    <row r="792" spans="1:8" ht="14.25" customHeight="1" x14ac:dyDescent="0.2"/>
    <row r="793" spans="1:8" ht="14.25" customHeight="1" x14ac:dyDescent="0.2"/>
    <row r="794" spans="1:8" ht="14.25" customHeight="1" x14ac:dyDescent="0.2"/>
    <row r="795" spans="1:8" ht="14.25" customHeight="1" x14ac:dyDescent="0.2"/>
    <row r="796" spans="1:8" ht="14.25" customHeight="1" x14ac:dyDescent="0.2"/>
    <row r="797" spans="1:8" ht="14.25" customHeight="1" x14ac:dyDescent="0.2"/>
    <row r="798" spans="1:8" ht="14.25" customHeight="1" x14ac:dyDescent="0.2"/>
    <row r="799" spans="1:8" ht="14.25" customHeight="1" x14ac:dyDescent="0.2"/>
    <row r="800" spans="1:8"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pageMargins left="0.7" right="0.7" top="0.75" bottom="0.75" header="0" footer="0"/>
  <pageSetup orientation="landscape"/>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000"/>
  <sheetViews>
    <sheetView workbookViewId="0"/>
  </sheetViews>
  <sheetFormatPr baseColWidth="10" defaultColWidth="14.5" defaultRowHeight="15" customHeight="1" x14ac:dyDescent="0.2"/>
  <cols>
    <col min="1" max="1" width="35.6640625" customWidth="1"/>
    <col min="2" max="2" width="46" customWidth="1"/>
    <col min="3" max="3" width="41.83203125" customWidth="1"/>
    <col min="4" max="4" width="42.1640625" customWidth="1"/>
    <col min="5" max="5" width="40.1640625" customWidth="1"/>
    <col min="6" max="6" width="36.5" customWidth="1"/>
    <col min="7" max="7" width="18.5" customWidth="1"/>
    <col min="8" max="8" width="18" customWidth="1"/>
    <col min="9" max="26" width="8.83203125" customWidth="1"/>
  </cols>
  <sheetData>
    <row r="1" spans="1:8" ht="14.25" customHeight="1" x14ac:dyDescent="0.2">
      <c r="A1" s="18" t="s">
        <v>6769</v>
      </c>
      <c r="B1" s="18" t="s">
        <v>6770</v>
      </c>
      <c r="C1" s="18" t="s">
        <v>6771</v>
      </c>
      <c r="D1" s="18" t="s">
        <v>6772</v>
      </c>
      <c r="E1" s="18" t="s">
        <v>6773</v>
      </c>
      <c r="F1" s="18" t="s">
        <v>6774</v>
      </c>
      <c r="G1" s="18" t="s">
        <v>6775</v>
      </c>
      <c r="H1" s="18" t="s">
        <v>6776</v>
      </c>
    </row>
    <row r="2" spans="1:8" ht="14.25" customHeight="1" x14ac:dyDescent="0.2">
      <c r="A2" s="18" t="s">
        <v>2909</v>
      </c>
      <c r="B2" s="18" t="s">
        <v>6777</v>
      </c>
      <c r="C2" s="18" t="s">
        <v>6778</v>
      </c>
      <c r="D2" s="18" t="s">
        <v>6779</v>
      </c>
      <c r="E2" s="18" t="s">
        <v>6777</v>
      </c>
      <c r="F2" s="18">
        <v>1</v>
      </c>
      <c r="G2" s="18">
        <v>103</v>
      </c>
      <c r="H2" s="18">
        <v>21.1</v>
      </c>
    </row>
    <row r="3" spans="1:8" ht="14.25" customHeight="1" x14ac:dyDescent="0.2">
      <c r="A3" s="18" t="s">
        <v>6780</v>
      </c>
      <c r="B3" s="18" t="s">
        <v>6781</v>
      </c>
      <c r="C3" s="18" t="s">
        <v>6782</v>
      </c>
      <c r="D3" s="18" t="s">
        <v>6783</v>
      </c>
      <c r="E3" s="18" t="s">
        <v>6784</v>
      </c>
      <c r="F3" s="18">
        <v>2</v>
      </c>
      <c r="G3" s="18">
        <v>179</v>
      </c>
      <c r="H3" s="18">
        <v>36.6</v>
      </c>
    </row>
    <row r="4" spans="1:8" ht="14.25" customHeight="1" x14ac:dyDescent="0.2">
      <c r="A4" s="18" t="s">
        <v>6785</v>
      </c>
      <c r="B4" s="18" t="s">
        <v>6782</v>
      </c>
      <c r="C4" s="18" t="s">
        <v>6786</v>
      </c>
      <c r="D4" s="18" t="s">
        <v>5458</v>
      </c>
      <c r="E4" s="18" t="s">
        <v>6781</v>
      </c>
      <c r="F4" s="18">
        <v>3</v>
      </c>
      <c r="G4" s="18">
        <v>202</v>
      </c>
      <c r="H4" s="18">
        <v>41.3</v>
      </c>
    </row>
    <row r="5" spans="1:8" ht="14.25" customHeight="1" x14ac:dyDescent="0.2">
      <c r="A5" s="18" t="s">
        <v>6787</v>
      </c>
      <c r="B5" s="18" t="s">
        <v>6788</v>
      </c>
      <c r="C5" s="18" t="s">
        <v>2909</v>
      </c>
      <c r="D5" s="18" t="s">
        <v>5540</v>
      </c>
      <c r="E5" s="18" t="s">
        <v>6789</v>
      </c>
      <c r="F5" s="18" t="s">
        <v>125</v>
      </c>
      <c r="G5" s="18">
        <v>162</v>
      </c>
      <c r="H5" s="18">
        <v>33.1</v>
      </c>
    </row>
    <row r="6" spans="1:8" ht="14.25" customHeight="1" x14ac:dyDescent="0.2">
      <c r="A6" s="18" t="s">
        <v>5458</v>
      </c>
      <c r="B6" s="18" t="s">
        <v>2909</v>
      </c>
      <c r="C6" s="18" t="s">
        <v>6790</v>
      </c>
      <c r="D6" s="18" t="s">
        <v>6791</v>
      </c>
      <c r="E6" s="18" t="s">
        <v>6792</v>
      </c>
      <c r="F6" s="18" t="s">
        <v>101</v>
      </c>
      <c r="G6" s="18">
        <v>160</v>
      </c>
      <c r="H6" s="18">
        <v>32.700000000000003</v>
      </c>
    </row>
    <row r="7" spans="1:8" ht="14.25" customHeight="1" x14ac:dyDescent="0.2">
      <c r="A7" s="18" t="s">
        <v>5541</v>
      </c>
      <c r="B7" s="18" t="s">
        <v>6793</v>
      </c>
      <c r="C7" s="18" t="s">
        <v>6794</v>
      </c>
      <c r="D7" s="18" t="s">
        <v>6795</v>
      </c>
      <c r="E7" s="18" t="s">
        <v>433</v>
      </c>
      <c r="F7" s="18" t="s">
        <v>1248</v>
      </c>
      <c r="G7" s="18">
        <v>37</v>
      </c>
      <c r="H7" s="18">
        <v>7.58</v>
      </c>
    </row>
    <row r="8" spans="1:8" ht="14.25" customHeight="1" x14ac:dyDescent="0.2">
      <c r="A8" s="18" t="s">
        <v>6796</v>
      </c>
      <c r="B8" s="18" t="s">
        <v>6797</v>
      </c>
      <c r="C8" s="18" t="s">
        <v>6793</v>
      </c>
      <c r="D8" s="18" t="s">
        <v>6798</v>
      </c>
      <c r="E8" s="18" t="s">
        <v>6799</v>
      </c>
      <c r="F8" s="18" t="s">
        <v>2707</v>
      </c>
      <c r="G8" s="18">
        <v>37</v>
      </c>
      <c r="H8" s="18">
        <v>7.58</v>
      </c>
    </row>
    <row r="9" spans="1:8" ht="14.25" customHeight="1" x14ac:dyDescent="0.2">
      <c r="A9" s="18" t="s">
        <v>6795</v>
      </c>
      <c r="B9" s="18" t="s">
        <v>6800</v>
      </c>
      <c r="C9" s="18" t="s">
        <v>6801</v>
      </c>
      <c r="D9" s="18" t="s">
        <v>6802</v>
      </c>
      <c r="E9" s="18" t="s">
        <v>6803</v>
      </c>
      <c r="F9" s="18">
        <v>6</v>
      </c>
      <c r="G9" s="18">
        <v>166</v>
      </c>
      <c r="H9" s="18">
        <v>34</v>
      </c>
    </row>
    <row r="10" spans="1:8" ht="14.25" customHeight="1" x14ac:dyDescent="0.2">
      <c r="A10" s="18" t="s">
        <v>6802</v>
      </c>
      <c r="B10" s="18" t="s">
        <v>6804</v>
      </c>
      <c r="C10" s="18" t="s">
        <v>6780</v>
      </c>
      <c r="D10" s="18" t="s">
        <v>5606</v>
      </c>
      <c r="E10" s="18" t="s">
        <v>1147</v>
      </c>
      <c r="F10" s="18">
        <v>7</v>
      </c>
      <c r="G10" s="18">
        <v>139</v>
      </c>
      <c r="H10" s="18">
        <v>28.4</v>
      </c>
    </row>
    <row r="11" spans="1:8" ht="14.25" customHeight="1" x14ac:dyDescent="0.2">
      <c r="A11" s="18" t="s">
        <v>6805</v>
      </c>
      <c r="B11" s="18" t="s">
        <v>6806</v>
      </c>
      <c r="C11" s="18" t="s">
        <v>6807</v>
      </c>
      <c r="D11" s="18" t="s">
        <v>6808</v>
      </c>
      <c r="E11" s="18" t="s">
        <v>6809</v>
      </c>
      <c r="F11" s="18">
        <v>8</v>
      </c>
      <c r="G11" s="18">
        <v>77</v>
      </c>
      <c r="H11" s="18">
        <v>15.7</v>
      </c>
    </row>
    <row r="12" spans="1:8" ht="14.25" customHeight="1" x14ac:dyDescent="0.2">
      <c r="A12" s="18" t="s">
        <v>5547</v>
      </c>
      <c r="B12" s="18" t="s">
        <v>6810</v>
      </c>
      <c r="C12" s="18" t="s">
        <v>6811</v>
      </c>
      <c r="D12" s="18" t="s">
        <v>6812</v>
      </c>
      <c r="E12" s="18" t="s">
        <v>2337</v>
      </c>
      <c r="F12" s="18">
        <v>9</v>
      </c>
      <c r="G12" s="18">
        <v>5</v>
      </c>
      <c r="H12" s="18">
        <v>1.02</v>
      </c>
    </row>
    <row r="13" spans="1:8" ht="14.25" customHeight="1" x14ac:dyDescent="0.2">
      <c r="A13" s="18" t="s">
        <v>5606</v>
      </c>
      <c r="B13" s="18" t="s">
        <v>6813</v>
      </c>
      <c r="C13" s="18" t="s">
        <v>6814</v>
      </c>
      <c r="D13" s="18" t="s">
        <v>6815</v>
      </c>
      <c r="E13" s="18" t="s">
        <v>6816</v>
      </c>
      <c r="F13" s="18">
        <v>10</v>
      </c>
      <c r="G13" s="18">
        <v>68</v>
      </c>
      <c r="H13" s="18">
        <v>13.9</v>
      </c>
    </row>
    <row r="14" spans="1:8" ht="14.25" customHeight="1" x14ac:dyDescent="0.2">
      <c r="A14" s="18" t="s">
        <v>6817</v>
      </c>
      <c r="B14" s="18" t="s">
        <v>6818</v>
      </c>
      <c r="C14" s="18" t="s">
        <v>5623</v>
      </c>
      <c r="D14" s="18" t="s">
        <v>6819</v>
      </c>
      <c r="E14" s="18" t="s">
        <v>1047</v>
      </c>
      <c r="F14" s="18">
        <v>11</v>
      </c>
      <c r="G14" s="18">
        <v>71</v>
      </c>
      <c r="H14" s="18">
        <v>14.5</v>
      </c>
    </row>
    <row r="15" spans="1:8" ht="14.25" customHeight="1" x14ac:dyDescent="0.2">
      <c r="A15" s="18" t="s">
        <v>6820</v>
      </c>
      <c r="B15" s="18" t="s">
        <v>6821</v>
      </c>
      <c r="C15" s="18" t="s">
        <v>6822</v>
      </c>
      <c r="D15" s="18" t="s">
        <v>5654</v>
      </c>
      <c r="E15" s="18" t="s">
        <v>4811</v>
      </c>
      <c r="F15" s="18">
        <v>12</v>
      </c>
      <c r="G15" s="18">
        <v>58</v>
      </c>
      <c r="H15" s="18">
        <v>11.8</v>
      </c>
    </row>
    <row r="16" spans="1:8" ht="14.25" customHeight="1" x14ac:dyDescent="0.2">
      <c r="A16" s="18" t="s">
        <v>5636</v>
      </c>
      <c r="B16" s="18" t="s">
        <v>6823</v>
      </c>
      <c r="C16" s="18" t="s">
        <v>5540</v>
      </c>
      <c r="D16" s="18" t="s">
        <v>217</v>
      </c>
      <c r="E16" s="18" t="s">
        <v>6824</v>
      </c>
    </row>
    <row r="17" spans="1:5" ht="14.25" customHeight="1" x14ac:dyDescent="0.2">
      <c r="A17" s="18" t="s">
        <v>5512</v>
      </c>
      <c r="B17" s="18" t="s">
        <v>6825</v>
      </c>
      <c r="C17" s="18" t="s">
        <v>6826</v>
      </c>
      <c r="D17" s="18" t="s">
        <v>6827</v>
      </c>
      <c r="E17" s="18" t="s">
        <v>133</v>
      </c>
    </row>
    <row r="18" spans="1:5" ht="14.25" customHeight="1" x14ac:dyDescent="0.2">
      <c r="A18" s="18" t="s">
        <v>6828</v>
      </c>
      <c r="B18" s="18" t="s">
        <v>6829</v>
      </c>
      <c r="C18" s="18" t="s">
        <v>6830</v>
      </c>
      <c r="D18" s="18" t="s">
        <v>6831</v>
      </c>
      <c r="E18" s="18" t="s">
        <v>6832</v>
      </c>
    </row>
    <row r="19" spans="1:5" ht="14.25" customHeight="1" x14ac:dyDescent="0.2">
      <c r="A19" s="18" t="s">
        <v>5654</v>
      </c>
      <c r="B19" s="18" t="s">
        <v>6833</v>
      </c>
      <c r="C19" s="18" t="s">
        <v>6834</v>
      </c>
      <c r="D19" s="18" t="s">
        <v>6835</v>
      </c>
      <c r="E19" s="18" t="s">
        <v>6836</v>
      </c>
    </row>
    <row r="20" spans="1:5" ht="14.25" customHeight="1" x14ac:dyDescent="0.2">
      <c r="A20" s="18" t="s">
        <v>217</v>
      </c>
      <c r="B20" s="18" t="s">
        <v>6837</v>
      </c>
      <c r="C20" s="18" t="s">
        <v>6795</v>
      </c>
      <c r="D20" s="18" t="s">
        <v>433</v>
      </c>
      <c r="E20" s="18" t="s">
        <v>6838</v>
      </c>
    </row>
    <row r="21" spans="1:5" ht="14.25" customHeight="1" x14ac:dyDescent="0.2">
      <c r="A21" s="18" t="s">
        <v>6827</v>
      </c>
      <c r="B21" s="18" t="s">
        <v>6811</v>
      </c>
      <c r="C21" s="18" t="s">
        <v>6839</v>
      </c>
      <c r="D21" s="18" t="s">
        <v>6799</v>
      </c>
      <c r="E21" s="18" t="s">
        <v>6840</v>
      </c>
    </row>
    <row r="22" spans="1:5" ht="14.25" customHeight="1" x14ac:dyDescent="0.2">
      <c r="A22" s="18" t="s">
        <v>6841</v>
      </c>
      <c r="B22" s="18" t="s">
        <v>6842</v>
      </c>
      <c r="C22" s="18" t="s">
        <v>6843</v>
      </c>
      <c r="D22" s="18" t="s">
        <v>6844</v>
      </c>
      <c r="E22" s="18" t="s">
        <v>969</v>
      </c>
    </row>
    <row r="23" spans="1:5" ht="14.25" customHeight="1" x14ac:dyDescent="0.2">
      <c r="A23" s="18" t="s">
        <v>6845</v>
      </c>
      <c r="B23" s="18" t="s">
        <v>6846</v>
      </c>
      <c r="C23" s="18" t="s">
        <v>5743</v>
      </c>
      <c r="D23" s="18" t="s">
        <v>3381</v>
      </c>
      <c r="E23" s="18" t="s">
        <v>6847</v>
      </c>
    </row>
    <row r="24" spans="1:5" ht="14.25" customHeight="1" x14ac:dyDescent="0.2">
      <c r="A24" s="18" t="s">
        <v>5642</v>
      </c>
      <c r="B24" s="18" t="s">
        <v>5623</v>
      </c>
      <c r="C24" s="18" t="s">
        <v>6848</v>
      </c>
      <c r="D24" s="18" t="s">
        <v>179</v>
      </c>
      <c r="E24" s="18" t="s">
        <v>2858</v>
      </c>
    </row>
    <row r="25" spans="1:5" ht="14.25" customHeight="1" x14ac:dyDescent="0.2">
      <c r="A25" s="18" t="s">
        <v>6849</v>
      </c>
      <c r="B25" s="18" t="s">
        <v>6850</v>
      </c>
      <c r="C25" s="18" t="s">
        <v>6848</v>
      </c>
      <c r="D25" s="18" t="s">
        <v>6851</v>
      </c>
      <c r="E25" s="18" t="s">
        <v>6836</v>
      </c>
    </row>
    <row r="26" spans="1:5" ht="14.25" customHeight="1" x14ac:dyDescent="0.2">
      <c r="A26" s="18" t="s">
        <v>6852</v>
      </c>
      <c r="B26" s="18" t="s">
        <v>6853</v>
      </c>
      <c r="C26" s="18" t="s">
        <v>217</v>
      </c>
      <c r="D26" s="18" t="s">
        <v>2884</v>
      </c>
      <c r="E26" s="18" t="s">
        <v>633</v>
      </c>
    </row>
    <row r="27" spans="1:5" ht="14.25" customHeight="1" x14ac:dyDescent="0.2">
      <c r="A27" s="18" t="s">
        <v>4857</v>
      </c>
      <c r="B27" s="18" t="s">
        <v>6854</v>
      </c>
      <c r="C27" s="18" t="s">
        <v>6855</v>
      </c>
      <c r="D27" s="18" t="s">
        <v>6856</v>
      </c>
      <c r="E27" s="18" t="s">
        <v>6857</v>
      </c>
    </row>
    <row r="28" spans="1:5" ht="14.25" customHeight="1" x14ac:dyDescent="0.2">
      <c r="A28" s="18" t="s">
        <v>433</v>
      </c>
      <c r="B28" s="18" t="s">
        <v>6858</v>
      </c>
      <c r="C28" s="18" t="s">
        <v>6859</v>
      </c>
      <c r="D28" s="18" t="s">
        <v>5484</v>
      </c>
      <c r="E28" s="18" t="s">
        <v>6860</v>
      </c>
    </row>
    <row r="29" spans="1:5" ht="14.25" customHeight="1" x14ac:dyDescent="0.2">
      <c r="A29" s="18" t="s">
        <v>6861</v>
      </c>
      <c r="B29" s="18" t="s">
        <v>6862</v>
      </c>
      <c r="C29" s="18" t="s">
        <v>433</v>
      </c>
      <c r="D29" s="18" t="s">
        <v>6863</v>
      </c>
      <c r="E29" s="18" t="s">
        <v>6864</v>
      </c>
    </row>
    <row r="30" spans="1:5" ht="14.25" customHeight="1" x14ac:dyDescent="0.2">
      <c r="A30" s="18" t="s">
        <v>6865</v>
      </c>
      <c r="B30" s="18" t="s">
        <v>6866</v>
      </c>
      <c r="C30" s="18" t="s">
        <v>5553</v>
      </c>
      <c r="D30" s="18" t="s">
        <v>5461</v>
      </c>
      <c r="E30" s="18" t="s">
        <v>600</v>
      </c>
    </row>
    <row r="31" spans="1:5" ht="14.25" customHeight="1" x14ac:dyDescent="0.2">
      <c r="A31" s="18" t="s">
        <v>6799</v>
      </c>
      <c r="B31" s="18" t="s">
        <v>6867</v>
      </c>
      <c r="C31" s="18" t="s">
        <v>1147</v>
      </c>
      <c r="D31" s="18" t="s">
        <v>6868</v>
      </c>
      <c r="E31" s="18" t="s">
        <v>6869</v>
      </c>
    </row>
    <row r="32" spans="1:5" ht="14.25" customHeight="1" x14ac:dyDescent="0.2">
      <c r="A32" s="18" t="s">
        <v>2558</v>
      </c>
      <c r="B32" s="18" t="s">
        <v>6870</v>
      </c>
      <c r="C32" s="18" t="s">
        <v>6871</v>
      </c>
      <c r="D32" s="18" t="s">
        <v>6872</v>
      </c>
      <c r="E32" s="18" t="s">
        <v>4031</v>
      </c>
    </row>
    <row r="33" spans="1:5" ht="14.25" customHeight="1" x14ac:dyDescent="0.2">
      <c r="A33" s="18" t="s">
        <v>6873</v>
      </c>
      <c r="B33" s="18" t="s">
        <v>6874</v>
      </c>
      <c r="C33" s="18" t="s">
        <v>6875</v>
      </c>
      <c r="D33" s="18" t="s">
        <v>6876</v>
      </c>
      <c r="E33" s="18" t="s">
        <v>6877</v>
      </c>
    </row>
    <row r="34" spans="1:5" ht="14.25" customHeight="1" x14ac:dyDescent="0.2">
      <c r="A34" s="18" t="s">
        <v>3381</v>
      </c>
      <c r="B34" s="18" t="s">
        <v>6878</v>
      </c>
      <c r="C34" s="18" t="s">
        <v>179</v>
      </c>
      <c r="D34" s="18" t="s">
        <v>3180</v>
      </c>
      <c r="E34" s="18" t="s">
        <v>881</v>
      </c>
    </row>
    <row r="35" spans="1:5" ht="14.25" customHeight="1" x14ac:dyDescent="0.2">
      <c r="A35" s="18" t="s">
        <v>6879</v>
      </c>
      <c r="B35" s="18" t="s">
        <v>6880</v>
      </c>
      <c r="C35" s="18" t="s">
        <v>6851</v>
      </c>
      <c r="D35" s="18" t="s">
        <v>70</v>
      </c>
      <c r="E35" s="18" t="s">
        <v>562</v>
      </c>
    </row>
    <row r="36" spans="1:5" ht="14.25" customHeight="1" x14ac:dyDescent="0.2">
      <c r="A36" s="18" t="s">
        <v>5553</v>
      </c>
      <c r="B36" s="18" t="s">
        <v>6881</v>
      </c>
      <c r="C36" s="110" t="s">
        <v>6882</v>
      </c>
      <c r="D36" s="18" t="s">
        <v>5644</v>
      </c>
      <c r="E36" s="18" t="s">
        <v>2209</v>
      </c>
    </row>
    <row r="37" spans="1:5" ht="14.25" customHeight="1" x14ac:dyDescent="0.2">
      <c r="A37" s="18" t="s">
        <v>1147</v>
      </c>
      <c r="B37" s="18" t="s">
        <v>6883</v>
      </c>
      <c r="C37" s="18" t="s">
        <v>6884</v>
      </c>
      <c r="D37" s="18" t="s">
        <v>5650</v>
      </c>
      <c r="E37" s="18" t="s">
        <v>1127</v>
      </c>
    </row>
    <row r="38" spans="1:5" ht="14.25" customHeight="1" x14ac:dyDescent="0.2">
      <c r="A38" s="18" t="s">
        <v>179</v>
      </c>
      <c r="B38" s="18" t="s">
        <v>6885</v>
      </c>
      <c r="C38" s="18" t="s">
        <v>6886</v>
      </c>
      <c r="D38" s="18" t="s">
        <v>6887</v>
      </c>
      <c r="E38" s="18" t="s">
        <v>6888</v>
      </c>
    </row>
    <row r="39" spans="1:5" ht="14.25" customHeight="1" x14ac:dyDescent="0.2">
      <c r="A39" s="18" t="s">
        <v>2884</v>
      </c>
      <c r="B39" s="18" t="s">
        <v>6889</v>
      </c>
      <c r="C39" s="18" t="s">
        <v>6890</v>
      </c>
      <c r="D39" s="18" t="s">
        <v>1718</v>
      </c>
      <c r="E39" s="18" t="s">
        <v>6891</v>
      </c>
    </row>
    <row r="40" spans="1:5" ht="14.25" customHeight="1" x14ac:dyDescent="0.2">
      <c r="A40" s="18" t="s">
        <v>6892</v>
      </c>
      <c r="B40" s="18" t="s">
        <v>5458</v>
      </c>
      <c r="C40" s="18" t="s">
        <v>5484</v>
      </c>
      <c r="D40" s="18" t="s">
        <v>6893</v>
      </c>
      <c r="E40" s="18" t="s">
        <v>6894</v>
      </c>
    </row>
    <row r="41" spans="1:5" ht="14.25" customHeight="1" x14ac:dyDescent="0.2">
      <c r="A41" s="18" t="s">
        <v>6895</v>
      </c>
      <c r="B41" s="18" t="s">
        <v>5540</v>
      </c>
      <c r="C41" s="18" t="s">
        <v>6896</v>
      </c>
      <c r="D41" s="18" t="s">
        <v>6897</v>
      </c>
      <c r="E41" s="18" t="s">
        <v>724</v>
      </c>
    </row>
    <row r="42" spans="1:5" ht="14.25" customHeight="1" x14ac:dyDescent="0.2">
      <c r="A42" s="18" t="s">
        <v>6898</v>
      </c>
      <c r="B42" s="18" t="s">
        <v>6826</v>
      </c>
      <c r="C42" s="18" t="s">
        <v>6899</v>
      </c>
      <c r="D42" s="18" t="s">
        <v>2337</v>
      </c>
      <c r="E42" s="18" t="s">
        <v>6900</v>
      </c>
    </row>
    <row r="43" spans="1:5" ht="14.25" customHeight="1" x14ac:dyDescent="0.2">
      <c r="A43" s="18" t="s">
        <v>6899</v>
      </c>
      <c r="B43" s="18" t="s">
        <v>6830</v>
      </c>
      <c r="C43" s="18" t="s">
        <v>6901</v>
      </c>
      <c r="D43" s="18" t="s">
        <v>1719</v>
      </c>
      <c r="E43" s="18" t="s">
        <v>6902</v>
      </c>
    </row>
    <row r="44" spans="1:5" ht="14.25" customHeight="1" x14ac:dyDescent="0.2">
      <c r="A44" s="18" t="s">
        <v>6903</v>
      </c>
      <c r="B44" s="18" t="s">
        <v>6795</v>
      </c>
      <c r="C44" s="18" t="s">
        <v>5461</v>
      </c>
      <c r="D44" s="18" t="s">
        <v>1047</v>
      </c>
      <c r="E44" s="18" t="s">
        <v>1288</v>
      </c>
    </row>
    <row r="45" spans="1:5" ht="14.25" customHeight="1" x14ac:dyDescent="0.2">
      <c r="A45" s="18" t="s">
        <v>5461</v>
      </c>
      <c r="B45" s="18" t="s">
        <v>6904</v>
      </c>
      <c r="C45" s="18" t="s">
        <v>6905</v>
      </c>
      <c r="D45" s="18" t="s">
        <v>4811</v>
      </c>
      <c r="E45" s="18" t="s">
        <v>1528</v>
      </c>
    </row>
    <row r="46" spans="1:5" ht="14.25" customHeight="1" x14ac:dyDescent="0.2">
      <c r="A46" s="18" t="s">
        <v>3180</v>
      </c>
      <c r="B46" s="18" t="s">
        <v>6906</v>
      </c>
      <c r="C46" s="18" t="s">
        <v>6907</v>
      </c>
      <c r="D46" s="18" t="s">
        <v>401</v>
      </c>
      <c r="E46" s="18" t="s">
        <v>787</v>
      </c>
    </row>
    <row r="47" spans="1:5" ht="14.25" customHeight="1" x14ac:dyDescent="0.2">
      <c r="A47" s="18" t="s">
        <v>70</v>
      </c>
      <c r="B47" s="18" t="s">
        <v>6843</v>
      </c>
      <c r="C47" s="18" t="s">
        <v>6908</v>
      </c>
      <c r="D47" s="18" t="s">
        <v>133</v>
      </c>
      <c r="E47" s="18" t="s">
        <v>2108</v>
      </c>
    </row>
    <row r="48" spans="1:5" ht="14.25" customHeight="1" x14ac:dyDescent="0.2">
      <c r="A48" s="18" t="s">
        <v>5744</v>
      </c>
      <c r="B48" s="18" t="s">
        <v>6909</v>
      </c>
      <c r="C48" s="18" t="s">
        <v>3180</v>
      </c>
      <c r="D48" s="18" t="s">
        <v>6910</v>
      </c>
      <c r="E48" s="18" t="s">
        <v>3957</v>
      </c>
    </row>
    <row r="49" spans="1:5" ht="14.25" customHeight="1" x14ac:dyDescent="0.2">
      <c r="A49" s="18" t="s">
        <v>1718</v>
      </c>
      <c r="B49" s="18" t="s">
        <v>5492</v>
      </c>
      <c r="C49" s="18" t="s">
        <v>6911</v>
      </c>
      <c r="D49" s="18" t="s">
        <v>6832</v>
      </c>
      <c r="E49" s="18" t="s">
        <v>751</v>
      </c>
    </row>
    <row r="50" spans="1:5" ht="14.25" customHeight="1" x14ac:dyDescent="0.2">
      <c r="A50" s="18" t="s">
        <v>2337</v>
      </c>
      <c r="B50" s="18" t="s">
        <v>6912</v>
      </c>
      <c r="C50" s="18" t="s">
        <v>6913</v>
      </c>
      <c r="D50" s="18" t="s">
        <v>5499</v>
      </c>
      <c r="E50" s="18" t="s">
        <v>6914</v>
      </c>
    </row>
    <row r="51" spans="1:5" ht="14.25" customHeight="1" x14ac:dyDescent="0.2">
      <c r="A51" s="18" t="s">
        <v>1719</v>
      </c>
      <c r="B51" s="18" t="s">
        <v>6915</v>
      </c>
      <c r="C51" s="18" t="s">
        <v>6916</v>
      </c>
      <c r="D51" s="18" t="s">
        <v>5453</v>
      </c>
      <c r="E51" s="18" t="s">
        <v>641</v>
      </c>
    </row>
    <row r="52" spans="1:5" ht="14.25" customHeight="1" x14ac:dyDescent="0.2">
      <c r="A52" s="18" t="s">
        <v>1047</v>
      </c>
      <c r="B52" s="18" t="s">
        <v>6917</v>
      </c>
      <c r="C52" s="18" t="s">
        <v>70</v>
      </c>
      <c r="D52" s="18" t="s">
        <v>5627</v>
      </c>
      <c r="E52" s="18" t="s">
        <v>4348</v>
      </c>
    </row>
    <row r="53" spans="1:5" ht="14.25" customHeight="1" x14ac:dyDescent="0.2">
      <c r="A53" s="18" t="s">
        <v>4811</v>
      </c>
      <c r="B53" s="18" t="s">
        <v>6918</v>
      </c>
      <c r="C53" s="18" t="s">
        <v>6919</v>
      </c>
      <c r="D53" s="18" t="s">
        <v>6920</v>
      </c>
      <c r="E53" s="18" t="s">
        <v>1781</v>
      </c>
    </row>
    <row r="54" spans="1:5" ht="14.25" customHeight="1" x14ac:dyDescent="0.2">
      <c r="A54" s="18" t="s">
        <v>401</v>
      </c>
      <c r="B54" s="18" t="s">
        <v>6921</v>
      </c>
      <c r="C54" s="18" t="s">
        <v>5650</v>
      </c>
      <c r="D54" s="18" t="s">
        <v>6922</v>
      </c>
      <c r="E54" s="18" t="s">
        <v>6923</v>
      </c>
    </row>
    <row r="55" spans="1:5" ht="14.25" customHeight="1" x14ac:dyDescent="0.2">
      <c r="A55" s="18" t="s">
        <v>6924</v>
      </c>
      <c r="B55" s="18" t="s">
        <v>6925</v>
      </c>
      <c r="C55" s="18" t="s">
        <v>5744</v>
      </c>
      <c r="D55" s="18" t="s">
        <v>5452</v>
      </c>
      <c r="E55" s="18" t="s">
        <v>6926</v>
      </c>
    </row>
    <row r="56" spans="1:5" ht="14.25" customHeight="1" x14ac:dyDescent="0.2">
      <c r="A56" s="18" t="s">
        <v>179</v>
      </c>
      <c r="B56" s="18" t="s">
        <v>6927</v>
      </c>
      <c r="C56" s="18" t="s">
        <v>6893</v>
      </c>
      <c r="D56" s="18" t="s">
        <v>969</v>
      </c>
      <c r="E56" s="18" t="s">
        <v>3610</v>
      </c>
    </row>
    <row r="57" spans="1:5" ht="14.25" customHeight="1" x14ac:dyDescent="0.2">
      <c r="A57" s="18" t="s">
        <v>5497</v>
      </c>
      <c r="B57" s="18" t="s">
        <v>6928</v>
      </c>
      <c r="C57" s="18" t="s">
        <v>6929</v>
      </c>
      <c r="D57" s="18" t="s">
        <v>2858</v>
      </c>
    </row>
    <row r="58" spans="1:5" ht="14.25" customHeight="1" x14ac:dyDescent="0.2">
      <c r="A58" s="18" t="s">
        <v>6930</v>
      </c>
      <c r="B58" s="18" t="s">
        <v>6931</v>
      </c>
      <c r="C58" s="18" t="s">
        <v>2337</v>
      </c>
      <c r="D58" s="18" t="s">
        <v>633</v>
      </c>
    </row>
    <row r="59" spans="1:5" ht="14.25" customHeight="1" x14ac:dyDescent="0.2">
      <c r="A59" s="18" t="s">
        <v>6932</v>
      </c>
      <c r="B59" s="18" t="s">
        <v>5606</v>
      </c>
      <c r="C59" s="18" t="s">
        <v>1719</v>
      </c>
      <c r="D59" s="18" t="s">
        <v>6933</v>
      </c>
    </row>
    <row r="60" spans="1:5" ht="14.25" customHeight="1" x14ac:dyDescent="0.2">
      <c r="A60" s="18" t="s">
        <v>6934</v>
      </c>
      <c r="B60" s="18" t="s">
        <v>6935</v>
      </c>
      <c r="C60" s="18" t="s">
        <v>6936</v>
      </c>
      <c r="D60" s="18" t="s">
        <v>6937</v>
      </c>
    </row>
    <row r="61" spans="1:5" ht="14.25" customHeight="1" x14ac:dyDescent="0.2">
      <c r="A61" s="18" t="s">
        <v>2809</v>
      </c>
      <c r="B61" s="18" t="s">
        <v>6938</v>
      </c>
      <c r="C61" s="18" t="s">
        <v>6939</v>
      </c>
      <c r="D61" s="18" t="s">
        <v>4029</v>
      </c>
    </row>
    <row r="62" spans="1:5" ht="14.25" customHeight="1" x14ac:dyDescent="0.2">
      <c r="A62" s="18" t="s">
        <v>6940</v>
      </c>
      <c r="B62" s="18" t="s">
        <v>6820</v>
      </c>
      <c r="C62" s="18" t="s">
        <v>6941</v>
      </c>
      <c r="D62" s="18" t="s">
        <v>4993</v>
      </c>
    </row>
    <row r="63" spans="1:5" ht="14.25" customHeight="1" x14ac:dyDescent="0.2">
      <c r="A63" s="18" t="s">
        <v>4353</v>
      </c>
      <c r="B63" s="18" t="s">
        <v>6942</v>
      </c>
      <c r="C63" s="18" t="s">
        <v>1047</v>
      </c>
      <c r="D63" s="18" t="s">
        <v>1872</v>
      </c>
    </row>
    <row r="64" spans="1:5" ht="14.25" customHeight="1" x14ac:dyDescent="0.2">
      <c r="A64" s="18" t="s">
        <v>133</v>
      </c>
      <c r="B64" s="18" t="s">
        <v>6943</v>
      </c>
      <c r="C64" s="18" t="s">
        <v>6944</v>
      </c>
      <c r="D64" s="18" t="s">
        <v>881</v>
      </c>
    </row>
    <row r="65" spans="1:4" ht="14.25" customHeight="1" x14ac:dyDescent="0.2">
      <c r="A65" s="18" t="s">
        <v>6910</v>
      </c>
      <c r="B65" s="18" t="s">
        <v>6848</v>
      </c>
      <c r="C65" s="18" t="s">
        <v>6945</v>
      </c>
      <c r="D65" s="18" t="s">
        <v>562</v>
      </c>
    </row>
    <row r="66" spans="1:4" ht="14.25" customHeight="1" x14ac:dyDescent="0.2">
      <c r="A66" s="18" t="s">
        <v>5499</v>
      </c>
      <c r="B66" s="18" t="s">
        <v>5512</v>
      </c>
      <c r="C66" s="18" t="s">
        <v>6924</v>
      </c>
      <c r="D66" s="18" t="s">
        <v>6946</v>
      </c>
    </row>
    <row r="67" spans="1:4" ht="14.25" customHeight="1" x14ac:dyDescent="0.2">
      <c r="A67" s="18" t="s">
        <v>5453</v>
      </c>
      <c r="B67" s="18" t="s">
        <v>6947</v>
      </c>
      <c r="C67" s="18" t="s">
        <v>6948</v>
      </c>
      <c r="D67" s="18" t="s">
        <v>199</v>
      </c>
    </row>
    <row r="68" spans="1:4" ht="14.25" customHeight="1" x14ac:dyDescent="0.2">
      <c r="A68" s="18" t="s">
        <v>5452</v>
      </c>
      <c r="B68" s="18" t="s">
        <v>6949</v>
      </c>
      <c r="C68" s="18" t="s">
        <v>6950</v>
      </c>
      <c r="D68" s="18" t="s">
        <v>6951</v>
      </c>
    </row>
    <row r="69" spans="1:4" ht="14.25" customHeight="1" x14ac:dyDescent="0.2">
      <c r="A69" s="18" t="s">
        <v>969</v>
      </c>
      <c r="B69" s="18" t="s">
        <v>6952</v>
      </c>
      <c r="C69" s="18" t="s">
        <v>633</v>
      </c>
      <c r="D69" s="18" t="s">
        <v>2209</v>
      </c>
    </row>
    <row r="70" spans="1:4" ht="14.25" customHeight="1" x14ac:dyDescent="0.2">
      <c r="A70" s="18" t="s">
        <v>6953</v>
      </c>
      <c r="B70" s="18" t="s">
        <v>6954</v>
      </c>
      <c r="C70" s="18" t="s">
        <v>6955</v>
      </c>
      <c r="D70" s="18" t="s">
        <v>496</v>
      </c>
    </row>
    <row r="71" spans="1:4" ht="14.25" customHeight="1" x14ac:dyDescent="0.2">
      <c r="A71" s="18" t="s">
        <v>6950</v>
      </c>
      <c r="B71" s="18" t="s">
        <v>5654</v>
      </c>
      <c r="C71" s="18" t="s">
        <v>5490</v>
      </c>
      <c r="D71" s="18" t="s">
        <v>798</v>
      </c>
    </row>
    <row r="72" spans="1:4" ht="14.25" customHeight="1" x14ac:dyDescent="0.2">
      <c r="A72" s="18" t="s">
        <v>633</v>
      </c>
      <c r="B72" s="18" t="s">
        <v>6956</v>
      </c>
      <c r="C72" s="18" t="s">
        <v>199</v>
      </c>
      <c r="D72" s="18" t="s">
        <v>6957</v>
      </c>
    </row>
    <row r="73" spans="1:4" ht="14.25" customHeight="1" x14ac:dyDescent="0.2">
      <c r="A73" s="18" t="s">
        <v>6933</v>
      </c>
      <c r="B73" s="18" t="s">
        <v>6958</v>
      </c>
      <c r="C73" s="18" t="s">
        <v>1288</v>
      </c>
      <c r="D73" s="18" t="s">
        <v>6959</v>
      </c>
    </row>
    <row r="74" spans="1:4" ht="14.25" customHeight="1" x14ac:dyDescent="0.2">
      <c r="A74" s="18" t="s">
        <v>6860</v>
      </c>
      <c r="B74" s="18" t="s">
        <v>6960</v>
      </c>
      <c r="C74" s="18" t="s">
        <v>6961</v>
      </c>
      <c r="D74" s="18" t="s">
        <v>1127</v>
      </c>
    </row>
    <row r="75" spans="1:4" ht="14.25" customHeight="1" x14ac:dyDescent="0.2">
      <c r="A75" s="18" t="s">
        <v>6962</v>
      </c>
      <c r="B75" s="18" t="s">
        <v>217</v>
      </c>
      <c r="C75" s="18" t="s">
        <v>2072</v>
      </c>
      <c r="D75" s="18" t="s">
        <v>6894</v>
      </c>
    </row>
    <row r="76" spans="1:4" ht="14.25" customHeight="1" x14ac:dyDescent="0.2">
      <c r="A76" s="18" t="s">
        <v>6963</v>
      </c>
      <c r="B76" s="18" t="s">
        <v>6964</v>
      </c>
      <c r="C76" s="18" t="s">
        <v>751</v>
      </c>
      <c r="D76" s="18" t="s">
        <v>724</v>
      </c>
    </row>
    <row r="77" spans="1:4" ht="14.25" customHeight="1" x14ac:dyDescent="0.2">
      <c r="A77" s="18" t="s">
        <v>6965</v>
      </c>
      <c r="B77" s="18" t="s">
        <v>5642</v>
      </c>
      <c r="D77" s="18" t="s">
        <v>1288</v>
      </c>
    </row>
    <row r="78" spans="1:4" ht="14.25" customHeight="1" x14ac:dyDescent="0.2">
      <c r="A78" s="18" t="s">
        <v>600</v>
      </c>
      <c r="B78" s="18" t="s">
        <v>6966</v>
      </c>
      <c r="D78" s="18" t="s">
        <v>2072</v>
      </c>
    </row>
    <row r="79" spans="1:4" ht="14.25" customHeight="1" x14ac:dyDescent="0.2">
      <c r="A79" s="18" t="s">
        <v>4029</v>
      </c>
      <c r="B79" s="18" t="s">
        <v>6967</v>
      </c>
    </row>
    <row r="80" spans="1:4" ht="14.25" customHeight="1" x14ac:dyDescent="0.2">
      <c r="A80" s="18" t="s">
        <v>6968</v>
      </c>
      <c r="B80" s="18" t="s">
        <v>6969</v>
      </c>
    </row>
    <row r="81" spans="1:2" ht="14.25" customHeight="1" x14ac:dyDescent="0.2">
      <c r="A81" s="18" t="s">
        <v>1026</v>
      </c>
      <c r="B81" s="18" t="s">
        <v>6970</v>
      </c>
    </row>
    <row r="82" spans="1:2" ht="14.25" customHeight="1" x14ac:dyDescent="0.2">
      <c r="A82" s="18" t="s">
        <v>6971</v>
      </c>
      <c r="B82" s="18" t="s">
        <v>433</v>
      </c>
    </row>
    <row r="83" spans="1:2" ht="14.25" customHeight="1" x14ac:dyDescent="0.2">
      <c r="A83" s="18" t="s">
        <v>2951</v>
      </c>
      <c r="B83" s="18" t="s">
        <v>6972</v>
      </c>
    </row>
    <row r="84" spans="1:2" ht="14.25" customHeight="1" x14ac:dyDescent="0.2">
      <c r="A84" s="18" t="s">
        <v>881</v>
      </c>
      <c r="B84" s="18" t="s">
        <v>2558</v>
      </c>
    </row>
    <row r="85" spans="1:2" ht="14.25" customHeight="1" x14ac:dyDescent="0.2">
      <c r="A85" s="18" t="s">
        <v>6973</v>
      </c>
      <c r="B85" s="18" t="s">
        <v>6873</v>
      </c>
    </row>
    <row r="86" spans="1:2" ht="14.25" customHeight="1" x14ac:dyDescent="0.2">
      <c r="A86" s="18" t="s">
        <v>5490</v>
      </c>
      <c r="B86" s="18" t="s">
        <v>1147</v>
      </c>
    </row>
    <row r="87" spans="1:2" ht="14.25" customHeight="1" x14ac:dyDescent="0.2">
      <c r="A87" s="18" t="s">
        <v>5615</v>
      </c>
      <c r="B87" s="18" t="s">
        <v>6871</v>
      </c>
    </row>
    <row r="88" spans="1:2" ht="14.25" customHeight="1" x14ac:dyDescent="0.2">
      <c r="A88" s="18" t="s">
        <v>6974</v>
      </c>
      <c r="B88" s="18" t="s">
        <v>6875</v>
      </c>
    </row>
    <row r="89" spans="1:2" ht="14.25" customHeight="1" x14ac:dyDescent="0.2">
      <c r="A89" s="18" t="s">
        <v>6975</v>
      </c>
      <c r="B89" s="18" t="s">
        <v>179</v>
      </c>
    </row>
    <row r="90" spans="1:2" ht="14.25" customHeight="1" x14ac:dyDescent="0.2">
      <c r="A90" s="18" t="s">
        <v>562</v>
      </c>
      <c r="B90" s="18" t="s">
        <v>6976</v>
      </c>
    </row>
    <row r="91" spans="1:2" ht="14.25" customHeight="1" x14ac:dyDescent="0.2">
      <c r="A91" s="18" t="s">
        <v>6977</v>
      </c>
      <c r="B91" s="18" t="s">
        <v>6884</v>
      </c>
    </row>
    <row r="92" spans="1:2" ht="14.25" customHeight="1" x14ac:dyDescent="0.2">
      <c r="A92" s="18" t="s">
        <v>199</v>
      </c>
      <c r="B92" s="18" t="s">
        <v>6978</v>
      </c>
    </row>
    <row r="93" spans="1:2" ht="14.25" customHeight="1" x14ac:dyDescent="0.2">
      <c r="A93" s="18" t="s">
        <v>2209</v>
      </c>
      <c r="B93" s="18" t="s">
        <v>6979</v>
      </c>
    </row>
    <row r="94" spans="1:2" ht="14.25" customHeight="1" x14ac:dyDescent="0.2">
      <c r="A94" s="18" t="s">
        <v>496</v>
      </c>
      <c r="B94" s="18" t="s">
        <v>6980</v>
      </c>
    </row>
    <row r="95" spans="1:2" ht="14.25" customHeight="1" x14ac:dyDescent="0.2">
      <c r="A95" s="18" t="s">
        <v>6981</v>
      </c>
      <c r="B95" s="18" t="s">
        <v>6982</v>
      </c>
    </row>
    <row r="96" spans="1:2" ht="14.25" customHeight="1" x14ac:dyDescent="0.2">
      <c r="A96" s="18" t="s">
        <v>6957</v>
      </c>
      <c r="B96" s="18" t="s">
        <v>6983</v>
      </c>
    </row>
    <row r="97" spans="1:2" ht="14.25" customHeight="1" x14ac:dyDescent="0.2">
      <c r="A97" s="18" t="s">
        <v>6984</v>
      </c>
      <c r="B97" s="18" t="s">
        <v>6985</v>
      </c>
    </row>
    <row r="98" spans="1:2" ht="14.25" customHeight="1" x14ac:dyDescent="0.2">
      <c r="A98" s="18" t="s">
        <v>6986</v>
      </c>
      <c r="B98" s="18" t="s">
        <v>6890</v>
      </c>
    </row>
    <row r="99" spans="1:2" ht="14.25" customHeight="1" x14ac:dyDescent="0.2">
      <c r="A99" s="18" t="s">
        <v>5634</v>
      </c>
      <c r="B99" s="18" t="s">
        <v>6987</v>
      </c>
    </row>
    <row r="100" spans="1:2" ht="14.25" customHeight="1" x14ac:dyDescent="0.2">
      <c r="A100" s="18" t="s">
        <v>6988</v>
      </c>
      <c r="B100" s="18" t="s">
        <v>6989</v>
      </c>
    </row>
    <row r="101" spans="1:2" ht="14.25" customHeight="1" x14ac:dyDescent="0.2">
      <c r="A101" s="18" t="s">
        <v>1127</v>
      </c>
      <c r="B101" s="18" t="s">
        <v>6990</v>
      </c>
    </row>
    <row r="102" spans="1:2" ht="14.25" customHeight="1" x14ac:dyDescent="0.2">
      <c r="A102" s="18" t="s">
        <v>2721</v>
      </c>
      <c r="B102" s="18" t="s">
        <v>6868</v>
      </c>
    </row>
    <row r="103" spans="1:2" ht="14.25" customHeight="1" x14ac:dyDescent="0.2">
      <c r="A103" s="18" t="s">
        <v>6888</v>
      </c>
      <c r="B103" s="18" t="s">
        <v>6991</v>
      </c>
    </row>
    <row r="104" spans="1:2" ht="14.25" customHeight="1" x14ac:dyDescent="0.2">
      <c r="A104" s="18" t="s">
        <v>6894</v>
      </c>
      <c r="B104" s="18" t="s">
        <v>6992</v>
      </c>
    </row>
    <row r="105" spans="1:2" ht="14.25" customHeight="1" x14ac:dyDescent="0.2">
      <c r="A105" s="18" t="s">
        <v>724</v>
      </c>
      <c r="B105" s="18" t="s">
        <v>3180</v>
      </c>
    </row>
    <row r="106" spans="1:2" ht="14.25" customHeight="1" x14ac:dyDescent="0.2">
      <c r="A106" s="18" t="s">
        <v>6900</v>
      </c>
      <c r="B106" s="18" t="s">
        <v>6911</v>
      </c>
    </row>
    <row r="107" spans="1:2" ht="14.25" customHeight="1" x14ac:dyDescent="0.2">
      <c r="A107" s="18" t="s">
        <v>5008</v>
      </c>
      <c r="B107" s="18" t="s">
        <v>6993</v>
      </c>
    </row>
    <row r="108" spans="1:2" ht="14.25" customHeight="1" x14ac:dyDescent="0.2">
      <c r="A108" s="18" t="s">
        <v>6961</v>
      </c>
      <c r="B108" s="18" t="s">
        <v>3491</v>
      </c>
    </row>
    <row r="109" spans="1:2" ht="14.25" customHeight="1" x14ac:dyDescent="0.2">
      <c r="A109" s="18" t="s">
        <v>5617</v>
      </c>
      <c r="B109" s="18" t="s">
        <v>6994</v>
      </c>
    </row>
    <row r="110" spans="1:2" ht="14.25" customHeight="1" x14ac:dyDescent="0.2">
      <c r="A110" s="18" t="s">
        <v>2072</v>
      </c>
      <c r="B110" s="18" t="s">
        <v>6995</v>
      </c>
    </row>
    <row r="111" spans="1:2" ht="14.25" customHeight="1" x14ac:dyDescent="0.2">
      <c r="A111" s="18" t="s">
        <v>231</v>
      </c>
      <c r="B111" s="18" t="s">
        <v>6996</v>
      </c>
    </row>
    <row r="112" spans="1:2" ht="14.25" customHeight="1" x14ac:dyDescent="0.2">
      <c r="A112" s="18" t="s">
        <v>787</v>
      </c>
      <c r="B112" s="18" t="s">
        <v>6913</v>
      </c>
    </row>
    <row r="113" spans="1:2" ht="14.25" customHeight="1" x14ac:dyDescent="0.2">
      <c r="A113" s="18" t="s">
        <v>6997</v>
      </c>
      <c r="B113" s="18" t="s">
        <v>6916</v>
      </c>
    </row>
    <row r="114" spans="1:2" ht="14.25" customHeight="1" x14ac:dyDescent="0.2">
      <c r="A114" s="18" t="s">
        <v>220</v>
      </c>
      <c r="B114" s="18" t="s">
        <v>6998</v>
      </c>
    </row>
    <row r="115" spans="1:2" ht="14.25" customHeight="1" x14ac:dyDescent="0.2">
      <c r="A115" s="18" t="s">
        <v>471</v>
      </c>
      <c r="B115" s="18" t="s">
        <v>6999</v>
      </c>
    </row>
    <row r="116" spans="1:2" ht="14.25" customHeight="1" x14ac:dyDescent="0.2">
      <c r="A116" s="18" t="s">
        <v>3755</v>
      </c>
      <c r="B116" s="18" t="s">
        <v>70</v>
      </c>
    </row>
    <row r="117" spans="1:2" ht="14.25" customHeight="1" x14ac:dyDescent="0.2">
      <c r="A117" s="18" t="s">
        <v>3957</v>
      </c>
      <c r="B117" s="18" t="s">
        <v>5644</v>
      </c>
    </row>
    <row r="118" spans="1:2" ht="14.25" customHeight="1" x14ac:dyDescent="0.2">
      <c r="A118" s="18" t="s">
        <v>1781</v>
      </c>
      <c r="B118" s="18" t="s">
        <v>7000</v>
      </c>
    </row>
    <row r="119" spans="1:2" ht="14.25" customHeight="1" x14ac:dyDescent="0.2">
      <c r="A119" s="18" t="s">
        <v>7001</v>
      </c>
      <c r="B119" s="18" t="s">
        <v>1718</v>
      </c>
    </row>
    <row r="120" spans="1:2" ht="14.25" customHeight="1" x14ac:dyDescent="0.2">
      <c r="B120" s="18" t="s">
        <v>6929</v>
      </c>
    </row>
    <row r="121" spans="1:2" ht="14.25" customHeight="1" x14ac:dyDescent="0.2">
      <c r="B121" s="18" t="s">
        <v>7002</v>
      </c>
    </row>
    <row r="122" spans="1:2" ht="14.25" customHeight="1" x14ac:dyDescent="0.2">
      <c r="B122" s="18" t="s">
        <v>7003</v>
      </c>
    </row>
    <row r="123" spans="1:2" ht="14.25" customHeight="1" x14ac:dyDescent="0.2">
      <c r="B123" s="18" t="s">
        <v>1719</v>
      </c>
    </row>
    <row r="124" spans="1:2" ht="14.25" customHeight="1" x14ac:dyDescent="0.2">
      <c r="B124" s="18" t="s">
        <v>7004</v>
      </c>
    </row>
    <row r="125" spans="1:2" ht="14.25" customHeight="1" x14ac:dyDescent="0.2">
      <c r="B125" s="18" t="s">
        <v>7005</v>
      </c>
    </row>
    <row r="126" spans="1:2" ht="14.25" customHeight="1" x14ac:dyDescent="0.2">
      <c r="B126" s="18" t="s">
        <v>1047</v>
      </c>
    </row>
    <row r="127" spans="1:2" ht="14.25" customHeight="1" x14ac:dyDescent="0.2">
      <c r="B127" s="18" t="s">
        <v>7006</v>
      </c>
    </row>
    <row r="128" spans="1:2" ht="14.25" customHeight="1" x14ac:dyDescent="0.2">
      <c r="B128" s="18" t="s">
        <v>5497</v>
      </c>
    </row>
    <row r="129" spans="2:2" ht="14.25" customHeight="1" x14ac:dyDescent="0.2">
      <c r="B129" s="18" t="s">
        <v>7007</v>
      </c>
    </row>
    <row r="130" spans="2:2" ht="14.25" customHeight="1" x14ac:dyDescent="0.2">
      <c r="B130" s="18" t="s">
        <v>5449</v>
      </c>
    </row>
    <row r="131" spans="2:2" ht="14.25" customHeight="1" x14ac:dyDescent="0.2">
      <c r="B131" s="18" t="s">
        <v>7008</v>
      </c>
    </row>
    <row r="132" spans="2:2" ht="14.25" customHeight="1" x14ac:dyDescent="0.2">
      <c r="B132" s="18" t="s">
        <v>7009</v>
      </c>
    </row>
    <row r="133" spans="2:2" ht="14.25" customHeight="1" x14ac:dyDescent="0.2">
      <c r="B133" s="18" t="s">
        <v>7010</v>
      </c>
    </row>
    <row r="134" spans="2:2" ht="14.25" customHeight="1" x14ac:dyDescent="0.2">
      <c r="B134" s="18" t="s">
        <v>7011</v>
      </c>
    </row>
    <row r="135" spans="2:2" ht="14.25" customHeight="1" x14ac:dyDescent="0.2">
      <c r="B135" s="18" t="s">
        <v>2809</v>
      </c>
    </row>
    <row r="136" spans="2:2" ht="14.25" customHeight="1" x14ac:dyDescent="0.2">
      <c r="B136" s="18" t="s">
        <v>7012</v>
      </c>
    </row>
    <row r="137" spans="2:2" ht="14.25" customHeight="1" x14ac:dyDescent="0.2">
      <c r="B137" s="18" t="s">
        <v>6940</v>
      </c>
    </row>
    <row r="138" spans="2:2" ht="14.25" customHeight="1" x14ac:dyDescent="0.2">
      <c r="B138" s="18" t="s">
        <v>4353</v>
      </c>
    </row>
    <row r="139" spans="2:2" ht="14.25" customHeight="1" x14ac:dyDescent="0.2">
      <c r="B139" s="18" t="s">
        <v>7013</v>
      </c>
    </row>
    <row r="140" spans="2:2" ht="14.25" customHeight="1" x14ac:dyDescent="0.2">
      <c r="B140" s="18" t="s">
        <v>133</v>
      </c>
    </row>
    <row r="141" spans="2:2" ht="14.25" customHeight="1" x14ac:dyDescent="0.2">
      <c r="B141" s="18" t="s">
        <v>5499</v>
      </c>
    </row>
    <row r="142" spans="2:2" ht="14.25" customHeight="1" x14ac:dyDescent="0.2">
      <c r="B142" s="18" t="s">
        <v>5453</v>
      </c>
    </row>
    <row r="143" spans="2:2" ht="14.25" customHeight="1" x14ac:dyDescent="0.2">
      <c r="B143" s="18" t="s">
        <v>633</v>
      </c>
    </row>
    <row r="144" spans="2:2" ht="14.25" customHeight="1" x14ac:dyDescent="0.2">
      <c r="B144" s="18" t="s">
        <v>6860</v>
      </c>
    </row>
    <row r="145" spans="2:2" ht="14.25" customHeight="1" x14ac:dyDescent="0.2">
      <c r="B145" s="18" t="s">
        <v>600</v>
      </c>
    </row>
    <row r="146" spans="2:2" ht="14.25" customHeight="1" x14ac:dyDescent="0.2">
      <c r="B146" s="18" t="s">
        <v>6869</v>
      </c>
    </row>
    <row r="147" spans="2:2" ht="14.25" customHeight="1" x14ac:dyDescent="0.2">
      <c r="B147" s="18" t="s">
        <v>7014</v>
      </c>
    </row>
    <row r="148" spans="2:2" ht="14.25" customHeight="1" x14ac:dyDescent="0.2">
      <c r="B148" s="18" t="s">
        <v>1872</v>
      </c>
    </row>
    <row r="149" spans="2:2" ht="14.25" customHeight="1" x14ac:dyDescent="0.2">
      <c r="B149" s="18" t="s">
        <v>1026</v>
      </c>
    </row>
    <row r="150" spans="2:2" ht="14.25" customHeight="1" x14ac:dyDescent="0.2">
      <c r="B150" s="18" t="s">
        <v>6971</v>
      </c>
    </row>
    <row r="151" spans="2:2" ht="14.25" customHeight="1" x14ac:dyDescent="0.2">
      <c r="B151" s="18" t="s">
        <v>2951</v>
      </c>
    </row>
    <row r="152" spans="2:2" ht="14.25" customHeight="1" x14ac:dyDescent="0.2">
      <c r="B152" s="18" t="s">
        <v>7015</v>
      </c>
    </row>
    <row r="153" spans="2:2" ht="14.25" customHeight="1" x14ac:dyDescent="0.2">
      <c r="B153" s="18" t="s">
        <v>881</v>
      </c>
    </row>
    <row r="154" spans="2:2" ht="14.25" customHeight="1" x14ac:dyDescent="0.2">
      <c r="B154" s="18" t="s">
        <v>562</v>
      </c>
    </row>
    <row r="155" spans="2:2" ht="14.25" customHeight="1" x14ac:dyDescent="0.2">
      <c r="B155" s="18" t="s">
        <v>7016</v>
      </c>
    </row>
    <row r="156" spans="2:2" ht="14.25" customHeight="1" x14ac:dyDescent="0.2">
      <c r="B156" s="18" t="s">
        <v>7017</v>
      </c>
    </row>
    <row r="157" spans="2:2" ht="14.25" customHeight="1" x14ac:dyDescent="0.2">
      <c r="B157" s="18" t="s">
        <v>199</v>
      </c>
    </row>
    <row r="158" spans="2:2" ht="14.25" customHeight="1" x14ac:dyDescent="0.2">
      <c r="B158" s="18" t="s">
        <v>496</v>
      </c>
    </row>
    <row r="159" spans="2:2" ht="14.25" customHeight="1" x14ac:dyDescent="0.2">
      <c r="B159" s="18" t="s">
        <v>1127</v>
      </c>
    </row>
    <row r="160" spans="2:2" ht="14.25" customHeight="1" x14ac:dyDescent="0.2">
      <c r="B160" s="18" t="s">
        <v>724</v>
      </c>
    </row>
    <row r="161" spans="2:2" ht="14.25" customHeight="1" x14ac:dyDescent="0.2">
      <c r="B161" s="18" t="s">
        <v>7018</v>
      </c>
    </row>
    <row r="162" spans="2:2" ht="14.25" customHeight="1" x14ac:dyDescent="0.2">
      <c r="B162" s="18" t="s">
        <v>5008</v>
      </c>
    </row>
    <row r="163" spans="2:2" ht="14.25" customHeight="1" x14ac:dyDescent="0.2">
      <c r="B163" s="18" t="s">
        <v>2072</v>
      </c>
    </row>
    <row r="164" spans="2:2" ht="14.25" customHeight="1" x14ac:dyDescent="0.2">
      <c r="B164" s="18" t="s">
        <v>787</v>
      </c>
    </row>
    <row r="165" spans="2:2" ht="14.25" customHeight="1" x14ac:dyDescent="0.2">
      <c r="B165" s="18" t="s">
        <v>641</v>
      </c>
    </row>
    <row r="166" spans="2:2" ht="14.25" customHeight="1" x14ac:dyDescent="0.2"/>
    <row r="167" spans="2:2" ht="14.25" customHeight="1" x14ac:dyDescent="0.2"/>
    <row r="168" spans="2:2" ht="14.25" customHeight="1" x14ac:dyDescent="0.2"/>
    <row r="169" spans="2:2" ht="14.25" customHeight="1" x14ac:dyDescent="0.2"/>
    <row r="170" spans="2:2" ht="14.25" customHeight="1" x14ac:dyDescent="0.2"/>
    <row r="171" spans="2:2" ht="14.25" customHeight="1" x14ac:dyDescent="0.2"/>
    <row r="172" spans="2:2" ht="14.25" customHeight="1" x14ac:dyDescent="0.2"/>
    <row r="173" spans="2:2" ht="14.25" customHeight="1" x14ac:dyDescent="0.2"/>
    <row r="174" spans="2:2" ht="14.25" customHeight="1" x14ac:dyDescent="0.2"/>
    <row r="175" spans="2:2" ht="14.25" customHeight="1" x14ac:dyDescent="0.2"/>
    <row r="176" spans="2:2"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00"/>
  <sheetViews>
    <sheetView workbookViewId="0"/>
  </sheetViews>
  <sheetFormatPr baseColWidth="10" defaultColWidth="14.5" defaultRowHeight="15" customHeight="1" x14ac:dyDescent="0.2"/>
  <cols>
    <col min="1" max="1" width="35.6640625" customWidth="1"/>
    <col min="2" max="2" width="46" customWidth="1"/>
    <col min="3" max="3" width="41.83203125" customWidth="1"/>
    <col min="4" max="4" width="42.1640625" customWidth="1"/>
    <col min="5" max="5" width="40.1640625" customWidth="1"/>
    <col min="6" max="26" width="8.6640625" customWidth="1"/>
  </cols>
  <sheetData>
    <row r="1" spans="1:4" ht="14.25" customHeight="1" x14ac:dyDescent="0.2">
      <c r="A1" s="18" t="s">
        <v>7019</v>
      </c>
      <c r="B1" s="18" t="s">
        <v>7020</v>
      </c>
      <c r="C1" s="18" t="s">
        <v>7021</v>
      </c>
      <c r="D1" s="18" t="s">
        <v>7022</v>
      </c>
    </row>
    <row r="2" spans="1:4" ht="14.25" customHeight="1" x14ac:dyDescent="0.2">
      <c r="A2" s="111" t="s">
        <v>7023</v>
      </c>
      <c r="B2" s="111" t="s">
        <v>7024</v>
      </c>
      <c r="C2" s="111" t="s">
        <v>7025</v>
      </c>
      <c r="D2" s="111" t="s">
        <v>7026</v>
      </c>
    </row>
    <row r="3" spans="1:4" ht="14.25" customHeight="1" x14ac:dyDescent="0.2">
      <c r="A3" s="111" t="s">
        <v>7027</v>
      </c>
      <c r="B3" s="111" t="s">
        <v>7028</v>
      </c>
      <c r="C3" s="111" t="s">
        <v>7029</v>
      </c>
      <c r="D3" s="111" t="s">
        <v>7030</v>
      </c>
    </row>
    <row r="4" spans="1:4" ht="14.25" customHeight="1" x14ac:dyDescent="0.2">
      <c r="A4" s="111" t="s">
        <v>7031</v>
      </c>
      <c r="B4" s="111" t="s">
        <v>7032</v>
      </c>
      <c r="C4" s="111" t="s">
        <v>7033</v>
      </c>
      <c r="D4" s="111" t="s">
        <v>7034</v>
      </c>
    </row>
    <row r="5" spans="1:4" ht="14.25" customHeight="1" x14ac:dyDescent="0.2">
      <c r="A5" s="111" t="s">
        <v>7035</v>
      </c>
      <c r="B5" s="111" t="s">
        <v>7036</v>
      </c>
      <c r="C5" s="111" t="s">
        <v>7037</v>
      </c>
      <c r="D5" s="111" t="s">
        <v>7038</v>
      </c>
    </row>
    <row r="6" spans="1:4" ht="14.25" customHeight="1" x14ac:dyDescent="0.2">
      <c r="A6" s="111" t="s">
        <v>7039</v>
      </c>
      <c r="B6" s="111" t="s">
        <v>7040</v>
      </c>
      <c r="C6" s="111" t="s">
        <v>7041</v>
      </c>
      <c r="D6" s="111" t="s">
        <v>7042</v>
      </c>
    </row>
    <row r="7" spans="1:4" ht="14.25" customHeight="1" x14ac:dyDescent="0.2">
      <c r="A7" s="111" t="s">
        <v>7043</v>
      </c>
      <c r="B7" s="111" t="s">
        <v>7044</v>
      </c>
      <c r="C7" s="111" t="s">
        <v>7045</v>
      </c>
      <c r="D7" s="111" t="s">
        <v>7046</v>
      </c>
    </row>
    <row r="8" spans="1:4" ht="14.25" customHeight="1" x14ac:dyDescent="0.2">
      <c r="A8" s="111" t="s">
        <v>7047</v>
      </c>
      <c r="B8" s="111" t="s">
        <v>7048</v>
      </c>
      <c r="C8" s="111" t="s">
        <v>7049</v>
      </c>
      <c r="D8" s="111" t="s">
        <v>7049</v>
      </c>
    </row>
    <row r="9" spans="1:4" ht="14.25" customHeight="1" x14ac:dyDescent="0.2">
      <c r="A9" s="111" t="s">
        <v>7050</v>
      </c>
      <c r="B9" s="111" t="s">
        <v>7051</v>
      </c>
      <c r="C9" s="111" t="s">
        <v>7052</v>
      </c>
      <c r="D9" s="111" t="s">
        <v>7053</v>
      </c>
    </row>
    <row r="10" spans="1:4" ht="14.25" customHeight="1" x14ac:dyDescent="0.2">
      <c r="A10" s="111" t="s">
        <v>7054</v>
      </c>
      <c r="B10" s="111" t="s">
        <v>7055</v>
      </c>
      <c r="C10" s="111" t="s">
        <v>7056</v>
      </c>
      <c r="D10" s="111" t="s">
        <v>7057</v>
      </c>
    </row>
    <row r="11" spans="1:4" ht="14.25" customHeight="1" x14ac:dyDescent="0.2">
      <c r="A11" s="111" t="s">
        <v>7058</v>
      </c>
      <c r="B11" s="111" t="s">
        <v>7059</v>
      </c>
      <c r="C11" s="111" t="s">
        <v>7060</v>
      </c>
      <c r="D11" s="111" t="s">
        <v>7061</v>
      </c>
    </row>
    <row r="12" spans="1:4" ht="14.25" customHeight="1" x14ac:dyDescent="0.2">
      <c r="A12" s="111" t="s">
        <v>7062</v>
      </c>
      <c r="B12" s="111" t="s">
        <v>7062</v>
      </c>
      <c r="C12" s="111" t="s">
        <v>7062</v>
      </c>
      <c r="D12" s="111" t="s">
        <v>7063</v>
      </c>
    </row>
    <row r="13" spans="1:4" ht="14.25" customHeight="1" x14ac:dyDescent="0.2">
      <c r="A13" s="111" t="s">
        <v>7064</v>
      </c>
      <c r="B13" s="111" t="s">
        <v>7065</v>
      </c>
      <c r="C13" s="111" t="s">
        <v>7066</v>
      </c>
      <c r="D13" s="111" t="s">
        <v>7067</v>
      </c>
    </row>
    <row r="14" spans="1:4" ht="14.25" customHeight="1" x14ac:dyDescent="0.2">
      <c r="A14" s="111" t="s">
        <v>7068</v>
      </c>
      <c r="B14" s="111" t="s">
        <v>7069</v>
      </c>
      <c r="C14" s="111" t="s">
        <v>7070</v>
      </c>
      <c r="D14" s="111" t="s">
        <v>7071</v>
      </c>
    </row>
    <row r="15" spans="1:4" ht="14.25" customHeight="1" x14ac:dyDescent="0.2">
      <c r="A15" s="111" t="s">
        <v>7072</v>
      </c>
      <c r="B15" s="111" t="s">
        <v>7073</v>
      </c>
      <c r="C15" s="111" t="s">
        <v>7074</v>
      </c>
      <c r="D15" s="111" t="s">
        <v>7075</v>
      </c>
    </row>
    <row r="16" spans="1:4" ht="14.25" customHeight="1" x14ac:dyDescent="0.2">
      <c r="A16" s="111" t="s">
        <v>7076</v>
      </c>
      <c r="B16" s="111" t="s">
        <v>7077</v>
      </c>
      <c r="C16" s="111" t="s">
        <v>7078</v>
      </c>
      <c r="D16" s="111" t="s">
        <v>7079</v>
      </c>
    </row>
    <row r="17" spans="1:4" ht="14.25" customHeight="1" x14ac:dyDescent="0.2">
      <c r="A17" s="111" t="s">
        <v>7080</v>
      </c>
      <c r="B17" s="111" t="s">
        <v>7081</v>
      </c>
      <c r="C17" s="111" t="s">
        <v>7082</v>
      </c>
      <c r="D17" s="111" t="s">
        <v>7083</v>
      </c>
    </row>
    <row r="18" spans="1:4" ht="14.25" customHeight="1" x14ac:dyDescent="0.2">
      <c r="A18" s="111" t="s">
        <v>7084</v>
      </c>
      <c r="B18" s="111" t="s">
        <v>7085</v>
      </c>
      <c r="C18" s="111" t="s">
        <v>7086</v>
      </c>
      <c r="D18" s="111" t="s">
        <v>7087</v>
      </c>
    </row>
    <row r="19" spans="1:4" ht="14.25" customHeight="1" x14ac:dyDescent="0.2">
      <c r="C19" s="112" t="s">
        <v>7088</v>
      </c>
    </row>
    <row r="20" spans="1:4" ht="14.25" customHeight="1" x14ac:dyDescent="0.2"/>
    <row r="21" spans="1:4" ht="14.25" customHeight="1" x14ac:dyDescent="0.2"/>
    <row r="22" spans="1:4" ht="14.25" customHeight="1" x14ac:dyDescent="0.2"/>
    <row r="23" spans="1:4" ht="14.25" customHeight="1" x14ac:dyDescent="0.2"/>
    <row r="24" spans="1:4" ht="14.25" customHeight="1" x14ac:dyDescent="0.2"/>
    <row r="25" spans="1:4" ht="14.25" customHeight="1" x14ac:dyDescent="0.2"/>
    <row r="26" spans="1:4" ht="14.25" customHeight="1" x14ac:dyDescent="0.2"/>
    <row r="27" spans="1:4" ht="14.25" customHeight="1" x14ac:dyDescent="0.2"/>
    <row r="28" spans="1:4" ht="14.25" customHeight="1" x14ac:dyDescent="0.2"/>
    <row r="29" spans="1:4" ht="14.25" customHeight="1" x14ac:dyDescent="0.2"/>
    <row r="30" spans="1:4" ht="14.25" customHeight="1" x14ac:dyDescent="0.2"/>
    <row r="31" spans="1:4" ht="14.25" customHeight="1" x14ac:dyDescent="0.2"/>
    <row r="32" spans="1:4" ht="14.25" customHeight="1" x14ac:dyDescent="0.2"/>
    <row r="33" spans="3:3" ht="14.25" customHeight="1" x14ac:dyDescent="0.2"/>
    <row r="34" spans="3:3" ht="14.25" customHeight="1" x14ac:dyDescent="0.2"/>
    <row r="35" spans="3:3" ht="14.25" customHeight="1" x14ac:dyDescent="0.2"/>
    <row r="36" spans="3:3" ht="14.25" customHeight="1" x14ac:dyDescent="0.2">
      <c r="C36" s="110"/>
    </row>
    <row r="37" spans="3:3" ht="14.25" customHeight="1" x14ac:dyDescent="0.2"/>
    <row r="38" spans="3:3" ht="14.25" customHeight="1" x14ac:dyDescent="0.2"/>
    <row r="39" spans="3:3" ht="14.25" customHeight="1" x14ac:dyDescent="0.2"/>
    <row r="40" spans="3:3" ht="14.25" customHeight="1" x14ac:dyDescent="0.2"/>
    <row r="41" spans="3:3" ht="14.25" customHeight="1" x14ac:dyDescent="0.2"/>
    <row r="42" spans="3:3" ht="14.25" customHeight="1" x14ac:dyDescent="0.2"/>
    <row r="43" spans="3:3" ht="14.25" customHeight="1" x14ac:dyDescent="0.2"/>
    <row r="44" spans="3:3" ht="14.25" customHeight="1" x14ac:dyDescent="0.2"/>
    <row r="45" spans="3:3" ht="14.25" customHeight="1" x14ac:dyDescent="0.2"/>
    <row r="46" spans="3:3" ht="14.25" customHeight="1" x14ac:dyDescent="0.2"/>
    <row r="47" spans="3:3" ht="14.25" customHeight="1" x14ac:dyDescent="0.2"/>
    <row r="48" spans="3:3"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1000"/>
  <sheetViews>
    <sheetView workbookViewId="0"/>
  </sheetViews>
  <sheetFormatPr baseColWidth="10" defaultColWidth="14.5" defaultRowHeight="15" customHeight="1" x14ac:dyDescent="0.2"/>
  <cols>
    <col min="1" max="1" width="28.33203125" customWidth="1"/>
    <col min="2" max="2" width="27.1640625" customWidth="1"/>
    <col min="3" max="3" width="27.5" customWidth="1"/>
    <col min="4" max="26" width="8.6640625" customWidth="1"/>
  </cols>
  <sheetData>
    <row r="1" spans="1:3" ht="14.25" customHeight="1" x14ac:dyDescent="0.2">
      <c r="A1" s="18" t="s">
        <v>7089</v>
      </c>
      <c r="B1" s="18" t="s">
        <v>7090</v>
      </c>
      <c r="C1" s="18" t="s">
        <v>7091</v>
      </c>
    </row>
    <row r="2" spans="1:3" ht="14.25" customHeight="1" x14ac:dyDescent="0.2">
      <c r="A2" s="111" t="s">
        <v>7092</v>
      </c>
      <c r="B2" s="111" t="s">
        <v>7093</v>
      </c>
    </row>
    <row r="3" spans="1:3" ht="14.25" customHeight="1" x14ac:dyDescent="0.2">
      <c r="A3" s="111" t="s">
        <v>7094</v>
      </c>
      <c r="B3" s="111" t="s">
        <v>7095</v>
      </c>
    </row>
    <row r="4" spans="1:3" ht="14.25" customHeight="1" x14ac:dyDescent="0.2">
      <c r="A4" s="111" t="s">
        <v>7096</v>
      </c>
      <c r="B4" s="111" t="s">
        <v>7097</v>
      </c>
    </row>
    <row r="5" spans="1:3" ht="14.25" customHeight="1" x14ac:dyDescent="0.2">
      <c r="A5" s="111" t="s">
        <v>7098</v>
      </c>
      <c r="B5" s="111" t="s">
        <v>7099</v>
      </c>
    </row>
    <row r="6" spans="1:3" ht="14.25" customHeight="1" x14ac:dyDescent="0.2">
      <c r="A6" s="111" t="s">
        <v>7100</v>
      </c>
      <c r="B6" s="111" t="s">
        <v>7101</v>
      </c>
    </row>
    <row r="7" spans="1:3" ht="14.25" customHeight="1" x14ac:dyDescent="0.2">
      <c r="A7" s="111" t="s">
        <v>7102</v>
      </c>
      <c r="B7" s="111" t="s">
        <v>7103</v>
      </c>
    </row>
    <row r="8" spans="1:3" ht="14.25" customHeight="1" x14ac:dyDescent="0.2">
      <c r="A8" s="111" t="s">
        <v>7104</v>
      </c>
      <c r="B8" s="111" t="s">
        <v>7105</v>
      </c>
    </row>
    <row r="9" spans="1:3" ht="14.25" customHeight="1" x14ac:dyDescent="0.2">
      <c r="A9" s="111" t="s">
        <v>7106</v>
      </c>
      <c r="B9" s="111" t="s">
        <v>7107</v>
      </c>
    </row>
    <row r="10" spans="1:3" ht="14.25" customHeight="1" x14ac:dyDescent="0.2">
      <c r="A10" s="111" t="s">
        <v>7108</v>
      </c>
      <c r="B10" s="111" t="s">
        <v>7109</v>
      </c>
    </row>
    <row r="11" spans="1:3" ht="14.25" customHeight="1" x14ac:dyDescent="0.2">
      <c r="A11" s="111" t="s">
        <v>7110</v>
      </c>
      <c r="B11" s="111" t="s">
        <v>7111</v>
      </c>
    </row>
    <row r="12" spans="1:3" ht="14.25" customHeight="1" x14ac:dyDescent="0.2">
      <c r="A12" s="111" t="s">
        <v>7112</v>
      </c>
      <c r="B12" s="111" t="s">
        <v>7113</v>
      </c>
    </row>
    <row r="13" spans="1:3" ht="14.25" customHeight="1" x14ac:dyDescent="0.2">
      <c r="A13" s="111" t="s">
        <v>7114</v>
      </c>
      <c r="B13" s="111" t="s">
        <v>7115</v>
      </c>
    </row>
    <row r="14" spans="1:3" ht="14.25" customHeight="1" x14ac:dyDescent="0.2">
      <c r="A14" s="111" t="s">
        <v>7116</v>
      </c>
      <c r="B14" s="111" t="s">
        <v>7117</v>
      </c>
    </row>
    <row r="15" spans="1:3" ht="14.25" customHeight="1" x14ac:dyDescent="0.2">
      <c r="A15" s="111" t="s">
        <v>7118</v>
      </c>
      <c r="B15" s="111" t="s">
        <v>7119</v>
      </c>
    </row>
    <row r="16" spans="1:3" ht="14.25" customHeight="1" x14ac:dyDescent="0.2">
      <c r="A16" s="111" t="s">
        <v>7120</v>
      </c>
      <c r="B16" s="111" t="s">
        <v>7121</v>
      </c>
    </row>
    <row r="17" spans="1:2" ht="14.25" customHeight="1" x14ac:dyDescent="0.2">
      <c r="A17" s="111" t="s">
        <v>7122</v>
      </c>
      <c r="B17" s="111" t="s">
        <v>7123</v>
      </c>
    </row>
    <row r="18" spans="1:2" ht="14.25" customHeight="1" x14ac:dyDescent="0.2">
      <c r="A18" s="111" t="s">
        <v>7124</v>
      </c>
      <c r="B18" s="111" t="s">
        <v>7125</v>
      </c>
    </row>
    <row r="19" spans="1:2" ht="14.25" customHeight="1" x14ac:dyDescent="0.2"/>
    <row r="20" spans="1:2" ht="14.25" customHeight="1" x14ac:dyDescent="0.2"/>
    <row r="21" spans="1:2" ht="14.25" customHeight="1" x14ac:dyDescent="0.2"/>
    <row r="22" spans="1:2" ht="14.25" customHeight="1" x14ac:dyDescent="0.2"/>
    <row r="23" spans="1:2" ht="14.25" customHeight="1" x14ac:dyDescent="0.2"/>
    <row r="24" spans="1:2" ht="14.25" customHeight="1" x14ac:dyDescent="0.2"/>
    <row r="25" spans="1:2" ht="14.25" customHeight="1" x14ac:dyDescent="0.2"/>
    <row r="26" spans="1:2" ht="14.25" customHeight="1" x14ac:dyDescent="0.2"/>
    <row r="27" spans="1:2" ht="14.25" customHeight="1" x14ac:dyDescent="0.2"/>
    <row r="28" spans="1:2" ht="14.25" customHeight="1" x14ac:dyDescent="0.2"/>
    <row r="29" spans="1:2" ht="14.25" customHeight="1" x14ac:dyDescent="0.2"/>
    <row r="30" spans="1:2" ht="14.25" customHeight="1" x14ac:dyDescent="0.2"/>
    <row r="31" spans="1:2" ht="14.25" customHeight="1" x14ac:dyDescent="0.2"/>
    <row r="32" spans="1: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1000"/>
  <sheetViews>
    <sheetView workbookViewId="0">
      <selection activeCell="G8" sqref="G8"/>
    </sheetView>
  </sheetViews>
  <sheetFormatPr baseColWidth="10" defaultColWidth="14.5" defaultRowHeight="15" customHeight="1" x14ac:dyDescent="0.2"/>
  <cols>
    <col min="1" max="1" width="22.83203125" customWidth="1"/>
    <col min="2" max="2" width="21.5" customWidth="1"/>
    <col min="3" max="26" width="8.6640625" customWidth="1"/>
  </cols>
  <sheetData>
    <row r="1" spans="1:2" ht="14.25" customHeight="1" x14ac:dyDescent="0.2">
      <c r="A1" s="18" t="s">
        <v>7367</v>
      </c>
      <c r="B1" s="18" t="s">
        <v>7368</v>
      </c>
    </row>
    <row r="2" spans="1:2" ht="14.25" customHeight="1" x14ac:dyDescent="0.2">
      <c r="A2" s="111" t="s">
        <v>7126</v>
      </c>
      <c r="B2" s="111" t="s">
        <v>7127</v>
      </c>
    </row>
    <row r="3" spans="1:2" ht="14.25" customHeight="1" x14ac:dyDescent="0.2">
      <c r="A3" s="111" t="s">
        <v>7128</v>
      </c>
      <c r="B3" s="111" t="s">
        <v>7129</v>
      </c>
    </row>
    <row r="4" spans="1:2" ht="14.25" customHeight="1" x14ac:dyDescent="0.2">
      <c r="A4" s="111" t="s">
        <v>7130</v>
      </c>
      <c r="B4" s="111" t="s">
        <v>7131</v>
      </c>
    </row>
    <row r="5" spans="1:2" ht="14.25" customHeight="1" x14ac:dyDescent="0.2">
      <c r="A5" s="111" t="s">
        <v>7132</v>
      </c>
      <c r="B5" s="111" t="s">
        <v>7133</v>
      </c>
    </row>
    <row r="6" spans="1:2" ht="14.25" customHeight="1" x14ac:dyDescent="0.2">
      <c r="A6" s="111" t="s">
        <v>7134</v>
      </c>
      <c r="B6" s="111" t="s">
        <v>7135</v>
      </c>
    </row>
    <row r="7" spans="1:2" ht="14.25" customHeight="1" x14ac:dyDescent="0.2">
      <c r="A7" s="111" t="s">
        <v>7136</v>
      </c>
      <c r="B7" s="111" t="s">
        <v>7137</v>
      </c>
    </row>
    <row r="8" spans="1:2" ht="14.25" customHeight="1" x14ac:dyDescent="0.2">
      <c r="A8" s="111" t="s">
        <v>7138</v>
      </c>
      <c r="B8" s="111" t="s">
        <v>7139</v>
      </c>
    </row>
    <row r="9" spans="1:2" ht="14.25" customHeight="1" x14ac:dyDescent="0.2">
      <c r="A9" s="111" t="s">
        <v>7140</v>
      </c>
      <c r="B9" s="111" t="s">
        <v>7141</v>
      </c>
    </row>
    <row r="10" spans="1:2" ht="14.25" customHeight="1" x14ac:dyDescent="0.2">
      <c r="A10" s="111" t="s">
        <v>7142</v>
      </c>
      <c r="B10" s="111" t="s">
        <v>7143</v>
      </c>
    </row>
    <row r="11" spans="1:2" ht="14.25" customHeight="1" x14ac:dyDescent="0.2">
      <c r="A11" s="111" t="s">
        <v>7144</v>
      </c>
      <c r="B11" s="111" t="s">
        <v>7145</v>
      </c>
    </row>
    <row r="12" spans="1:2" ht="14.25" customHeight="1" x14ac:dyDescent="0.2">
      <c r="A12" s="111" t="s">
        <v>7113</v>
      </c>
      <c r="B12" s="111" t="s">
        <v>7113</v>
      </c>
    </row>
    <row r="13" spans="1:2" ht="14.25" customHeight="1" x14ac:dyDescent="0.2">
      <c r="A13" s="111" t="s">
        <v>7146</v>
      </c>
      <c r="B13" s="111" t="s">
        <v>7147</v>
      </c>
    </row>
    <row r="14" spans="1:2" ht="14.25" customHeight="1" x14ac:dyDescent="0.2">
      <c r="A14" s="111" t="s">
        <v>7148</v>
      </c>
      <c r="B14" s="111" t="s">
        <v>7148</v>
      </c>
    </row>
    <row r="15" spans="1:2" ht="14.25" customHeight="1" x14ac:dyDescent="0.2">
      <c r="A15" s="111" t="s">
        <v>7149</v>
      </c>
      <c r="B15" s="111" t="s">
        <v>7150</v>
      </c>
    </row>
    <row r="16" spans="1:2" ht="14.25" customHeight="1" x14ac:dyDescent="0.2">
      <c r="A16" s="111" t="s">
        <v>7151</v>
      </c>
      <c r="B16" s="111" t="s">
        <v>7076</v>
      </c>
    </row>
    <row r="17" spans="1:2" ht="14.25" customHeight="1" x14ac:dyDescent="0.2">
      <c r="A17" s="111" t="s">
        <v>7152</v>
      </c>
      <c r="B17" s="111" t="s">
        <v>7153</v>
      </c>
    </row>
    <row r="18" spans="1:2" ht="14.25" customHeight="1" x14ac:dyDescent="0.2">
      <c r="A18" s="111" t="s">
        <v>7154</v>
      </c>
      <c r="B18" s="111" t="s">
        <v>7155</v>
      </c>
    </row>
    <row r="19" spans="1:2" ht="14.25" customHeight="1" x14ac:dyDescent="0.2"/>
    <row r="20" spans="1:2" ht="14.25" customHeight="1" x14ac:dyDescent="0.2"/>
    <row r="21" spans="1:2" ht="14.25" customHeight="1" x14ac:dyDescent="0.2"/>
    <row r="22" spans="1:2" ht="14.25" customHeight="1" x14ac:dyDescent="0.2"/>
    <row r="23" spans="1:2" ht="14.25" customHeight="1" x14ac:dyDescent="0.2"/>
    <row r="24" spans="1:2" ht="14.25" customHeight="1" x14ac:dyDescent="0.2"/>
    <row r="25" spans="1:2" ht="14.25" customHeight="1" x14ac:dyDescent="0.2"/>
    <row r="26" spans="1:2" ht="14.25" customHeight="1" x14ac:dyDescent="0.2"/>
    <row r="27" spans="1:2" ht="14.25" customHeight="1" x14ac:dyDescent="0.2"/>
    <row r="28" spans="1:2" ht="14.25" customHeight="1" x14ac:dyDescent="0.2"/>
    <row r="29" spans="1:2" ht="14.25" customHeight="1" x14ac:dyDescent="0.2"/>
    <row r="30" spans="1:2" ht="14.25" customHeight="1" x14ac:dyDescent="0.2"/>
    <row r="31" spans="1:2" ht="14.25" customHeight="1" x14ac:dyDescent="0.2"/>
    <row r="32" spans="1: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001"/>
  <sheetViews>
    <sheetView workbookViewId="0"/>
  </sheetViews>
  <sheetFormatPr baseColWidth="10" defaultColWidth="14.5" defaultRowHeight="15" customHeight="1" x14ac:dyDescent="0.2"/>
  <cols>
    <col min="1" max="1" width="26" customWidth="1"/>
    <col min="2" max="2" width="22.6640625" customWidth="1"/>
    <col min="3" max="3" width="25.6640625" customWidth="1"/>
    <col min="4" max="4" width="27.5" customWidth="1"/>
    <col min="5" max="5" width="23.5" customWidth="1"/>
    <col min="6" max="6" width="27.5" customWidth="1"/>
    <col min="7" max="7" width="18.1640625" customWidth="1"/>
    <col min="8" max="8" width="18.6640625" customWidth="1"/>
    <col min="9" max="26" width="8.6640625" customWidth="1"/>
  </cols>
  <sheetData>
    <row r="1" spans="1:8" ht="14.25" customHeight="1" x14ac:dyDescent="0.2">
      <c r="A1" s="113" t="s">
        <v>7156</v>
      </c>
      <c r="B1" s="114" t="s">
        <v>7157</v>
      </c>
      <c r="C1" s="113" t="s">
        <v>7158</v>
      </c>
      <c r="D1" s="115" t="s">
        <v>7159</v>
      </c>
      <c r="E1" s="113" t="s">
        <v>7160</v>
      </c>
      <c r="F1" s="114" t="s">
        <v>7161</v>
      </c>
      <c r="G1" s="113" t="s">
        <v>7162</v>
      </c>
      <c r="H1" s="114" t="s">
        <v>7163</v>
      </c>
    </row>
    <row r="2" spans="1:8" ht="14.25" customHeight="1" x14ac:dyDescent="0.2">
      <c r="A2" s="116">
        <v>1</v>
      </c>
      <c r="B2" s="117">
        <v>60</v>
      </c>
      <c r="C2" s="116">
        <v>1</v>
      </c>
      <c r="D2" s="117">
        <v>110</v>
      </c>
      <c r="E2" s="116">
        <v>1</v>
      </c>
      <c r="F2" s="117">
        <v>68</v>
      </c>
      <c r="G2" s="116">
        <v>1</v>
      </c>
      <c r="H2" s="117">
        <v>86</v>
      </c>
    </row>
    <row r="3" spans="1:8" ht="14.25" customHeight="1" x14ac:dyDescent="0.2">
      <c r="A3" s="116">
        <v>1</v>
      </c>
      <c r="B3" s="117">
        <v>406</v>
      </c>
      <c r="C3" s="116">
        <v>1</v>
      </c>
      <c r="D3" s="117">
        <v>605</v>
      </c>
      <c r="E3" s="116">
        <v>1</v>
      </c>
      <c r="F3" s="117">
        <v>361</v>
      </c>
      <c r="G3" s="116">
        <v>1</v>
      </c>
      <c r="H3" s="117">
        <v>331</v>
      </c>
    </row>
    <row r="4" spans="1:8" ht="14.25" customHeight="1" x14ac:dyDescent="0.2">
      <c r="A4" s="116">
        <v>1</v>
      </c>
      <c r="B4" s="117">
        <v>311</v>
      </c>
      <c r="C4" s="116">
        <v>1</v>
      </c>
      <c r="D4" s="117">
        <v>467</v>
      </c>
      <c r="E4" s="116">
        <v>1</v>
      </c>
      <c r="F4" s="117">
        <v>281</v>
      </c>
      <c r="G4" s="116">
        <v>1</v>
      </c>
      <c r="H4" s="117">
        <v>293</v>
      </c>
    </row>
    <row r="5" spans="1:8" ht="14.25" customHeight="1" x14ac:dyDescent="0.2">
      <c r="A5" s="116">
        <v>1</v>
      </c>
      <c r="B5" s="117">
        <v>248</v>
      </c>
      <c r="C5" s="116">
        <v>1</v>
      </c>
      <c r="D5" s="117">
        <v>401</v>
      </c>
      <c r="E5" s="116">
        <v>1</v>
      </c>
      <c r="F5" s="117">
        <v>247</v>
      </c>
      <c r="G5" s="116">
        <v>1</v>
      </c>
      <c r="H5" s="117">
        <v>397</v>
      </c>
    </row>
    <row r="6" spans="1:8" ht="14.25" customHeight="1" x14ac:dyDescent="0.2">
      <c r="A6" s="116">
        <v>1</v>
      </c>
      <c r="B6" s="117">
        <v>469</v>
      </c>
      <c r="C6" s="116">
        <v>1</v>
      </c>
      <c r="D6" s="117">
        <v>718</v>
      </c>
      <c r="E6" s="116">
        <v>1</v>
      </c>
      <c r="F6" s="117">
        <v>435</v>
      </c>
      <c r="G6" s="116">
        <v>1</v>
      </c>
      <c r="H6" s="117">
        <v>209</v>
      </c>
    </row>
    <row r="7" spans="1:8" ht="14.25" customHeight="1" x14ac:dyDescent="0.2">
      <c r="A7" s="116">
        <v>1</v>
      </c>
      <c r="B7" s="117">
        <v>31</v>
      </c>
      <c r="C7" s="116">
        <v>1</v>
      </c>
      <c r="D7" s="117">
        <v>48</v>
      </c>
      <c r="E7" s="116">
        <v>1</v>
      </c>
      <c r="F7" s="117">
        <v>22</v>
      </c>
      <c r="G7" s="116">
        <v>1</v>
      </c>
      <c r="H7" s="117">
        <v>18</v>
      </c>
    </row>
    <row r="8" spans="1:8" ht="14.25" customHeight="1" x14ac:dyDescent="0.2">
      <c r="A8" s="116">
        <v>1</v>
      </c>
      <c r="B8" s="117">
        <v>21</v>
      </c>
      <c r="C8" s="116">
        <v>1</v>
      </c>
      <c r="D8" s="117">
        <v>45</v>
      </c>
      <c r="E8" s="116">
        <v>1</v>
      </c>
      <c r="F8" s="117">
        <v>18</v>
      </c>
      <c r="G8" s="116">
        <v>1</v>
      </c>
      <c r="H8" s="117">
        <v>27</v>
      </c>
    </row>
    <row r="9" spans="1:8" ht="14.25" customHeight="1" x14ac:dyDescent="0.2">
      <c r="A9" s="116">
        <v>1</v>
      </c>
      <c r="B9" s="117">
        <v>323</v>
      </c>
      <c r="C9" s="116">
        <v>1</v>
      </c>
      <c r="D9" s="117">
        <v>516</v>
      </c>
      <c r="E9" s="116">
        <v>1</v>
      </c>
      <c r="F9" s="117">
        <v>298</v>
      </c>
      <c r="G9" s="116">
        <v>1</v>
      </c>
      <c r="H9" s="117">
        <v>293</v>
      </c>
    </row>
    <row r="10" spans="1:8" ht="14.25" customHeight="1" x14ac:dyDescent="0.2">
      <c r="A10" s="116">
        <v>1</v>
      </c>
      <c r="B10" s="117">
        <v>199</v>
      </c>
      <c r="C10" s="116">
        <v>1</v>
      </c>
      <c r="D10" s="117">
        <v>285</v>
      </c>
      <c r="E10" s="116">
        <v>1</v>
      </c>
      <c r="F10" s="117">
        <v>185</v>
      </c>
      <c r="G10" s="116">
        <v>1</v>
      </c>
      <c r="H10" s="117">
        <v>154</v>
      </c>
    </row>
    <row r="11" spans="1:8" ht="14.25" customHeight="1" x14ac:dyDescent="0.2">
      <c r="A11" s="116">
        <v>1</v>
      </c>
      <c r="B11" s="117">
        <v>98</v>
      </c>
      <c r="C11" s="116">
        <v>1</v>
      </c>
      <c r="D11" s="117">
        <v>157</v>
      </c>
      <c r="E11" s="116">
        <v>1</v>
      </c>
      <c r="F11" s="117">
        <v>86</v>
      </c>
      <c r="G11" s="116">
        <v>1</v>
      </c>
      <c r="H11" s="117">
        <v>87</v>
      </c>
    </row>
    <row r="12" spans="1:8" ht="14.25" customHeight="1" x14ac:dyDescent="0.2">
      <c r="A12" s="116">
        <v>1</v>
      </c>
      <c r="B12" s="117">
        <v>1</v>
      </c>
      <c r="C12" s="116">
        <v>1</v>
      </c>
      <c r="D12" s="117">
        <v>3</v>
      </c>
      <c r="E12" s="116">
        <v>1</v>
      </c>
      <c r="F12" s="117">
        <v>2</v>
      </c>
      <c r="G12" s="116">
        <v>1</v>
      </c>
      <c r="H12" s="117">
        <v>1</v>
      </c>
    </row>
    <row r="13" spans="1:8" ht="14.25" customHeight="1" x14ac:dyDescent="0.2">
      <c r="A13" s="116">
        <v>1</v>
      </c>
      <c r="B13" s="117">
        <v>68</v>
      </c>
      <c r="C13" s="116">
        <v>1</v>
      </c>
      <c r="D13" s="117">
        <v>118</v>
      </c>
      <c r="E13" s="116">
        <v>1</v>
      </c>
      <c r="F13" s="117">
        <v>78</v>
      </c>
      <c r="G13" s="116">
        <v>1</v>
      </c>
      <c r="H13" s="117">
        <v>64</v>
      </c>
    </row>
    <row r="14" spans="1:8" ht="14.25" customHeight="1" x14ac:dyDescent="0.2">
      <c r="A14" s="116">
        <v>1</v>
      </c>
      <c r="B14" s="117">
        <v>81</v>
      </c>
      <c r="C14" s="116">
        <v>1</v>
      </c>
      <c r="D14" s="117">
        <v>117</v>
      </c>
      <c r="E14" s="116">
        <v>1</v>
      </c>
      <c r="F14" s="117">
        <v>70</v>
      </c>
      <c r="G14" s="116">
        <v>1</v>
      </c>
      <c r="H14" s="117">
        <v>66</v>
      </c>
    </row>
    <row r="15" spans="1:8" ht="14.25" customHeight="1" x14ac:dyDescent="0.2">
      <c r="A15" s="116">
        <v>1</v>
      </c>
      <c r="B15" s="117">
        <v>183</v>
      </c>
      <c r="C15" s="116">
        <v>1</v>
      </c>
      <c r="D15" s="117">
        <v>257</v>
      </c>
      <c r="E15" s="116">
        <v>1</v>
      </c>
      <c r="F15" s="117">
        <v>133</v>
      </c>
      <c r="G15" s="116">
        <v>1</v>
      </c>
      <c r="H15" s="117">
        <v>135</v>
      </c>
    </row>
    <row r="16" spans="1:8" ht="14.25" customHeight="1" x14ac:dyDescent="0.2">
      <c r="A16" s="116">
        <v>1</v>
      </c>
      <c r="B16" s="117">
        <v>93</v>
      </c>
      <c r="C16" s="116">
        <v>1</v>
      </c>
      <c r="D16" s="117">
        <v>161</v>
      </c>
      <c r="E16" s="116">
        <v>1</v>
      </c>
      <c r="F16" s="117">
        <v>98</v>
      </c>
      <c r="G16" s="116">
        <v>1</v>
      </c>
      <c r="H16" s="117">
        <v>49</v>
      </c>
    </row>
    <row r="17" spans="1:8" ht="14.25" customHeight="1" x14ac:dyDescent="0.2">
      <c r="A17" s="116">
        <v>1</v>
      </c>
      <c r="B17" s="117">
        <v>466</v>
      </c>
      <c r="C17" s="116">
        <v>1</v>
      </c>
      <c r="D17" s="117">
        <v>838</v>
      </c>
      <c r="E17" s="116">
        <v>1</v>
      </c>
      <c r="F17" s="117">
        <v>506</v>
      </c>
      <c r="G17" s="116">
        <v>1</v>
      </c>
      <c r="H17" s="117">
        <v>139</v>
      </c>
    </row>
    <row r="18" spans="1:8" ht="14.25" customHeight="1" x14ac:dyDescent="0.2">
      <c r="A18" s="116">
        <v>1</v>
      </c>
      <c r="B18" s="117">
        <v>161</v>
      </c>
      <c r="C18" s="116">
        <v>1</v>
      </c>
      <c r="D18" s="117">
        <v>269</v>
      </c>
      <c r="E18" s="116">
        <v>1</v>
      </c>
      <c r="F18" s="117">
        <v>171</v>
      </c>
      <c r="G18" s="116">
        <v>1</v>
      </c>
      <c r="H18" s="117">
        <v>428</v>
      </c>
    </row>
    <row r="19" spans="1:8" ht="14.25" customHeight="1" x14ac:dyDescent="0.2">
      <c r="A19" s="116">
        <v>2</v>
      </c>
      <c r="B19" s="117">
        <v>17</v>
      </c>
      <c r="C19" s="116">
        <v>0</v>
      </c>
      <c r="D19" s="117">
        <v>65</v>
      </c>
      <c r="E19" s="116">
        <v>0</v>
      </c>
      <c r="F19" s="117">
        <v>64</v>
      </c>
      <c r="G19" s="116">
        <v>0</v>
      </c>
      <c r="H19" s="117">
        <v>276</v>
      </c>
    </row>
    <row r="20" spans="1:8" ht="14.25" customHeight="1" x14ac:dyDescent="0.2">
      <c r="A20" s="116">
        <v>2</v>
      </c>
      <c r="B20" s="117">
        <v>92</v>
      </c>
      <c r="C20" s="116">
        <v>0</v>
      </c>
      <c r="D20" s="117">
        <v>186</v>
      </c>
      <c r="E20" s="116">
        <v>0</v>
      </c>
      <c r="F20" s="117">
        <v>397</v>
      </c>
      <c r="G20" s="116">
        <v>0</v>
      </c>
      <c r="H20" s="117">
        <v>667</v>
      </c>
    </row>
    <row r="21" spans="1:8" ht="14.25" customHeight="1" x14ac:dyDescent="0.2">
      <c r="A21" s="116">
        <v>2</v>
      </c>
      <c r="B21" s="117">
        <v>76</v>
      </c>
      <c r="C21" s="116">
        <v>0</v>
      </c>
      <c r="D21" s="117">
        <v>167</v>
      </c>
      <c r="E21" s="116">
        <v>0</v>
      </c>
      <c r="F21" s="117">
        <v>330</v>
      </c>
      <c r="G21" s="116">
        <v>0</v>
      </c>
      <c r="H21" s="117">
        <v>432</v>
      </c>
    </row>
    <row r="22" spans="1:8" ht="14.25" customHeight="1" x14ac:dyDescent="0.2">
      <c r="A22" s="116">
        <v>2</v>
      </c>
      <c r="B22" s="117">
        <v>58</v>
      </c>
      <c r="C22" s="116">
        <v>0</v>
      </c>
      <c r="D22" s="117">
        <v>136</v>
      </c>
      <c r="E22" s="116">
        <v>0</v>
      </c>
      <c r="F22" s="117">
        <v>266</v>
      </c>
      <c r="G22" s="116">
        <v>0</v>
      </c>
      <c r="H22" s="117">
        <v>562</v>
      </c>
    </row>
    <row r="23" spans="1:8" ht="14.25" customHeight="1" x14ac:dyDescent="0.2">
      <c r="A23" s="116">
        <v>2</v>
      </c>
      <c r="B23" s="117">
        <v>110</v>
      </c>
      <c r="C23" s="116">
        <v>0</v>
      </c>
      <c r="D23" s="117">
        <v>218</v>
      </c>
      <c r="E23" s="116">
        <v>0</v>
      </c>
      <c r="F23" s="117">
        <v>455</v>
      </c>
      <c r="G23" s="116">
        <v>0</v>
      </c>
      <c r="H23" s="117">
        <v>343</v>
      </c>
    </row>
    <row r="24" spans="1:8" ht="14.25" customHeight="1" x14ac:dyDescent="0.2">
      <c r="A24" s="116">
        <v>2</v>
      </c>
      <c r="B24" s="117">
        <v>8</v>
      </c>
      <c r="C24" s="116">
        <v>0</v>
      </c>
      <c r="D24" s="117">
        <v>13</v>
      </c>
      <c r="E24" s="116">
        <v>0</v>
      </c>
      <c r="F24" s="117">
        <v>36</v>
      </c>
      <c r="G24" s="116">
        <v>0</v>
      </c>
      <c r="H24" s="117">
        <v>35</v>
      </c>
    </row>
    <row r="25" spans="1:8" ht="14.25" customHeight="1" x14ac:dyDescent="0.2">
      <c r="A25" s="116">
        <v>2</v>
      </c>
      <c r="B25" s="117">
        <v>13</v>
      </c>
      <c r="C25" s="116">
        <v>0</v>
      </c>
      <c r="D25" s="117">
        <v>7</v>
      </c>
      <c r="E25" s="116">
        <v>0</v>
      </c>
      <c r="F25" s="117">
        <v>33</v>
      </c>
      <c r="G25" s="116">
        <v>0</v>
      </c>
      <c r="H25" s="117">
        <v>35</v>
      </c>
    </row>
    <row r="26" spans="1:8" ht="14.25" customHeight="1" x14ac:dyDescent="0.2">
      <c r="A26" s="116">
        <v>2</v>
      </c>
      <c r="B26" s="117">
        <v>71</v>
      </c>
      <c r="C26" s="116">
        <v>0</v>
      </c>
      <c r="D26" s="117">
        <v>152</v>
      </c>
      <c r="E26" s="116">
        <v>0</v>
      </c>
      <c r="F26" s="117">
        <v>315</v>
      </c>
      <c r="G26" s="116">
        <v>0</v>
      </c>
      <c r="H26" s="117">
        <v>385</v>
      </c>
    </row>
    <row r="27" spans="1:8" ht="14.25" customHeight="1" x14ac:dyDescent="0.2">
      <c r="A27" s="116">
        <v>2</v>
      </c>
      <c r="B27" s="117">
        <v>46</v>
      </c>
      <c r="C27" s="116">
        <v>0</v>
      </c>
      <c r="D27" s="117">
        <v>111</v>
      </c>
      <c r="E27" s="116">
        <v>0</v>
      </c>
      <c r="F27" s="117">
        <v>194</v>
      </c>
      <c r="G27" s="116">
        <v>0</v>
      </c>
      <c r="H27" s="117">
        <v>253</v>
      </c>
    </row>
    <row r="28" spans="1:8" ht="14.25" customHeight="1" x14ac:dyDescent="0.2">
      <c r="A28" s="116">
        <v>2</v>
      </c>
      <c r="B28" s="117">
        <v>22</v>
      </c>
      <c r="C28" s="116">
        <v>0</v>
      </c>
      <c r="D28" s="117">
        <v>45</v>
      </c>
      <c r="E28" s="116">
        <v>0</v>
      </c>
      <c r="F28" s="117">
        <v>93</v>
      </c>
      <c r="G28" s="116">
        <v>0</v>
      </c>
      <c r="H28" s="117">
        <v>117</v>
      </c>
    </row>
    <row r="29" spans="1:8" ht="14.25" customHeight="1" x14ac:dyDescent="0.2">
      <c r="A29" s="116">
        <v>2</v>
      </c>
      <c r="B29" s="117">
        <v>1</v>
      </c>
      <c r="C29" s="116">
        <v>0</v>
      </c>
      <c r="D29" s="117">
        <v>2</v>
      </c>
      <c r="E29" s="116">
        <v>0</v>
      </c>
      <c r="F29" s="117">
        <v>2</v>
      </c>
      <c r="G29" s="116">
        <v>0</v>
      </c>
      <c r="H29" s="117">
        <v>4</v>
      </c>
    </row>
    <row r="30" spans="1:8" ht="14.25" customHeight="1" x14ac:dyDescent="0.2">
      <c r="A30" s="116">
        <v>2</v>
      </c>
      <c r="B30" s="117">
        <v>33</v>
      </c>
      <c r="C30" s="116">
        <v>0</v>
      </c>
      <c r="D30" s="117">
        <v>34</v>
      </c>
      <c r="E30" s="116">
        <v>0</v>
      </c>
      <c r="F30" s="117">
        <v>65</v>
      </c>
      <c r="G30" s="116">
        <v>0</v>
      </c>
      <c r="H30" s="117">
        <v>93</v>
      </c>
    </row>
    <row r="31" spans="1:8" ht="14.25" customHeight="1" x14ac:dyDescent="0.2">
      <c r="A31" s="116">
        <v>2</v>
      </c>
      <c r="B31" s="117">
        <v>11</v>
      </c>
      <c r="C31" s="116">
        <v>0</v>
      </c>
      <c r="D31" s="117">
        <v>36</v>
      </c>
      <c r="E31" s="116">
        <v>0</v>
      </c>
      <c r="F31" s="117">
        <v>70</v>
      </c>
      <c r="G31" s="116">
        <v>0</v>
      </c>
      <c r="H31" s="117">
        <v>87</v>
      </c>
    </row>
    <row r="32" spans="1:8" ht="14.25" customHeight="1" x14ac:dyDescent="0.2">
      <c r="A32" s="116">
        <v>2</v>
      </c>
      <c r="B32" s="117">
        <v>28</v>
      </c>
      <c r="C32" s="116">
        <v>0</v>
      </c>
      <c r="D32" s="117">
        <v>79</v>
      </c>
      <c r="E32" s="116">
        <v>0</v>
      </c>
      <c r="F32" s="117">
        <v>180</v>
      </c>
      <c r="G32" s="116">
        <v>0</v>
      </c>
      <c r="H32" s="117">
        <v>65</v>
      </c>
    </row>
    <row r="33" spans="1:8" ht="14.25" customHeight="1" x14ac:dyDescent="0.2">
      <c r="A33" s="116">
        <v>2</v>
      </c>
      <c r="B33" s="117">
        <v>23</v>
      </c>
      <c r="C33" s="116">
        <v>0</v>
      </c>
      <c r="D33" s="117">
        <v>45</v>
      </c>
      <c r="E33" s="116">
        <v>0</v>
      </c>
      <c r="F33" s="117">
        <v>93</v>
      </c>
      <c r="G33" s="116">
        <v>0</v>
      </c>
      <c r="H33" s="117">
        <v>89</v>
      </c>
    </row>
    <row r="34" spans="1:8" ht="14.25" customHeight="1" x14ac:dyDescent="0.2">
      <c r="A34" s="116">
        <v>2</v>
      </c>
      <c r="B34" s="117">
        <v>115</v>
      </c>
      <c r="C34" s="116">
        <v>0</v>
      </c>
      <c r="D34" s="117">
        <v>231</v>
      </c>
      <c r="E34" s="116">
        <v>0</v>
      </c>
      <c r="F34" s="117">
        <v>511</v>
      </c>
      <c r="G34" s="116">
        <v>0</v>
      </c>
      <c r="H34" s="117">
        <v>226</v>
      </c>
    </row>
    <row r="35" spans="1:8" ht="14.25" customHeight="1" x14ac:dyDescent="0.2">
      <c r="A35" s="116">
        <v>2</v>
      </c>
      <c r="B35" s="117">
        <v>53</v>
      </c>
      <c r="C35" s="116">
        <v>0</v>
      </c>
      <c r="D35" s="117">
        <v>70</v>
      </c>
      <c r="E35" s="116">
        <v>0</v>
      </c>
      <c r="F35" s="117">
        <v>154</v>
      </c>
      <c r="G35" s="116">
        <v>0</v>
      </c>
      <c r="H35" s="117">
        <v>626</v>
      </c>
    </row>
    <row r="36" spans="1:8" ht="14.25" customHeight="1" x14ac:dyDescent="0.2">
      <c r="A36" s="116">
        <v>3</v>
      </c>
      <c r="B36" s="117">
        <v>10</v>
      </c>
      <c r="C36" s="116"/>
      <c r="D36" s="116"/>
      <c r="E36" s="116"/>
      <c r="F36" s="116"/>
      <c r="G36" s="116"/>
      <c r="H36" s="116"/>
    </row>
    <row r="37" spans="1:8" ht="14.25" customHeight="1" x14ac:dyDescent="0.2">
      <c r="A37" s="116">
        <v>3</v>
      </c>
      <c r="B37" s="117">
        <v>55</v>
      </c>
      <c r="C37" s="116"/>
      <c r="D37" s="116"/>
      <c r="E37" s="116"/>
      <c r="F37" s="116"/>
      <c r="G37" s="116"/>
      <c r="H37" s="116"/>
    </row>
    <row r="38" spans="1:8" ht="14.25" customHeight="1" x14ac:dyDescent="0.2">
      <c r="A38" s="116">
        <v>3</v>
      </c>
      <c r="B38" s="117">
        <v>48</v>
      </c>
      <c r="C38" s="116"/>
      <c r="D38" s="116"/>
      <c r="E38" s="116"/>
      <c r="F38" s="116"/>
      <c r="G38" s="116"/>
      <c r="H38" s="116"/>
    </row>
    <row r="39" spans="1:8" ht="14.25" customHeight="1" x14ac:dyDescent="0.2">
      <c r="A39" s="116">
        <v>3</v>
      </c>
      <c r="B39" s="117">
        <v>44</v>
      </c>
      <c r="C39" s="116"/>
      <c r="D39" s="116"/>
      <c r="E39" s="116"/>
      <c r="F39" s="116"/>
      <c r="G39" s="116"/>
      <c r="H39" s="116"/>
    </row>
    <row r="40" spans="1:8" ht="14.25" customHeight="1" x14ac:dyDescent="0.2">
      <c r="A40" s="116">
        <v>3</v>
      </c>
      <c r="B40" s="117">
        <v>63</v>
      </c>
      <c r="C40" s="116"/>
      <c r="D40" s="116"/>
      <c r="E40" s="116"/>
      <c r="F40" s="116"/>
      <c r="G40" s="116"/>
      <c r="H40" s="116"/>
    </row>
    <row r="41" spans="1:8" ht="14.25" customHeight="1" x14ac:dyDescent="0.2">
      <c r="A41" s="116">
        <v>3</v>
      </c>
      <c r="B41" s="117">
        <v>3</v>
      </c>
      <c r="C41" s="116"/>
      <c r="D41" s="116"/>
      <c r="E41" s="116"/>
      <c r="F41" s="116"/>
      <c r="G41" s="116"/>
      <c r="H41" s="116"/>
    </row>
    <row r="42" spans="1:8" ht="14.25" customHeight="1" x14ac:dyDescent="0.2">
      <c r="A42" s="116">
        <v>3</v>
      </c>
      <c r="B42" s="117">
        <v>3</v>
      </c>
      <c r="C42" s="116"/>
      <c r="D42" s="116"/>
      <c r="E42" s="116"/>
      <c r="F42" s="116"/>
      <c r="G42" s="116"/>
      <c r="H42" s="116"/>
    </row>
    <row r="43" spans="1:8" ht="14.25" customHeight="1" x14ac:dyDescent="0.2">
      <c r="A43" s="116">
        <v>3</v>
      </c>
      <c r="B43" s="117">
        <v>38</v>
      </c>
      <c r="C43" s="116"/>
      <c r="D43" s="116"/>
      <c r="E43" s="116"/>
      <c r="F43" s="116"/>
      <c r="G43" s="116"/>
      <c r="H43" s="116"/>
    </row>
    <row r="44" spans="1:8" ht="14.25" customHeight="1" x14ac:dyDescent="0.2">
      <c r="A44" s="116">
        <v>3</v>
      </c>
      <c r="B44" s="117">
        <v>26</v>
      </c>
      <c r="C44" s="116"/>
      <c r="D44" s="116"/>
      <c r="E44" s="116"/>
      <c r="F44" s="116"/>
      <c r="G44" s="116"/>
      <c r="H44" s="116"/>
    </row>
    <row r="45" spans="1:8" ht="14.25" customHeight="1" x14ac:dyDescent="0.2">
      <c r="A45" s="116">
        <v>3</v>
      </c>
      <c r="B45" s="117">
        <v>15</v>
      </c>
      <c r="C45" s="116"/>
      <c r="D45" s="116"/>
      <c r="E45" s="116"/>
      <c r="F45" s="116"/>
      <c r="G45" s="116"/>
      <c r="H45" s="116"/>
    </row>
    <row r="46" spans="1:8" ht="14.25" customHeight="1" x14ac:dyDescent="0.2">
      <c r="A46" s="116">
        <v>3</v>
      </c>
      <c r="B46" s="117">
        <v>1</v>
      </c>
      <c r="C46" s="116"/>
      <c r="D46" s="116"/>
      <c r="E46" s="116"/>
      <c r="F46" s="116"/>
      <c r="G46" s="116"/>
      <c r="H46" s="116"/>
    </row>
    <row r="47" spans="1:8" ht="14.25" customHeight="1" x14ac:dyDescent="0.2">
      <c r="A47" s="116">
        <v>3</v>
      </c>
      <c r="B47" s="117">
        <v>12</v>
      </c>
      <c r="C47" s="116"/>
      <c r="D47" s="116"/>
      <c r="E47" s="116"/>
      <c r="F47" s="116"/>
      <c r="G47" s="116"/>
      <c r="H47" s="116"/>
    </row>
    <row r="48" spans="1:8" ht="14.25" customHeight="1" x14ac:dyDescent="0.2">
      <c r="A48" s="116">
        <v>3</v>
      </c>
      <c r="B48" s="117">
        <v>11</v>
      </c>
      <c r="C48" s="116"/>
      <c r="D48" s="116"/>
      <c r="E48" s="116"/>
      <c r="F48" s="116"/>
      <c r="G48" s="116"/>
      <c r="H48" s="116"/>
    </row>
    <row r="49" spans="1:8" ht="14.25" customHeight="1" x14ac:dyDescent="0.2">
      <c r="A49" s="116">
        <v>3</v>
      </c>
      <c r="B49" s="117">
        <v>27</v>
      </c>
      <c r="C49" s="116"/>
      <c r="D49" s="116"/>
      <c r="E49" s="116"/>
      <c r="F49" s="116"/>
      <c r="G49" s="116"/>
      <c r="H49" s="116"/>
    </row>
    <row r="50" spans="1:8" ht="14.25" customHeight="1" x14ac:dyDescent="0.2">
      <c r="A50" s="116">
        <v>3</v>
      </c>
      <c r="B50" s="117">
        <v>12</v>
      </c>
      <c r="C50" s="116"/>
      <c r="D50" s="116"/>
      <c r="E50" s="116"/>
      <c r="F50" s="116"/>
      <c r="G50" s="116"/>
      <c r="H50" s="116"/>
    </row>
    <row r="51" spans="1:8" ht="14.25" customHeight="1" x14ac:dyDescent="0.2">
      <c r="A51" s="116">
        <v>3</v>
      </c>
      <c r="B51" s="117">
        <v>55</v>
      </c>
      <c r="C51" s="116"/>
      <c r="D51" s="116"/>
      <c r="E51" s="116"/>
      <c r="F51" s="116"/>
      <c r="G51" s="116"/>
      <c r="H51" s="116"/>
    </row>
    <row r="52" spans="1:8" ht="14.25" customHeight="1" x14ac:dyDescent="0.2">
      <c r="A52" s="116">
        <v>3</v>
      </c>
      <c r="B52" s="117">
        <v>24</v>
      </c>
      <c r="C52" s="116"/>
      <c r="D52" s="116"/>
      <c r="E52" s="116"/>
      <c r="F52" s="116"/>
      <c r="G52" s="116"/>
      <c r="H52" s="116"/>
    </row>
    <row r="53" spans="1:8" ht="14.25" customHeight="1" x14ac:dyDescent="0.2">
      <c r="A53" s="116">
        <v>4</v>
      </c>
      <c r="B53" s="117">
        <v>7</v>
      </c>
      <c r="C53" s="116"/>
      <c r="D53" s="116"/>
      <c r="E53" s="116"/>
      <c r="F53" s="116"/>
      <c r="G53" s="116"/>
      <c r="H53" s="116"/>
    </row>
    <row r="54" spans="1:8" ht="14.25" customHeight="1" x14ac:dyDescent="0.2">
      <c r="A54" s="116">
        <v>4</v>
      </c>
      <c r="B54" s="117">
        <v>39</v>
      </c>
      <c r="C54" s="116"/>
      <c r="D54" s="116"/>
      <c r="E54" s="116"/>
      <c r="F54" s="116"/>
      <c r="G54" s="116"/>
      <c r="H54" s="116"/>
    </row>
    <row r="55" spans="1:8" ht="14.25" customHeight="1" x14ac:dyDescent="0.2">
      <c r="A55" s="116">
        <v>4</v>
      </c>
      <c r="B55" s="117">
        <v>41</v>
      </c>
      <c r="C55" s="116"/>
      <c r="D55" s="116"/>
      <c r="E55" s="116"/>
      <c r="F55" s="116"/>
      <c r="G55" s="116"/>
      <c r="H55" s="116"/>
    </row>
    <row r="56" spans="1:8" ht="14.25" customHeight="1" x14ac:dyDescent="0.2">
      <c r="A56" s="116">
        <v>4</v>
      </c>
      <c r="B56" s="117">
        <v>30</v>
      </c>
      <c r="C56" s="116"/>
      <c r="D56" s="116"/>
      <c r="E56" s="116"/>
      <c r="F56" s="116"/>
      <c r="G56" s="116"/>
      <c r="H56" s="116"/>
    </row>
    <row r="57" spans="1:8" ht="14.25" customHeight="1" x14ac:dyDescent="0.2">
      <c r="A57" s="116">
        <v>4</v>
      </c>
      <c r="B57" s="117">
        <v>47</v>
      </c>
      <c r="C57" s="116"/>
      <c r="D57" s="116"/>
      <c r="E57" s="116"/>
      <c r="F57" s="116"/>
      <c r="G57" s="116"/>
      <c r="H57" s="116"/>
    </row>
    <row r="58" spans="1:8" ht="14.25" customHeight="1" x14ac:dyDescent="0.2">
      <c r="A58" s="116">
        <v>4</v>
      </c>
      <c r="B58" s="117">
        <v>4</v>
      </c>
      <c r="C58" s="116"/>
      <c r="D58" s="116"/>
      <c r="E58" s="116"/>
      <c r="F58" s="116"/>
      <c r="G58" s="116"/>
      <c r="H58" s="116"/>
    </row>
    <row r="59" spans="1:8" ht="14.25" customHeight="1" x14ac:dyDescent="0.2">
      <c r="A59" s="116">
        <v>4</v>
      </c>
      <c r="B59" s="117">
        <v>4</v>
      </c>
      <c r="C59" s="116"/>
      <c r="D59" s="116"/>
      <c r="E59" s="116"/>
      <c r="F59" s="116"/>
      <c r="G59" s="116"/>
      <c r="H59" s="116"/>
    </row>
    <row r="60" spans="1:8" ht="14.25" customHeight="1" x14ac:dyDescent="0.2">
      <c r="A60" s="116">
        <v>4</v>
      </c>
      <c r="B60" s="117">
        <v>29</v>
      </c>
      <c r="C60" s="116"/>
      <c r="D60" s="116"/>
      <c r="E60" s="116"/>
      <c r="F60" s="116"/>
      <c r="G60" s="116"/>
      <c r="H60" s="116"/>
    </row>
    <row r="61" spans="1:8" ht="14.25" customHeight="1" x14ac:dyDescent="0.2">
      <c r="A61" s="116">
        <v>4</v>
      </c>
      <c r="B61" s="117">
        <v>22</v>
      </c>
      <c r="C61" s="116"/>
      <c r="D61" s="116"/>
      <c r="E61" s="116"/>
      <c r="F61" s="116"/>
      <c r="G61" s="116"/>
      <c r="H61" s="116"/>
    </row>
    <row r="62" spans="1:8" ht="14.25" customHeight="1" x14ac:dyDescent="0.2">
      <c r="A62" s="116">
        <v>4</v>
      </c>
      <c r="B62" s="117">
        <v>8</v>
      </c>
      <c r="C62" s="116"/>
      <c r="D62" s="116"/>
      <c r="E62" s="116"/>
      <c r="F62" s="116"/>
      <c r="G62" s="116"/>
      <c r="H62" s="116"/>
    </row>
    <row r="63" spans="1:8" ht="14.25" customHeight="1" x14ac:dyDescent="0.2">
      <c r="A63" s="116">
        <v>4</v>
      </c>
      <c r="B63" s="117">
        <v>0</v>
      </c>
      <c r="C63" s="116"/>
      <c r="D63" s="116"/>
      <c r="E63" s="116"/>
      <c r="F63" s="116"/>
      <c r="G63" s="116"/>
      <c r="H63" s="116"/>
    </row>
    <row r="64" spans="1:8" ht="14.25" customHeight="1" x14ac:dyDescent="0.2">
      <c r="A64" s="116">
        <v>4</v>
      </c>
      <c r="B64" s="117">
        <v>9</v>
      </c>
      <c r="C64" s="116"/>
      <c r="D64" s="116"/>
      <c r="E64" s="116"/>
      <c r="F64" s="116"/>
      <c r="G64" s="116"/>
      <c r="H64" s="116"/>
    </row>
    <row r="65" spans="1:8" ht="14.25" customHeight="1" x14ac:dyDescent="0.2">
      <c r="A65" s="116">
        <v>4</v>
      </c>
      <c r="B65" s="117">
        <v>7</v>
      </c>
      <c r="C65" s="116"/>
      <c r="D65" s="116"/>
      <c r="E65" s="116"/>
      <c r="F65" s="116"/>
      <c r="G65" s="116"/>
      <c r="H65" s="116"/>
    </row>
    <row r="66" spans="1:8" ht="14.25" customHeight="1" x14ac:dyDescent="0.2">
      <c r="A66" s="116">
        <v>4</v>
      </c>
      <c r="B66" s="117">
        <v>16</v>
      </c>
      <c r="C66" s="116"/>
      <c r="D66" s="116"/>
      <c r="E66" s="116"/>
      <c r="F66" s="116"/>
      <c r="G66" s="116"/>
      <c r="H66" s="116"/>
    </row>
    <row r="67" spans="1:8" ht="14.25" customHeight="1" x14ac:dyDescent="0.2">
      <c r="A67" s="116">
        <v>4</v>
      </c>
      <c r="B67" s="117">
        <v>15</v>
      </c>
      <c r="C67" s="116"/>
      <c r="D67" s="116"/>
      <c r="E67" s="116"/>
      <c r="F67" s="116"/>
      <c r="G67" s="116"/>
      <c r="H67" s="116"/>
    </row>
    <row r="68" spans="1:8" ht="14.25" customHeight="1" x14ac:dyDescent="0.2">
      <c r="A68" s="116">
        <v>4</v>
      </c>
      <c r="B68" s="117">
        <v>95</v>
      </c>
      <c r="C68" s="116"/>
      <c r="D68" s="116"/>
      <c r="E68" s="116"/>
      <c r="F68" s="116"/>
      <c r="G68" s="116"/>
      <c r="H68" s="116"/>
    </row>
    <row r="69" spans="1:8" ht="14.25" customHeight="1" x14ac:dyDescent="0.2">
      <c r="A69" s="116">
        <v>4</v>
      </c>
      <c r="B69" s="117">
        <v>16</v>
      </c>
      <c r="C69" s="116"/>
      <c r="D69" s="116"/>
      <c r="E69" s="116"/>
      <c r="F69" s="116"/>
      <c r="G69" s="116"/>
      <c r="H69" s="116"/>
    </row>
    <row r="70" spans="1:8" ht="14.25" customHeight="1" x14ac:dyDescent="0.2"/>
    <row r="71" spans="1:8" ht="14.25" customHeight="1" x14ac:dyDescent="0.2"/>
    <row r="72" spans="1:8" ht="14.25" customHeight="1" x14ac:dyDescent="0.2">
      <c r="B72" s="118"/>
    </row>
    <row r="73" spans="1:8" ht="14.25" customHeight="1" x14ac:dyDescent="0.2"/>
    <row r="74" spans="1:8" ht="14.25" customHeight="1" x14ac:dyDescent="0.2">
      <c r="B74" s="118"/>
    </row>
    <row r="75" spans="1:8" ht="14.25" customHeight="1" x14ac:dyDescent="0.2"/>
    <row r="76" spans="1:8" ht="14.25" customHeight="1" x14ac:dyDescent="0.2"/>
    <row r="77" spans="1:8" ht="14.25" customHeight="1" x14ac:dyDescent="0.2"/>
    <row r="78" spans="1:8" ht="14.25" customHeight="1" x14ac:dyDescent="0.2"/>
    <row r="79" spans="1:8" ht="14.25" customHeight="1" x14ac:dyDescent="0.2"/>
    <row r="80" spans="1:8" ht="14.25" customHeight="1" x14ac:dyDescent="0.2"/>
    <row r="81" spans="2:2" ht="14.25" customHeight="1" x14ac:dyDescent="0.2">
      <c r="B81" s="118"/>
    </row>
    <row r="82" spans="2:2" ht="14.25" customHeight="1" x14ac:dyDescent="0.2"/>
    <row r="83" spans="2:2" ht="14.25" customHeight="1" x14ac:dyDescent="0.2"/>
    <row r="84" spans="2:2" ht="14.25" customHeight="1" x14ac:dyDescent="0.2"/>
    <row r="85" spans="2:2" ht="14.25" customHeight="1" x14ac:dyDescent="0.2"/>
    <row r="86" spans="2:2" ht="14.25" customHeight="1" x14ac:dyDescent="0.2"/>
    <row r="87" spans="2:2" ht="14.25" customHeight="1" x14ac:dyDescent="0.2"/>
    <row r="88" spans="2:2" ht="14.25" customHeight="1" x14ac:dyDescent="0.2"/>
    <row r="89" spans="2:2" ht="14.25" customHeight="1" x14ac:dyDescent="0.2"/>
    <row r="90" spans="2:2" ht="14.25" customHeight="1" x14ac:dyDescent="0.2">
      <c r="B90" s="118"/>
    </row>
    <row r="91" spans="2:2" ht="14.25" customHeight="1" x14ac:dyDescent="0.2"/>
    <row r="92" spans="2:2" ht="14.25" customHeight="1" x14ac:dyDescent="0.2"/>
    <row r="93" spans="2:2" ht="14.25" customHeight="1" x14ac:dyDescent="0.2"/>
    <row r="94" spans="2:2" ht="14.25" customHeight="1" x14ac:dyDescent="0.2"/>
    <row r="95" spans="2:2" ht="14.25" customHeight="1" x14ac:dyDescent="0.2"/>
    <row r="96" spans="2:2" ht="14.25" customHeight="1" x14ac:dyDescent="0.2"/>
    <row r="97" spans="2:2" ht="14.25" customHeight="1" x14ac:dyDescent="0.2"/>
    <row r="98" spans="2:2" ht="14.25" customHeight="1" x14ac:dyDescent="0.2">
      <c r="B98" s="118"/>
    </row>
    <row r="99" spans="2:2" ht="14.25" customHeight="1" x14ac:dyDescent="0.2"/>
    <row r="100" spans="2:2" ht="14.25" customHeight="1" x14ac:dyDescent="0.2"/>
    <row r="101" spans="2:2" ht="14.25" customHeight="1" x14ac:dyDescent="0.2"/>
    <row r="102" spans="2:2" ht="14.25" customHeight="1" x14ac:dyDescent="0.2">
      <c r="B102" s="118"/>
    </row>
    <row r="103" spans="2:2" ht="14.25" customHeight="1" x14ac:dyDescent="0.2"/>
    <row r="104" spans="2:2" ht="14.25" customHeight="1" x14ac:dyDescent="0.2"/>
    <row r="105" spans="2:2" ht="14.25" customHeight="1" x14ac:dyDescent="0.2"/>
    <row r="106" spans="2:2" ht="14.25" customHeight="1" x14ac:dyDescent="0.2"/>
    <row r="107" spans="2:2" ht="14.25" customHeight="1" x14ac:dyDescent="0.2"/>
    <row r="108" spans="2:2" ht="14.25" customHeight="1" x14ac:dyDescent="0.2"/>
    <row r="109" spans="2:2" ht="14.25" customHeight="1" x14ac:dyDescent="0.2"/>
    <row r="110" spans="2:2" ht="14.25" customHeight="1" x14ac:dyDescent="0.2"/>
    <row r="111" spans="2:2" ht="14.25" customHeight="1" x14ac:dyDescent="0.2"/>
    <row r="112" spans="2:2" ht="14.25" customHeight="1" x14ac:dyDescent="0.2"/>
    <row r="113" spans="2:2" ht="14.25" customHeight="1" x14ac:dyDescent="0.2"/>
    <row r="114" spans="2:2" ht="14.25" customHeight="1" x14ac:dyDescent="0.2"/>
    <row r="115" spans="2:2" ht="14.25" customHeight="1" x14ac:dyDescent="0.2"/>
    <row r="116" spans="2:2" ht="14.25" customHeight="1" x14ac:dyDescent="0.2"/>
    <row r="117" spans="2:2" ht="14.25" customHeight="1" x14ac:dyDescent="0.2"/>
    <row r="118" spans="2:2" ht="14.25" customHeight="1" x14ac:dyDescent="0.2"/>
    <row r="119" spans="2:2" ht="14.25" customHeight="1" x14ac:dyDescent="0.2">
      <c r="B119" s="118"/>
    </row>
    <row r="120" spans="2:2" ht="14.25" customHeight="1" x14ac:dyDescent="0.2"/>
    <row r="121" spans="2:2" ht="14.25" customHeight="1" x14ac:dyDescent="0.2">
      <c r="B121" s="118"/>
    </row>
    <row r="122" spans="2:2" ht="14.25" customHeight="1" x14ac:dyDescent="0.2"/>
    <row r="123" spans="2:2" ht="14.25" customHeight="1" x14ac:dyDescent="0.2"/>
    <row r="124" spans="2:2" ht="14.25" customHeight="1" x14ac:dyDescent="0.2"/>
    <row r="125" spans="2:2" ht="14.25" customHeight="1" x14ac:dyDescent="0.2"/>
    <row r="126" spans="2:2" ht="14.25" customHeight="1" x14ac:dyDescent="0.2"/>
    <row r="127" spans="2:2" ht="14.25" customHeight="1" x14ac:dyDescent="0.2"/>
    <row r="128" spans="2:2" ht="14.25" customHeight="1" x14ac:dyDescent="0.2"/>
    <row r="129" spans="2:2" ht="14.25" customHeight="1" x14ac:dyDescent="0.2">
      <c r="B129" s="118"/>
    </row>
    <row r="130" spans="2:2" ht="14.25" customHeight="1" x14ac:dyDescent="0.2"/>
    <row r="131" spans="2:2" ht="14.25" customHeight="1" x14ac:dyDescent="0.2"/>
    <row r="132" spans="2:2" ht="14.25" customHeight="1" x14ac:dyDescent="0.2"/>
    <row r="133" spans="2:2" ht="14.25" customHeight="1" x14ac:dyDescent="0.2"/>
    <row r="134" spans="2:2" ht="14.25" customHeight="1" x14ac:dyDescent="0.2"/>
    <row r="135" spans="2:2" ht="14.25" customHeight="1" x14ac:dyDescent="0.2"/>
    <row r="136" spans="2:2" ht="14.25" customHeight="1" x14ac:dyDescent="0.2">
      <c r="B136" s="118"/>
    </row>
    <row r="137" spans="2:2" ht="14.25" customHeight="1" x14ac:dyDescent="0.2"/>
    <row r="138" spans="2:2" ht="14.25" customHeight="1" x14ac:dyDescent="0.2"/>
    <row r="139" spans="2:2" ht="14.25" customHeight="1" x14ac:dyDescent="0.2"/>
    <row r="140" spans="2:2" ht="14.25" customHeight="1" x14ac:dyDescent="0.2"/>
    <row r="141" spans="2:2" ht="14.25" customHeight="1" x14ac:dyDescent="0.2"/>
    <row r="142" spans="2:2" ht="14.25" customHeight="1" x14ac:dyDescent="0.2">
      <c r="B142" s="118"/>
    </row>
    <row r="143" spans="2:2" ht="14.25" customHeight="1" x14ac:dyDescent="0.2"/>
    <row r="144" spans="2:2" ht="14.25" customHeight="1" x14ac:dyDescent="0.2"/>
    <row r="145" spans="2:2" ht="14.25" customHeight="1" x14ac:dyDescent="0.2"/>
    <row r="146" spans="2:2" ht="14.25" customHeight="1" x14ac:dyDescent="0.2"/>
    <row r="147" spans="2:2" ht="14.25" customHeight="1" x14ac:dyDescent="0.2"/>
    <row r="148" spans="2:2" ht="14.25" customHeight="1" x14ac:dyDescent="0.2">
      <c r="B148" s="118"/>
    </row>
    <row r="149" spans="2:2" ht="14.25" customHeight="1" x14ac:dyDescent="0.2"/>
    <row r="150" spans="2:2" ht="14.25" customHeight="1" x14ac:dyDescent="0.2">
      <c r="B150" s="118"/>
    </row>
    <row r="151" spans="2:2" ht="14.25" customHeight="1" x14ac:dyDescent="0.2"/>
    <row r="152" spans="2:2" ht="14.25" customHeight="1" x14ac:dyDescent="0.2"/>
    <row r="153" spans="2:2" ht="14.25" customHeight="1" x14ac:dyDescent="0.2">
      <c r="B153" s="119"/>
    </row>
    <row r="154" spans="2:2" ht="14.25" customHeight="1" x14ac:dyDescent="0.2"/>
    <row r="155" spans="2:2" ht="14.25" customHeight="1" x14ac:dyDescent="0.2"/>
    <row r="156" spans="2:2" ht="14.25" customHeight="1" x14ac:dyDescent="0.2"/>
    <row r="157" spans="2:2" ht="14.25" customHeight="1" x14ac:dyDescent="0.2">
      <c r="B157" s="118"/>
    </row>
    <row r="158" spans="2:2" ht="14.25" customHeight="1" x14ac:dyDescent="0.2">
      <c r="B158" s="118"/>
    </row>
    <row r="159" spans="2:2" ht="14.25" customHeight="1" x14ac:dyDescent="0.2"/>
    <row r="160" spans="2:2" ht="14.25" customHeight="1" x14ac:dyDescent="0.2"/>
    <row r="161" spans="2:2" ht="14.25" customHeight="1" x14ac:dyDescent="0.2"/>
    <row r="162" spans="2:2" ht="14.25" customHeight="1" x14ac:dyDescent="0.2"/>
    <row r="163" spans="2:2" ht="14.25" customHeight="1" x14ac:dyDescent="0.2"/>
    <row r="164" spans="2:2" ht="14.25" customHeight="1" x14ac:dyDescent="0.2">
      <c r="B164" s="118"/>
    </row>
    <row r="165" spans="2:2" ht="14.25" customHeight="1" x14ac:dyDescent="0.2"/>
    <row r="166" spans="2:2" ht="14.25" customHeight="1" x14ac:dyDescent="0.2"/>
    <row r="167" spans="2:2" ht="14.25" customHeight="1" x14ac:dyDescent="0.2"/>
    <row r="168" spans="2:2" ht="14.25" customHeight="1" x14ac:dyDescent="0.2"/>
    <row r="169" spans="2:2" ht="14.25" customHeight="1" x14ac:dyDescent="0.2"/>
    <row r="170" spans="2:2" ht="14.25" customHeight="1" x14ac:dyDescent="0.2"/>
    <row r="171" spans="2:2" ht="14.25" customHeight="1" x14ac:dyDescent="0.2"/>
    <row r="172" spans="2:2" ht="14.25" customHeight="1" x14ac:dyDescent="0.2"/>
    <row r="173" spans="2:2" ht="14.25" customHeight="1" x14ac:dyDescent="0.2"/>
    <row r="174" spans="2:2" ht="14.25" customHeight="1" x14ac:dyDescent="0.2">
      <c r="B174" s="118"/>
    </row>
    <row r="175" spans="2:2" ht="14.25" customHeight="1" x14ac:dyDescent="0.2"/>
    <row r="176" spans="2:2" ht="14.25" customHeight="1" x14ac:dyDescent="0.2"/>
    <row r="177" spans="2:2" ht="14.25" customHeight="1" x14ac:dyDescent="0.2"/>
    <row r="178" spans="2:2" ht="14.25" customHeight="1" x14ac:dyDescent="0.2"/>
    <row r="179" spans="2:2" ht="14.25" customHeight="1" x14ac:dyDescent="0.2"/>
    <row r="180" spans="2:2" ht="14.25" customHeight="1" x14ac:dyDescent="0.2"/>
    <row r="181" spans="2:2" ht="14.25" customHeight="1" x14ac:dyDescent="0.2"/>
    <row r="182" spans="2:2" ht="14.25" customHeight="1" x14ac:dyDescent="0.2"/>
    <row r="183" spans="2:2" ht="14.25" customHeight="1" x14ac:dyDescent="0.2"/>
    <row r="184" spans="2:2" ht="14.25" customHeight="1" x14ac:dyDescent="0.2"/>
    <row r="185" spans="2:2" ht="14.25" customHeight="1" x14ac:dyDescent="0.2"/>
    <row r="186" spans="2:2" ht="14.25" customHeight="1" x14ac:dyDescent="0.2"/>
    <row r="187" spans="2:2" ht="14.25" customHeight="1" x14ac:dyDescent="0.2"/>
    <row r="188" spans="2:2" ht="14.25" customHeight="1" x14ac:dyDescent="0.2"/>
    <row r="189" spans="2:2" ht="14.25" customHeight="1" x14ac:dyDescent="0.2"/>
    <row r="190" spans="2:2" ht="14.25" customHeight="1" x14ac:dyDescent="0.2"/>
    <row r="191" spans="2:2" ht="14.25" customHeight="1" x14ac:dyDescent="0.2"/>
    <row r="192" spans="2:2" ht="14.25" customHeight="1" x14ac:dyDescent="0.2">
      <c r="B192" s="118"/>
    </row>
    <row r="193" spans="2:2" ht="14.25" customHeight="1" x14ac:dyDescent="0.2"/>
    <row r="194" spans="2:2" ht="14.25" customHeight="1" x14ac:dyDescent="0.2"/>
    <row r="195" spans="2:2" ht="14.25" customHeight="1" x14ac:dyDescent="0.2"/>
    <row r="196" spans="2:2" ht="14.25" customHeight="1" x14ac:dyDescent="0.2"/>
    <row r="197" spans="2:2" ht="14.25" customHeight="1" x14ac:dyDescent="0.2"/>
    <row r="198" spans="2:2" ht="14.25" customHeight="1" x14ac:dyDescent="0.2"/>
    <row r="199" spans="2:2" ht="14.25" customHeight="1" x14ac:dyDescent="0.2"/>
    <row r="200" spans="2:2" ht="14.25" customHeight="1" x14ac:dyDescent="0.2"/>
    <row r="201" spans="2:2" ht="14.25" customHeight="1" x14ac:dyDescent="0.2"/>
    <row r="202" spans="2:2" ht="14.25" customHeight="1" x14ac:dyDescent="0.2"/>
    <row r="203" spans="2:2" ht="14.25" customHeight="1" x14ac:dyDescent="0.2"/>
    <row r="204" spans="2:2" ht="14.25" customHeight="1" x14ac:dyDescent="0.2"/>
    <row r="205" spans="2:2" ht="14.25" customHeight="1" x14ac:dyDescent="0.2"/>
    <row r="206" spans="2:2" ht="14.25" customHeight="1" x14ac:dyDescent="0.2"/>
    <row r="207" spans="2:2" ht="14.25" customHeight="1" x14ac:dyDescent="0.2"/>
    <row r="208" spans="2:2" ht="14.25" customHeight="1" x14ac:dyDescent="0.2">
      <c r="B208" s="119"/>
    </row>
    <row r="209" spans="2:2" ht="14.25" customHeight="1" x14ac:dyDescent="0.2"/>
    <row r="210" spans="2:2" ht="14.25" customHeight="1" x14ac:dyDescent="0.2"/>
    <row r="211" spans="2:2" ht="14.25" customHeight="1" x14ac:dyDescent="0.2"/>
    <row r="212" spans="2:2" ht="14.25" customHeight="1" x14ac:dyDescent="0.2"/>
    <row r="213" spans="2:2" ht="14.25" customHeight="1" x14ac:dyDescent="0.2"/>
    <row r="214" spans="2:2" ht="14.25" customHeight="1" x14ac:dyDescent="0.2"/>
    <row r="215" spans="2:2" ht="14.25" customHeight="1" x14ac:dyDescent="0.2"/>
    <row r="216" spans="2:2" ht="14.25" customHeight="1" x14ac:dyDescent="0.2"/>
    <row r="217" spans="2:2" ht="14.25" customHeight="1" x14ac:dyDescent="0.2"/>
    <row r="218" spans="2:2" ht="14.25" customHeight="1" x14ac:dyDescent="0.2">
      <c r="B218" s="119"/>
    </row>
    <row r="219" spans="2:2" ht="14.25" customHeight="1" x14ac:dyDescent="0.2"/>
    <row r="220" spans="2:2" ht="14.25" customHeight="1" x14ac:dyDescent="0.2"/>
    <row r="221" spans="2:2" ht="14.25" customHeight="1" x14ac:dyDescent="0.2">
      <c r="B221" s="118"/>
    </row>
    <row r="222" spans="2:2" ht="14.25" customHeight="1" x14ac:dyDescent="0.2"/>
    <row r="223" spans="2:2" ht="14.25" customHeight="1" x14ac:dyDescent="0.2"/>
    <row r="224" spans="2:2" ht="14.25" customHeight="1" x14ac:dyDescent="0.2"/>
    <row r="225" spans="2:2" ht="14.25" customHeight="1" x14ac:dyDescent="0.2"/>
    <row r="226" spans="2:2" ht="14.25" customHeight="1" x14ac:dyDescent="0.2"/>
    <row r="227" spans="2:2" ht="14.25" customHeight="1" x14ac:dyDescent="0.2">
      <c r="B227" s="118"/>
    </row>
    <row r="228" spans="2:2" ht="14.25" customHeight="1" x14ac:dyDescent="0.2"/>
    <row r="229" spans="2:2" ht="14.25" customHeight="1" x14ac:dyDescent="0.2"/>
    <row r="230" spans="2:2" ht="14.25" customHeight="1" x14ac:dyDescent="0.2"/>
    <row r="231" spans="2:2" ht="14.25" customHeight="1" x14ac:dyDescent="0.2"/>
    <row r="232" spans="2:2" ht="14.25" customHeight="1" x14ac:dyDescent="0.2"/>
    <row r="233" spans="2:2" ht="14.25" customHeight="1" x14ac:dyDescent="0.2"/>
    <row r="234" spans="2:2" ht="14.25" customHeight="1" x14ac:dyDescent="0.2"/>
    <row r="235" spans="2:2" ht="14.25" customHeight="1" x14ac:dyDescent="0.2"/>
    <row r="236" spans="2:2" ht="14.25" customHeight="1" x14ac:dyDescent="0.2"/>
    <row r="237" spans="2:2" ht="14.25" customHeight="1" x14ac:dyDescent="0.2"/>
    <row r="238" spans="2:2" ht="14.25" customHeight="1" x14ac:dyDescent="0.2"/>
    <row r="239" spans="2:2" ht="14.25" customHeight="1" x14ac:dyDescent="0.2"/>
    <row r="240" spans="2:2"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spans="2:2" ht="14.25" customHeight="1" x14ac:dyDescent="0.2"/>
    <row r="258" spans="2:2" ht="14.25" customHeight="1" x14ac:dyDescent="0.2"/>
    <row r="259" spans="2:2" ht="14.25" customHeight="1" x14ac:dyDescent="0.2"/>
    <row r="260" spans="2:2" ht="14.25" customHeight="1" x14ac:dyDescent="0.2">
      <c r="B260" s="119"/>
    </row>
    <row r="261" spans="2:2" ht="14.25" customHeight="1" x14ac:dyDescent="0.2"/>
    <row r="262" spans="2:2" ht="14.25" customHeight="1" x14ac:dyDescent="0.2"/>
    <row r="263" spans="2:2" ht="14.25" customHeight="1" x14ac:dyDescent="0.2"/>
    <row r="264" spans="2:2" ht="14.25" customHeight="1" x14ac:dyDescent="0.2"/>
    <row r="265" spans="2:2" ht="14.25" customHeight="1" x14ac:dyDescent="0.2"/>
    <row r="266" spans="2:2" ht="14.25" customHeight="1" x14ac:dyDescent="0.2"/>
    <row r="267" spans="2:2" ht="14.25" customHeight="1" x14ac:dyDescent="0.2"/>
    <row r="268" spans="2:2" ht="14.25" customHeight="1" x14ac:dyDescent="0.2"/>
    <row r="269" spans="2:2" ht="14.25" customHeight="1" x14ac:dyDescent="0.2"/>
    <row r="270" spans="2:2" ht="14.25" customHeight="1" x14ac:dyDescent="0.2"/>
    <row r="271" spans="2:2" ht="14.25" customHeight="1" x14ac:dyDescent="0.2"/>
    <row r="272" spans="2: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sheetData>
  <conditionalFormatting sqref="A1:H69">
    <cfRule type="notContainsBlanks" dxfId="0" priority="1">
      <formula>LEN(TRIM(A1))&gt;0</formula>
    </cfRule>
  </conditionalFormatting>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1001"/>
  <sheetViews>
    <sheetView tabSelected="1" workbookViewId="0">
      <selection activeCell="O37" sqref="O37"/>
    </sheetView>
  </sheetViews>
  <sheetFormatPr baseColWidth="10" defaultColWidth="14.5" defaultRowHeight="15" customHeight="1" x14ac:dyDescent="0.2"/>
  <cols>
    <col min="1" max="1" width="17.33203125" customWidth="1"/>
    <col min="2" max="2" width="17.6640625" customWidth="1"/>
    <col min="3" max="3" width="17.5" customWidth="1"/>
    <col min="4" max="4" width="17.83203125" customWidth="1"/>
    <col min="5" max="5" width="18" customWidth="1"/>
    <col min="6" max="26" width="8.6640625" customWidth="1"/>
  </cols>
  <sheetData>
    <row r="1" spans="1:5" ht="14.25" customHeight="1" x14ac:dyDescent="0.2">
      <c r="A1" s="18">
        <v>-99</v>
      </c>
      <c r="B1" s="18">
        <v>-99</v>
      </c>
      <c r="C1" s="18">
        <v>-99</v>
      </c>
      <c r="D1" s="18">
        <v>-99</v>
      </c>
      <c r="E1" s="18">
        <v>-99</v>
      </c>
    </row>
    <row r="2" spans="1:5" ht="14.25" customHeight="1" x14ac:dyDescent="0.2">
      <c r="A2" s="18" t="s">
        <v>7164</v>
      </c>
      <c r="B2" s="18" t="s">
        <v>7165</v>
      </c>
      <c r="C2" s="18" t="s">
        <v>7166</v>
      </c>
      <c r="D2" s="18" t="s">
        <v>7167</v>
      </c>
      <c r="E2" s="18">
        <v>7</v>
      </c>
    </row>
    <row r="3" spans="1:5" ht="14.25" customHeight="1" x14ac:dyDescent="0.2">
      <c r="A3" s="18">
        <v>6</v>
      </c>
      <c r="B3" s="18" t="s">
        <v>7168</v>
      </c>
      <c r="C3" s="18">
        <v>-99</v>
      </c>
      <c r="D3" s="18" t="s">
        <v>7169</v>
      </c>
      <c r="E3" s="18">
        <v>13</v>
      </c>
    </row>
    <row r="4" spans="1:5" ht="14.25" customHeight="1" x14ac:dyDescent="0.2">
      <c r="A4" s="18" t="s">
        <v>7167</v>
      </c>
      <c r="B4" s="18" t="s">
        <v>7170</v>
      </c>
      <c r="C4" s="18" t="s">
        <v>7171</v>
      </c>
      <c r="D4" s="18" t="s">
        <v>7169</v>
      </c>
      <c r="E4" s="18">
        <v>3679</v>
      </c>
    </row>
    <row r="5" spans="1:5" ht="14.25" customHeight="1" x14ac:dyDescent="0.2">
      <c r="A5" s="18">
        <v>-99</v>
      </c>
      <c r="B5" s="18">
        <v>-99</v>
      </c>
      <c r="C5" s="18">
        <v>-99</v>
      </c>
      <c r="D5" s="18">
        <v>-99</v>
      </c>
      <c r="E5" s="18">
        <v>-99</v>
      </c>
    </row>
    <row r="6" spans="1:5" ht="14.25" customHeight="1" x14ac:dyDescent="0.2">
      <c r="A6" s="18">
        <v>13</v>
      </c>
      <c r="B6" s="18">
        <v>3</v>
      </c>
      <c r="C6" s="18">
        <v>1</v>
      </c>
      <c r="D6" s="18">
        <v>8</v>
      </c>
      <c r="E6" s="18">
        <v>8</v>
      </c>
    </row>
    <row r="7" spans="1:5" ht="14.25" customHeight="1" x14ac:dyDescent="0.2">
      <c r="A7" s="18">
        <v>-99</v>
      </c>
      <c r="B7" s="18">
        <v>-99</v>
      </c>
      <c r="C7" s="18">
        <v>-99</v>
      </c>
      <c r="D7" s="18">
        <v>-99</v>
      </c>
      <c r="E7" s="18">
        <v>-99</v>
      </c>
    </row>
    <row r="8" spans="1:5" ht="14.25" customHeight="1" x14ac:dyDescent="0.2">
      <c r="A8" s="18">
        <v>-99</v>
      </c>
      <c r="B8" s="18">
        <v>-99</v>
      </c>
      <c r="C8" s="18">
        <v>-99</v>
      </c>
      <c r="D8" s="18">
        <v>-99</v>
      </c>
      <c r="E8" s="18">
        <v>-99</v>
      </c>
    </row>
    <row r="9" spans="1:5" ht="14.25" customHeight="1" x14ac:dyDescent="0.2">
      <c r="A9" s="18" t="s">
        <v>7172</v>
      </c>
      <c r="B9" s="18">
        <v>16811</v>
      </c>
      <c r="C9" s="18">
        <v>123</v>
      </c>
      <c r="D9" s="18" t="s">
        <v>101</v>
      </c>
      <c r="E9" s="18" t="s">
        <v>7173</v>
      </c>
    </row>
    <row r="10" spans="1:5" ht="14.25" customHeight="1" x14ac:dyDescent="0.2">
      <c r="A10" s="18">
        <v>-99</v>
      </c>
      <c r="B10" s="18" t="s">
        <v>7174</v>
      </c>
      <c r="C10" s="18">
        <v>12</v>
      </c>
      <c r="D10" s="18">
        <v>2</v>
      </c>
      <c r="E10" s="18">
        <v>7</v>
      </c>
    </row>
    <row r="11" spans="1:5" ht="14.25" customHeight="1" x14ac:dyDescent="0.2">
      <c r="A11" s="18" t="s">
        <v>7175</v>
      </c>
      <c r="B11" s="18" t="s">
        <v>7176</v>
      </c>
      <c r="C11" s="18">
        <v>211</v>
      </c>
      <c r="D11" s="18" t="s">
        <v>7177</v>
      </c>
      <c r="E11" s="18">
        <v>37</v>
      </c>
    </row>
    <row r="12" spans="1:5" ht="14.25" customHeight="1" x14ac:dyDescent="0.2">
      <c r="A12" s="18">
        <v>-999</v>
      </c>
      <c r="B12" s="18" t="s">
        <v>125</v>
      </c>
      <c r="C12" s="18">
        <v>2</v>
      </c>
      <c r="D12" s="18">
        <v>6</v>
      </c>
      <c r="E12" s="18">
        <v>13</v>
      </c>
    </row>
    <row r="13" spans="1:5" ht="14.25" customHeight="1" x14ac:dyDescent="0.2">
      <c r="A13" s="18">
        <v>-99</v>
      </c>
      <c r="B13" s="118">
        <v>44900</v>
      </c>
      <c r="C13" s="18">
        <v>-99</v>
      </c>
      <c r="D13" s="18">
        <v>-99</v>
      </c>
      <c r="E13" s="18" t="s">
        <v>7178</v>
      </c>
    </row>
    <row r="14" spans="1:5" ht="14.25" customHeight="1" x14ac:dyDescent="0.2">
      <c r="A14" s="18">
        <v>13</v>
      </c>
      <c r="B14" s="18" t="s">
        <v>7179</v>
      </c>
      <c r="C14" s="18">
        <v>2</v>
      </c>
      <c r="D14" s="18" t="s">
        <v>7180</v>
      </c>
      <c r="E14" s="18" t="s">
        <v>7181</v>
      </c>
    </row>
    <row r="15" spans="1:5" ht="14.25" customHeight="1" x14ac:dyDescent="0.2">
      <c r="A15" s="18">
        <v>-999</v>
      </c>
      <c r="B15" s="18">
        <v>1</v>
      </c>
      <c r="C15" s="18">
        <v>-99</v>
      </c>
      <c r="D15" s="18">
        <v>-99</v>
      </c>
      <c r="E15" s="18">
        <v>-99</v>
      </c>
    </row>
    <row r="16" spans="1:5" ht="14.25" customHeight="1" x14ac:dyDescent="0.2">
      <c r="A16" s="18">
        <v>-99</v>
      </c>
      <c r="B16" s="18">
        <v>-99</v>
      </c>
      <c r="C16" s="18">
        <v>-99</v>
      </c>
      <c r="D16" s="18">
        <v>-99</v>
      </c>
      <c r="E16" s="18">
        <v>-999</v>
      </c>
    </row>
    <row r="17" spans="1:5" ht="14.25" customHeight="1" x14ac:dyDescent="0.2">
      <c r="A17" s="18">
        <v>-99</v>
      </c>
      <c r="B17" s="18" t="s">
        <v>7182</v>
      </c>
      <c r="C17" s="18">
        <v>3</v>
      </c>
      <c r="D17" s="18" t="s">
        <v>7178</v>
      </c>
      <c r="E17" s="18" t="s">
        <v>7183</v>
      </c>
    </row>
    <row r="18" spans="1:5" ht="14.25" customHeight="1" x14ac:dyDescent="0.2">
      <c r="A18" s="18" t="s">
        <v>101</v>
      </c>
      <c r="B18" s="18" t="s">
        <v>101</v>
      </c>
      <c r="C18" s="18">
        <v>-99</v>
      </c>
      <c r="D18" s="18">
        <v>6</v>
      </c>
      <c r="E18" s="18">
        <v>-99</v>
      </c>
    </row>
    <row r="19" spans="1:5" ht="14.25" customHeight="1" x14ac:dyDescent="0.2">
      <c r="A19" s="18" t="s">
        <v>7184</v>
      </c>
      <c r="B19" s="18" t="s">
        <v>7185</v>
      </c>
      <c r="C19" s="18">
        <v>2</v>
      </c>
      <c r="D19" s="18" t="s">
        <v>101</v>
      </c>
      <c r="E19" s="18">
        <v>6</v>
      </c>
    </row>
    <row r="20" spans="1:5" ht="14.25" customHeight="1" x14ac:dyDescent="0.2">
      <c r="A20" s="18" t="s">
        <v>7186</v>
      </c>
      <c r="B20" s="18" t="s">
        <v>7187</v>
      </c>
      <c r="C20" s="18" t="s">
        <v>7188</v>
      </c>
      <c r="D20" s="18">
        <v>23</v>
      </c>
      <c r="E20" s="18">
        <v>13</v>
      </c>
    </row>
    <row r="21" spans="1:5" ht="14.25" customHeight="1" x14ac:dyDescent="0.2">
      <c r="A21" s="18">
        <v>-99</v>
      </c>
      <c r="B21" s="18">
        <v>-99</v>
      </c>
      <c r="C21" s="18">
        <v>-99</v>
      </c>
      <c r="D21" s="18">
        <v>-99</v>
      </c>
      <c r="E21" s="18">
        <v>-99</v>
      </c>
    </row>
    <row r="22" spans="1:5" ht="14.25" customHeight="1" x14ac:dyDescent="0.2">
      <c r="A22" s="18">
        <v>6</v>
      </c>
      <c r="B22" s="18">
        <v>-999</v>
      </c>
      <c r="C22" s="18">
        <v>-999</v>
      </c>
      <c r="D22" s="18">
        <v>-999</v>
      </c>
      <c r="E22" s="18">
        <v>-999</v>
      </c>
    </row>
    <row r="23" spans="1:5" ht="14.25" customHeight="1" x14ac:dyDescent="0.2">
      <c r="A23" s="18">
        <v>-99</v>
      </c>
      <c r="B23" s="18" t="s">
        <v>125</v>
      </c>
      <c r="C23" s="18">
        <v>-999</v>
      </c>
      <c r="D23" s="18">
        <v>-999</v>
      </c>
      <c r="E23" s="18">
        <v>12</v>
      </c>
    </row>
    <row r="24" spans="1:5" ht="14.25" customHeight="1" x14ac:dyDescent="0.2">
      <c r="A24" s="18" t="s">
        <v>7189</v>
      </c>
      <c r="B24" s="18">
        <v>36</v>
      </c>
      <c r="C24" s="18">
        <v>2</v>
      </c>
      <c r="D24" s="18" t="s">
        <v>4417</v>
      </c>
      <c r="E24" s="18" t="s">
        <v>101</v>
      </c>
    </row>
    <row r="25" spans="1:5" ht="14.25" customHeight="1" x14ac:dyDescent="0.2">
      <c r="A25" s="18">
        <v>6</v>
      </c>
      <c r="B25" s="18" t="s">
        <v>7185</v>
      </c>
      <c r="C25" s="18" t="s">
        <v>101</v>
      </c>
      <c r="D25" s="18" t="s">
        <v>101</v>
      </c>
      <c r="E25" s="18">
        <v>7</v>
      </c>
    </row>
    <row r="26" spans="1:5" ht="14.25" customHeight="1" x14ac:dyDescent="0.2">
      <c r="A26" s="18">
        <v>3</v>
      </c>
      <c r="B26" s="118">
        <v>44787</v>
      </c>
      <c r="C26" s="18">
        <v>-99</v>
      </c>
      <c r="D26" s="18">
        <v>2</v>
      </c>
      <c r="E26" s="18">
        <v>7811</v>
      </c>
    </row>
    <row r="27" spans="1:5" ht="14.25" customHeight="1" x14ac:dyDescent="0.2">
      <c r="A27" s="18" t="s">
        <v>7165</v>
      </c>
      <c r="B27" s="18">
        <v>-99</v>
      </c>
      <c r="C27" s="18">
        <v>2</v>
      </c>
      <c r="D27" s="18">
        <v>-99</v>
      </c>
      <c r="E27" s="18">
        <v>678</v>
      </c>
    </row>
    <row r="28" spans="1:5" ht="14.25" customHeight="1" x14ac:dyDescent="0.2">
      <c r="A28" s="18" t="s">
        <v>101</v>
      </c>
      <c r="B28" s="18" t="s">
        <v>7190</v>
      </c>
      <c r="C28" s="18">
        <v>123</v>
      </c>
      <c r="D28" s="18">
        <v>2</v>
      </c>
      <c r="E28" s="18">
        <v>6</v>
      </c>
    </row>
    <row r="29" spans="1:5" ht="14.25" customHeight="1" x14ac:dyDescent="0.2">
      <c r="A29" s="18">
        <v>36</v>
      </c>
      <c r="B29" s="18">
        <v>17</v>
      </c>
      <c r="C29" s="18">
        <v>6</v>
      </c>
      <c r="D29" s="18">
        <v>2</v>
      </c>
      <c r="E29" s="18">
        <v>6</v>
      </c>
    </row>
    <row r="30" spans="1:5" ht="14.25" customHeight="1" x14ac:dyDescent="0.2">
      <c r="A30" s="18">
        <v>-99</v>
      </c>
      <c r="B30" s="18">
        <v>-99</v>
      </c>
      <c r="C30" s="18">
        <v>-99</v>
      </c>
      <c r="D30" s="18">
        <v>-99</v>
      </c>
      <c r="E30" s="18">
        <v>-99</v>
      </c>
    </row>
    <row r="31" spans="1:5" ht="14.25" customHeight="1" x14ac:dyDescent="0.2">
      <c r="A31" s="18">
        <v>6</v>
      </c>
      <c r="B31" s="18" t="s">
        <v>7165</v>
      </c>
      <c r="C31" s="18">
        <v>-999</v>
      </c>
      <c r="D31" s="18">
        <v>1</v>
      </c>
      <c r="E31" s="18">
        <v>13</v>
      </c>
    </row>
    <row r="32" spans="1:5" ht="14.25" customHeight="1" x14ac:dyDescent="0.2">
      <c r="A32" s="119">
        <v>24563</v>
      </c>
      <c r="B32" s="18" t="s">
        <v>7185</v>
      </c>
      <c r="C32" s="18">
        <v>11</v>
      </c>
      <c r="D32" s="18" t="s">
        <v>101</v>
      </c>
      <c r="E32" s="18">
        <v>-999</v>
      </c>
    </row>
    <row r="33" spans="1:5" ht="14.25" customHeight="1" x14ac:dyDescent="0.2">
      <c r="A33" s="18">
        <v>-99</v>
      </c>
      <c r="B33" s="18">
        <v>-99</v>
      </c>
      <c r="C33" s="18">
        <v>-99</v>
      </c>
      <c r="D33" s="18">
        <v>-99</v>
      </c>
      <c r="E33" s="18">
        <v>-99</v>
      </c>
    </row>
    <row r="34" spans="1:5" ht="14.25" customHeight="1" x14ac:dyDescent="0.2">
      <c r="A34" s="18" t="s">
        <v>7191</v>
      </c>
      <c r="B34" s="18" t="s">
        <v>7191</v>
      </c>
      <c r="C34" s="18" t="s">
        <v>7165</v>
      </c>
      <c r="D34" s="18" t="s">
        <v>7192</v>
      </c>
      <c r="E34" s="18">
        <v>8</v>
      </c>
    </row>
    <row r="35" spans="1:5" ht="14.25" customHeight="1" x14ac:dyDescent="0.2">
      <c r="A35" s="18">
        <v>6</v>
      </c>
      <c r="B35" s="18">
        <v>267</v>
      </c>
      <c r="C35" s="18">
        <v>-99</v>
      </c>
      <c r="D35" s="18">
        <v>3</v>
      </c>
      <c r="E35" s="18">
        <v>-99</v>
      </c>
    </row>
    <row r="36" spans="1:5" ht="14.25" customHeight="1" x14ac:dyDescent="0.2">
      <c r="A36" s="18">
        <v>-999</v>
      </c>
      <c r="B36" s="18">
        <v>-999</v>
      </c>
      <c r="C36" s="18">
        <v>-999</v>
      </c>
      <c r="D36" s="18">
        <v>-999</v>
      </c>
      <c r="E36" s="18">
        <v>13</v>
      </c>
    </row>
    <row r="37" spans="1:5" ht="14.25" customHeight="1" x14ac:dyDescent="0.2">
      <c r="A37" s="18">
        <v>-99</v>
      </c>
      <c r="B37" s="18">
        <v>-99</v>
      </c>
      <c r="C37" s="18">
        <v>-99</v>
      </c>
      <c r="D37" s="18">
        <v>-99</v>
      </c>
      <c r="E37" s="18">
        <v>-99</v>
      </c>
    </row>
    <row r="38" spans="1:5" ht="14.25" customHeight="1" x14ac:dyDescent="0.2">
      <c r="A38" s="18">
        <v>-99</v>
      </c>
      <c r="B38" s="18">
        <v>-99</v>
      </c>
      <c r="C38" s="18">
        <v>-99</v>
      </c>
      <c r="D38" s="18" t="s">
        <v>125</v>
      </c>
      <c r="E38" s="18">
        <v>-99</v>
      </c>
    </row>
    <row r="39" spans="1:5" ht="14.25" customHeight="1" x14ac:dyDescent="0.2">
      <c r="A39" s="18">
        <v>6</v>
      </c>
      <c r="B39" s="18">
        <v>12</v>
      </c>
      <c r="C39" s="18">
        <v>2</v>
      </c>
      <c r="D39" s="18">
        <v>3</v>
      </c>
      <c r="E39" s="18">
        <v>3</v>
      </c>
    </row>
    <row r="40" spans="1:5" ht="14.25" customHeight="1" x14ac:dyDescent="0.2">
      <c r="A40" s="18">
        <v>-999</v>
      </c>
      <c r="B40" s="18">
        <v>-999</v>
      </c>
      <c r="C40" s="18">
        <v>-999</v>
      </c>
      <c r="D40" s="18" t="s">
        <v>7169</v>
      </c>
      <c r="E40" s="18">
        <v>712</v>
      </c>
    </row>
    <row r="41" spans="1:5" ht="14.25" customHeight="1" x14ac:dyDescent="0.2">
      <c r="A41" s="18">
        <v>-99</v>
      </c>
      <c r="B41" s="18">
        <v>-99</v>
      </c>
      <c r="C41" s="18">
        <v>-99</v>
      </c>
      <c r="D41" s="18">
        <v>-99</v>
      </c>
      <c r="E41" s="18">
        <v>-99</v>
      </c>
    </row>
    <row r="42" spans="1:5" ht="14.25" customHeight="1" x14ac:dyDescent="0.2">
      <c r="A42" s="18">
        <v>-99</v>
      </c>
      <c r="B42" s="18" t="s">
        <v>7174</v>
      </c>
      <c r="C42" s="18">
        <v>1236</v>
      </c>
      <c r="D42" s="18" t="s">
        <v>7193</v>
      </c>
      <c r="E42" s="18">
        <v>36</v>
      </c>
    </row>
    <row r="43" spans="1:5" ht="14.25" customHeight="1" x14ac:dyDescent="0.2">
      <c r="A43" s="18" t="s">
        <v>7178</v>
      </c>
      <c r="B43" s="118">
        <v>44726</v>
      </c>
      <c r="C43" s="18">
        <v>36</v>
      </c>
      <c r="D43" s="18" t="s">
        <v>7169</v>
      </c>
      <c r="E43" s="18" t="s">
        <v>7178</v>
      </c>
    </row>
    <row r="44" spans="1:5" ht="14.25" customHeight="1" x14ac:dyDescent="0.2">
      <c r="A44" s="18">
        <v>-99</v>
      </c>
      <c r="B44" s="18">
        <v>211</v>
      </c>
      <c r="C44" s="18" t="s">
        <v>125</v>
      </c>
      <c r="D44" s="18">
        <v>2</v>
      </c>
      <c r="E44" s="18">
        <v>7</v>
      </c>
    </row>
    <row r="45" spans="1:5" ht="14.25" customHeight="1" x14ac:dyDescent="0.2">
      <c r="A45" s="18">
        <v>-999</v>
      </c>
      <c r="B45" s="18" t="s">
        <v>125</v>
      </c>
      <c r="C45" s="18">
        <v>-999</v>
      </c>
      <c r="D45" s="18" t="s">
        <v>7194</v>
      </c>
      <c r="E45" s="18">
        <v>6</v>
      </c>
    </row>
    <row r="46" spans="1:5" ht="14.25" customHeight="1" x14ac:dyDescent="0.2">
      <c r="A46" s="18">
        <v>67</v>
      </c>
      <c r="B46" s="18" t="s">
        <v>7187</v>
      </c>
      <c r="C46" s="18">
        <v>2311</v>
      </c>
      <c r="D46" s="18" t="s">
        <v>7178</v>
      </c>
      <c r="E46" s="18">
        <v>-99</v>
      </c>
    </row>
    <row r="47" spans="1:5" ht="14.25" customHeight="1" x14ac:dyDescent="0.2">
      <c r="A47" s="18" t="s">
        <v>7195</v>
      </c>
      <c r="B47" s="18" t="s">
        <v>7196</v>
      </c>
      <c r="C47" s="18" t="s">
        <v>7197</v>
      </c>
      <c r="D47" s="18">
        <v>6</v>
      </c>
      <c r="E47" s="18">
        <v>13</v>
      </c>
    </row>
    <row r="48" spans="1:5" ht="14.25" customHeight="1" x14ac:dyDescent="0.2">
      <c r="A48" s="18">
        <v>-99</v>
      </c>
      <c r="B48" s="18">
        <v>-99</v>
      </c>
      <c r="C48" s="18">
        <v>-99</v>
      </c>
      <c r="D48" s="18">
        <v>-99</v>
      </c>
      <c r="E48" s="18">
        <v>-99</v>
      </c>
    </row>
    <row r="49" spans="1:5" ht="14.25" customHeight="1" x14ac:dyDescent="0.2">
      <c r="A49" s="18">
        <v>367</v>
      </c>
      <c r="B49" s="18" t="s">
        <v>7198</v>
      </c>
      <c r="C49" s="18">
        <v>311</v>
      </c>
      <c r="D49" s="18" t="s">
        <v>7199</v>
      </c>
      <c r="E49" s="18">
        <v>6712</v>
      </c>
    </row>
    <row r="50" spans="1:5" ht="14.25" customHeight="1" x14ac:dyDescent="0.2">
      <c r="A50" s="18">
        <v>6</v>
      </c>
      <c r="B50" s="18">
        <v>-999</v>
      </c>
      <c r="C50" s="18">
        <v>23</v>
      </c>
      <c r="D50" s="18">
        <v>6</v>
      </c>
      <c r="E50" s="18" t="s">
        <v>101</v>
      </c>
    </row>
    <row r="51" spans="1:5" ht="14.25" customHeight="1" x14ac:dyDescent="0.2">
      <c r="A51" s="18">
        <v>-99</v>
      </c>
      <c r="B51" s="18">
        <v>-99</v>
      </c>
      <c r="C51" s="18">
        <v>-99</v>
      </c>
      <c r="D51" s="18">
        <v>-99</v>
      </c>
      <c r="E51" s="18">
        <v>-99</v>
      </c>
    </row>
    <row r="52" spans="1:5" ht="14.25" customHeight="1" x14ac:dyDescent="0.2">
      <c r="A52" s="18">
        <v>26</v>
      </c>
      <c r="B52" s="18">
        <v>2</v>
      </c>
      <c r="C52" s="18">
        <v>2</v>
      </c>
      <c r="D52" s="18" t="s">
        <v>101</v>
      </c>
      <c r="E52" s="18">
        <v>13</v>
      </c>
    </row>
    <row r="53" spans="1:5" ht="14.25" customHeight="1" x14ac:dyDescent="0.2">
      <c r="A53" s="18">
        <v>610</v>
      </c>
      <c r="B53" s="18">
        <v>2</v>
      </c>
      <c r="C53" s="18">
        <v>-999</v>
      </c>
      <c r="D53" s="18" t="s">
        <v>101</v>
      </c>
      <c r="E53" s="18">
        <v>8</v>
      </c>
    </row>
    <row r="54" spans="1:5" ht="14.25" customHeight="1" x14ac:dyDescent="0.2">
      <c r="A54" s="18">
        <v>12</v>
      </c>
      <c r="B54" s="18">
        <v>1</v>
      </c>
      <c r="C54" s="18">
        <v>2</v>
      </c>
      <c r="D54" s="18" t="s">
        <v>101</v>
      </c>
      <c r="E54" s="18">
        <v>678</v>
      </c>
    </row>
    <row r="55" spans="1:5" ht="14.25" customHeight="1" x14ac:dyDescent="0.2">
      <c r="A55" s="18">
        <v>-999</v>
      </c>
      <c r="B55" s="18">
        <v>-999</v>
      </c>
      <c r="C55" s="18">
        <v>1</v>
      </c>
      <c r="D55" s="18" t="s">
        <v>101</v>
      </c>
      <c r="E55" s="18">
        <v>13</v>
      </c>
    </row>
    <row r="56" spans="1:5" ht="14.25" customHeight="1" x14ac:dyDescent="0.2">
      <c r="A56" s="120" t="s">
        <v>7200</v>
      </c>
      <c r="B56" s="121" t="s">
        <v>7201</v>
      </c>
      <c r="C56" s="120" t="s">
        <v>7202</v>
      </c>
      <c r="D56" s="120" t="s">
        <v>7203</v>
      </c>
      <c r="E56" s="121" t="s">
        <v>7204</v>
      </c>
    </row>
    <row r="57" spans="1:5" ht="14.25" customHeight="1" x14ac:dyDescent="0.2">
      <c r="A57" s="18">
        <v>-999</v>
      </c>
      <c r="B57" s="18">
        <v>-999</v>
      </c>
      <c r="C57" s="18">
        <v>-99</v>
      </c>
      <c r="D57" s="18" t="s">
        <v>7178</v>
      </c>
      <c r="E57" s="18">
        <v>-99</v>
      </c>
    </row>
    <row r="58" spans="1:5" ht="14.25" customHeight="1" x14ac:dyDescent="0.2">
      <c r="A58" s="18" t="s">
        <v>7205</v>
      </c>
      <c r="B58" s="18" t="s">
        <v>7206</v>
      </c>
      <c r="C58" s="118">
        <v>44766</v>
      </c>
      <c r="D58" s="18" t="s">
        <v>101</v>
      </c>
      <c r="E58" s="18">
        <v>12</v>
      </c>
    </row>
    <row r="59" spans="1:5" ht="14.25" customHeight="1" x14ac:dyDescent="0.2">
      <c r="A59" s="18">
        <v>2</v>
      </c>
      <c r="B59" s="18" t="s">
        <v>4417</v>
      </c>
      <c r="C59" s="18">
        <v>12</v>
      </c>
      <c r="D59" s="18">
        <v>310</v>
      </c>
      <c r="E59" s="18">
        <v>7</v>
      </c>
    </row>
    <row r="60" spans="1:5" ht="14.25" customHeight="1" x14ac:dyDescent="0.2">
      <c r="A60" s="18">
        <v>368</v>
      </c>
      <c r="B60" s="18">
        <v>1237</v>
      </c>
      <c r="C60" s="18" t="s">
        <v>7207</v>
      </c>
      <c r="D60" s="18" t="s">
        <v>7166</v>
      </c>
      <c r="E60" s="18">
        <v>3612</v>
      </c>
    </row>
    <row r="61" spans="1:5" ht="14.25" customHeight="1" x14ac:dyDescent="0.2">
      <c r="A61" s="119">
        <v>24563</v>
      </c>
      <c r="B61" s="18">
        <v>1</v>
      </c>
      <c r="C61" s="18">
        <v>3</v>
      </c>
      <c r="D61" s="18" t="s">
        <v>101</v>
      </c>
      <c r="E61" s="18" t="s">
        <v>7164</v>
      </c>
    </row>
    <row r="62" spans="1:5" ht="14.25" customHeight="1" x14ac:dyDescent="0.2">
      <c r="A62" s="18" t="s">
        <v>7208</v>
      </c>
      <c r="B62" s="18" t="s">
        <v>125</v>
      </c>
      <c r="C62" s="18">
        <v>-99</v>
      </c>
      <c r="D62" s="18" t="s">
        <v>101</v>
      </c>
      <c r="E62" s="18">
        <v>3612</v>
      </c>
    </row>
    <row r="63" spans="1:5" ht="14.25" customHeight="1" x14ac:dyDescent="0.2">
      <c r="A63" s="18">
        <v>-99</v>
      </c>
      <c r="B63" s="18">
        <v>-99</v>
      </c>
      <c r="C63" s="18">
        <v>-99</v>
      </c>
      <c r="D63" s="18">
        <v>-99</v>
      </c>
      <c r="E63" s="18">
        <v>-99</v>
      </c>
    </row>
    <row r="64" spans="1:5" ht="14.25" customHeight="1" x14ac:dyDescent="0.2">
      <c r="A64" s="18">
        <v>16</v>
      </c>
      <c r="B64" s="18">
        <v>1</v>
      </c>
      <c r="C64" s="18">
        <v>10</v>
      </c>
      <c r="D64" s="18" t="s">
        <v>101</v>
      </c>
      <c r="E64" s="18">
        <v>7</v>
      </c>
    </row>
    <row r="65" spans="1:5" ht="14.25" customHeight="1" x14ac:dyDescent="0.2">
      <c r="A65" s="18" t="s">
        <v>7173</v>
      </c>
      <c r="B65" s="18" t="s">
        <v>7209</v>
      </c>
      <c r="C65" s="18" t="s">
        <v>7176</v>
      </c>
      <c r="D65" s="18" t="s">
        <v>7178</v>
      </c>
      <c r="E65" s="18" t="s">
        <v>7178</v>
      </c>
    </row>
    <row r="66" spans="1:5" ht="14.25" customHeight="1" x14ac:dyDescent="0.2">
      <c r="A66" s="18" t="s">
        <v>7210</v>
      </c>
      <c r="B66" s="18" t="s">
        <v>7174</v>
      </c>
      <c r="C66" s="18">
        <v>711</v>
      </c>
      <c r="D66" s="18" t="s">
        <v>7169</v>
      </c>
      <c r="E66" s="18">
        <v>13</v>
      </c>
    </row>
    <row r="67" spans="1:5" ht="14.25" customHeight="1" x14ac:dyDescent="0.2">
      <c r="A67" s="18" t="s">
        <v>101</v>
      </c>
      <c r="B67" s="18" t="s">
        <v>7211</v>
      </c>
      <c r="C67" s="18" t="s">
        <v>7212</v>
      </c>
      <c r="D67" s="18" t="s">
        <v>101</v>
      </c>
      <c r="E67" s="18">
        <v>8</v>
      </c>
    </row>
    <row r="68" spans="1:5" ht="14.25" customHeight="1" x14ac:dyDescent="0.2">
      <c r="A68" s="18" t="s">
        <v>7178</v>
      </c>
      <c r="B68" s="18" t="s">
        <v>7213</v>
      </c>
      <c r="C68" s="18">
        <v>23</v>
      </c>
      <c r="D68" s="18" t="s">
        <v>101</v>
      </c>
      <c r="E68" s="18">
        <v>68</v>
      </c>
    </row>
    <row r="69" spans="1:5" ht="14.25" customHeight="1" x14ac:dyDescent="0.2">
      <c r="A69" s="18" t="s">
        <v>7214</v>
      </c>
      <c r="B69" s="18" t="s">
        <v>7215</v>
      </c>
      <c r="C69" s="18" t="s">
        <v>7216</v>
      </c>
      <c r="D69" s="18">
        <v>-99</v>
      </c>
      <c r="E69" s="18">
        <v>-99</v>
      </c>
    </row>
    <row r="70" spans="1:5" ht="14.25" customHeight="1" x14ac:dyDescent="0.2">
      <c r="A70" s="18" t="s">
        <v>7192</v>
      </c>
      <c r="B70" s="18" t="s">
        <v>7217</v>
      </c>
      <c r="C70" s="18">
        <v>123</v>
      </c>
      <c r="D70" s="18" t="s">
        <v>7218</v>
      </c>
      <c r="E70" s="18">
        <v>8</v>
      </c>
    </row>
    <row r="71" spans="1:5" ht="14.25" customHeight="1" x14ac:dyDescent="0.2">
      <c r="A71" s="18">
        <v>236</v>
      </c>
      <c r="B71" s="18">
        <v>16</v>
      </c>
      <c r="C71" s="18">
        <v>2</v>
      </c>
      <c r="D71" s="18" t="s">
        <v>7184</v>
      </c>
      <c r="E71" s="18">
        <v>6</v>
      </c>
    </row>
    <row r="72" spans="1:5" ht="14.25" customHeight="1" x14ac:dyDescent="0.2">
      <c r="A72" s="18" t="s">
        <v>7169</v>
      </c>
      <c r="B72" s="118">
        <v>44717</v>
      </c>
      <c r="C72" s="18" t="s">
        <v>7169</v>
      </c>
      <c r="D72" s="18" t="s">
        <v>101</v>
      </c>
      <c r="E72" s="18">
        <v>12</v>
      </c>
    </row>
    <row r="73" spans="1:5" ht="14.25" customHeight="1" x14ac:dyDescent="0.2">
      <c r="A73" s="18" t="s">
        <v>7178</v>
      </c>
      <c r="B73" s="18" t="s">
        <v>7168</v>
      </c>
      <c r="C73" s="18">
        <v>-999</v>
      </c>
      <c r="D73" s="18" t="s">
        <v>7169</v>
      </c>
      <c r="E73" s="18">
        <v>13</v>
      </c>
    </row>
    <row r="74" spans="1:5" ht="14.25" customHeight="1" x14ac:dyDescent="0.2">
      <c r="A74" s="18" t="s">
        <v>7169</v>
      </c>
      <c r="B74" s="118">
        <v>44726</v>
      </c>
      <c r="C74" s="18" t="s">
        <v>7219</v>
      </c>
      <c r="D74" s="18" t="s">
        <v>4417</v>
      </c>
      <c r="E74" s="18">
        <v>6</v>
      </c>
    </row>
    <row r="75" spans="1:5" ht="14.25" customHeight="1" x14ac:dyDescent="0.2">
      <c r="A75" s="18">
        <v>126</v>
      </c>
      <c r="B75" s="18">
        <v>2</v>
      </c>
      <c r="C75" s="18">
        <v>2</v>
      </c>
      <c r="D75" s="18" t="s">
        <v>101</v>
      </c>
      <c r="E75" s="18">
        <v>6</v>
      </c>
    </row>
    <row r="76" spans="1:5" ht="14.25" customHeight="1" x14ac:dyDescent="0.2">
      <c r="A76" s="18" t="s">
        <v>7185</v>
      </c>
      <c r="B76" s="18" t="s">
        <v>7220</v>
      </c>
      <c r="C76" s="18">
        <v>12</v>
      </c>
      <c r="D76" s="18" t="s">
        <v>7221</v>
      </c>
      <c r="E76" s="18">
        <v>11</v>
      </c>
    </row>
    <row r="77" spans="1:5" ht="14.25" customHeight="1" x14ac:dyDescent="0.2">
      <c r="A77" s="18" t="s">
        <v>7183</v>
      </c>
      <c r="B77" s="18">
        <v>1</v>
      </c>
      <c r="C77" s="18">
        <v>13</v>
      </c>
      <c r="D77" s="18" t="s">
        <v>101</v>
      </c>
      <c r="E77" s="18">
        <v>13</v>
      </c>
    </row>
    <row r="78" spans="1:5" ht="14.25" customHeight="1" x14ac:dyDescent="0.2">
      <c r="A78" s="18">
        <v>6</v>
      </c>
      <c r="B78" s="18">
        <v>17</v>
      </c>
      <c r="C78" s="18">
        <v>-999</v>
      </c>
      <c r="D78" s="18">
        <v>-999</v>
      </c>
      <c r="E78" s="18">
        <v>13</v>
      </c>
    </row>
    <row r="79" spans="1:5" ht="14.25" customHeight="1" x14ac:dyDescent="0.2">
      <c r="A79" s="18">
        <v>-99</v>
      </c>
      <c r="B79" s="18">
        <v>-99</v>
      </c>
      <c r="C79" s="18">
        <v>-99</v>
      </c>
      <c r="D79" s="18">
        <v>-99</v>
      </c>
      <c r="E79" s="18">
        <v>-99</v>
      </c>
    </row>
    <row r="80" spans="1:5" ht="14.25" customHeight="1" x14ac:dyDescent="0.2">
      <c r="A80" s="18" t="s">
        <v>7222</v>
      </c>
      <c r="B80" s="18" t="s">
        <v>7185</v>
      </c>
      <c r="C80" s="18">
        <v>2</v>
      </c>
      <c r="D80" s="18" t="s">
        <v>7178</v>
      </c>
      <c r="E80" s="18">
        <v>66</v>
      </c>
    </row>
    <row r="81" spans="1:5" ht="14.25" customHeight="1" x14ac:dyDescent="0.2">
      <c r="A81" s="118">
        <v>44746</v>
      </c>
      <c r="B81" s="18" t="s">
        <v>7165</v>
      </c>
      <c r="C81" s="18">
        <v>2</v>
      </c>
      <c r="D81" s="18" t="s">
        <v>101</v>
      </c>
      <c r="E81" s="18">
        <v>8</v>
      </c>
    </row>
    <row r="82" spans="1:5" ht="14.25" customHeight="1" x14ac:dyDescent="0.2">
      <c r="A82" s="18">
        <v>-99</v>
      </c>
      <c r="B82" s="18">
        <v>-99</v>
      </c>
      <c r="C82" s="18">
        <v>-99</v>
      </c>
      <c r="D82" s="18">
        <v>-99</v>
      </c>
      <c r="E82" s="18">
        <v>-99</v>
      </c>
    </row>
    <row r="83" spans="1:5" ht="14.25" customHeight="1" x14ac:dyDescent="0.2">
      <c r="A83" s="18">
        <v>6</v>
      </c>
      <c r="B83" s="18">
        <v>-999</v>
      </c>
      <c r="C83" s="18" t="s">
        <v>7169</v>
      </c>
      <c r="D83" s="18">
        <v>-99</v>
      </c>
      <c r="E83" s="18">
        <v>-99</v>
      </c>
    </row>
    <row r="84" spans="1:5" ht="14.25" customHeight="1" x14ac:dyDescent="0.2">
      <c r="A84" s="18">
        <v>-99</v>
      </c>
      <c r="B84" s="18">
        <v>-99</v>
      </c>
      <c r="C84" s="18">
        <v>-99</v>
      </c>
      <c r="D84" s="18">
        <v>-99</v>
      </c>
      <c r="E84" s="18">
        <v>-99</v>
      </c>
    </row>
    <row r="85" spans="1:5" ht="14.25" customHeight="1" x14ac:dyDescent="0.2">
      <c r="A85" s="18">
        <v>6</v>
      </c>
      <c r="B85" s="18" t="s">
        <v>7174</v>
      </c>
      <c r="C85" s="18">
        <v>10</v>
      </c>
      <c r="D85" s="18" t="s">
        <v>4417</v>
      </c>
      <c r="E85" s="18">
        <v>2</v>
      </c>
    </row>
    <row r="86" spans="1:5" ht="14.25" customHeight="1" x14ac:dyDescent="0.2">
      <c r="A86" s="18">
        <v>2</v>
      </c>
      <c r="B86" s="18" t="s">
        <v>7174</v>
      </c>
      <c r="C86" s="18">
        <v>2</v>
      </c>
      <c r="D86" s="18" t="s">
        <v>101</v>
      </c>
      <c r="E86" s="18">
        <v>13</v>
      </c>
    </row>
    <row r="87" spans="1:5" ht="14.25" customHeight="1" x14ac:dyDescent="0.2">
      <c r="A87" s="18">
        <v>67</v>
      </c>
      <c r="B87" s="18">
        <v>-99</v>
      </c>
      <c r="C87" s="18">
        <v>211</v>
      </c>
      <c r="D87" s="18" t="s">
        <v>7169</v>
      </c>
      <c r="E87" s="18" t="s">
        <v>7183</v>
      </c>
    </row>
    <row r="88" spans="1:5" ht="14.25" customHeight="1" x14ac:dyDescent="0.2">
      <c r="A88" s="18" t="s">
        <v>7169</v>
      </c>
      <c r="B88" s="18" t="s">
        <v>7174</v>
      </c>
      <c r="C88" s="18">
        <v>2</v>
      </c>
      <c r="D88" s="18">
        <v>2</v>
      </c>
      <c r="E88" s="18">
        <v>37</v>
      </c>
    </row>
    <row r="89" spans="1:5" ht="14.25" customHeight="1" x14ac:dyDescent="0.2">
      <c r="A89" s="18">
        <v>-99</v>
      </c>
      <c r="B89" s="18">
        <v>127</v>
      </c>
      <c r="C89" s="18">
        <v>7</v>
      </c>
      <c r="D89" s="18" t="s">
        <v>7178</v>
      </c>
      <c r="E89" s="18">
        <v>-99</v>
      </c>
    </row>
    <row r="90" spans="1:5" ht="14.25" customHeight="1" x14ac:dyDescent="0.2">
      <c r="A90" s="18" t="s">
        <v>101</v>
      </c>
      <c r="B90" s="118">
        <v>44766</v>
      </c>
      <c r="C90" s="18">
        <v>2</v>
      </c>
      <c r="D90" s="18" t="s">
        <v>101</v>
      </c>
      <c r="E90" s="18">
        <v>13</v>
      </c>
    </row>
    <row r="91" spans="1:5" ht="14.25" customHeight="1" x14ac:dyDescent="0.2">
      <c r="A91" s="18">
        <v>-99</v>
      </c>
      <c r="B91" s="18">
        <v>367</v>
      </c>
      <c r="C91" s="18" t="s">
        <v>7223</v>
      </c>
      <c r="D91" s="18" t="s">
        <v>7165</v>
      </c>
      <c r="E91" s="18">
        <v>6</v>
      </c>
    </row>
    <row r="92" spans="1:5" ht="14.25" customHeight="1" x14ac:dyDescent="0.2">
      <c r="A92" s="18">
        <v>-999</v>
      </c>
      <c r="B92" s="18">
        <v>-999</v>
      </c>
      <c r="C92" s="18">
        <v>-999</v>
      </c>
      <c r="D92" s="18">
        <v>-999</v>
      </c>
      <c r="E92" s="18">
        <v>6</v>
      </c>
    </row>
    <row r="93" spans="1:5" ht="14.25" customHeight="1" x14ac:dyDescent="0.2">
      <c r="A93" s="18" t="s">
        <v>7178</v>
      </c>
      <c r="B93" s="18" t="s">
        <v>7174</v>
      </c>
      <c r="C93" s="18">
        <v>211</v>
      </c>
      <c r="D93" s="18" t="s">
        <v>7192</v>
      </c>
      <c r="E93" s="18">
        <v>36</v>
      </c>
    </row>
    <row r="94" spans="1:5" ht="14.25" customHeight="1" x14ac:dyDescent="0.2">
      <c r="A94" s="18">
        <v>6</v>
      </c>
      <c r="B94" s="18" t="s">
        <v>7187</v>
      </c>
      <c r="C94" s="18">
        <v>2</v>
      </c>
      <c r="D94" s="18" t="s">
        <v>7192</v>
      </c>
      <c r="E94" s="18">
        <v>712</v>
      </c>
    </row>
    <row r="95" spans="1:5" ht="14.25" customHeight="1" x14ac:dyDescent="0.2">
      <c r="A95" s="18">
        <v>-99</v>
      </c>
      <c r="B95" s="18">
        <v>-99</v>
      </c>
      <c r="C95" s="18">
        <v>-99</v>
      </c>
      <c r="D95" s="18">
        <v>-99</v>
      </c>
      <c r="E95" s="18">
        <v>-99</v>
      </c>
    </row>
    <row r="96" spans="1:5" ht="14.25" customHeight="1" x14ac:dyDescent="0.2">
      <c r="A96" s="18">
        <v>-999</v>
      </c>
      <c r="B96" s="18">
        <v>17</v>
      </c>
      <c r="C96" s="18">
        <v>-99</v>
      </c>
      <c r="D96" s="18" t="s">
        <v>4417</v>
      </c>
      <c r="E96" s="18" t="s">
        <v>101</v>
      </c>
    </row>
    <row r="97" spans="1:5" ht="14.25" customHeight="1" x14ac:dyDescent="0.2">
      <c r="A97" s="18">
        <v>6</v>
      </c>
      <c r="B97" s="18">
        <v>26</v>
      </c>
      <c r="C97" s="18">
        <v>23</v>
      </c>
      <c r="D97" s="18" t="s">
        <v>101</v>
      </c>
      <c r="E97" s="18">
        <v>13</v>
      </c>
    </row>
    <row r="98" spans="1:5" ht="14.25" customHeight="1" x14ac:dyDescent="0.2">
      <c r="A98" s="18" t="s">
        <v>7191</v>
      </c>
      <c r="B98" s="118">
        <v>44736</v>
      </c>
      <c r="C98" s="18">
        <v>2</v>
      </c>
      <c r="D98" s="18" t="s">
        <v>101</v>
      </c>
      <c r="E98" s="18">
        <v>13</v>
      </c>
    </row>
    <row r="99" spans="1:5" ht="14.25" customHeight="1" x14ac:dyDescent="0.2">
      <c r="A99" s="18">
        <v>-99</v>
      </c>
      <c r="B99" s="18">
        <v>2</v>
      </c>
      <c r="C99" s="18">
        <v>211</v>
      </c>
      <c r="D99" s="18" t="s">
        <v>125</v>
      </c>
      <c r="E99" s="18">
        <v>3</v>
      </c>
    </row>
    <row r="100" spans="1:5" ht="14.25" customHeight="1" x14ac:dyDescent="0.2">
      <c r="A100" s="18">
        <v>10</v>
      </c>
      <c r="B100" s="18">
        <v>-999</v>
      </c>
      <c r="C100" s="18">
        <v>7</v>
      </c>
      <c r="D100" s="18">
        <v>6</v>
      </c>
      <c r="E100" s="18">
        <v>7</v>
      </c>
    </row>
    <row r="101" spans="1:5" ht="14.25" customHeight="1" x14ac:dyDescent="0.2">
      <c r="A101" s="18" t="s">
        <v>7181</v>
      </c>
      <c r="B101" s="18" t="s">
        <v>7224</v>
      </c>
      <c r="C101" s="18">
        <v>-999</v>
      </c>
      <c r="D101" s="18">
        <v>-999</v>
      </c>
      <c r="E101" s="18" t="s">
        <v>7178</v>
      </c>
    </row>
    <row r="102" spans="1:5" ht="14.25" customHeight="1" x14ac:dyDescent="0.2">
      <c r="A102" s="18">
        <v>-999</v>
      </c>
      <c r="B102" s="18">
        <v>2</v>
      </c>
      <c r="C102" s="118">
        <v>44766</v>
      </c>
      <c r="D102" s="18" t="s">
        <v>7178</v>
      </c>
      <c r="E102" s="18">
        <v>13</v>
      </c>
    </row>
    <row r="103" spans="1:5" ht="14.25" customHeight="1" x14ac:dyDescent="0.2">
      <c r="A103" s="18">
        <v>-999</v>
      </c>
      <c r="B103" s="18" t="s">
        <v>125</v>
      </c>
      <c r="C103" s="18">
        <v>2</v>
      </c>
      <c r="D103" s="18">
        <v>2</v>
      </c>
      <c r="E103" s="18">
        <v>3</v>
      </c>
    </row>
    <row r="104" spans="1:5" ht="14.25" customHeight="1" x14ac:dyDescent="0.2">
      <c r="A104" s="18">
        <v>-99</v>
      </c>
      <c r="B104" s="18">
        <v>-99</v>
      </c>
      <c r="C104" s="18">
        <v>-99</v>
      </c>
      <c r="D104" s="18">
        <v>-99</v>
      </c>
      <c r="E104" s="18">
        <v>-99</v>
      </c>
    </row>
    <row r="105" spans="1:5" ht="14.25" customHeight="1" x14ac:dyDescent="0.2">
      <c r="A105" s="18">
        <v>-999</v>
      </c>
      <c r="B105" s="18">
        <v>-99</v>
      </c>
      <c r="C105" s="18">
        <v>-99</v>
      </c>
      <c r="D105" s="18">
        <v>-99</v>
      </c>
      <c r="E105" s="18">
        <v>-99</v>
      </c>
    </row>
    <row r="106" spans="1:5" ht="14.25" customHeight="1" x14ac:dyDescent="0.2">
      <c r="A106" s="18" t="s">
        <v>7184</v>
      </c>
      <c r="B106" s="18">
        <v>237</v>
      </c>
      <c r="C106" s="18" t="s">
        <v>7186</v>
      </c>
      <c r="D106" s="18" t="s">
        <v>101</v>
      </c>
      <c r="E106" s="18">
        <v>38</v>
      </c>
    </row>
    <row r="107" spans="1:5" ht="14.25" customHeight="1" x14ac:dyDescent="0.2">
      <c r="A107" s="18" t="s">
        <v>7165</v>
      </c>
      <c r="B107" s="18">
        <v>-99</v>
      </c>
      <c r="C107" s="18">
        <v>-999</v>
      </c>
      <c r="D107" s="18" t="s">
        <v>101</v>
      </c>
      <c r="E107" s="18">
        <v>-99</v>
      </c>
    </row>
    <row r="108" spans="1:5" ht="14.25" customHeight="1" x14ac:dyDescent="0.2">
      <c r="A108" s="18">
        <v>-99</v>
      </c>
      <c r="B108" s="18">
        <v>-99</v>
      </c>
      <c r="C108" s="18">
        <v>-99</v>
      </c>
      <c r="D108" s="18">
        <v>-99</v>
      </c>
      <c r="E108" s="18">
        <v>-99</v>
      </c>
    </row>
    <row r="109" spans="1:5" ht="14.25" customHeight="1" x14ac:dyDescent="0.2">
      <c r="A109" s="18">
        <v>1</v>
      </c>
      <c r="B109" s="18" t="s">
        <v>7205</v>
      </c>
      <c r="C109" s="18">
        <v>2</v>
      </c>
      <c r="D109" s="18">
        <v>2</v>
      </c>
      <c r="E109" s="18">
        <v>36</v>
      </c>
    </row>
    <row r="110" spans="1:5" ht="14.25" customHeight="1" x14ac:dyDescent="0.2">
      <c r="A110" s="18">
        <v>-99</v>
      </c>
      <c r="B110" s="18">
        <v>2</v>
      </c>
      <c r="C110" s="18">
        <v>-999</v>
      </c>
      <c r="D110" s="18">
        <v>7</v>
      </c>
      <c r="E110" s="18" t="s">
        <v>7181</v>
      </c>
    </row>
    <row r="111" spans="1:5" ht="14.25" customHeight="1" x14ac:dyDescent="0.2">
      <c r="A111" s="18" t="s">
        <v>7225</v>
      </c>
      <c r="B111" s="18" t="s">
        <v>7226</v>
      </c>
      <c r="C111" s="18" t="s">
        <v>7205</v>
      </c>
      <c r="D111" s="18" t="s">
        <v>101</v>
      </c>
      <c r="E111" s="18" t="s">
        <v>101</v>
      </c>
    </row>
    <row r="112" spans="1:5" ht="14.25" customHeight="1" x14ac:dyDescent="0.2">
      <c r="A112" s="18">
        <v>-99</v>
      </c>
      <c r="B112" s="18">
        <v>-99</v>
      </c>
      <c r="C112" s="18">
        <v>-99</v>
      </c>
      <c r="D112" s="18">
        <v>-99</v>
      </c>
      <c r="E112" s="18">
        <v>-999</v>
      </c>
    </row>
    <row r="113" spans="1:5" ht="14.25" customHeight="1" x14ac:dyDescent="0.2">
      <c r="A113" s="18" t="s">
        <v>4417</v>
      </c>
      <c r="B113" s="18">
        <v>2</v>
      </c>
      <c r="C113" s="18">
        <v>2</v>
      </c>
      <c r="D113" s="18" t="s">
        <v>101</v>
      </c>
      <c r="E113" s="18" t="s">
        <v>7166</v>
      </c>
    </row>
    <row r="114" spans="1:5" ht="14.25" customHeight="1" x14ac:dyDescent="0.2">
      <c r="A114" s="18" t="s">
        <v>7208</v>
      </c>
      <c r="B114" s="18" t="s">
        <v>7227</v>
      </c>
      <c r="C114" s="18" t="s">
        <v>7228</v>
      </c>
      <c r="D114" s="18" t="s">
        <v>7191</v>
      </c>
      <c r="E114" s="18">
        <v>711</v>
      </c>
    </row>
    <row r="115" spans="1:5" ht="14.25" customHeight="1" x14ac:dyDescent="0.2">
      <c r="A115" s="18">
        <v>-99</v>
      </c>
      <c r="B115" s="18">
        <v>-99</v>
      </c>
      <c r="C115" s="18">
        <v>-99</v>
      </c>
      <c r="D115" s="18">
        <v>-99</v>
      </c>
      <c r="E115" s="18">
        <v>-99</v>
      </c>
    </row>
    <row r="116" spans="1:5" ht="14.25" customHeight="1" x14ac:dyDescent="0.2">
      <c r="A116" s="18" t="s">
        <v>7199</v>
      </c>
      <c r="B116" s="18" t="s">
        <v>7212</v>
      </c>
      <c r="C116" s="18">
        <v>12</v>
      </c>
      <c r="D116" s="18">
        <v>1</v>
      </c>
      <c r="E116" s="18">
        <v>312</v>
      </c>
    </row>
    <row r="117" spans="1:5" ht="14.25" customHeight="1" x14ac:dyDescent="0.2">
      <c r="A117" s="18">
        <v>-999</v>
      </c>
      <c r="B117" s="18">
        <v>-99</v>
      </c>
      <c r="C117" s="18">
        <v>-99</v>
      </c>
      <c r="D117" s="18">
        <v>-99</v>
      </c>
      <c r="E117" s="18">
        <v>-99</v>
      </c>
    </row>
    <row r="118" spans="1:5" ht="14.25" customHeight="1" x14ac:dyDescent="0.2">
      <c r="A118" s="18" t="s">
        <v>7178</v>
      </c>
      <c r="B118" s="18">
        <v>67</v>
      </c>
      <c r="C118" s="18">
        <v>2</v>
      </c>
      <c r="D118" s="18" t="s">
        <v>101</v>
      </c>
      <c r="E118" s="18">
        <v>6</v>
      </c>
    </row>
    <row r="119" spans="1:5" ht="14.25" customHeight="1" x14ac:dyDescent="0.2">
      <c r="A119" s="118">
        <v>44746</v>
      </c>
      <c r="B119" s="18" t="s">
        <v>7181</v>
      </c>
      <c r="C119" s="18">
        <v>-999</v>
      </c>
      <c r="D119" s="18">
        <v>-999</v>
      </c>
      <c r="E119" s="18">
        <v>13</v>
      </c>
    </row>
    <row r="120" spans="1:5" ht="14.25" customHeight="1" x14ac:dyDescent="0.2">
      <c r="A120" s="18">
        <v>-99</v>
      </c>
      <c r="B120" s="18">
        <v>12</v>
      </c>
      <c r="C120" s="18">
        <v>2</v>
      </c>
      <c r="D120" s="18">
        <v>7</v>
      </c>
      <c r="E120" s="18">
        <v>-99</v>
      </c>
    </row>
    <row r="121" spans="1:5" ht="14.25" customHeight="1" x14ac:dyDescent="0.2">
      <c r="A121" s="118">
        <v>44756</v>
      </c>
      <c r="B121" s="18">
        <v>-999</v>
      </c>
      <c r="C121" s="18">
        <v>2711</v>
      </c>
      <c r="D121" s="18" t="s">
        <v>125</v>
      </c>
      <c r="E121" s="18">
        <v>67</v>
      </c>
    </row>
    <row r="122" spans="1:5" ht="14.25" customHeight="1" x14ac:dyDescent="0.2">
      <c r="A122" s="18">
        <v>-999</v>
      </c>
      <c r="B122" s="18">
        <v>-99</v>
      </c>
      <c r="C122" s="18">
        <v>12</v>
      </c>
      <c r="D122" s="18">
        <v>2</v>
      </c>
      <c r="E122" s="18">
        <v>2</v>
      </c>
    </row>
    <row r="123" spans="1:5" ht="14.25" customHeight="1" x14ac:dyDescent="0.2">
      <c r="A123" s="18">
        <v>-999</v>
      </c>
      <c r="B123" s="18">
        <v>211</v>
      </c>
      <c r="C123" s="18">
        <v>211</v>
      </c>
      <c r="D123" s="18" t="s">
        <v>7229</v>
      </c>
      <c r="E123" s="18">
        <v>8</v>
      </c>
    </row>
    <row r="124" spans="1:5" ht="14.25" customHeight="1" x14ac:dyDescent="0.2">
      <c r="A124" s="18" t="s">
        <v>7230</v>
      </c>
      <c r="B124" s="18">
        <v>-999</v>
      </c>
      <c r="C124" s="18">
        <v>-999</v>
      </c>
      <c r="D124" s="18">
        <v>-99</v>
      </c>
      <c r="E124" s="18">
        <v>-99</v>
      </c>
    </row>
    <row r="125" spans="1:5" ht="14.25" customHeight="1" x14ac:dyDescent="0.2">
      <c r="A125" s="18">
        <v>610</v>
      </c>
      <c r="B125" s="18" t="s">
        <v>7206</v>
      </c>
      <c r="C125" s="18" t="s">
        <v>7231</v>
      </c>
      <c r="D125" s="18" t="s">
        <v>7178</v>
      </c>
      <c r="E125" s="18">
        <v>6</v>
      </c>
    </row>
    <row r="126" spans="1:5" ht="14.25" customHeight="1" x14ac:dyDescent="0.2">
      <c r="A126" s="18" t="s">
        <v>7232</v>
      </c>
      <c r="B126" s="18">
        <v>367</v>
      </c>
      <c r="C126" s="18">
        <v>12</v>
      </c>
      <c r="D126" s="18">
        <v>2</v>
      </c>
      <c r="E126" s="18">
        <v>16</v>
      </c>
    </row>
    <row r="127" spans="1:5" ht="14.25" customHeight="1" x14ac:dyDescent="0.2">
      <c r="A127" s="18" t="s">
        <v>7210</v>
      </c>
      <c r="B127" s="18" t="s">
        <v>7233</v>
      </c>
      <c r="C127" s="18">
        <v>12</v>
      </c>
      <c r="D127" s="18" t="s">
        <v>101</v>
      </c>
      <c r="E127" s="18" t="s">
        <v>7234</v>
      </c>
    </row>
    <row r="128" spans="1:5" ht="14.25" customHeight="1" x14ac:dyDescent="0.2">
      <c r="A128" s="18" t="s">
        <v>7235</v>
      </c>
      <c r="B128" s="18" t="s">
        <v>7174</v>
      </c>
      <c r="C128" s="18" t="s">
        <v>7236</v>
      </c>
      <c r="D128" s="18" t="s">
        <v>7237</v>
      </c>
      <c r="E128" s="18" t="s">
        <v>7178</v>
      </c>
    </row>
    <row r="129" spans="1:5" ht="14.25" customHeight="1" x14ac:dyDescent="0.2">
      <c r="A129" s="119">
        <v>24563</v>
      </c>
      <c r="B129" s="118">
        <v>44746</v>
      </c>
      <c r="C129" s="18" t="s">
        <v>7169</v>
      </c>
      <c r="D129" s="18">
        <v>2</v>
      </c>
      <c r="E129" s="18">
        <v>13</v>
      </c>
    </row>
    <row r="130" spans="1:5" ht="14.25" customHeight="1" x14ac:dyDescent="0.2">
      <c r="A130" s="18">
        <v>36</v>
      </c>
      <c r="B130" s="18" t="s">
        <v>7174</v>
      </c>
      <c r="C130" s="18">
        <v>-99</v>
      </c>
      <c r="D130" s="18" t="s">
        <v>7164</v>
      </c>
      <c r="E130" s="18">
        <v>-99</v>
      </c>
    </row>
    <row r="131" spans="1:5" ht="14.25" customHeight="1" x14ac:dyDescent="0.2">
      <c r="A131" s="18">
        <v>-99</v>
      </c>
      <c r="B131" s="18">
        <v>7</v>
      </c>
      <c r="C131" s="18">
        <v>2</v>
      </c>
      <c r="D131" s="18">
        <v>-99</v>
      </c>
      <c r="E131" s="18">
        <v>-99</v>
      </c>
    </row>
    <row r="132" spans="1:5" ht="14.25" customHeight="1" x14ac:dyDescent="0.2">
      <c r="A132" s="18">
        <v>13</v>
      </c>
      <c r="B132" s="18" t="s">
        <v>7169</v>
      </c>
      <c r="C132" s="18">
        <v>2</v>
      </c>
      <c r="D132" s="18">
        <v>-999</v>
      </c>
      <c r="E132" s="18">
        <v>6</v>
      </c>
    </row>
    <row r="133" spans="1:5" ht="14.25" customHeight="1" x14ac:dyDescent="0.2">
      <c r="A133" s="18">
        <v>3</v>
      </c>
      <c r="B133" s="18" t="s">
        <v>7174</v>
      </c>
      <c r="C133" s="18">
        <v>-999</v>
      </c>
      <c r="D133" s="18">
        <v>2</v>
      </c>
      <c r="E133" s="18" t="s">
        <v>7178</v>
      </c>
    </row>
    <row r="134" spans="1:5" ht="14.25" customHeight="1" x14ac:dyDescent="0.2">
      <c r="A134" s="18">
        <v>10</v>
      </c>
      <c r="B134" s="18" t="s">
        <v>7174</v>
      </c>
      <c r="C134" s="18">
        <v>2</v>
      </c>
      <c r="D134" s="18" t="s">
        <v>101</v>
      </c>
      <c r="E134" s="18" t="s">
        <v>7178</v>
      </c>
    </row>
    <row r="135" spans="1:5" ht="14.25" customHeight="1" x14ac:dyDescent="0.2">
      <c r="A135" s="18">
        <v>67</v>
      </c>
      <c r="B135" s="18">
        <v>-999</v>
      </c>
      <c r="C135" s="18">
        <v>11</v>
      </c>
      <c r="D135" s="18" t="s">
        <v>125</v>
      </c>
      <c r="E135" s="18">
        <v>6</v>
      </c>
    </row>
    <row r="136" spans="1:5" ht="14.25" customHeight="1" x14ac:dyDescent="0.2">
      <c r="A136" s="118">
        <v>44716</v>
      </c>
      <c r="B136" s="18" t="s">
        <v>7187</v>
      </c>
      <c r="C136" s="18" t="s">
        <v>7238</v>
      </c>
      <c r="D136" s="18">
        <v>12</v>
      </c>
      <c r="E136" s="18">
        <v>36</v>
      </c>
    </row>
    <row r="137" spans="1:5" ht="14.25" customHeight="1" x14ac:dyDescent="0.2">
      <c r="A137" s="18">
        <v>-999</v>
      </c>
      <c r="B137" s="18">
        <v>-999</v>
      </c>
      <c r="C137" s="18">
        <v>-99</v>
      </c>
      <c r="D137" s="18" t="s">
        <v>101</v>
      </c>
      <c r="E137" s="18">
        <v>68</v>
      </c>
    </row>
    <row r="138" spans="1:5" ht="14.25" customHeight="1" x14ac:dyDescent="0.2">
      <c r="A138" s="18">
        <v>-99</v>
      </c>
      <c r="B138" s="18">
        <v>-99</v>
      </c>
      <c r="C138" s="18">
        <v>-99</v>
      </c>
      <c r="D138" s="18">
        <v>-99</v>
      </c>
      <c r="E138" s="18">
        <v>-99</v>
      </c>
    </row>
    <row r="139" spans="1:5" ht="14.25" customHeight="1" x14ac:dyDescent="0.2">
      <c r="A139" s="18" t="s">
        <v>7199</v>
      </c>
      <c r="B139" s="18" t="s">
        <v>7239</v>
      </c>
      <c r="C139" s="18">
        <v>-999</v>
      </c>
      <c r="D139" s="18" t="s">
        <v>7165</v>
      </c>
      <c r="E139" s="18">
        <v>28</v>
      </c>
    </row>
    <row r="140" spans="1:5" ht="14.25" customHeight="1" x14ac:dyDescent="0.2">
      <c r="A140" s="18">
        <v>1</v>
      </c>
      <c r="B140" s="18" t="s">
        <v>7212</v>
      </c>
      <c r="C140" s="18">
        <v>2</v>
      </c>
      <c r="D140" s="18">
        <v>7</v>
      </c>
      <c r="E140" s="18">
        <v>8</v>
      </c>
    </row>
    <row r="141" spans="1:5" ht="14.25" customHeight="1" x14ac:dyDescent="0.2">
      <c r="A141" s="18">
        <v>-99</v>
      </c>
      <c r="B141" s="18">
        <v>-99</v>
      </c>
      <c r="C141" s="18">
        <v>-99</v>
      </c>
      <c r="D141" s="18">
        <v>-99</v>
      </c>
      <c r="E141" s="18">
        <v>-99</v>
      </c>
    </row>
    <row r="142" spans="1:5" ht="14.25" customHeight="1" x14ac:dyDescent="0.2">
      <c r="A142" s="118">
        <v>44746</v>
      </c>
      <c r="B142" s="18">
        <v>-999</v>
      </c>
      <c r="C142" s="18">
        <v>610</v>
      </c>
      <c r="D142" s="18">
        <v>6</v>
      </c>
      <c r="E142" s="18">
        <v>6</v>
      </c>
    </row>
    <row r="143" spans="1:5" ht="14.25" customHeight="1" x14ac:dyDescent="0.2">
      <c r="A143" s="18">
        <v>12</v>
      </c>
      <c r="B143" s="18" t="s">
        <v>7185</v>
      </c>
      <c r="C143" s="18">
        <v>23</v>
      </c>
      <c r="D143" s="18">
        <v>23</v>
      </c>
      <c r="E143" s="18">
        <v>6</v>
      </c>
    </row>
    <row r="144" spans="1:5" ht="14.25" customHeight="1" x14ac:dyDescent="0.2">
      <c r="A144" s="18">
        <v>-99</v>
      </c>
      <c r="B144" s="18">
        <v>-99</v>
      </c>
      <c r="C144" s="18">
        <v>-99</v>
      </c>
      <c r="D144" s="18">
        <v>-99</v>
      </c>
      <c r="E144" s="18">
        <v>-99</v>
      </c>
    </row>
    <row r="145" spans="1:5" ht="14.25" customHeight="1" x14ac:dyDescent="0.2">
      <c r="A145" s="18" t="s">
        <v>101</v>
      </c>
      <c r="B145" s="18">
        <v>178</v>
      </c>
      <c r="C145" s="18">
        <v>-999</v>
      </c>
      <c r="D145" s="18" t="s">
        <v>7165</v>
      </c>
      <c r="E145" s="18">
        <v>8</v>
      </c>
    </row>
    <row r="146" spans="1:5" ht="14.25" customHeight="1" x14ac:dyDescent="0.2">
      <c r="A146" s="18" t="s">
        <v>7178</v>
      </c>
      <c r="B146" s="18" t="s">
        <v>7240</v>
      </c>
      <c r="C146" s="18">
        <v>23711</v>
      </c>
      <c r="D146" s="18" t="s">
        <v>101</v>
      </c>
      <c r="E146" s="18" t="s">
        <v>7241</v>
      </c>
    </row>
    <row r="147" spans="1:5" ht="14.25" customHeight="1" x14ac:dyDescent="0.2">
      <c r="A147" s="18" t="s">
        <v>7194</v>
      </c>
      <c r="B147" s="18" t="s">
        <v>7168</v>
      </c>
      <c r="C147" s="18">
        <v>-99</v>
      </c>
      <c r="D147" s="18" t="s">
        <v>101</v>
      </c>
      <c r="E147" s="18">
        <v>-99</v>
      </c>
    </row>
    <row r="148" spans="1:5" ht="14.25" customHeight="1" x14ac:dyDescent="0.2">
      <c r="A148" s="118">
        <v>44746</v>
      </c>
      <c r="B148" s="18">
        <v>3</v>
      </c>
      <c r="C148" s="18">
        <v>2</v>
      </c>
      <c r="D148" s="18">
        <v>2</v>
      </c>
      <c r="E148" s="18">
        <v>2</v>
      </c>
    </row>
    <row r="149" spans="1:5" ht="14.25" customHeight="1" x14ac:dyDescent="0.2">
      <c r="A149" s="18" t="s">
        <v>7181</v>
      </c>
      <c r="B149" s="18">
        <v>6</v>
      </c>
      <c r="C149" s="18">
        <v>-999</v>
      </c>
      <c r="D149" s="18" t="s">
        <v>101</v>
      </c>
      <c r="E149" s="18">
        <v>6</v>
      </c>
    </row>
    <row r="150" spans="1:5" ht="14.25" customHeight="1" x14ac:dyDescent="0.2">
      <c r="A150" s="18">
        <v>1</v>
      </c>
      <c r="B150" s="118">
        <v>44766</v>
      </c>
      <c r="C150" s="18">
        <v>23</v>
      </c>
      <c r="D150" s="18" t="s">
        <v>101</v>
      </c>
      <c r="E150" s="18" t="s">
        <v>7242</v>
      </c>
    </row>
    <row r="151" spans="1:5" ht="14.25" customHeight="1" x14ac:dyDescent="0.2">
      <c r="A151" s="18">
        <v>10</v>
      </c>
      <c r="B151" s="18">
        <v>2</v>
      </c>
      <c r="C151" s="18">
        <v>-99</v>
      </c>
      <c r="D151" s="18">
        <v>-99</v>
      </c>
      <c r="E151" s="18">
        <v>-99</v>
      </c>
    </row>
    <row r="152" spans="1:5" ht="14.25" customHeight="1" x14ac:dyDescent="0.2">
      <c r="A152" s="18">
        <v>6</v>
      </c>
      <c r="B152" s="18" t="s">
        <v>7185</v>
      </c>
      <c r="C152" s="18">
        <v>11</v>
      </c>
      <c r="D152" s="18">
        <v>8</v>
      </c>
      <c r="E152" s="18">
        <v>-99</v>
      </c>
    </row>
    <row r="153" spans="1:5" ht="14.25" customHeight="1" x14ac:dyDescent="0.2">
      <c r="A153" s="18" t="s">
        <v>7175</v>
      </c>
      <c r="B153" s="18" t="s">
        <v>7174</v>
      </c>
      <c r="C153" s="119">
        <v>24563</v>
      </c>
      <c r="D153" s="18" t="s">
        <v>7178</v>
      </c>
      <c r="E153" s="18" t="s">
        <v>7243</v>
      </c>
    </row>
    <row r="154" spans="1:5" ht="14.25" customHeight="1" x14ac:dyDescent="0.2">
      <c r="A154" s="18">
        <v>36</v>
      </c>
      <c r="B154" s="18" t="s">
        <v>7168</v>
      </c>
      <c r="C154" s="18">
        <v>2</v>
      </c>
      <c r="D154" s="18" t="s">
        <v>101</v>
      </c>
      <c r="E154" s="18">
        <v>13</v>
      </c>
    </row>
    <row r="155" spans="1:5" ht="14.25" customHeight="1" x14ac:dyDescent="0.2">
      <c r="A155" s="18" t="s">
        <v>7181</v>
      </c>
      <c r="B155" s="18" t="s">
        <v>7187</v>
      </c>
      <c r="C155" s="18">
        <v>2</v>
      </c>
      <c r="D155" s="18" t="s">
        <v>101</v>
      </c>
      <c r="E155" s="18">
        <v>6</v>
      </c>
    </row>
    <row r="156" spans="1:5" ht="14.25" customHeight="1" x14ac:dyDescent="0.2">
      <c r="A156" s="18">
        <v>-99</v>
      </c>
      <c r="B156" s="18">
        <v>37</v>
      </c>
      <c r="C156" s="18" t="s">
        <v>7189</v>
      </c>
      <c r="D156" s="18" t="s">
        <v>4417</v>
      </c>
      <c r="E156" s="18">
        <v>7</v>
      </c>
    </row>
    <row r="157" spans="1:5" ht="14.25" customHeight="1" x14ac:dyDescent="0.2">
      <c r="A157" s="18">
        <v>-99</v>
      </c>
      <c r="B157" s="118">
        <v>44716</v>
      </c>
      <c r="C157" s="18">
        <v>-99</v>
      </c>
      <c r="D157" s="18" t="s">
        <v>101</v>
      </c>
      <c r="E157" s="18">
        <v>7</v>
      </c>
    </row>
    <row r="158" spans="1:5" ht="14.25" customHeight="1" x14ac:dyDescent="0.2">
      <c r="A158" s="118">
        <v>44746</v>
      </c>
      <c r="B158" s="18">
        <v>6</v>
      </c>
      <c r="C158" s="18">
        <v>-99</v>
      </c>
      <c r="D158" s="18" t="s">
        <v>7169</v>
      </c>
      <c r="E158" s="18">
        <v>6</v>
      </c>
    </row>
    <row r="159" spans="1:5" ht="14.25" customHeight="1" x14ac:dyDescent="0.2">
      <c r="A159" s="18">
        <v>26</v>
      </c>
      <c r="B159" s="18" t="s">
        <v>7244</v>
      </c>
      <c r="C159" s="18">
        <v>1236</v>
      </c>
      <c r="D159" s="18">
        <v>2</v>
      </c>
      <c r="E159" s="18">
        <v>8</v>
      </c>
    </row>
    <row r="160" spans="1:5" ht="14.25" customHeight="1" x14ac:dyDescent="0.2">
      <c r="A160" s="18">
        <v>-999</v>
      </c>
      <c r="B160" s="18" t="s">
        <v>7245</v>
      </c>
      <c r="C160" s="18">
        <v>-999</v>
      </c>
      <c r="D160" s="18" t="s">
        <v>7184</v>
      </c>
      <c r="E160" s="18" t="s">
        <v>7178</v>
      </c>
    </row>
    <row r="161" spans="1:5" ht="14.25" customHeight="1" x14ac:dyDescent="0.2">
      <c r="A161" s="18">
        <v>2</v>
      </c>
      <c r="B161" s="18" t="s">
        <v>7212</v>
      </c>
      <c r="C161" s="18">
        <v>211</v>
      </c>
      <c r="D161" s="18" t="s">
        <v>101</v>
      </c>
      <c r="E161" s="18">
        <v>-999</v>
      </c>
    </row>
    <row r="162" spans="1:5" ht="14.25" customHeight="1" x14ac:dyDescent="0.2">
      <c r="A162" s="18" t="s">
        <v>101</v>
      </c>
      <c r="B162" s="18" t="s">
        <v>7212</v>
      </c>
      <c r="C162" s="18">
        <v>2</v>
      </c>
      <c r="D162" s="18">
        <v>8</v>
      </c>
      <c r="E162" s="18" t="s">
        <v>7234</v>
      </c>
    </row>
    <row r="163" spans="1:5" ht="14.25" customHeight="1" x14ac:dyDescent="0.2">
      <c r="A163" s="18" t="s">
        <v>125</v>
      </c>
      <c r="B163" s="18" t="s">
        <v>7174</v>
      </c>
      <c r="C163" s="18">
        <v>211</v>
      </c>
      <c r="D163" s="18">
        <v>7</v>
      </c>
      <c r="E163" s="18">
        <v>27</v>
      </c>
    </row>
    <row r="164" spans="1:5" ht="14.25" customHeight="1" x14ac:dyDescent="0.2">
      <c r="A164" s="118">
        <v>44746</v>
      </c>
      <c r="B164" s="18" t="s">
        <v>7212</v>
      </c>
      <c r="C164" s="18">
        <v>211</v>
      </c>
      <c r="D164" s="18">
        <v>12</v>
      </c>
      <c r="E164" s="18">
        <v>6</v>
      </c>
    </row>
    <row r="165" spans="1:5" ht="14.25" customHeight="1" x14ac:dyDescent="0.2">
      <c r="A165" s="18">
        <v>1</v>
      </c>
      <c r="B165" s="18" t="s">
        <v>7228</v>
      </c>
      <c r="C165" s="18">
        <v>-99</v>
      </c>
      <c r="D165" s="18">
        <v>2</v>
      </c>
      <c r="E165" s="18">
        <v>8</v>
      </c>
    </row>
    <row r="166" spans="1:5" ht="14.25" customHeight="1" x14ac:dyDescent="0.2">
      <c r="A166" s="18" t="s">
        <v>7164</v>
      </c>
      <c r="B166" s="18" t="s">
        <v>101</v>
      </c>
      <c r="C166" s="18">
        <v>-99</v>
      </c>
      <c r="D166" s="18" t="s">
        <v>7169</v>
      </c>
      <c r="E166" s="18">
        <v>-99</v>
      </c>
    </row>
    <row r="167" spans="1:5" ht="14.25" customHeight="1" x14ac:dyDescent="0.2">
      <c r="A167" s="18">
        <v>6</v>
      </c>
      <c r="B167" s="18">
        <v>2</v>
      </c>
      <c r="C167" s="18" t="s">
        <v>101</v>
      </c>
      <c r="D167" s="18" t="s">
        <v>101</v>
      </c>
      <c r="E167" s="18">
        <v>7</v>
      </c>
    </row>
    <row r="168" spans="1:5" ht="14.25" customHeight="1" x14ac:dyDescent="0.2">
      <c r="A168" s="18" t="s">
        <v>7181</v>
      </c>
      <c r="B168" s="18" t="s">
        <v>7246</v>
      </c>
      <c r="C168" s="18">
        <v>23</v>
      </c>
      <c r="D168" s="18" t="s">
        <v>7169</v>
      </c>
      <c r="E168" s="18">
        <v>6</v>
      </c>
    </row>
    <row r="169" spans="1:5" ht="14.25" customHeight="1" x14ac:dyDescent="0.2">
      <c r="A169" s="18" t="s">
        <v>7181</v>
      </c>
      <c r="B169" s="18">
        <v>1236</v>
      </c>
      <c r="C169" s="18">
        <v>2</v>
      </c>
      <c r="D169" s="18" t="s">
        <v>7247</v>
      </c>
      <c r="E169" s="18">
        <v>7</v>
      </c>
    </row>
    <row r="170" spans="1:5" ht="14.25" customHeight="1" x14ac:dyDescent="0.2">
      <c r="A170" s="18" t="s">
        <v>7164</v>
      </c>
      <c r="B170" s="18" t="s">
        <v>7248</v>
      </c>
      <c r="C170" s="18">
        <v>11</v>
      </c>
      <c r="D170" s="18" t="s">
        <v>101</v>
      </c>
      <c r="E170" s="18">
        <v>13</v>
      </c>
    </row>
    <row r="171" spans="1:5" ht="14.25" customHeight="1" x14ac:dyDescent="0.2">
      <c r="A171" s="18">
        <v>-999</v>
      </c>
      <c r="B171" s="18">
        <v>-99</v>
      </c>
      <c r="C171" s="18">
        <v>-99</v>
      </c>
      <c r="D171" s="18">
        <v>-99</v>
      </c>
      <c r="E171" s="18">
        <v>-99</v>
      </c>
    </row>
    <row r="172" spans="1:5" ht="14.25" customHeight="1" x14ac:dyDescent="0.2">
      <c r="A172" s="18">
        <v>-99</v>
      </c>
      <c r="B172" s="18">
        <v>-99</v>
      </c>
      <c r="C172" s="18">
        <v>-99</v>
      </c>
      <c r="D172" s="18">
        <v>-99</v>
      </c>
      <c r="E172" s="18">
        <v>-99</v>
      </c>
    </row>
    <row r="173" spans="1:5" ht="14.25" customHeight="1" x14ac:dyDescent="0.2">
      <c r="A173" s="18">
        <v>-99</v>
      </c>
      <c r="B173" s="18">
        <v>-99</v>
      </c>
      <c r="C173" s="18">
        <v>-99</v>
      </c>
      <c r="D173" s="18">
        <v>-99</v>
      </c>
      <c r="E173" s="18">
        <v>-999</v>
      </c>
    </row>
    <row r="174" spans="1:5" ht="14.25" customHeight="1" x14ac:dyDescent="0.2">
      <c r="A174" s="18" t="s">
        <v>7178</v>
      </c>
      <c r="B174" s="18" t="s">
        <v>7187</v>
      </c>
      <c r="C174" s="18" t="s">
        <v>7249</v>
      </c>
      <c r="D174" s="118">
        <v>44756</v>
      </c>
      <c r="E174" s="18">
        <v>7</v>
      </c>
    </row>
    <row r="175" spans="1:5" ht="14.25" customHeight="1" x14ac:dyDescent="0.2">
      <c r="A175" s="18">
        <v>-99</v>
      </c>
      <c r="B175" s="18">
        <v>-99</v>
      </c>
      <c r="C175" s="18">
        <v>-99</v>
      </c>
      <c r="D175" s="18">
        <v>-99</v>
      </c>
      <c r="E175" s="18">
        <v>-99</v>
      </c>
    </row>
    <row r="176" spans="1:5" ht="14.25" customHeight="1" x14ac:dyDescent="0.2">
      <c r="A176" s="18" t="s">
        <v>7206</v>
      </c>
      <c r="B176" s="18">
        <v>211</v>
      </c>
      <c r="C176" s="18">
        <v>-99</v>
      </c>
      <c r="D176" s="18">
        <v>2</v>
      </c>
      <c r="E176" s="18">
        <v>13</v>
      </c>
    </row>
    <row r="177" spans="1:5" ht="14.25" customHeight="1" x14ac:dyDescent="0.2">
      <c r="A177" s="18" t="s">
        <v>125</v>
      </c>
      <c r="B177" s="18" t="s">
        <v>7174</v>
      </c>
      <c r="C177" s="18">
        <v>-99</v>
      </c>
      <c r="D177" s="18">
        <v>-99</v>
      </c>
      <c r="E177" s="18">
        <v>-99</v>
      </c>
    </row>
    <row r="178" spans="1:5" ht="14.25" customHeight="1" x14ac:dyDescent="0.2">
      <c r="A178" s="18">
        <v>-99</v>
      </c>
      <c r="B178" s="18">
        <v>-99</v>
      </c>
      <c r="C178" s="18">
        <v>-99</v>
      </c>
      <c r="D178" s="18">
        <v>-99</v>
      </c>
      <c r="E178" s="18">
        <v>-99</v>
      </c>
    </row>
    <row r="179" spans="1:5" ht="14.25" customHeight="1" x14ac:dyDescent="0.2">
      <c r="A179" s="18">
        <v>-999</v>
      </c>
      <c r="B179" s="18">
        <v>1</v>
      </c>
      <c r="C179" s="18">
        <v>-999</v>
      </c>
      <c r="D179" s="18" t="s">
        <v>101</v>
      </c>
      <c r="E179" s="18">
        <v>-999</v>
      </c>
    </row>
    <row r="180" spans="1:5" ht="14.25" customHeight="1" x14ac:dyDescent="0.2">
      <c r="A180" s="18">
        <v>-999</v>
      </c>
      <c r="B180" s="18">
        <v>-999</v>
      </c>
      <c r="C180" s="18">
        <v>-999</v>
      </c>
      <c r="D180" s="18" t="s">
        <v>7164</v>
      </c>
      <c r="E180" s="18">
        <v>8</v>
      </c>
    </row>
    <row r="181" spans="1:5" ht="14.25" customHeight="1" x14ac:dyDescent="0.2">
      <c r="A181" s="18">
        <v>-999</v>
      </c>
      <c r="B181" s="18" t="s">
        <v>7174</v>
      </c>
      <c r="C181" s="18">
        <v>1112</v>
      </c>
      <c r="D181" s="18" t="s">
        <v>101</v>
      </c>
      <c r="E181" s="18" t="s">
        <v>7181</v>
      </c>
    </row>
    <row r="182" spans="1:5" ht="14.25" customHeight="1" x14ac:dyDescent="0.2">
      <c r="A182" s="18" t="s">
        <v>7250</v>
      </c>
      <c r="B182" s="18" t="s">
        <v>7205</v>
      </c>
      <c r="C182" s="18" t="s">
        <v>7251</v>
      </c>
      <c r="D182" s="18">
        <v>310</v>
      </c>
      <c r="E182" s="18">
        <v>211</v>
      </c>
    </row>
    <row r="183" spans="1:5" ht="14.25" customHeight="1" x14ac:dyDescent="0.2">
      <c r="A183" s="18">
        <v>-99</v>
      </c>
      <c r="B183" s="18">
        <v>-99</v>
      </c>
      <c r="C183" s="18">
        <v>-99</v>
      </c>
      <c r="D183" s="18">
        <v>-99</v>
      </c>
      <c r="E183" s="18">
        <v>-99</v>
      </c>
    </row>
    <row r="184" spans="1:5" ht="14.25" customHeight="1" x14ac:dyDescent="0.2">
      <c r="A184" s="18">
        <v>2</v>
      </c>
      <c r="B184" s="18" t="s">
        <v>7187</v>
      </c>
      <c r="C184" s="18">
        <v>-99</v>
      </c>
      <c r="D184" s="18" t="s">
        <v>101</v>
      </c>
      <c r="E184" s="18">
        <v>-99</v>
      </c>
    </row>
    <row r="185" spans="1:5" ht="14.25" customHeight="1" x14ac:dyDescent="0.2">
      <c r="A185" s="18" t="s">
        <v>7252</v>
      </c>
      <c r="B185" s="18" t="s">
        <v>101</v>
      </c>
      <c r="C185" s="18">
        <v>2311</v>
      </c>
      <c r="D185" s="18" t="s">
        <v>7206</v>
      </c>
      <c r="E185" s="18">
        <v>1</v>
      </c>
    </row>
    <row r="186" spans="1:5" ht="14.25" customHeight="1" x14ac:dyDescent="0.2">
      <c r="A186" s="18">
        <v>-99</v>
      </c>
      <c r="D186" s="18">
        <v>-99</v>
      </c>
      <c r="E186" s="18">
        <v>-99</v>
      </c>
    </row>
    <row r="187" spans="1:5" ht="14.25" customHeight="1" x14ac:dyDescent="0.2">
      <c r="A187" s="18" t="s">
        <v>101</v>
      </c>
      <c r="D187" s="18">
        <v>-99</v>
      </c>
      <c r="E187" s="18">
        <v>-99</v>
      </c>
    </row>
    <row r="188" spans="1:5" ht="14.25" customHeight="1" x14ac:dyDescent="0.2">
      <c r="A188" s="18" t="s">
        <v>7253</v>
      </c>
      <c r="B188" s="18" t="s">
        <v>7254</v>
      </c>
      <c r="C188" s="18">
        <v>26</v>
      </c>
      <c r="D188" s="18" t="s">
        <v>7169</v>
      </c>
      <c r="E188" s="18">
        <v>612</v>
      </c>
    </row>
    <row r="189" spans="1:5" ht="14.25" customHeight="1" x14ac:dyDescent="0.2">
      <c r="A189" s="18" t="s">
        <v>7178</v>
      </c>
      <c r="B189" s="18">
        <v>3</v>
      </c>
      <c r="C189" s="18">
        <v>-999</v>
      </c>
      <c r="D189" s="18">
        <v>-99</v>
      </c>
      <c r="E189" s="18">
        <v>6</v>
      </c>
    </row>
    <row r="190" spans="1:5" ht="14.25" customHeight="1" x14ac:dyDescent="0.2">
      <c r="A190" s="18">
        <v>-99</v>
      </c>
      <c r="B190" s="18">
        <v>-99</v>
      </c>
      <c r="C190" s="18">
        <v>-99</v>
      </c>
      <c r="D190" s="18">
        <v>-99</v>
      </c>
      <c r="E190" s="18">
        <v>-99</v>
      </c>
    </row>
    <row r="191" spans="1:5" ht="14.25" customHeight="1" x14ac:dyDescent="0.2">
      <c r="A191" s="18">
        <v>-99</v>
      </c>
      <c r="B191" s="18">
        <v>-99</v>
      </c>
      <c r="C191" s="18">
        <v>-99</v>
      </c>
      <c r="D191" s="18">
        <v>-99</v>
      </c>
      <c r="E191" s="18">
        <v>-99</v>
      </c>
    </row>
    <row r="192" spans="1:5" ht="14.25" customHeight="1" x14ac:dyDescent="0.2">
      <c r="A192" s="18">
        <v>-999</v>
      </c>
      <c r="B192" s="118">
        <v>44727</v>
      </c>
      <c r="C192" s="18">
        <v>2</v>
      </c>
      <c r="D192" s="18" t="s">
        <v>7169</v>
      </c>
      <c r="E192" s="18">
        <v>-999</v>
      </c>
    </row>
    <row r="193" spans="1:5" ht="14.25" customHeight="1" x14ac:dyDescent="0.2">
      <c r="A193" s="18">
        <v>-99</v>
      </c>
      <c r="B193" s="18">
        <v>-99</v>
      </c>
      <c r="C193" s="18">
        <v>-99</v>
      </c>
      <c r="D193" s="18">
        <v>-99</v>
      </c>
      <c r="E193" s="18">
        <v>-99</v>
      </c>
    </row>
    <row r="194" spans="1:5" ht="14.25" customHeight="1" x14ac:dyDescent="0.2">
      <c r="A194" s="18">
        <v>-99</v>
      </c>
      <c r="B194" s="18" t="s">
        <v>7255</v>
      </c>
      <c r="C194" s="18">
        <v>23</v>
      </c>
      <c r="D194" s="18" t="s">
        <v>7192</v>
      </c>
      <c r="E194" s="18" t="s">
        <v>7237</v>
      </c>
    </row>
    <row r="195" spans="1:5" ht="14.25" customHeight="1" x14ac:dyDescent="0.2">
      <c r="A195" s="18" t="s">
        <v>101</v>
      </c>
      <c r="B195" s="18">
        <v>-99</v>
      </c>
      <c r="C195" s="18">
        <v>11</v>
      </c>
      <c r="D195" s="18">
        <v>-99</v>
      </c>
      <c r="E195" s="18">
        <v>-99</v>
      </c>
    </row>
    <row r="196" spans="1:5" ht="14.25" customHeight="1" x14ac:dyDescent="0.2">
      <c r="A196" s="18" t="s">
        <v>7214</v>
      </c>
      <c r="B196" s="18" t="s">
        <v>7228</v>
      </c>
      <c r="C196" s="18">
        <v>1</v>
      </c>
      <c r="D196" s="18" t="s">
        <v>101</v>
      </c>
      <c r="E196" s="18">
        <v>6</v>
      </c>
    </row>
    <row r="197" spans="1:5" ht="14.25" customHeight="1" x14ac:dyDescent="0.2">
      <c r="A197" s="18">
        <v>1</v>
      </c>
      <c r="B197" s="18">
        <v>126</v>
      </c>
      <c r="C197" s="18">
        <v>-99</v>
      </c>
      <c r="D197" s="18">
        <v>-99</v>
      </c>
      <c r="E197" s="18" t="s">
        <v>7178</v>
      </c>
    </row>
    <row r="198" spans="1:5" ht="14.25" customHeight="1" x14ac:dyDescent="0.2">
      <c r="A198" s="18">
        <v>-99</v>
      </c>
      <c r="B198" s="18">
        <v>-99</v>
      </c>
      <c r="C198" s="18">
        <v>-99</v>
      </c>
      <c r="D198" s="18">
        <v>-99</v>
      </c>
      <c r="E198" s="18">
        <v>-99</v>
      </c>
    </row>
    <row r="199" spans="1:5" ht="14.25" customHeight="1" x14ac:dyDescent="0.2">
      <c r="A199" s="18">
        <v>-99</v>
      </c>
      <c r="B199" s="18" t="s">
        <v>7256</v>
      </c>
      <c r="C199" s="18">
        <v>-99</v>
      </c>
      <c r="D199" s="18" t="s">
        <v>101</v>
      </c>
      <c r="E199" s="18" t="s">
        <v>7183</v>
      </c>
    </row>
    <row r="200" spans="1:5" ht="14.25" customHeight="1" x14ac:dyDescent="0.2">
      <c r="A200" s="18" t="s">
        <v>7184</v>
      </c>
      <c r="B200" s="18" t="s">
        <v>7168</v>
      </c>
      <c r="C200" s="18" t="s">
        <v>7238</v>
      </c>
      <c r="D200" s="18" t="s">
        <v>101</v>
      </c>
      <c r="E200" s="18">
        <v>13</v>
      </c>
    </row>
    <row r="201" spans="1:5" ht="14.25" customHeight="1" x14ac:dyDescent="0.2">
      <c r="A201" s="18" t="s">
        <v>7257</v>
      </c>
      <c r="B201" s="18" t="s">
        <v>7258</v>
      </c>
      <c r="C201" s="18">
        <v>27</v>
      </c>
      <c r="D201" s="18" t="s">
        <v>101</v>
      </c>
      <c r="E201" s="18">
        <v>12</v>
      </c>
    </row>
    <row r="202" spans="1:5" ht="14.25" customHeight="1" x14ac:dyDescent="0.2">
      <c r="A202" s="18" t="s">
        <v>7259</v>
      </c>
      <c r="B202" s="18" t="s">
        <v>7260</v>
      </c>
      <c r="C202" s="18">
        <v>36</v>
      </c>
      <c r="D202" s="18" t="s">
        <v>101</v>
      </c>
      <c r="E202" s="18">
        <v>11</v>
      </c>
    </row>
    <row r="203" spans="1:5" ht="14.25" customHeight="1" x14ac:dyDescent="0.2">
      <c r="A203" s="18" t="s">
        <v>7261</v>
      </c>
      <c r="B203" s="18" t="s">
        <v>1248</v>
      </c>
      <c r="C203" s="18">
        <v>26</v>
      </c>
      <c r="D203" s="18">
        <v>8</v>
      </c>
      <c r="E203" s="18" t="s">
        <v>101</v>
      </c>
    </row>
    <row r="204" spans="1:5" ht="14.25" customHeight="1" x14ac:dyDescent="0.2">
      <c r="A204" s="18">
        <v>-99</v>
      </c>
      <c r="B204" s="18" t="s">
        <v>125</v>
      </c>
      <c r="C204" s="18">
        <v>-999</v>
      </c>
      <c r="D204" s="18" t="s">
        <v>101</v>
      </c>
      <c r="E204" s="18">
        <v>13</v>
      </c>
    </row>
    <row r="205" spans="1:5" ht="14.25" customHeight="1" x14ac:dyDescent="0.2">
      <c r="A205" s="18" t="s">
        <v>101</v>
      </c>
      <c r="B205" s="18" t="s">
        <v>7262</v>
      </c>
      <c r="C205" s="18">
        <v>-999</v>
      </c>
      <c r="D205" s="18">
        <v>-99</v>
      </c>
      <c r="E205" s="18" t="s">
        <v>7178</v>
      </c>
    </row>
    <row r="206" spans="1:5" ht="14.25" customHeight="1" x14ac:dyDescent="0.2">
      <c r="A206" s="18" t="s">
        <v>101</v>
      </c>
      <c r="B206" s="18" t="s">
        <v>7178</v>
      </c>
      <c r="C206" s="18">
        <v>-99</v>
      </c>
      <c r="D206" s="18">
        <v>2</v>
      </c>
      <c r="E206" s="18">
        <v>13</v>
      </c>
    </row>
    <row r="207" spans="1:5" ht="14.25" customHeight="1" x14ac:dyDescent="0.2">
      <c r="A207" s="18" t="s">
        <v>7206</v>
      </c>
      <c r="B207" s="18">
        <v>26</v>
      </c>
      <c r="C207" s="18">
        <v>12</v>
      </c>
      <c r="D207" s="18" t="s">
        <v>7164</v>
      </c>
      <c r="E207" s="18">
        <v>1712</v>
      </c>
    </row>
    <row r="208" spans="1:5" ht="14.25" customHeight="1" x14ac:dyDescent="0.2">
      <c r="A208" s="119">
        <v>24563</v>
      </c>
      <c r="B208" s="18" t="s">
        <v>125</v>
      </c>
      <c r="C208" s="18">
        <v>2</v>
      </c>
      <c r="D208" s="18" t="s">
        <v>7164</v>
      </c>
      <c r="E208" s="18" t="s">
        <v>7242</v>
      </c>
    </row>
    <row r="209" spans="1:5" ht="14.25" customHeight="1" x14ac:dyDescent="0.2">
      <c r="A209" s="18" t="s">
        <v>7221</v>
      </c>
      <c r="B209" s="18" t="s">
        <v>7168</v>
      </c>
      <c r="C209" s="18">
        <v>2310</v>
      </c>
      <c r="D209" s="18" t="s">
        <v>7167</v>
      </c>
      <c r="E209" s="18" t="s">
        <v>7166</v>
      </c>
    </row>
    <row r="210" spans="1:5" ht="14.25" customHeight="1" x14ac:dyDescent="0.2">
      <c r="A210" s="18" t="s">
        <v>7263</v>
      </c>
      <c r="B210" s="18" t="s">
        <v>7212</v>
      </c>
      <c r="C210" s="18">
        <v>236</v>
      </c>
      <c r="D210" s="18" t="s">
        <v>101</v>
      </c>
      <c r="E210" s="18" t="s">
        <v>7242</v>
      </c>
    </row>
    <row r="211" spans="1:5" ht="14.25" customHeight="1" x14ac:dyDescent="0.2">
      <c r="A211" s="18">
        <v>1</v>
      </c>
      <c r="B211" s="18">
        <v>-999</v>
      </c>
      <c r="C211" s="18">
        <v>-999</v>
      </c>
      <c r="D211" s="18">
        <v>-999</v>
      </c>
      <c r="E211" s="18">
        <v>13</v>
      </c>
    </row>
    <row r="212" spans="1:5" ht="14.25" customHeight="1" x14ac:dyDescent="0.2">
      <c r="A212" s="18">
        <v>2</v>
      </c>
      <c r="B212" s="18">
        <v>16</v>
      </c>
      <c r="C212" s="18">
        <v>3</v>
      </c>
      <c r="D212" s="18" t="s">
        <v>101</v>
      </c>
      <c r="E212" s="18">
        <v>6</v>
      </c>
    </row>
    <row r="213" spans="1:5" ht="14.25" customHeight="1" x14ac:dyDescent="0.2">
      <c r="A213" s="18">
        <v>7</v>
      </c>
      <c r="B213" s="18" t="s">
        <v>125</v>
      </c>
      <c r="C213" s="18">
        <v>211</v>
      </c>
      <c r="D213" s="18">
        <v>-99</v>
      </c>
      <c r="E213" s="18">
        <v>-99</v>
      </c>
    </row>
    <row r="214" spans="1:5" ht="14.25" customHeight="1" x14ac:dyDescent="0.2">
      <c r="A214" s="18">
        <v>-999</v>
      </c>
      <c r="B214" s="18">
        <v>-99</v>
      </c>
      <c r="C214" s="18">
        <v>-99</v>
      </c>
      <c r="D214" s="18" t="s">
        <v>101</v>
      </c>
      <c r="E214" s="18">
        <v>13</v>
      </c>
    </row>
    <row r="215" spans="1:5" ht="14.25" customHeight="1" x14ac:dyDescent="0.2">
      <c r="A215" s="18" t="s">
        <v>7194</v>
      </c>
      <c r="B215" s="18" t="s">
        <v>7185</v>
      </c>
      <c r="C215" s="18">
        <v>211</v>
      </c>
      <c r="D215" s="18" t="s">
        <v>7264</v>
      </c>
      <c r="E215" s="18">
        <v>6</v>
      </c>
    </row>
    <row r="216" spans="1:5" ht="14.25" customHeight="1" x14ac:dyDescent="0.2">
      <c r="A216" s="18" t="s">
        <v>7265</v>
      </c>
      <c r="B216" s="18" t="s">
        <v>7266</v>
      </c>
      <c r="C216" s="18" t="s">
        <v>7169</v>
      </c>
      <c r="D216" s="18" t="s">
        <v>7178</v>
      </c>
      <c r="E216" s="18">
        <v>13</v>
      </c>
    </row>
    <row r="217" spans="1:5" ht="14.25" customHeight="1" x14ac:dyDescent="0.2">
      <c r="A217" s="18">
        <v>-999</v>
      </c>
      <c r="B217" s="18">
        <v>2</v>
      </c>
      <c r="C217" s="18">
        <v>211</v>
      </c>
      <c r="D217" s="18">
        <v>-99</v>
      </c>
      <c r="E217" s="18">
        <v>67</v>
      </c>
    </row>
    <row r="218" spans="1:5" ht="14.25" customHeight="1" x14ac:dyDescent="0.2">
      <c r="A218" s="119">
        <v>24563</v>
      </c>
      <c r="B218" s="18" t="s">
        <v>125</v>
      </c>
      <c r="C218" s="18">
        <v>6</v>
      </c>
      <c r="D218" s="18">
        <v>1310</v>
      </c>
      <c r="E218" s="18">
        <v>-99</v>
      </c>
    </row>
    <row r="219" spans="1:5" ht="14.25" customHeight="1" x14ac:dyDescent="0.2">
      <c r="A219" s="18" t="s">
        <v>7205</v>
      </c>
      <c r="B219" s="18" t="s">
        <v>101</v>
      </c>
      <c r="C219" s="18">
        <v>2</v>
      </c>
      <c r="D219" s="18" t="s">
        <v>7169</v>
      </c>
      <c r="E219" s="18">
        <v>13</v>
      </c>
    </row>
    <row r="220" spans="1:5" ht="14.25" customHeight="1" x14ac:dyDescent="0.2">
      <c r="A220" s="18" t="s">
        <v>7167</v>
      </c>
      <c r="B220" s="18">
        <v>13</v>
      </c>
      <c r="C220" s="18">
        <v>23</v>
      </c>
      <c r="D220" s="18" t="s">
        <v>101</v>
      </c>
      <c r="E220" s="18" t="s">
        <v>7242</v>
      </c>
    </row>
    <row r="221" spans="1:5" ht="14.25" customHeight="1" x14ac:dyDescent="0.2">
      <c r="A221" s="18">
        <v>-999</v>
      </c>
      <c r="B221" s="18">
        <v>-999</v>
      </c>
      <c r="C221" s="18">
        <v>-999</v>
      </c>
      <c r="D221" s="118">
        <v>44746</v>
      </c>
      <c r="E221" s="18">
        <v>13</v>
      </c>
    </row>
    <row r="222" spans="1:5" ht="14.25" customHeight="1" x14ac:dyDescent="0.2">
      <c r="A222" s="18" t="s">
        <v>7181</v>
      </c>
      <c r="B222" s="18" t="s">
        <v>7267</v>
      </c>
      <c r="C222" s="18">
        <v>-99</v>
      </c>
      <c r="D222" s="18" t="s">
        <v>7167</v>
      </c>
      <c r="E222" s="18">
        <v>6</v>
      </c>
    </row>
    <row r="223" spans="1:5" ht="14.25" customHeight="1" x14ac:dyDescent="0.2">
      <c r="A223" s="18" t="s">
        <v>7184</v>
      </c>
      <c r="B223" s="18" t="s">
        <v>125</v>
      </c>
      <c r="C223" s="18">
        <v>211</v>
      </c>
      <c r="D223" s="18" t="s">
        <v>7178</v>
      </c>
      <c r="E223" s="18">
        <v>7</v>
      </c>
    </row>
    <row r="224" spans="1:5" ht="14.25" customHeight="1" x14ac:dyDescent="0.2">
      <c r="A224" s="18">
        <v>1</v>
      </c>
      <c r="B224" s="18" t="s">
        <v>101</v>
      </c>
      <c r="C224" s="18">
        <v>23</v>
      </c>
      <c r="D224" s="18" t="s">
        <v>101</v>
      </c>
      <c r="E224" s="18">
        <v>6</v>
      </c>
    </row>
    <row r="225" spans="1:5" ht="14.25" customHeight="1" x14ac:dyDescent="0.2">
      <c r="A225" s="18">
        <v>-99</v>
      </c>
      <c r="B225" s="18">
        <v>-99</v>
      </c>
      <c r="C225" s="18">
        <v>-99</v>
      </c>
      <c r="D225" s="18">
        <v>-99</v>
      </c>
      <c r="E225" s="18">
        <v>-99</v>
      </c>
    </row>
    <row r="226" spans="1:5" ht="14.25" customHeight="1" x14ac:dyDescent="0.2">
      <c r="A226" s="18">
        <v>-99</v>
      </c>
      <c r="B226" s="18">
        <v>-99</v>
      </c>
      <c r="C226" s="18">
        <v>-99</v>
      </c>
      <c r="D226" s="18">
        <v>-99</v>
      </c>
      <c r="E226" s="18">
        <v>-99</v>
      </c>
    </row>
    <row r="227" spans="1:5" ht="14.25" customHeight="1" x14ac:dyDescent="0.2">
      <c r="A227" s="118">
        <v>44756</v>
      </c>
      <c r="B227" s="18" t="s">
        <v>7228</v>
      </c>
      <c r="C227" s="18">
        <v>-999</v>
      </c>
      <c r="D227" s="18">
        <v>2</v>
      </c>
      <c r="E227" s="18">
        <v>12</v>
      </c>
    </row>
    <row r="228" spans="1:5" ht="14.25" customHeight="1" x14ac:dyDescent="0.2">
      <c r="A228" s="18">
        <v>-99</v>
      </c>
      <c r="B228" s="18">
        <v>-99</v>
      </c>
      <c r="C228" s="18">
        <v>-99</v>
      </c>
      <c r="D228" s="18">
        <v>-99</v>
      </c>
      <c r="E228" s="18">
        <v>-99</v>
      </c>
    </row>
    <row r="229" spans="1:5" ht="14.25" customHeight="1" x14ac:dyDescent="0.2">
      <c r="A229" s="18">
        <v>-99</v>
      </c>
      <c r="B229" s="18">
        <v>-99</v>
      </c>
      <c r="C229" s="18">
        <v>-99</v>
      </c>
      <c r="D229" s="18">
        <v>-99</v>
      </c>
      <c r="E229" s="18">
        <v>-99</v>
      </c>
    </row>
    <row r="230" spans="1:5" ht="14.25" customHeight="1" x14ac:dyDescent="0.2">
      <c r="A230" s="18">
        <v>36</v>
      </c>
      <c r="B230" s="18" t="s">
        <v>7184</v>
      </c>
      <c r="C230" s="18">
        <v>23</v>
      </c>
      <c r="D230" s="18" t="s">
        <v>7178</v>
      </c>
      <c r="E230" s="18">
        <v>3</v>
      </c>
    </row>
    <row r="231" spans="1:5" ht="14.25" customHeight="1" x14ac:dyDescent="0.2">
      <c r="A231" s="18" t="s">
        <v>7169</v>
      </c>
      <c r="B231" s="18" t="s">
        <v>7268</v>
      </c>
      <c r="C231" s="18">
        <v>2</v>
      </c>
      <c r="D231" s="18" t="s">
        <v>7213</v>
      </c>
      <c r="E231" s="18">
        <v>13</v>
      </c>
    </row>
    <row r="232" spans="1:5" ht="14.25" customHeight="1" x14ac:dyDescent="0.2">
      <c r="A232" s="18">
        <v>-99</v>
      </c>
      <c r="B232" s="18">
        <v>16</v>
      </c>
      <c r="C232" s="18">
        <v>12</v>
      </c>
      <c r="D232" s="18" t="s">
        <v>101</v>
      </c>
      <c r="E232" s="18">
        <v>8</v>
      </c>
    </row>
    <row r="233" spans="1:5" ht="14.25" customHeight="1" x14ac:dyDescent="0.2">
      <c r="A233" s="18" t="s">
        <v>7269</v>
      </c>
      <c r="B233" s="18">
        <v>2371112</v>
      </c>
      <c r="C233" s="18" t="s">
        <v>7218</v>
      </c>
      <c r="D233" s="18" t="s">
        <v>7247</v>
      </c>
      <c r="E233" s="18">
        <v>67</v>
      </c>
    </row>
    <row r="234" spans="1:5" ht="14.25" customHeight="1" x14ac:dyDescent="0.2">
      <c r="A234" s="18" t="s">
        <v>7178</v>
      </c>
      <c r="B234" s="18" t="s">
        <v>7206</v>
      </c>
      <c r="C234" s="18">
        <v>-999</v>
      </c>
      <c r="D234" s="18" t="s">
        <v>101</v>
      </c>
      <c r="E234" s="18" t="s">
        <v>7178</v>
      </c>
    </row>
    <row r="235" spans="1:5" ht="14.25" customHeight="1" x14ac:dyDescent="0.2">
      <c r="A235" s="18">
        <v>2</v>
      </c>
      <c r="B235" s="18" t="s">
        <v>7175</v>
      </c>
      <c r="C235" s="18">
        <v>2</v>
      </c>
      <c r="D235" s="18" t="s">
        <v>7178</v>
      </c>
      <c r="E235" s="18">
        <v>6</v>
      </c>
    </row>
    <row r="236" spans="1:5" ht="14.25" customHeight="1" x14ac:dyDescent="0.2">
      <c r="A236" s="18">
        <v>-99</v>
      </c>
      <c r="B236" s="18" t="s">
        <v>125</v>
      </c>
      <c r="C236" s="18">
        <v>2</v>
      </c>
      <c r="D236" s="18">
        <v>7</v>
      </c>
      <c r="E236" s="18">
        <v>13</v>
      </c>
    </row>
    <row r="237" spans="1:5" ht="14.25" customHeight="1" x14ac:dyDescent="0.2">
      <c r="A237" s="18">
        <v>-99</v>
      </c>
      <c r="B237" s="18">
        <v>-99</v>
      </c>
      <c r="C237" s="18">
        <v>212</v>
      </c>
      <c r="D237" s="18" t="s">
        <v>125</v>
      </c>
      <c r="E237" s="18">
        <v>1112</v>
      </c>
    </row>
    <row r="238" spans="1:5" ht="14.25" customHeight="1" x14ac:dyDescent="0.2">
      <c r="A238" s="18">
        <v>23</v>
      </c>
      <c r="B238" s="18" t="s">
        <v>7262</v>
      </c>
      <c r="C238" s="18">
        <v>2</v>
      </c>
      <c r="D238" s="18" t="s">
        <v>101</v>
      </c>
      <c r="E238" s="18">
        <v>67</v>
      </c>
    </row>
    <row r="239" spans="1:5" ht="14.25" customHeight="1" x14ac:dyDescent="0.2">
      <c r="A239" s="18" t="s">
        <v>7193</v>
      </c>
      <c r="B239" s="18">
        <v>136</v>
      </c>
      <c r="C239" s="18">
        <v>12</v>
      </c>
      <c r="D239" s="18" t="s">
        <v>101</v>
      </c>
      <c r="E239" s="18">
        <v>6</v>
      </c>
    </row>
    <row r="240" spans="1:5" ht="14.25" customHeight="1" x14ac:dyDescent="0.2">
      <c r="A240" s="18">
        <v>6</v>
      </c>
      <c r="B240" s="18" t="s">
        <v>7262</v>
      </c>
      <c r="C240" s="18" t="s">
        <v>7270</v>
      </c>
      <c r="D240" s="18" t="s">
        <v>7169</v>
      </c>
      <c r="E240" s="18">
        <v>3</v>
      </c>
    </row>
    <row r="241" spans="1:5" ht="14.25" customHeight="1" x14ac:dyDescent="0.2">
      <c r="A241" s="18">
        <v>8</v>
      </c>
      <c r="B241" s="18" t="s">
        <v>125</v>
      </c>
      <c r="C241" s="18">
        <v>2</v>
      </c>
      <c r="D241" s="18" t="s">
        <v>101</v>
      </c>
      <c r="E241" s="18">
        <v>13</v>
      </c>
    </row>
    <row r="242" spans="1:5" ht="14.25" customHeight="1" x14ac:dyDescent="0.2">
      <c r="A242" s="18" t="s">
        <v>7271</v>
      </c>
      <c r="B242" s="18">
        <v>111</v>
      </c>
      <c r="C242" s="18">
        <v>2</v>
      </c>
      <c r="D242" s="18" t="s">
        <v>7178</v>
      </c>
      <c r="E242" s="18">
        <v>112</v>
      </c>
    </row>
    <row r="243" spans="1:5" ht="14.25" customHeight="1" x14ac:dyDescent="0.2">
      <c r="A243" s="18">
        <v>-99</v>
      </c>
      <c r="B243" s="18">
        <v>12</v>
      </c>
      <c r="C243" s="18">
        <v>-999</v>
      </c>
      <c r="D243" s="18" t="s">
        <v>4417</v>
      </c>
      <c r="E243" s="18">
        <v>6</v>
      </c>
    </row>
    <row r="244" spans="1:5" ht="14.25" customHeight="1" x14ac:dyDescent="0.2">
      <c r="A244" s="18">
        <v>2</v>
      </c>
      <c r="B244" s="18" t="s">
        <v>7168</v>
      </c>
      <c r="C244" s="18">
        <v>-999</v>
      </c>
      <c r="D244" s="18">
        <v>12</v>
      </c>
      <c r="E244" s="18">
        <v>711</v>
      </c>
    </row>
    <row r="245" spans="1:5" ht="14.25" customHeight="1" x14ac:dyDescent="0.2">
      <c r="A245" s="18" t="s">
        <v>7272</v>
      </c>
      <c r="B245" s="18" t="s">
        <v>125</v>
      </c>
      <c r="C245" s="18">
        <v>23</v>
      </c>
      <c r="D245" s="18" t="s">
        <v>7178</v>
      </c>
      <c r="E245" s="18">
        <v>13</v>
      </c>
    </row>
    <row r="246" spans="1:5" ht="14.25" customHeight="1" x14ac:dyDescent="0.2">
      <c r="A246" s="18">
        <v>-999</v>
      </c>
      <c r="B246" s="18">
        <v>126</v>
      </c>
      <c r="C246" s="18" t="s">
        <v>101</v>
      </c>
      <c r="D246" s="18" t="s">
        <v>7166</v>
      </c>
      <c r="E246" s="18" t="s">
        <v>101</v>
      </c>
    </row>
    <row r="247" spans="1:5" ht="14.25" customHeight="1" x14ac:dyDescent="0.2">
      <c r="A247" s="18">
        <v>2</v>
      </c>
      <c r="B247" s="18">
        <v>123</v>
      </c>
      <c r="C247" s="18">
        <v>2711</v>
      </c>
      <c r="D247" s="18">
        <v>6</v>
      </c>
      <c r="E247" s="18">
        <v>6</v>
      </c>
    </row>
    <row r="248" spans="1:5" ht="14.25" customHeight="1" x14ac:dyDescent="0.2">
      <c r="A248" s="18" t="s">
        <v>7264</v>
      </c>
      <c r="B248" s="18" t="s">
        <v>7255</v>
      </c>
      <c r="C248" s="18">
        <v>23</v>
      </c>
      <c r="D248" s="18" t="s">
        <v>7184</v>
      </c>
      <c r="E248" s="18">
        <v>6</v>
      </c>
    </row>
    <row r="249" spans="1:5" ht="14.25" customHeight="1" x14ac:dyDescent="0.2">
      <c r="A249" s="18">
        <v>-999</v>
      </c>
      <c r="B249" s="18" t="s">
        <v>125</v>
      </c>
      <c r="C249" s="18">
        <v>211</v>
      </c>
      <c r="D249" s="18">
        <v>26</v>
      </c>
      <c r="E249" s="18">
        <v>612</v>
      </c>
    </row>
    <row r="250" spans="1:5" ht="14.25" customHeight="1" x14ac:dyDescent="0.2">
      <c r="A250" s="18">
        <v>-99</v>
      </c>
      <c r="B250" s="18">
        <v>-99</v>
      </c>
      <c r="C250" s="18">
        <v>-99</v>
      </c>
      <c r="D250" s="18">
        <v>-99</v>
      </c>
      <c r="E250" s="18">
        <v>-99</v>
      </c>
    </row>
    <row r="251" spans="1:5" ht="14.25" customHeight="1" x14ac:dyDescent="0.2">
      <c r="A251" s="18" t="s">
        <v>4417</v>
      </c>
      <c r="B251" s="18" t="s">
        <v>7273</v>
      </c>
      <c r="C251" s="18">
        <v>2</v>
      </c>
      <c r="D251" s="18">
        <v>310</v>
      </c>
      <c r="E251" s="18">
        <v>7</v>
      </c>
    </row>
    <row r="252" spans="1:5" ht="14.25" customHeight="1" x14ac:dyDescent="0.2">
      <c r="A252" s="18">
        <v>-99</v>
      </c>
      <c r="B252" s="18" t="s">
        <v>7168</v>
      </c>
      <c r="C252" s="18">
        <v>26</v>
      </c>
      <c r="D252" s="18">
        <v>1</v>
      </c>
      <c r="E252" s="18">
        <v>7</v>
      </c>
    </row>
    <row r="253" spans="1:5" ht="14.25" customHeight="1" x14ac:dyDescent="0.2">
      <c r="A253" s="18">
        <v>6710</v>
      </c>
      <c r="B253" s="18" t="s">
        <v>7274</v>
      </c>
      <c r="C253" s="18">
        <v>2711</v>
      </c>
      <c r="D253" s="18" t="s">
        <v>101</v>
      </c>
      <c r="E253" s="18">
        <v>-99</v>
      </c>
    </row>
    <row r="254" spans="1:5" ht="14.25" customHeight="1" x14ac:dyDescent="0.2">
      <c r="A254" s="18">
        <v>-999</v>
      </c>
      <c r="B254" s="18" t="s">
        <v>7185</v>
      </c>
      <c r="C254" s="18">
        <v>-99</v>
      </c>
      <c r="D254" s="18">
        <v>-99</v>
      </c>
      <c r="E254" s="18">
        <v>-99</v>
      </c>
    </row>
    <row r="255" spans="1:5" ht="14.25" customHeight="1" x14ac:dyDescent="0.2">
      <c r="A255" s="18" t="s">
        <v>7275</v>
      </c>
      <c r="B255" s="18" t="s">
        <v>7213</v>
      </c>
      <c r="C255" s="18">
        <v>236</v>
      </c>
      <c r="D255" s="18" t="s">
        <v>7180</v>
      </c>
      <c r="E255" s="18" t="s">
        <v>7276</v>
      </c>
    </row>
    <row r="256" spans="1:5" ht="14.25" customHeight="1" x14ac:dyDescent="0.2">
      <c r="A256" s="18" t="s">
        <v>7181</v>
      </c>
      <c r="B256" s="18" t="s">
        <v>7255</v>
      </c>
      <c r="C256" s="18">
        <v>2</v>
      </c>
      <c r="D256" s="18" t="s">
        <v>7199</v>
      </c>
      <c r="E256" s="18">
        <v>6</v>
      </c>
    </row>
    <row r="257" spans="1:5" ht="14.25" customHeight="1" x14ac:dyDescent="0.2">
      <c r="A257" s="18" t="s">
        <v>7193</v>
      </c>
      <c r="B257" s="18" t="s">
        <v>7168</v>
      </c>
      <c r="C257" s="18">
        <v>2</v>
      </c>
      <c r="D257" s="18" t="s">
        <v>4417</v>
      </c>
      <c r="E257" s="18">
        <v>13</v>
      </c>
    </row>
    <row r="258" spans="1:5" ht="14.25" customHeight="1" x14ac:dyDescent="0.2">
      <c r="A258" s="18">
        <v>10</v>
      </c>
      <c r="B258" s="18">
        <v>-999</v>
      </c>
      <c r="C258" s="18">
        <v>23</v>
      </c>
      <c r="D258" s="18" t="s">
        <v>7164</v>
      </c>
      <c r="E258" s="18">
        <v>13</v>
      </c>
    </row>
    <row r="259" spans="1:5" ht="14.25" customHeight="1" x14ac:dyDescent="0.2">
      <c r="A259" s="18">
        <v>6</v>
      </c>
      <c r="B259" s="18" t="s">
        <v>7168</v>
      </c>
      <c r="C259" s="18">
        <v>210</v>
      </c>
      <c r="D259" s="18" t="s">
        <v>101</v>
      </c>
      <c r="E259" s="18">
        <v>6</v>
      </c>
    </row>
    <row r="260" spans="1:5" ht="14.25" customHeight="1" x14ac:dyDescent="0.2">
      <c r="A260" s="119">
        <v>24563</v>
      </c>
      <c r="B260" s="18">
        <v>212</v>
      </c>
      <c r="C260" s="18">
        <v>2</v>
      </c>
      <c r="D260" s="18" t="s">
        <v>101</v>
      </c>
      <c r="E260" s="18">
        <v>7</v>
      </c>
    </row>
    <row r="261" spans="1:5" ht="14.25" customHeight="1" x14ac:dyDescent="0.2">
      <c r="A261" s="18" t="s">
        <v>4417</v>
      </c>
      <c r="B261" s="18">
        <v>27</v>
      </c>
      <c r="C261" s="18">
        <v>6</v>
      </c>
      <c r="D261" s="18" t="s">
        <v>7167</v>
      </c>
      <c r="E261" s="18">
        <v>6</v>
      </c>
    </row>
    <row r="262" spans="1:5" ht="14.25" customHeight="1" x14ac:dyDescent="0.2">
      <c r="A262" s="18">
        <v>-99</v>
      </c>
      <c r="B262" s="18">
        <v>-999</v>
      </c>
      <c r="C262" s="18">
        <v>-999</v>
      </c>
      <c r="D262" s="18" t="s">
        <v>101</v>
      </c>
      <c r="E262" s="18">
        <v>6</v>
      </c>
    </row>
    <row r="263" spans="1:5" ht="14.25" customHeight="1" x14ac:dyDescent="0.2">
      <c r="A263" s="18" t="s">
        <v>7164</v>
      </c>
      <c r="B263" s="18" t="s">
        <v>7277</v>
      </c>
      <c r="C263" s="18">
        <v>23</v>
      </c>
      <c r="D263" s="18" t="s">
        <v>101</v>
      </c>
      <c r="E263" s="18" t="s">
        <v>7180</v>
      </c>
    </row>
    <row r="264" spans="1:5" ht="14.25" customHeight="1" x14ac:dyDescent="0.2">
      <c r="A264" s="18">
        <v>-999</v>
      </c>
      <c r="B264" s="18">
        <v>136</v>
      </c>
      <c r="C264" s="18">
        <v>-999</v>
      </c>
      <c r="D264" s="18">
        <v>2</v>
      </c>
      <c r="E264" s="18">
        <v>7</v>
      </c>
    </row>
    <row r="265" spans="1:5" ht="14.25" customHeight="1" x14ac:dyDescent="0.2">
      <c r="A265" s="18">
        <v>6</v>
      </c>
      <c r="B265" s="18">
        <v>23</v>
      </c>
      <c r="C265" s="18" t="s">
        <v>7182</v>
      </c>
      <c r="D265" s="18" t="s">
        <v>101</v>
      </c>
      <c r="E265" s="18">
        <v>13</v>
      </c>
    </row>
    <row r="266" spans="1:5" ht="14.25" customHeight="1" x14ac:dyDescent="0.2">
      <c r="A266" s="18" t="s">
        <v>7169</v>
      </c>
      <c r="B266" s="18">
        <v>23</v>
      </c>
      <c r="C266" s="18">
        <v>23</v>
      </c>
      <c r="D266" s="18" t="s">
        <v>101</v>
      </c>
      <c r="E266" s="18">
        <v>6</v>
      </c>
    </row>
    <row r="267" spans="1:5" ht="14.25" customHeight="1" x14ac:dyDescent="0.2">
      <c r="A267" s="18">
        <v>6</v>
      </c>
      <c r="B267" s="18" t="s">
        <v>101</v>
      </c>
      <c r="C267" s="18">
        <v>-99</v>
      </c>
      <c r="D267" s="18" t="s">
        <v>7178</v>
      </c>
      <c r="E267" s="18">
        <v>-99</v>
      </c>
    </row>
    <row r="268" spans="1:5" ht="14.25" customHeight="1" x14ac:dyDescent="0.2">
      <c r="A268" s="18" t="s">
        <v>7218</v>
      </c>
      <c r="B268" s="18" t="s">
        <v>7262</v>
      </c>
      <c r="C268" s="18">
        <v>123</v>
      </c>
      <c r="D268" s="18" t="s">
        <v>7178</v>
      </c>
      <c r="E268" s="18" t="s">
        <v>101</v>
      </c>
    </row>
    <row r="269" spans="1:5" ht="14.25" customHeight="1" x14ac:dyDescent="0.2">
      <c r="A269" s="18">
        <v>36</v>
      </c>
      <c r="B269" s="18" t="s">
        <v>7165</v>
      </c>
      <c r="C269" s="18">
        <v>2</v>
      </c>
      <c r="D269" s="18" t="s">
        <v>7178</v>
      </c>
      <c r="E269" s="18" t="s">
        <v>7178</v>
      </c>
    </row>
    <row r="270" spans="1:5" ht="14.25" customHeight="1" x14ac:dyDescent="0.2">
      <c r="A270" s="18">
        <v>-999</v>
      </c>
      <c r="B270" s="18" t="s">
        <v>125</v>
      </c>
      <c r="C270" s="18">
        <v>-999</v>
      </c>
      <c r="D270" s="18">
        <v>-99</v>
      </c>
      <c r="E270" s="18">
        <v>13</v>
      </c>
    </row>
    <row r="271" spans="1:5" ht="14.25" customHeight="1" x14ac:dyDescent="0.2">
      <c r="A271" s="18" t="s">
        <v>101</v>
      </c>
      <c r="B271" s="18">
        <v>-999</v>
      </c>
      <c r="C271" s="18">
        <v>23</v>
      </c>
      <c r="D271" s="18">
        <v>-999</v>
      </c>
      <c r="E271" s="18" t="s">
        <v>7178</v>
      </c>
    </row>
    <row r="272" spans="1:5" ht="14.25" customHeight="1" x14ac:dyDescent="0.2">
      <c r="A272" s="118">
        <v>44746</v>
      </c>
      <c r="B272" s="18">
        <v>2</v>
      </c>
      <c r="C272" s="18">
        <v>2</v>
      </c>
      <c r="D272" s="18" t="s">
        <v>101</v>
      </c>
      <c r="E272" s="18" t="s">
        <v>101</v>
      </c>
    </row>
    <row r="273" spans="1:5" ht="14.25" customHeight="1" x14ac:dyDescent="0.2">
      <c r="A273" s="18">
        <v>-99</v>
      </c>
      <c r="B273" s="18">
        <v>-99</v>
      </c>
      <c r="C273" s="18">
        <v>-99</v>
      </c>
      <c r="D273" s="18">
        <v>-99</v>
      </c>
      <c r="E273" s="18">
        <v>-999</v>
      </c>
    </row>
    <row r="274" spans="1:5" ht="14.25" customHeight="1" x14ac:dyDescent="0.2">
      <c r="A274" s="119">
        <v>1793433</v>
      </c>
      <c r="B274" s="18" t="s">
        <v>7278</v>
      </c>
      <c r="C274" s="18">
        <v>121112</v>
      </c>
      <c r="D274" s="18" t="s">
        <v>101</v>
      </c>
      <c r="E274" s="18" t="s">
        <v>7242</v>
      </c>
    </row>
    <row r="275" spans="1:5" ht="14.25" customHeight="1" x14ac:dyDescent="0.2">
      <c r="A275" s="18">
        <v>-99</v>
      </c>
      <c r="B275" s="18">
        <v>-99</v>
      </c>
      <c r="C275" s="18">
        <v>-99</v>
      </c>
      <c r="D275" s="18">
        <v>-99</v>
      </c>
      <c r="E275" s="18">
        <v>-99</v>
      </c>
    </row>
    <row r="276" spans="1:5" ht="14.25" customHeight="1" x14ac:dyDescent="0.2">
      <c r="A276" s="18" t="s">
        <v>4417</v>
      </c>
      <c r="B276" s="18">
        <v>2</v>
      </c>
      <c r="C276" s="18">
        <v>2</v>
      </c>
      <c r="D276" s="18" t="s">
        <v>101</v>
      </c>
      <c r="E276" s="18" t="s">
        <v>7181</v>
      </c>
    </row>
    <row r="277" spans="1:5" ht="14.25" customHeight="1" x14ac:dyDescent="0.2">
      <c r="A277" s="18">
        <v>710</v>
      </c>
      <c r="B277" s="18">
        <v>-999</v>
      </c>
      <c r="C277" s="18">
        <v>27</v>
      </c>
      <c r="D277" s="18">
        <v>6</v>
      </c>
      <c r="E277" s="18">
        <v>6</v>
      </c>
    </row>
    <row r="278" spans="1:5" ht="14.25" customHeight="1" x14ac:dyDescent="0.2">
      <c r="A278" s="18">
        <v>6</v>
      </c>
      <c r="B278" s="18" t="s">
        <v>7168</v>
      </c>
      <c r="C278" s="18">
        <v>-999</v>
      </c>
      <c r="D278" s="18">
        <v>2</v>
      </c>
      <c r="E278" s="18" t="s">
        <v>7181</v>
      </c>
    </row>
    <row r="279" spans="1:5" ht="14.25" customHeight="1" x14ac:dyDescent="0.2">
      <c r="A279" s="18">
        <v>-999</v>
      </c>
      <c r="B279" s="18" t="s">
        <v>7279</v>
      </c>
      <c r="C279" s="18">
        <v>123</v>
      </c>
      <c r="D279" s="18">
        <v>-999</v>
      </c>
      <c r="E279" s="18">
        <v>8</v>
      </c>
    </row>
    <row r="280" spans="1:5" ht="14.25" customHeight="1" x14ac:dyDescent="0.2">
      <c r="A280" s="18">
        <v>-99</v>
      </c>
      <c r="B280" s="18">
        <v>-99</v>
      </c>
      <c r="C280" s="18">
        <v>-99</v>
      </c>
      <c r="D280" s="18">
        <v>-99</v>
      </c>
      <c r="E280" s="18">
        <v>-99</v>
      </c>
    </row>
    <row r="281" spans="1:5" ht="14.25" customHeight="1" x14ac:dyDescent="0.2">
      <c r="A281" s="18">
        <v>-99</v>
      </c>
      <c r="B281" s="18">
        <v>-99</v>
      </c>
      <c r="C281" s="18">
        <v>-99</v>
      </c>
      <c r="D281" s="18">
        <v>-99</v>
      </c>
      <c r="E281" s="18">
        <v>-99</v>
      </c>
    </row>
    <row r="282" spans="1:5" ht="14.25" customHeight="1" x14ac:dyDescent="0.2">
      <c r="A282" s="18">
        <v>2</v>
      </c>
      <c r="B282" s="18" t="s">
        <v>125</v>
      </c>
      <c r="C282" s="18">
        <v>2</v>
      </c>
      <c r="D282" s="18" t="s">
        <v>101</v>
      </c>
      <c r="E282" s="18" t="s">
        <v>101</v>
      </c>
    </row>
    <row r="283" spans="1:5" ht="14.25" customHeight="1" x14ac:dyDescent="0.2">
      <c r="A283" s="18">
        <v>-999</v>
      </c>
      <c r="B283" s="18" t="s">
        <v>101</v>
      </c>
      <c r="C283" s="18">
        <v>-999</v>
      </c>
      <c r="D283" s="18" t="s">
        <v>101</v>
      </c>
      <c r="E283" s="18">
        <v>13</v>
      </c>
    </row>
    <row r="284" spans="1:5" ht="14.25" customHeight="1" x14ac:dyDescent="0.2">
      <c r="A284" s="18" t="s">
        <v>7194</v>
      </c>
      <c r="B284" s="18">
        <v>-999</v>
      </c>
      <c r="C284" s="18">
        <v>-999</v>
      </c>
      <c r="D284" s="18" t="s">
        <v>7178</v>
      </c>
      <c r="E284" s="18">
        <v>10</v>
      </c>
    </row>
    <row r="285" spans="1:5" ht="14.25" customHeight="1" x14ac:dyDescent="0.2">
      <c r="A285" s="18">
        <v>-99</v>
      </c>
      <c r="B285" s="18">
        <v>-99</v>
      </c>
      <c r="C285" s="18">
        <v>-99</v>
      </c>
      <c r="D285" s="18">
        <v>-99</v>
      </c>
      <c r="E285" s="18">
        <v>-99</v>
      </c>
    </row>
    <row r="286" spans="1:5" ht="14.25" customHeight="1" x14ac:dyDescent="0.2">
      <c r="A286" s="18">
        <v>-99</v>
      </c>
      <c r="B286" s="18">
        <v>-99</v>
      </c>
      <c r="C286" s="18">
        <v>-99</v>
      </c>
      <c r="D286" s="18">
        <v>-99</v>
      </c>
      <c r="E286" s="18">
        <v>-99</v>
      </c>
    </row>
    <row r="287" spans="1:5" ht="14.25" customHeight="1" x14ac:dyDescent="0.2">
      <c r="A287" s="18">
        <v>-99</v>
      </c>
      <c r="B287" s="18" t="s">
        <v>7185</v>
      </c>
      <c r="C287" s="18">
        <v>-99</v>
      </c>
      <c r="D287" s="18">
        <v>-99</v>
      </c>
      <c r="E287" s="18">
        <v>6</v>
      </c>
    </row>
    <row r="288" spans="1:5" ht="14.25" customHeight="1" x14ac:dyDescent="0.2">
      <c r="A288" s="18">
        <v>1</v>
      </c>
      <c r="B288" s="18">
        <v>2</v>
      </c>
      <c r="C288" s="18">
        <v>-99</v>
      </c>
      <c r="D288" s="18">
        <v>-999</v>
      </c>
      <c r="E288" s="18">
        <v>8</v>
      </c>
    </row>
    <row r="289" spans="1:5" ht="14.25" customHeight="1" x14ac:dyDescent="0.2">
      <c r="A289" s="18">
        <v>-999</v>
      </c>
      <c r="B289" s="18">
        <v>-999</v>
      </c>
      <c r="C289" s="18">
        <v>-999</v>
      </c>
      <c r="D289" s="18">
        <v>-99</v>
      </c>
      <c r="E289" s="18">
        <v>-99</v>
      </c>
    </row>
    <row r="290" spans="1:5" ht="14.25" customHeight="1" x14ac:dyDescent="0.2">
      <c r="A290" s="18" t="s">
        <v>7169</v>
      </c>
      <c r="B290" s="18">
        <v>3</v>
      </c>
      <c r="C290" s="18">
        <v>1</v>
      </c>
      <c r="D290" s="18">
        <v>128</v>
      </c>
      <c r="E290" s="18">
        <v>6</v>
      </c>
    </row>
    <row r="291" spans="1:5" ht="14.25" customHeight="1" x14ac:dyDescent="0.2">
      <c r="A291" s="18">
        <v>2</v>
      </c>
      <c r="B291" s="18" t="s">
        <v>125</v>
      </c>
      <c r="C291" s="18">
        <v>-99</v>
      </c>
      <c r="D291" s="18" t="s">
        <v>101</v>
      </c>
      <c r="E291" s="18">
        <v>13</v>
      </c>
    </row>
    <row r="292" spans="1:5" ht="14.25" customHeight="1" x14ac:dyDescent="0.2">
      <c r="A292" s="18">
        <v>-999</v>
      </c>
      <c r="B292" s="18" t="s">
        <v>7184</v>
      </c>
      <c r="C292" s="18">
        <v>23</v>
      </c>
      <c r="D292" s="18">
        <v>2</v>
      </c>
      <c r="E292" s="18">
        <v>7</v>
      </c>
    </row>
    <row r="293" spans="1:5" ht="14.25" customHeight="1" x14ac:dyDescent="0.2">
      <c r="A293" s="18">
        <v>-999</v>
      </c>
      <c r="B293" s="18" t="s">
        <v>1248</v>
      </c>
      <c r="C293" s="18">
        <v>2</v>
      </c>
      <c r="D293" s="18">
        <v>36</v>
      </c>
      <c r="E293" s="18">
        <v>7</v>
      </c>
    </row>
    <row r="294" spans="1:5" ht="14.25" customHeight="1" x14ac:dyDescent="0.2">
      <c r="A294" s="18">
        <v>-99</v>
      </c>
      <c r="B294" s="18">
        <v>-99</v>
      </c>
      <c r="C294" s="18">
        <v>-99</v>
      </c>
      <c r="D294" s="18">
        <v>-99</v>
      </c>
      <c r="E294" s="18">
        <v>-99</v>
      </c>
    </row>
    <row r="295" spans="1:5" ht="14.25" customHeight="1" x14ac:dyDescent="0.2">
      <c r="A295" s="18">
        <v>-99</v>
      </c>
      <c r="B295" s="18" t="s">
        <v>7280</v>
      </c>
      <c r="C295" s="18">
        <v>610</v>
      </c>
      <c r="D295" s="18">
        <v>3</v>
      </c>
      <c r="E295" s="18" t="s">
        <v>101</v>
      </c>
    </row>
    <row r="296" spans="1:5" ht="14.25" customHeight="1" x14ac:dyDescent="0.2">
      <c r="A296" s="18" t="s">
        <v>7164</v>
      </c>
      <c r="B296" s="18">
        <v>136</v>
      </c>
      <c r="C296" s="18">
        <v>-999</v>
      </c>
      <c r="D296" s="18" t="s">
        <v>7164</v>
      </c>
      <c r="E296" s="18" t="s">
        <v>7178</v>
      </c>
    </row>
    <row r="297" spans="1:5" ht="14.25" customHeight="1" x14ac:dyDescent="0.2">
      <c r="A297" s="18">
        <v>3</v>
      </c>
      <c r="B297" s="18">
        <v>1212</v>
      </c>
      <c r="C297" s="18" t="s">
        <v>4417</v>
      </c>
      <c r="D297" s="18" t="s">
        <v>7178</v>
      </c>
      <c r="E297" s="18">
        <v>78</v>
      </c>
    </row>
    <row r="298" spans="1:5" ht="14.25" customHeight="1" x14ac:dyDescent="0.2">
      <c r="A298" s="119">
        <v>24563</v>
      </c>
      <c r="B298" s="18">
        <v>2</v>
      </c>
      <c r="C298" s="18">
        <v>123</v>
      </c>
      <c r="D298" s="18" t="s">
        <v>7192</v>
      </c>
      <c r="E298" s="18">
        <v>-99</v>
      </c>
    </row>
    <row r="299" spans="1:5" ht="14.25" customHeight="1" x14ac:dyDescent="0.2">
      <c r="A299" s="18" t="s">
        <v>7178</v>
      </c>
      <c r="B299" s="18">
        <v>-999</v>
      </c>
      <c r="C299" s="18">
        <v>2</v>
      </c>
      <c r="D299" s="18" t="s">
        <v>4417</v>
      </c>
      <c r="E299" s="18" t="s">
        <v>101</v>
      </c>
    </row>
    <row r="300" spans="1:5" ht="14.25" customHeight="1" x14ac:dyDescent="0.2">
      <c r="A300" s="18" t="s">
        <v>125</v>
      </c>
      <c r="B300" s="18" t="s">
        <v>125</v>
      </c>
      <c r="C300" s="18">
        <v>2</v>
      </c>
      <c r="D300" s="18" t="s">
        <v>101</v>
      </c>
      <c r="E300" s="18">
        <v>13</v>
      </c>
    </row>
    <row r="301" spans="1:5" ht="14.25" customHeight="1" x14ac:dyDescent="0.2">
      <c r="A301" s="18">
        <v>-999</v>
      </c>
      <c r="B301" s="18" t="s">
        <v>101</v>
      </c>
      <c r="C301" s="18">
        <v>-999</v>
      </c>
      <c r="D301" s="18" t="s">
        <v>101</v>
      </c>
      <c r="E301" s="18" t="s">
        <v>101</v>
      </c>
    </row>
    <row r="302" spans="1:5" ht="14.25" customHeight="1" x14ac:dyDescent="0.2">
      <c r="A302" s="18">
        <v>1810</v>
      </c>
      <c r="B302" s="18" t="s">
        <v>101</v>
      </c>
      <c r="C302" s="18">
        <v>2</v>
      </c>
      <c r="D302" s="18" t="s">
        <v>101</v>
      </c>
      <c r="E302" s="18">
        <v>-99</v>
      </c>
    </row>
    <row r="303" spans="1:5" ht="14.25" customHeight="1" x14ac:dyDescent="0.2">
      <c r="A303" s="18">
        <v>2</v>
      </c>
      <c r="B303" s="18" t="s">
        <v>7281</v>
      </c>
      <c r="C303" s="18">
        <v>2</v>
      </c>
      <c r="D303" s="18" t="s">
        <v>7194</v>
      </c>
      <c r="E303" s="18">
        <v>13</v>
      </c>
    </row>
    <row r="304" spans="1:5" ht="14.25" customHeight="1" x14ac:dyDescent="0.2">
      <c r="A304" s="18">
        <v>-99</v>
      </c>
      <c r="B304" s="18">
        <v>-999</v>
      </c>
      <c r="C304" s="18">
        <v>-999</v>
      </c>
      <c r="D304" s="18" t="s">
        <v>101</v>
      </c>
      <c r="E304" s="18">
        <v>3</v>
      </c>
    </row>
    <row r="305" spans="1:5" ht="14.25" customHeight="1" x14ac:dyDescent="0.2">
      <c r="A305" s="18" t="s">
        <v>7185</v>
      </c>
      <c r="B305" s="18" t="s">
        <v>7255</v>
      </c>
      <c r="C305" s="18">
        <v>23</v>
      </c>
      <c r="D305" s="18" t="s">
        <v>7181</v>
      </c>
      <c r="E305" s="18" t="s">
        <v>7178</v>
      </c>
    </row>
    <row r="306" spans="1:5" ht="14.25" customHeight="1" x14ac:dyDescent="0.2">
      <c r="A306" s="18">
        <v>167</v>
      </c>
      <c r="B306" s="18" t="s">
        <v>7212</v>
      </c>
      <c r="C306" s="18">
        <v>23</v>
      </c>
      <c r="D306" s="18" t="s">
        <v>7167</v>
      </c>
      <c r="E306" s="18">
        <v>3</v>
      </c>
    </row>
    <row r="307" spans="1:5" ht="14.25" customHeight="1" x14ac:dyDescent="0.2">
      <c r="A307" s="18">
        <v>2</v>
      </c>
      <c r="B307" s="18" t="s">
        <v>7168</v>
      </c>
      <c r="C307" s="18">
        <v>-999</v>
      </c>
      <c r="D307" s="18" t="s">
        <v>7178</v>
      </c>
      <c r="E307" s="18" t="s">
        <v>7242</v>
      </c>
    </row>
    <row r="308" spans="1:5" ht="14.25" customHeight="1" x14ac:dyDescent="0.2">
      <c r="A308" s="18">
        <v>-99</v>
      </c>
      <c r="B308" s="18" t="s">
        <v>7211</v>
      </c>
      <c r="C308" s="18">
        <v>26</v>
      </c>
      <c r="D308" s="18" t="s">
        <v>101</v>
      </c>
      <c r="E308" s="18">
        <v>6</v>
      </c>
    </row>
    <row r="309" spans="1:5" ht="14.25" customHeight="1" x14ac:dyDescent="0.2">
      <c r="A309" s="18">
        <v>-99</v>
      </c>
      <c r="B309" s="18">
        <v>-99</v>
      </c>
      <c r="C309" s="18">
        <v>-99</v>
      </c>
      <c r="D309" s="18">
        <v>-99</v>
      </c>
      <c r="E309" s="18">
        <v>-99</v>
      </c>
    </row>
    <row r="310" spans="1:5" ht="14.25" customHeight="1" x14ac:dyDescent="0.2">
      <c r="A310" s="18">
        <v>6</v>
      </c>
      <c r="B310" s="18">
        <v>-999</v>
      </c>
      <c r="C310" s="18">
        <v>-999</v>
      </c>
      <c r="D310" s="18">
        <v>6</v>
      </c>
      <c r="E310" s="18">
        <v>6</v>
      </c>
    </row>
    <row r="311" spans="1:5" ht="14.25" customHeight="1" x14ac:dyDescent="0.2">
      <c r="A311" s="119">
        <v>24563</v>
      </c>
      <c r="B311" s="18" t="s">
        <v>7248</v>
      </c>
      <c r="C311" s="18">
        <v>23</v>
      </c>
      <c r="D311" s="118">
        <v>44899</v>
      </c>
      <c r="E311" s="18">
        <v>78</v>
      </c>
    </row>
    <row r="312" spans="1:5" ht="14.25" customHeight="1" x14ac:dyDescent="0.2">
      <c r="A312" s="18">
        <v>-99</v>
      </c>
      <c r="B312" s="18" t="s">
        <v>125</v>
      </c>
      <c r="C312" s="18">
        <v>-99</v>
      </c>
      <c r="D312" s="18">
        <v>-99</v>
      </c>
      <c r="E312" s="18">
        <v>-99</v>
      </c>
    </row>
    <row r="313" spans="1:5" ht="14.25" customHeight="1" x14ac:dyDescent="0.2">
      <c r="A313" s="18">
        <v>8</v>
      </c>
      <c r="B313" s="18" t="s">
        <v>7280</v>
      </c>
      <c r="C313" s="18">
        <v>2</v>
      </c>
      <c r="D313" s="18" t="s">
        <v>7169</v>
      </c>
      <c r="E313" s="18" t="s">
        <v>7242</v>
      </c>
    </row>
    <row r="314" spans="1:5" ht="14.25" customHeight="1" x14ac:dyDescent="0.2">
      <c r="A314" s="18">
        <v>-999</v>
      </c>
      <c r="B314" s="18">
        <v>-999</v>
      </c>
      <c r="C314" s="18">
        <v>-999</v>
      </c>
      <c r="D314" s="18" t="s">
        <v>101</v>
      </c>
      <c r="E314" s="18">
        <v>8</v>
      </c>
    </row>
    <row r="315" spans="1:5" ht="14.25" customHeight="1" x14ac:dyDescent="0.2">
      <c r="A315" s="18" t="s">
        <v>7242</v>
      </c>
      <c r="B315" s="18">
        <v>-999</v>
      </c>
      <c r="C315" s="18">
        <v>210</v>
      </c>
      <c r="D315" s="18" t="s">
        <v>101</v>
      </c>
      <c r="E315" s="18">
        <v>13</v>
      </c>
    </row>
    <row r="316" spans="1:5" ht="14.25" customHeight="1" x14ac:dyDescent="0.2">
      <c r="A316" s="18">
        <v>3</v>
      </c>
      <c r="B316" s="18">
        <v>13</v>
      </c>
      <c r="C316" s="18">
        <v>-99</v>
      </c>
      <c r="D316" s="18">
        <v>1</v>
      </c>
      <c r="E316" s="18">
        <v>7</v>
      </c>
    </row>
    <row r="317" spans="1:5" ht="14.25" customHeight="1" x14ac:dyDescent="0.2">
      <c r="A317" s="18">
        <v>-999</v>
      </c>
      <c r="B317" s="18" t="s">
        <v>7199</v>
      </c>
      <c r="C317" s="18">
        <v>-99</v>
      </c>
      <c r="D317" s="18" t="s">
        <v>7178</v>
      </c>
      <c r="E317" s="18">
        <v>712</v>
      </c>
    </row>
    <row r="318" spans="1:5" ht="14.25" customHeight="1" x14ac:dyDescent="0.2">
      <c r="A318" s="18" t="s">
        <v>7178</v>
      </c>
      <c r="B318" s="18" t="s">
        <v>125</v>
      </c>
      <c r="C318" s="18">
        <v>2</v>
      </c>
      <c r="D318" s="18">
        <v>-999</v>
      </c>
      <c r="E318" s="18">
        <v>13</v>
      </c>
    </row>
    <row r="319" spans="1:5" ht="14.25" customHeight="1" x14ac:dyDescent="0.2">
      <c r="A319" s="18" t="s">
        <v>7192</v>
      </c>
      <c r="B319" s="18" t="s">
        <v>125</v>
      </c>
      <c r="C319" s="18">
        <v>12</v>
      </c>
      <c r="D319" s="18" t="s">
        <v>7178</v>
      </c>
      <c r="E319" s="18">
        <v>7</v>
      </c>
    </row>
    <row r="320" spans="1:5" ht="14.25" customHeight="1" x14ac:dyDescent="0.2">
      <c r="A320" s="18" t="s">
        <v>125</v>
      </c>
      <c r="B320" s="18" t="s">
        <v>7207</v>
      </c>
      <c r="C320" s="18">
        <v>26</v>
      </c>
      <c r="D320" s="18" t="s">
        <v>101</v>
      </c>
      <c r="E320" s="18">
        <v>7</v>
      </c>
    </row>
    <row r="321" spans="1:5" ht="14.25" customHeight="1" x14ac:dyDescent="0.2">
      <c r="A321" s="18" t="s">
        <v>7205</v>
      </c>
      <c r="B321" s="18" t="s">
        <v>7212</v>
      </c>
      <c r="C321" s="18">
        <v>-999</v>
      </c>
      <c r="D321" s="18" t="s">
        <v>7205</v>
      </c>
      <c r="E321" s="18">
        <v>6</v>
      </c>
    </row>
    <row r="322" spans="1:5" ht="14.25" customHeight="1" x14ac:dyDescent="0.2">
      <c r="A322" s="18">
        <v>6</v>
      </c>
      <c r="B322" s="18">
        <v>112</v>
      </c>
      <c r="C322" s="18">
        <v>2</v>
      </c>
      <c r="D322" s="18">
        <v>2</v>
      </c>
      <c r="E322" s="18">
        <v>7</v>
      </c>
    </row>
    <row r="323" spans="1:5" ht="14.25" customHeight="1" x14ac:dyDescent="0.2">
      <c r="A323" s="18">
        <v>-999</v>
      </c>
      <c r="B323" s="18">
        <v>-999</v>
      </c>
      <c r="C323" s="18">
        <v>-999</v>
      </c>
      <c r="D323" s="18" t="s">
        <v>7178</v>
      </c>
      <c r="E323" s="18">
        <v>6</v>
      </c>
    </row>
    <row r="324" spans="1:5" ht="14.25" customHeight="1" x14ac:dyDescent="0.2">
      <c r="A324" s="18">
        <v>-99</v>
      </c>
      <c r="B324" s="18">
        <v>-99</v>
      </c>
      <c r="C324" s="18">
        <v>-99</v>
      </c>
      <c r="D324" s="18">
        <v>-99</v>
      </c>
      <c r="E324" s="18">
        <v>-99</v>
      </c>
    </row>
    <row r="325" spans="1:5" ht="14.25" customHeight="1" x14ac:dyDescent="0.2">
      <c r="A325" s="18">
        <v>-999</v>
      </c>
      <c r="B325" s="18" t="s">
        <v>7282</v>
      </c>
      <c r="C325" s="18">
        <v>23</v>
      </c>
      <c r="D325" s="18" t="s">
        <v>125</v>
      </c>
      <c r="E325" s="18">
        <v>13</v>
      </c>
    </row>
    <row r="326" spans="1:5" ht="14.25" customHeight="1" x14ac:dyDescent="0.2">
      <c r="A326" s="18">
        <v>-99</v>
      </c>
      <c r="B326" s="18" t="s">
        <v>7255</v>
      </c>
      <c r="C326" s="18">
        <v>2</v>
      </c>
      <c r="D326" s="18" t="s">
        <v>7178</v>
      </c>
      <c r="E326" s="18">
        <v>6</v>
      </c>
    </row>
    <row r="327" spans="1:5" ht="14.25" customHeight="1" x14ac:dyDescent="0.2">
      <c r="A327" s="18">
        <v>-999</v>
      </c>
      <c r="B327" s="18">
        <v>610</v>
      </c>
      <c r="C327" s="18">
        <v>-999</v>
      </c>
      <c r="D327" s="18">
        <v>10</v>
      </c>
      <c r="E327" s="18">
        <v>13</v>
      </c>
    </row>
    <row r="328" spans="1:5" ht="14.25" customHeight="1" x14ac:dyDescent="0.2">
      <c r="A328" s="18" t="s">
        <v>7169</v>
      </c>
      <c r="B328" s="118">
        <v>44726</v>
      </c>
      <c r="C328" s="18">
        <v>12</v>
      </c>
      <c r="D328" s="18" t="s">
        <v>7283</v>
      </c>
      <c r="E328" s="18">
        <v>713</v>
      </c>
    </row>
    <row r="329" spans="1:5" ht="14.25" customHeight="1" x14ac:dyDescent="0.2">
      <c r="A329" s="18">
        <v>6</v>
      </c>
      <c r="B329" s="18">
        <v>6</v>
      </c>
      <c r="C329" s="18">
        <v>211</v>
      </c>
      <c r="D329" s="18" t="s">
        <v>7178</v>
      </c>
      <c r="E329" s="18">
        <v>6</v>
      </c>
    </row>
    <row r="330" spans="1:5" ht="14.25" customHeight="1" x14ac:dyDescent="0.2">
      <c r="A330" s="18" t="s">
        <v>7192</v>
      </c>
      <c r="B330" s="122">
        <v>38841</v>
      </c>
      <c r="C330" s="18">
        <v>12</v>
      </c>
      <c r="D330" s="18" t="s">
        <v>7184</v>
      </c>
      <c r="E330" s="18">
        <v>8</v>
      </c>
    </row>
    <row r="331" spans="1:5" ht="14.25" customHeight="1" x14ac:dyDescent="0.2">
      <c r="A331" s="18">
        <v>-99</v>
      </c>
      <c r="B331" s="18">
        <v>-99</v>
      </c>
      <c r="C331" s="18">
        <v>1</v>
      </c>
      <c r="D331" s="18" t="s">
        <v>4417</v>
      </c>
      <c r="E331" s="18">
        <v>6</v>
      </c>
    </row>
    <row r="332" spans="1:5" ht="14.25" customHeight="1" x14ac:dyDescent="0.2">
      <c r="A332" s="118">
        <v>44746</v>
      </c>
      <c r="B332" s="18" t="s">
        <v>7168</v>
      </c>
      <c r="C332" s="18">
        <v>-999</v>
      </c>
      <c r="D332" s="18">
        <v>10</v>
      </c>
      <c r="E332" s="18" t="s">
        <v>7178</v>
      </c>
    </row>
    <row r="333" spans="1:5" ht="14.25" customHeight="1" x14ac:dyDescent="0.2">
      <c r="A333" s="18">
        <v>16</v>
      </c>
      <c r="B333" s="18">
        <v>2</v>
      </c>
      <c r="C333" s="18">
        <v>2</v>
      </c>
      <c r="D333" s="18" t="s">
        <v>101</v>
      </c>
      <c r="E333" s="18">
        <v>13</v>
      </c>
    </row>
    <row r="334" spans="1:5" ht="14.25" customHeight="1" x14ac:dyDescent="0.2">
      <c r="A334" s="18" t="s">
        <v>7194</v>
      </c>
      <c r="B334" s="18" t="s">
        <v>7168</v>
      </c>
      <c r="C334" s="18">
        <v>26</v>
      </c>
      <c r="D334" s="18" t="s">
        <v>101</v>
      </c>
      <c r="E334" s="18">
        <v>8</v>
      </c>
    </row>
    <row r="335" spans="1:5" ht="14.25" customHeight="1" x14ac:dyDescent="0.2">
      <c r="A335" s="18">
        <v>6</v>
      </c>
      <c r="B335" s="18" t="s">
        <v>125</v>
      </c>
      <c r="C335" s="18">
        <v>2</v>
      </c>
      <c r="D335" s="18" t="s">
        <v>101</v>
      </c>
      <c r="E335" s="18">
        <v>13</v>
      </c>
    </row>
    <row r="336" spans="1:5" ht="14.25" customHeight="1" x14ac:dyDescent="0.2">
      <c r="A336" s="118">
        <v>44716</v>
      </c>
      <c r="B336" s="18" t="s">
        <v>7168</v>
      </c>
      <c r="C336" s="18">
        <v>23</v>
      </c>
      <c r="D336" s="18" t="s">
        <v>101</v>
      </c>
      <c r="E336" s="18" t="s">
        <v>7242</v>
      </c>
    </row>
    <row r="337" spans="1:5" ht="14.25" customHeight="1" x14ac:dyDescent="0.2">
      <c r="A337" s="18">
        <v>-999</v>
      </c>
      <c r="B337" s="18" t="s">
        <v>7185</v>
      </c>
      <c r="C337" s="18">
        <v>211</v>
      </c>
      <c r="D337" s="18" t="s">
        <v>7164</v>
      </c>
      <c r="E337" s="18">
        <v>7</v>
      </c>
    </row>
    <row r="338" spans="1:5" ht="14.25" customHeight="1" x14ac:dyDescent="0.2">
      <c r="A338" s="18">
        <v>-999</v>
      </c>
      <c r="B338" s="18" t="s">
        <v>7228</v>
      </c>
      <c r="C338" s="18">
        <v>-999</v>
      </c>
      <c r="D338" s="18" t="s">
        <v>125</v>
      </c>
      <c r="E338" s="18">
        <v>13</v>
      </c>
    </row>
    <row r="339" spans="1:5" ht="14.25" customHeight="1" x14ac:dyDescent="0.2">
      <c r="A339" s="18">
        <v>-99</v>
      </c>
      <c r="B339" s="18" t="s">
        <v>7205</v>
      </c>
      <c r="C339" s="18">
        <v>26</v>
      </c>
      <c r="D339" s="18" t="s">
        <v>101</v>
      </c>
      <c r="E339" s="18" t="s">
        <v>7164</v>
      </c>
    </row>
    <row r="340" spans="1:5" ht="14.25" customHeight="1" x14ac:dyDescent="0.2">
      <c r="A340" s="18" t="s">
        <v>7178</v>
      </c>
      <c r="B340" s="18" t="s">
        <v>7284</v>
      </c>
      <c r="C340" s="18">
        <v>-999</v>
      </c>
      <c r="D340" s="18" t="s">
        <v>7178</v>
      </c>
      <c r="E340" s="18">
        <v>7</v>
      </c>
    </row>
    <row r="341" spans="1:5" ht="14.25" customHeight="1" x14ac:dyDescent="0.2">
      <c r="A341" s="18" t="s">
        <v>7186</v>
      </c>
      <c r="B341" s="18">
        <v>26</v>
      </c>
      <c r="C341" s="18">
        <v>2711</v>
      </c>
      <c r="D341" s="18" t="s">
        <v>101</v>
      </c>
      <c r="E341" s="18">
        <v>6</v>
      </c>
    </row>
    <row r="342" spans="1:5" ht="14.25" customHeight="1" x14ac:dyDescent="0.2">
      <c r="A342" s="18">
        <v>6</v>
      </c>
      <c r="B342" s="18">
        <v>12</v>
      </c>
      <c r="C342" s="18">
        <v>21112</v>
      </c>
      <c r="D342" s="18" t="s">
        <v>7184</v>
      </c>
      <c r="E342" s="18">
        <v>6</v>
      </c>
    </row>
    <row r="343" spans="1:5" ht="14.25" customHeight="1" x14ac:dyDescent="0.2">
      <c r="A343" s="18">
        <v>2</v>
      </c>
      <c r="B343" s="18" t="s">
        <v>7285</v>
      </c>
      <c r="C343" s="18">
        <v>2</v>
      </c>
      <c r="D343" s="18" t="s">
        <v>7178</v>
      </c>
      <c r="E343" s="18" t="s">
        <v>101</v>
      </c>
    </row>
    <row r="344" spans="1:5" ht="14.25" customHeight="1" x14ac:dyDescent="0.2">
      <c r="A344" s="18" t="s">
        <v>101</v>
      </c>
      <c r="B344" s="122">
        <v>38841</v>
      </c>
      <c r="C344" s="18">
        <v>-99</v>
      </c>
      <c r="D344" s="18">
        <v>-99</v>
      </c>
      <c r="E344" s="18">
        <v>-999</v>
      </c>
    </row>
    <row r="345" spans="1:5" ht="14.25" customHeight="1" x14ac:dyDescent="0.2">
      <c r="A345" s="18">
        <v>610</v>
      </c>
      <c r="B345" s="18" t="s">
        <v>7286</v>
      </c>
      <c r="C345" s="18">
        <v>23</v>
      </c>
      <c r="D345" s="18" t="s">
        <v>7184</v>
      </c>
      <c r="E345" s="18">
        <v>7</v>
      </c>
    </row>
    <row r="346" spans="1:5" ht="14.25" customHeight="1" x14ac:dyDescent="0.2">
      <c r="A346" s="18" t="s">
        <v>7164</v>
      </c>
      <c r="B346" s="18">
        <v>-999</v>
      </c>
      <c r="C346" s="18">
        <v>-999</v>
      </c>
      <c r="D346" s="18">
        <v>610</v>
      </c>
      <c r="E346" s="18">
        <v>13</v>
      </c>
    </row>
    <row r="347" spans="1:5" ht="14.25" customHeight="1" x14ac:dyDescent="0.2">
      <c r="A347" s="18">
        <v>6</v>
      </c>
      <c r="B347" s="18" t="s">
        <v>7287</v>
      </c>
      <c r="C347" s="18">
        <v>2</v>
      </c>
      <c r="D347" s="18" t="s">
        <v>7164</v>
      </c>
      <c r="E347" s="18">
        <v>213</v>
      </c>
    </row>
    <row r="348" spans="1:5" ht="14.25" customHeight="1" x14ac:dyDescent="0.2">
      <c r="A348" s="18">
        <v>810</v>
      </c>
      <c r="B348" s="18" t="s">
        <v>7205</v>
      </c>
      <c r="C348" s="18">
        <v>-99</v>
      </c>
      <c r="D348" s="18" t="s">
        <v>101</v>
      </c>
      <c r="E348" s="18">
        <v>-99</v>
      </c>
    </row>
    <row r="349" spans="1:5" ht="14.25" customHeight="1" x14ac:dyDescent="0.2">
      <c r="A349" s="18">
        <v>1</v>
      </c>
      <c r="B349" s="18">
        <v>6</v>
      </c>
      <c r="C349" s="18">
        <v>-99</v>
      </c>
      <c r="D349" s="18" t="s">
        <v>101</v>
      </c>
      <c r="E349" s="18">
        <v>6</v>
      </c>
    </row>
    <row r="350" spans="1:5" ht="14.25" customHeight="1" x14ac:dyDescent="0.2">
      <c r="A350" s="18">
        <v>-99</v>
      </c>
      <c r="B350" s="18">
        <v>-99</v>
      </c>
      <c r="C350" s="18">
        <v>-99</v>
      </c>
      <c r="D350" s="18">
        <v>-99</v>
      </c>
      <c r="E350" s="18">
        <v>-99</v>
      </c>
    </row>
    <row r="351" spans="1:5" ht="14.25" customHeight="1" x14ac:dyDescent="0.2">
      <c r="A351" s="18" t="s">
        <v>7165</v>
      </c>
      <c r="B351" s="118">
        <v>44746</v>
      </c>
      <c r="C351" s="18">
        <v>2</v>
      </c>
      <c r="D351" s="18" t="s">
        <v>7178</v>
      </c>
      <c r="E351" s="18">
        <v>6</v>
      </c>
    </row>
    <row r="352" spans="1:5" ht="14.25" customHeight="1" x14ac:dyDescent="0.2">
      <c r="A352" s="18">
        <v>-99</v>
      </c>
      <c r="B352" s="18" t="s">
        <v>125</v>
      </c>
      <c r="C352" s="18">
        <v>-999</v>
      </c>
      <c r="D352" s="18" t="s">
        <v>101</v>
      </c>
      <c r="E352" s="18">
        <v>13</v>
      </c>
    </row>
    <row r="353" spans="1:5" ht="14.25" customHeight="1" x14ac:dyDescent="0.2">
      <c r="A353" s="18" t="s">
        <v>7210</v>
      </c>
      <c r="B353" s="18" t="s">
        <v>7187</v>
      </c>
      <c r="C353" s="18">
        <v>2</v>
      </c>
      <c r="D353" s="18" t="s">
        <v>7167</v>
      </c>
      <c r="E353" s="18">
        <v>6712</v>
      </c>
    </row>
    <row r="354" spans="1:5" ht="14.25" customHeight="1" x14ac:dyDescent="0.2">
      <c r="A354" s="18">
        <v>3610</v>
      </c>
      <c r="B354" s="18">
        <v>268</v>
      </c>
      <c r="C354" s="18">
        <v>26</v>
      </c>
      <c r="D354" s="18" t="s">
        <v>7173</v>
      </c>
      <c r="E354" s="18">
        <v>6</v>
      </c>
    </row>
    <row r="355" spans="1:5" ht="14.25" customHeight="1" x14ac:dyDescent="0.2">
      <c r="A355" s="18">
        <v>178</v>
      </c>
      <c r="B355" s="18" t="s">
        <v>7288</v>
      </c>
      <c r="C355" s="18">
        <v>211</v>
      </c>
      <c r="D355" s="18">
        <v>168</v>
      </c>
      <c r="E355" s="18">
        <v>111</v>
      </c>
    </row>
    <row r="356" spans="1:5" ht="14.25" customHeight="1" x14ac:dyDescent="0.2">
      <c r="A356" s="18">
        <v>3610</v>
      </c>
      <c r="B356" s="18" t="s">
        <v>7289</v>
      </c>
      <c r="C356" s="18">
        <v>-99</v>
      </c>
      <c r="D356" s="18" t="s">
        <v>101</v>
      </c>
      <c r="E356" s="18" t="s">
        <v>101</v>
      </c>
    </row>
    <row r="357" spans="1:5" ht="14.25" customHeight="1" x14ac:dyDescent="0.2">
      <c r="A357" s="18">
        <v>23</v>
      </c>
      <c r="B357" s="18" t="s">
        <v>7176</v>
      </c>
      <c r="C357" s="18">
        <v>-999</v>
      </c>
      <c r="D357" s="18">
        <v>2</v>
      </c>
      <c r="E357" s="18">
        <v>7</v>
      </c>
    </row>
    <row r="358" spans="1:5" ht="14.25" customHeight="1" x14ac:dyDescent="0.2">
      <c r="A358" s="18">
        <v>6</v>
      </c>
      <c r="B358" s="18" t="s">
        <v>125</v>
      </c>
      <c r="C358" s="18">
        <v>-999</v>
      </c>
      <c r="D358" s="18">
        <v>-999</v>
      </c>
      <c r="E358" s="18">
        <v>13</v>
      </c>
    </row>
    <row r="359" spans="1:5" ht="14.25" customHeight="1" x14ac:dyDescent="0.2">
      <c r="A359" s="18">
        <v>13</v>
      </c>
      <c r="B359" s="18" t="s">
        <v>7223</v>
      </c>
      <c r="C359" s="18">
        <v>211</v>
      </c>
      <c r="D359" s="18">
        <v>-999</v>
      </c>
      <c r="E359" s="18">
        <v>6</v>
      </c>
    </row>
    <row r="360" spans="1:5" ht="14.25" customHeight="1" x14ac:dyDescent="0.2">
      <c r="A360" s="18">
        <v>6</v>
      </c>
      <c r="B360" s="18">
        <v>6</v>
      </c>
      <c r="C360" s="18">
        <v>12</v>
      </c>
      <c r="D360" s="18">
        <v>10</v>
      </c>
      <c r="E360" s="18">
        <v>3</v>
      </c>
    </row>
    <row r="361" spans="1:5" ht="14.25" customHeight="1" x14ac:dyDescent="0.2">
      <c r="A361" s="18">
        <v>-99</v>
      </c>
      <c r="B361" s="18">
        <v>-99</v>
      </c>
      <c r="C361" s="18">
        <v>-999</v>
      </c>
      <c r="D361" s="18" t="s">
        <v>101</v>
      </c>
      <c r="E361" s="18">
        <v>6</v>
      </c>
    </row>
    <row r="362" spans="1:5" ht="14.25" customHeight="1" x14ac:dyDescent="0.2">
      <c r="A362" s="18">
        <v>-999</v>
      </c>
      <c r="B362" s="18">
        <v>-999</v>
      </c>
      <c r="C362" s="18">
        <v>211</v>
      </c>
      <c r="D362" s="18" t="s">
        <v>101</v>
      </c>
      <c r="E362" s="18">
        <v>2</v>
      </c>
    </row>
    <row r="363" spans="1:5" ht="14.25" customHeight="1" x14ac:dyDescent="0.2">
      <c r="A363" s="18" t="s">
        <v>125</v>
      </c>
      <c r="B363" s="18" t="s">
        <v>7168</v>
      </c>
      <c r="C363" s="18">
        <v>-999</v>
      </c>
      <c r="D363" s="18" t="s">
        <v>7178</v>
      </c>
      <c r="E363" s="18">
        <v>2612</v>
      </c>
    </row>
    <row r="364" spans="1:5" ht="14.25" customHeight="1" x14ac:dyDescent="0.2">
      <c r="A364" s="18" t="s">
        <v>7164</v>
      </c>
      <c r="B364" s="18" t="s">
        <v>7290</v>
      </c>
      <c r="C364" s="18">
        <v>2681112</v>
      </c>
      <c r="D364" s="18" t="s">
        <v>7291</v>
      </c>
      <c r="E364" s="18">
        <v>68</v>
      </c>
    </row>
    <row r="365" spans="1:5" ht="14.25" customHeight="1" x14ac:dyDescent="0.2">
      <c r="A365" s="18">
        <v>-999</v>
      </c>
      <c r="B365" s="18">
        <v>211</v>
      </c>
      <c r="C365" s="18">
        <v>211</v>
      </c>
      <c r="D365" s="18">
        <v>26</v>
      </c>
      <c r="E365" s="18">
        <v>8</v>
      </c>
    </row>
    <row r="366" spans="1:5" ht="14.25" customHeight="1" x14ac:dyDescent="0.2">
      <c r="A366" s="18">
        <v>6</v>
      </c>
      <c r="B366" s="18" t="s">
        <v>125</v>
      </c>
      <c r="C366" s="18">
        <v>-99</v>
      </c>
      <c r="D366" s="18">
        <v>-99</v>
      </c>
      <c r="E366" s="18">
        <v>6</v>
      </c>
    </row>
    <row r="367" spans="1:5" ht="14.25" customHeight="1" x14ac:dyDescent="0.2">
      <c r="A367" s="18">
        <v>-99</v>
      </c>
      <c r="B367" s="18">
        <v>-99</v>
      </c>
      <c r="C367" s="18">
        <v>-99</v>
      </c>
      <c r="D367" s="18">
        <v>-99</v>
      </c>
      <c r="E367" s="18">
        <v>-99</v>
      </c>
    </row>
    <row r="368" spans="1:5" ht="14.25" customHeight="1" x14ac:dyDescent="0.2">
      <c r="A368" s="18">
        <v>13</v>
      </c>
      <c r="B368" s="18" t="s">
        <v>7212</v>
      </c>
      <c r="C368" s="18">
        <v>-99</v>
      </c>
      <c r="D368" s="18" t="s">
        <v>101</v>
      </c>
      <c r="E368" s="18">
        <v>6</v>
      </c>
    </row>
    <row r="369" spans="1:5" ht="14.25" customHeight="1" x14ac:dyDescent="0.2">
      <c r="A369" s="18" t="s">
        <v>7206</v>
      </c>
      <c r="B369" s="18" t="s">
        <v>7207</v>
      </c>
      <c r="C369" s="18">
        <v>-99</v>
      </c>
      <c r="D369" s="18">
        <v>-99</v>
      </c>
      <c r="E369" s="18">
        <v>-99</v>
      </c>
    </row>
    <row r="370" spans="1:5" ht="14.25" customHeight="1" x14ac:dyDescent="0.2">
      <c r="A370" s="18" t="s">
        <v>7168</v>
      </c>
      <c r="B370" s="18" t="s">
        <v>7212</v>
      </c>
      <c r="C370" s="18">
        <v>23</v>
      </c>
      <c r="D370" s="18" t="s">
        <v>7214</v>
      </c>
      <c r="E370" s="18">
        <v>78</v>
      </c>
    </row>
    <row r="371" spans="1:5" ht="14.25" customHeight="1" x14ac:dyDescent="0.2">
      <c r="A371" s="18">
        <v>-99</v>
      </c>
      <c r="B371" s="18" t="s">
        <v>7205</v>
      </c>
      <c r="C371" s="18">
        <v>2</v>
      </c>
      <c r="D371" s="18" t="s">
        <v>101</v>
      </c>
      <c r="E371" s="18">
        <v>6</v>
      </c>
    </row>
    <row r="372" spans="1:5" ht="14.25" customHeight="1" x14ac:dyDescent="0.2">
      <c r="A372" s="18" t="s">
        <v>101</v>
      </c>
      <c r="B372" s="18">
        <v>129</v>
      </c>
      <c r="C372" s="18">
        <v>2</v>
      </c>
      <c r="D372" s="18" t="s">
        <v>101</v>
      </c>
      <c r="E372" s="18">
        <v>168</v>
      </c>
    </row>
    <row r="373" spans="1:5" ht="14.25" customHeight="1" x14ac:dyDescent="0.2">
      <c r="A373" s="18">
        <v>36</v>
      </c>
      <c r="B373" s="18" t="s">
        <v>7292</v>
      </c>
      <c r="C373" s="18">
        <v>12</v>
      </c>
      <c r="D373" s="18" t="s">
        <v>7164</v>
      </c>
      <c r="E373" s="18" t="s">
        <v>7183</v>
      </c>
    </row>
    <row r="374" spans="1:5" ht="14.25" customHeight="1" x14ac:dyDescent="0.2">
      <c r="A374" s="18">
        <v>2</v>
      </c>
      <c r="B374" s="18">
        <v>12</v>
      </c>
      <c r="C374" s="18">
        <v>-999</v>
      </c>
      <c r="D374" s="18" t="s">
        <v>7167</v>
      </c>
      <c r="E374" s="18">
        <v>6</v>
      </c>
    </row>
    <row r="375" spans="1:5" ht="14.25" customHeight="1" x14ac:dyDescent="0.2">
      <c r="A375" s="18" t="s">
        <v>7164</v>
      </c>
      <c r="B375" s="118">
        <v>44889</v>
      </c>
      <c r="C375" s="18" t="s">
        <v>7169</v>
      </c>
      <c r="D375" s="18" t="s">
        <v>7266</v>
      </c>
      <c r="E375" s="18">
        <v>13</v>
      </c>
    </row>
    <row r="376" spans="1:5" ht="14.25" customHeight="1" x14ac:dyDescent="0.2">
      <c r="A376" s="18">
        <v>-99</v>
      </c>
      <c r="B376" s="18">
        <v>-99</v>
      </c>
      <c r="C376" s="18">
        <v>-99</v>
      </c>
      <c r="D376" s="18">
        <v>-99</v>
      </c>
      <c r="E376" s="18">
        <v>-99</v>
      </c>
    </row>
    <row r="377" spans="1:5" ht="14.25" customHeight="1" x14ac:dyDescent="0.2">
      <c r="A377" s="18">
        <v>67</v>
      </c>
      <c r="B377" s="18" t="s">
        <v>125</v>
      </c>
      <c r="C377" s="18">
        <v>-99</v>
      </c>
      <c r="D377" s="18" t="s">
        <v>101</v>
      </c>
      <c r="E377" s="18">
        <v>6</v>
      </c>
    </row>
    <row r="378" spans="1:5" ht="14.25" customHeight="1" x14ac:dyDescent="0.2">
      <c r="A378" s="18">
        <v>6</v>
      </c>
      <c r="B378" s="18" t="s">
        <v>7169</v>
      </c>
      <c r="C378" s="18">
        <v>23</v>
      </c>
      <c r="D378" s="18" t="s">
        <v>7293</v>
      </c>
      <c r="E378" s="18">
        <v>8</v>
      </c>
    </row>
    <row r="379" spans="1:5" ht="14.25" customHeight="1" x14ac:dyDescent="0.2">
      <c r="A379" s="18" t="s">
        <v>101</v>
      </c>
      <c r="B379" s="18" t="s">
        <v>7185</v>
      </c>
      <c r="C379" s="18">
        <v>-999</v>
      </c>
      <c r="D379" s="18" t="s">
        <v>101</v>
      </c>
      <c r="E379" s="18">
        <v>13</v>
      </c>
    </row>
    <row r="380" spans="1:5" ht="14.25" customHeight="1" x14ac:dyDescent="0.2">
      <c r="A380" s="18">
        <v>-999</v>
      </c>
      <c r="B380" s="18">
        <v>1</v>
      </c>
      <c r="C380" s="18">
        <v>2</v>
      </c>
      <c r="D380" s="18" t="s">
        <v>101</v>
      </c>
      <c r="E380" s="18">
        <v>3</v>
      </c>
    </row>
    <row r="381" spans="1:5" ht="14.25" customHeight="1" x14ac:dyDescent="0.2">
      <c r="A381" s="18">
        <v>0</v>
      </c>
      <c r="B381" s="18">
        <v>-999</v>
      </c>
      <c r="C381" s="18">
        <v>-999</v>
      </c>
      <c r="D381" s="18">
        <v>2</v>
      </c>
      <c r="E381" s="18">
        <v>1</v>
      </c>
    </row>
    <row r="382" spans="1:5" ht="14.25" customHeight="1" x14ac:dyDescent="0.2">
      <c r="A382" s="18">
        <v>-999</v>
      </c>
      <c r="D382" s="18" t="s">
        <v>7167</v>
      </c>
      <c r="E382" s="18">
        <v>36</v>
      </c>
    </row>
    <row r="383" spans="1:5" ht="14.25" customHeight="1" x14ac:dyDescent="0.2">
      <c r="A383" s="18" t="s">
        <v>7165</v>
      </c>
      <c r="B383" s="18">
        <v>-999</v>
      </c>
      <c r="C383" s="18">
        <v>2</v>
      </c>
      <c r="D383" s="18" t="s">
        <v>101</v>
      </c>
      <c r="E383" s="18">
        <v>-99</v>
      </c>
    </row>
    <row r="384" spans="1:5" ht="14.25" customHeight="1" x14ac:dyDescent="0.2">
      <c r="A384" s="18">
        <v>-99</v>
      </c>
      <c r="B384" s="18">
        <v>-99</v>
      </c>
      <c r="C384" s="18">
        <v>-99</v>
      </c>
      <c r="D384" s="18">
        <v>-99</v>
      </c>
      <c r="E384" s="18">
        <v>-99</v>
      </c>
    </row>
    <row r="385" spans="1:5" ht="14.25" customHeight="1" x14ac:dyDescent="0.2">
      <c r="A385" s="18" t="s">
        <v>101</v>
      </c>
      <c r="B385" s="18">
        <v>1</v>
      </c>
      <c r="C385" s="18">
        <v>12</v>
      </c>
      <c r="D385" s="18" t="s">
        <v>7178</v>
      </c>
      <c r="E385" s="18">
        <v>6</v>
      </c>
    </row>
    <row r="386" spans="1:5" ht="14.25" customHeight="1" x14ac:dyDescent="0.2">
      <c r="A386" s="18" t="s">
        <v>7169</v>
      </c>
      <c r="B386" s="18" t="s">
        <v>7224</v>
      </c>
      <c r="C386" s="18">
        <v>12</v>
      </c>
      <c r="D386" s="18" t="s">
        <v>7238</v>
      </c>
      <c r="E386" s="18">
        <v>13</v>
      </c>
    </row>
    <row r="387" spans="1:5" ht="14.25" customHeight="1" x14ac:dyDescent="0.2">
      <c r="A387" s="18">
        <v>-99</v>
      </c>
      <c r="B387" s="18" t="s">
        <v>7190</v>
      </c>
      <c r="C387" s="18">
        <v>-99</v>
      </c>
      <c r="D387" s="18">
        <v>-99</v>
      </c>
      <c r="E387" s="18">
        <v>-9999</v>
      </c>
    </row>
    <row r="388" spans="1:5" ht="14.25" customHeight="1" x14ac:dyDescent="0.2">
      <c r="A388" s="18" t="s">
        <v>7181</v>
      </c>
      <c r="B388" s="18" t="s">
        <v>7294</v>
      </c>
      <c r="C388" s="18">
        <v>12</v>
      </c>
      <c r="D388" s="18">
        <v>1</v>
      </c>
      <c r="E388" s="18" t="s">
        <v>7295</v>
      </c>
    </row>
    <row r="389" spans="1:5" ht="14.25" customHeight="1" x14ac:dyDescent="0.2">
      <c r="A389" s="18">
        <v>17</v>
      </c>
      <c r="B389" s="18" t="s">
        <v>7212</v>
      </c>
      <c r="C389" s="18">
        <v>2</v>
      </c>
      <c r="D389" s="18">
        <v>2</v>
      </c>
      <c r="E389" s="18" t="s">
        <v>7181</v>
      </c>
    </row>
    <row r="390" spans="1:5" ht="14.25" customHeight="1" x14ac:dyDescent="0.2">
      <c r="A390" s="18">
        <v>7</v>
      </c>
      <c r="B390" s="18">
        <v>12</v>
      </c>
      <c r="C390" s="18">
        <v>2</v>
      </c>
      <c r="D390" s="18">
        <v>3</v>
      </c>
      <c r="E390" s="18">
        <v>7</v>
      </c>
    </row>
    <row r="391" spans="1:5" ht="14.25" customHeight="1" x14ac:dyDescent="0.2">
      <c r="A391" s="18">
        <v>-99</v>
      </c>
      <c r="B391" s="18">
        <v>2</v>
      </c>
      <c r="C391" s="18">
        <v>-99</v>
      </c>
      <c r="D391" s="18" t="s">
        <v>101</v>
      </c>
      <c r="E391" s="18">
        <v>-99</v>
      </c>
    </row>
    <row r="392" spans="1:5" ht="14.25" customHeight="1" x14ac:dyDescent="0.2">
      <c r="A392" s="18">
        <v>-99</v>
      </c>
      <c r="B392" s="18">
        <v>1212</v>
      </c>
      <c r="C392" s="18">
        <v>2</v>
      </c>
      <c r="D392" s="18">
        <v>26</v>
      </c>
      <c r="E392" s="18">
        <v>6</v>
      </c>
    </row>
    <row r="393" spans="1:5" ht="14.25" customHeight="1" x14ac:dyDescent="0.2">
      <c r="A393" s="18">
        <v>36</v>
      </c>
      <c r="B393" s="18">
        <v>26</v>
      </c>
      <c r="C393" s="18">
        <v>21112</v>
      </c>
      <c r="D393" s="18">
        <v>2</v>
      </c>
      <c r="E393" s="18" t="s">
        <v>101</v>
      </c>
    </row>
    <row r="394" spans="1:5" ht="14.25" customHeight="1" x14ac:dyDescent="0.2">
      <c r="A394" s="18" t="s">
        <v>7238</v>
      </c>
      <c r="B394" s="18" t="s">
        <v>7260</v>
      </c>
      <c r="C394" s="18">
        <v>23610</v>
      </c>
      <c r="D394" s="18">
        <v>12</v>
      </c>
      <c r="E394" s="18">
        <v>6</v>
      </c>
    </row>
    <row r="395" spans="1:5" ht="14.25" customHeight="1" x14ac:dyDescent="0.2">
      <c r="A395" s="18" t="s">
        <v>101</v>
      </c>
      <c r="B395" s="18" t="s">
        <v>7168</v>
      </c>
      <c r="C395" s="18">
        <v>-99</v>
      </c>
      <c r="D395" s="18">
        <v>-99</v>
      </c>
      <c r="E395" s="18" t="s">
        <v>7164</v>
      </c>
    </row>
    <row r="396" spans="1:5" ht="14.25" customHeight="1" x14ac:dyDescent="0.2">
      <c r="A396" s="18">
        <v>-999</v>
      </c>
      <c r="D396" s="18">
        <v>10</v>
      </c>
      <c r="E396" s="18">
        <v>7</v>
      </c>
    </row>
    <row r="397" spans="1:5" ht="14.25" customHeight="1" x14ac:dyDescent="0.2">
      <c r="A397" s="18">
        <v>-99</v>
      </c>
      <c r="B397" s="18" t="s">
        <v>125</v>
      </c>
      <c r="C397" s="18">
        <v>-99</v>
      </c>
      <c r="D397" s="18">
        <v>-99</v>
      </c>
      <c r="E397" s="18">
        <v>-99</v>
      </c>
    </row>
    <row r="398" spans="1:5" ht="14.25" customHeight="1" x14ac:dyDescent="0.2">
      <c r="A398" s="18">
        <v>-99</v>
      </c>
      <c r="B398" s="18">
        <v>-99</v>
      </c>
      <c r="C398" s="18">
        <v>-99</v>
      </c>
      <c r="D398" s="18">
        <v>-99</v>
      </c>
      <c r="E398" s="18">
        <v>-99</v>
      </c>
    </row>
    <row r="399" spans="1:5" ht="14.25" customHeight="1" x14ac:dyDescent="0.2">
      <c r="A399" s="18" t="s">
        <v>101</v>
      </c>
      <c r="B399" s="18">
        <v>211</v>
      </c>
      <c r="C399" s="18">
        <v>3</v>
      </c>
      <c r="D399" s="18" t="s">
        <v>101</v>
      </c>
      <c r="E399" s="18">
        <v>8</v>
      </c>
    </row>
    <row r="400" spans="1:5" ht="14.25" customHeight="1" x14ac:dyDescent="0.2">
      <c r="A400" s="18">
        <v>36710</v>
      </c>
      <c r="B400" s="18">
        <v>712</v>
      </c>
      <c r="C400" s="18">
        <v>2</v>
      </c>
      <c r="D400" s="18">
        <v>-999</v>
      </c>
      <c r="E400" s="18">
        <v>7</v>
      </c>
    </row>
    <row r="401" spans="1:5" ht="14.25" customHeight="1" x14ac:dyDescent="0.2">
      <c r="A401" s="18">
        <v>-99</v>
      </c>
      <c r="B401" s="18">
        <v>-99</v>
      </c>
      <c r="C401" s="18">
        <v>-99</v>
      </c>
      <c r="D401" s="18">
        <v>-99</v>
      </c>
      <c r="E401" s="18">
        <v>-99</v>
      </c>
    </row>
    <row r="402" spans="1:5" ht="14.25" customHeight="1" x14ac:dyDescent="0.2">
      <c r="A402" s="18">
        <v>67</v>
      </c>
      <c r="B402" s="18" t="s">
        <v>125</v>
      </c>
      <c r="C402" s="18">
        <v>2</v>
      </c>
      <c r="D402" s="18">
        <v>8</v>
      </c>
      <c r="E402" s="18">
        <v>13</v>
      </c>
    </row>
    <row r="403" spans="1:5" ht="14.25" customHeight="1" x14ac:dyDescent="0.2">
      <c r="A403" s="18">
        <v>2</v>
      </c>
      <c r="B403" s="18" t="s">
        <v>125</v>
      </c>
      <c r="D403" s="18" t="s">
        <v>4417</v>
      </c>
      <c r="E403" s="18">
        <v>8</v>
      </c>
    </row>
    <row r="404" spans="1:5" ht="14.25" customHeight="1" x14ac:dyDescent="0.2">
      <c r="A404" s="18">
        <v>-99</v>
      </c>
      <c r="B404" s="18">
        <v>-99</v>
      </c>
      <c r="C404" s="18">
        <v>-99</v>
      </c>
      <c r="D404" s="18">
        <v>-99</v>
      </c>
      <c r="E404" s="18">
        <v>-99</v>
      </c>
    </row>
    <row r="405" spans="1:5" ht="14.25" customHeight="1" x14ac:dyDescent="0.2">
      <c r="A405" s="18" t="s">
        <v>101</v>
      </c>
      <c r="B405" s="18" t="s">
        <v>125</v>
      </c>
      <c r="C405" s="18">
        <v>-999</v>
      </c>
      <c r="D405" s="18" t="s">
        <v>101</v>
      </c>
      <c r="E405" s="18">
        <v>12</v>
      </c>
    </row>
    <row r="406" spans="1:5" ht="14.25" customHeight="1" x14ac:dyDescent="0.2">
      <c r="A406" s="18">
        <v>37</v>
      </c>
      <c r="B406" s="18">
        <v>-999</v>
      </c>
      <c r="C406" s="18">
        <v>-999</v>
      </c>
      <c r="D406" s="18" t="s">
        <v>7164</v>
      </c>
      <c r="E406" s="18">
        <v>67</v>
      </c>
    </row>
    <row r="407" spans="1:5" ht="14.25" customHeight="1" x14ac:dyDescent="0.2">
      <c r="A407" s="18" t="s">
        <v>7181</v>
      </c>
      <c r="B407" s="18" t="s">
        <v>7185</v>
      </c>
      <c r="C407" s="18">
        <v>-999</v>
      </c>
      <c r="D407" s="18" t="s">
        <v>101</v>
      </c>
      <c r="E407" s="18">
        <v>8</v>
      </c>
    </row>
    <row r="408" spans="1:5" ht="14.25" customHeight="1" x14ac:dyDescent="0.2">
      <c r="A408" s="18">
        <v>-99</v>
      </c>
      <c r="B408" s="18">
        <v>-99</v>
      </c>
      <c r="C408" s="18">
        <v>-99</v>
      </c>
      <c r="D408" s="18">
        <v>-99</v>
      </c>
      <c r="E408" s="18">
        <v>-99</v>
      </c>
    </row>
    <row r="409" spans="1:5" ht="14.25" customHeight="1" x14ac:dyDescent="0.2">
      <c r="A409" s="18">
        <v>-999</v>
      </c>
      <c r="B409" s="18" t="s">
        <v>7174</v>
      </c>
      <c r="C409" s="18">
        <v>2</v>
      </c>
      <c r="D409" s="18" t="s">
        <v>7164</v>
      </c>
      <c r="E409" s="18" t="s">
        <v>7181</v>
      </c>
    </row>
    <row r="410" spans="1:5" ht="14.25" customHeight="1" x14ac:dyDescent="0.2">
      <c r="A410" s="18">
        <v>-99</v>
      </c>
      <c r="B410" s="18">
        <v>-99</v>
      </c>
      <c r="C410" s="18">
        <v>-99</v>
      </c>
      <c r="D410" s="18">
        <v>-99</v>
      </c>
      <c r="E410" s="18">
        <v>-99</v>
      </c>
    </row>
    <row r="411" spans="1:5" ht="14.25" customHeight="1" x14ac:dyDescent="0.2">
      <c r="A411" s="18">
        <v>-99</v>
      </c>
      <c r="B411" s="18">
        <v>-99</v>
      </c>
      <c r="C411" s="18">
        <v>-99</v>
      </c>
      <c r="D411" s="18">
        <v>-99</v>
      </c>
      <c r="E411" s="18">
        <v>-99</v>
      </c>
    </row>
    <row r="412" spans="1:5" ht="14.25" customHeight="1" x14ac:dyDescent="0.2">
      <c r="A412" s="18" t="s">
        <v>101</v>
      </c>
      <c r="B412" s="18">
        <v>211</v>
      </c>
      <c r="C412" s="18" t="s">
        <v>7169</v>
      </c>
      <c r="D412" s="18" t="s">
        <v>101</v>
      </c>
      <c r="E412" s="18">
        <v>6</v>
      </c>
    </row>
    <row r="413" spans="1:5" ht="14.25" customHeight="1" x14ac:dyDescent="0.2">
      <c r="A413" s="18">
        <v>-999</v>
      </c>
      <c r="B413" s="18" t="s">
        <v>7296</v>
      </c>
      <c r="C413" s="18">
        <v>12</v>
      </c>
      <c r="D413" s="18" t="s">
        <v>7178</v>
      </c>
      <c r="E413" s="18">
        <v>13</v>
      </c>
    </row>
    <row r="414" spans="1:5" ht="14.25" customHeight="1" x14ac:dyDescent="0.2">
      <c r="A414" s="18">
        <v>6</v>
      </c>
      <c r="B414" s="18" t="s">
        <v>125</v>
      </c>
      <c r="C414" s="18">
        <v>-999</v>
      </c>
      <c r="D414" s="18">
        <v>2</v>
      </c>
      <c r="E414" s="18">
        <v>13</v>
      </c>
    </row>
    <row r="415" spans="1:5" ht="14.25" customHeight="1" x14ac:dyDescent="0.2">
      <c r="A415" s="18">
        <v>16</v>
      </c>
      <c r="B415" s="18">
        <v>267</v>
      </c>
      <c r="C415" s="18">
        <v>26</v>
      </c>
      <c r="D415" s="18" t="s">
        <v>101</v>
      </c>
      <c r="E415" s="18">
        <v>6</v>
      </c>
    </row>
    <row r="416" spans="1:5" ht="14.25" customHeight="1" x14ac:dyDescent="0.2">
      <c r="A416" s="18">
        <v>6</v>
      </c>
      <c r="B416" s="18">
        <v>-99</v>
      </c>
      <c r="C416" s="18">
        <v>-99</v>
      </c>
      <c r="D416" s="18">
        <v>-99</v>
      </c>
      <c r="E416" s="18">
        <v>-99</v>
      </c>
    </row>
    <row r="417" spans="1:5" ht="14.25" customHeight="1" x14ac:dyDescent="0.2">
      <c r="A417" s="18">
        <v>-999</v>
      </c>
      <c r="B417" s="18" t="s">
        <v>7211</v>
      </c>
      <c r="C417" s="18">
        <v>23</v>
      </c>
      <c r="D417" s="18">
        <v>-99</v>
      </c>
      <c r="E417" s="18">
        <v>-99</v>
      </c>
    </row>
    <row r="418" spans="1:5" ht="14.25" customHeight="1" x14ac:dyDescent="0.2">
      <c r="A418" s="18">
        <v>-999</v>
      </c>
      <c r="B418" s="18" t="s">
        <v>7274</v>
      </c>
      <c r="C418" s="18">
        <v>23</v>
      </c>
      <c r="D418" s="18">
        <v>-99</v>
      </c>
      <c r="E418" s="18">
        <v>-99</v>
      </c>
    </row>
    <row r="419" spans="1:5" ht="14.25" customHeight="1" x14ac:dyDescent="0.2">
      <c r="A419" s="18" t="s">
        <v>101</v>
      </c>
      <c r="B419" s="18">
        <v>-999</v>
      </c>
      <c r="C419" s="18">
        <v>2</v>
      </c>
      <c r="D419" s="18" t="s">
        <v>7164</v>
      </c>
      <c r="E419" s="18" t="s">
        <v>101</v>
      </c>
    </row>
    <row r="420" spans="1:5" ht="14.25" customHeight="1" x14ac:dyDescent="0.2">
      <c r="A420" s="18" t="s">
        <v>101</v>
      </c>
      <c r="D420" s="18" t="s">
        <v>101</v>
      </c>
      <c r="E420" s="18">
        <v>78</v>
      </c>
    </row>
    <row r="421" spans="1:5" ht="14.25" customHeight="1" x14ac:dyDescent="0.2">
      <c r="A421" s="18">
        <v>-99</v>
      </c>
      <c r="B421" s="18">
        <v>-99</v>
      </c>
      <c r="C421" s="18">
        <v>-99</v>
      </c>
      <c r="D421" s="18">
        <v>-99</v>
      </c>
      <c r="E421" s="18">
        <v>-99</v>
      </c>
    </row>
    <row r="422" spans="1:5" ht="14.25" customHeight="1" x14ac:dyDescent="0.2">
      <c r="A422" s="18">
        <v>-99</v>
      </c>
      <c r="B422" s="18">
        <v>-99</v>
      </c>
      <c r="C422" s="18">
        <v>-99</v>
      </c>
      <c r="D422" s="18">
        <v>-99</v>
      </c>
      <c r="E422" s="18">
        <v>-99</v>
      </c>
    </row>
    <row r="423" spans="1:5" ht="14.25" customHeight="1" x14ac:dyDescent="0.2">
      <c r="A423" s="18">
        <v>1</v>
      </c>
      <c r="B423" s="18" t="s">
        <v>125</v>
      </c>
      <c r="C423" s="18">
        <v>-999</v>
      </c>
      <c r="D423" s="18" t="s">
        <v>7169</v>
      </c>
      <c r="E423" s="18">
        <v>13</v>
      </c>
    </row>
    <row r="424" spans="1:5" ht="14.25" customHeight="1" x14ac:dyDescent="0.2">
      <c r="A424" s="18" t="s">
        <v>101</v>
      </c>
      <c r="B424" s="18">
        <v>-999</v>
      </c>
      <c r="C424" s="18">
        <v>-999</v>
      </c>
      <c r="D424" s="18" t="s">
        <v>101</v>
      </c>
      <c r="E424" s="18">
        <v>6</v>
      </c>
    </row>
    <row r="425" spans="1:5" ht="14.25" customHeight="1" x14ac:dyDescent="0.2">
      <c r="A425" s="18">
        <v>2</v>
      </c>
      <c r="B425" s="18">
        <v>1361112</v>
      </c>
      <c r="C425" s="18">
        <v>23</v>
      </c>
      <c r="D425" s="18" t="s">
        <v>7164</v>
      </c>
      <c r="E425" s="18">
        <v>6712</v>
      </c>
    </row>
    <row r="426" spans="1:5" ht="14.25" customHeight="1" x14ac:dyDescent="0.2">
      <c r="A426" s="18">
        <v>-99</v>
      </c>
      <c r="B426" s="18">
        <v>-99</v>
      </c>
      <c r="C426" s="18">
        <v>-99</v>
      </c>
      <c r="D426" s="18">
        <v>-99</v>
      </c>
      <c r="E426" s="18">
        <v>-99</v>
      </c>
    </row>
    <row r="427" spans="1:5" ht="14.25" customHeight="1" x14ac:dyDescent="0.2">
      <c r="A427" s="18">
        <v>1</v>
      </c>
      <c r="B427" s="18">
        <v>-999</v>
      </c>
      <c r="C427" s="18">
        <v>2</v>
      </c>
      <c r="D427" s="18" t="s">
        <v>101</v>
      </c>
      <c r="E427" s="18">
        <v>13</v>
      </c>
    </row>
    <row r="428" spans="1:5" ht="14.25" customHeight="1" x14ac:dyDescent="0.2">
      <c r="A428" s="18" t="s">
        <v>7206</v>
      </c>
      <c r="B428" s="18" t="s">
        <v>7205</v>
      </c>
      <c r="C428" s="18">
        <v>2</v>
      </c>
      <c r="D428" s="18" t="s">
        <v>101</v>
      </c>
      <c r="E428" s="18" t="s">
        <v>7178</v>
      </c>
    </row>
    <row r="429" spans="1:5" ht="14.25" customHeight="1" x14ac:dyDescent="0.2">
      <c r="A429" s="18" t="s">
        <v>7165</v>
      </c>
      <c r="B429" s="18" t="s">
        <v>7175</v>
      </c>
      <c r="C429" s="18">
        <v>-999</v>
      </c>
      <c r="D429" s="18" t="s">
        <v>7192</v>
      </c>
      <c r="E429" s="18">
        <v>612</v>
      </c>
    </row>
    <row r="430" spans="1:5" ht="14.25" customHeight="1" x14ac:dyDescent="0.2">
      <c r="A430" s="18" t="s">
        <v>7169</v>
      </c>
      <c r="B430" s="18" t="s">
        <v>7297</v>
      </c>
      <c r="C430" s="18">
        <v>2</v>
      </c>
      <c r="D430" s="18" t="s">
        <v>101</v>
      </c>
      <c r="E430" s="18">
        <v>68</v>
      </c>
    </row>
    <row r="431" spans="1:5" ht="14.25" customHeight="1" x14ac:dyDescent="0.2">
      <c r="A431" s="18">
        <v>6</v>
      </c>
      <c r="B431" s="18">
        <v>12</v>
      </c>
      <c r="C431" s="18" t="s">
        <v>7169</v>
      </c>
      <c r="D431" s="18" t="s">
        <v>7298</v>
      </c>
      <c r="E431" s="18">
        <v>36</v>
      </c>
    </row>
    <row r="432" spans="1:5" ht="14.25" customHeight="1" x14ac:dyDescent="0.2">
      <c r="A432" s="18">
        <v>6</v>
      </c>
      <c r="B432" s="18">
        <v>1212</v>
      </c>
      <c r="C432" s="18">
        <v>2</v>
      </c>
      <c r="D432" s="18" t="s">
        <v>101</v>
      </c>
      <c r="E432" s="18">
        <v>6</v>
      </c>
    </row>
    <row r="433" spans="1:5" ht="14.25" customHeight="1" x14ac:dyDescent="0.2">
      <c r="A433" s="18">
        <v>136</v>
      </c>
      <c r="B433" s="18">
        <v>12</v>
      </c>
      <c r="C433" s="18">
        <v>2</v>
      </c>
      <c r="D433" s="18" t="s">
        <v>7169</v>
      </c>
      <c r="E433" s="18">
        <v>12</v>
      </c>
    </row>
    <row r="434" spans="1:5" ht="14.25" customHeight="1" x14ac:dyDescent="0.2">
      <c r="A434" s="18">
        <v>6810</v>
      </c>
      <c r="B434" s="18" t="s">
        <v>7228</v>
      </c>
      <c r="C434" s="18">
        <v>-99</v>
      </c>
      <c r="D434" s="18" t="s">
        <v>7164</v>
      </c>
      <c r="E434" s="18">
        <v>6</v>
      </c>
    </row>
    <row r="435" spans="1:5" ht="14.25" customHeight="1" x14ac:dyDescent="0.2">
      <c r="A435" s="18">
        <v>2</v>
      </c>
      <c r="B435" s="18">
        <v>-999</v>
      </c>
      <c r="C435" s="18">
        <v>2</v>
      </c>
      <c r="D435" s="18" t="s">
        <v>7192</v>
      </c>
      <c r="E435" s="18" t="s">
        <v>101</v>
      </c>
    </row>
    <row r="436" spans="1:5" ht="14.25" customHeight="1" x14ac:dyDescent="0.2">
      <c r="A436" s="18">
        <v>67</v>
      </c>
      <c r="B436" s="18">
        <v>12</v>
      </c>
      <c r="C436" s="18" t="s">
        <v>7169</v>
      </c>
      <c r="D436" s="18" t="s">
        <v>7167</v>
      </c>
      <c r="E436" s="18">
        <v>67</v>
      </c>
    </row>
    <row r="437" spans="1:5" ht="14.25" customHeight="1" x14ac:dyDescent="0.2">
      <c r="A437" s="18">
        <v>-99</v>
      </c>
      <c r="B437" s="18">
        <v>211</v>
      </c>
      <c r="C437" s="18">
        <v>211</v>
      </c>
      <c r="D437" s="18" t="s">
        <v>101</v>
      </c>
      <c r="E437" s="18" t="s">
        <v>7164</v>
      </c>
    </row>
    <row r="438" spans="1:5" ht="14.25" customHeight="1" x14ac:dyDescent="0.2">
      <c r="A438" s="18">
        <v>-99</v>
      </c>
      <c r="B438" s="18" t="s">
        <v>7205</v>
      </c>
      <c r="C438" s="18">
        <v>210</v>
      </c>
      <c r="D438" s="18">
        <v>17</v>
      </c>
      <c r="E438" s="18">
        <v>7</v>
      </c>
    </row>
    <row r="439" spans="1:5" ht="14.25" customHeight="1" x14ac:dyDescent="0.2">
      <c r="A439" s="18" t="s">
        <v>7218</v>
      </c>
      <c r="B439" s="18" t="s">
        <v>7175</v>
      </c>
      <c r="C439" s="18">
        <v>23</v>
      </c>
      <c r="D439" s="18">
        <v>-99</v>
      </c>
      <c r="E439" s="18">
        <v>711</v>
      </c>
    </row>
    <row r="440" spans="1:5" ht="14.25" customHeight="1" x14ac:dyDescent="0.2">
      <c r="A440" s="18">
        <v>1</v>
      </c>
      <c r="B440" s="18">
        <v>239</v>
      </c>
      <c r="C440" s="18">
        <v>12</v>
      </c>
      <c r="D440" s="18" t="s">
        <v>7178</v>
      </c>
      <c r="E440" s="18">
        <v>12</v>
      </c>
    </row>
    <row r="441" spans="1:5" ht="14.25" customHeight="1" x14ac:dyDescent="0.2">
      <c r="A441" s="18" t="s">
        <v>7165</v>
      </c>
      <c r="B441" s="118">
        <v>44727</v>
      </c>
      <c r="C441" s="18">
        <v>2</v>
      </c>
      <c r="D441" s="18">
        <v>4</v>
      </c>
      <c r="E441" s="18">
        <v>712</v>
      </c>
    </row>
    <row r="442" spans="1:5" ht="14.25" customHeight="1" x14ac:dyDescent="0.2">
      <c r="A442" s="18" t="s">
        <v>101</v>
      </c>
      <c r="B442" s="18">
        <v>12</v>
      </c>
      <c r="C442" s="18">
        <v>2</v>
      </c>
      <c r="D442" s="18" t="s">
        <v>101</v>
      </c>
      <c r="E442" s="18">
        <v>12</v>
      </c>
    </row>
    <row r="443" spans="1:5" ht="14.25" customHeight="1" x14ac:dyDescent="0.2">
      <c r="A443" s="18">
        <v>-999</v>
      </c>
      <c r="B443" s="18">
        <v>-99</v>
      </c>
      <c r="C443" s="18">
        <v>-99</v>
      </c>
      <c r="D443" s="18">
        <v>-99</v>
      </c>
      <c r="E443" s="18">
        <v>13</v>
      </c>
    </row>
    <row r="444" spans="1:5" ht="14.25" customHeight="1" x14ac:dyDescent="0.2">
      <c r="A444" s="18">
        <v>2</v>
      </c>
      <c r="B444" s="18">
        <v>2</v>
      </c>
      <c r="C444" s="18">
        <v>2</v>
      </c>
      <c r="D444" s="18" t="s">
        <v>101</v>
      </c>
      <c r="E444" s="18" t="s">
        <v>7178</v>
      </c>
    </row>
    <row r="445" spans="1:5" ht="14.25" customHeight="1" x14ac:dyDescent="0.2">
      <c r="A445" s="18">
        <v>23</v>
      </c>
      <c r="B445" s="18" t="s">
        <v>7176</v>
      </c>
      <c r="C445" s="18">
        <v>2</v>
      </c>
      <c r="D445" s="18">
        <v>-99</v>
      </c>
      <c r="E445" s="18">
        <v>612</v>
      </c>
    </row>
    <row r="446" spans="1:5" ht="14.25" customHeight="1" x14ac:dyDescent="0.2">
      <c r="A446" s="18" t="s">
        <v>7178</v>
      </c>
      <c r="B446" s="18" t="s">
        <v>7298</v>
      </c>
      <c r="C446" s="18">
        <v>23</v>
      </c>
      <c r="D446" s="18" t="s">
        <v>7192</v>
      </c>
      <c r="E446" s="18" t="s">
        <v>7242</v>
      </c>
    </row>
    <row r="447" spans="1:5" ht="14.25" customHeight="1" x14ac:dyDescent="0.2">
      <c r="A447" s="18">
        <v>6</v>
      </c>
      <c r="B447" s="18">
        <v>-99</v>
      </c>
      <c r="C447" s="18">
        <v>-99</v>
      </c>
      <c r="D447" s="18">
        <v>-99</v>
      </c>
      <c r="E447" s="18">
        <v>-99</v>
      </c>
    </row>
    <row r="448" spans="1:5" ht="14.25" customHeight="1" x14ac:dyDescent="0.2">
      <c r="A448" s="18">
        <v>-99</v>
      </c>
      <c r="B448" s="18" t="s">
        <v>125</v>
      </c>
      <c r="C448" s="18">
        <v>2</v>
      </c>
      <c r="D448" s="18" t="s">
        <v>101</v>
      </c>
      <c r="E448" s="18">
        <v>-99</v>
      </c>
    </row>
    <row r="449" spans="1:5" ht="14.25" customHeight="1" x14ac:dyDescent="0.2">
      <c r="A449" s="18" t="s">
        <v>7165</v>
      </c>
      <c r="B449" s="18" t="s">
        <v>7262</v>
      </c>
      <c r="C449" s="18">
        <v>2</v>
      </c>
      <c r="D449" s="18">
        <v>-99</v>
      </c>
      <c r="E449" s="18">
        <v>68</v>
      </c>
    </row>
    <row r="450" spans="1:5" ht="14.25" customHeight="1" x14ac:dyDescent="0.2">
      <c r="A450" s="18">
        <v>136</v>
      </c>
      <c r="B450" s="18">
        <v>212</v>
      </c>
      <c r="C450" s="18">
        <v>-999</v>
      </c>
      <c r="D450" s="18" t="s">
        <v>101</v>
      </c>
      <c r="E450" s="18" t="s">
        <v>101</v>
      </c>
    </row>
    <row r="451" spans="1:5" ht="14.25" customHeight="1" x14ac:dyDescent="0.2">
      <c r="A451" s="18">
        <v>16</v>
      </c>
      <c r="B451" s="18" t="s">
        <v>7205</v>
      </c>
      <c r="C451" s="18">
        <v>12</v>
      </c>
      <c r="D451" s="18">
        <v>1</v>
      </c>
      <c r="E451" s="18" t="s">
        <v>101</v>
      </c>
    </row>
    <row r="452" spans="1:5" ht="14.25" customHeight="1" x14ac:dyDescent="0.2">
      <c r="A452" s="18">
        <v>-999</v>
      </c>
      <c r="B452" s="18">
        <v>-999</v>
      </c>
      <c r="C452" s="18">
        <v>-999</v>
      </c>
      <c r="D452" s="18" t="s">
        <v>7264</v>
      </c>
      <c r="E452" s="18">
        <v>68</v>
      </c>
    </row>
    <row r="453" spans="1:5" ht="14.25" customHeight="1" x14ac:dyDescent="0.2">
      <c r="A453" s="18">
        <v>6</v>
      </c>
      <c r="B453" s="18" t="s">
        <v>7164</v>
      </c>
      <c r="C453" s="18">
        <v>23</v>
      </c>
      <c r="D453" s="18" t="s">
        <v>7299</v>
      </c>
      <c r="E453" s="18">
        <v>7</v>
      </c>
    </row>
    <row r="454" spans="1:5" ht="14.25" customHeight="1" x14ac:dyDescent="0.2">
      <c r="A454" s="18">
        <v>-99</v>
      </c>
      <c r="B454" s="118">
        <v>44756</v>
      </c>
      <c r="C454" s="18">
        <v>211</v>
      </c>
      <c r="D454" s="18">
        <v>6</v>
      </c>
      <c r="E454" s="18">
        <v>12</v>
      </c>
    </row>
    <row r="455" spans="1:5" ht="14.25" customHeight="1" x14ac:dyDescent="0.2">
      <c r="A455" s="18">
        <v>167</v>
      </c>
      <c r="B455" s="18">
        <v>2</v>
      </c>
      <c r="C455" s="18">
        <v>211</v>
      </c>
      <c r="D455" s="18" t="s">
        <v>7237</v>
      </c>
      <c r="E455" s="18">
        <v>8</v>
      </c>
    </row>
    <row r="456" spans="1:5" ht="14.25" customHeight="1" x14ac:dyDescent="0.2">
      <c r="A456" s="18">
        <v>1310</v>
      </c>
      <c r="B456" s="18">
        <v>-999</v>
      </c>
      <c r="C456" s="18">
        <v>-999</v>
      </c>
      <c r="D456" s="18" t="s">
        <v>101</v>
      </c>
      <c r="E456" s="18">
        <v>8</v>
      </c>
    </row>
    <row r="457" spans="1:5" ht="14.25" customHeight="1" x14ac:dyDescent="0.2">
      <c r="A457" s="118">
        <v>44716</v>
      </c>
      <c r="B457" s="18" t="s">
        <v>7168</v>
      </c>
      <c r="C457" s="18">
        <v>26</v>
      </c>
      <c r="D457" s="18">
        <v>2</v>
      </c>
      <c r="E457" s="18">
        <v>6</v>
      </c>
    </row>
    <row r="458" spans="1:5" ht="14.25" customHeight="1" x14ac:dyDescent="0.2">
      <c r="A458" s="18" t="s">
        <v>7178</v>
      </c>
      <c r="B458" s="18">
        <v>126</v>
      </c>
      <c r="C458" s="18">
        <v>2</v>
      </c>
      <c r="D458" s="18" t="s">
        <v>7169</v>
      </c>
      <c r="E458" s="18">
        <v>12</v>
      </c>
    </row>
    <row r="459" spans="1:5" ht="14.25" customHeight="1" x14ac:dyDescent="0.2">
      <c r="A459" s="18">
        <v>6</v>
      </c>
      <c r="B459" s="118">
        <v>44746</v>
      </c>
      <c r="C459" s="18">
        <v>2610</v>
      </c>
      <c r="D459" s="18" t="s">
        <v>101</v>
      </c>
      <c r="E459" s="18">
        <v>6</v>
      </c>
    </row>
    <row r="460" spans="1:5" ht="14.25" customHeight="1" x14ac:dyDescent="0.2">
      <c r="A460" s="18">
        <v>2</v>
      </c>
      <c r="B460" s="18">
        <v>2</v>
      </c>
      <c r="C460" s="18">
        <v>12</v>
      </c>
      <c r="D460" s="18" t="s">
        <v>101</v>
      </c>
      <c r="E460" s="18">
        <v>6</v>
      </c>
    </row>
    <row r="461" spans="1:5" ht="14.25" customHeight="1" x14ac:dyDescent="0.2">
      <c r="A461" s="18">
        <v>-999</v>
      </c>
      <c r="B461" s="18">
        <v>-999</v>
      </c>
      <c r="C461" s="18">
        <v>-999</v>
      </c>
      <c r="D461" s="18">
        <v>7</v>
      </c>
      <c r="E461" s="18">
        <v>8</v>
      </c>
    </row>
    <row r="462" spans="1:5" ht="14.25" customHeight="1" x14ac:dyDescent="0.2">
      <c r="A462" s="18">
        <v>-99</v>
      </c>
      <c r="B462" s="18">
        <v>-99</v>
      </c>
      <c r="C462" s="18">
        <v>-99</v>
      </c>
      <c r="D462" s="18">
        <v>-99</v>
      </c>
      <c r="E462" s="18">
        <v>-99</v>
      </c>
    </row>
    <row r="463" spans="1:5" ht="14.25" customHeight="1" x14ac:dyDescent="0.2">
      <c r="A463" s="18" t="s">
        <v>7241</v>
      </c>
      <c r="B463" s="18" t="s">
        <v>125</v>
      </c>
      <c r="C463" s="18">
        <v>2</v>
      </c>
      <c r="D463" s="18">
        <v>2</v>
      </c>
      <c r="E463" s="18" t="s">
        <v>2707</v>
      </c>
    </row>
    <row r="464" spans="1:5" ht="14.25" customHeight="1" x14ac:dyDescent="0.2">
      <c r="A464" s="18" t="s">
        <v>7164</v>
      </c>
      <c r="B464" s="18" t="s">
        <v>7262</v>
      </c>
      <c r="C464" s="18">
        <v>2</v>
      </c>
      <c r="D464" s="18" t="s">
        <v>101</v>
      </c>
      <c r="E464" s="18">
        <v>13</v>
      </c>
    </row>
    <row r="465" spans="1:5" ht="14.25" customHeight="1" x14ac:dyDescent="0.2">
      <c r="A465" s="18">
        <v>-999</v>
      </c>
      <c r="B465" s="18">
        <v>3</v>
      </c>
      <c r="C465" s="18">
        <v>-999</v>
      </c>
      <c r="D465" s="118">
        <v>44716</v>
      </c>
      <c r="E465" s="18">
        <v>13</v>
      </c>
    </row>
    <row r="466" spans="1:5" ht="14.25" customHeight="1" x14ac:dyDescent="0.2">
      <c r="A466" s="18">
        <v>236</v>
      </c>
      <c r="B466" s="18" t="s">
        <v>7168</v>
      </c>
      <c r="C466" s="18">
        <v>-99</v>
      </c>
      <c r="D466" s="18" t="s">
        <v>101</v>
      </c>
      <c r="E466" s="18">
        <v>13</v>
      </c>
    </row>
    <row r="467" spans="1:5" ht="14.25" customHeight="1" x14ac:dyDescent="0.2">
      <c r="A467" s="18">
        <v>26</v>
      </c>
      <c r="B467" s="18" t="s">
        <v>7268</v>
      </c>
      <c r="C467" s="18" t="s">
        <v>7169</v>
      </c>
      <c r="D467" s="18">
        <v>12</v>
      </c>
      <c r="E467" s="18">
        <v>6</v>
      </c>
    </row>
    <row r="468" spans="1:5" ht="14.25" customHeight="1" x14ac:dyDescent="0.2">
      <c r="A468" s="18" t="s">
        <v>7169</v>
      </c>
      <c r="D468" s="18" t="s">
        <v>101</v>
      </c>
      <c r="E468" s="18">
        <v>-99</v>
      </c>
    </row>
    <row r="469" spans="1:5" ht="14.25" customHeight="1" x14ac:dyDescent="0.2">
      <c r="A469" s="18">
        <v>-999</v>
      </c>
      <c r="B469" s="18">
        <v>16</v>
      </c>
      <c r="C469" s="18">
        <v>-999</v>
      </c>
      <c r="D469" s="18">
        <v>10</v>
      </c>
      <c r="E469" s="18">
        <v>13</v>
      </c>
    </row>
    <row r="470" spans="1:5" ht="14.25" customHeight="1" x14ac:dyDescent="0.2">
      <c r="A470" s="18">
        <v>6</v>
      </c>
      <c r="B470" s="18">
        <v>23</v>
      </c>
      <c r="C470" s="18">
        <v>610</v>
      </c>
      <c r="D470" s="18">
        <v>236</v>
      </c>
      <c r="E470" s="18">
        <v>13</v>
      </c>
    </row>
    <row r="471" spans="1:5" ht="14.25" customHeight="1" x14ac:dyDescent="0.2">
      <c r="A471" s="18">
        <v>-999</v>
      </c>
      <c r="B471" s="18">
        <v>12</v>
      </c>
      <c r="C471" s="18">
        <v>2</v>
      </c>
      <c r="D471" s="18">
        <v>2</v>
      </c>
      <c r="E471" s="18">
        <v>7</v>
      </c>
    </row>
    <row r="472" spans="1:5" ht="14.25" customHeight="1" x14ac:dyDescent="0.2">
      <c r="A472" s="18">
        <v>18</v>
      </c>
      <c r="B472" s="18" t="s">
        <v>7212</v>
      </c>
      <c r="C472" s="18">
        <v>12</v>
      </c>
      <c r="D472" s="18" t="s">
        <v>7300</v>
      </c>
      <c r="E472" s="18">
        <v>68</v>
      </c>
    </row>
    <row r="473" spans="1:5" ht="14.25" customHeight="1" x14ac:dyDescent="0.2">
      <c r="A473" s="18">
        <v>6</v>
      </c>
      <c r="B473" s="18">
        <v>-999</v>
      </c>
      <c r="C473" s="18">
        <v>-999</v>
      </c>
      <c r="D473" s="18">
        <v>-999</v>
      </c>
      <c r="E473" s="18">
        <v>13</v>
      </c>
    </row>
    <row r="474" spans="1:5" ht="14.25" customHeight="1" x14ac:dyDescent="0.2">
      <c r="A474" s="18" t="s">
        <v>7218</v>
      </c>
      <c r="B474" s="18" t="s">
        <v>7228</v>
      </c>
      <c r="C474" s="18">
        <v>-99</v>
      </c>
      <c r="D474" s="18" t="s">
        <v>7192</v>
      </c>
      <c r="E474" s="18">
        <v>3</v>
      </c>
    </row>
    <row r="475" spans="1:5" ht="14.25" customHeight="1" x14ac:dyDescent="0.2">
      <c r="A475" s="18" t="s">
        <v>7301</v>
      </c>
      <c r="B475" s="18">
        <v>-999</v>
      </c>
      <c r="C475" s="18">
        <v>3711</v>
      </c>
      <c r="D475" s="18">
        <v>-999</v>
      </c>
      <c r="E475" s="18" t="s">
        <v>7302</v>
      </c>
    </row>
    <row r="476" spans="1:5" ht="14.25" customHeight="1" x14ac:dyDescent="0.2">
      <c r="A476" s="18" t="s">
        <v>7193</v>
      </c>
      <c r="B476" s="18">
        <v>17</v>
      </c>
      <c r="C476" s="18">
        <v>-999</v>
      </c>
      <c r="D476" s="18" t="s">
        <v>7167</v>
      </c>
      <c r="E476" s="18">
        <v>13</v>
      </c>
    </row>
    <row r="477" spans="1:5" ht="14.25" customHeight="1" x14ac:dyDescent="0.2">
      <c r="A477" s="18">
        <v>2</v>
      </c>
      <c r="B477" s="18">
        <v>12</v>
      </c>
      <c r="C477" s="18" t="s">
        <v>101</v>
      </c>
      <c r="D477" s="18" t="s">
        <v>7178</v>
      </c>
      <c r="E477" s="18">
        <v>10</v>
      </c>
    </row>
    <row r="478" spans="1:5" ht="14.25" customHeight="1" x14ac:dyDescent="0.2">
      <c r="A478" s="18">
        <v>11</v>
      </c>
      <c r="B478" s="18" t="s">
        <v>125</v>
      </c>
      <c r="C478" s="18">
        <v>26</v>
      </c>
      <c r="D478" s="18">
        <v>3</v>
      </c>
      <c r="E478" s="18">
        <v>7</v>
      </c>
    </row>
    <row r="479" spans="1:5" ht="14.25" customHeight="1" x14ac:dyDescent="0.2">
      <c r="A479" s="18">
        <v>16</v>
      </c>
      <c r="B479" s="18" t="s">
        <v>7205</v>
      </c>
      <c r="C479" s="18">
        <v>1</v>
      </c>
      <c r="D479" s="18" t="s">
        <v>7169</v>
      </c>
      <c r="E479" s="18">
        <v>38</v>
      </c>
    </row>
    <row r="480" spans="1:5" ht="14.25" customHeight="1" x14ac:dyDescent="0.2">
      <c r="A480" s="18">
        <v>-999</v>
      </c>
      <c r="B480" s="18">
        <v>-999</v>
      </c>
      <c r="C480" s="18">
        <v>-999</v>
      </c>
      <c r="D480" s="18">
        <v>-999</v>
      </c>
      <c r="E480" s="18">
        <v>13</v>
      </c>
    </row>
    <row r="481" spans="1:5" ht="14.25" customHeight="1" x14ac:dyDescent="0.2">
      <c r="A481" s="18" t="s">
        <v>7175</v>
      </c>
      <c r="B481" s="18">
        <v>1</v>
      </c>
      <c r="C481" s="18">
        <v>23</v>
      </c>
      <c r="D481" s="18" t="s">
        <v>7164</v>
      </c>
      <c r="E481" s="18">
        <v>13</v>
      </c>
    </row>
    <row r="482" spans="1:5" ht="14.25" customHeight="1" x14ac:dyDescent="0.2">
      <c r="A482" s="18">
        <v>23</v>
      </c>
      <c r="B482" s="18" t="s">
        <v>7248</v>
      </c>
      <c r="C482" s="18" t="s">
        <v>7303</v>
      </c>
      <c r="D482" s="18" t="s">
        <v>7206</v>
      </c>
      <c r="E482" s="18" t="s">
        <v>7173</v>
      </c>
    </row>
    <row r="483" spans="1:5" ht="14.25" customHeight="1" x14ac:dyDescent="0.2">
      <c r="A483" s="18">
        <v>-99</v>
      </c>
      <c r="B483" s="18">
        <v>-99</v>
      </c>
      <c r="C483" s="18">
        <v>-99</v>
      </c>
      <c r="D483" s="18">
        <v>-99</v>
      </c>
      <c r="E483" s="18">
        <v>-99</v>
      </c>
    </row>
    <row r="484" spans="1:5" ht="14.25" customHeight="1" x14ac:dyDescent="0.2">
      <c r="A484" s="118">
        <v>44716</v>
      </c>
      <c r="B484" s="18" t="s">
        <v>7168</v>
      </c>
      <c r="C484" s="18">
        <v>-99</v>
      </c>
      <c r="D484" s="18" t="s">
        <v>7178</v>
      </c>
      <c r="E484" s="18">
        <v>12</v>
      </c>
    </row>
    <row r="485" spans="1:5" ht="14.25" customHeight="1" x14ac:dyDescent="0.2">
      <c r="A485" s="18">
        <v>2</v>
      </c>
      <c r="B485" s="18" t="s">
        <v>125</v>
      </c>
      <c r="C485" s="18">
        <v>-999</v>
      </c>
      <c r="D485" s="18" t="s">
        <v>125</v>
      </c>
      <c r="E485" s="18">
        <v>7</v>
      </c>
    </row>
    <row r="486" spans="1:5" ht="14.25" customHeight="1" x14ac:dyDescent="0.2">
      <c r="A486" s="18">
        <v>-99</v>
      </c>
      <c r="B486" s="18">
        <v>-99</v>
      </c>
      <c r="C486" s="18">
        <v>-99</v>
      </c>
      <c r="D486" s="18">
        <v>-99</v>
      </c>
      <c r="E486" s="18">
        <v>-99</v>
      </c>
    </row>
    <row r="487" spans="1:5" ht="14.25" customHeight="1" x14ac:dyDescent="0.2">
      <c r="A487" s="18">
        <v>3</v>
      </c>
      <c r="B487" s="18" t="s">
        <v>125</v>
      </c>
      <c r="C487" s="18">
        <v>-99</v>
      </c>
      <c r="D487" s="18">
        <v>-99</v>
      </c>
      <c r="E487" s="18">
        <v>-99</v>
      </c>
    </row>
    <row r="488" spans="1:5" ht="14.25" customHeight="1" x14ac:dyDescent="0.2">
      <c r="A488" s="18">
        <v>123</v>
      </c>
      <c r="B488" s="118">
        <v>44797</v>
      </c>
      <c r="C488" s="18">
        <v>-99</v>
      </c>
      <c r="D488" s="18" t="s">
        <v>7304</v>
      </c>
      <c r="E488" s="18">
        <v>37</v>
      </c>
    </row>
    <row r="489" spans="1:5" ht="14.25" customHeight="1" x14ac:dyDescent="0.2">
      <c r="A489" s="18">
        <v>-99</v>
      </c>
      <c r="B489" s="18">
        <v>-99</v>
      </c>
      <c r="C489" s="18">
        <v>-99</v>
      </c>
      <c r="D489" s="18">
        <v>-99</v>
      </c>
      <c r="E489" s="18">
        <v>-99</v>
      </c>
    </row>
    <row r="490" spans="1:5" ht="14.25" customHeight="1" x14ac:dyDescent="0.2">
      <c r="A490" s="118">
        <v>44746</v>
      </c>
      <c r="B490" s="18">
        <v>-999</v>
      </c>
      <c r="C490" s="18">
        <v>-999</v>
      </c>
      <c r="D490" s="18" t="s">
        <v>4417</v>
      </c>
      <c r="E490" s="18">
        <v>7</v>
      </c>
    </row>
    <row r="491" spans="1:5" ht="14.25" customHeight="1" x14ac:dyDescent="0.2">
      <c r="A491" s="18">
        <v>7</v>
      </c>
      <c r="B491" s="18">
        <v>2</v>
      </c>
      <c r="C491" s="18">
        <v>-999</v>
      </c>
      <c r="D491" s="18" t="s">
        <v>7180</v>
      </c>
      <c r="E491" s="18">
        <v>8</v>
      </c>
    </row>
    <row r="492" spans="1:5" ht="14.25" customHeight="1" x14ac:dyDescent="0.2">
      <c r="A492" s="18">
        <v>-999</v>
      </c>
      <c r="B492" s="18">
        <v>23</v>
      </c>
      <c r="C492" s="18">
        <v>12</v>
      </c>
      <c r="D492" s="18" t="s">
        <v>7305</v>
      </c>
      <c r="E492" s="18">
        <v>6</v>
      </c>
    </row>
    <row r="493" spans="1:5" ht="14.25" customHeight="1" x14ac:dyDescent="0.2">
      <c r="A493" s="18">
        <v>-999</v>
      </c>
      <c r="C493" s="18">
        <v>-999</v>
      </c>
      <c r="D493" s="18">
        <v>-999</v>
      </c>
      <c r="E493" s="18">
        <v>8</v>
      </c>
    </row>
    <row r="494" spans="1:5" ht="14.25" customHeight="1" x14ac:dyDescent="0.2">
      <c r="A494" s="18">
        <v>7</v>
      </c>
      <c r="B494" s="18" t="s">
        <v>125</v>
      </c>
      <c r="C494" s="18">
        <v>7</v>
      </c>
      <c r="D494" s="18">
        <v>12</v>
      </c>
      <c r="E494" s="18" t="s">
        <v>7242</v>
      </c>
    </row>
    <row r="495" spans="1:5" ht="14.25" customHeight="1" x14ac:dyDescent="0.2">
      <c r="A495" s="18">
        <v>2</v>
      </c>
      <c r="B495" s="18" t="s">
        <v>7194</v>
      </c>
      <c r="C495" s="18">
        <v>212</v>
      </c>
      <c r="D495" s="18" t="s">
        <v>7192</v>
      </c>
      <c r="E495" s="18">
        <v>12</v>
      </c>
    </row>
    <row r="496" spans="1:5" ht="14.25" customHeight="1" x14ac:dyDescent="0.2">
      <c r="A496" s="18">
        <v>16</v>
      </c>
      <c r="B496" s="18" t="s">
        <v>101</v>
      </c>
      <c r="C496" s="18">
        <v>-999</v>
      </c>
      <c r="D496" s="18" t="s">
        <v>101</v>
      </c>
      <c r="E496" s="18">
        <v>13</v>
      </c>
    </row>
    <row r="497" spans="1:5" ht="14.25" customHeight="1" x14ac:dyDescent="0.2">
      <c r="A497" s="18">
        <v>-99</v>
      </c>
      <c r="B497" s="18">
        <v>-99</v>
      </c>
      <c r="C497" s="18">
        <v>-99</v>
      </c>
      <c r="D497" s="18">
        <v>-99</v>
      </c>
      <c r="E497" s="18">
        <v>-99</v>
      </c>
    </row>
    <row r="498" spans="1:5" ht="14.25" customHeight="1" x14ac:dyDescent="0.2">
      <c r="A498" s="18" t="s">
        <v>101</v>
      </c>
      <c r="B498" s="18" t="s">
        <v>7206</v>
      </c>
      <c r="C498" s="18">
        <v>2</v>
      </c>
      <c r="D498" s="18" t="s">
        <v>7178</v>
      </c>
      <c r="E498" s="18" t="s">
        <v>7178</v>
      </c>
    </row>
    <row r="499" spans="1:5" ht="14.25" customHeight="1" x14ac:dyDescent="0.2">
      <c r="A499" s="18" t="s">
        <v>101</v>
      </c>
      <c r="B499" s="18">
        <v>-99</v>
      </c>
      <c r="C499" s="18">
        <v>2</v>
      </c>
      <c r="D499" s="18" t="s">
        <v>101</v>
      </c>
      <c r="E499" s="18">
        <v>13</v>
      </c>
    </row>
    <row r="500" spans="1:5" ht="14.25" customHeight="1" x14ac:dyDescent="0.2">
      <c r="A500" s="18">
        <v>-999</v>
      </c>
      <c r="B500" s="18">
        <v>-99</v>
      </c>
      <c r="C500" s="18">
        <v>-99</v>
      </c>
      <c r="D500" s="18">
        <v>-99</v>
      </c>
      <c r="E500" s="18">
        <v>-99</v>
      </c>
    </row>
    <row r="501" spans="1:5" ht="14.25" customHeight="1" x14ac:dyDescent="0.2">
      <c r="A501" s="118">
        <v>44716</v>
      </c>
      <c r="B501" s="18" t="s">
        <v>7306</v>
      </c>
      <c r="C501" s="18">
        <v>23</v>
      </c>
      <c r="D501" s="18">
        <v>123</v>
      </c>
      <c r="E501" s="18">
        <v>11</v>
      </c>
    </row>
    <row r="502" spans="1:5" ht="14.25" customHeight="1" x14ac:dyDescent="0.2">
      <c r="A502" s="18" t="s">
        <v>7307</v>
      </c>
      <c r="B502" s="18" t="s">
        <v>7168</v>
      </c>
      <c r="C502" s="18">
        <v>2</v>
      </c>
      <c r="D502" s="18" t="s">
        <v>101</v>
      </c>
      <c r="E502" s="18">
        <v>13</v>
      </c>
    </row>
    <row r="503" spans="1:5" ht="14.25" customHeight="1" x14ac:dyDescent="0.2">
      <c r="A503" s="18">
        <v>-99</v>
      </c>
      <c r="B503" s="18">
        <v>-99</v>
      </c>
      <c r="C503" s="18">
        <v>-99</v>
      </c>
      <c r="D503" s="18">
        <v>-99</v>
      </c>
      <c r="E503" s="18">
        <v>-99</v>
      </c>
    </row>
    <row r="504" spans="1:5" ht="14.25" customHeight="1" x14ac:dyDescent="0.2">
      <c r="A504" s="18" t="s">
        <v>125</v>
      </c>
      <c r="B504" s="18">
        <v>136</v>
      </c>
      <c r="C504" s="18">
        <v>-999</v>
      </c>
      <c r="D504" s="18" t="s">
        <v>7178</v>
      </c>
      <c r="E504" s="18">
        <v>7</v>
      </c>
    </row>
    <row r="505" spans="1:5" ht="14.25" customHeight="1" x14ac:dyDescent="0.2">
      <c r="A505" s="18">
        <v>-999</v>
      </c>
      <c r="B505" s="18">
        <v>-999</v>
      </c>
      <c r="C505" s="18">
        <v>23</v>
      </c>
      <c r="D505" s="18" t="s">
        <v>7178</v>
      </c>
      <c r="E505" s="18">
        <v>-99</v>
      </c>
    </row>
    <row r="506" spans="1:5" ht="14.25" customHeight="1" x14ac:dyDescent="0.2">
      <c r="A506" s="18" t="s">
        <v>125</v>
      </c>
      <c r="B506" s="18" t="s">
        <v>7168</v>
      </c>
      <c r="C506" s="18">
        <v>-999</v>
      </c>
      <c r="D506" s="18">
        <v>7</v>
      </c>
      <c r="E506" s="18">
        <v>13</v>
      </c>
    </row>
    <row r="507" spans="1:5" ht="14.25" customHeight="1" x14ac:dyDescent="0.2">
      <c r="A507" s="18" t="s">
        <v>7206</v>
      </c>
      <c r="B507" s="18" t="s">
        <v>7308</v>
      </c>
      <c r="C507" s="18">
        <v>12389</v>
      </c>
      <c r="D507" s="18">
        <v>126</v>
      </c>
      <c r="E507" s="18">
        <v>8</v>
      </c>
    </row>
    <row r="508" spans="1:5" ht="14.25" customHeight="1" x14ac:dyDescent="0.2">
      <c r="A508" s="18" t="s">
        <v>7178</v>
      </c>
      <c r="B508" s="18" t="s">
        <v>7228</v>
      </c>
      <c r="C508" s="18">
        <v>12</v>
      </c>
      <c r="D508" s="18" t="s">
        <v>7283</v>
      </c>
      <c r="E508" s="18">
        <v>38</v>
      </c>
    </row>
    <row r="509" spans="1:5" ht="14.25" customHeight="1" x14ac:dyDescent="0.2">
      <c r="A509" s="18" t="s">
        <v>7280</v>
      </c>
      <c r="B509" s="18">
        <v>-99</v>
      </c>
      <c r="C509" s="18">
        <v>26</v>
      </c>
      <c r="D509" s="18">
        <v>3</v>
      </c>
      <c r="E509" s="18">
        <v>6</v>
      </c>
    </row>
    <row r="510" spans="1:5" ht="14.25" customHeight="1" x14ac:dyDescent="0.2">
      <c r="A510" s="18">
        <v>2</v>
      </c>
      <c r="B510" s="118">
        <v>44736</v>
      </c>
      <c r="C510" s="18">
        <v>12</v>
      </c>
      <c r="D510" s="118">
        <v>44716</v>
      </c>
      <c r="E510" s="18" t="s">
        <v>7181</v>
      </c>
    </row>
    <row r="511" spans="1:5" ht="14.25" customHeight="1" x14ac:dyDescent="0.2">
      <c r="A511" s="18">
        <v>-99</v>
      </c>
      <c r="B511" s="18" t="s">
        <v>7168</v>
      </c>
      <c r="C511" s="18">
        <v>3</v>
      </c>
      <c r="D511" s="18" t="s">
        <v>7184</v>
      </c>
      <c r="E511" s="18" t="s">
        <v>7180</v>
      </c>
    </row>
    <row r="512" spans="1:5" ht="14.25" customHeight="1" x14ac:dyDescent="0.2">
      <c r="A512" s="18">
        <v>7</v>
      </c>
      <c r="B512" s="18">
        <v>-999</v>
      </c>
      <c r="C512" s="18">
        <v>2</v>
      </c>
      <c r="D512" s="18" t="s">
        <v>7184</v>
      </c>
      <c r="E512" s="18">
        <v>6</v>
      </c>
    </row>
    <row r="513" spans="1:5" ht="14.25" customHeight="1" x14ac:dyDescent="0.2">
      <c r="A513" s="18" t="s">
        <v>7309</v>
      </c>
      <c r="B513" s="18">
        <v>12</v>
      </c>
      <c r="C513" s="18">
        <v>211</v>
      </c>
      <c r="D513" s="18">
        <v>2</v>
      </c>
      <c r="E513" s="18">
        <v>378</v>
      </c>
    </row>
    <row r="514" spans="1:5" ht="14.25" customHeight="1" x14ac:dyDescent="0.2">
      <c r="A514" s="18">
        <v>168</v>
      </c>
      <c r="B514" s="18" t="s">
        <v>7228</v>
      </c>
      <c r="C514" s="18">
        <v>23</v>
      </c>
      <c r="D514" s="18" t="s">
        <v>7178</v>
      </c>
      <c r="E514" s="18">
        <v>3</v>
      </c>
    </row>
    <row r="515" spans="1:5" ht="14.25" customHeight="1" x14ac:dyDescent="0.2">
      <c r="A515" s="18">
        <v>-99</v>
      </c>
      <c r="B515" s="18">
        <v>-99</v>
      </c>
      <c r="C515" s="18">
        <v>-99</v>
      </c>
      <c r="D515" s="18">
        <v>-99</v>
      </c>
      <c r="E515" s="18">
        <v>-99</v>
      </c>
    </row>
    <row r="516" spans="1:5" ht="14.25" customHeight="1" x14ac:dyDescent="0.2">
      <c r="A516" s="18">
        <v>36</v>
      </c>
      <c r="B516" s="18" t="s">
        <v>7168</v>
      </c>
      <c r="C516" s="18">
        <v>23</v>
      </c>
      <c r="D516" s="18" t="s">
        <v>7178</v>
      </c>
      <c r="E516" s="18">
        <v>712</v>
      </c>
    </row>
    <row r="517" spans="1:5" ht="14.25" customHeight="1" x14ac:dyDescent="0.2">
      <c r="A517" s="18">
        <v>2</v>
      </c>
      <c r="B517" s="18" t="s">
        <v>7268</v>
      </c>
      <c r="C517" s="18">
        <v>23</v>
      </c>
      <c r="D517" s="18" t="s">
        <v>101</v>
      </c>
      <c r="E517" s="18">
        <v>6</v>
      </c>
    </row>
    <row r="518" spans="1:5" ht="14.25" customHeight="1" x14ac:dyDescent="0.2">
      <c r="A518" s="18">
        <v>2</v>
      </c>
      <c r="B518" s="118">
        <v>44726</v>
      </c>
      <c r="C518" s="18">
        <v>211</v>
      </c>
      <c r="D518" s="18" t="s">
        <v>101</v>
      </c>
      <c r="E518" s="18">
        <v>36</v>
      </c>
    </row>
    <row r="519" spans="1:5" ht="14.25" customHeight="1" x14ac:dyDescent="0.2">
      <c r="A519" s="18">
        <v>23</v>
      </c>
      <c r="B519" s="18" t="s">
        <v>7185</v>
      </c>
      <c r="C519" s="18">
        <v>2</v>
      </c>
      <c r="D519" s="18" t="s">
        <v>7197</v>
      </c>
      <c r="E519" s="18" t="s">
        <v>7242</v>
      </c>
    </row>
    <row r="520" spans="1:5" ht="14.25" customHeight="1" x14ac:dyDescent="0.2">
      <c r="A520" s="18" t="s">
        <v>7178</v>
      </c>
      <c r="B520" s="18" t="s">
        <v>7185</v>
      </c>
      <c r="C520" s="18">
        <v>2</v>
      </c>
      <c r="D520" s="18">
        <v>-99</v>
      </c>
      <c r="E520" s="18">
        <v>-99</v>
      </c>
    </row>
    <row r="521" spans="1:5" ht="14.25" customHeight="1" x14ac:dyDescent="0.2">
      <c r="A521" s="18">
        <v>210</v>
      </c>
      <c r="B521" s="18" t="s">
        <v>125</v>
      </c>
      <c r="C521" s="18">
        <v>23</v>
      </c>
      <c r="D521" s="18">
        <v>310</v>
      </c>
      <c r="E521" s="18">
        <v>-99</v>
      </c>
    </row>
    <row r="522" spans="1:5" ht="14.25" customHeight="1" x14ac:dyDescent="0.2">
      <c r="A522" s="18">
        <v>36</v>
      </c>
      <c r="B522" s="18" t="s">
        <v>125</v>
      </c>
      <c r="C522" s="18">
        <v>26</v>
      </c>
      <c r="D522" s="18" t="s">
        <v>101</v>
      </c>
      <c r="E522" s="18">
        <v>6</v>
      </c>
    </row>
    <row r="523" spans="1:5" ht="14.25" customHeight="1" x14ac:dyDescent="0.2">
      <c r="A523" s="18" t="s">
        <v>7165</v>
      </c>
      <c r="B523" s="18">
        <v>6</v>
      </c>
      <c r="C523" s="18">
        <v>-999</v>
      </c>
      <c r="D523" s="18" t="s">
        <v>101</v>
      </c>
      <c r="E523" s="18">
        <v>13</v>
      </c>
    </row>
    <row r="524" spans="1:5" ht="14.25" customHeight="1" x14ac:dyDescent="0.2">
      <c r="A524" s="18">
        <v>3610</v>
      </c>
      <c r="B524" s="18" t="s">
        <v>7168</v>
      </c>
      <c r="C524" s="18">
        <v>2</v>
      </c>
      <c r="D524" s="18">
        <v>-999</v>
      </c>
      <c r="E524" s="18">
        <v>7</v>
      </c>
    </row>
    <row r="525" spans="1:5" ht="14.25" customHeight="1" x14ac:dyDescent="0.2">
      <c r="A525" s="18" t="s">
        <v>7310</v>
      </c>
      <c r="B525" s="18" t="s">
        <v>7311</v>
      </c>
      <c r="C525" s="18">
        <v>26</v>
      </c>
      <c r="D525" s="18" t="s">
        <v>7197</v>
      </c>
      <c r="E525" s="18" t="s">
        <v>7312</v>
      </c>
    </row>
    <row r="526" spans="1:5" ht="14.25" customHeight="1" x14ac:dyDescent="0.2">
      <c r="A526" s="18">
        <v>8</v>
      </c>
      <c r="B526" s="18">
        <v>-999</v>
      </c>
      <c r="C526" s="18">
        <v>-999</v>
      </c>
      <c r="D526" s="18" t="s">
        <v>7181</v>
      </c>
      <c r="E526" s="18" t="s">
        <v>101</v>
      </c>
    </row>
    <row r="527" spans="1:5" ht="14.25" customHeight="1" x14ac:dyDescent="0.2">
      <c r="A527" s="18" t="s">
        <v>7313</v>
      </c>
      <c r="B527" s="18">
        <v>127</v>
      </c>
      <c r="C527" s="18">
        <v>2711</v>
      </c>
      <c r="D527" s="18">
        <v>27</v>
      </c>
      <c r="E527" s="18">
        <v>8</v>
      </c>
    </row>
    <row r="528" spans="1:5" ht="14.25" customHeight="1" x14ac:dyDescent="0.2">
      <c r="A528" s="18">
        <v>-99</v>
      </c>
      <c r="B528" s="118">
        <v>44746</v>
      </c>
      <c r="C528" s="18">
        <v>2</v>
      </c>
      <c r="D528" s="18" t="s">
        <v>7242</v>
      </c>
      <c r="E528" s="18">
        <v>13</v>
      </c>
    </row>
    <row r="529" spans="1:5" ht="14.25" customHeight="1" x14ac:dyDescent="0.2">
      <c r="A529" s="18" t="s">
        <v>7314</v>
      </c>
      <c r="B529" s="18" t="s">
        <v>7315</v>
      </c>
      <c r="C529" s="18">
        <v>-99</v>
      </c>
      <c r="D529" s="18" t="s">
        <v>7169</v>
      </c>
      <c r="E529" s="18">
        <v>27</v>
      </c>
    </row>
    <row r="530" spans="1:5" ht="14.25" customHeight="1" x14ac:dyDescent="0.2">
      <c r="A530" s="18">
        <v>-99</v>
      </c>
      <c r="B530" s="18">
        <v>-99</v>
      </c>
      <c r="C530" s="18">
        <v>-99</v>
      </c>
      <c r="D530" s="18">
        <v>-99</v>
      </c>
      <c r="E530" s="18">
        <v>-99</v>
      </c>
    </row>
    <row r="531" spans="1:5" ht="14.25" customHeight="1" x14ac:dyDescent="0.2">
      <c r="A531" s="18">
        <v>36</v>
      </c>
      <c r="B531" s="18">
        <v>2</v>
      </c>
      <c r="C531" s="18">
        <v>12</v>
      </c>
      <c r="D531" s="18" t="s">
        <v>7169</v>
      </c>
      <c r="E531" s="18">
        <v>7</v>
      </c>
    </row>
    <row r="532" spans="1:5" ht="14.25" customHeight="1" x14ac:dyDescent="0.2">
      <c r="A532" s="18">
        <v>6</v>
      </c>
      <c r="B532" s="118">
        <v>44919</v>
      </c>
      <c r="C532" s="18">
        <v>2</v>
      </c>
      <c r="D532" s="18" t="s">
        <v>101</v>
      </c>
      <c r="E532" s="18">
        <v>-999</v>
      </c>
    </row>
    <row r="533" spans="1:5" ht="14.25" customHeight="1" x14ac:dyDescent="0.2">
      <c r="A533" s="18" t="s">
        <v>7178</v>
      </c>
      <c r="B533" s="18" t="s">
        <v>125</v>
      </c>
      <c r="C533" s="18">
        <v>23</v>
      </c>
      <c r="D533" s="18" t="s">
        <v>101</v>
      </c>
      <c r="E533" s="18">
        <v>3</v>
      </c>
    </row>
    <row r="534" spans="1:5" ht="14.25" customHeight="1" x14ac:dyDescent="0.2">
      <c r="A534" s="18">
        <v>167</v>
      </c>
      <c r="B534" s="18" t="s">
        <v>7316</v>
      </c>
      <c r="C534" s="18">
        <v>211</v>
      </c>
      <c r="D534" s="18">
        <v>-999</v>
      </c>
      <c r="E534" s="18">
        <v>37</v>
      </c>
    </row>
    <row r="535" spans="1:5" ht="14.25" customHeight="1" x14ac:dyDescent="0.2">
      <c r="A535" s="18" t="s">
        <v>7183</v>
      </c>
      <c r="B535" s="18" t="s">
        <v>101</v>
      </c>
      <c r="C535" s="18">
        <v>-99</v>
      </c>
      <c r="D535" s="18" t="s">
        <v>101</v>
      </c>
      <c r="E535" s="18">
        <v>6</v>
      </c>
    </row>
    <row r="536" spans="1:5" ht="14.25" customHeight="1" x14ac:dyDescent="0.2">
      <c r="A536" s="18">
        <v>-99</v>
      </c>
      <c r="B536" s="18">
        <v>2</v>
      </c>
      <c r="C536" s="18">
        <v>-99</v>
      </c>
      <c r="D536" s="18" t="s">
        <v>7192</v>
      </c>
      <c r="E536" s="18">
        <v>-99</v>
      </c>
    </row>
    <row r="537" spans="1:5" ht="14.25" customHeight="1" x14ac:dyDescent="0.2">
      <c r="A537" s="118">
        <v>44716</v>
      </c>
      <c r="B537" s="18" t="s">
        <v>125</v>
      </c>
      <c r="C537" s="18">
        <v>23</v>
      </c>
      <c r="D537" s="18">
        <v>2</v>
      </c>
      <c r="E537" s="18">
        <v>8</v>
      </c>
    </row>
    <row r="538" spans="1:5" ht="14.25" customHeight="1" x14ac:dyDescent="0.2">
      <c r="A538" s="18" t="s">
        <v>7169</v>
      </c>
      <c r="B538" s="18" t="s">
        <v>7282</v>
      </c>
      <c r="C538" s="18">
        <v>-99</v>
      </c>
      <c r="D538" s="18" t="s">
        <v>7178</v>
      </c>
      <c r="E538" s="18">
        <v>7</v>
      </c>
    </row>
    <row r="539" spans="1:5" ht="14.25" customHeight="1" x14ac:dyDescent="0.2">
      <c r="A539" s="18" t="s">
        <v>101</v>
      </c>
      <c r="B539" s="18" t="s">
        <v>125</v>
      </c>
      <c r="C539" s="18">
        <v>2</v>
      </c>
      <c r="D539" s="18" t="s">
        <v>101</v>
      </c>
      <c r="E539" s="18">
        <v>3</v>
      </c>
    </row>
    <row r="540" spans="1:5" ht="14.25" customHeight="1" x14ac:dyDescent="0.2">
      <c r="A540" s="18">
        <v>6</v>
      </c>
      <c r="B540" s="18">
        <v>1</v>
      </c>
      <c r="C540" s="18">
        <v>2</v>
      </c>
      <c r="D540" s="18">
        <v>-99</v>
      </c>
      <c r="E540" s="18">
        <v>3</v>
      </c>
    </row>
    <row r="541" spans="1:5" ht="14.25" customHeight="1" x14ac:dyDescent="0.2">
      <c r="A541" s="18">
        <v>6</v>
      </c>
      <c r="B541" s="18" t="s">
        <v>7280</v>
      </c>
      <c r="C541" s="18">
        <v>23</v>
      </c>
      <c r="D541" s="18" t="s">
        <v>7169</v>
      </c>
      <c r="E541" s="18">
        <v>3</v>
      </c>
    </row>
    <row r="542" spans="1:5" ht="14.25" customHeight="1" x14ac:dyDescent="0.2">
      <c r="A542" s="18">
        <v>2</v>
      </c>
      <c r="B542" s="18" t="s">
        <v>125</v>
      </c>
      <c r="C542" s="18">
        <v>-999</v>
      </c>
      <c r="D542" s="18" t="s">
        <v>101</v>
      </c>
      <c r="E542" s="18">
        <v>-999</v>
      </c>
    </row>
    <row r="543" spans="1:5" ht="14.25" customHeight="1" x14ac:dyDescent="0.2">
      <c r="A543" s="18" t="s">
        <v>7270</v>
      </c>
      <c r="B543" s="18" t="s">
        <v>101</v>
      </c>
      <c r="C543" s="18">
        <v>2</v>
      </c>
      <c r="D543" s="18" t="s">
        <v>7169</v>
      </c>
      <c r="E543" s="18">
        <v>-99</v>
      </c>
    </row>
    <row r="544" spans="1:5" ht="14.25" customHeight="1" x14ac:dyDescent="0.2">
      <c r="A544" s="18">
        <v>36</v>
      </c>
      <c r="B544" s="18">
        <v>2712</v>
      </c>
      <c r="C544" s="18" t="s">
        <v>7268</v>
      </c>
      <c r="D544" s="18" t="s">
        <v>7180</v>
      </c>
      <c r="E544" s="18">
        <v>7</v>
      </c>
    </row>
    <row r="545" spans="1:5" ht="14.25" customHeight="1" x14ac:dyDescent="0.2">
      <c r="A545" s="18">
        <v>-999</v>
      </c>
      <c r="B545" s="18">
        <v>-999</v>
      </c>
      <c r="C545" s="18">
        <v>-999</v>
      </c>
      <c r="D545" s="18">
        <v>2</v>
      </c>
      <c r="E545" s="18">
        <v>-999</v>
      </c>
    </row>
    <row r="546" spans="1:5" ht="14.25" customHeight="1" x14ac:dyDescent="0.2">
      <c r="A546" s="18" t="s">
        <v>7184</v>
      </c>
      <c r="B546" s="18" t="s">
        <v>7185</v>
      </c>
      <c r="C546" s="18">
        <v>2</v>
      </c>
      <c r="D546" s="18" t="s">
        <v>101</v>
      </c>
      <c r="E546" s="18">
        <v>2</v>
      </c>
    </row>
    <row r="547" spans="1:5" ht="14.25" customHeight="1" x14ac:dyDescent="0.2">
      <c r="A547" s="18" t="s">
        <v>7205</v>
      </c>
      <c r="B547" s="18" t="s">
        <v>125</v>
      </c>
      <c r="C547" s="18">
        <v>2711</v>
      </c>
      <c r="D547" s="18" t="s">
        <v>101</v>
      </c>
      <c r="E547" s="18">
        <v>3</v>
      </c>
    </row>
    <row r="548" spans="1:5" ht="14.25" customHeight="1" x14ac:dyDescent="0.2">
      <c r="A548" s="18">
        <v>6</v>
      </c>
      <c r="B548" s="18">
        <v>21112</v>
      </c>
      <c r="C548" s="18">
        <v>26</v>
      </c>
      <c r="D548" s="18" t="s">
        <v>7169</v>
      </c>
      <c r="E548" s="18">
        <v>6</v>
      </c>
    </row>
    <row r="549" spans="1:5" ht="14.25" customHeight="1" x14ac:dyDescent="0.2">
      <c r="A549" s="18">
        <v>2</v>
      </c>
      <c r="B549" s="18" t="s">
        <v>7317</v>
      </c>
      <c r="C549" s="18">
        <v>2</v>
      </c>
      <c r="D549" s="18">
        <v>23</v>
      </c>
      <c r="E549" s="18" t="s">
        <v>7238</v>
      </c>
    </row>
    <row r="550" spans="1:5" ht="14.25" customHeight="1" x14ac:dyDescent="0.2">
      <c r="A550" s="18">
        <v>710</v>
      </c>
      <c r="B550" s="18" t="s">
        <v>125</v>
      </c>
      <c r="C550" s="18">
        <v>-999</v>
      </c>
      <c r="D550" s="18" t="s">
        <v>101</v>
      </c>
      <c r="E550" s="18">
        <v>6</v>
      </c>
    </row>
    <row r="551" spans="1:5" ht="14.25" customHeight="1" x14ac:dyDescent="0.2">
      <c r="A551" s="18">
        <v>67</v>
      </c>
      <c r="B551" s="18" t="s">
        <v>125</v>
      </c>
      <c r="C551" s="18">
        <v>1211</v>
      </c>
      <c r="D551" s="18">
        <v>16</v>
      </c>
      <c r="E551" s="18">
        <v>12</v>
      </c>
    </row>
    <row r="552" spans="1:5" ht="14.25" customHeight="1" x14ac:dyDescent="0.2">
      <c r="A552" s="18">
        <v>6</v>
      </c>
      <c r="B552" s="18" t="s">
        <v>125</v>
      </c>
      <c r="C552" s="18">
        <v>26</v>
      </c>
      <c r="D552" s="18" t="s">
        <v>101</v>
      </c>
      <c r="E552" s="18">
        <v>-99</v>
      </c>
    </row>
    <row r="553" spans="1:5" ht="14.25" customHeight="1" x14ac:dyDescent="0.2">
      <c r="A553" s="18">
        <v>3</v>
      </c>
      <c r="B553" s="18">
        <v>1</v>
      </c>
      <c r="C553" s="18" t="s">
        <v>7169</v>
      </c>
      <c r="D553" s="18" t="s">
        <v>101</v>
      </c>
      <c r="E553" s="18">
        <v>1</v>
      </c>
    </row>
    <row r="554" spans="1:5" ht="14.25" customHeight="1" x14ac:dyDescent="0.2">
      <c r="A554" s="18">
        <v>-999</v>
      </c>
      <c r="B554" s="18" t="s">
        <v>101</v>
      </c>
      <c r="C554" s="18">
        <v>-999</v>
      </c>
      <c r="D554" s="18" t="s">
        <v>101</v>
      </c>
      <c r="E554" s="18">
        <v>6</v>
      </c>
    </row>
    <row r="555" spans="1:5" ht="14.25" customHeight="1" x14ac:dyDescent="0.2">
      <c r="A555" s="18" t="s">
        <v>101</v>
      </c>
      <c r="B555" s="18" t="s">
        <v>7168</v>
      </c>
      <c r="C555" s="18">
        <v>-999</v>
      </c>
      <c r="D555" s="18">
        <v>-99</v>
      </c>
      <c r="E555" s="18">
        <v>-99</v>
      </c>
    </row>
    <row r="556" spans="1:5" ht="14.25" customHeight="1" x14ac:dyDescent="0.2">
      <c r="A556" s="18">
        <v>-999</v>
      </c>
      <c r="B556" s="18" t="s">
        <v>7185</v>
      </c>
      <c r="C556" s="18">
        <v>23</v>
      </c>
      <c r="D556" s="18">
        <v>-999</v>
      </c>
      <c r="E556" s="18">
        <v>-999</v>
      </c>
    </row>
    <row r="557" spans="1:5" ht="14.25" customHeight="1" x14ac:dyDescent="0.2">
      <c r="A557" s="18" t="s">
        <v>7164</v>
      </c>
      <c r="B557" s="118">
        <v>44716</v>
      </c>
      <c r="C557" s="18">
        <v>1</v>
      </c>
      <c r="D557" s="18" t="s">
        <v>101</v>
      </c>
      <c r="E557" s="18" t="s">
        <v>101</v>
      </c>
    </row>
    <row r="558" spans="1:5" ht="14.25" customHeight="1" x14ac:dyDescent="0.2">
      <c r="A558" s="18">
        <v>311</v>
      </c>
      <c r="B558" s="18">
        <v>23</v>
      </c>
      <c r="C558" s="18">
        <v>23</v>
      </c>
      <c r="D558" s="18" t="s">
        <v>101</v>
      </c>
      <c r="E558" s="18">
        <v>1</v>
      </c>
    </row>
    <row r="559" spans="1:5" ht="14.25" customHeight="1" x14ac:dyDescent="0.2">
      <c r="A559" s="18">
        <v>1610</v>
      </c>
      <c r="B559" s="18" t="s">
        <v>7308</v>
      </c>
      <c r="C559" s="18">
        <v>23</v>
      </c>
      <c r="D559" s="18" t="s">
        <v>101</v>
      </c>
      <c r="E559" s="18">
        <v>27</v>
      </c>
    </row>
    <row r="560" spans="1:5" ht="14.25" customHeight="1" x14ac:dyDescent="0.2">
      <c r="A560" s="18">
        <v>36</v>
      </c>
      <c r="B560" s="18">
        <v>-999</v>
      </c>
      <c r="C560" s="18">
        <v>27</v>
      </c>
      <c r="D560" s="18" t="s">
        <v>7178</v>
      </c>
      <c r="E560" s="18">
        <v>13</v>
      </c>
    </row>
    <row r="561" spans="1:5" ht="14.25" customHeight="1" x14ac:dyDescent="0.2">
      <c r="A561" s="18">
        <v>-99</v>
      </c>
      <c r="B561" s="18">
        <v>-99</v>
      </c>
      <c r="C561" s="18">
        <v>1211</v>
      </c>
      <c r="D561" s="18">
        <v>3710</v>
      </c>
      <c r="E561" s="18">
        <v>-99</v>
      </c>
    </row>
    <row r="562" spans="1:5" ht="14.25" customHeight="1" x14ac:dyDescent="0.2">
      <c r="A562" s="18" t="s">
        <v>4417</v>
      </c>
      <c r="B562" s="18" t="s">
        <v>7168</v>
      </c>
      <c r="C562" s="18">
        <v>12</v>
      </c>
      <c r="D562" s="18" t="s">
        <v>101</v>
      </c>
      <c r="E562" s="18" t="s">
        <v>101</v>
      </c>
    </row>
    <row r="563" spans="1:5" ht="14.25" customHeight="1" x14ac:dyDescent="0.2">
      <c r="A563" s="18">
        <v>-99</v>
      </c>
      <c r="B563" s="18">
        <v>-99</v>
      </c>
      <c r="C563" s="18">
        <v>-99</v>
      </c>
      <c r="D563" s="18">
        <v>-99</v>
      </c>
      <c r="E563" s="18">
        <v>-99</v>
      </c>
    </row>
    <row r="564" spans="1:5" ht="14.25" customHeight="1" x14ac:dyDescent="0.2">
      <c r="A564" s="18">
        <v>-999</v>
      </c>
      <c r="B564" s="18">
        <v>-999</v>
      </c>
      <c r="C564" s="18">
        <v>-999</v>
      </c>
      <c r="D564" s="18">
        <v>-99</v>
      </c>
      <c r="E564" s="18">
        <v>-99</v>
      </c>
    </row>
    <row r="565" spans="1:5" ht="14.25" customHeight="1" x14ac:dyDescent="0.2">
      <c r="A565" s="18">
        <v>-99</v>
      </c>
      <c r="B565" s="18">
        <v>-99</v>
      </c>
      <c r="C565" s="18">
        <v>-99</v>
      </c>
      <c r="D565" s="18">
        <v>-99</v>
      </c>
      <c r="E565" s="18">
        <v>-99</v>
      </c>
    </row>
    <row r="566" spans="1:5" ht="14.25" customHeight="1" x14ac:dyDescent="0.2">
      <c r="A566" s="18" t="s">
        <v>7178</v>
      </c>
      <c r="B566" s="18">
        <v>12</v>
      </c>
      <c r="C566" s="18">
        <v>-99</v>
      </c>
      <c r="D566" s="18" t="s">
        <v>7178</v>
      </c>
      <c r="E566" s="18">
        <v>7</v>
      </c>
    </row>
    <row r="567" spans="1:5" ht="14.25" customHeight="1" x14ac:dyDescent="0.2">
      <c r="A567" s="18">
        <v>-99</v>
      </c>
      <c r="B567" s="18" t="s">
        <v>7228</v>
      </c>
      <c r="C567" s="18">
        <v>2711</v>
      </c>
      <c r="D567" s="18" t="s">
        <v>101</v>
      </c>
      <c r="E567" s="18">
        <v>13</v>
      </c>
    </row>
    <row r="568" spans="1:5" ht="14.25" customHeight="1" x14ac:dyDescent="0.2">
      <c r="A568" s="18">
        <v>-99</v>
      </c>
      <c r="B568" s="18">
        <v>-99</v>
      </c>
      <c r="C568" s="18">
        <v>-99</v>
      </c>
      <c r="D568" s="18">
        <v>-99</v>
      </c>
      <c r="E568" s="18">
        <v>-99</v>
      </c>
    </row>
    <row r="569" spans="1:5" ht="14.25" customHeight="1" x14ac:dyDescent="0.2">
      <c r="A569" s="18">
        <v>-99</v>
      </c>
      <c r="B569" s="18">
        <v>-99</v>
      </c>
      <c r="C569" s="18">
        <v>-99</v>
      </c>
      <c r="D569" s="18">
        <v>-99</v>
      </c>
      <c r="E569" s="18">
        <v>-99</v>
      </c>
    </row>
    <row r="570" spans="1:5" ht="14.25" customHeight="1" x14ac:dyDescent="0.2">
      <c r="A570" s="18">
        <v>-999</v>
      </c>
      <c r="B570" s="18">
        <v>126</v>
      </c>
      <c r="C570" s="18">
        <v>23</v>
      </c>
      <c r="D570" s="18">
        <v>2</v>
      </c>
      <c r="E570" s="18">
        <v>13</v>
      </c>
    </row>
    <row r="571" spans="1:5" ht="14.25" customHeight="1" x14ac:dyDescent="0.2">
      <c r="A571" s="18">
        <v>-999</v>
      </c>
      <c r="B571" s="18">
        <v>-999</v>
      </c>
      <c r="C571" s="18">
        <v>-999</v>
      </c>
      <c r="D571" s="18">
        <v>2</v>
      </c>
      <c r="E571" s="18" t="s">
        <v>101</v>
      </c>
    </row>
    <row r="572" spans="1:5" ht="14.25" customHeight="1" x14ac:dyDescent="0.2">
      <c r="A572" s="18" t="s">
        <v>125</v>
      </c>
      <c r="B572" s="18">
        <v>1</v>
      </c>
      <c r="C572" s="18">
        <v>2</v>
      </c>
      <c r="D572" s="18" t="s">
        <v>101</v>
      </c>
      <c r="E572" s="18">
        <v>6</v>
      </c>
    </row>
    <row r="573" spans="1:5" ht="14.25" customHeight="1" x14ac:dyDescent="0.2">
      <c r="A573" s="18">
        <v>-999</v>
      </c>
      <c r="B573" s="18">
        <v>-999</v>
      </c>
      <c r="C573" s="18">
        <v>-99</v>
      </c>
      <c r="D573" s="18">
        <v>-999</v>
      </c>
      <c r="E573" s="18" t="s">
        <v>101</v>
      </c>
    </row>
    <row r="574" spans="1:5" ht="14.25" customHeight="1" x14ac:dyDescent="0.2">
      <c r="A574" s="18">
        <v>-99</v>
      </c>
      <c r="B574" s="18">
        <v>-99</v>
      </c>
      <c r="C574" s="18">
        <v>-99</v>
      </c>
      <c r="D574" s="18">
        <v>-99</v>
      </c>
      <c r="E574" s="18">
        <v>-99</v>
      </c>
    </row>
    <row r="575" spans="1:5" ht="14.25" customHeight="1" x14ac:dyDescent="0.2">
      <c r="A575" s="18" t="s">
        <v>7181</v>
      </c>
      <c r="B575" s="18">
        <v>-999</v>
      </c>
      <c r="C575" s="18">
        <v>-999</v>
      </c>
      <c r="D575" s="18">
        <v>-99</v>
      </c>
      <c r="E575" s="18">
        <v>-99</v>
      </c>
    </row>
    <row r="576" spans="1:5" ht="14.25" customHeight="1" x14ac:dyDescent="0.2">
      <c r="A576" s="18">
        <v>-99</v>
      </c>
      <c r="B576" s="18">
        <v>-99</v>
      </c>
      <c r="C576" s="18">
        <v>-99</v>
      </c>
      <c r="D576" s="18">
        <v>-99</v>
      </c>
      <c r="E576" s="18">
        <v>-99</v>
      </c>
    </row>
    <row r="577" spans="1:5" ht="14.25" customHeight="1" x14ac:dyDescent="0.2">
      <c r="A577" s="18" t="s">
        <v>7169</v>
      </c>
      <c r="B577" s="18" t="s">
        <v>7184</v>
      </c>
      <c r="C577" s="18">
        <v>26</v>
      </c>
      <c r="D577" s="18" t="s">
        <v>7184</v>
      </c>
      <c r="E577" s="18">
        <v>-99</v>
      </c>
    </row>
    <row r="578" spans="1:5" ht="14.25" customHeight="1" x14ac:dyDescent="0.2">
      <c r="A578" s="18">
        <v>-99</v>
      </c>
      <c r="B578" s="18">
        <v>26</v>
      </c>
      <c r="C578" s="18">
        <v>-99</v>
      </c>
      <c r="D578" s="18" t="s">
        <v>101</v>
      </c>
      <c r="E578" s="18">
        <v>-99</v>
      </c>
    </row>
    <row r="579" spans="1:5" ht="14.25" customHeight="1" x14ac:dyDescent="0.2">
      <c r="A579" s="18" t="s">
        <v>125</v>
      </c>
      <c r="B579" s="18" t="s">
        <v>7185</v>
      </c>
      <c r="C579" s="18">
        <v>2</v>
      </c>
      <c r="D579" s="18" t="s">
        <v>7169</v>
      </c>
      <c r="E579" s="18" t="s">
        <v>2707</v>
      </c>
    </row>
    <row r="580" spans="1:5" ht="14.25" customHeight="1" x14ac:dyDescent="0.2">
      <c r="A580" s="18">
        <v>-999</v>
      </c>
      <c r="B580" s="18">
        <v>-99</v>
      </c>
      <c r="C580" s="18">
        <v>-99</v>
      </c>
      <c r="D580" s="18">
        <v>-99</v>
      </c>
      <c r="E580" s="18">
        <v>-99</v>
      </c>
    </row>
    <row r="581" spans="1:5" ht="14.25" customHeight="1" x14ac:dyDescent="0.2">
      <c r="A581" s="18">
        <v>-99</v>
      </c>
      <c r="B581" s="18">
        <v>2</v>
      </c>
      <c r="C581" s="18">
        <v>2</v>
      </c>
      <c r="D581" s="18" t="s">
        <v>101</v>
      </c>
      <c r="E581" s="18">
        <v>712</v>
      </c>
    </row>
    <row r="582" spans="1:5" ht="14.25" customHeight="1" x14ac:dyDescent="0.2">
      <c r="A582" s="18">
        <v>6</v>
      </c>
      <c r="B582" s="118">
        <v>44899</v>
      </c>
      <c r="C582" s="18">
        <v>-999</v>
      </c>
      <c r="D582" s="18">
        <v>2</v>
      </c>
      <c r="E582" s="18">
        <v>12</v>
      </c>
    </row>
    <row r="583" spans="1:5" ht="14.25" customHeight="1" x14ac:dyDescent="0.2">
      <c r="A583" s="18" t="s">
        <v>101</v>
      </c>
      <c r="B583" s="18">
        <v>1</v>
      </c>
      <c r="C583" s="18">
        <v>2711</v>
      </c>
      <c r="D583" s="18">
        <v>-999</v>
      </c>
      <c r="E583" s="18">
        <v>13</v>
      </c>
    </row>
    <row r="584" spans="1:5" ht="14.25" customHeight="1" x14ac:dyDescent="0.2">
      <c r="A584" s="18" t="s">
        <v>125</v>
      </c>
      <c r="B584" s="18" t="s">
        <v>125</v>
      </c>
      <c r="C584" s="18">
        <v>-99</v>
      </c>
      <c r="D584" s="18">
        <v>-99</v>
      </c>
      <c r="E584" s="18">
        <v>-99</v>
      </c>
    </row>
    <row r="585" spans="1:5" ht="14.25" customHeight="1" x14ac:dyDescent="0.2">
      <c r="A585" s="18">
        <v>1</v>
      </c>
      <c r="B585" s="18">
        <v>-999</v>
      </c>
      <c r="C585" s="18">
        <v>2</v>
      </c>
      <c r="D585" s="18" t="s">
        <v>7169</v>
      </c>
      <c r="E585" s="18">
        <v>13</v>
      </c>
    </row>
    <row r="586" spans="1:5" ht="14.25" customHeight="1" x14ac:dyDescent="0.2">
      <c r="A586" s="118">
        <v>44716</v>
      </c>
      <c r="B586" s="18">
        <v>2</v>
      </c>
      <c r="C586" s="18" t="s">
        <v>7205</v>
      </c>
      <c r="D586" s="18" t="s">
        <v>101</v>
      </c>
      <c r="E586" s="18">
        <v>6</v>
      </c>
    </row>
    <row r="587" spans="1:5" ht="14.25" customHeight="1" x14ac:dyDescent="0.2">
      <c r="A587" s="18">
        <v>6</v>
      </c>
      <c r="B587" s="18" t="s">
        <v>7268</v>
      </c>
      <c r="C587" s="18">
        <v>2</v>
      </c>
      <c r="D587" s="18" t="s">
        <v>7164</v>
      </c>
      <c r="E587" s="18">
        <v>13</v>
      </c>
    </row>
    <row r="588" spans="1:5" ht="14.25" customHeight="1" x14ac:dyDescent="0.2">
      <c r="A588" s="18">
        <v>-99</v>
      </c>
      <c r="B588" s="18">
        <v>-99</v>
      </c>
      <c r="C588" s="18">
        <v>-99</v>
      </c>
      <c r="D588" s="18">
        <v>-99</v>
      </c>
      <c r="E588" s="18">
        <v>-99</v>
      </c>
    </row>
    <row r="589" spans="1:5" ht="14.25" customHeight="1" x14ac:dyDescent="0.2">
      <c r="A589" s="18">
        <v>2</v>
      </c>
      <c r="B589" s="18" t="s">
        <v>7228</v>
      </c>
      <c r="C589" s="18">
        <v>23</v>
      </c>
      <c r="D589" s="18">
        <v>23</v>
      </c>
      <c r="E589" s="18">
        <v>8</v>
      </c>
    </row>
    <row r="590" spans="1:5" ht="14.25" customHeight="1" x14ac:dyDescent="0.2">
      <c r="A590" s="18">
        <v>68</v>
      </c>
      <c r="B590" s="18" t="s">
        <v>7168</v>
      </c>
      <c r="C590" s="18">
        <v>2</v>
      </c>
      <c r="D590" s="18" t="s">
        <v>101</v>
      </c>
      <c r="E590" s="18">
        <v>6</v>
      </c>
    </row>
    <row r="591" spans="1:5" ht="14.25" customHeight="1" x14ac:dyDescent="0.2">
      <c r="A591" s="18">
        <v>18</v>
      </c>
      <c r="B591" s="118">
        <v>44766</v>
      </c>
      <c r="C591" s="18">
        <v>2</v>
      </c>
      <c r="D591" s="18" t="s">
        <v>7318</v>
      </c>
      <c r="E591" s="18" t="s">
        <v>7214</v>
      </c>
    </row>
    <row r="592" spans="1:5" ht="14.25" customHeight="1" x14ac:dyDescent="0.2">
      <c r="A592" s="18">
        <v>-99</v>
      </c>
      <c r="B592" s="18">
        <v>-99</v>
      </c>
      <c r="C592" s="18">
        <v>-99</v>
      </c>
      <c r="D592" s="18">
        <v>-99</v>
      </c>
      <c r="E592" s="18">
        <v>71112</v>
      </c>
    </row>
    <row r="593" spans="1:5" ht="14.25" customHeight="1" x14ac:dyDescent="0.2">
      <c r="A593" s="18" t="s">
        <v>7178</v>
      </c>
      <c r="B593" s="18">
        <v>-999</v>
      </c>
      <c r="C593" s="18">
        <v>2</v>
      </c>
      <c r="D593" s="18" t="s">
        <v>7178</v>
      </c>
      <c r="E593" s="18">
        <v>6</v>
      </c>
    </row>
    <row r="594" spans="1:5" ht="14.25" customHeight="1" x14ac:dyDescent="0.2">
      <c r="A594" s="18">
        <v>26</v>
      </c>
      <c r="B594" s="18" t="s">
        <v>7174</v>
      </c>
      <c r="C594" s="18">
        <v>-999</v>
      </c>
      <c r="D594" s="18">
        <v>2</v>
      </c>
      <c r="E594" s="18">
        <v>7</v>
      </c>
    </row>
    <row r="595" spans="1:5" ht="14.25" customHeight="1" x14ac:dyDescent="0.2">
      <c r="A595" s="18">
        <v>-99</v>
      </c>
      <c r="B595" s="18">
        <v>-99</v>
      </c>
      <c r="C595" s="18">
        <v>-99</v>
      </c>
      <c r="D595" s="18">
        <v>-99</v>
      </c>
      <c r="E595" s="18">
        <v>-99</v>
      </c>
    </row>
    <row r="596" spans="1:5" ht="14.25" customHeight="1" x14ac:dyDescent="0.2">
      <c r="A596" s="18">
        <v>-99</v>
      </c>
      <c r="B596" s="18">
        <v>-99</v>
      </c>
      <c r="C596" s="18">
        <v>-99</v>
      </c>
      <c r="D596" s="18">
        <v>-99</v>
      </c>
      <c r="E596" s="18">
        <v>-99</v>
      </c>
    </row>
    <row r="597" spans="1:5" ht="14.25" customHeight="1" x14ac:dyDescent="0.2">
      <c r="A597" s="18">
        <v>-999</v>
      </c>
      <c r="B597" s="18">
        <v>-99</v>
      </c>
      <c r="C597" s="18">
        <v>-99</v>
      </c>
      <c r="D597" s="18">
        <v>-99</v>
      </c>
      <c r="E597" s="18">
        <v>-99</v>
      </c>
    </row>
    <row r="598" spans="1:5" ht="14.25" customHeight="1" x14ac:dyDescent="0.2">
      <c r="A598" s="18">
        <v>12</v>
      </c>
      <c r="B598" s="18">
        <v>2</v>
      </c>
      <c r="C598" s="18" t="s">
        <v>101</v>
      </c>
      <c r="D598" s="18" t="s">
        <v>7169</v>
      </c>
      <c r="E598" s="18">
        <v>68</v>
      </c>
    </row>
    <row r="599" spans="1:5" ht="14.25" customHeight="1" x14ac:dyDescent="0.2">
      <c r="A599" s="18">
        <v>-99</v>
      </c>
      <c r="B599" s="18">
        <v>126</v>
      </c>
      <c r="C599" s="18">
        <v>211</v>
      </c>
      <c r="D599" s="18">
        <v>2</v>
      </c>
      <c r="E599" s="18" t="s">
        <v>7178</v>
      </c>
    </row>
    <row r="600" spans="1:5" ht="14.25" customHeight="1" x14ac:dyDescent="0.2">
      <c r="A600" s="18">
        <v>-99</v>
      </c>
      <c r="B600" s="18">
        <v>-99</v>
      </c>
      <c r="C600" s="18">
        <v>-99</v>
      </c>
      <c r="D600" s="18">
        <v>-99</v>
      </c>
      <c r="E600" s="18">
        <v>-99</v>
      </c>
    </row>
    <row r="601" spans="1:5" ht="14.25" customHeight="1" x14ac:dyDescent="0.2">
      <c r="A601" s="18">
        <v>-99</v>
      </c>
      <c r="B601" s="18">
        <v>-99</v>
      </c>
      <c r="C601" s="18">
        <v>-99</v>
      </c>
      <c r="D601" s="18">
        <v>-99</v>
      </c>
      <c r="E601" s="18">
        <v>-99</v>
      </c>
    </row>
    <row r="602" spans="1:5" ht="14.25" customHeight="1" x14ac:dyDescent="0.2">
      <c r="A602" s="18" t="s">
        <v>101</v>
      </c>
      <c r="B602" s="18" t="s">
        <v>7175</v>
      </c>
      <c r="C602" s="18">
        <v>13</v>
      </c>
      <c r="D602" s="18">
        <v>26</v>
      </c>
      <c r="E602" s="18">
        <v>6</v>
      </c>
    </row>
    <row r="603" spans="1:5" ht="14.25" customHeight="1" x14ac:dyDescent="0.2">
      <c r="A603" s="18">
        <v>-999</v>
      </c>
      <c r="B603" s="18" t="s">
        <v>7319</v>
      </c>
      <c r="C603" s="18" t="s">
        <v>7320</v>
      </c>
      <c r="D603" s="18">
        <v>28</v>
      </c>
      <c r="E603" s="18">
        <v>11</v>
      </c>
    </row>
    <row r="604" spans="1:5" ht="14.25" customHeight="1" x14ac:dyDescent="0.2">
      <c r="A604" s="18" t="s">
        <v>7225</v>
      </c>
      <c r="B604" s="18" t="s">
        <v>125</v>
      </c>
      <c r="C604" s="18">
        <v>-99</v>
      </c>
      <c r="D604" s="18" t="s">
        <v>7169</v>
      </c>
      <c r="E604" s="18" t="s">
        <v>101</v>
      </c>
    </row>
    <row r="605" spans="1:5" ht="14.25" customHeight="1" x14ac:dyDescent="0.2">
      <c r="A605" s="18">
        <v>-99</v>
      </c>
      <c r="B605" s="18" t="s">
        <v>7187</v>
      </c>
      <c r="C605" s="18">
        <v>1</v>
      </c>
      <c r="D605" s="18" t="s">
        <v>7169</v>
      </c>
      <c r="E605" s="18">
        <v>13</v>
      </c>
    </row>
    <row r="606" spans="1:5" ht="14.25" customHeight="1" x14ac:dyDescent="0.2">
      <c r="A606" s="18">
        <v>-99</v>
      </c>
      <c r="B606" s="18">
        <v>-99</v>
      </c>
      <c r="C606" s="18">
        <v>-99</v>
      </c>
      <c r="D606" s="18">
        <v>-99</v>
      </c>
      <c r="E606" s="18">
        <v>-99</v>
      </c>
    </row>
    <row r="607" spans="1:5" ht="14.25" customHeight="1" x14ac:dyDescent="0.2">
      <c r="A607" s="18" t="s">
        <v>101</v>
      </c>
      <c r="B607" s="118">
        <v>44717</v>
      </c>
      <c r="C607" s="18">
        <v>26</v>
      </c>
      <c r="D607" s="18">
        <v>-99</v>
      </c>
      <c r="E607" s="18">
        <v>-99</v>
      </c>
    </row>
    <row r="608" spans="1:5" ht="14.25" customHeight="1" x14ac:dyDescent="0.2">
      <c r="A608" s="18">
        <v>-999</v>
      </c>
      <c r="B608" s="18">
        <v>-999</v>
      </c>
      <c r="C608" s="18">
        <v>-99</v>
      </c>
      <c r="D608" s="18">
        <v>-999</v>
      </c>
      <c r="E608" s="18">
        <v>12</v>
      </c>
    </row>
    <row r="609" spans="1:5" ht="14.25" customHeight="1" x14ac:dyDescent="0.2">
      <c r="A609" s="18" t="s">
        <v>101</v>
      </c>
      <c r="B609" s="18" t="s">
        <v>7168</v>
      </c>
      <c r="C609" s="18">
        <v>2310</v>
      </c>
      <c r="D609" s="18" t="s">
        <v>7178</v>
      </c>
      <c r="E609" s="18">
        <v>6</v>
      </c>
    </row>
    <row r="610" spans="1:5" ht="14.25" customHeight="1" x14ac:dyDescent="0.2">
      <c r="A610" s="18" t="s">
        <v>101</v>
      </c>
      <c r="B610" s="18" t="s">
        <v>7178</v>
      </c>
      <c r="C610" s="18">
        <v>1</v>
      </c>
      <c r="D610" s="18" t="s">
        <v>101</v>
      </c>
      <c r="E610" s="18">
        <v>11</v>
      </c>
    </row>
    <row r="611" spans="1:5" ht="14.25" customHeight="1" x14ac:dyDescent="0.2">
      <c r="A611" s="18">
        <v>-99</v>
      </c>
      <c r="B611" s="18">
        <v>-99</v>
      </c>
      <c r="C611" s="18">
        <v>-99</v>
      </c>
      <c r="D611" s="18">
        <v>-99</v>
      </c>
      <c r="E611" s="18">
        <v>-99</v>
      </c>
    </row>
    <row r="612" spans="1:5" ht="14.25" customHeight="1" x14ac:dyDescent="0.2">
      <c r="A612" s="18" t="s">
        <v>7169</v>
      </c>
      <c r="B612" s="18" t="s">
        <v>7255</v>
      </c>
      <c r="C612" s="18">
        <v>12</v>
      </c>
      <c r="D612" s="18" t="s">
        <v>7169</v>
      </c>
      <c r="E612" s="18">
        <v>12</v>
      </c>
    </row>
    <row r="613" spans="1:5" ht="14.25" customHeight="1" x14ac:dyDescent="0.2">
      <c r="A613" s="18" t="s">
        <v>7206</v>
      </c>
      <c r="B613" s="18">
        <v>211</v>
      </c>
      <c r="C613" s="18">
        <v>123</v>
      </c>
      <c r="D613" s="18" t="s">
        <v>7184</v>
      </c>
      <c r="E613" s="18">
        <v>-99</v>
      </c>
    </row>
    <row r="614" spans="1:5" ht="14.25" customHeight="1" x14ac:dyDescent="0.2">
      <c r="A614" s="18">
        <v>-99</v>
      </c>
      <c r="B614" s="18">
        <v>-99</v>
      </c>
      <c r="C614" s="18">
        <v>-99</v>
      </c>
      <c r="D614" s="18">
        <v>-99</v>
      </c>
      <c r="E614" s="18">
        <v>-99</v>
      </c>
    </row>
    <row r="615" spans="1:5" ht="14.25" customHeight="1" x14ac:dyDescent="0.2">
      <c r="A615" s="18">
        <v>-999</v>
      </c>
      <c r="B615" s="18">
        <v>2</v>
      </c>
      <c r="C615" s="18">
        <v>-99</v>
      </c>
      <c r="D615" s="18">
        <v>-99</v>
      </c>
      <c r="E615" s="18">
        <v>-99</v>
      </c>
    </row>
    <row r="616" spans="1:5" ht="14.25" customHeight="1" x14ac:dyDescent="0.2">
      <c r="A616" s="18">
        <v>-99</v>
      </c>
      <c r="B616" s="18">
        <v>-99</v>
      </c>
      <c r="C616" s="18">
        <v>-99</v>
      </c>
      <c r="D616" s="18">
        <v>-99</v>
      </c>
      <c r="E616" s="18">
        <v>-99</v>
      </c>
    </row>
    <row r="617" spans="1:5" ht="14.25" customHeight="1" x14ac:dyDescent="0.2">
      <c r="A617" s="18">
        <v>6</v>
      </c>
      <c r="B617" s="18" t="s">
        <v>125</v>
      </c>
      <c r="C617" s="18">
        <v>1</v>
      </c>
      <c r="D617" s="18" t="s">
        <v>7177</v>
      </c>
      <c r="E617" s="18">
        <v>13</v>
      </c>
    </row>
    <row r="618" spans="1:5" ht="14.25" customHeight="1" x14ac:dyDescent="0.2">
      <c r="A618" s="18" t="s">
        <v>7181</v>
      </c>
      <c r="B618" s="18">
        <v>1</v>
      </c>
      <c r="C618" s="18">
        <v>26</v>
      </c>
      <c r="D618" s="18" t="s">
        <v>125</v>
      </c>
      <c r="E618" s="18">
        <v>7</v>
      </c>
    </row>
    <row r="619" spans="1:5" ht="14.25" customHeight="1" x14ac:dyDescent="0.2">
      <c r="A619" s="18">
        <v>-99</v>
      </c>
      <c r="B619" s="18">
        <v>-999</v>
      </c>
      <c r="C619" s="18">
        <v>-999</v>
      </c>
      <c r="D619" s="18">
        <v>-99</v>
      </c>
      <c r="E619" s="18">
        <v>-99</v>
      </c>
    </row>
    <row r="620" spans="1:5" ht="14.25" customHeight="1" x14ac:dyDescent="0.2">
      <c r="A620" s="18">
        <v>-99</v>
      </c>
      <c r="B620" s="18" t="s">
        <v>7184</v>
      </c>
      <c r="C620" s="18">
        <v>1</v>
      </c>
      <c r="D620" s="18">
        <v>26</v>
      </c>
      <c r="E620" s="18">
        <v>68</v>
      </c>
    </row>
    <row r="621" spans="1:5" ht="14.25" customHeight="1" x14ac:dyDescent="0.2">
      <c r="A621" s="18">
        <v>6</v>
      </c>
      <c r="B621" s="18" t="s">
        <v>125</v>
      </c>
      <c r="C621" s="18">
        <v>-999</v>
      </c>
      <c r="D621" s="18">
        <v>-99</v>
      </c>
      <c r="E621" s="18">
        <v>-99</v>
      </c>
    </row>
    <row r="622" spans="1:5" ht="14.25" customHeight="1" x14ac:dyDescent="0.2">
      <c r="A622" s="18">
        <v>6</v>
      </c>
      <c r="B622" s="18">
        <v>-999</v>
      </c>
      <c r="C622" s="18">
        <v>-999</v>
      </c>
      <c r="D622" s="18">
        <v>237</v>
      </c>
      <c r="E622" s="18">
        <v>12</v>
      </c>
    </row>
    <row r="623" spans="1:5" ht="14.25" customHeight="1" x14ac:dyDescent="0.2">
      <c r="A623" s="119">
        <v>24929</v>
      </c>
      <c r="B623" s="18" t="s">
        <v>7228</v>
      </c>
      <c r="C623" s="18">
        <v>26</v>
      </c>
      <c r="D623" s="18">
        <v>18</v>
      </c>
      <c r="E623" s="18">
        <v>6</v>
      </c>
    </row>
    <row r="624" spans="1:5" ht="14.25" customHeight="1" x14ac:dyDescent="0.2">
      <c r="A624" s="18" t="s">
        <v>125</v>
      </c>
      <c r="B624" s="18" t="s">
        <v>125</v>
      </c>
      <c r="C624" s="18">
        <v>2</v>
      </c>
      <c r="D624" s="18">
        <v>12</v>
      </c>
      <c r="E624" s="18">
        <v>13</v>
      </c>
    </row>
    <row r="625" spans="1:5" ht="14.25" customHeight="1" x14ac:dyDescent="0.2">
      <c r="A625" s="18">
        <v>78</v>
      </c>
      <c r="B625" s="18">
        <v>13</v>
      </c>
      <c r="C625" s="18">
        <v>-999</v>
      </c>
      <c r="D625" s="18">
        <v>6</v>
      </c>
      <c r="E625" s="18">
        <v>13</v>
      </c>
    </row>
    <row r="626" spans="1:5" ht="14.25" customHeight="1" x14ac:dyDescent="0.2">
      <c r="A626" s="18">
        <v>310</v>
      </c>
      <c r="B626" s="18" t="s">
        <v>7205</v>
      </c>
      <c r="C626" s="18">
        <v>2</v>
      </c>
      <c r="D626" s="18" t="s">
        <v>7321</v>
      </c>
      <c r="E626" s="18">
        <v>13</v>
      </c>
    </row>
    <row r="627" spans="1:5" ht="14.25" customHeight="1" x14ac:dyDescent="0.2">
      <c r="A627" s="18">
        <v>-99</v>
      </c>
      <c r="B627" s="18">
        <v>-99</v>
      </c>
      <c r="C627" s="18">
        <v>-99</v>
      </c>
      <c r="D627" s="18">
        <v>-99</v>
      </c>
      <c r="E627" s="18">
        <v>-99</v>
      </c>
    </row>
    <row r="628" spans="1:5" ht="14.25" customHeight="1" x14ac:dyDescent="0.2">
      <c r="A628" s="18">
        <v>6</v>
      </c>
      <c r="B628" s="18" t="s">
        <v>101</v>
      </c>
      <c r="C628" s="18">
        <v>-999</v>
      </c>
      <c r="D628" s="18" t="s">
        <v>101</v>
      </c>
      <c r="E628" s="18" t="s">
        <v>7242</v>
      </c>
    </row>
    <row r="629" spans="1:5" ht="14.25" customHeight="1" x14ac:dyDescent="0.2">
      <c r="A629" s="18" t="s">
        <v>101</v>
      </c>
      <c r="B629" s="18">
        <v>3</v>
      </c>
      <c r="C629" s="18">
        <v>2</v>
      </c>
      <c r="D629" s="18">
        <v>2</v>
      </c>
      <c r="E629" s="18" t="s">
        <v>7178</v>
      </c>
    </row>
    <row r="630" spans="1:5" ht="14.25" customHeight="1" x14ac:dyDescent="0.2">
      <c r="A630" s="18">
        <v>-99</v>
      </c>
      <c r="B630" s="18">
        <v>-99</v>
      </c>
      <c r="C630" s="18">
        <v>-99</v>
      </c>
      <c r="D630" s="18">
        <v>-99</v>
      </c>
      <c r="E630" s="18">
        <v>-99</v>
      </c>
    </row>
    <row r="631" spans="1:5" ht="14.25" customHeight="1" x14ac:dyDescent="0.2">
      <c r="A631" s="18">
        <v>-99</v>
      </c>
      <c r="B631" s="18">
        <v>-99</v>
      </c>
      <c r="C631" s="18">
        <v>-99</v>
      </c>
      <c r="D631" s="18">
        <v>-99</v>
      </c>
      <c r="E631" s="18">
        <v>-99</v>
      </c>
    </row>
    <row r="632" spans="1:5" ht="14.25" customHeight="1" x14ac:dyDescent="0.2">
      <c r="A632" s="18">
        <v>-99</v>
      </c>
      <c r="B632" s="18" t="s">
        <v>7322</v>
      </c>
      <c r="C632" s="18">
        <v>-99</v>
      </c>
      <c r="D632" s="18" t="s">
        <v>7237</v>
      </c>
      <c r="E632" s="18" t="s">
        <v>7214</v>
      </c>
    </row>
    <row r="633" spans="1:5" ht="14.25" customHeight="1" x14ac:dyDescent="0.2">
      <c r="A633" s="18">
        <v>-99</v>
      </c>
      <c r="B633" s="18">
        <v>-99</v>
      </c>
      <c r="C633" s="18">
        <v>-99</v>
      </c>
      <c r="D633" s="18">
        <v>-99</v>
      </c>
      <c r="E633" s="18">
        <v>-99</v>
      </c>
    </row>
    <row r="634" spans="1:5" ht="14.25" customHeight="1" x14ac:dyDescent="0.2">
      <c r="A634" s="18" t="s">
        <v>7181</v>
      </c>
      <c r="B634" s="18" t="s">
        <v>7297</v>
      </c>
      <c r="C634" s="18">
        <v>123</v>
      </c>
      <c r="D634" s="18" t="s">
        <v>7166</v>
      </c>
      <c r="E634" s="18">
        <v>8</v>
      </c>
    </row>
    <row r="635" spans="1:5" ht="14.25" customHeight="1" x14ac:dyDescent="0.2">
      <c r="A635" s="18">
        <v>-99</v>
      </c>
      <c r="B635" s="18">
        <v>-99</v>
      </c>
      <c r="C635" s="18">
        <v>-99</v>
      </c>
      <c r="D635" s="18">
        <v>-99</v>
      </c>
      <c r="E635" s="18">
        <v>-99</v>
      </c>
    </row>
    <row r="636" spans="1:5" ht="14.25" customHeight="1" x14ac:dyDescent="0.2">
      <c r="A636" s="18">
        <v>6</v>
      </c>
      <c r="B636" s="18" t="s">
        <v>1248</v>
      </c>
      <c r="C636" s="18">
        <v>-999</v>
      </c>
      <c r="D636" s="18">
        <v>-999</v>
      </c>
      <c r="E636" s="18">
        <v>13</v>
      </c>
    </row>
    <row r="637" spans="1:5" ht="14.25" customHeight="1" x14ac:dyDescent="0.2">
      <c r="A637" s="18">
        <v>-99</v>
      </c>
      <c r="B637" s="18">
        <v>-99</v>
      </c>
      <c r="C637" s="18">
        <v>-99</v>
      </c>
      <c r="D637" s="18">
        <v>-99</v>
      </c>
      <c r="E637" s="18">
        <v>-99</v>
      </c>
    </row>
    <row r="638" spans="1:5" ht="14.25" customHeight="1" x14ac:dyDescent="0.2">
      <c r="A638" s="18">
        <v>7</v>
      </c>
      <c r="B638" s="18">
        <v>12</v>
      </c>
      <c r="C638" s="18">
        <v>211</v>
      </c>
      <c r="D638" s="18">
        <v>2</v>
      </c>
      <c r="E638" s="18" t="s">
        <v>7178</v>
      </c>
    </row>
    <row r="639" spans="1:5" ht="14.25" customHeight="1" x14ac:dyDescent="0.2">
      <c r="A639" s="18">
        <v>-999</v>
      </c>
      <c r="B639" s="18" t="s">
        <v>7205</v>
      </c>
      <c r="C639" s="18">
        <v>2</v>
      </c>
      <c r="D639" s="18" t="s">
        <v>101</v>
      </c>
      <c r="E639" s="18">
        <v>7</v>
      </c>
    </row>
    <row r="640" spans="1:5" ht="14.25" customHeight="1" x14ac:dyDescent="0.2">
      <c r="A640" s="18">
        <v>-99</v>
      </c>
      <c r="B640" s="18">
        <v>-99</v>
      </c>
      <c r="C640" s="18">
        <v>-99</v>
      </c>
      <c r="D640" s="18">
        <v>-99</v>
      </c>
      <c r="E640" s="18">
        <v>-99</v>
      </c>
    </row>
    <row r="641" spans="1:5" ht="14.25" customHeight="1" x14ac:dyDescent="0.2">
      <c r="A641" s="18" t="s">
        <v>101</v>
      </c>
      <c r="B641" s="18">
        <v>-99</v>
      </c>
      <c r="C641" s="18" t="s">
        <v>101</v>
      </c>
      <c r="D641" s="18">
        <v>-999</v>
      </c>
      <c r="E641" s="18">
        <v>-99</v>
      </c>
    </row>
    <row r="642" spans="1:5" ht="14.25" customHeight="1" x14ac:dyDescent="0.2">
      <c r="A642" s="18">
        <v>6</v>
      </c>
      <c r="B642" s="18">
        <v>12</v>
      </c>
      <c r="C642" s="18">
        <v>-99</v>
      </c>
      <c r="D642" s="18">
        <v>-99</v>
      </c>
      <c r="E642" s="18">
        <v>-99</v>
      </c>
    </row>
    <row r="643" spans="1:5" ht="14.25" customHeight="1" x14ac:dyDescent="0.2">
      <c r="A643" s="18" t="s">
        <v>101</v>
      </c>
      <c r="B643" s="18">
        <v>17</v>
      </c>
      <c r="C643" s="18">
        <v>2</v>
      </c>
      <c r="D643" s="18" t="s">
        <v>101</v>
      </c>
      <c r="E643" s="18" t="s">
        <v>101</v>
      </c>
    </row>
    <row r="644" spans="1:5" ht="14.25" customHeight="1" x14ac:dyDescent="0.2">
      <c r="A644" s="18">
        <v>-99</v>
      </c>
      <c r="B644" s="18">
        <v>-99</v>
      </c>
      <c r="C644" s="18">
        <v>-99</v>
      </c>
      <c r="D644" s="18">
        <v>-99</v>
      </c>
      <c r="E644" s="18">
        <v>-99</v>
      </c>
    </row>
    <row r="645" spans="1:5" ht="14.25" customHeight="1" x14ac:dyDescent="0.2">
      <c r="A645" s="18">
        <v>6</v>
      </c>
      <c r="B645" s="18">
        <v>-999</v>
      </c>
      <c r="C645" s="18">
        <v>-999</v>
      </c>
      <c r="D645" s="18">
        <v>-99</v>
      </c>
      <c r="E645" s="18">
        <v>-99</v>
      </c>
    </row>
    <row r="646" spans="1:5" ht="14.25" customHeight="1" x14ac:dyDescent="0.2">
      <c r="A646" s="18">
        <v>6</v>
      </c>
      <c r="B646" s="18">
        <v>16</v>
      </c>
      <c r="C646" s="18">
        <v>2</v>
      </c>
      <c r="D646" s="18" t="s">
        <v>7169</v>
      </c>
      <c r="E646" s="18">
        <v>812</v>
      </c>
    </row>
    <row r="647" spans="1:5" ht="14.25" customHeight="1" x14ac:dyDescent="0.2">
      <c r="A647" s="18">
        <v>-99</v>
      </c>
      <c r="B647" s="18">
        <v>-99</v>
      </c>
      <c r="C647" s="18">
        <v>212</v>
      </c>
      <c r="D647" s="18">
        <v>-99</v>
      </c>
      <c r="E647" s="18">
        <v>-99</v>
      </c>
    </row>
    <row r="648" spans="1:5" ht="14.25" customHeight="1" x14ac:dyDescent="0.2">
      <c r="A648" s="18">
        <v>168</v>
      </c>
      <c r="B648" s="118">
        <v>44777</v>
      </c>
      <c r="C648" s="18">
        <v>-99</v>
      </c>
      <c r="D648" s="18" t="s">
        <v>7164</v>
      </c>
      <c r="E648" s="18" t="s">
        <v>7234</v>
      </c>
    </row>
    <row r="649" spans="1:5" ht="14.25" customHeight="1" x14ac:dyDescent="0.2">
      <c r="A649" s="18">
        <v>-99</v>
      </c>
      <c r="B649" s="18">
        <v>-99</v>
      </c>
      <c r="C649" s="18">
        <v>-99</v>
      </c>
      <c r="D649" s="18">
        <v>-99</v>
      </c>
      <c r="E649" s="18">
        <v>-99</v>
      </c>
    </row>
    <row r="650" spans="1:5" ht="14.25" customHeight="1" x14ac:dyDescent="0.2">
      <c r="A650" s="18">
        <v>2</v>
      </c>
      <c r="B650" s="18" t="s">
        <v>7323</v>
      </c>
      <c r="C650" s="18">
        <v>123</v>
      </c>
      <c r="D650" s="18" t="s">
        <v>7192</v>
      </c>
      <c r="E650" s="18">
        <v>6812</v>
      </c>
    </row>
    <row r="651" spans="1:5" ht="14.25" customHeight="1" x14ac:dyDescent="0.2">
      <c r="A651" s="18">
        <v>-99</v>
      </c>
      <c r="B651" s="18">
        <v>-99</v>
      </c>
      <c r="C651" s="18">
        <v>-99</v>
      </c>
      <c r="D651" s="18">
        <v>-99</v>
      </c>
      <c r="E651" s="18">
        <v>-99</v>
      </c>
    </row>
    <row r="652" spans="1:5" ht="14.25" customHeight="1" x14ac:dyDescent="0.2">
      <c r="A652" s="18">
        <v>-999</v>
      </c>
      <c r="B652" s="18">
        <v>1236</v>
      </c>
      <c r="C652" s="18">
        <v>2</v>
      </c>
      <c r="D652" s="18" t="s">
        <v>7178</v>
      </c>
      <c r="E652" s="18" t="s">
        <v>7324</v>
      </c>
    </row>
    <row r="653" spans="1:5" ht="14.25" customHeight="1" x14ac:dyDescent="0.2">
      <c r="A653" s="18">
        <v>-999</v>
      </c>
      <c r="B653" s="18">
        <v>-99</v>
      </c>
      <c r="C653" s="18">
        <v>-99</v>
      </c>
      <c r="D653" s="18" t="s">
        <v>101</v>
      </c>
      <c r="E653" s="18">
        <v>12</v>
      </c>
    </row>
    <row r="654" spans="1:5" ht="14.25" customHeight="1" x14ac:dyDescent="0.2">
      <c r="A654" s="18">
        <v>-999</v>
      </c>
      <c r="D654" s="18" t="s">
        <v>101</v>
      </c>
      <c r="E654" s="18">
        <v>8</v>
      </c>
    </row>
    <row r="655" spans="1:5" ht="14.25" customHeight="1" x14ac:dyDescent="0.2">
      <c r="A655" s="18">
        <v>-99</v>
      </c>
      <c r="D655" s="18">
        <v>-99</v>
      </c>
      <c r="E655" s="18">
        <v>-99</v>
      </c>
    </row>
    <row r="656" spans="1:5" ht="14.25" customHeight="1" x14ac:dyDescent="0.2">
      <c r="A656" s="119">
        <v>24929</v>
      </c>
      <c r="B656" s="18" t="s">
        <v>7325</v>
      </c>
      <c r="C656" s="18">
        <v>26</v>
      </c>
      <c r="D656" s="18" t="s">
        <v>7326</v>
      </c>
      <c r="E656" s="18">
        <v>11</v>
      </c>
    </row>
    <row r="657" spans="1:5" ht="14.25" customHeight="1" x14ac:dyDescent="0.2">
      <c r="A657" s="18">
        <v>-99</v>
      </c>
      <c r="B657" s="18">
        <v>-99</v>
      </c>
      <c r="C657" s="18">
        <v>-99</v>
      </c>
      <c r="D657" s="18">
        <v>-99</v>
      </c>
      <c r="E657" s="18">
        <v>-99</v>
      </c>
    </row>
    <row r="658" spans="1:5" ht="14.25" customHeight="1" x14ac:dyDescent="0.2">
      <c r="A658" s="18">
        <v>10</v>
      </c>
      <c r="B658" s="18" t="s">
        <v>7205</v>
      </c>
      <c r="C658" s="18">
        <v>-99</v>
      </c>
      <c r="D658" s="18" t="s">
        <v>7178</v>
      </c>
      <c r="E658" s="18">
        <v>-99</v>
      </c>
    </row>
    <row r="659" spans="1:5" ht="14.25" customHeight="1" x14ac:dyDescent="0.2">
      <c r="A659" s="18">
        <v>-99</v>
      </c>
      <c r="B659" s="18">
        <v>-99</v>
      </c>
      <c r="C659" s="18">
        <v>-99</v>
      </c>
      <c r="D659" s="18">
        <v>-99</v>
      </c>
      <c r="E659" s="18">
        <v>-99</v>
      </c>
    </row>
    <row r="660" spans="1:5" ht="14.25" customHeight="1" x14ac:dyDescent="0.2">
      <c r="A660" s="118">
        <v>44717</v>
      </c>
      <c r="B660" s="18" t="s">
        <v>7327</v>
      </c>
      <c r="C660" s="18">
        <v>211</v>
      </c>
      <c r="D660" s="18" t="s">
        <v>7169</v>
      </c>
      <c r="E660" s="18" t="s">
        <v>7178</v>
      </c>
    </row>
    <row r="661" spans="1:5" ht="14.25" customHeight="1" x14ac:dyDescent="0.2">
      <c r="A661" s="18">
        <v>-99</v>
      </c>
      <c r="B661" s="18">
        <v>-99</v>
      </c>
      <c r="C661" s="18">
        <v>-99</v>
      </c>
      <c r="D661" s="18">
        <v>-99</v>
      </c>
      <c r="E661" s="18">
        <v>-99</v>
      </c>
    </row>
    <row r="662" spans="1:5" ht="14.25" customHeight="1" x14ac:dyDescent="0.2">
      <c r="A662" s="18">
        <v>-99</v>
      </c>
      <c r="B662" s="18">
        <v>-99</v>
      </c>
      <c r="C662" s="18">
        <v>-99</v>
      </c>
      <c r="D662" s="18">
        <v>-99</v>
      </c>
      <c r="E662" s="18">
        <v>-99</v>
      </c>
    </row>
    <row r="663" spans="1:5" ht="14.25" customHeight="1" x14ac:dyDescent="0.2">
      <c r="A663" s="18" t="s">
        <v>7192</v>
      </c>
      <c r="B663" s="18" t="s">
        <v>7212</v>
      </c>
      <c r="C663" s="18">
        <v>12</v>
      </c>
      <c r="D663" s="18" t="s">
        <v>7328</v>
      </c>
      <c r="E663" s="18" t="s">
        <v>7166</v>
      </c>
    </row>
    <row r="664" spans="1:5" ht="14.25" customHeight="1" x14ac:dyDescent="0.2">
      <c r="A664" s="18">
        <v>2</v>
      </c>
      <c r="B664" s="18">
        <v>-999</v>
      </c>
      <c r="C664" s="18">
        <v>23</v>
      </c>
      <c r="D664" s="18" t="s">
        <v>125</v>
      </c>
      <c r="E664" s="18">
        <v>13</v>
      </c>
    </row>
    <row r="665" spans="1:5" ht="14.25" customHeight="1" x14ac:dyDescent="0.2">
      <c r="A665" s="18">
        <v>6</v>
      </c>
      <c r="B665" s="18" t="s">
        <v>7212</v>
      </c>
      <c r="C665" s="18">
        <v>271112</v>
      </c>
      <c r="D665" s="18">
        <v>23</v>
      </c>
      <c r="E665" s="18">
        <v>8</v>
      </c>
    </row>
    <row r="666" spans="1:5" ht="14.25" customHeight="1" x14ac:dyDescent="0.2">
      <c r="A666" s="18">
        <v>2</v>
      </c>
      <c r="B666" s="18">
        <v>211</v>
      </c>
      <c r="C666" s="18">
        <v>2</v>
      </c>
      <c r="D666" s="18" t="s">
        <v>101</v>
      </c>
      <c r="E666" s="18">
        <v>7</v>
      </c>
    </row>
    <row r="667" spans="1:5" ht="14.25" customHeight="1" x14ac:dyDescent="0.2">
      <c r="A667" s="18">
        <v>6</v>
      </c>
      <c r="B667" s="18" t="s">
        <v>7168</v>
      </c>
      <c r="C667" s="18">
        <v>26</v>
      </c>
      <c r="D667" s="18" t="s">
        <v>101</v>
      </c>
      <c r="E667" s="18">
        <v>-99</v>
      </c>
    </row>
    <row r="668" spans="1:5" ht="14.25" customHeight="1" x14ac:dyDescent="0.2">
      <c r="A668" s="18">
        <v>27</v>
      </c>
      <c r="B668" s="18">
        <v>112</v>
      </c>
      <c r="C668" s="18">
        <v>2</v>
      </c>
      <c r="D668" s="18">
        <v>-99</v>
      </c>
      <c r="E668" s="18" t="s">
        <v>101</v>
      </c>
    </row>
    <row r="669" spans="1:5" ht="14.25" customHeight="1" x14ac:dyDescent="0.2">
      <c r="A669" s="18" t="s">
        <v>4417</v>
      </c>
      <c r="B669" s="18" t="s">
        <v>7205</v>
      </c>
      <c r="C669" s="18">
        <v>23</v>
      </c>
      <c r="D669" s="18" t="s">
        <v>101</v>
      </c>
      <c r="E669" s="18">
        <v>7</v>
      </c>
    </row>
    <row r="670" spans="1:5" ht="14.25" customHeight="1" x14ac:dyDescent="0.2">
      <c r="A670" s="18">
        <v>3</v>
      </c>
      <c r="B670" s="18" t="s">
        <v>7329</v>
      </c>
      <c r="C670" s="18">
        <v>1</v>
      </c>
      <c r="D670" s="18" t="s">
        <v>101</v>
      </c>
      <c r="E670" s="18">
        <v>6</v>
      </c>
    </row>
    <row r="671" spans="1:5" ht="14.25" customHeight="1" x14ac:dyDescent="0.2">
      <c r="A671" s="18">
        <v>23</v>
      </c>
      <c r="B671" s="18">
        <v>16</v>
      </c>
      <c r="C671" s="18">
        <v>1</v>
      </c>
      <c r="D671" s="18" t="s">
        <v>101</v>
      </c>
      <c r="E671" s="18">
        <v>6</v>
      </c>
    </row>
    <row r="672" spans="1:5" ht="14.25" customHeight="1" x14ac:dyDescent="0.2">
      <c r="A672" s="18" t="s">
        <v>101</v>
      </c>
      <c r="B672" s="18" t="s">
        <v>7228</v>
      </c>
      <c r="C672" s="18">
        <v>26711</v>
      </c>
      <c r="D672" s="18" t="s">
        <v>101</v>
      </c>
      <c r="E672" s="18">
        <v>812</v>
      </c>
    </row>
    <row r="673" spans="1:5" ht="14.25" customHeight="1" x14ac:dyDescent="0.2">
      <c r="A673" s="18">
        <v>-99</v>
      </c>
      <c r="B673" s="18">
        <v>-99</v>
      </c>
      <c r="C673" s="18">
        <v>-99</v>
      </c>
      <c r="D673" s="18">
        <v>-99</v>
      </c>
      <c r="E673" s="18">
        <v>-99</v>
      </c>
    </row>
    <row r="674" spans="1:5" ht="14.25" customHeight="1" x14ac:dyDescent="0.2">
      <c r="A674" s="18" t="s">
        <v>101</v>
      </c>
      <c r="B674" s="18">
        <v>123711</v>
      </c>
      <c r="C674" s="18">
        <v>-99</v>
      </c>
      <c r="D674" s="18" t="s">
        <v>101</v>
      </c>
      <c r="E674" s="18">
        <v>6</v>
      </c>
    </row>
    <row r="675" spans="1:5" ht="14.25" customHeight="1" x14ac:dyDescent="0.2">
      <c r="A675" s="18">
        <v>6810</v>
      </c>
      <c r="B675" s="18" t="s">
        <v>7330</v>
      </c>
      <c r="C675" s="18">
        <v>-999</v>
      </c>
      <c r="D675" s="18">
        <v>7</v>
      </c>
      <c r="E675" s="18">
        <v>13</v>
      </c>
    </row>
    <row r="676" spans="1:5" ht="14.25" customHeight="1" x14ac:dyDescent="0.2">
      <c r="A676" s="18">
        <v>610</v>
      </c>
      <c r="B676" s="18">
        <v>2</v>
      </c>
      <c r="C676" s="18">
        <v>2</v>
      </c>
      <c r="D676" s="18" t="s">
        <v>101</v>
      </c>
      <c r="E676" s="18" t="s">
        <v>101</v>
      </c>
    </row>
    <row r="677" spans="1:5" ht="14.25" customHeight="1" x14ac:dyDescent="0.2">
      <c r="A677" s="18">
        <v>6</v>
      </c>
      <c r="B677" s="18" t="s">
        <v>7331</v>
      </c>
      <c r="C677" s="18">
        <v>26</v>
      </c>
      <c r="D677" s="18" t="s">
        <v>4417</v>
      </c>
      <c r="E677" s="18">
        <v>2</v>
      </c>
    </row>
    <row r="678" spans="1:5" ht="14.25" customHeight="1" x14ac:dyDescent="0.2">
      <c r="A678" s="18">
        <v>6</v>
      </c>
      <c r="B678" s="18">
        <v>-99</v>
      </c>
      <c r="C678" s="18">
        <v>-99</v>
      </c>
      <c r="D678" s="18">
        <v>-99</v>
      </c>
      <c r="E678" s="18">
        <v>-99</v>
      </c>
    </row>
    <row r="679" spans="1:5" ht="14.25" customHeight="1" x14ac:dyDescent="0.2">
      <c r="A679" s="18">
        <v>7</v>
      </c>
      <c r="B679" s="18">
        <v>1</v>
      </c>
      <c r="C679" s="18">
        <v>211</v>
      </c>
      <c r="D679" s="18" t="s">
        <v>101</v>
      </c>
      <c r="E679" s="18">
        <v>13</v>
      </c>
    </row>
    <row r="680" spans="1:5" ht="14.25" customHeight="1" x14ac:dyDescent="0.2">
      <c r="A680" s="18">
        <v>-99</v>
      </c>
      <c r="C680" s="18">
        <v>-99</v>
      </c>
      <c r="D680" s="18" t="s">
        <v>101</v>
      </c>
      <c r="E680" s="18">
        <v>-99</v>
      </c>
    </row>
    <row r="681" spans="1:5" ht="14.25" customHeight="1" x14ac:dyDescent="0.2">
      <c r="A681" s="18">
        <v>-99</v>
      </c>
      <c r="B681" s="18" t="s">
        <v>7332</v>
      </c>
      <c r="C681" s="18">
        <v>236711</v>
      </c>
      <c r="D681" s="18" t="s">
        <v>7193</v>
      </c>
      <c r="E681" s="18" t="s">
        <v>101</v>
      </c>
    </row>
    <row r="682" spans="1:5" ht="14.25" customHeight="1" x14ac:dyDescent="0.2">
      <c r="A682" s="18">
        <v>2</v>
      </c>
      <c r="B682" s="18">
        <v>2</v>
      </c>
      <c r="C682" s="18">
        <v>2</v>
      </c>
      <c r="D682" s="18" t="s">
        <v>7169</v>
      </c>
      <c r="E682" s="18">
        <v>6812</v>
      </c>
    </row>
    <row r="683" spans="1:5" ht="14.25" customHeight="1" x14ac:dyDescent="0.2">
      <c r="A683" s="18">
        <v>-999</v>
      </c>
      <c r="B683" s="18">
        <v>-99</v>
      </c>
      <c r="C683" s="18">
        <v>-99</v>
      </c>
      <c r="D683" s="18">
        <v>-99</v>
      </c>
      <c r="E683" s="18">
        <v>-99</v>
      </c>
    </row>
    <row r="684" spans="1:5" ht="14.25" customHeight="1" x14ac:dyDescent="0.2">
      <c r="A684" s="18" t="s">
        <v>7178</v>
      </c>
      <c r="B684" s="18">
        <v>12</v>
      </c>
      <c r="C684" s="18">
        <v>2</v>
      </c>
      <c r="D684" s="18" t="s">
        <v>7169</v>
      </c>
      <c r="E684" s="18" t="s">
        <v>125</v>
      </c>
    </row>
    <row r="685" spans="1:5" ht="14.25" customHeight="1" x14ac:dyDescent="0.2">
      <c r="A685" s="18">
        <v>-99</v>
      </c>
      <c r="B685" s="18">
        <v>36</v>
      </c>
      <c r="C685" s="18">
        <v>2</v>
      </c>
      <c r="D685" s="18">
        <v>-999</v>
      </c>
      <c r="E685" s="18">
        <v>6</v>
      </c>
    </row>
    <row r="686" spans="1:5" ht="14.25" customHeight="1" x14ac:dyDescent="0.2">
      <c r="A686" s="18" t="s">
        <v>7333</v>
      </c>
      <c r="B686" s="18" t="s">
        <v>7210</v>
      </c>
      <c r="C686" s="18">
        <v>26</v>
      </c>
      <c r="D686" s="18" t="s">
        <v>7169</v>
      </c>
      <c r="E686" s="18">
        <v>37</v>
      </c>
    </row>
    <row r="687" spans="1:5" ht="14.25" customHeight="1" x14ac:dyDescent="0.2">
      <c r="A687" s="18" t="s">
        <v>125</v>
      </c>
      <c r="B687" s="18">
        <v>-99</v>
      </c>
      <c r="C687" s="18">
        <v>-99</v>
      </c>
      <c r="D687" s="18">
        <v>-99</v>
      </c>
      <c r="E687" s="18">
        <v>-99</v>
      </c>
    </row>
    <row r="688" spans="1:5" ht="14.25" customHeight="1" x14ac:dyDescent="0.2">
      <c r="A688" s="18" t="s">
        <v>7169</v>
      </c>
      <c r="B688" s="18" t="s">
        <v>7205</v>
      </c>
      <c r="C688" s="18" t="s">
        <v>101</v>
      </c>
      <c r="D688" s="18" t="s">
        <v>101</v>
      </c>
      <c r="E688" s="18">
        <v>-99</v>
      </c>
    </row>
    <row r="689" spans="1:5" ht="14.25" customHeight="1" x14ac:dyDescent="0.2">
      <c r="A689" s="18" t="s">
        <v>7169</v>
      </c>
      <c r="B689" s="18" t="s">
        <v>7187</v>
      </c>
      <c r="C689" s="18">
        <v>3</v>
      </c>
      <c r="D689" s="18" t="s">
        <v>7178</v>
      </c>
      <c r="E689" s="18" t="s">
        <v>7242</v>
      </c>
    </row>
    <row r="690" spans="1:5" ht="14.25" customHeight="1" x14ac:dyDescent="0.2">
      <c r="A690" s="18">
        <v>-99</v>
      </c>
      <c r="B690" s="18">
        <v>-99</v>
      </c>
      <c r="C690" s="18">
        <v>-99</v>
      </c>
      <c r="D690" s="18">
        <v>-99</v>
      </c>
      <c r="E690" s="18">
        <v>-99</v>
      </c>
    </row>
    <row r="691" spans="1:5" ht="14.25" customHeight="1" x14ac:dyDescent="0.2">
      <c r="A691" s="18">
        <v>16</v>
      </c>
      <c r="B691" s="18">
        <v>26</v>
      </c>
      <c r="C691" s="18">
        <v>12311</v>
      </c>
      <c r="D691" s="18">
        <v>12</v>
      </c>
      <c r="E691" s="18">
        <v>812</v>
      </c>
    </row>
    <row r="692" spans="1:5" ht="14.25" customHeight="1" x14ac:dyDescent="0.2">
      <c r="A692" s="18" t="s">
        <v>7165</v>
      </c>
      <c r="B692" s="18" t="s">
        <v>125</v>
      </c>
      <c r="C692" s="18">
        <v>16</v>
      </c>
      <c r="D692" s="18">
        <v>3</v>
      </c>
      <c r="E692" s="18">
        <v>711</v>
      </c>
    </row>
    <row r="693" spans="1:5" ht="14.25" customHeight="1" x14ac:dyDescent="0.2">
      <c r="A693" s="18">
        <v>-99</v>
      </c>
      <c r="B693" s="18">
        <v>-999</v>
      </c>
      <c r="C693" s="18">
        <v>-999</v>
      </c>
      <c r="D693" s="18">
        <v>-999</v>
      </c>
      <c r="E693" s="18">
        <v>13</v>
      </c>
    </row>
    <row r="694" spans="1:5" ht="14.25" customHeight="1" x14ac:dyDescent="0.2">
      <c r="A694" s="18" t="s">
        <v>7164</v>
      </c>
      <c r="B694" s="18" t="s">
        <v>125</v>
      </c>
      <c r="C694" s="18">
        <v>-99</v>
      </c>
      <c r="D694" s="18">
        <v>6</v>
      </c>
      <c r="E694" s="18">
        <v>-99</v>
      </c>
    </row>
    <row r="695" spans="1:5" ht="14.25" customHeight="1" x14ac:dyDescent="0.2">
      <c r="A695" s="18" t="s">
        <v>7185</v>
      </c>
      <c r="B695" s="18">
        <v>1</v>
      </c>
      <c r="C695" s="18">
        <v>2</v>
      </c>
      <c r="D695" s="18">
        <v>3</v>
      </c>
      <c r="E695" s="18" t="s">
        <v>125</v>
      </c>
    </row>
    <row r="696" spans="1:5" ht="14.25" customHeight="1" x14ac:dyDescent="0.2">
      <c r="A696" s="18">
        <v>-99</v>
      </c>
      <c r="B696" s="18">
        <v>-99</v>
      </c>
      <c r="C696" s="18">
        <v>-99</v>
      </c>
      <c r="D696" s="18">
        <v>-99</v>
      </c>
      <c r="E696" s="18">
        <v>-99</v>
      </c>
    </row>
    <row r="697" spans="1:5" ht="14.25" customHeight="1" x14ac:dyDescent="0.2">
      <c r="A697" s="18">
        <v>178</v>
      </c>
      <c r="B697" s="18" t="s">
        <v>7217</v>
      </c>
      <c r="C697" s="118">
        <v>44889</v>
      </c>
      <c r="D697" s="18">
        <v>2</v>
      </c>
      <c r="E697" s="18">
        <v>81112</v>
      </c>
    </row>
    <row r="698" spans="1:5" ht="14.25" customHeight="1" x14ac:dyDescent="0.2">
      <c r="A698" s="18">
        <v>-999</v>
      </c>
      <c r="B698" s="18">
        <v>1</v>
      </c>
      <c r="C698" s="18">
        <v>2</v>
      </c>
      <c r="D698" s="18">
        <v>2</v>
      </c>
      <c r="E698" s="18">
        <v>-99</v>
      </c>
    </row>
    <row r="699" spans="1:5" ht="14.25" customHeight="1" x14ac:dyDescent="0.2">
      <c r="A699" s="18">
        <v>-999</v>
      </c>
      <c r="B699" s="18" t="s">
        <v>7190</v>
      </c>
      <c r="C699" s="18">
        <v>11</v>
      </c>
      <c r="D699" s="18" t="s">
        <v>7178</v>
      </c>
      <c r="E699" s="18">
        <v>8</v>
      </c>
    </row>
    <row r="700" spans="1:5" ht="14.25" customHeight="1" x14ac:dyDescent="0.2">
      <c r="A700" s="18">
        <v>6</v>
      </c>
      <c r="B700" s="18">
        <v>2</v>
      </c>
      <c r="C700" s="18">
        <v>2310</v>
      </c>
      <c r="D700" s="18" t="s">
        <v>101</v>
      </c>
      <c r="E700" s="18" t="s">
        <v>7173</v>
      </c>
    </row>
    <row r="701" spans="1:5" ht="14.25" customHeight="1" x14ac:dyDescent="0.2">
      <c r="A701" s="18" t="s">
        <v>101</v>
      </c>
      <c r="B701" s="18">
        <v>26</v>
      </c>
      <c r="C701" s="18">
        <v>-999</v>
      </c>
      <c r="D701" s="18" t="s">
        <v>101</v>
      </c>
      <c r="E701" s="18">
        <v>6</v>
      </c>
    </row>
    <row r="702" spans="1:5" ht="14.25" customHeight="1" x14ac:dyDescent="0.2">
      <c r="A702" s="18">
        <v>-999</v>
      </c>
      <c r="B702" s="18">
        <v>1</v>
      </c>
      <c r="C702" s="18">
        <v>36</v>
      </c>
      <c r="D702" s="18" t="s">
        <v>7164</v>
      </c>
      <c r="E702" s="18" t="s">
        <v>101</v>
      </c>
    </row>
    <row r="703" spans="1:5" ht="14.25" customHeight="1" x14ac:dyDescent="0.2">
      <c r="A703" s="18">
        <v>37</v>
      </c>
      <c r="B703" s="18" t="s">
        <v>7207</v>
      </c>
      <c r="C703" s="18">
        <v>2</v>
      </c>
      <c r="D703" s="18" t="s">
        <v>4417</v>
      </c>
      <c r="E703" s="18">
        <v>8</v>
      </c>
    </row>
    <row r="704" spans="1:5" ht="14.25" customHeight="1" x14ac:dyDescent="0.2">
      <c r="A704" s="18">
        <v>-999</v>
      </c>
      <c r="B704" s="18" t="s">
        <v>7185</v>
      </c>
      <c r="C704" s="18">
        <v>1112</v>
      </c>
      <c r="D704" s="18" t="s">
        <v>7164</v>
      </c>
      <c r="E704" s="18">
        <v>67</v>
      </c>
    </row>
    <row r="705" spans="1:5" ht="14.25" customHeight="1" x14ac:dyDescent="0.2">
      <c r="A705" s="18">
        <v>10</v>
      </c>
      <c r="B705" s="18" t="s">
        <v>125</v>
      </c>
      <c r="C705" s="18">
        <v>2</v>
      </c>
      <c r="D705" s="18" t="s">
        <v>7169</v>
      </c>
      <c r="E705" s="18">
        <v>8</v>
      </c>
    </row>
    <row r="706" spans="1:5" ht="14.25" customHeight="1" x14ac:dyDescent="0.2">
      <c r="A706" s="18">
        <v>-99</v>
      </c>
      <c r="B706" s="18">
        <v>-99</v>
      </c>
      <c r="C706" s="18">
        <v>-99</v>
      </c>
      <c r="D706" s="18">
        <v>-99</v>
      </c>
      <c r="E706" s="18">
        <v>-99</v>
      </c>
    </row>
    <row r="707" spans="1:5" ht="14.25" customHeight="1" x14ac:dyDescent="0.2">
      <c r="A707" s="18">
        <v>-999</v>
      </c>
      <c r="B707" s="18">
        <v>-99</v>
      </c>
      <c r="C707" s="18">
        <v>-99</v>
      </c>
      <c r="D707" s="18">
        <v>-99</v>
      </c>
      <c r="E707" s="18">
        <v>-99</v>
      </c>
    </row>
    <row r="708" spans="1:5" ht="14.25" customHeight="1" x14ac:dyDescent="0.2">
      <c r="A708" s="18" t="s">
        <v>101</v>
      </c>
      <c r="B708" s="18" t="s">
        <v>125</v>
      </c>
      <c r="C708" s="18">
        <v>-999</v>
      </c>
      <c r="D708" s="18" t="s">
        <v>7167</v>
      </c>
      <c r="E708" s="18">
        <v>13</v>
      </c>
    </row>
    <row r="709" spans="1:5" ht="14.25" customHeight="1" x14ac:dyDescent="0.2">
      <c r="A709" s="18">
        <v>-99</v>
      </c>
      <c r="B709" s="18" t="s">
        <v>7168</v>
      </c>
      <c r="C709" s="18">
        <v>2</v>
      </c>
      <c r="D709" s="18" t="s">
        <v>7169</v>
      </c>
      <c r="E709" s="18">
        <v>1</v>
      </c>
    </row>
    <row r="710" spans="1:5" ht="14.25" customHeight="1" x14ac:dyDescent="0.2">
      <c r="A710" s="18" t="s">
        <v>101</v>
      </c>
      <c r="B710" s="18" t="s">
        <v>7168</v>
      </c>
      <c r="C710" s="18">
        <v>2</v>
      </c>
      <c r="D710" s="18" t="s">
        <v>101</v>
      </c>
      <c r="E710" s="18">
        <v>6</v>
      </c>
    </row>
    <row r="711" spans="1:5" ht="14.25" customHeight="1" x14ac:dyDescent="0.2">
      <c r="A711" s="18">
        <v>16</v>
      </c>
      <c r="B711" s="18">
        <v>6</v>
      </c>
      <c r="C711" s="18">
        <v>-999</v>
      </c>
      <c r="D711" s="18">
        <v>8</v>
      </c>
      <c r="E711" s="18">
        <v>7</v>
      </c>
    </row>
    <row r="712" spans="1:5" ht="14.25" customHeight="1" x14ac:dyDescent="0.2">
      <c r="A712" s="18">
        <v>6</v>
      </c>
      <c r="B712" s="18">
        <v>-999</v>
      </c>
      <c r="C712" s="18">
        <v>-999</v>
      </c>
      <c r="D712" s="18">
        <v>7</v>
      </c>
      <c r="E712" s="18">
        <v>6</v>
      </c>
    </row>
    <row r="713" spans="1:5" ht="14.25" customHeight="1" x14ac:dyDescent="0.2">
      <c r="A713" s="18">
        <v>6</v>
      </c>
      <c r="B713" s="18">
        <v>2</v>
      </c>
      <c r="C713" s="18">
        <v>-999</v>
      </c>
      <c r="D713" s="18" t="s">
        <v>101</v>
      </c>
      <c r="E713" s="18">
        <v>13</v>
      </c>
    </row>
    <row r="714" spans="1:5" ht="14.25" customHeight="1" x14ac:dyDescent="0.2">
      <c r="A714" s="18" t="s">
        <v>7225</v>
      </c>
      <c r="B714" s="18" t="s">
        <v>7168</v>
      </c>
      <c r="C714" s="18">
        <v>2</v>
      </c>
      <c r="D714" s="18" t="s">
        <v>7184</v>
      </c>
      <c r="E714" s="18">
        <v>7</v>
      </c>
    </row>
    <row r="715" spans="1:5" ht="14.25" customHeight="1" x14ac:dyDescent="0.2">
      <c r="A715" s="18">
        <v>-999</v>
      </c>
      <c r="B715" s="18">
        <v>-999</v>
      </c>
      <c r="C715" s="18">
        <v>-999</v>
      </c>
      <c r="D715" s="18">
        <v>-999</v>
      </c>
      <c r="E715" s="18">
        <v>13</v>
      </c>
    </row>
    <row r="716" spans="1:5" ht="14.25" customHeight="1" x14ac:dyDescent="0.2">
      <c r="A716" s="18">
        <v>-99</v>
      </c>
      <c r="B716" s="18">
        <v>-99</v>
      </c>
      <c r="C716" s="18">
        <v>-99</v>
      </c>
      <c r="D716" s="18">
        <v>-99</v>
      </c>
      <c r="E716" s="18">
        <v>-99</v>
      </c>
    </row>
    <row r="717" spans="1:5" ht="14.25" customHeight="1" x14ac:dyDescent="0.2">
      <c r="A717" s="18">
        <v>-99</v>
      </c>
      <c r="B717" s="18">
        <v>2</v>
      </c>
      <c r="C717" s="18">
        <v>2</v>
      </c>
      <c r="D717" s="18" t="s">
        <v>7164</v>
      </c>
      <c r="E717" s="18">
        <v>710</v>
      </c>
    </row>
    <row r="718" spans="1:5" ht="14.25" customHeight="1" x14ac:dyDescent="0.2">
      <c r="A718" s="18">
        <v>-99</v>
      </c>
      <c r="B718" s="18">
        <v>12</v>
      </c>
      <c r="C718" s="18">
        <v>2</v>
      </c>
      <c r="D718" s="18">
        <v>12</v>
      </c>
      <c r="E718" s="18">
        <v>-99</v>
      </c>
    </row>
    <row r="719" spans="1:5" ht="14.25" customHeight="1" x14ac:dyDescent="0.2">
      <c r="A719" s="18">
        <v>-999</v>
      </c>
      <c r="B719" s="18">
        <v>-999</v>
      </c>
      <c r="C719" s="18">
        <v>2</v>
      </c>
      <c r="D719" s="18">
        <v>-999</v>
      </c>
      <c r="E719" s="18">
        <v>8</v>
      </c>
    </row>
    <row r="720" spans="1:5" ht="14.25" customHeight="1" x14ac:dyDescent="0.2">
      <c r="A720" s="18">
        <v>-99</v>
      </c>
      <c r="B720" s="18">
        <v>-99</v>
      </c>
      <c r="C720" s="18">
        <v>-99</v>
      </c>
      <c r="D720" s="18">
        <v>-99</v>
      </c>
      <c r="E720" s="18">
        <v>-99</v>
      </c>
    </row>
    <row r="721" spans="1:5" ht="14.25" customHeight="1" x14ac:dyDescent="0.2">
      <c r="A721" s="18">
        <v>2</v>
      </c>
      <c r="B721" s="18" t="s">
        <v>125</v>
      </c>
      <c r="C721" s="18">
        <v>2</v>
      </c>
      <c r="D721" s="18" t="s">
        <v>7184</v>
      </c>
      <c r="E721" s="18">
        <v>13</v>
      </c>
    </row>
    <row r="722" spans="1:5" ht="14.25" customHeight="1" x14ac:dyDescent="0.2">
      <c r="A722" s="18" t="s">
        <v>101</v>
      </c>
      <c r="B722" s="18" t="s">
        <v>7185</v>
      </c>
      <c r="C722" s="18">
        <v>12</v>
      </c>
      <c r="D722" s="18" t="s">
        <v>101</v>
      </c>
      <c r="E722" s="18">
        <v>-99</v>
      </c>
    </row>
    <row r="723" spans="1:5" ht="14.25" customHeight="1" x14ac:dyDescent="0.2">
      <c r="A723" s="18">
        <v>678</v>
      </c>
      <c r="B723" s="18" t="s">
        <v>7185</v>
      </c>
      <c r="C723" s="18">
        <v>12</v>
      </c>
      <c r="D723" s="18" t="s">
        <v>7178</v>
      </c>
      <c r="E723" s="18">
        <v>6</v>
      </c>
    </row>
    <row r="724" spans="1:5" ht="14.25" customHeight="1" x14ac:dyDescent="0.2">
      <c r="A724" s="18" t="s">
        <v>101</v>
      </c>
      <c r="B724" s="18" t="s">
        <v>7205</v>
      </c>
      <c r="C724" s="18">
        <v>26</v>
      </c>
      <c r="D724" s="18" t="s">
        <v>7169</v>
      </c>
      <c r="E724" s="18">
        <v>8</v>
      </c>
    </row>
    <row r="725" spans="1:5" ht="14.25" customHeight="1" x14ac:dyDescent="0.2">
      <c r="A725" s="18">
        <v>6</v>
      </c>
      <c r="B725" s="18" t="s">
        <v>125</v>
      </c>
      <c r="C725" s="18">
        <v>2</v>
      </c>
      <c r="D725" s="18">
        <v>12</v>
      </c>
      <c r="E725" s="18">
        <v>2</v>
      </c>
    </row>
    <row r="726" spans="1:5" ht="14.25" customHeight="1" x14ac:dyDescent="0.2">
      <c r="A726" s="18" t="s">
        <v>101</v>
      </c>
      <c r="B726" s="18" t="s">
        <v>1248</v>
      </c>
      <c r="C726" s="18">
        <v>26</v>
      </c>
      <c r="D726" s="18">
        <v>1</v>
      </c>
      <c r="E726" s="18">
        <v>8</v>
      </c>
    </row>
    <row r="727" spans="1:5" ht="14.25" customHeight="1" x14ac:dyDescent="0.2">
      <c r="A727" s="18">
        <v>6</v>
      </c>
      <c r="B727" s="18" t="s">
        <v>7168</v>
      </c>
      <c r="C727" s="18">
        <v>26</v>
      </c>
      <c r="D727" s="18" t="s">
        <v>7164</v>
      </c>
      <c r="E727" s="18">
        <v>13</v>
      </c>
    </row>
    <row r="728" spans="1:5" ht="14.25" customHeight="1" x14ac:dyDescent="0.2">
      <c r="A728" s="18">
        <v>-99</v>
      </c>
      <c r="B728" s="18">
        <v>-99</v>
      </c>
      <c r="C728" s="18">
        <v>-99</v>
      </c>
      <c r="D728" s="18">
        <v>-99</v>
      </c>
      <c r="E728" s="18">
        <v>-999</v>
      </c>
    </row>
    <row r="729" spans="1:5" ht="14.25" customHeight="1" x14ac:dyDescent="0.2">
      <c r="A729" s="18">
        <v>6</v>
      </c>
      <c r="B729" s="18">
        <v>-99</v>
      </c>
      <c r="C729" s="18">
        <v>1</v>
      </c>
      <c r="D729" s="18" t="s">
        <v>101</v>
      </c>
      <c r="E729" s="18">
        <v>13</v>
      </c>
    </row>
    <row r="730" spans="1:5" ht="14.25" customHeight="1" x14ac:dyDescent="0.2">
      <c r="A730" s="18">
        <v>-99</v>
      </c>
      <c r="B730" s="18">
        <v>-99</v>
      </c>
      <c r="C730" s="18">
        <v>-99</v>
      </c>
      <c r="D730" s="18">
        <v>-99</v>
      </c>
      <c r="E730" s="18">
        <v>-99</v>
      </c>
    </row>
    <row r="731" spans="1:5" ht="14.25" customHeight="1" x14ac:dyDescent="0.2">
      <c r="A731" s="18">
        <v>-99</v>
      </c>
      <c r="B731" s="18">
        <v>-99</v>
      </c>
      <c r="C731" s="18">
        <v>-99</v>
      </c>
      <c r="D731" s="18">
        <v>-99</v>
      </c>
      <c r="E731" s="18">
        <v>-99</v>
      </c>
    </row>
    <row r="732" spans="1:5" ht="14.25" customHeight="1" x14ac:dyDescent="0.2">
      <c r="A732" s="18" t="s">
        <v>101</v>
      </c>
      <c r="B732" s="18">
        <v>13611</v>
      </c>
      <c r="C732" s="18">
        <v>2</v>
      </c>
      <c r="D732" s="118">
        <v>44838</v>
      </c>
      <c r="E732" s="18">
        <v>38</v>
      </c>
    </row>
    <row r="733" spans="1:5" ht="14.25" customHeight="1" x14ac:dyDescent="0.2">
      <c r="A733" s="18" t="s">
        <v>101</v>
      </c>
      <c r="B733" s="18" t="s">
        <v>7317</v>
      </c>
      <c r="C733" s="18">
        <v>-999</v>
      </c>
      <c r="D733" s="18">
        <v>2</v>
      </c>
      <c r="E733" s="18" t="s">
        <v>101</v>
      </c>
    </row>
    <row r="734" spans="1:5" ht="14.25" customHeight="1" x14ac:dyDescent="0.2">
      <c r="A734" s="18">
        <v>-99</v>
      </c>
      <c r="B734" s="18">
        <v>-99</v>
      </c>
      <c r="C734" s="18">
        <v>-99</v>
      </c>
      <c r="D734" s="18">
        <v>-99</v>
      </c>
      <c r="E734" s="18">
        <v>-99</v>
      </c>
    </row>
    <row r="735" spans="1:5" ht="14.25" customHeight="1" x14ac:dyDescent="0.2">
      <c r="A735" s="18">
        <v>6</v>
      </c>
      <c r="B735" s="18" t="s">
        <v>7168</v>
      </c>
      <c r="C735" s="18">
        <v>2</v>
      </c>
      <c r="D735" s="18" t="s">
        <v>101</v>
      </c>
      <c r="E735" s="18">
        <v>3</v>
      </c>
    </row>
    <row r="736" spans="1:5" ht="14.25" customHeight="1" x14ac:dyDescent="0.2">
      <c r="A736" s="18">
        <v>36</v>
      </c>
      <c r="B736" s="18">
        <v>26</v>
      </c>
      <c r="C736" s="18">
        <v>2</v>
      </c>
      <c r="D736" s="18">
        <v>2</v>
      </c>
      <c r="E736" s="18">
        <v>13</v>
      </c>
    </row>
    <row r="737" spans="1:5" ht="14.25" customHeight="1" x14ac:dyDescent="0.2">
      <c r="A737" s="18">
        <v>3678</v>
      </c>
      <c r="B737" s="18" t="s">
        <v>7329</v>
      </c>
      <c r="C737" s="18">
        <v>23</v>
      </c>
      <c r="D737" s="18">
        <v>12</v>
      </c>
      <c r="E737" s="18" t="s">
        <v>7166</v>
      </c>
    </row>
    <row r="738" spans="1:5" ht="14.25" customHeight="1" x14ac:dyDescent="0.2">
      <c r="A738" s="18">
        <v>3</v>
      </c>
      <c r="B738" s="18" t="s">
        <v>7199</v>
      </c>
      <c r="C738" s="18">
        <v>2</v>
      </c>
      <c r="D738" s="18" t="s">
        <v>101</v>
      </c>
      <c r="E738" s="18">
        <v>7</v>
      </c>
    </row>
    <row r="739" spans="1:5" ht="14.25" customHeight="1" x14ac:dyDescent="0.2">
      <c r="A739" s="18">
        <v>6</v>
      </c>
      <c r="B739" s="18" t="s">
        <v>7268</v>
      </c>
      <c r="C739" s="18">
        <v>-999</v>
      </c>
      <c r="D739" s="18" t="s">
        <v>101</v>
      </c>
      <c r="E739" s="18">
        <v>2</v>
      </c>
    </row>
    <row r="740" spans="1:5" ht="14.25" customHeight="1" x14ac:dyDescent="0.2">
      <c r="A740" s="18" t="s">
        <v>7262</v>
      </c>
      <c r="B740" s="18">
        <v>-999</v>
      </c>
      <c r="C740" s="18">
        <v>2</v>
      </c>
      <c r="D740" s="18" t="s">
        <v>4417</v>
      </c>
      <c r="E740" s="18">
        <v>7</v>
      </c>
    </row>
    <row r="741" spans="1:5" ht="14.25" customHeight="1" x14ac:dyDescent="0.2">
      <c r="A741" s="18">
        <v>2</v>
      </c>
      <c r="B741" s="18" t="s">
        <v>7308</v>
      </c>
      <c r="C741" s="18">
        <v>2</v>
      </c>
      <c r="D741" s="18">
        <v>23</v>
      </c>
      <c r="E741" s="18">
        <v>36</v>
      </c>
    </row>
    <row r="742" spans="1:5" ht="14.25" customHeight="1" x14ac:dyDescent="0.2">
      <c r="A742" s="18" t="s">
        <v>7165</v>
      </c>
      <c r="B742" s="18" t="s">
        <v>101</v>
      </c>
      <c r="C742" s="18">
        <v>-99</v>
      </c>
      <c r="D742" s="18">
        <v>10</v>
      </c>
      <c r="E742" s="18">
        <v>8</v>
      </c>
    </row>
    <row r="743" spans="1:5" ht="14.25" customHeight="1" x14ac:dyDescent="0.2">
      <c r="A743" s="18" t="s">
        <v>7191</v>
      </c>
      <c r="B743" s="18" t="s">
        <v>7334</v>
      </c>
      <c r="C743" s="18">
        <v>123</v>
      </c>
      <c r="D743" s="18" t="s">
        <v>7192</v>
      </c>
      <c r="E743" s="18">
        <v>68</v>
      </c>
    </row>
    <row r="744" spans="1:5" ht="14.25" customHeight="1" x14ac:dyDescent="0.2">
      <c r="A744" s="18">
        <v>23</v>
      </c>
      <c r="B744" s="118">
        <v>44716</v>
      </c>
      <c r="C744" s="18">
        <v>-99</v>
      </c>
      <c r="D744" s="18">
        <v>-99</v>
      </c>
      <c r="E744" s="18">
        <v>-99</v>
      </c>
    </row>
    <row r="745" spans="1:5" ht="14.25" customHeight="1" x14ac:dyDescent="0.2">
      <c r="A745" s="18">
        <v>-99</v>
      </c>
      <c r="B745" s="18">
        <v>-99</v>
      </c>
      <c r="C745" s="18">
        <v>-99</v>
      </c>
      <c r="D745" s="18">
        <v>-99</v>
      </c>
      <c r="E745" s="18">
        <v>-99</v>
      </c>
    </row>
    <row r="746" spans="1:5" ht="14.25" customHeight="1" x14ac:dyDescent="0.2">
      <c r="A746" s="18">
        <v>-99</v>
      </c>
      <c r="B746" s="18">
        <v>-99</v>
      </c>
      <c r="C746" s="18">
        <v>-99</v>
      </c>
      <c r="D746" s="18">
        <v>-99</v>
      </c>
      <c r="E746" s="18">
        <v>-99</v>
      </c>
    </row>
    <row r="747" spans="1:5" ht="14.25" customHeight="1" x14ac:dyDescent="0.2">
      <c r="A747" s="18">
        <v>2</v>
      </c>
      <c r="B747" s="18" t="s">
        <v>7319</v>
      </c>
      <c r="C747" s="18">
        <v>123</v>
      </c>
      <c r="D747" s="18">
        <v>1238</v>
      </c>
      <c r="E747" s="18" t="s">
        <v>7237</v>
      </c>
    </row>
    <row r="748" spans="1:5" ht="14.25" customHeight="1" x14ac:dyDescent="0.2">
      <c r="A748" s="18">
        <v>-99</v>
      </c>
      <c r="B748" s="18" t="s">
        <v>7168</v>
      </c>
      <c r="C748" s="18">
        <v>-99</v>
      </c>
      <c r="D748" s="18">
        <v>-99</v>
      </c>
      <c r="E748" s="18" t="s">
        <v>7242</v>
      </c>
    </row>
    <row r="749" spans="1:5" ht="14.25" customHeight="1" x14ac:dyDescent="0.2">
      <c r="A749" s="18" t="s">
        <v>7164</v>
      </c>
      <c r="B749" s="18" t="s">
        <v>125</v>
      </c>
      <c r="C749" s="18">
        <v>2</v>
      </c>
      <c r="D749" s="18" t="s">
        <v>7169</v>
      </c>
      <c r="E749" s="18">
        <v>67</v>
      </c>
    </row>
    <row r="750" spans="1:5" ht="14.25" customHeight="1" x14ac:dyDescent="0.2">
      <c r="A750" s="18" t="s">
        <v>7165</v>
      </c>
      <c r="B750" s="18">
        <v>17</v>
      </c>
      <c r="C750" s="18">
        <v>23</v>
      </c>
      <c r="D750" s="18" t="s">
        <v>7213</v>
      </c>
      <c r="E750" s="118">
        <v>44746</v>
      </c>
    </row>
    <row r="751" spans="1:5" ht="14.25" customHeight="1" x14ac:dyDescent="0.2">
      <c r="A751" s="18">
        <v>67</v>
      </c>
      <c r="B751" s="118">
        <v>44777</v>
      </c>
      <c r="C751" s="18">
        <v>12711</v>
      </c>
      <c r="D751" s="18" t="s">
        <v>4417</v>
      </c>
      <c r="E751" s="18">
        <v>7</v>
      </c>
    </row>
    <row r="752" spans="1:5" ht="14.25" customHeight="1" x14ac:dyDescent="0.2">
      <c r="A752" s="18" t="s">
        <v>7192</v>
      </c>
      <c r="B752" s="118">
        <v>44726</v>
      </c>
      <c r="C752" s="18">
        <v>12711</v>
      </c>
      <c r="D752" s="18" t="s">
        <v>101</v>
      </c>
      <c r="E752" s="18">
        <v>38</v>
      </c>
    </row>
    <row r="753" spans="1:5" ht="14.25" customHeight="1" x14ac:dyDescent="0.2">
      <c r="A753" s="18">
        <v>-999</v>
      </c>
      <c r="B753" s="18">
        <v>2</v>
      </c>
      <c r="C753" s="18">
        <v>211</v>
      </c>
      <c r="D753" s="18" t="s">
        <v>101</v>
      </c>
      <c r="E753" s="18">
        <v>2</v>
      </c>
    </row>
    <row r="754" spans="1:5" ht="14.25" customHeight="1" x14ac:dyDescent="0.2">
      <c r="A754" s="18">
        <v>67</v>
      </c>
      <c r="B754" s="18">
        <v>1</v>
      </c>
      <c r="C754" s="18">
        <v>1</v>
      </c>
      <c r="D754" s="18" t="s">
        <v>4417</v>
      </c>
      <c r="E754" s="18">
        <v>6</v>
      </c>
    </row>
    <row r="755" spans="1:5" ht="14.25" customHeight="1" x14ac:dyDescent="0.2">
      <c r="A755" s="18">
        <v>3610</v>
      </c>
      <c r="B755" s="18" t="s">
        <v>7335</v>
      </c>
      <c r="C755" s="18">
        <v>2</v>
      </c>
      <c r="D755" s="18" t="s">
        <v>7184</v>
      </c>
      <c r="E755" s="18">
        <v>68</v>
      </c>
    </row>
    <row r="756" spans="1:5" ht="14.25" customHeight="1" x14ac:dyDescent="0.2">
      <c r="A756" s="18">
        <v>-99</v>
      </c>
      <c r="B756" s="18" t="s">
        <v>125</v>
      </c>
      <c r="C756" s="18">
        <v>2</v>
      </c>
      <c r="D756" s="18" t="s">
        <v>101</v>
      </c>
      <c r="E756" s="18" t="s">
        <v>7181</v>
      </c>
    </row>
    <row r="757" spans="1:5" ht="14.25" customHeight="1" x14ac:dyDescent="0.2">
      <c r="A757" s="18">
        <v>7</v>
      </c>
      <c r="B757" s="18">
        <v>2</v>
      </c>
      <c r="C757" s="18">
        <v>2</v>
      </c>
      <c r="D757" s="18" t="s">
        <v>101</v>
      </c>
      <c r="E757" s="18" t="s">
        <v>101</v>
      </c>
    </row>
    <row r="758" spans="1:5" ht="14.25" customHeight="1" x14ac:dyDescent="0.2">
      <c r="A758" s="18" t="s">
        <v>7284</v>
      </c>
      <c r="B758" s="118">
        <v>44736</v>
      </c>
      <c r="C758" s="18">
        <v>2</v>
      </c>
      <c r="D758" s="18">
        <v>2</v>
      </c>
      <c r="E758" s="18">
        <v>6</v>
      </c>
    </row>
    <row r="759" spans="1:5" ht="14.25" customHeight="1" x14ac:dyDescent="0.2">
      <c r="A759" s="119">
        <v>1756908</v>
      </c>
      <c r="B759" s="18" t="s">
        <v>125</v>
      </c>
      <c r="C759" s="18">
        <v>12310</v>
      </c>
      <c r="D759" s="18" t="s">
        <v>4417</v>
      </c>
      <c r="E759" s="18">
        <v>6</v>
      </c>
    </row>
    <row r="760" spans="1:5" ht="14.25" customHeight="1" x14ac:dyDescent="0.2">
      <c r="A760" s="18" t="s">
        <v>7169</v>
      </c>
      <c r="B760" s="18">
        <v>1</v>
      </c>
      <c r="C760" s="18">
        <v>12</v>
      </c>
      <c r="D760" s="18">
        <v>23</v>
      </c>
      <c r="E760" s="18">
        <v>12</v>
      </c>
    </row>
    <row r="761" spans="1:5" ht="14.25" customHeight="1" x14ac:dyDescent="0.2">
      <c r="A761" s="18">
        <v>2</v>
      </c>
      <c r="B761" s="18">
        <v>2</v>
      </c>
      <c r="C761" s="18" t="s">
        <v>7238</v>
      </c>
      <c r="D761" s="18">
        <v>238</v>
      </c>
      <c r="E761" s="18">
        <v>2</v>
      </c>
    </row>
    <row r="762" spans="1:5" ht="14.25" customHeight="1" x14ac:dyDescent="0.2">
      <c r="A762" s="18">
        <v>-99</v>
      </c>
      <c r="B762" s="18">
        <v>-99</v>
      </c>
      <c r="C762" s="18">
        <v>-99</v>
      </c>
      <c r="D762" s="18">
        <v>-99</v>
      </c>
      <c r="E762" s="18">
        <v>-99</v>
      </c>
    </row>
    <row r="763" spans="1:5" ht="14.25" customHeight="1" x14ac:dyDescent="0.2">
      <c r="A763" s="18" t="s">
        <v>7192</v>
      </c>
      <c r="B763" s="18" t="s">
        <v>7268</v>
      </c>
      <c r="C763" s="18">
        <v>2</v>
      </c>
      <c r="D763" s="18" t="s">
        <v>7178</v>
      </c>
      <c r="E763" s="18">
        <v>13</v>
      </c>
    </row>
    <row r="764" spans="1:5" ht="14.25" customHeight="1" x14ac:dyDescent="0.2">
      <c r="A764" s="18" t="s">
        <v>7225</v>
      </c>
      <c r="B764" s="18" t="s">
        <v>125</v>
      </c>
      <c r="C764" s="18">
        <v>2</v>
      </c>
      <c r="D764" s="18">
        <v>-999</v>
      </c>
      <c r="E764" s="18">
        <v>13</v>
      </c>
    </row>
    <row r="765" spans="1:5" ht="14.25" customHeight="1" x14ac:dyDescent="0.2">
      <c r="A765" s="18">
        <v>-99</v>
      </c>
      <c r="B765" s="18">
        <v>-99</v>
      </c>
      <c r="C765" s="18">
        <v>-99</v>
      </c>
      <c r="D765" s="18">
        <v>-99</v>
      </c>
      <c r="E765" s="18">
        <v>-99</v>
      </c>
    </row>
    <row r="766" spans="1:5" ht="14.25" customHeight="1" x14ac:dyDescent="0.2">
      <c r="A766" s="18">
        <v>-999</v>
      </c>
      <c r="B766" s="18" t="s">
        <v>7262</v>
      </c>
      <c r="C766" s="18">
        <v>-999</v>
      </c>
      <c r="D766" s="18">
        <v>2</v>
      </c>
      <c r="E766" s="18">
        <v>13</v>
      </c>
    </row>
    <row r="767" spans="1:5" ht="14.25" customHeight="1" x14ac:dyDescent="0.2">
      <c r="A767" s="18">
        <v>2</v>
      </c>
      <c r="B767" s="18" t="s">
        <v>1248</v>
      </c>
      <c r="C767" s="18">
        <v>-999</v>
      </c>
      <c r="D767" s="18">
        <v>2</v>
      </c>
      <c r="E767" s="18">
        <v>6</v>
      </c>
    </row>
    <row r="768" spans="1:5" ht="14.25" customHeight="1" x14ac:dyDescent="0.2">
      <c r="A768" s="18" t="s">
        <v>7225</v>
      </c>
      <c r="B768" s="18" t="s">
        <v>125</v>
      </c>
      <c r="C768" s="18">
        <v>2</v>
      </c>
      <c r="D768" s="18">
        <v>6</v>
      </c>
      <c r="E768" s="18" t="s">
        <v>7178</v>
      </c>
    </row>
    <row r="769" spans="1:5" ht="14.25" customHeight="1" x14ac:dyDescent="0.2">
      <c r="A769" s="18">
        <v>6</v>
      </c>
      <c r="B769" s="18" t="s">
        <v>7185</v>
      </c>
      <c r="C769" s="18">
        <v>2</v>
      </c>
      <c r="D769" s="18" t="s">
        <v>101</v>
      </c>
      <c r="E769" s="18" t="s">
        <v>101</v>
      </c>
    </row>
    <row r="770" spans="1:5" ht="14.25" customHeight="1" x14ac:dyDescent="0.2">
      <c r="A770" s="18">
        <v>-99</v>
      </c>
      <c r="B770" s="18">
        <v>-99</v>
      </c>
      <c r="C770" s="18">
        <v>-99</v>
      </c>
      <c r="D770" s="18">
        <v>-99</v>
      </c>
      <c r="E770" s="18">
        <v>-99</v>
      </c>
    </row>
    <row r="771" spans="1:5" ht="14.25" customHeight="1" x14ac:dyDescent="0.2">
      <c r="A771" s="18">
        <v>3</v>
      </c>
      <c r="B771" s="18" t="s">
        <v>7262</v>
      </c>
      <c r="C771" s="18">
        <v>23</v>
      </c>
      <c r="D771" s="18" t="s">
        <v>101</v>
      </c>
      <c r="E771" s="18" t="s">
        <v>101</v>
      </c>
    </row>
    <row r="772" spans="1:5" ht="14.25" customHeight="1" x14ac:dyDescent="0.2">
      <c r="A772" s="18" t="s">
        <v>101</v>
      </c>
      <c r="B772" s="18">
        <v>1</v>
      </c>
      <c r="C772" s="18">
        <v>2</v>
      </c>
      <c r="D772" s="18">
        <v>-99</v>
      </c>
      <c r="E772" s="18">
        <v>-99</v>
      </c>
    </row>
    <row r="773" spans="1:5" ht="14.25" customHeight="1" x14ac:dyDescent="0.2">
      <c r="A773" s="18">
        <v>6</v>
      </c>
      <c r="B773" s="18">
        <v>12711</v>
      </c>
      <c r="C773" s="18">
        <v>2</v>
      </c>
      <c r="D773" s="18" t="s">
        <v>7192</v>
      </c>
      <c r="E773" s="18">
        <v>13</v>
      </c>
    </row>
    <row r="774" spans="1:5" ht="14.25" customHeight="1" x14ac:dyDescent="0.2">
      <c r="A774" s="18" t="s">
        <v>7169</v>
      </c>
      <c r="B774" s="18" t="s">
        <v>7212</v>
      </c>
      <c r="C774" s="18">
        <v>-99</v>
      </c>
      <c r="D774" s="18" t="s">
        <v>7165</v>
      </c>
      <c r="E774" s="18">
        <v>8</v>
      </c>
    </row>
    <row r="775" spans="1:5" ht="14.25" customHeight="1" x14ac:dyDescent="0.2">
      <c r="A775" s="18">
        <v>-999</v>
      </c>
      <c r="B775" s="18">
        <v>-999</v>
      </c>
      <c r="C775" s="18">
        <v>-999</v>
      </c>
      <c r="D775" s="18">
        <v>-99</v>
      </c>
      <c r="E775" s="18">
        <v>-99</v>
      </c>
    </row>
    <row r="776" spans="1:5" ht="14.25" customHeight="1" x14ac:dyDescent="0.2">
      <c r="A776" s="18" t="s">
        <v>7188</v>
      </c>
      <c r="B776" s="18" t="s">
        <v>7212</v>
      </c>
      <c r="C776" s="18">
        <v>123</v>
      </c>
      <c r="D776" s="18" t="s">
        <v>7213</v>
      </c>
      <c r="E776" s="18">
        <v>13</v>
      </c>
    </row>
    <row r="777" spans="1:5" ht="14.25" customHeight="1" x14ac:dyDescent="0.2">
      <c r="A777" s="18">
        <v>710</v>
      </c>
      <c r="B777" s="18" t="s">
        <v>125</v>
      </c>
      <c r="C777" s="18">
        <v>2</v>
      </c>
      <c r="D777" s="18" t="s">
        <v>101</v>
      </c>
      <c r="E777" s="18">
        <v>13</v>
      </c>
    </row>
    <row r="778" spans="1:5" ht="14.25" customHeight="1" x14ac:dyDescent="0.2">
      <c r="A778" s="18">
        <v>1</v>
      </c>
      <c r="B778" s="18">
        <v>-999</v>
      </c>
      <c r="C778" s="18">
        <v>11</v>
      </c>
      <c r="D778" s="18" t="s">
        <v>125</v>
      </c>
      <c r="E778" s="18">
        <v>8</v>
      </c>
    </row>
    <row r="779" spans="1:5" ht="14.25" customHeight="1" x14ac:dyDescent="0.2">
      <c r="A779" s="18" t="s">
        <v>7336</v>
      </c>
      <c r="B779" s="18" t="s">
        <v>7240</v>
      </c>
      <c r="C779" s="18">
        <v>23</v>
      </c>
      <c r="D779" s="18" t="s">
        <v>7178</v>
      </c>
      <c r="E779" s="18" t="s">
        <v>7242</v>
      </c>
    </row>
    <row r="780" spans="1:5" ht="14.25" customHeight="1" x14ac:dyDescent="0.2">
      <c r="A780" s="18">
        <v>6</v>
      </c>
      <c r="B780" s="18" t="s">
        <v>7175</v>
      </c>
      <c r="C780" s="18">
        <v>23</v>
      </c>
      <c r="D780" s="18" t="s">
        <v>7169</v>
      </c>
      <c r="E780" s="18" t="s">
        <v>7164</v>
      </c>
    </row>
    <row r="781" spans="1:5" ht="14.25" customHeight="1" x14ac:dyDescent="0.2">
      <c r="A781" s="18">
        <v>-999</v>
      </c>
      <c r="B781" s="18">
        <v>-999</v>
      </c>
      <c r="C781" s="18" t="s">
        <v>7337</v>
      </c>
      <c r="D781" s="18" t="s">
        <v>101</v>
      </c>
      <c r="E781" s="18">
        <v>6</v>
      </c>
    </row>
    <row r="782" spans="1:5" ht="14.25" customHeight="1" x14ac:dyDescent="0.2">
      <c r="A782" s="18">
        <v>-99</v>
      </c>
      <c r="B782" s="18">
        <v>-99</v>
      </c>
      <c r="C782" s="18">
        <v>-99</v>
      </c>
      <c r="D782" s="18">
        <v>-99</v>
      </c>
      <c r="E782" s="18">
        <v>-99</v>
      </c>
    </row>
    <row r="783" spans="1:5" ht="14.25" customHeight="1" x14ac:dyDescent="0.2">
      <c r="A783" s="18" t="s">
        <v>101</v>
      </c>
      <c r="B783" s="18" t="s">
        <v>7240</v>
      </c>
      <c r="C783" s="18">
        <v>2</v>
      </c>
      <c r="D783" s="18" t="s">
        <v>7164</v>
      </c>
      <c r="E783" s="18">
        <v>12</v>
      </c>
    </row>
    <row r="784" spans="1:5" ht="14.25" customHeight="1" x14ac:dyDescent="0.2">
      <c r="A784" s="18">
        <v>67</v>
      </c>
      <c r="B784" s="18" t="s">
        <v>7235</v>
      </c>
      <c r="C784" s="18">
        <v>12</v>
      </c>
      <c r="D784" s="18" t="s">
        <v>7169</v>
      </c>
      <c r="E784" s="18">
        <v>67</v>
      </c>
    </row>
    <row r="785" spans="1:5" ht="14.25" customHeight="1" x14ac:dyDescent="0.2">
      <c r="A785" s="18">
        <v>310</v>
      </c>
      <c r="B785" s="18">
        <v>37811</v>
      </c>
      <c r="C785" s="18">
        <v>2610</v>
      </c>
      <c r="D785" s="18" t="s">
        <v>4417</v>
      </c>
      <c r="E785" s="18" t="s">
        <v>7242</v>
      </c>
    </row>
    <row r="786" spans="1:5" ht="14.25" customHeight="1" x14ac:dyDescent="0.2">
      <c r="A786" s="18">
        <v>-99</v>
      </c>
      <c r="B786" s="18">
        <v>-99</v>
      </c>
      <c r="C786" s="18">
        <v>-99</v>
      </c>
      <c r="D786" s="18">
        <v>-99</v>
      </c>
      <c r="E786" s="18">
        <v>-99</v>
      </c>
    </row>
    <row r="787" spans="1:5" ht="14.25" customHeight="1" x14ac:dyDescent="0.2">
      <c r="A787" s="18">
        <v>-99</v>
      </c>
      <c r="B787" s="18">
        <v>2</v>
      </c>
      <c r="C787" s="18">
        <v>2</v>
      </c>
      <c r="D787" s="18">
        <v>8</v>
      </c>
      <c r="E787" s="18" t="s">
        <v>2707</v>
      </c>
    </row>
    <row r="788" spans="1:5" ht="14.25" customHeight="1" x14ac:dyDescent="0.2">
      <c r="A788" s="18" t="s">
        <v>7219</v>
      </c>
      <c r="B788" s="18" t="s">
        <v>7338</v>
      </c>
      <c r="C788" s="18">
        <v>23</v>
      </c>
      <c r="D788" s="18" t="s">
        <v>7197</v>
      </c>
      <c r="E788" s="18">
        <v>78</v>
      </c>
    </row>
    <row r="789" spans="1:5" ht="14.25" customHeight="1" x14ac:dyDescent="0.2">
      <c r="A789" s="18">
        <v>6</v>
      </c>
      <c r="B789" s="18">
        <v>-99</v>
      </c>
      <c r="C789" s="18">
        <v>2</v>
      </c>
      <c r="D789" s="18">
        <v>137</v>
      </c>
      <c r="E789" s="18">
        <v>12</v>
      </c>
    </row>
    <row r="790" spans="1:5" ht="14.25" customHeight="1" x14ac:dyDescent="0.2">
      <c r="A790" s="18">
        <v>-99</v>
      </c>
      <c r="B790" s="18">
        <v>-99</v>
      </c>
      <c r="C790" s="18">
        <v>-99</v>
      </c>
      <c r="D790" s="18">
        <v>-99</v>
      </c>
      <c r="E790" s="18">
        <v>-99</v>
      </c>
    </row>
    <row r="791" spans="1:5" ht="14.25" customHeight="1" x14ac:dyDescent="0.2">
      <c r="A791" s="18" t="s">
        <v>7174</v>
      </c>
      <c r="B791" s="18" t="s">
        <v>7168</v>
      </c>
      <c r="C791" s="18">
        <v>-999</v>
      </c>
      <c r="D791" s="18">
        <v>2</v>
      </c>
      <c r="E791" s="18">
        <v>7</v>
      </c>
    </row>
    <row r="792" spans="1:5" ht="14.25" customHeight="1" x14ac:dyDescent="0.2">
      <c r="A792" s="18">
        <v>12</v>
      </c>
      <c r="B792" s="18">
        <v>1212</v>
      </c>
      <c r="C792" s="18">
        <v>2</v>
      </c>
      <c r="D792" s="18" t="s">
        <v>7169</v>
      </c>
      <c r="E792" s="18">
        <v>13</v>
      </c>
    </row>
    <row r="793" spans="1:5" ht="14.25" customHeight="1" x14ac:dyDescent="0.2">
      <c r="A793" s="18" t="s">
        <v>7178</v>
      </c>
      <c r="B793" s="18">
        <v>-99</v>
      </c>
      <c r="C793" s="18">
        <v>-99</v>
      </c>
      <c r="D793" s="18">
        <v>-99</v>
      </c>
      <c r="E793" s="18">
        <v>-99</v>
      </c>
    </row>
    <row r="794" spans="1:5" ht="14.25" customHeight="1" x14ac:dyDescent="0.2">
      <c r="A794" s="18">
        <v>-999</v>
      </c>
      <c r="B794" s="18" t="s">
        <v>7205</v>
      </c>
      <c r="C794" s="18">
        <v>-999</v>
      </c>
      <c r="D794" s="18">
        <v>2</v>
      </c>
      <c r="E794" s="18">
        <v>6</v>
      </c>
    </row>
    <row r="795" spans="1:5" ht="14.25" customHeight="1" x14ac:dyDescent="0.2">
      <c r="A795" s="18">
        <v>23</v>
      </c>
      <c r="B795" s="18" t="s">
        <v>7182</v>
      </c>
      <c r="C795" s="18">
        <v>2</v>
      </c>
      <c r="D795" s="18">
        <v>1</v>
      </c>
      <c r="E795" s="18" t="s">
        <v>7339</v>
      </c>
    </row>
    <row r="796" spans="1:5" ht="14.25" customHeight="1" x14ac:dyDescent="0.2">
      <c r="A796" s="18">
        <v>-99</v>
      </c>
      <c r="B796" s="18">
        <v>-99</v>
      </c>
      <c r="C796" s="18">
        <v>-99</v>
      </c>
      <c r="D796" s="18">
        <v>-99</v>
      </c>
      <c r="E796" s="18">
        <v>-99</v>
      </c>
    </row>
    <row r="797" spans="1:5" ht="14.25" customHeight="1" x14ac:dyDescent="0.2">
      <c r="A797" s="18">
        <v>-99</v>
      </c>
      <c r="B797" s="18">
        <v>-99</v>
      </c>
      <c r="C797" s="18">
        <v>-99</v>
      </c>
      <c r="D797" s="18">
        <v>-99</v>
      </c>
      <c r="E797" s="18">
        <v>-99</v>
      </c>
    </row>
    <row r="798" spans="1:5" ht="14.25" customHeight="1" x14ac:dyDescent="0.2">
      <c r="A798" s="18">
        <v>6</v>
      </c>
      <c r="B798" s="18">
        <v>610</v>
      </c>
      <c r="C798" s="18">
        <v>-999</v>
      </c>
      <c r="D798" s="18" t="s">
        <v>7340</v>
      </c>
      <c r="E798" s="18">
        <v>6</v>
      </c>
    </row>
    <row r="799" spans="1:5" ht="14.25" customHeight="1" x14ac:dyDescent="0.2">
      <c r="A799" s="18">
        <v>367</v>
      </c>
      <c r="B799" s="18" t="s">
        <v>7174</v>
      </c>
      <c r="C799" s="18">
        <v>2</v>
      </c>
      <c r="D799" s="18">
        <v>-99</v>
      </c>
      <c r="E799" s="18">
        <v>712</v>
      </c>
    </row>
    <row r="800" spans="1:5" ht="14.25" customHeight="1" x14ac:dyDescent="0.2">
      <c r="A800" s="18">
        <v>2</v>
      </c>
      <c r="B800" s="18">
        <v>1</v>
      </c>
      <c r="C800" s="18">
        <v>-99</v>
      </c>
      <c r="D800" s="18">
        <v>-99</v>
      </c>
      <c r="E800" s="18">
        <v>-99</v>
      </c>
    </row>
    <row r="801" spans="1:5" ht="14.25" customHeight="1" x14ac:dyDescent="0.2">
      <c r="A801" s="18">
        <v>2</v>
      </c>
      <c r="B801" s="18" t="s">
        <v>7268</v>
      </c>
      <c r="C801" s="18">
        <v>2</v>
      </c>
      <c r="D801" s="18" t="s">
        <v>101</v>
      </c>
      <c r="E801" s="18">
        <v>6</v>
      </c>
    </row>
    <row r="802" spans="1:5" ht="14.25" customHeight="1" x14ac:dyDescent="0.2">
      <c r="A802" s="18">
        <v>27</v>
      </c>
      <c r="B802" s="18">
        <v>-999</v>
      </c>
      <c r="C802" s="18">
        <v>23</v>
      </c>
      <c r="D802" s="18" t="s">
        <v>101</v>
      </c>
      <c r="E802" s="18">
        <v>13</v>
      </c>
    </row>
    <row r="803" spans="1:5" ht="14.25" customHeight="1" x14ac:dyDescent="0.2">
      <c r="A803" s="18">
        <v>6</v>
      </c>
      <c r="B803" s="18">
        <v>1</v>
      </c>
      <c r="C803" s="18">
        <v>11</v>
      </c>
      <c r="D803" s="18">
        <v>3</v>
      </c>
      <c r="E803" s="18">
        <v>13</v>
      </c>
    </row>
    <row r="804" spans="1:5" ht="14.25" customHeight="1" x14ac:dyDescent="0.2">
      <c r="A804" s="18" t="s">
        <v>7169</v>
      </c>
      <c r="B804" s="18" t="s">
        <v>125</v>
      </c>
      <c r="C804" s="18">
        <v>2</v>
      </c>
      <c r="D804" s="18" t="s">
        <v>4417</v>
      </c>
      <c r="E804" s="18">
        <v>13</v>
      </c>
    </row>
    <row r="805" spans="1:5" ht="14.25" customHeight="1" x14ac:dyDescent="0.2">
      <c r="A805" s="18" t="s">
        <v>101</v>
      </c>
      <c r="B805" s="18" t="s">
        <v>125</v>
      </c>
      <c r="C805" s="18">
        <v>-99</v>
      </c>
      <c r="D805" s="18">
        <v>-99</v>
      </c>
      <c r="E805" s="18">
        <v>-99</v>
      </c>
    </row>
    <row r="806" spans="1:5" ht="14.25" customHeight="1" x14ac:dyDescent="0.2">
      <c r="A806" s="18">
        <v>16</v>
      </c>
      <c r="B806" s="18" t="s">
        <v>125</v>
      </c>
      <c r="C806" s="18">
        <v>2</v>
      </c>
      <c r="D806" s="18" t="s">
        <v>101</v>
      </c>
      <c r="E806" s="18" t="s">
        <v>2707</v>
      </c>
    </row>
    <row r="807" spans="1:5" ht="14.25" customHeight="1" x14ac:dyDescent="0.2">
      <c r="A807" s="18" t="s">
        <v>101</v>
      </c>
      <c r="B807" s="18">
        <v>1</v>
      </c>
      <c r="C807" s="18">
        <v>2</v>
      </c>
      <c r="D807" s="18">
        <v>-99</v>
      </c>
      <c r="E807" s="18">
        <v>-99</v>
      </c>
    </row>
    <row r="808" spans="1:5" ht="14.25" customHeight="1" x14ac:dyDescent="0.2">
      <c r="A808" s="18">
        <v>6</v>
      </c>
      <c r="B808" s="18" t="s">
        <v>125</v>
      </c>
      <c r="C808" s="18">
        <v>2</v>
      </c>
      <c r="D808" s="18">
        <v>6</v>
      </c>
      <c r="E808" s="18">
        <v>13</v>
      </c>
    </row>
    <row r="809" spans="1:5" ht="14.25" customHeight="1" x14ac:dyDescent="0.2">
      <c r="A809" s="18">
        <v>-99</v>
      </c>
      <c r="B809" s="18">
        <v>2</v>
      </c>
      <c r="C809" s="18">
        <v>-999</v>
      </c>
      <c r="D809" s="18">
        <v>-99</v>
      </c>
      <c r="E809" s="18">
        <v>-99</v>
      </c>
    </row>
    <row r="810" spans="1:5" ht="14.25" customHeight="1" x14ac:dyDescent="0.2">
      <c r="A810" s="18">
        <v>6</v>
      </c>
      <c r="B810" s="18" t="s">
        <v>7285</v>
      </c>
      <c r="C810" s="18">
        <v>2</v>
      </c>
      <c r="D810" s="18" t="s">
        <v>125</v>
      </c>
      <c r="E810" s="18" t="s">
        <v>101</v>
      </c>
    </row>
    <row r="811" spans="1:5" ht="14.25" customHeight="1" x14ac:dyDescent="0.2">
      <c r="A811" s="118">
        <v>44716</v>
      </c>
      <c r="B811" s="18" t="s">
        <v>125</v>
      </c>
      <c r="C811" s="18">
        <v>2</v>
      </c>
      <c r="D811" s="18" t="s">
        <v>101</v>
      </c>
      <c r="E811" s="18">
        <v>8</v>
      </c>
    </row>
    <row r="812" spans="1:5" ht="14.25" customHeight="1" x14ac:dyDescent="0.2">
      <c r="A812" s="18" t="s">
        <v>101</v>
      </c>
      <c r="B812" s="18" t="s">
        <v>125</v>
      </c>
      <c r="C812" s="18">
        <v>-999</v>
      </c>
      <c r="D812" s="18" t="s">
        <v>7181</v>
      </c>
      <c r="E812" s="18">
        <v>7</v>
      </c>
    </row>
    <row r="813" spans="1:5" ht="14.25" customHeight="1" x14ac:dyDescent="0.2">
      <c r="A813" s="18">
        <v>-99</v>
      </c>
      <c r="B813" s="18">
        <v>-99</v>
      </c>
      <c r="C813" s="18">
        <v>-99</v>
      </c>
      <c r="D813" s="18">
        <v>-99</v>
      </c>
      <c r="E813" s="18">
        <v>-99</v>
      </c>
    </row>
    <row r="814" spans="1:5" ht="14.25" customHeight="1" x14ac:dyDescent="0.2">
      <c r="A814" s="18" t="s">
        <v>101</v>
      </c>
      <c r="B814" s="122">
        <v>38851</v>
      </c>
      <c r="C814" s="18">
        <v>-999</v>
      </c>
      <c r="D814" s="18" t="s">
        <v>7178</v>
      </c>
    </row>
    <row r="815" spans="1:5" ht="14.25" customHeight="1" x14ac:dyDescent="0.2">
      <c r="A815" s="18">
        <v>3</v>
      </c>
      <c r="B815" s="18" t="s">
        <v>7187</v>
      </c>
      <c r="C815" s="18">
        <v>211</v>
      </c>
      <c r="D815" s="18" t="s">
        <v>7181</v>
      </c>
      <c r="E815" s="18" t="s">
        <v>7242</v>
      </c>
    </row>
    <row r="816" spans="1:5" ht="14.25" customHeight="1" x14ac:dyDescent="0.2">
      <c r="A816" s="18" t="s">
        <v>101</v>
      </c>
      <c r="B816" s="18" t="s">
        <v>7169</v>
      </c>
      <c r="C816" s="18">
        <v>2</v>
      </c>
      <c r="D816" s="18">
        <v>23</v>
      </c>
      <c r="E816" s="18">
        <v>3</v>
      </c>
    </row>
    <row r="817" spans="1:5" ht="14.25" customHeight="1" x14ac:dyDescent="0.2">
      <c r="A817" s="18" t="s">
        <v>101</v>
      </c>
      <c r="B817" s="18">
        <v>-99</v>
      </c>
      <c r="C817" s="18">
        <v>-99</v>
      </c>
      <c r="D817" s="18">
        <v>-99</v>
      </c>
      <c r="E817" s="18">
        <v>-99</v>
      </c>
    </row>
    <row r="818" spans="1:5" ht="14.25" customHeight="1" x14ac:dyDescent="0.2">
      <c r="A818" s="18">
        <v>-99</v>
      </c>
      <c r="B818" s="18">
        <v>2312</v>
      </c>
      <c r="C818" s="18">
        <v>2</v>
      </c>
      <c r="D818" s="18" t="s">
        <v>7169</v>
      </c>
      <c r="E818" s="18">
        <v>12</v>
      </c>
    </row>
    <row r="819" spans="1:5" ht="14.25" customHeight="1" x14ac:dyDescent="0.2">
      <c r="A819" s="18">
        <v>-999</v>
      </c>
      <c r="B819" s="18" t="s">
        <v>125</v>
      </c>
      <c r="C819" s="18">
        <v>12</v>
      </c>
      <c r="D819" s="18" t="s">
        <v>4417</v>
      </c>
      <c r="E819" s="18">
        <v>8</v>
      </c>
    </row>
    <row r="820" spans="1:5" ht="14.25" customHeight="1" x14ac:dyDescent="0.2">
      <c r="A820" s="18">
        <v>2</v>
      </c>
      <c r="B820" s="18" t="s">
        <v>7224</v>
      </c>
      <c r="C820" s="18" t="s">
        <v>7177</v>
      </c>
      <c r="D820" s="118">
        <v>44746</v>
      </c>
      <c r="E820" s="18">
        <v>6</v>
      </c>
    </row>
    <row r="821" spans="1:5" ht="14.25" customHeight="1" x14ac:dyDescent="0.2">
      <c r="A821" s="18">
        <v>27</v>
      </c>
      <c r="B821" s="18" t="s">
        <v>7205</v>
      </c>
      <c r="C821" s="18">
        <v>1211</v>
      </c>
      <c r="D821" s="18">
        <v>23810</v>
      </c>
      <c r="E821" s="18">
        <v>711</v>
      </c>
    </row>
    <row r="822" spans="1:5" ht="14.25" customHeight="1" x14ac:dyDescent="0.2">
      <c r="A822" s="18">
        <v>63</v>
      </c>
      <c r="B822" s="18">
        <v>126</v>
      </c>
      <c r="C822" s="18">
        <v>12</v>
      </c>
      <c r="D822" s="18" t="s">
        <v>101</v>
      </c>
      <c r="E822" s="18">
        <v>6</v>
      </c>
    </row>
    <row r="823" spans="1:5" ht="14.25" customHeight="1" x14ac:dyDescent="0.2">
      <c r="A823" s="18" t="s">
        <v>101</v>
      </c>
      <c r="B823" s="18">
        <v>2</v>
      </c>
      <c r="C823" s="18">
        <v>-999</v>
      </c>
      <c r="D823" s="18">
        <v>2</v>
      </c>
      <c r="E823" s="18">
        <v>7</v>
      </c>
    </row>
    <row r="824" spans="1:5" ht="14.25" customHeight="1" x14ac:dyDescent="0.2">
      <c r="A824" s="18" t="s">
        <v>7193</v>
      </c>
      <c r="B824" s="18" t="s">
        <v>7297</v>
      </c>
      <c r="C824" s="18">
        <v>123</v>
      </c>
      <c r="D824" s="18" t="s">
        <v>7165</v>
      </c>
      <c r="E824" s="18">
        <v>6</v>
      </c>
    </row>
    <row r="825" spans="1:5" ht="14.25" customHeight="1" x14ac:dyDescent="0.2">
      <c r="A825" s="18">
        <v>32</v>
      </c>
      <c r="B825" s="18">
        <v>123</v>
      </c>
      <c r="C825" s="18">
        <v>-99</v>
      </c>
      <c r="D825" s="18" t="s">
        <v>7178</v>
      </c>
      <c r="E825" s="18">
        <v>68</v>
      </c>
    </row>
    <row r="826" spans="1:5" ht="14.25" customHeight="1" x14ac:dyDescent="0.2">
      <c r="A826" s="18">
        <v>-999</v>
      </c>
      <c r="B826" s="18" t="s">
        <v>7255</v>
      </c>
      <c r="C826" s="18">
        <v>12</v>
      </c>
      <c r="D826" s="18" t="s">
        <v>7165</v>
      </c>
      <c r="E826" s="18" t="s">
        <v>7341</v>
      </c>
    </row>
    <row r="827" spans="1:5" ht="14.25" customHeight="1" x14ac:dyDescent="0.2">
      <c r="A827" s="18">
        <v>3</v>
      </c>
      <c r="B827" s="18" t="s">
        <v>7169</v>
      </c>
      <c r="C827" s="18">
        <v>211</v>
      </c>
      <c r="D827" s="18">
        <v>3610</v>
      </c>
      <c r="E827" s="18">
        <v>13</v>
      </c>
    </row>
    <row r="828" spans="1:5" ht="14.25" customHeight="1" x14ac:dyDescent="0.2">
      <c r="A828" s="18" t="s">
        <v>7342</v>
      </c>
      <c r="B828" s="118">
        <v>44717</v>
      </c>
      <c r="C828" s="18">
        <v>26</v>
      </c>
      <c r="D828" s="18" t="s">
        <v>4417</v>
      </c>
      <c r="E828" s="18">
        <v>-99</v>
      </c>
    </row>
    <row r="829" spans="1:5" ht="14.25" customHeight="1" x14ac:dyDescent="0.2">
      <c r="A829" s="18" t="s">
        <v>101</v>
      </c>
      <c r="B829" s="18" t="s">
        <v>125</v>
      </c>
      <c r="C829" s="18">
        <v>-99</v>
      </c>
      <c r="D829" s="18">
        <v>-99</v>
      </c>
      <c r="E829" s="18">
        <v>-99</v>
      </c>
    </row>
    <row r="830" spans="1:5" ht="14.25" customHeight="1" x14ac:dyDescent="0.2">
      <c r="A830" s="18" t="s">
        <v>101</v>
      </c>
      <c r="B830" s="18" t="s">
        <v>7175</v>
      </c>
      <c r="C830" s="18">
        <v>12</v>
      </c>
      <c r="D830" s="18" t="s">
        <v>7167</v>
      </c>
      <c r="E830" s="18">
        <v>6</v>
      </c>
    </row>
    <row r="831" spans="1:5" ht="14.25" customHeight="1" x14ac:dyDescent="0.2">
      <c r="A831" s="18">
        <v>138</v>
      </c>
      <c r="B831" s="18" t="s">
        <v>7185</v>
      </c>
      <c r="C831" s="18">
        <v>211</v>
      </c>
      <c r="D831" s="18" t="s">
        <v>7184</v>
      </c>
      <c r="E831" s="18" t="s">
        <v>7343</v>
      </c>
    </row>
    <row r="832" spans="1:5" ht="14.25" customHeight="1" x14ac:dyDescent="0.2">
      <c r="A832" s="18">
        <v>-99</v>
      </c>
      <c r="B832" s="18">
        <v>1</v>
      </c>
      <c r="C832" s="18">
        <v>-99</v>
      </c>
      <c r="D832" s="18" t="s">
        <v>101</v>
      </c>
      <c r="E832" s="18">
        <v>-99</v>
      </c>
    </row>
    <row r="833" spans="1:5" ht="14.25" customHeight="1" x14ac:dyDescent="0.2">
      <c r="A833" s="18">
        <v>-99</v>
      </c>
      <c r="B833" s="18">
        <v>2</v>
      </c>
      <c r="C833" s="18">
        <v>123</v>
      </c>
      <c r="D833" s="18" t="s">
        <v>7178</v>
      </c>
      <c r="E833" s="18">
        <v>6</v>
      </c>
    </row>
    <row r="834" spans="1:5" ht="14.25" customHeight="1" x14ac:dyDescent="0.2">
      <c r="A834" s="18">
        <v>6</v>
      </c>
      <c r="B834" s="18" t="s">
        <v>125</v>
      </c>
      <c r="C834" s="18">
        <v>2</v>
      </c>
      <c r="D834" s="18">
        <v>-99</v>
      </c>
      <c r="E834" s="18">
        <v>-99</v>
      </c>
    </row>
    <row r="835" spans="1:5" ht="14.25" customHeight="1" x14ac:dyDescent="0.2">
      <c r="A835" s="18">
        <v>10</v>
      </c>
      <c r="B835" s="18" t="s">
        <v>7168</v>
      </c>
      <c r="C835" s="18" t="s">
        <v>7205</v>
      </c>
      <c r="D835" s="18" t="s">
        <v>101</v>
      </c>
      <c r="E835" s="18">
        <v>-99</v>
      </c>
    </row>
    <row r="836" spans="1:5" ht="14.25" customHeight="1" x14ac:dyDescent="0.2">
      <c r="A836" s="18" t="s">
        <v>7271</v>
      </c>
      <c r="B836" s="118">
        <v>44746</v>
      </c>
      <c r="C836" s="18">
        <v>23</v>
      </c>
      <c r="D836" s="18">
        <v>-99</v>
      </c>
      <c r="E836" s="18" t="s">
        <v>7164</v>
      </c>
    </row>
    <row r="837" spans="1:5" ht="14.25" customHeight="1" x14ac:dyDescent="0.2">
      <c r="A837" s="18" t="s">
        <v>7344</v>
      </c>
      <c r="B837" s="18" t="s">
        <v>7345</v>
      </c>
      <c r="C837" s="18">
        <v>11</v>
      </c>
      <c r="D837" s="18">
        <v>-999</v>
      </c>
      <c r="E837" s="18">
        <v>12</v>
      </c>
    </row>
    <row r="838" spans="1:5" ht="14.25" customHeight="1" x14ac:dyDescent="0.2">
      <c r="A838" s="18">
        <v>211</v>
      </c>
      <c r="B838" s="18">
        <v>378</v>
      </c>
      <c r="C838" s="18">
        <v>1211</v>
      </c>
      <c r="D838" s="18">
        <v>2</v>
      </c>
      <c r="E838" s="18">
        <v>67</v>
      </c>
    </row>
    <row r="839" spans="1:5" ht="14.25" customHeight="1" x14ac:dyDescent="0.2">
      <c r="A839" s="18">
        <v>67</v>
      </c>
      <c r="B839" s="18" t="s">
        <v>7165</v>
      </c>
      <c r="C839" s="18">
        <v>123</v>
      </c>
      <c r="D839" s="18">
        <v>-99</v>
      </c>
      <c r="E839" s="18">
        <v>7</v>
      </c>
    </row>
    <row r="840" spans="1:5" ht="14.25" customHeight="1" x14ac:dyDescent="0.2">
      <c r="A840" s="18">
        <v>-999</v>
      </c>
      <c r="B840" s="18" t="s">
        <v>1248</v>
      </c>
      <c r="C840" s="18">
        <v>2</v>
      </c>
      <c r="D840" s="18" t="s">
        <v>101</v>
      </c>
      <c r="E840" s="18">
        <v>6</v>
      </c>
    </row>
    <row r="841" spans="1:5" ht="14.25" customHeight="1" x14ac:dyDescent="0.2">
      <c r="A841" s="18">
        <v>-99</v>
      </c>
      <c r="B841" s="18">
        <v>-99</v>
      </c>
      <c r="C841" s="18">
        <v>-99</v>
      </c>
      <c r="D841" s="18">
        <v>-99</v>
      </c>
      <c r="E841" s="18">
        <v>-99</v>
      </c>
    </row>
    <row r="842" spans="1:5" ht="14.25" customHeight="1" x14ac:dyDescent="0.2">
      <c r="A842" s="18">
        <v>3</v>
      </c>
      <c r="B842" s="18" t="s">
        <v>7178</v>
      </c>
      <c r="C842" s="18">
        <v>-99</v>
      </c>
      <c r="D842" s="18" t="s">
        <v>101</v>
      </c>
      <c r="E842" s="18">
        <v>-99</v>
      </c>
    </row>
    <row r="843" spans="1:5" ht="14.25" customHeight="1" x14ac:dyDescent="0.2">
      <c r="A843" s="18">
        <v>-99</v>
      </c>
      <c r="B843" s="18">
        <v>-99</v>
      </c>
      <c r="C843" s="18">
        <v>-99</v>
      </c>
      <c r="D843" s="18">
        <v>-99</v>
      </c>
      <c r="E843" s="18">
        <v>-99</v>
      </c>
    </row>
    <row r="844" spans="1:5" ht="14.25" customHeight="1" x14ac:dyDescent="0.2">
      <c r="A844" s="18" t="s">
        <v>7192</v>
      </c>
      <c r="B844" s="18">
        <v>13</v>
      </c>
      <c r="C844" s="18">
        <v>23</v>
      </c>
      <c r="D844" s="18" t="s">
        <v>7193</v>
      </c>
      <c r="E844" s="18" t="s">
        <v>7181</v>
      </c>
    </row>
    <row r="845" spans="1:5" ht="14.25" customHeight="1" x14ac:dyDescent="0.2">
      <c r="A845" s="18">
        <v>23</v>
      </c>
      <c r="B845" s="18" t="s">
        <v>7187</v>
      </c>
      <c r="C845" s="18">
        <v>-999</v>
      </c>
      <c r="D845" s="18" t="s">
        <v>7184</v>
      </c>
      <c r="E845" s="18" t="s">
        <v>7181</v>
      </c>
    </row>
    <row r="846" spans="1:5" ht="14.25" customHeight="1" x14ac:dyDescent="0.2">
      <c r="A846" s="18">
        <v>2</v>
      </c>
      <c r="B846" s="18" t="s">
        <v>7346</v>
      </c>
      <c r="C846" s="18">
        <v>12</v>
      </c>
      <c r="D846" s="18" t="s">
        <v>7166</v>
      </c>
      <c r="E846" s="18">
        <v>8</v>
      </c>
    </row>
    <row r="847" spans="1:5" ht="14.25" customHeight="1" x14ac:dyDescent="0.2">
      <c r="A847" s="18">
        <v>2</v>
      </c>
      <c r="B847" s="18">
        <v>13</v>
      </c>
      <c r="C847" s="18">
        <v>-99</v>
      </c>
      <c r="D847" s="18" t="s">
        <v>101</v>
      </c>
      <c r="E847" s="18">
        <v>7</v>
      </c>
    </row>
    <row r="848" spans="1:5" ht="14.25" customHeight="1" x14ac:dyDescent="0.2">
      <c r="A848" s="18" t="s">
        <v>7206</v>
      </c>
      <c r="B848" s="118">
        <v>44919</v>
      </c>
      <c r="C848" s="18">
        <v>12</v>
      </c>
      <c r="D848" s="18" t="s">
        <v>7169</v>
      </c>
      <c r="E848" s="18">
        <v>68</v>
      </c>
    </row>
    <row r="849" spans="1:5" ht="14.25" customHeight="1" x14ac:dyDescent="0.2">
      <c r="A849" s="18" t="s">
        <v>101</v>
      </c>
      <c r="B849" s="18">
        <v>-99</v>
      </c>
      <c r="C849" s="18">
        <v>2</v>
      </c>
      <c r="D849" s="18" t="s">
        <v>101</v>
      </c>
      <c r="E849" s="18">
        <v>7</v>
      </c>
    </row>
    <row r="850" spans="1:5" ht="14.25" customHeight="1" x14ac:dyDescent="0.2">
      <c r="A850" s="18">
        <v>26</v>
      </c>
      <c r="B850" s="18" t="s">
        <v>7282</v>
      </c>
      <c r="C850" s="18">
        <v>-999</v>
      </c>
      <c r="D850" s="18" t="s">
        <v>101</v>
      </c>
      <c r="E850" s="18">
        <v>68</v>
      </c>
    </row>
    <row r="851" spans="1:5" ht="14.25" customHeight="1" x14ac:dyDescent="0.2">
      <c r="A851" s="18" t="s">
        <v>7165</v>
      </c>
      <c r="B851" s="18" t="s">
        <v>7255</v>
      </c>
      <c r="C851" s="18" t="s">
        <v>7169</v>
      </c>
      <c r="D851" s="18" t="s">
        <v>7347</v>
      </c>
      <c r="E851" s="18">
        <v>68</v>
      </c>
    </row>
    <row r="852" spans="1:5" ht="14.25" customHeight="1" x14ac:dyDescent="0.2">
      <c r="A852" s="18">
        <v>136</v>
      </c>
      <c r="B852" s="18">
        <v>1211</v>
      </c>
      <c r="C852" s="18">
        <v>2</v>
      </c>
      <c r="D852" s="18">
        <v>2310</v>
      </c>
      <c r="E852" s="18">
        <v>13</v>
      </c>
    </row>
    <row r="853" spans="1:5" ht="14.25" customHeight="1" x14ac:dyDescent="0.2">
      <c r="A853" s="18">
        <v>136</v>
      </c>
      <c r="B853" s="18" t="s">
        <v>7348</v>
      </c>
      <c r="C853" s="18" t="s">
        <v>7349</v>
      </c>
      <c r="D853" s="18" t="s">
        <v>4417</v>
      </c>
      <c r="E853" s="18">
        <v>8</v>
      </c>
    </row>
    <row r="854" spans="1:5" ht="14.25" customHeight="1" x14ac:dyDescent="0.2">
      <c r="A854" s="18">
        <v>-99</v>
      </c>
      <c r="B854" s="18">
        <v>-99</v>
      </c>
      <c r="C854" s="18">
        <v>-99</v>
      </c>
      <c r="D854" s="18">
        <v>-99</v>
      </c>
      <c r="E854" s="18">
        <v>-99</v>
      </c>
    </row>
    <row r="855" spans="1:5" ht="14.25" customHeight="1" x14ac:dyDescent="0.2">
      <c r="A855" s="18">
        <v>10</v>
      </c>
      <c r="B855" s="18">
        <v>-999</v>
      </c>
      <c r="C855" s="18">
        <v>-999</v>
      </c>
      <c r="D855" s="18" t="s">
        <v>101</v>
      </c>
      <c r="E855" s="18">
        <v>6</v>
      </c>
    </row>
    <row r="856" spans="1:5" ht="14.25" customHeight="1" x14ac:dyDescent="0.2">
      <c r="A856" s="18">
        <v>-99</v>
      </c>
      <c r="B856" s="18" t="s">
        <v>7187</v>
      </c>
      <c r="C856" s="18">
        <v>2</v>
      </c>
      <c r="D856" s="18">
        <v>-99</v>
      </c>
      <c r="E856" s="18">
        <v>7</v>
      </c>
    </row>
    <row r="857" spans="1:5" ht="14.25" customHeight="1" x14ac:dyDescent="0.2">
      <c r="A857" s="18">
        <v>367</v>
      </c>
      <c r="B857" s="18">
        <v>13711</v>
      </c>
      <c r="C857" s="18">
        <v>26</v>
      </c>
      <c r="D857" s="18" t="s">
        <v>101</v>
      </c>
      <c r="E857" s="18">
        <v>8</v>
      </c>
    </row>
    <row r="858" spans="1:5" ht="14.25" customHeight="1" x14ac:dyDescent="0.2">
      <c r="A858" s="18">
        <v>-99</v>
      </c>
      <c r="B858" s="18">
        <v>-99</v>
      </c>
      <c r="C858" s="18">
        <v>-99</v>
      </c>
      <c r="D858" s="18">
        <v>-99</v>
      </c>
      <c r="E858" s="18">
        <v>-99</v>
      </c>
    </row>
    <row r="859" spans="1:5" ht="14.25" customHeight="1" x14ac:dyDescent="0.2">
      <c r="A859" s="18">
        <v>3</v>
      </c>
      <c r="B859" s="18" t="s">
        <v>125</v>
      </c>
      <c r="C859" s="18">
        <v>2</v>
      </c>
      <c r="D859" s="18" t="s">
        <v>101</v>
      </c>
      <c r="E859" s="18">
        <v>-99</v>
      </c>
    </row>
    <row r="860" spans="1:5" ht="14.25" customHeight="1" x14ac:dyDescent="0.2">
      <c r="A860" s="18">
        <v>23</v>
      </c>
      <c r="B860" s="18" t="s">
        <v>7185</v>
      </c>
      <c r="C860" s="18">
        <v>2</v>
      </c>
      <c r="D860" s="18" t="s">
        <v>101</v>
      </c>
      <c r="E860" s="18">
        <v>8</v>
      </c>
    </row>
    <row r="861" spans="1:5" ht="14.25" customHeight="1" x14ac:dyDescent="0.2">
      <c r="A861" s="18">
        <v>-999</v>
      </c>
      <c r="B861" s="18" t="s">
        <v>7350</v>
      </c>
      <c r="C861" s="18">
        <v>2</v>
      </c>
      <c r="D861" s="18" t="s">
        <v>101</v>
      </c>
      <c r="E861" s="18">
        <v>3</v>
      </c>
    </row>
    <row r="862" spans="1:5" ht="14.25" customHeight="1" x14ac:dyDescent="0.2">
      <c r="A862" s="18">
        <v>-99</v>
      </c>
      <c r="B862" s="18">
        <v>2</v>
      </c>
      <c r="C862" s="18">
        <v>-999</v>
      </c>
      <c r="D862" s="18">
        <v>2</v>
      </c>
      <c r="E862" s="18">
        <v>6</v>
      </c>
    </row>
    <row r="863" spans="1:5" ht="14.25" customHeight="1" x14ac:dyDescent="0.2">
      <c r="A863" s="18" t="s">
        <v>101</v>
      </c>
      <c r="B863" s="18" t="s">
        <v>7351</v>
      </c>
      <c r="C863" s="18">
        <v>23</v>
      </c>
      <c r="D863" s="18" t="s">
        <v>101</v>
      </c>
      <c r="E863" s="18">
        <v>68</v>
      </c>
    </row>
    <row r="864" spans="1:5" ht="14.25" customHeight="1" x14ac:dyDescent="0.2">
      <c r="A864" s="18">
        <v>-999</v>
      </c>
      <c r="B864" s="18" t="s">
        <v>7346</v>
      </c>
      <c r="C864" s="18" t="s">
        <v>7298</v>
      </c>
      <c r="D864" s="18" t="s">
        <v>7194</v>
      </c>
      <c r="E864" s="18">
        <v>13</v>
      </c>
    </row>
    <row r="865" spans="1:5" ht="14.25" customHeight="1" x14ac:dyDescent="0.2">
      <c r="A865" s="18">
        <v>-99</v>
      </c>
      <c r="B865" s="18">
        <v>-99</v>
      </c>
      <c r="C865" s="18">
        <v>-99</v>
      </c>
      <c r="D865" s="18">
        <v>-99</v>
      </c>
      <c r="E865" s="18">
        <v>-99</v>
      </c>
    </row>
    <row r="866" spans="1:5" ht="14.25" customHeight="1" x14ac:dyDescent="0.2">
      <c r="A866" s="18">
        <v>-99</v>
      </c>
      <c r="B866" s="18">
        <v>-99</v>
      </c>
      <c r="C866" s="18">
        <v>-99</v>
      </c>
      <c r="D866" s="18">
        <v>-99</v>
      </c>
      <c r="E866" s="18">
        <v>-99</v>
      </c>
    </row>
    <row r="867" spans="1:5" ht="14.25" customHeight="1" x14ac:dyDescent="0.2">
      <c r="A867" s="18">
        <v>2</v>
      </c>
      <c r="B867" s="18" t="s">
        <v>1248</v>
      </c>
      <c r="C867" s="18">
        <v>2</v>
      </c>
      <c r="D867" s="18" t="s">
        <v>101</v>
      </c>
      <c r="E867" s="18" t="s">
        <v>7164</v>
      </c>
    </row>
    <row r="868" spans="1:5" ht="14.25" customHeight="1" x14ac:dyDescent="0.2">
      <c r="A868" s="18">
        <v>6</v>
      </c>
      <c r="B868" s="18" t="s">
        <v>125</v>
      </c>
      <c r="C868" s="18">
        <v>2</v>
      </c>
      <c r="D868" s="18" t="s">
        <v>7178</v>
      </c>
      <c r="E868" s="18">
        <v>12</v>
      </c>
    </row>
    <row r="869" spans="1:5" ht="14.25" customHeight="1" x14ac:dyDescent="0.2">
      <c r="A869" s="18" t="s">
        <v>101</v>
      </c>
      <c r="B869" s="18">
        <v>12</v>
      </c>
      <c r="C869" s="18">
        <v>2</v>
      </c>
      <c r="D869" s="18" t="s">
        <v>7169</v>
      </c>
      <c r="E869" s="18">
        <v>8</v>
      </c>
    </row>
    <row r="870" spans="1:5" ht="14.25" customHeight="1" x14ac:dyDescent="0.2">
      <c r="A870" s="18" t="s">
        <v>7184</v>
      </c>
      <c r="B870" s="118">
        <v>44899</v>
      </c>
      <c r="C870" s="18">
        <v>2</v>
      </c>
      <c r="D870" s="18" t="s">
        <v>7169</v>
      </c>
      <c r="E870" s="18">
        <v>13</v>
      </c>
    </row>
    <row r="871" spans="1:5" ht="14.25" customHeight="1" x14ac:dyDescent="0.2">
      <c r="A871" s="18">
        <v>-999</v>
      </c>
      <c r="B871" s="18">
        <v>-99</v>
      </c>
      <c r="C871" s="18">
        <v>-99</v>
      </c>
      <c r="D871" s="18">
        <v>-999</v>
      </c>
      <c r="E871" s="18">
        <v>13</v>
      </c>
    </row>
    <row r="872" spans="1:5" ht="14.25" customHeight="1" x14ac:dyDescent="0.2">
      <c r="A872" s="18">
        <v>2</v>
      </c>
      <c r="B872" s="18" t="s">
        <v>125</v>
      </c>
      <c r="C872" s="18">
        <v>2</v>
      </c>
      <c r="D872" s="18" t="s">
        <v>7167</v>
      </c>
      <c r="E872" s="18">
        <v>7</v>
      </c>
    </row>
    <row r="873" spans="1:5" ht="14.25" customHeight="1" x14ac:dyDescent="0.2">
      <c r="A873" s="18">
        <v>-99</v>
      </c>
      <c r="B873" s="18">
        <v>-99</v>
      </c>
      <c r="C873" s="18">
        <v>-99</v>
      </c>
      <c r="D873" s="18">
        <v>-99</v>
      </c>
      <c r="E873" s="18">
        <v>-99</v>
      </c>
    </row>
    <row r="874" spans="1:5" ht="14.25" customHeight="1" x14ac:dyDescent="0.2">
      <c r="A874" s="18" t="s">
        <v>7208</v>
      </c>
      <c r="B874" s="18" t="s">
        <v>7255</v>
      </c>
      <c r="C874" s="18">
        <v>2</v>
      </c>
      <c r="D874" s="18" t="s">
        <v>101</v>
      </c>
      <c r="E874" s="18">
        <v>37</v>
      </c>
    </row>
    <row r="875" spans="1:5" ht="14.25" customHeight="1" x14ac:dyDescent="0.2">
      <c r="A875" s="18" t="s">
        <v>101</v>
      </c>
      <c r="B875" s="18" t="s">
        <v>101</v>
      </c>
      <c r="C875" s="18" t="s">
        <v>101</v>
      </c>
      <c r="D875" s="18" t="s">
        <v>7169</v>
      </c>
      <c r="E875" s="18">
        <v>13</v>
      </c>
    </row>
    <row r="876" spans="1:5" ht="14.25" customHeight="1" x14ac:dyDescent="0.2">
      <c r="A876" s="18" t="s">
        <v>7242</v>
      </c>
      <c r="B876" s="18" t="s">
        <v>7168</v>
      </c>
      <c r="C876" s="18">
        <v>2</v>
      </c>
      <c r="D876" s="18" t="s">
        <v>7178</v>
      </c>
      <c r="E876" s="18">
        <v>367</v>
      </c>
    </row>
    <row r="877" spans="1:5" ht="14.25" customHeight="1" x14ac:dyDescent="0.2">
      <c r="A877" s="18">
        <v>-99</v>
      </c>
      <c r="B877" s="18">
        <v>-99</v>
      </c>
      <c r="C877" s="18">
        <v>-99</v>
      </c>
      <c r="D877" s="18">
        <v>-99</v>
      </c>
      <c r="E877" s="18">
        <v>-99</v>
      </c>
    </row>
    <row r="878" spans="1:5" ht="14.25" customHeight="1" x14ac:dyDescent="0.2">
      <c r="A878" s="18">
        <v>6</v>
      </c>
      <c r="B878" s="18">
        <v>136</v>
      </c>
      <c r="C878" s="18">
        <v>126</v>
      </c>
      <c r="D878" s="18" t="s">
        <v>7169</v>
      </c>
      <c r="E878" s="18">
        <v>68</v>
      </c>
    </row>
    <row r="879" spans="1:5" ht="14.25" customHeight="1" x14ac:dyDescent="0.2">
      <c r="A879" s="18">
        <v>28</v>
      </c>
      <c r="B879" s="18">
        <v>126</v>
      </c>
      <c r="C879" s="18">
        <v>12</v>
      </c>
      <c r="D879" s="18" t="s">
        <v>7178</v>
      </c>
      <c r="E879" s="18">
        <v>13</v>
      </c>
    </row>
    <row r="880" spans="1:5" ht="14.25" customHeight="1" x14ac:dyDescent="0.2">
      <c r="A880" s="18" t="s">
        <v>7213</v>
      </c>
      <c r="B880" s="18">
        <v>12671112</v>
      </c>
      <c r="C880" s="18" t="s">
        <v>7352</v>
      </c>
      <c r="D880" s="18" t="s">
        <v>7299</v>
      </c>
      <c r="E880" s="18">
        <v>13</v>
      </c>
    </row>
    <row r="881" spans="1:5" ht="14.25" customHeight="1" x14ac:dyDescent="0.2">
      <c r="A881" s="18" t="s">
        <v>7213</v>
      </c>
      <c r="B881" s="18">
        <v>1</v>
      </c>
      <c r="C881" s="18">
        <v>12</v>
      </c>
      <c r="D881" s="18" t="s">
        <v>101</v>
      </c>
      <c r="E881" s="18">
        <v>13</v>
      </c>
    </row>
    <row r="882" spans="1:5" ht="14.25" customHeight="1" x14ac:dyDescent="0.2">
      <c r="A882" s="18" t="s">
        <v>7189</v>
      </c>
      <c r="B882" s="18" t="s">
        <v>7353</v>
      </c>
      <c r="C882" s="18">
        <v>12711</v>
      </c>
      <c r="D882" s="18" t="s">
        <v>101</v>
      </c>
      <c r="E882" s="18">
        <v>13</v>
      </c>
    </row>
    <row r="883" spans="1:5" ht="14.25" customHeight="1" x14ac:dyDescent="0.2">
      <c r="A883" s="18" t="s">
        <v>125</v>
      </c>
      <c r="B883" s="18" t="s">
        <v>7249</v>
      </c>
      <c r="C883" s="18">
        <v>2</v>
      </c>
      <c r="D883" s="18" t="s">
        <v>7354</v>
      </c>
      <c r="E883" s="18">
        <v>13</v>
      </c>
    </row>
    <row r="884" spans="1:5" ht="14.25" customHeight="1" x14ac:dyDescent="0.2">
      <c r="A884" s="118">
        <v>44838</v>
      </c>
      <c r="B884" s="18">
        <v>17</v>
      </c>
      <c r="C884" s="18">
        <v>2</v>
      </c>
      <c r="D884" s="18" t="s">
        <v>101</v>
      </c>
      <c r="E884" s="18">
        <v>12</v>
      </c>
    </row>
    <row r="885" spans="1:5" ht="14.25" customHeight="1" x14ac:dyDescent="0.2">
      <c r="A885" s="18" t="s">
        <v>7355</v>
      </c>
      <c r="B885" s="18">
        <v>126</v>
      </c>
      <c r="C885" s="18">
        <v>-99</v>
      </c>
      <c r="D885" s="18">
        <v>3</v>
      </c>
      <c r="E885" s="18">
        <v>8</v>
      </c>
    </row>
    <row r="886" spans="1:5" ht="14.25" customHeight="1" x14ac:dyDescent="0.2">
      <c r="A886" s="18">
        <v>-99</v>
      </c>
      <c r="B886" s="18">
        <v>-99</v>
      </c>
      <c r="C886" s="18">
        <v>-99</v>
      </c>
      <c r="D886" s="18">
        <v>-99</v>
      </c>
      <c r="E886" s="18">
        <v>-99</v>
      </c>
    </row>
    <row r="887" spans="1:5" ht="14.25" customHeight="1" x14ac:dyDescent="0.2">
      <c r="A887" s="18">
        <v>37</v>
      </c>
      <c r="B887" s="18" t="s">
        <v>7356</v>
      </c>
      <c r="C887" s="18" t="s">
        <v>7357</v>
      </c>
      <c r="D887" s="18" t="s">
        <v>101</v>
      </c>
      <c r="E887" s="18" t="s">
        <v>125</v>
      </c>
    </row>
    <row r="888" spans="1:5" ht="14.25" customHeight="1" x14ac:dyDescent="0.2">
      <c r="A888" s="18">
        <v>37</v>
      </c>
      <c r="B888" s="18" t="s">
        <v>7358</v>
      </c>
      <c r="C888" s="18">
        <v>2</v>
      </c>
      <c r="D888" s="18" t="s">
        <v>7167</v>
      </c>
      <c r="E888" s="18">
        <v>8</v>
      </c>
    </row>
    <row r="889" spans="1:5" ht="14.25" customHeight="1" x14ac:dyDescent="0.2">
      <c r="A889" s="18">
        <v>12</v>
      </c>
      <c r="B889" s="18" t="s">
        <v>7228</v>
      </c>
      <c r="C889" s="18">
        <v>1267</v>
      </c>
      <c r="D889" s="18" t="s">
        <v>7235</v>
      </c>
      <c r="E889" s="18">
        <v>712</v>
      </c>
    </row>
    <row r="890" spans="1:5" ht="14.25" customHeight="1" x14ac:dyDescent="0.2">
      <c r="A890" s="18">
        <v>2</v>
      </c>
      <c r="B890" s="18" t="s">
        <v>7359</v>
      </c>
      <c r="C890" s="18">
        <v>-99</v>
      </c>
      <c r="D890" s="18" t="s">
        <v>101</v>
      </c>
      <c r="E890" s="18">
        <v>78</v>
      </c>
    </row>
    <row r="891" spans="1:5" ht="14.25" customHeight="1" x14ac:dyDescent="0.2">
      <c r="A891" s="18">
        <v>-999</v>
      </c>
      <c r="B891" s="18">
        <v>23</v>
      </c>
      <c r="C891" s="18">
        <v>2</v>
      </c>
      <c r="D891" s="18" t="s">
        <v>101</v>
      </c>
      <c r="E891" s="18" t="s">
        <v>7178</v>
      </c>
    </row>
    <row r="892" spans="1:5" ht="14.25" customHeight="1" x14ac:dyDescent="0.2">
      <c r="A892" s="18">
        <v>1</v>
      </c>
      <c r="B892" s="18">
        <v>2</v>
      </c>
      <c r="C892" s="18" t="s">
        <v>125</v>
      </c>
      <c r="D892" s="18">
        <v>1</v>
      </c>
      <c r="E892" s="18">
        <v>8</v>
      </c>
    </row>
    <row r="893" spans="1:5" ht="14.25" customHeight="1" x14ac:dyDescent="0.2">
      <c r="A893" s="18">
        <v>36</v>
      </c>
      <c r="B893" s="18" t="s">
        <v>7168</v>
      </c>
      <c r="C893" s="18">
        <v>26</v>
      </c>
      <c r="D893" s="18" t="s">
        <v>101</v>
      </c>
      <c r="E893" s="18">
        <v>13</v>
      </c>
    </row>
    <row r="894" spans="1:5" ht="14.25" customHeight="1" x14ac:dyDescent="0.2">
      <c r="A894" s="18" t="s">
        <v>7164</v>
      </c>
      <c r="B894" s="18">
        <v>36</v>
      </c>
      <c r="C894" s="18" t="s">
        <v>7219</v>
      </c>
      <c r="D894" s="18" t="s">
        <v>7194</v>
      </c>
      <c r="E894" s="18">
        <v>6</v>
      </c>
    </row>
    <row r="895" spans="1:5" ht="14.25" customHeight="1" x14ac:dyDescent="0.2">
      <c r="A895" s="18">
        <v>3</v>
      </c>
      <c r="B895" s="118">
        <v>44716</v>
      </c>
      <c r="C895" s="18">
        <v>12</v>
      </c>
      <c r="D895" s="18" t="s">
        <v>101</v>
      </c>
      <c r="E895" s="18">
        <v>-99</v>
      </c>
    </row>
    <row r="896" spans="1:5" ht="14.25" customHeight="1" x14ac:dyDescent="0.2">
      <c r="A896" s="18">
        <v>-99</v>
      </c>
      <c r="B896" s="18">
        <v>-99</v>
      </c>
      <c r="C896" s="18">
        <v>-99</v>
      </c>
      <c r="D896" s="18">
        <v>-99</v>
      </c>
      <c r="E896" s="18">
        <v>-99</v>
      </c>
    </row>
    <row r="897" spans="1:5" ht="14.25" customHeight="1" x14ac:dyDescent="0.2">
      <c r="A897" s="18" t="s">
        <v>125</v>
      </c>
      <c r="B897" s="18" t="s">
        <v>7168</v>
      </c>
      <c r="C897" s="18">
        <v>-999</v>
      </c>
      <c r="D897" s="18" t="s">
        <v>101</v>
      </c>
      <c r="E897" s="18">
        <v>13</v>
      </c>
    </row>
    <row r="898" spans="1:5" ht="14.25" customHeight="1" x14ac:dyDescent="0.2">
      <c r="A898" s="18" t="s">
        <v>7192</v>
      </c>
      <c r="B898" s="18" t="s">
        <v>7360</v>
      </c>
      <c r="C898" s="18">
        <v>-999</v>
      </c>
      <c r="D898" s="18" t="s">
        <v>101</v>
      </c>
      <c r="E898" s="18">
        <v>6</v>
      </c>
    </row>
    <row r="899" spans="1:5" ht="14.25" customHeight="1" x14ac:dyDescent="0.2">
      <c r="A899" s="18">
        <v>17</v>
      </c>
      <c r="B899" s="18">
        <v>12</v>
      </c>
      <c r="C899" s="18">
        <v>-999</v>
      </c>
      <c r="D899" s="18">
        <v>1</v>
      </c>
      <c r="E899" s="18" t="s">
        <v>2707</v>
      </c>
    </row>
    <row r="900" spans="1:5" ht="14.25" customHeight="1" x14ac:dyDescent="0.2">
      <c r="A900" s="18">
        <v>6</v>
      </c>
      <c r="B900" s="18">
        <v>-999</v>
      </c>
      <c r="C900" s="18">
        <v>-999</v>
      </c>
      <c r="D900" s="18">
        <v>610</v>
      </c>
      <c r="E900" s="18" t="s">
        <v>2707</v>
      </c>
    </row>
    <row r="901" spans="1:5" ht="14.25" customHeight="1" x14ac:dyDescent="0.2">
      <c r="A901" s="18">
        <v>12</v>
      </c>
      <c r="B901" s="18">
        <v>2</v>
      </c>
      <c r="C901" s="18">
        <v>2</v>
      </c>
      <c r="D901" s="18">
        <v>8</v>
      </c>
      <c r="E901" s="18">
        <v>13</v>
      </c>
    </row>
    <row r="902" spans="1:5" ht="14.25" customHeight="1" x14ac:dyDescent="0.2">
      <c r="A902" s="118">
        <v>44716</v>
      </c>
      <c r="B902" s="18" t="s">
        <v>7174</v>
      </c>
      <c r="C902" s="18">
        <v>2</v>
      </c>
      <c r="D902" s="18" t="s">
        <v>101</v>
      </c>
      <c r="E902" s="18">
        <v>13</v>
      </c>
    </row>
    <row r="903" spans="1:5" ht="14.25" customHeight="1" x14ac:dyDescent="0.2">
      <c r="A903" s="18">
        <v>710</v>
      </c>
      <c r="B903" s="18" t="s">
        <v>7185</v>
      </c>
      <c r="C903" s="18">
        <v>12</v>
      </c>
      <c r="D903" s="18">
        <v>-999</v>
      </c>
      <c r="E903" s="18">
        <v>6</v>
      </c>
    </row>
    <row r="904" spans="1:5" ht="14.25" customHeight="1" x14ac:dyDescent="0.2">
      <c r="A904" s="18">
        <v>68</v>
      </c>
      <c r="B904" s="18" t="s">
        <v>7361</v>
      </c>
      <c r="C904" s="18">
        <v>26</v>
      </c>
      <c r="D904" s="18" t="s">
        <v>7169</v>
      </c>
      <c r="E904" s="18" t="s">
        <v>101</v>
      </c>
    </row>
    <row r="905" spans="1:5" ht="14.25" customHeight="1" x14ac:dyDescent="0.2">
      <c r="A905" s="18" t="s">
        <v>101</v>
      </c>
      <c r="B905" s="18" t="s">
        <v>7187</v>
      </c>
      <c r="C905" s="18">
        <v>2</v>
      </c>
      <c r="D905" s="18" t="s">
        <v>101</v>
      </c>
      <c r="E905" s="18">
        <v>3</v>
      </c>
    </row>
    <row r="906" spans="1:5" ht="14.25" customHeight="1" x14ac:dyDescent="0.2">
      <c r="A906" s="18" t="s">
        <v>7167</v>
      </c>
      <c r="B906" s="18" t="s">
        <v>7175</v>
      </c>
      <c r="C906" s="18">
        <v>23</v>
      </c>
      <c r="D906" s="18" t="s">
        <v>101</v>
      </c>
      <c r="E906" s="18">
        <v>37</v>
      </c>
    </row>
    <row r="907" spans="1:5" ht="14.25" customHeight="1" x14ac:dyDescent="0.2">
      <c r="A907" s="18">
        <v>10</v>
      </c>
      <c r="B907" s="18">
        <v>2</v>
      </c>
      <c r="C907" s="18">
        <v>2</v>
      </c>
      <c r="D907" s="18">
        <v>6</v>
      </c>
      <c r="E907" s="18">
        <v>7</v>
      </c>
    </row>
    <row r="908" spans="1:5" ht="14.25" customHeight="1" x14ac:dyDescent="0.2">
      <c r="A908" s="18" t="s">
        <v>125</v>
      </c>
      <c r="B908" s="18">
        <v>11</v>
      </c>
      <c r="C908" s="18">
        <v>2711</v>
      </c>
      <c r="D908" s="118">
        <v>44869</v>
      </c>
      <c r="E908" s="18">
        <v>12</v>
      </c>
    </row>
    <row r="909" spans="1:5" ht="14.25" customHeight="1" x14ac:dyDescent="0.2">
      <c r="A909" s="18">
        <v>-99</v>
      </c>
      <c r="B909" s="18">
        <v>12</v>
      </c>
      <c r="C909" s="18" t="s">
        <v>7169</v>
      </c>
      <c r="D909" s="18" t="s">
        <v>101</v>
      </c>
      <c r="E909" s="18">
        <v>8</v>
      </c>
    </row>
    <row r="910" spans="1:5" ht="14.25" customHeight="1" x14ac:dyDescent="0.2">
      <c r="A910" s="18" t="s">
        <v>101</v>
      </c>
      <c r="B910" s="18">
        <v>21112</v>
      </c>
      <c r="C910" s="18">
        <v>2</v>
      </c>
      <c r="D910" s="18">
        <v>-999</v>
      </c>
      <c r="E910" s="18">
        <v>68</v>
      </c>
    </row>
    <row r="911" spans="1:5" ht="14.25" customHeight="1" x14ac:dyDescent="0.2">
      <c r="A911" s="118">
        <v>44717</v>
      </c>
      <c r="B911" s="18" t="s">
        <v>7294</v>
      </c>
      <c r="C911" s="18">
        <v>23</v>
      </c>
      <c r="D911" s="18" t="s">
        <v>7169</v>
      </c>
      <c r="E911" s="18">
        <v>7</v>
      </c>
    </row>
    <row r="912" spans="1:5" ht="14.25" customHeight="1" x14ac:dyDescent="0.2">
      <c r="A912" s="18">
        <v>23</v>
      </c>
      <c r="B912" s="118">
        <v>44777</v>
      </c>
      <c r="C912" s="18">
        <v>2</v>
      </c>
      <c r="D912" s="18" t="s">
        <v>101</v>
      </c>
      <c r="E912" s="118">
        <v>44716</v>
      </c>
    </row>
    <row r="913" spans="1:5" ht="14.25" customHeight="1" x14ac:dyDescent="0.2">
      <c r="A913" s="18">
        <v>-99</v>
      </c>
      <c r="B913" s="18">
        <v>-99</v>
      </c>
      <c r="C913" s="18">
        <v>-99</v>
      </c>
      <c r="D913" s="18">
        <v>-99</v>
      </c>
      <c r="E913" s="18">
        <v>-99</v>
      </c>
    </row>
    <row r="914" spans="1:5" ht="14.25" customHeight="1" x14ac:dyDescent="0.2">
      <c r="A914" s="18">
        <v>6</v>
      </c>
      <c r="B914" s="18" t="s">
        <v>7205</v>
      </c>
      <c r="C914" s="18">
        <v>12</v>
      </c>
      <c r="D914" s="18" t="s">
        <v>7165</v>
      </c>
      <c r="E914" s="18">
        <v>8</v>
      </c>
    </row>
    <row r="915" spans="1:5" ht="14.25" customHeight="1" x14ac:dyDescent="0.2">
      <c r="A915" s="18">
        <v>2</v>
      </c>
      <c r="B915" s="18" t="s">
        <v>7205</v>
      </c>
      <c r="C915" s="18">
        <v>2</v>
      </c>
      <c r="D915" s="18" t="s">
        <v>101</v>
      </c>
      <c r="E915" s="18" t="s">
        <v>101</v>
      </c>
    </row>
    <row r="916" spans="1:5" ht="14.25" customHeight="1" x14ac:dyDescent="0.2">
      <c r="A916" s="18">
        <v>-99</v>
      </c>
      <c r="B916" s="18">
        <v>2</v>
      </c>
      <c r="C916" s="18">
        <v>2</v>
      </c>
      <c r="D916" s="18" t="s">
        <v>7167</v>
      </c>
      <c r="E916" s="18" t="s">
        <v>101</v>
      </c>
    </row>
    <row r="917" spans="1:5" ht="14.25" customHeight="1" x14ac:dyDescent="0.2">
      <c r="A917" s="18" t="s">
        <v>7178</v>
      </c>
      <c r="B917" s="18" t="s">
        <v>125</v>
      </c>
      <c r="C917" s="18">
        <v>23</v>
      </c>
      <c r="D917" s="18" t="s">
        <v>101</v>
      </c>
      <c r="E917" s="18" t="s">
        <v>7181</v>
      </c>
    </row>
    <row r="918" spans="1:5" ht="14.25" customHeight="1" x14ac:dyDescent="0.2">
      <c r="A918" s="18">
        <v>-999</v>
      </c>
      <c r="B918" s="18">
        <v>-999</v>
      </c>
      <c r="C918" s="18">
        <v>11</v>
      </c>
      <c r="D918" s="18" t="s">
        <v>101</v>
      </c>
      <c r="E918" s="18">
        <v>13</v>
      </c>
    </row>
    <row r="919" spans="1:5" ht="14.25" customHeight="1" x14ac:dyDescent="0.2">
      <c r="A919" s="18">
        <v>7</v>
      </c>
      <c r="B919" s="18">
        <v>11</v>
      </c>
      <c r="C919" s="18">
        <v>-999</v>
      </c>
      <c r="D919" s="18" t="s">
        <v>101</v>
      </c>
      <c r="E919" s="18">
        <v>7</v>
      </c>
    </row>
    <row r="920" spans="1:5" ht="14.25" customHeight="1" x14ac:dyDescent="0.2">
      <c r="A920" s="18">
        <v>-99</v>
      </c>
      <c r="B920" s="18">
        <v>-99</v>
      </c>
      <c r="C920" s="18">
        <v>-99</v>
      </c>
      <c r="D920" s="18">
        <v>-99</v>
      </c>
      <c r="E920" s="18">
        <v>-99</v>
      </c>
    </row>
    <row r="921" spans="1:5" ht="14.25" customHeight="1" x14ac:dyDescent="0.2">
      <c r="A921" s="118">
        <v>44717</v>
      </c>
      <c r="B921" s="18">
        <v>126</v>
      </c>
      <c r="C921" s="18" t="s">
        <v>7219</v>
      </c>
      <c r="D921" s="18" t="s">
        <v>7293</v>
      </c>
      <c r="E921" s="18">
        <v>6</v>
      </c>
    </row>
    <row r="922" spans="1:5" ht="14.25" customHeight="1" x14ac:dyDescent="0.2">
      <c r="A922" s="18">
        <v>2</v>
      </c>
      <c r="B922" s="18">
        <v>-999</v>
      </c>
      <c r="C922" s="18">
        <v>-999</v>
      </c>
      <c r="D922" s="18">
        <v>310</v>
      </c>
      <c r="E922" s="18">
        <v>-99</v>
      </c>
    </row>
    <row r="923" spans="1:5" ht="14.25" customHeight="1" x14ac:dyDescent="0.2">
      <c r="A923" s="18">
        <v>-99</v>
      </c>
      <c r="B923" s="18">
        <v>2</v>
      </c>
      <c r="C923" s="18">
        <v>-999</v>
      </c>
      <c r="D923" s="18" t="s">
        <v>101</v>
      </c>
      <c r="E923" s="18">
        <v>-99</v>
      </c>
    </row>
    <row r="924" spans="1:5" ht="14.25" customHeight="1" x14ac:dyDescent="0.2">
      <c r="A924" s="18">
        <v>10</v>
      </c>
      <c r="B924" s="18" t="s">
        <v>7168</v>
      </c>
      <c r="C924" s="18">
        <v>13711</v>
      </c>
      <c r="D924" s="18" t="s">
        <v>7293</v>
      </c>
      <c r="E924" s="18">
        <v>67</v>
      </c>
    </row>
    <row r="925" spans="1:5" ht="14.25" customHeight="1" x14ac:dyDescent="0.2">
      <c r="A925" s="18">
        <v>-999</v>
      </c>
      <c r="B925" s="18">
        <v>-999</v>
      </c>
      <c r="C925" s="18">
        <v>-999</v>
      </c>
      <c r="D925" s="18" t="s">
        <v>101</v>
      </c>
      <c r="E925" s="18">
        <v>6</v>
      </c>
    </row>
    <row r="926" spans="1:5" ht="14.25" customHeight="1" x14ac:dyDescent="0.2">
      <c r="A926" s="18">
        <v>-999</v>
      </c>
    </row>
    <row r="927" spans="1:5" ht="14.25" customHeight="1" x14ac:dyDescent="0.2">
      <c r="A927" s="18">
        <v>-999</v>
      </c>
    </row>
    <row r="928" spans="1:5"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1001"/>
  <sheetViews>
    <sheetView workbookViewId="0"/>
  </sheetViews>
  <sheetFormatPr baseColWidth="10" defaultColWidth="14.5" defaultRowHeight="15" customHeight="1" x14ac:dyDescent="0.2"/>
  <cols>
    <col min="1" max="26" width="8.6640625" customWidth="1"/>
  </cols>
  <sheetData>
    <row r="1" spans="1:5" ht="14.25" customHeight="1" x14ac:dyDescent="0.2">
      <c r="A1" s="121" t="s">
        <v>7200</v>
      </c>
      <c r="B1" s="121" t="s">
        <v>7201</v>
      </c>
      <c r="C1" s="121" t="s">
        <v>7202</v>
      </c>
      <c r="D1" s="121" t="s">
        <v>7203</v>
      </c>
      <c r="E1" s="121" t="s">
        <v>7204</v>
      </c>
    </row>
    <row r="2" spans="1:5" ht="14.25" customHeight="1" x14ac:dyDescent="0.2">
      <c r="A2" s="18">
        <v>-99</v>
      </c>
      <c r="B2" s="18">
        <v>-99</v>
      </c>
      <c r="C2" s="18">
        <v>-99</v>
      </c>
      <c r="D2" s="18">
        <v>-99</v>
      </c>
      <c r="E2" s="18">
        <v>-99</v>
      </c>
    </row>
    <row r="3" spans="1:5" ht="14.25" customHeight="1" x14ac:dyDescent="0.2">
      <c r="A3" s="18" t="s">
        <v>7167</v>
      </c>
      <c r="B3" s="18" t="s">
        <v>7170</v>
      </c>
      <c r="C3" s="18" t="s">
        <v>7171</v>
      </c>
      <c r="D3" s="18" t="s">
        <v>7169</v>
      </c>
      <c r="E3" s="18">
        <v>3679</v>
      </c>
    </row>
    <row r="4" spans="1:5" ht="14.25" customHeight="1" x14ac:dyDescent="0.2">
      <c r="A4" s="18">
        <v>-99</v>
      </c>
      <c r="B4" s="18">
        <v>-99</v>
      </c>
      <c r="C4" s="18">
        <v>-99</v>
      </c>
      <c r="D4" s="18">
        <v>-99</v>
      </c>
      <c r="E4" s="18">
        <v>-99</v>
      </c>
    </row>
    <row r="5" spans="1:5" ht="14.25" customHeight="1" x14ac:dyDescent="0.2">
      <c r="A5" s="18">
        <v>13</v>
      </c>
      <c r="B5" s="18">
        <v>3</v>
      </c>
      <c r="C5" s="18">
        <v>1</v>
      </c>
      <c r="D5" s="18">
        <v>8</v>
      </c>
      <c r="E5" s="18">
        <v>8</v>
      </c>
    </row>
    <row r="6" spans="1:5" ht="14.25" customHeight="1" x14ac:dyDescent="0.2">
      <c r="A6" s="18">
        <v>-99</v>
      </c>
      <c r="B6" s="18">
        <v>-99</v>
      </c>
      <c r="C6" s="18">
        <v>-99</v>
      </c>
      <c r="D6" s="18">
        <v>-99</v>
      </c>
      <c r="E6" s="18">
        <v>-99</v>
      </c>
    </row>
    <row r="7" spans="1:5" ht="14.25" customHeight="1" x14ac:dyDescent="0.2">
      <c r="A7" s="18" t="s">
        <v>7172</v>
      </c>
      <c r="B7" s="18">
        <v>16811</v>
      </c>
      <c r="C7" s="18">
        <v>123</v>
      </c>
      <c r="D7" s="18" t="s">
        <v>101</v>
      </c>
      <c r="E7" s="18" t="s">
        <v>7173</v>
      </c>
    </row>
    <row r="8" spans="1:5" ht="14.25" customHeight="1" x14ac:dyDescent="0.2">
      <c r="A8" s="18" t="s">
        <v>7175</v>
      </c>
      <c r="B8" s="18" t="s">
        <v>7176</v>
      </c>
      <c r="C8" s="18">
        <v>211</v>
      </c>
      <c r="D8" s="18" t="s">
        <v>7177</v>
      </c>
      <c r="E8" s="18">
        <v>37</v>
      </c>
    </row>
    <row r="9" spans="1:5" ht="14.25" customHeight="1" x14ac:dyDescent="0.2">
      <c r="A9" s="18">
        <v>-999</v>
      </c>
      <c r="B9" s="18" t="s">
        <v>125</v>
      </c>
      <c r="C9" s="18">
        <v>2</v>
      </c>
      <c r="D9" s="18">
        <v>6</v>
      </c>
      <c r="E9" s="18">
        <v>13</v>
      </c>
    </row>
    <row r="10" spans="1:5" ht="14.25" customHeight="1" x14ac:dyDescent="0.2">
      <c r="A10" s="18">
        <v>-99</v>
      </c>
      <c r="B10" s="18" t="s">
        <v>7018</v>
      </c>
      <c r="C10" s="18">
        <v>-99</v>
      </c>
      <c r="D10" s="18">
        <v>-99</v>
      </c>
      <c r="E10" s="18" t="s">
        <v>7178</v>
      </c>
    </row>
    <row r="11" spans="1:5" ht="14.25" customHeight="1" x14ac:dyDescent="0.2">
      <c r="A11" s="18">
        <v>-99</v>
      </c>
      <c r="B11" s="18">
        <v>-99</v>
      </c>
      <c r="C11" s="18">
        <v>-99</v>
      </c>
      <c r="D11" s="18">
        <v>-99</v>
      </c>
      <c r="E11" s="18">
        <v>-999</v>
      </c>
    </row>
    <row r="12" spans="1:5" ht="14.25" customHeight="1" x14ac:dyDescent="0.2">
      <c r="A12" s="18">
        <v>-99</v>
      </c>
      <c r="B12" s="18" t="s">
        <v>125</v>
      </c>
      <c r="C12" s="18">
        <v>-999</v>
      </c>
      <c r="D12" s="18">
        <v>-999</v>
      </c>
      <c r="E12" s="18">
        <v>12</v>
      </c>
    </row>
    <row r="13" spans="1:5" ht="14.25" customHeight="1" x14ac:dyDescent="0.2">
      <c r="A13" s="18">
        <v>6</v>
      </c>
      <c r="B13" s="18" t="s">
        <v>7185</v>
      </c>
      <c r="C13" s="18" t="s">
        <v>101</v>
      </c>
      <c r="D13" s="18" t="s">
        <v>101</v>
      </c>
      <c r="E13" s="18">
        <v>7</v>
      </c>
    </row>
    <row r="14" spans="1:5" ht="14.25" customHeight="1" x14ac:dyDescent="0.2">
      <c r="A14" s="18">
        <v>3</v>
      </c>
      <c r="B14" s="18" t="s">
        <v>6960</v>
      </c>
      <c r="C14" s="18">
        <v>-99</v>
      </c>
      <c r="D14" s="18">
        <v>2</v>
      </c>
      <c r="E14" s="18">
        <v>7811</v>
      </c>
    </row>
    <row r="15" spans="1:5" ht="14.25" customHeight="1" x14ac:dyDescent="0.2">
      <c r="A15" s="18">
        <v>-99</v>
      </c>
      <c r="B15" s="18">
        <v>-99</v>
      </c>
      <c r="C15" s="18">
        <v>-99</v>
      </c>
      <c r="D15" s="18">
        <v>-99</v>
      </c>
      <c r="E15" s="18">
        <v>-99</v>
      </c>
    </row>
    <row r="16" spans="1:5" ht="14.25" customHeight="1" x14ac:dyDescent="0.2">
      <c r="A16" s="18">
        <v>-99</v>
      </c>
      <c r="B16" s="18">
        <v>-99</v>
      </c>
      <c r="C16" s="18">
        <v>-99</v>
      </c>
      <c r="D16" s="18">
        <v>-99</v>
      </c>
      <c r="E16" s="18">
        <v>-99</v>
      </c>
    </row>
    <row r="17" spans="1:5" ht="14.25" customHeight="1" x14ac:dyDescent="0.2">
      <c r="A17" s="18">
        <v>-999</v>
      </c>
      <c r="B17" s="18">
        <v>-999</v>
      </c>
      <c r="C17" s="18">
        <v>-999</v>
      </c>
      <c r="D17" s="18">
        <v>-999</v>
      </c>
      <c r="E17" s="18">
        <v>13</v>
      </c>
    </row>
    <row r="18" spans="1:5" ht="14.25" customHeight="1" x14ac:dyDescent="0.2">
      <c r="A18" s="18">
        <v>-999</v>
      </c>
      <c r="B18" s="18">
        <v>-999</v>
      </c>
      <c r="C18" s="18">
        <v>-999</v>
      </c>
      <c r="D18" s="18" t="s">
        <v>7169</v>
      </c>
      <c r="E18" s="18">
        <v>712</v>
      </c>
    </row>
    <row r="19" spans="1:5" ht="14.25" customHeight="1" x14ac:dyDescent="0.2">
      <c r="A19" s="18">
        <v>-99</v>
      </c>
      <c r="B19" s="18">
        <v>-99</v>
      </c>
      <c r="C19" s="18">
        <v>-99</v>
      </c>
      <c r="D19" s="18">
        <v>-99</v>
      </c>
      <c r="E19" s="18">
        <v>-99</v>
      </c>
    </row>
    <row r="20" spans="1:5" ht="14.25" customHeight="1" x14ac:dyDescent="0.2">
      <c r="A20" s="118" t="s">
        <v>7178</v>
      </c>
      <c r="B20" s="18" t="s">
        <v>6954</v>
      </c>
      <c r="C20" s="18">
        <v>36</v>
      </c>
      <c r="D20" s="18" t="s">
        <v>7169</v>
      </c>
      <c r="E20" s="18" t="s">
        <v>7178</v>
      </c>
    </row>
    <row r="21" spans="1:5" ht="14.25" customHeight="1" x14ac:dyDescent="0.2">
      <c r="A21" s="18">
        <v>-99</v>
      </c>
      <c r="B21" s="18">
        <v>211</v>
      </c>
      <c r="C21" s="18" t="s">
        <v>125</v>
      </c>
      <c r="D21" s="18">
        <v>2</v>
      </c>
      <c r="E21" s="18">
        <v>7</v>
      </c>
    </row>
    <row r="22" spans="1:5" ht="14.25" customHeight="1" x14ac:dyDescent="0.2">
      <c r="A22" s="18">
        <v>67</v>
      </c>
      <c r="B22" s="18" t="s">
        <v>7187</v>
      </c>
      <c r="C22" s="18">
        <v>2311</v>
      </c>
      <c r="D22" s="18" t="s">
        <v>7178</v>
      </c>
      <c r="E22" s="18">
        <v>-99</v>
      </c>
    </row>
    <row r="23" spans="1:5" ht="14.25" customHeight="1" x14ac:dyDescent="0.2">
      <c r="A23" s="18">
        <v>367</v>
      </c>
      <c r="B23" s="18" t="s">
        <v>7198</v>
      </c>
      <c r="C23" s="18">
        <v>311</v>
      </c>
      <c r="D23" s="18" t="s">
        <v>7199</v>
      </c>
      <c r="E23" s="18">
        <v>6712</v>
      </c>
    </row>
    <row r="24" spans="1:5" ht="14.25" customHeight="1" x14ac:dyDescent="0.2">
      <c r="A24" s="18">
        <v>610</v>
      </c>
      <c r="B24" s="18">
        <v>2</v>
      </c>
      <c r="C24" s="18">
        <v>-999</v>
      </c>
      <c r="D24" s="18" t="s">
        <v>101</v>
      </c>
      <c r="E24" s="18">
        <v>8</v>
      </c>
    </row>
    <row r="25" spans="1:5" ht="14.25" customHeight="1" x14ac:dyDescent="0.2">
      <c r="A25" s="18">
        <v>-999</v>
      </c>
      <c r="B25" s="18">
        <v>-999</v>
      </c>
      <c r="C25" s="18">
        <v>1</v>
      </c>
      <c r="D25" s="18" t="s">
        <v>101</v>
      </c>
      <c r="E25" s="18">
        <v>13</v>
      </c>
    </row>
    <row r="26" spans="1:5" ht="14.25" customHeight="1" x14ac:dyDescent="0.2">
      <c r="A26" s="18">
        <v>-999</v>
      </c>
      <c r="B26" s="18">
        <v>-999</v>
      </c>
      <c r="C26" s="18">
        <v>-99</v>
      </c>
      <c r="D26" s="18" t="s">
        <v>7178</v>
      </c>
      <c r="E26" s="18">
        <v>-99</v>
      </c>
    </row>
    <row r="27" spans="1:5" ht="14.25" customHeight="1" x14ac:dyDescent="0.2">
      <c r="A27" s="18">
        <v>2</v>
      </c>
      <c r="B27" s="18" t="s">
        <v>4417</v>
      </c>
      <c r="C27" s="18">
        <v>12</v>
      </c>
      <c r="D27" s="18">
        <v>310</v>
      </c>
      <c r="E27" s="18">
        <v>7</v>
      </c>
    </row>
    <row r="28" spans="1:5" ht="14.25" customHeight="1" x14ac:dyDescent="0.2">
      <c r="A28" s="18" t="s">
        <v>7208</v>
      </c>
      <c r="B28" s="18" t="s">
        <v>125</v>
      </c>
      <c r="C28" s="18">
        <v>-99</v>
      </c>
      <c r="D28" s="18" t="s">
        <v>101</v>
      </c>
      <c r="E28" s="18">
        <v>3612</v>
      </c>
    </row>
    <row r="29" spans="1:5" ht="14.25" customHeight="1" x14ac:dyDescent="0.2">
      <c r="A29" s="18">
        <v>-99</v>
      </c>
      <c r="B29" s="18">
        <v>-99</v>
      </c>
      <c r="C29" s="18">
        <v>-99</v>
      </c>
      <c r="D29" s="18">
        <v>-99</v>
      </c>
      <c r="E29" s="18">
        <v>-99</v>
      </c>
    </row>
    <row r="30" spans="1:5" ht="14.25" customHeight="1" x14ac:dyDescent="0.2">
      <c r="A30" s="18" t="s">
        <v>7210</v>
      </c>
      <c r="B30" s="18" t="s">
        <v>7174</v>
      </c>
      <c r="C30" s="18">
        <v>711</v>
      </c>
      <c r="D30" s="18" t="s">
        <v>7169</v>
      </c>
      <c r="E30" s="18">
        <v>13</v>
      </c>
    </row>
    <row r="31" spans="1:5" ht="14.25" customHeight="1" x14ac:dyDescent="0.2">
      <c r="A31" s="18" t="s">
        <v>101</v>
      </c>
      <c r="B31" s="18" t="s">
        <v>7211</v>
      </c>
      <c r="C31" s="18" t="s">
        <v>7212</v>
      </c>
      <c r="D31" s="18" t="s">
        <v>101</v>
      </c>
      <c r="E31" s="18">
        <v>8</v>
      </c>
    </row>
    <row r="32" spans="1:5" ht="14.25" customHeight="1" x14ac:dyDescent="0.2">
      <c r="A32" s="18" t="s">
        <v>7178</v>
      </c>
      <c r="B32" s="18" t="s">
        <v>7213</v>
      </c>
      <c r="C32" s="18">
        <v>23</v>
      </c>
      <c r="D32" s="18" t="s">
        <v>101</v>
      </c>
      <c r="E32" s="18">
        <v>68</v>
      </c>
    </row>
    <row r="33" spans="1:5" ht="14.25" customHeight="1" x14ac:dyDescent="0.2">
      <c r="A33" s="18">
        <v>236</v>
      </c>
      <c r="B33" s="18">
        <v>16</v>
      </c>
      <c r="C33" s="18">
        <v>2</v>
      </c>
      <c r="D33" s="18" t="s">
        <v>7184</v>
      </c>
      <c r="E33" s="18">
        <v>6</v>
      </c>
    </row>
    <row r="34" spans="1:5" ht="14.25" customHeight="1" x14ac:dyDescent="0.2">
      <c r="A34" s="118" t="s">
        <v>7169</v>
      </c>
      <c r="B34" s="18" t="s">
        <v>6954</v>
      </c>
      <c r="C34" s="18" t="s">
        <v>7219</v>
      </c>
      <c r="D34" s="18" t="s">
        <v>4417</v>
      </c>
      <c r="E34" s="18">
        <v>6</v>
      </c>
    </row>
    <row r="35" spans="1:5" ht="14.25" customHeight="1" x14ac:dyDescent="0.2">
      <c r="A35" s="18" t="s">
        <v>7222</v>
      </c>
      <c r="B35" s="18" t="s">
        <v>7185</v>
      </c>
      <c r="C35" s="18">
        <v>2</v>
      </c>
      <c r="D35" s="18" t="s">
        <v>7178</v>
      </c>
      <c r="E35" s="18">
        <v>66</v>
      </c>
    </row>
    <row r="36" spans="1:5" ht="14.25" customHeight="1" x14ac:dyDescent="0.2">
      <c r="A36" s="18" t="s">
        <v>562</v>
      </c>
      <c r="B36" s="118" t="s">
        <v>7165</v>
      </c>
      <c r="C36" s="18">
        <v>2</v>
      </c>
      <c r="D36" s="18" t="s">
        <v>101</v>
      </c>
      <c r="E36" s="18">
        <v>8</v>
      </c>
    </row>
    <row r="37" spans="1:5" ht="14.25" customHeight="1" x14ac:dyDescent="0.2">
      <c r="A37" s="18">
        <v>-99</v>
      </c>
      <c r="B37" s="18">
        <v>-99</v>
      </c>
      <c r="C37" s="18">
        <v>-99</v>
      </c>
      <c r="D37" s="18">
        <v>-99</v>
      </c>
      <c r="E37" s="18">
        <v>-99</v>
      </c>
    </row>
    <row r="38" spans="1:5" ht="14.25" customHeight="1" x14ac:dyDescent="0.2">
      <c r="A38" s="18">
        <v>6</v>
      </c>
      <c r="B38" s="18">
        <v>-999</v>
      </c>
      <c r="C38" s="18" t="s">
        <v>7169</v>
      </c>
      <c r="D38" s="18">
        <v>-99</v>
      </c>
      <c r="E38" s="18">
        <v>-99</v>
      </c>
    </row>
    <row r="39" spans="1:5" ht="14.25" customHeight="1" x14ac:dyDescent="0.2">
      <c r="A39" s="18" t="s">
        <v>7169</v>
      </c>
      <c r="B39" s="18" t="s">
        <v>7174</v>
      </c>
      <c r="C39" s="18">
        <v>2</v>
      </c>
      <c r="D39" s="18">
        <v>2</v>
      </c>
      <c r="E39" s="18">
        <v>37</v>
      </c>
    </row>
    <row r="40" spans="1:5" ht="14.25" customHeight="1" x14ac:dyDescent="0.2">
      <c r="A40" s="118" t="s">
        <v>101</v>
      </c>
      <c r="B40" s="18" t="s">
        <v>6913</v>
      </c>
      <c r="C40" s="18">
        <v>2</v>
      </c>
      <c r="D40" s="18" t="s">
        <v>101</v>
      </c>
      <c r="E40" s="18">
        <v>13</v>
      </c>
    </row>
    <row r="41" spans="1:5" ht="14.25" customHeight="1" x14ac:dyDescent="0.2">
      <c r="A41" s="18">
        <v>-99</v>
      </c>
      <c r="B41" s="18">
        <v>367</v>
      </c>
      <c r="C41" s="18" t="s">
        <v>7223</v>
      </c>
      <c r="D41" s="18" t="s">
        <v>7165</v>
      </c>
      <c r="E41" s="18">
        <v>6</v>
      </c>
    </row>
    <row r="42" spans="1:5" ht="14.25" customHeight="1" x14ac:dyDescent="0.2">
      <c r="A42" s="18">
        <v>-999</v>
      </c>
      <c r="B42" s="18">
        <v>-999</v>
      </c>
      <c r="C42" s="18">
        <v>-999</v>
      </c>
      <c r="D42" s="18">
        <v>-999</v>
      </c>
      <c r="E42" s="18">
        <v>6</v>
      </c>
    </row>
    <row r="43" spans="1:5" ht="14.25" customHeight="1" x14ac:dyDescent="0.2">
      <c r="A43" s="118" t="s">
        <v>7191</v>
      </c>
      <c r="B43" s="18" t="s">
        <v>6995</v>
      </c>
      <c r="C43" s="18">
        <v>2</v>
      </c>
      <c r="D43" s="18" t="s">
        <v>101</v>
      </c>
      <c r="E43" s="18">
        <v>13</v>
      </c>
    </row>
    <row r="44" spans="1:5" ht="14.25" customHeight="1" x14ac:dyDescent="0.2">
      <c r="A44" s="18">
        <v>-99</v>
      </c>
      <c r="B44" s="18">
        <v>2</v>
      </c>
      <c r="C44" s="18">
        <v>211</v>
      </c>
      <c r="D44" s="18" t="s">
        <v>125</v>
      </c>
      <c r="E44" s="18">
        <v>3</v>
      </c>
    </row>
    <row r="45" spans="1:5" ht="14.25" customHeight="1" x14ac:dyDescent="0.2">
      <c r="A45" s="18" t="s">
        <v>7181</v>
      </c>
      <c r="B45" s="18" t="s">
        <v>7224</v>
      </c>
      <c r="C45" s="18" t="s">
        <v>6913</v>
      </c>
      <c r="D45" s="18">
        <v>-999</v>
      </c>
      <c r="E45" s="18" t="s">
        <v>7178</v>
      </c>
    </row>
    <row r="46" spans="1:5" ht="14.25" customHeight="1" x14ac:dyDescent="0.2">
      <c r="A46" s="18">
        <v>-99</v>
      </c>
      <c r="B46" s="18">
        <v>2</v>
      </c>
      <c r="C46" s="18">
        <v>-999</v>
      </c>
      <c r="D46" s="118" t="s">
        <v>7178</v>
      </c>
      <c r="E46" s="18">
        <v>13</v>
      </c>
    </row>
    <row r="47" spans="1:5" ht="14.25" customHeight="1" x14ac:dyDescent="0.2">
      <c r="A47" s="18">
        <v>-999</v>
      </c>
      <c r="B47" s="18" t="s">
        <v>125</v>
      </c>
      <c r="C47" s="18">
        <v>2</v>
      </c>
      <c r="D47" s="18">
        <v>2</v>
      </c>
      <c r="E47" s="18">
        <v>3</v>
      </c>
    </row>
    <row r="48" spans="1:5" ht="14.25" customHeight="1" x14ac:dyDescent="0.2">
      <c r="A48" s="18">
        <v>-99</v>
      </c>
      <c r="B48" s="18">
        <v>-99</v>
      </c>
      <c r="C48" s="18">
        <v>-99</v>
      </c>
      <c r="D48" s="18">
        <v>-99</v>
      </c>
      <c r="E48" s="18">
        <v>-99</v>
      </c>
    </row>
    <row r="49" spans="1:5" ht="14.25" customHeight="1" x14ac:dyDescent="0.2">
      <c r="A49" s="18">
        <v>-99</v>
      </c>
      <c r="B49" s="18">
        <v>2</v>
      </c>
      <c r="C49" s="18">
        <v>-999</v>
      </c>
      <c r="D49" s="18">
        <v>7</v>
      </c>
      <c r="E49" s="18" t="s">
        <v>7181</v>
      </c>
    </row>
    <row r="50" spans="1:5" ht="14.25" customHeight="1" x14ac:dyDescent="0.2">
      <c r="A50" s="18">
        <v>-99</v>
      </c>
      <c r="B50" s="18">
        <v>-99</v>
      </c>
      <c r="C50" s="18">
        <v>-99</v>
      </c>
      <c r="D50" s="18">
        <v>-99</v>
      </c>
      <c r="E50" s="18">
        <v>-999</v>
      </c>
    </row>
    <row r="51" spans="1:5" ht="14.25" customHeight="1" x14ac:dyDescent="0.2">
      <c r="A51" s="18">
        <v>-99</v>
      </c>
      <c r="B51" s="18">
        <v>-99</v>
      </c>
      <c r="C51" s="18">
        <v>-99</v>
      </c>
      <c r="D51" s="18">
        <v>-99</v>
      </c>
      <c r="E51" s="18">
        <v>-99</v>
      </c>
    </row>
    <row r="52" spans="1:5" ht="14.25" customHeight="1" x14ac:dyDescent="0.2">
      <c r="A52" s="18" t="s">
        <v>7178</v>
      </c>
      <c r="B52" s="18">
        <v>67</v>
      </c>
      <c r="C52" s="18">
        <v>2</v>
      </c>
      <c r="D52" s="18" t="s">
        <v>101</v>
      </c>
      <c r="E52" s="18">
        <v>6</v>
      </c>
    </row>
    <row r="53" spans="1:5" ht="14.25" customHeight="1" x14ac:dyDescent="0.2">
      <c r="A53" s="18" t="s">
        <v>562</v>
      </c>
      <c r="B53" s="118" t="s">
        <v>7181</v>
      </c>
      <c r="C53" s="18">
        <v>-999</v>
      </c>
      <c r="D53" s="18">
        <v>-999</v>
      </c>
      <c r="E53" s="18">
        <v>13</v>
      </c>
    </row>
    <row r="54" spans="1:5" ht="14.25" customHeight="1" x14ac:dyDescent="0.2">
      <c r="A54" s="18">
        <v>-99</v>
      </c>
      <c r="B54" s="18">
        <v>12</v>
      </c>
      <c r="C54" s="18">
        <v>2</v>
      </c>
      <c r="D54" s="18">
        <v>7</v>
      </c>
      <c r="E54" s="18">
        <v>-99</v>
      </c>
    </row>
    <row r="55" spans="1:5" ht="14.25" customHeight="1" x14ac:dyDescent="0.2">
      <c r="A55" s="118" t="s">
        <v>5654</v>
      </c>
      <c r="B55" s="18">
        <v>-99</v>
      </c>
      <c r="C55" s="18">
        <v>2711</v>
      </c>
      <c r="D55" s="18" t="s">
        <v>125</v>
      </c>
      <c r="E55" s="18">
        <v>67</v>
      </c>
    </row>
    <row r="56" spans="1:5" ht="14.25" customHeight="1" x14ac:dyDescent="0.2">
      <c r="A56" s="18" t="s">
        <v>7235</v>
      </c>
      <c r="B56" s="18" t="s">
        <v>7174</v>
      </c>
      <c r="C56" s="18" t="s">
        <v>7236</v>
      </c>
      <c r="D56" s="18" t="s">
        <v>7237</v>
      </c>
      <c r="E56" s="18" t="s">
        <v>7178</v>
      </c>
    </row>
    <row r="57" spans="1:5" ht="14.25" customHeight="1" x14ac:dyDescent="0.2">
      <c r="A57" s="18" t="s">
        <v>5490</v>
      </c>
      <c r="B57" s="18" t="s">
        <v>562</v>
      </c>
      <c r="C57" s="18" t="s">
        <v>7169</v>
      </c>
      <c r="D57" s="18">
        <v>2</v>
      </c>
      <c r="E57" s="18">
        <v>13</v>
      </c>
    </row>
    <row r="58" spans="1:5" ht="14.25" customHeight="1" x14ac:dyDescent="0.2">
      <c r="A58" s="18">
        <v>-99</v>
      </c>
      <c r="B58" s="18">
        <v>7</v>
      </c>
      <c r="C58" s="18">
        <v>2</v>
      </c>
      <c r="D58" s="18">
        <v>-99</v>
      </c>
      <c r="E58" s="18">
        <v>-99</v>
      </c>
    </row>
    <row r="59" spans="1:5" ht="14.25" customHeight="1" x14ac:dyDescent="0.2">
      <c r="A59" s="18">
        <v>3</v>
      </c>
      <c r="B59" s="18" t="s">
        <v>7174</v>
      </c>
      <c r="C59" s="18">
        <v>-999</v>
      </c>
      <c r="D59" s="18">
        <v>2</v>
      </c>
      <c r="E59" s="18" t="s">
        <v>7178</v>
      </c>
    </row>
    <row r="60" spans="1:5" ht="14.25" customHeight="1" x14ac:dyDescent="0.2">
      <c r="A60" s="18" t="s">
        <v>881</v>
      </c>
      <c r="B60" s="118" t="s">
        <v>7187</v>
      </c>
      <c r="C60" s="18" t="s">
        <v>7238</v>
      </c>
      <c r="D60" s="18">
        <v>12</v>
      </c>
      <c r="E60" s="18">
        <v>36</v>
      </c>
    </row>
    <row r="61" spans="1:5" ht="14.25" customHeight="1" x14ac:dyDescent="0.2">
      <c r="A61" s="18">
        <v>-999</v>
      </c>
      <c r="B61" s="18">
        <v>-999</v>
      </c>
      <c r="C61" s="18">
        <v>-99</v>
      </c>
      <c r="D61" s="18" t="s">
        <v>101</v>
      </c>
      <c r="E61" s="18">
        <v>68</v>
      </c>
    </row>
    <row r="62" spans="1:5" ht="14.25" customHeight="1" x14ac:dyDescent="0.2">
      <c r="A62" s="18">
        <v>-99</v>
      </c>
      <c r="B62" s="18">
        <v>-99</v>
      </c>
      <c r="C62" s="18">
        <v>-99</v>
      </c>
      <c r="D62" s="18">
        <v>-99</v>
      </c>
      <c r="E62" s="18">
        <v>-99</v>
      </c>
    </row>
    <row r="63" spans="1:5" ht="14.25" customHeight="1" x14ac:dyDescent="0.2">
      <c r="A63" s="18">
        <v>-99</v>
      </c>
      <c r="B63" s="18">
        <v>-99</v>
      </c>
      <c r="C63" s="18">
        <v>-99</v>
      </c>
      <c r="D63" s="18">
        <v>-99</v>
      </c>
      <c r="E63" s="18">
        <v>-99</v>
      </c>
    </row>
    <row r="64" spans="1:5" ht="14.25" customHeight="1" x14ac:dyDescent="0.2">
      <c r="A64" s="18" t="s">
        <v>101</v>
      </c>
      <c r="B64" s="18">
        <v>178</v>
      </c>
      <c r="C64" s="18">
        <v>-999</v>
      </c>
      <c r="D64" s="18" t="s">
        <v>7165</v>
      </c>
      <c r="E64" s="18">
        <v>8</v>
      </c>
    </row>
    <row r="65" spans="1:5" ht="14.25" customHeight="1" x14ac:dyDescent="0.2">
      <c r="A65" s="18" t="s">
        <v>7178</v>
      </c>
      <c r="B65" s="18" t="s">
        <v>7240</v>
      </c>
      <c r="C65" s="18">
        <v>23711</v>
      </c>
      <c r="D65" s="18" t="s">
        <v>101</v>
      </c>
      <c r="E65" s="18" t="s">
        <v>7241</v>
      </c>
    </row>
    <row r="66" spans="1:5" ht="14.25" customHeight="1" x14ac:dyDescent="0.2">
      <c r="A66" s="18" t="s">
        <v>7194</v>
      </c>
      <c r="B66" s="18" t="s">
        <v>7168</v>
      </c>
      <c r="C66" s="18">
        <v>-99</v>
      </c>
      <c r="D66" s="18" t="s">
        <v>101</v>
      </c>
      <c r="E66" s="18">
        <v>-99</v>
      </c>
    </row>
    <row r="67" spans="1:5" ht="14.25" customHeight="1" x14ac:dyDescent="0.2">
      <c r="A67" s="18" t="s">
        <v>562</v>
      </c>
      <c r="B67" s="18">
        <v>3</v>
      </c>
      <c r="C67" s="18">
        <v>2</v>
      </c>
      <c r="D67" s="18">
        <v>2</v>
      </c>
      <c r="E67" s="18">
        <v>2</v>
      </c>
    </row>
    <row r="68" spans="1:5" ht="14.25" customHeight="1" x14ac:dyDescent="0.2">
      <c r="A68" s="18" t="s">
        <v>7181</v>
      </c>
      <c r="B68" s="18">
        <v>6</v>
      </c>
      <c r="C68" s="18">
        <v>-999</v>
      </c>
      <c r="D68" s="18" t="s">
        <v>101</v>
      </c>
      <c r="E68" s="18">
        <v>6</v>
      </c>
    </row>
    <row r="69" spans="1:5" ht="14.25" customHeight="1" x14ac:dyDescent="0.2">
      <c r="A69" s="119" t="s">
        <v>7175</v>
      </c>
      <c r="B69" s="119" t="s">
        <v>7174</v>
      </c>
      <c r="C69" s="18" t="s">
        <v>5490</v>
      </c>
      <c r="D69" s="119" t="s">
        <v>7178</v>
      </c>
      <c r="E69" s="119" t="s">
        <v>7243</v>
      </c>
    </row>
    <row r="70" spans="1:5" ht="14.25" customHeight="1" x14ac:dyDescent="0.2">
      <c r="A70" s="18">
        <v>36</v>
      </c>
      <c r="B70" s="18" t="s">
        <v>7168</v>
      </c>
      <c r="C70" s="18">
        <v>2</v>
      </c>
      <c r="D70" s="18" t="s">
        <v>101</v>
      </c>
      <c r="E70" s="18">
        <v>13</v>
      </c>
    </row>
    <row r="71" spans="1:5" ht="14.25" customHeight="1" x14ac:dyDescent="0.2">
      <c r="A71" s="18" t="s">
        <v>7181</v>
      </c>
      <c r="B71" s="18" t="s">
        <v>7187</v>
      </c>
      <c r="C71" s="18">
        <v>2</v>
      </c>
      <c r="D71" s="18" t="s">
        <v>101</v>
      </c>
      <c r="E71" s="18">
        <v>6</v>
      </c>
    </row>
    <row r="72" spans="1:5" ht="14.25" customHeight="1" x14ac:dyDescent="0.2">
      <c r="A72" s="18">
        <v>-99</v>
      </c>
      <c r="B72" s="18" t="s">
        <v>881</v>
      </c>
      <c r="C72" s="18">
        <v>-99</v>
      </c>
      <c r="D72" s="18" t="s">
        <v>101</v>
      </c>
      <c r="E72" s="18">
        <v>7</v>
      </c>
    </row>
    <row r="73" spans="1:5" ht="14.25" customHeight="1" x14ac:dyDescent="0.2">
      <c r="A73" s="18">
        <v>2</v>
      </c>
      <c r="B73" s="18" t="s">
        <v>7212</v>
      </c>
      <c r="C73" s="18">
        <v>211</v>
      </c>
      <c r="D73" s="18" t="s">
        <v>101</v>
      </c>
      <c r="E73" s="18">
        <v>-999</v>
      </c>
    </row>
    <row r="74" spans="1:5" ht="14.25" customHeight="1" x14ac:dyDescent="0.2">
      <c r="A74" s="18" t="s">
        <v>562</v>
      </c>
      <c r="B74" s="118" t="s">
        <v>7212</v>
      </c>
      <c r="C74" s="18">
        <v>211</v>
      </c>
      <c r="D74" s="18">
        <v>12</v>
      </c>
      <c r="E74" s="18">
        <v>6</v>
      </c>
    </row>
    <row r="75" spans="1:5" ht="14.25" customHeight="1" x14ac:dyDescent="0.2">
      <c r="A75" s="18">
        <v>6</v>
      </c>
      <c r="B75" s="18">
        <v>2</v>
      </c>
      <c r="C75" s="18" t="s">
        <v>101</v>
      </c>
      <c r="D75" s="18" t="s">
        <v>101</v>
      </c>
      <c r="E75" s="18">
        <v>7</v>
      </c>
    </row>
    <row r="76" spans="1:5" ht="14.25" customHeight="1" x14ac:dyDescent="0.2">
      <c r="A76" s="18">
        <v>-99</v>
      </c>
      <c r="B76" s="18">
        <v>-99</v>
      </c>
      <c r="C76" s="18">
        <v>-99</v>
      </c>
      <c r="D76" s="18">
        <v>-99</v>
      </c>
      <c r="E76" s="18">
        <v>-99</v>
      </c>
    </row>
    <row r="77" spans="1:5" ht="14.25" customHeight="1" x14ac:dyDescent="0.2">
      <c r="A77" s="18">
        <v>-99</v>
      </c>
      <c r="B77" s="18">
        <v>-99</v>
      </c>
      <c r="C77" s="18">
        <v>-99</v>
      </c>
      <c r="D77" s="18">
        <v>-99</v>
      </c>
      <c r="E77" s="18">
        <v>-99</v>
      </c>
    </row>
    <row r="78" spans="1:5" ht="14.25" customHeight="1" x14ac:dyDescent="0.2">
      <c r="A78" s="18">
        <v>-99</v>
      </c>
      <c r="B78" s="18">
        <v>-99</v>
      </c>
      <c r="C78" s="18">
        <v>-99</v>
      </c>
      <c r="D78" s="18">
        <v>-99</v>
      </c>
      <c r="E78" s="18">
        <v>-99</v>
      </c>
    </row>
    <row r="79" spans="1:5" ht="14.25" customHeight="1" x14ac:dyDescent="0.2">
      <c r="A79" s="18">
        <v>-999</v>
      </c>
      <c r="B79" s="18">
        <v>1</v>
      </c>
      <c r="C79" s="18">
        <v>-999</v>
      </c>
      <c r="D79" s="18" t="s">
        <v>101</v>
      </c>
      <c r="E79" s="18">
        <v>-999</v>
      </c>
    </row>
    <row r="80" spans="1:5" ht="14.25" customHeight="1" x14ac:dyDescent="0.2">
      <c r="A80" s="18" t="s">
        <v>7250</v>
      </c>
      <c r="B80" s="18" t="s">
        <v>7205</v>
      </c>
      <c r="C80" s="18" t="s">
        <v>7251</v>
      </c>
      <c r="D80" s="18">
        <v>310</v>
      </c>
      <c r="E80" s="18">
        <v>211</v>
      </c>
    </row>
    <row r="81" spans="1:5" ht="14.25" customHeight="1" x14ac:dyDescent="0.2">
      <c r="A81" s="18">
        <v>-99</v>
      </c>
      <c r="B81" s="18">
        <v>-99</v>
      </c>
      <c r="C81" s="18">
        <v>-99</v>
      </c>
      <c r="D81" s="18">
        <v>-99</v>
      </c>
      <c r="E81" s="18">
        <v>-99</v>
      </c>
    </row>
    <row r="82" spans="1:5" ht="14.25" customHeight="1" x14ac:dyDescent="0.2">
      <c r="A82" s="18" t="s">
        <v>7252</v>
      </c>
      <c r="B82" s="18" t="s">
        <v>101</v>
      </c>
      <c r="C82" s="18">
        <v>2311</v>
      </c>
      <c r="D82" s="18" t="s">
        <v>7206</v>
      </c>
      <c r="E82" s="18">
        <v>1</v>
      </c>
    </row>
    <row r="83" spans="1:5" ht="14.25" customHeight="1" x14ac:dyDescent="0.2">
      <c r="A83" s="18" t="s">
        <v>101</v>
      </c>
      <c r="B83" s="18">
        <v>-99</v>
      </c>
      <c r="C83" s="18">
        <v>-99</v>
      </c>
      <c r="D83" s="18">
        <v>-99</v>
      </c>
      <c r="E83" s="18">
        <v>-99</v>
      </c>
    </row>
    <row r="84" spans="1:5" ht="14.25" customHeight="1" x14ac:dyDescent="0.2">
      <c r="A84" s="18">
        <v>-99</v>
      </c>
      <c r="B84" s="18">
        <v>-99</v>
      </c>
      <c r="C84" s="18">
        <v>-99</v>
      </c>
      <c r="D84" s="18">
        <v>-99</v>
      </c>
      <c r="E84" s="18">
        <v>-99</v>
      </c>
    </row>
    <row r="85" spans="1:5" ht="14.25" customHeight="1" x14ac:dyDescent="0.2">
      <c r="A85" s="18">
        <v>-99</v>
      </c>
      <c r="B85" s="18" t="s">
        <v>6970</v>
      </c>
      <c r="C85" s="18">
        <v>2</v>
      </c>
      <c r="D85" s="18" t="s">
        <v>7169</v>
      </c>
      <c r="E85" s="18">
        <v>-999</v>
      </c>
    </row>
    <row r="86" spans="1:5" ht="14.25" customHeight="1" x14ac:dyDescent="0.2">
      <c r="A86" s="18">
        <v>-99</v>
      </c>
      <c r="B86" s="18" t="s">
        <v>7255</v>
      </c>
      <c r="C86" s="18">
        <v>23</v>
      </c>
      <c r="D86" s="18" t="s">
        <v>7192</v>
      </c>
      <c r="E86" s="18" t="s">
        <v>7237</v>
      </c>
    </row>
    <row r="87" spans="1:5" ht="14.25" customHeight="1" x14ac:dyDescent="0.2">
      <c r="A87" s="18" t="s">
        <v>101</v>
      </c>
      <c r="B87" s="18">
        <v>-99</v>
      </c>
      <c r="C87" s="18">
        <v>11</v>
      </c>
      <c r="D87" s="18">
        <v>-99</v>
      </c>
      <c r="E87" s="18">
        <v>-99</v>
      </c>
    </row>
    <row r="88" spans="1:5" ht="14.25" customHeight="1" x14ac:dyDescent="0.2">
      <c r="A88" s="18" t="s">
        <v>7214</v>
      </c>
      <c r="B88" s="18" t="s">
        <v>7228</v>
      </c>
      <c r="C88" s="18">
        <v>1</v>
      </c>
      <c r="D88" s="18" t="s">
        <v>101</v>
      </c>
      <c r="E88" s="18">
        <v>6</v>
      </c>
    </row>
    <row r="89" spans="1:5" ht="14.25" customHeight="1" x14ac:dyDescent="0.2">
      <c r="A89" s="18" t="s">
        <v>7257</v>
      </c>
      <c r="B89" s="18" t="s">
        <v>7258</v>
      </c>
      <c r="C89" s="18">
        <v>27</v>
      </c>
      <c r="D89" s="18" t="s">
        <v>101</v>
      </c>
      <c r="E89" s="18">
        <v>12</v>
      </c>
    </row>
    <row r="90" spans="1:5" ht="14.25" customHeight="1" x14ac:dyDescent="0.2">
      <c r="A90" s="18" t="s">
        <v>7259</v>
      </c>
      <c r="B90" s="18" t="s">
        <v>7260</v>
      </c>
      <c r="C90" s="18">
        <v>36</v>
      </c>
      <c r="D90" s="18" t="s">
        <v>101</v>
      </c>
      <c r="E90" s="18">
        <v>11</v>
      </c>
    </row>
    <row r="91" spans="1:5" ht="14.25" customHeight="1" x14ac:dyDescent="0.2">
      <c r="A91" s="18" t="s">
        <v>7261</v>
      </c>
      <c r="B91" s="18" t="s">
        <v>1248</v>
      </c>
      <c r="C91" s="18">
        <v>26</v>
      </c>
      <c r="D91" s="18">
        <v>8</v>
      </c>
      <c r="E91" s="18" t="s">
        <v>101</v>
      </c>
    </row>
    <row r="92" spans="1:5" ht="14.25" customHeight="1" x14ac:dyDescent="0.2">
      <c r="A92" s="18">
        <v>-99</v>
      </c>
      <c r="B92" s="18" t="s">
        <v>125</v>
      </c>
      <c r="C92" s="18">
        <v>-999</v>
      </c>
      <c r="D92" s="18" t="s">
        <v>101</v>
      </c>
      <c r="E92" s="18">
        <v>13</v>
      </c>
    </row>
    <row r="93" spans="1:5" ht="14.25" customHeight="1" x14ac:dyDescent="0.2">
      <c r="A93" s="18" t="s">
        <v>101</v>
      </c>
      <c r="B93" s="18" t="s">
        <v>7178</v>
      </c>
      <c r="C93" s="18">
        <v>-99</v>
      </c>
      <c r="D93" s="18">
        <v>2</v>
      </c>
      <c r="E93" s="18">
        <v>13</v>
      </c>
    </row>
    <row r="94" spans="1:5" ht="14.25" customHeight="1" x14ac:dyDescent="0.2">
      <c r="A94" s="18" t="s">
        <v>7206</v>
      </c>
      <c r="B94" s="18">
        <v>26</v>
      </c>
      <c r="C94" s="18">
        <v>12</v>
      </c>
      <c r="D94" s="18" t="s">
        <v>7164</v>
      </c>
      <c r="E94" s="18">
        <v>1712</v>
      </c>
    </row>
    <row r="95" spans="1:5" ht="14.25" customHeight="1" x14ac:dyDescent="0.2">
      <c r="A95" s="18" t="s">
        <v>7221</v>
      </c>
      <c r="B95" s="18" t="s">
        <v>7168</v>
      </c>
      <c r="C95" s="18">
        <v>2310</v>
      </c>
      <c r="D95" s="18" t="s">
        <v>7167</v>
      </c>
      <c r="E95" s="18" t="s">
        <v>7166</v>
      </c>
    </row>
    <row r="96" spans="1:5" ht="14.25" customHeight="1" x14ac:dyDescent="0.2">
      <c r="A96" s="18" t="s">
        <v>7263</v>
      </c>
      <c r="B96" s="18" t="s">
        <v>7212</v>
      </c>
      <c r="C96" s="18">
        <v>236</v>
      </c>
      <c r="D96" s="18" t="s">
        <v>101</v>
      </c>
      <c r="E96" s="18" t="s">
        <v>7242</v>
      </c>
    </row>
    <row r="97" spans="1:5" ht="14.25" customHeight="1" x14ac:dyDescent="0.2">
      <c r="A97" s="18">
        <v>1</v>
      </c>
      <c r="B97" s="18">
        <v>-999</v>
      </c>
      <c r="C97" s="18">
        <v>-999</v>
      </c>
      <c r="D97" s="18">
        <v>-999</v>
      </c>
      <c r="E97" s="18">
        <v>13</v>
      </c>
    </row>
    <row r="98" spans="1:5" ht="14.25" customHeight="1" x14ac:dyDescent="0.2">
      <c r="A98" s="18" t="s">
        <v>7265</v>
      </c>
      <c r="B98" s="18" t="s">
        <v>7266</v>
      </c>
      <c r="C98" s="18" t="s">
        <v>7169</v>
      </c>
      <c r="D98" s="18" t="s">
        <v>7178</v>
      </c>
      <c r="E98" s="18">
        <v>13</v>
      </c>
    </row>
    <row r="99" spans="1:5" ht="14.25" customHeight="1" x14ac:dyDescent="0.2">
      <c r="A99" s="18" t="s">
        <v>7205</v>
      </c>
      <c r="B99" s="18" t="s">
        <v>101</v>
      </c>
      <c r="C99" s="18">
        <v>2</v>
      </c>
      <c r="D99" s="18" t="s">
        <v>7169</v>
      </c>
      <c r="E99" s="18">
        <v>13</v>
      </c>
    </row>
    <row r="100" spans="1:5" ht="14.25" customHeight="1" x14ac:dyDescent="0.2">
      <c r="A100" s="18" t="s">
        <v>7167</v>
      </c>
      <c r="B100" s="18">
        <v>13</v>
      </c>
      <c r="C100" s="18">
        <v>23</v>
      </c>
      <c r="D100" s="18" t="s">
        <v>101</v>
      </c>
      <c r="E100" s="18" t="s">
        <v>7242</v>
      </c>
    </row>
    <row r="101" spans="1:5" ht="14.25" customHeight="1" x14ac:dyDescent="0.2">
      <c r="A101" s="18">
        <v>-99</v>
      </c>
      <c r="B101" s="18">
        <v>-99</v>
      </c>
      <c r="C101" s="18">
        <v>-999</v>
      </c>
      <c r="D101" s="18" t="s">
        <v>562</v>
      </c>
      <c r="E101" s="18">
        <v>13</v>
      </c>
    </row>
    <row r="102" spans="1:5" ht="14.25" customHeight="1" x14ac:dyDescent="0.2">
      <c r="A102" s="18" t="s">
        <v>7181</v>
      </c>
      <c r="B102" s="18" t="s">
        <v>7267</v>
      </c>
      <c r="C102" s="18">
        <v>-99</v>
      </c>
      <c r="D102" s="18" t="s">
        <v>7167</v>
      </c>
      <c r="E102" s="18">
        <v>6</v>
      </c>
    </row>
    <row r="103" spans="1:5" ht="14.25" customHeight="1" x14ac:dyDescent="0.2">
      <c r="A103" s="18" t="s">
        <v>7184</v>
      </c>
      <c r="B103" s="18" t="s">
        <v>125</v>
      </c>
      <c r="C103" s="18">
        <v>211</v>
      </c>
      <c r="D103" s="18" t="s">
        <v>7178</v>
      </c>
      <c r="E103" s="18">
        <v>7</v>
      </c>
    </row>
    <row r="104" spans="1:5" ht="14.25" customHeight="1" x14ac:dyDescent="0.2">
      <c r="A104" s="18">
        <v>1</v>
      </c>
      <c r="B104" s="18" t="s">
        <v>101</v>
      </c>
      <c r="C104" s="18">
        <v>23</v>
      </c>
      <c r="D104" s="18" t="s">
        <v>101</v>
      </c>
      <c r="E104" s="18">
        <v>6</v>
      </c>
    </row>
    <row r="105" spans="1:5" ht="14.25" customHeight="1" x14ac:dyDescent="0.2">
      <c r="A105" s="18" t="s">
        <v>5654</v>
      </c>
      <c r="B105" s="118" t="s">
        <v>7228</v>
      </c>
      <c r="C105" s="18">
        <v>-999</v>
      </c>
      <c r="D105" s="18">
        <v>2</v>
      </c>
      <c r="E105" s="18">
        <v>12</v>
      </c>
    </row>
    <row r="106" spans="1:5" ht="14.25" customHeight="1" x14ac:dyDescent="0.2">
      <c r="A106" s="18">
        <v>-99</v>
      </c>
      <c r="B106" s="18">
        <v>-99</v>
      </c>
      <c r="C106" s="18">
        <v>-99</v>
      </c>
      <c r="D106" s="18">
        <v>-99</v>
      </c>
      <c r="E106" s="18">
        <v>-99</v>
      </c>
    </row>
    <row r="107" spans="1:5" ht="14.25" customHeight="1" x14ac:dyDescent="0.2">
      <c r="A107" s="18">
        <v>-99</v>
      </c>
      <c r="B107" s="18">
        <v>-99</v>
      </c>
      <c r="C107" s="18">
        <v>-99</v>
      </c>
      <c r="D107" s="18">
        <v>-99</v>
      </c>
      <c r="E107" s="18">
        <v>-99</v>
      </c>
    </row>
    <row r="108" spans="1:5" ht="14.25" customHeight="1" x14ac:dyDescent="0.2">
      <c r="A108" s="18">
        <v>36</v>
      </c>
      <c r="B108" s="18" t="s">
        <v>7184</v>
      </c>
      <c r="C108" s="18">
        <v>23</v>
      </c>
      <c r="D108" s="18" t="s">
        <v>7178</v>
      </c>
      <c r="E108" s="18">
        <v>3</v>
      </c>
    </row>
    <row r="109" spans="1:5" ht="14.25" customHeight="1" x14ac:dyDescent="0.2">
      <c r="A109" s="18">
        <v>-99</v>
      </c>
      <c r="B109" s="18">
        <v>16</v>
      </c>
      <c r="C109" s="18">
        <v>12</v>
      </c>
      <c r="D109" s="18" t="s">
        <v>101</v>
      </c>
      <c r="E109" s="18">
        <v>8</v>
      </c>
    </row>
    <row r="110" spans="1:5" ht="14.25" customHeight="1" x14ac:dyDescent="0.2">
      <c r="A110" s="18" t="s">
        <v>7269</v>
      </c>
      <c r="B110" s="18">
        <v>2371112</v>
      </c>
      <c r="C110" s="18" t="s">
        <v>7218</v>
      </c>
      <c r="D110" s="18" t="s">
        <v>7247</v>
      </c>
      <c r="E110" s="18">
        <v>67</v>
      </c>
    </row>
    <row r="111" spans="1:5" ht="14.25" customHeight="1" x14ac:dyDescent="0.2">
      <c r="A111" s="18">
        <v>2</v>
      </c>
      <c r="B111" s="18" t="s">
        <v>7175</v>
      </c>
      <c r="C111" s="18">
        <v>2</v>
      </c>
      <c r="D111" s="18" t="s">
        <v>7178</v>
      </c>
      <c r="E111" s="18">
        <v>6</v>
      </c>
    </row>
    <row r="112" spans="1:5" ht="14.25" customHeight="1" x14ac:dyDescent="0.2">
      <c r="A112" s="18">
        <v>-99</v>
      </c>
      <c r="B112" s="18">
        <v>-99</v>
      </c>
      <c r="C112" s="18">
        <v>212</v>
      </c>
      <c r="D112" s="18" t="s">
        <v>125</v>
      </c>
      <c r="E112" s="18">
        <v>1112</v>
      </c>
    </row>
    <row r="113" spans="1:5" ht="14.25" customHeight="1" x14ac:dyDescent="0.2">
      <c r="A113" s="18" t="s">
        <v>7193</v>
      </c>
      <c r="B113" s="18">
        <v>136</v>
      </c>
      <c r="C113" s="18">
        <v>12</v>
      </c>
      <c r="D113" s="18" t="s">
        <v>101</v>
      </c>
      <c r="E113" s="18">
        <v>6</v>
      </c>
    </row>
    <row r="114" spans="1:5" ht="14.25" customHeight="1" x14ac:dyDescent="0.2">
      <c r="A114" s="18">
        <v>6</v>
      </c>
      <c r="B114" s="18" t="s">
        <v>7262</v>
      </c>
      <c r="C114" s="18" t="s">
        <v>7270</v>
      </c>
      <c r="D114" s="18" t="s">
        <v>7169</v>
      </c>
      <c r="E114" s="18">
        <v>3</v>
      </c>
    </row>
    <row r="115" spans="1:5" ht="14.25" customHeight="1" x14ac:dyDescent="0.2">
      <c r="A115" s="18" t="s">
        <v>7264</v>
      </c>
      <c r="B115" s="18" t="s">
        <v>7255</v>
      </c>
      <c r="C115" s="18">
        <v>23</v>
      </c>
      <c r="D115" s="18" t="s">
        <v>7184</v>
      </c>
      <c r="E115" s="18">
        <v>6</v>
      </c>
    </row>
    <row r="116" spans="1:5" ht="14.25" customHeight="1" x14ac:dyDescent="0.2">
      <c r="A116" s="18">
        <v>-999</v>
      </c>
      <c r="B116" s="18" t="s">
        <v>125</v>
      </c>
      <c r="C116" s="18">
        <v>211</v>
      </c>
      <c r="D116" s="18">
        <v>26</v>
      </c>
      <c r="E116" s="18">
        <v>612</v>
      </c>
    </row>
    <row r="117" spans="1:5" ht="14.25" customHeight="1" x14ac:dyDescent="0.2">
      <c r="A117" s="18" t="s">
        <v>4417</v>
      </c>
      <c r="B117" s="18" t="s">
        <v>7273</v>
      </c>
      <c r="C117" s="18">
        <v>2</v>
      </c>
      <c r="D117" s="18">
        <v>310</v>
      </c>
      <c r="E117" s="18">
        <v>7</v>
      </c>
    </row>
    <row r="118" spans="1:5" ht="14.25" customHeight="1" x14ac:dyDescent="0.2">
      <c r="A118" s="18">
        <v>6710</v>
      </c>
      <c r="B118" s="18" t="s">
        <v>7274</v>
      </c>
      <c r="C118" s="18">
        <v>2711</v>
      </c>
      <c r="D118" s="18" t="s">
        <v>101</v>
      </c>
      <c r="E118" s="18">
        <v>-99</v>
      </c>
    </row>
    <row r="119" spans="1:5" ht="14.25" customHeight="1" x14ac:dyDescent="0.2">
      <c r="A119" s="18">
        <v>-999</v>
      </c>
      <c r="B119" s="18" t="s">
        <v>7185</v>
      </c>
      <c r="C119" s="18">
        <v>-99</v>
      </c>
      <c r="D119" s="18">
        <v>-99</v>
      </c>
      <c r="E119" s="18">
        <v>-99</v>
      </c>
    </row>
    <row r="120" spans="1:5" ht="14.25" customHeight="1" x14ac:dyDescent="0.2">
      <c r="A120" s="18" t="s">
        <v>7181</v>
      </c>
      <c r="B120" s="18" t="s">
        <v>7255</v>
      </c>
      <c r="C120" s="18">
        <v>2</v>
      </c>
      <c r="D120" s="18" t="s">
        <v>7199</v>
      </c>
      <c r="E120" s="18">
        <v>6</v>
      </c>
    </row>
    <row r="121" spans="1:5" ht="14.25" customHeight="1" x14ac:dyDescent="0.2">
      <c r="A121" s="18" t="s">
        <v>7193</v>
      </c>
      <c r="B121" s="18" t="s">
        <v>7168</v>
      </c>
      <c r="C121" s="18">
        <v>2</v>
      </c>
      <c r="D121" s="18" t="s">
        <v>4417</v>
      </c>
      <c r="E121" s="18">
        <v>13</v>
      </c>
    </row>
    <row r="122" spans="1:5" ht="14.25" customHeight="1" x14ac:dyDescent="0.2">
      <c r="A122" s="18">
        <v>10</v>
      </c>
      <c r="B122" s="18">
        <v>-999</v>
      </c>
      <c r="C122" s="18">
        <v>23</v>
      </c>
      <c r="D122" s="18" t="s">
        <v>7164</v>
      </c>
      <c r="E122" s="18">
        <v>13</v>
      </c>
    </row>
    <row r="123" spans="1:5" ht="14.25" customHeight="1" x14ac:dyDescent="0.2">
      <c r="A123" s="18">
        <v>6</v>
      </c>
      <c r="B123" s="18" t="s">
        <v>7168</v>
      </c>
      <c r="C123" s="18">
        <v>210</v>
      </c>
      <c r="D123" s="18" t="s">
        <v>101</v>
      </c>
      <c r="E123" s="18">
        <v>6</v>
      </c>
    </row>
    <row r="124" spans="1:5" ht="14.25" customHeight="1" x14ac:dyDescent="0.2">
      <c r="A124" s="18" t="s">
        <v>4417</v>
      </c>
      <c r="B124" s="18">
        <v>27</v>
      </c>
      <c r="C124" s="18">
        <v>6</v>
      </c>
      <c r="D124" s="18" t="s">
        <v>7167</v>
      </c>
      <c r="E124" s="18">
        <v>6</v>
      </c>
    </row>
    <row r="125" spans="1:5" ht="14.25" customHeight="1" x14ac:dyDescent="0.2">
      <c r="A125" s="18">
        <v>-99</v>
      </c>
      <c r="B125" s="18">
        <v>-999</v>
      </c>
      <c r="C125" s="18">
        <v>-999</v>
      </c>
      <c r="D125" s="18" t="s">
        <v>101</v>
      </c>
      <c r="E125" s="18">
        <v>6</v>
      </c>
    </row>
    <row r="126" spans="1:5" ht="14.25" customHeight="1" x14ac:dyDescent="0.2">
      <c r="A126" s="18">
        <v>-999</v>
      </c>
      <c r="B126" s="18">
        <v>136</v>
      </c>
      <c r="C126" s="18">
        <v>-999</v>
      </c>
      <c r="D126" s="18">
        <v>2</v>
      </c>
      <c r="E126" s="18">
        <v>7</v>
      </c>
    </row>
    <row r="127" spans="1:5" ht="14.25" customHeight="1" x14ac:dyDescent="0.2">
      <c r="A127" s="18" t="s">
        <v>7169</v>
      </c>
      <c r="B127" s="18">
        <v>23</v>
      </c>
      <c r="C127" s="18">
        <v>23</v>
      </c>
      <c r="D127" s="18" t="s">
        <v>101</v>
      </c>
      <c r="E127" s="18">
        <v>6</v>
      </c>
    </row>
    <row r="128" spans="1:5" ht="14.25" customHeight="1" x14ac:dyDescent="0.2">
      <c r="A128" s="18">
        <v>36</v>
      </c>
      <c r="B128" s="18" t="s">
        <v>7165</v>
      </c>
      <c r="C128" s="18">
        <v>2</v>
      </c>
      <c r="D128" s="18" t="s">
        <v>7178</v>
      </c>
      <c r="E128" s="18" t="s">
        <v>7178</v>
      </c>
    </row>
    <row r="129" spans="1:5" ht="14.25" customHeight="1" x14ac:dyDescent="0.2">
      <c r="A129" s="18">
        <v>-999</v>
      </c>
      <c r="B129" s="18" t="s">
        <v>125</v>
      </c>
      <c r="C129" s="18">
        <v>-999</v>
      </c>
      <c r="D129" s="18">
        <v>-99</v>
      </c>
      <c r="E129" s="18">
        <v>13</v>
      </c>
    </row>
    <row r="130" spans="1:5" ht="14.25" customHeight="1" x14ac:dyDescent="0.2">
      <c r="A130" s="18" t="s">
        <v>101</v>
      </c>
      <c r="B130" s="18">
        <v>-999</v>
      </c>
      <c r="C130" s="18">
        <v>23</v>
      </c>
      <c r="D130" s="18">
        <v>-999</v>
      </c>
      <c r="E130" s="18" t="s">
        <v>7178</v>
      </c>
    </row>
    <row r="131" spans="1:5" ht="14.25" customHeight="1" x14ac:dyDescent="0.2">
      <c r="A131" s="18" t="s">
        <v>562</v>
      </c>
      <c r="B131" s="18">
        <v>2</v>
      </c>
      <c r="C131" s="18">
        <v>2</v>
      </c>
      <c r="D131" s="18" t="s">
        <v>101</v>
      </c>
      <c r="E131" s="18" t="s">
        <v>101</v>
      </c>
    </row>
    <row r="132" spans="1:5" ht="14.25" customHeight="1" x14ac:dyDescent="0.2">
      <c r="A132" s="18">
        <v>-99</v>
      </c>
      <c r="B132" s="18">
        <v>-99</v>
      </c>
      <c r="C132" s="18">
        <v>-99</v>
      </c>
      <c r="D132" s="18">
        <v>-99</v>
      </c>
      <c r="E132" s="18">
        <v>-999</v>
      </c>
    </row>
    <row r="133" spans="1:5" ht="14.25" customHeight="1" x14ac:dyDescent="0.2">
      <c r="A133" s="18">
        <v>-99</v>
      </c>
      <c r="B133" s="18">
        <v>-99</v>
      </c>
      <c r="C133" s="18">
        <v>-99</v>
      </c>
      <c r="D133" s="18">
        <v>-99</v>
      </c>
      <c r="E133" s="18">
        <v>-99</v>
      </c>
    </row>
    <row r="134" spans="1:5" ht="14.25" customHeight="1" x14ac:dyDescent="0.2">
      <c r="A134" s="18" t="s">
        <v>4417</v>
      </c>
      <c r="B134" s="18">
        <v>2</v>
      </c>
      <c r="C134" s="18">
        <v>2</v>
      </c>
      <c r="D134" s="18" t="s">
        <v>101</v>
      </c>
      <c r="E134" s="18" t="s">
        <v>7181</v>
      </c>
    </row>
    <row r="135" spans="1:5" ht="14.25" customHeight="1" x14ac:dyDescent="0.2">
      <c r="A135" s="18">
        <v>710</v>
      </c>
      <c r="B135" s="18">
        <v>-999</v>
      </c>
      <c r="C135" s="18">
        <v>27</v>
      </c>
      <c r="D135" s="18">
        <v>6</v>
      </c>
      <c r="E135" s="18">
        <v>6</v>
      </c>
    </row>
    <row r="136" spans="1:5" ht="14.25" customHeight="1" x14ac:dyDescent="0.2">
      <c r="A136" s="18">
        <v>2</v>
      </c>
      <c r="B136" s="18" t="s">
        <v>125</v>
      </c>
      <c r="C136" s="18">
        <v>2</v>
      </c>
      <c r="D136" s="18" t="s">
        <v>101</v>
      </c>
      <c r="E136" s="18" t="s">
        <v>101</v>
      </c>
    </row>
    <row r="137" spans="1:5" ht="14.25" customHeight="1" x14ac:dyDescent="0.2">
      <c r="A137" s="18">
        <v>-999</v>
      </c>
      <c r="B137" s="18" t="s">
        <v>101</v>
      </c>
      <c r="C137" s="18">
        <v>-999</v>
      </c>
      <c r="D137" s="18" t="s">
        <v>101</v>
      </c>
      <c r="E137" s="18">
        <v>13</v>
      </c>
    </row>
    <row r="138" spans="1:5" ht="14.25" customHeight="1" x14ac:dyDescent="0.2">
      <c r="A138" s="18">
        <v>-99</v>
      </c>
      <c r="B138" s="18">
        <v>-99</v>
      </c>
      <c r="C138" s="18">
        <v>-99</v>
      </c>
      <c r="D138" s="18">
        <v>-99</v>
      </c>
      <c r="E138" s="18">
        <v>-99</v>
      </c>
    </row>
    <row r="139" spans="1:5" ht="14.25" customHeight="1" x14ac:dyDescent="0.2">
      <c r="A139" s="18">
        <v>2</v>
      </c>
      <c r="B139" s="18" t="s">
        <v>125</v>
      </c>
      <c r="C139" s="18">
        <v>-99</v>
      </c>
      <c r="D139" s="18" t="s">
        <v>101</v>
      </c>
      <c r="E139" s="18">
        <v>13</v>
      </c>
    </row>
    <row r="140" spans="1:5" ht="14.25" customHeight="1" x14ac:dyDescent="0.2">
      <c r="A140" s="18">
        <v>-999</v>
      </c>
      <c r="B140" s="18" t="s">
        <v>7184</v>
      </c>
      <c r="C140" s="18">
        <v>23</v>
      </c>
      <c r="D140" s="18">
        <v>2</v>
      </c>
      <c r="E140" s="18">
        <v>7</v>
      </c>
    </row>
    <row r="141" spans="1:5" ht="14.25" customHeight="1" x14ac:dyDescent="0.2">
      <c r="A141" s="18">
        <v>-999</v>
      </c>
      <c r="B141" s="18" t="s">
        <v>1248</v>
      </c>
      <c r="C141" s="18">
        <v>2</v>
      </c>
      <c r="D141" s="18">
        <v>36</v>
      </c>
      <c r="E141" s="18">
        <v>7</v>
      </c>
    </row>
    <row r="142" spans="1:5" ht="14.25" customHeight="1" x14ac:dyDescent="0.2">
      <c r="A142" s="18" t="s">
        <v>7164</v>
      </c>
      <c r="B142" s="18">
        <v>136</v>
      </c>
      <c r="C142" s="18">
        <v>-999</v>
      </c>
      <c r="D142" s="18" t="s">
        <v>7164</v>
      </c>
      <c r="E142" s="18" t="s">
        <v>7178</v>
      </c>
    </row>
    <row r="143" spans="1:5" ht="14.25" customHeight="1" x14ac:dyDescent="0.2">
      <c r="A143" s="18">
        <v>-999</v>
      </c>
      <c r="B143" s="18" t="s">
        <v>101</v>
      </c>
      <c r="C143" s="18">
        <v>-999</v>
      </c>
      <c r="D143" s="18" t="s">
        <v>101</v>
      </c>
      <c r="E143" s="18" t="s">
        <v>101</v>
      </c>
    </row>
    <row r="144" spans="1:5" ht="14.25" customHeight="1" x14ac:dyDescent="0.2">
      <c r="A144" s="18">
        <v>-99</v>
      </c>
      <c r="B144" s="18">
        <v>-999</v>
      </c>
      <c r="C144" s="18">
        <v>-999</v>
      </c>
      <c r="D144" s="18" t="s">
        <v>101</v>
      </c>
      <c r="E144" s="18">
        <v>3</v>
      </c>
    </row>
    <row r="145" spans="1:5" ht="14.25" customHeight="1" x14ac:dyDescent="0.2">
      <c r="A145" s="18">
        <v>167</v>
      </c>
      <c r="B145" s="18" t="s">
        <v>7212</v>
      </c>
      <c r="C145" s="18">
        <v>23</v>
      </c>
      <c r="D145" s="18" t="s">
        <v>7167</v>
      </c>
      <c r="E145" s="18">
        <v>3</v>
      </c>
    </row>
    <row r="146" spans="1:5" ht="14.25" customHeight="1" x14ac:dyDescent="0.2">
      <c r="A146" s="18">
        <v>2</v>
      </c>
      <c r="B146" s="18" t="s">
        <v>7168</v>
      </c>
      <c r="C146" s="18">
        <v>-999</v>
      </c>
      <c r="D146" s="18" t="s">
        <v>7178</v>
      </c>
      <c r="E146" s="18" t="s">
        <v>7242</v>
      </c>
    </row>
    <row r="147" spans="1:5" ht="14.25" customHeight="1" x14ac:dyDescent="0.2">
      <c r="A147" s="18">
        <v>6</v>
      </c>
      <c r="B147" s="18">
        <v>-999</v>
      </c>
      <c r="C147" s="18">
        <v>-999</v>
      </c>
      <c r="D147" s="18">
        <v>6</v>
      </c>
      <c r="E147" s="18">
        <v>6</v>
      </c>
    </row>
    <row r="148" spans="1:5" ht="14.25" customHeight="1" x14ac:dyDescent="0.2">
      <c r="A148" s="18" t="s">
        <v>5490</v>
      </c>
      <c r="B148" s="118" t="s">
        <v>7248</v>
      </c>
      <c r="C148" s="18">
        <v>23</v>
      </c>
      <c r="D148" s="18" t="s">
        <v>1872</v>
      </c>
      <c r="E148" s="18">
        <v>78</v>
      </c>
    </row>
    <row r="149" spans="1:5" ht="14.25" customHeight="1" x14ac:dyDescent="0.2">
      <c r="A149" s="18">
        <v>-99</v>
      </c>
      <c r="B149" s="18" t="s">
        <v>125</v>
      </c>
      <c r="C149" s="18">
        <v>-99</v>
      </c>
      <c r="D149" s="18">
        <v>-99</v>
      </c>
      <c r="E149" s="18">
        <v>-99</v>
      </c>
    </row>
    <row r="150" spans="1:5" ht="14.25" customHeight="1" x14ac:dyDescent="0.2">
      <c r="A150" s="18">
        <v>-999</v>
      </c>
      <c r="B150" s="18">
        <v>-999</v>
      </c>
      <c r="C150" s="18">
        <v>-999</v>
      </c>
      <c r="D150" s="18" t="s">
        <v>101</v>
      </c>
      <c r="E150" s="18">
        <v>8</v>
      </c>
    </row>
    <row r="151" spans="1:5" ht="14.25" customHeight="1" x14ac:dyDescent="0.2">
      <c r="A151" s="18" t="s">
        <v>7242</v>
      </c>
      <c r="B151" s="18">
        <v>-999</v>
      </c>
      <c r="C151" s="18">
        <v>210</v>
      </c>
      <c r="D151" s="18" t="s">
        <v>101</v>
      </c>
      <c r="E151" s="18">
        <v>13</v>
      </c>
    </row>
    <row r="152" spans="1:5" ht="14.25" customHeight="1" x14ac:dyDescent="0.2">
      <c r="A152" s="18">
        <v>-999</v>
      </c>
      <c r="B152" s="18" t="s">
        <v>7199</v>
      </c>
      <c r="C152" s="18">
        <v>-99</v>
      </c>
      <c r="D152" s="18" t="s">
        <v>7178</v>
      </c>
      <c r="E152" s="18">
        <v>712</v>
      </c>
    </row>
    <row r="153" spans="1:5" ht="14.25" customHeight="1" x14ac:dyDescent="0.2">
      <c r="A153" s="18">
        <v>6</v>
      </c>
      <c r="B153" s="18">
        <v>112</v>
      </c>
      <c r="C153" s="18">
        <v>2</v>
      </c>
      <c r="D153" s="18">
        <v>2</v>
      </c>
      <c r="E153" s="18">
        <v>7</v>
      </c>
    </row>
    <row r="154" spans="1:5" ht="14.25" customHeight="1" x14ac:dyDescent="0.2">
      <c r="A154" s="18">
        <v>-999</v>
      </c>
      <c r="B154" s="18">
        <v>-999</v>
      </c>
      <c r="C154" s="18">
        <v>-999</v>
      </c>
      <c r="D154" s="18" t="s">
        <v>7178</v>
      </c>
      <c r="E154" s="18">
        <v>6</v>
      </c>
    </row>
    <row r="155" spans="1:5" ht="14.25" customHeight="1" x14ac:dyDescent="0.2">
      <c r="A155" s="122" t="s">
        <v>7192</v>
      </c>
      <c r="B155" s="18">
        <v>12</v>
      </c>
      <c r="C155" s="18">
        <v>12</v>
      </c>
      <c r="D155" s="18" t="s">
        <v>7184</v>
      </c>
      <c r="E155" s="18">
        <v>8</v>
      </c>
    </row>
    <row r="156" spans="1:5" ht="14.25" customHeight="1" x14ac:dyDescent="0.2">
      <c r="A156" s="18">
        <v>16</v>
      </c>
      <c r="B156" s="18">
        <v>2</v>
      </c>
      <c r="C156" s="18">
        <v>2</v>
      </c>
      <c r="D156" s="18" t="s">
        <v>101</v>
      </c>
      <c r="E156" s="18">
        <v>13</v>
      </c>
    </row>
    <row r="157" spans="1:5" ht="14.25" customHeight="1" x14ac:dyDescent="0.2">
      <c r="A157" s="18">
        <v>6</v>
      </c>
      <c r="B157" s="18" t="s">
        <v>125</v>
      </c>
      <c r="C157" s="18">
        <v>2</v>
      </c>
      <c r="D157" s="18" t="s">
        <v>101</v>
      </c>
      <c r="E157" s="18">
        <v>13</v>
      </c>
    </row>
    <row r="158" spans="1:5" ht="14.25" customHeight="1" x14ac:dyDescent="0.2">
      <c r="A158" s="18" t="s">
        <v>881</v>
      </c>
      <c r="B158" s="118" t="s">
        <v>7168</v>
      </c>
      <c r="C158" s="18">
        <v>23</v>
      </c>
      <c r="D158" s="18" t="s">
        <v>101</v>
      </c>
      <c r="E158" s="18" t="s">
        <v>7242</v>
      </c>
    </row>
    <row r="159" spans="1:5" ht="14.25" customHeight="1" x14ac:dyDescent="0.2">
      <c r="A159" s="18">
        <v>-999</v>
      </c>
      <c r="B159" s="18" t="s">
        <v>7185</v>
      </c>
      <c r="C159" s="18">
        <v>211</v>
      </c>
      <c r="D159" s="18" t="s">
        <v>7164</v>
      </c>
      <c r="E159" s="18">
        <v>7</v>
      </c>
    </row>
    <row r="160" spans="1:5" ht="14.25" customHeight="1" x14ac:dyDescent="0.2">
      <c r="A160" s="18">
        <v>-99</v>
      </c>
      <c r="B160" s="18" t="s">
        <v>7205</v>
      </c>
      <c r="C160" s="18">
        <v>26</v>
      </c>
      <c r="D160" s="18" t="s">
        <v>101</v>
      </c>
      <c r="E160" s="18" t="s">
        <v>7164</v>
      </c>
    </row>
    <row r="161" spans="1:5" ht="14.25" customHeight="1" x14ac:dyDescent="0.2">
      <c r="A161" s="18" t="s">
        <v>7178</v>
      </c>
      <c r="B161" s="18" t="s">
        <v>7284</v>
      </c>
      <c r="C161" s="18">
        <v>-999</v>
      </c>
      <c r="D161" s="18" t="s">
        <v>7178</v>
      </c>
      <c r="E161" s="18">
        <v>7</v>
      </c>
    </row>
    <row r="162" spans="1:5" ht="14.25" customHeight="1" x14ac:dyDescent="0.2">
      <c r="A162" s="18">
        <v>6</v>
      </c>
      <c r="B162" s="18">
        <v>12</v>
      </c>
      <c r="C162" s="18">
        <v>21112</v>
      </c>
      <c r="D162" s="18" t="s">
        <v>7184</v>
      </c>
      <c r="E162" s="18">
        <v>6</v>
      </c>
    </row>
    <row r="163" spans="1:5" ht="14.25" customHeight="1" x14ac:dyDescent="0.2">
      <c r="A163" s="18">
        <v>2</v>
      </c>
      <c r="B163" s="18" t="s">
        <v>7285</v>
      </c>
      <c r="C163" s="18">
        <v>2</v>
      </c>
      <c r="D163" s="18" t="s">
        <v>7178</v>
      </c>
      <c r="E163" s="18" t="s">
        <v>101</v>
      </c>
    </row>
    <row r="164" spans="1:5" ht="14.25" customHeight="1" x14ac:dyDescent="0.2">
      <c r="A164" s="122" t="s">
        <v>101</v>
      </c>
      <c r="B164" s="18">
        <v>-99</v>
      </c>
      <c r="C164" s="18">
        <v>-99</v>
      </c>
      <c r="D164" s="18">
        <v>-99</v>
      </c>
      <c r="E164" s="18">
        <v>-999</v>
      </c>
    </row>
    <row r="165" spans="1:5" ht="14.25" customHeight="1" x14ac:dyDescent="0.2">
      <c r="A165" s="18" t="s">
        <v>7164</v>
      </c>
      <c r="B165" s="18">
        <v>-999</v>
      </c>
      <c r="C165" s="18">
        <v>-999</v>
      </c>
      <c r="D165" s="18">
        <v>610</v>
      </c>
      <c r="E165" s="18">
        <v>13</v>
      </c>
    </row>
    <row r="166" spans="1:5" ht="14.25" customHeight="1" x14ac:dyDescent="0.2">
      <c r="A166" s="18" t="s">
        <v>7210</v>
      </c>
      <c r="B166" s="18" t="s">
        <v>7187</v>
      </c>
      <c r="C166" s="18">
        <v>2</v>
      </c>
      <c r="D166" s="18" t="s">
        <v>7167</v>
      </c>
      <c r="E166" s="18">
        <v>6712</v>
      </c>
    </row>
    <row r="167" spans="1:5" ht="14.25" customHeight="1" x14ac:dyDescent="0.2">
      <c r="A167" s="18">
        <v>3610</v>
      </c>
      <c r="B167" s="18" t="s">
        <v>7289</v>
      </c>
      <c r="C167" s="18">
        <v>-99</v>
      </c>
      <c r="D167" s="18" t="s">
        <v>101</v>
      </c>
      <c r="E167" s="18" t="s">
        <v>101</v>
      </c>
    </row>
    <row r="168" spans="1:5" ht="14.25" customHeight="1" x14ac:dyDescent="0.2">
      <c r="A168" s="18">
        <v>23</v>
      </c>
      <c r="B168" s="18" t="s">
        <v>7176</v>
      </c>
      <c r="C168" s="18">
        <v>-999</v>
      </c>
      <c r="D168" s="18">
        <v>2</v>
      </c>
      <c r="E168" s="18">
        <v>7</v>
      </c>
    </row>
    <row r="169" spans="1:5" ht="14.25" customHeight="1" x14ac:dyDescent="0.2">
      <c r="A169" s="18">
        <v>13</v>
      </c>
      <c r="B169" s="18" t="s">
        <v>7223</v>
      </c>
      <c r="C169" s="18">
        <v>211</v>
      </c>
      <c r="D169" s="18">
        <v>-999</v>
      </c>
      <c r="E169" s="18">
        <v>6</v>
      </c>
    </row>
    <row r="170" spans="1:5" ht="14.25" customHeight="1" x14ac:dyDescent="0.2">
      <c r="A170" s="18">
        <v>-99</v>
      </c>
      <c r="B170" s="18">
        <v>-99</v>
      </c>
      <c r="C170" s="18">
        <v>-999</v>
      </c>
      <c r="D170" s="18" t="s">
        <v>101</v>
      </c>
      <c r="E170" s="18">
        <v>6</v>
      </c>
    </row>
    <row r="171" spans="1:5" ht="14.25" customHeight="1" x14ac:dyDescent="0.2">
      <c r="A171" s="18" t="s">
        <v>7168</v>
      </c>
      <c r="B171" s="18" t="s">
        <v>7212</v>
      </c>
      <c r="C171" s="18">
        <v>23</v>
      </c>
      <c r="D171" s="18" t="s">
        <v>7214</v>
      </c>
      <c r="E171" s="18">
        <v>78</v>
      </c>
    </row>
    <row r="172" spans="1:5" ht="14.25" customHeight="1" x14ac:dyDescent="0.2">
      <c r="A172" s="18">
        <v>-99</v>
      </c>
      <c r="B172" s="18" t="s">
        <v>7205</v>
      </c>
      <c r="C172" s="18">
        <v>2</v>
      </c>
      <c r="D172" s="18" t="s">
        <v>101</v>
      </c>
      <c r="E172" s="18">
        <v>6</v>
      </c>
    </row>
    <row r="173" spans="1:5" ht="14.25" customHeight="1" x14ac:dyDescent="0.2">
      <c r="A173" s="18">
        <v>2</v>
      </c>
      <c r="B173" s="18">
        <v>12</v>
      </c>
      <c r="C173" s="18">
        <v>-999</v>
      </c>
      <c r="D173" s="18" t="s">
        <v>7167</v>
      </c>
      <c r="E173" s="18">
        <v>6</v>
      </c>
    </row>
    <row r="174" spans="1:5" ht="14.25" customHeight="1" x14ac:dyDescent="0.2">
      <c r="A174" s="18">
        <v>6</v>
      </c>
      <c r="B174" s="18" t="s">
        <v>7169</v>
      </c>
      <c r="C174" s="18">
        <v>23</v>
      </c>
      <c r="D174" s="18" t="s">
        <v>7293</v>
      </c>
      <c r="E174" s="18">
        <v>8</v>
      </c>
    </row>
    <row r="175" spans="1:5" ht="14.25" customHeight="1" x14ac:dyDescent="0.2">
      <c r="A175" s="18" t="s">
        <v>101</v>
      </c>
      <c r="B175" s="18" t="s">
        <v>7185</v>
      </c>
      <c r="C175" s="18">
        <v>-999</v>
      </c>
      <c r="D175" s="18" t="s">
        <v>101</v>
      </c>
      <c r="E175" s="18">
        <v>13</v>
      </c>
    </row>
    <row r="176" spans="1:5" ht="14.25" customHeight="1" x14ac:dyDescent="0.2">
      <c r="A176" s="18">
        <v>-99</v>
      </c>
      <c r="B176" s="18">
        <v>-99</v>
      </c>
      <c r="C176" s="18">
        <v>-99</v>
      </c>
      <c r="D176" s="18">
        <v>-99</v>
      </c>
      <c r="E176" s="18">
        <v>-99</v>
      </c>
    </row>
    <row r="177" spans="1:5" ht="14.25" customHeight="1" x14ac:dyDescent="0.2">
      <c r="A177" s="18">
        <v>-99</v>
      </c>
      <c r="B177" s="18">
        <v>2</v>
      </c>
      <c r="C177" s="18">
        <v>-99</v>
      </c>
      <c r="D177" s="18" t="s">
        <v>101</v>
      </c>
      <c r="E177" s="18">
        <v>-99</v>
      </c>
    </row>
    <row r="178" spans="1:5" ht="14.25" customHeight="1" x14ac:dyDescent="0.2">
      <c r="A178" s="18" t="s">
        <v>7238</v>
      </c>
      <c r="B178" s="18" t="s">
        <v>7260</v>
      </c>
      <c r="C178" s="18">
        <v>23610</v>
      </c>
      <c r="D178" s="18">
        <v>12</v>
      </c>
      <c r="E178" s="18">
        <v>6</v>
      </c>
    </row>
    <row r="179" spans="1:5" ht="14.25" customHeight="1" x14ac:dyDescent="0.2">
      <c r="A179" s="18" t="s">
        <v>101</v>
      </c>
      <c r="B179" s="18" t="s">
        <v>7168</v>
      </c>
      <c r="C179" s="18">
        <v>-99</v>
      </c>
      <c r="D179" s="18">
        <v>-99</v>
      </c>
      <c r="E179" s="18" t="s">
        <v>7164</v>
      </c>
    </row>
    <row r="180" spans="1:5" ht="14.25" customHeight="1" x14ac:dyDescent="0.2">
      <c r="A180" s="18">
        <v>-999</v>
      </c>
      <c r="B180" s="18">
        <v>-99</v>
      </c>
      <c r="D180" s="18">
        <v>10</v>
      </c>
      <c r="E180" s="18">
        <v>7</v>
      </c>
    </row>
    <row r="181" spans="1:5" ht="14.25" customHeight="1" x14ac:dyDescent="0.2">
      <c r="A181" s="18">
        <v>-99</v>
      </c>
      <c r="B181" s="18" t="s">
        <v>125</v>
      </c>
      <c r="C181" s="18">
        <v>-99</v>
      </c>
      <c r="D181" s="18">
        <v>-99</v>
      </c>
      <c r="E181" s="18">
        <v>-99</v>
      </c>
    </row>
    <row r="182" spans="1:5" ht="14.25" customHeight="1" x14ac:dyDescent="0.2">
      <c r="A182" s="18" t="s">
        <v>101</v>
      </c>
      <c r="B182" s="18">
        <v>211</v>
      </c>
      <c r="C182" s="18">
        <v>3</v>
      </c>
      <c r="D182" s="18" t="s">
        <v>101</v>
      </c>
      <c r="E182" s="18">
        <v>8</v>
      </c>
    </row>
    <row r="183" spans="1:5" ht="14.25" customHeight="1" x14ac:dyDescent="0.2">
      <c r="A183" s="18">
        <v>36710</v>
      </c>
      <c r="B183" s="18">
        <v>712</v>
      </c>
      <c r="C183" s="18">
        <v>2</v>
      </c>
      <c r="D183" s="18">
        <v>-999</v>
      </c>
      <c r="E183" s="18">
        <v>7</v>
      </c>
    </row>
    <row r="184" spans="1:5" ht="14.25" customHeight="1" x14ac:dyDescent="0.2">
      <c r="A184" s="18">
        <v>-99</v>
      </c>
      <c r="B184" s="18">
        <v>-99</v>
      </c>
      <c r="C184" s="18">
        <v>-99</v>
      </c>
      <c r="D184" s="18">
        <v>-99</v>
      </c>
      <c r="E184" s="18">
        <v>-99</v>
      </c>
    </row>
    <row r="185" spans="1:5" ht="14.25" customHeight="1" x14ac:dyDescent="0.2">
      <c r="A185" s="18">
        <v>-99</v>
      </c>
      <c r="B185" s="18">
        <v>-99</v>
      </c>
      <c r="C185" s="18">
        <v>-99</v>
      </c>
      <c r="D185" s="18">
        <v>-99</v>
      </c>
      <c r="E185" s="18">
        <v>-99</v>
      </c>
    </row>
    <row r="186" spans="1:5" ht="14.25" customHeight="1" x14ac:dyDescent="0.2">
      <c r="A186" s="18" t="s">
        <v>101</v>
      </c>
      <c r="B186" s="18" t="s">
        <v>125</v>
      </c>
      <c r="C186" s="18">
        <v>-999</v>
      </c>
      <c r="D186" s="18" t="s">
        <v>101</v>
      </c>
      <c r="E186" s="18">
        <v>12</v>
      </c>
    </row>
    <row r="187" spans="1:5" ht="14.25" customHeight="1" x14ac:dyDescent="0.2">
      <c r="A187" s="18">
        <v>37</v>
      </c>
      <c r="B187" s="18">
        <v>-999</v>
      </c>
      <c r="C187" s="18">
        <v>-999</v>
      </c>
      <c r="D187" s="18" t="s">
        <v>7164</v>
      </c>
      <c r="E187" s="18">
        <v>67</v>
      </c>
    </row>
    <row r="188" spans="1:5" ht="14.25" customHeight="1" x14ac:dyDescent="0.2">
      <c r="A188" s="18">
        <v>-999</v>
      </c>
      <c r="B188" s="18" t="s">
        <v>7174</v>
      </c>
      <c r="C188" s="18">
        <v>2</v>
      </c>
      <c r="D188" s="18" t="s">
        <v>7164</v>
      </c>
      <c r="E188" s="18" t="s">
        <v>7181</v>
      </c>
    </row>
    <row r="189" spans="1:5" ht="14.25" customHeight="1" x14ac:dyDescent="0.2">
      <c r="A189" s="18" t="s">
        <v>101</v>
      </c>
      <c r="B189" s="18">
        <v>211</v>
      </c>
      <c r="C189" s="18" t="s">
        <v>7169</v>
      </c>
      <c r="D189" s="18" t="s">
        <v>101</v>
      </c>
      <c r="E189" s="18">
        <v>6</v>
      </c>
    </row>
    <row r="190" spans="1:5" ht="14.25" customHeight="1" x14ac:dyDescent="0.2">
      <c r="A190" s="18">
        <v>16</v>
      </c>
      <c r="B190" s="18">
        <v>267</v>
      </c>
      <c r="C190" s="18">
        <v>26</v>
      </c>
      <c r="D190" s="18" t="s">
        <v>101</v>
      </c>
      <c r="E190" s="18">
        <v>6</v>
      </c>
    </row>
    <row r="191" spans="1:5" ht="14.25" customHeight="1" x14ac:dyDescent="0.2">
      <c r="A191" s="18">
        <v>-999</v>
      </c>
      <c r="B191" s="18" t="s">
        <v>7211</v>
      </c>
      <c r="C191" s="18">
        <v>23</v>
      </c>
      <c r="D191" s="18">
        <v>-99</v>
      </c>
      <c r="E191" s="18">
        <v>-99</v>
      </c>
    </row>
    <row r="192" spans="1:5" ht="14.25" customHeight="1" x14ac:dyDescent="0.2">
      <c r="A192" s="18">
        <v>-99</v>
      </c>
      <c r="B192" s="18">
        <v>-99</v>
      </c>
      <c r="C192" s="18">
        <v>-99</v>
      </c>
      <c r="D192" s="18">
        <v>-99</v>
      </c>
      <c r="E192" s="18">
        <v>-99</v>
      </c>
    </row>
    <row r="193" spans="1:5" ht="14.25" customHeight="1" x14ac:dyDescent="0.2">
      <c r="A193" s="18">
        <v>1</v>
      </c>
      <c r="B193" s="18" t="s">
        <v>125</v>
      </c>
      <c r="C193" s="18">
        <v>-999</v>
      </c>
      <c r="D193" s="18" t="s">
        <v>7169</v>
      </c>
      <c r="E193" s="18">
        <v>13</v>
      </c>
    </row>
    <row r="194" spans="1:5" ht="14.25" customHeight="1" x14ac:dyDescent="0.2">
      <c r="A194" s="18">
        <v>-99</v>
      </c>
      <c r="B194" s="18">
        <v>-99</v>
      </c>
      <c r="C194" s="18">
        <v>-99</v>
      </c>
      <c r="D194" s="18">
        <v>-99</v>
      </c>
      <c r="E194" s="18">
        <v>-99</v>
      </c>
    </row>
    <row r="195" spans="1:5" ht="14.25" customHeight="1" x14ac:dyDescent="0.2">
      <c r="A195" s="18">
        <v>1</v>
      </c>
      <c r="B195" s="18">
        <v>-999</v>
      </c>
      <c r="C195" s="18">
        <v>2</v>
      </c>
      <c r="D195" s="18" t="s">
        <v>101</v>
      </c>
      <c r="E195" s="18">
        <v>13</v>
      </c>
    </row>
    <row r="196" spans="1:5" ht="14.25" customHeight="1" x14ac:dyDescent="0.2">
      <c r="A196" s="18" t="s">
        <v>7206</v>
      </c>
      <c r="B196" s="18" t="s">
        <v>7205</v>
      </c>
      <c r="C196" s="18">
        <v>2</v>
      </c>
      <c r="D196" s="18" t="s">
        <v>101</v>
      </c>
      <c r="E196" s="18" t="s">
        <v>7178</v>
      </c>
    </row>
    <row r="197" spans="1:5" ht="14.25" customHeight="1" x14ac:dyDescent="0.2">
      <c r="A197" s="18">
        <v>6</v>
      </c>
      <c r="B197" s="18">
        <v>12</v>
      </c>
      <c r="C197" s="18" t="s">
        <v>7169</v>
      </c>
      <c r="D197" s="18" t="s">
        <v>7298</v>
      </c>
      <c r="E197" s="18">
        <v>36</v>
      </c>
    </row>
    <row r="198" spans="1:5" ht="14.25" customHeight="1" x14ac:dyDescent="0.2">
      <c r="A198" s="18">
        <v>6810</v>
      </c>
      <c r="B198" s="18" t="s">
        <v>7228</v>
      </c>
      <c r="C198" s="18">
        <v>-99</v>
      </c>
      <c r="D198" s="18" t="s">
        <v>7164</v>
      </c>
      <c r="E198" s="18">
        <v>6</v>
      </c>
    </row>
    <row r="199" spans="1:5" ht="14.25" customHeight="1" x14ac:dyDescent="0.2">
      <c r="A199" s="18">
        <v>2</v>
      </c>
      <c r="B199" s="18">
        <v>-999</v>
      </c>
      <c r="C199" s="18">
        <v>2</v>
      </c>
      <c r="D199" s="18" t="s">
        <v>7192</v>
      </c>
      <c r="E199" s="18" t="s">
        <v>101</v>
      </c>
    </row>
    <row r="200" spans="1:5" ht="14.25" customHeight="1" x14ac:dyDescent="0.2">
      <c r="A200" s="18">
        <v>-99</v>
      </c>
      <c r="B200" s="18" t="s">
        <v>7205</v>
      </c>
      <c r="C200" s="18">
        <v>210</v>
      </c>
      <c r="D200" s="18">
        <v>17</v>
      </c>
      <c r="E200" s="18">
        <v>7</v>
      </c>
    </row>
    <row r="201" spans="1:5" ht="14.25" customHeight="1" x14ac:dyDescent="0.2">
      <c r="A201" s="18">
        <v>-999</v>
      </c>
      <c r="B201" s="18">
        <v>-99</v>
      </c>
      <c r="C201" s="18">
        <v>-99</v>
      </c>
      <c r="D201" s="18">
        <v>-99</v>
      </c>
      <c r="E201" s="18">
        <v>13</v>
      </c>
    </row>
    <row r="202" spans="1:5" ht="14.25" customHeight="1" x14ac:dyDescent="0.2">
      <c r="A202" s="18">
        <v>23</v>
      </c>
      <c r="B202" s="18" t="s">
        <v>7176</v>
      </c>
      <c r="C202" s="18">
        <v>2</v>
      </c>
      <c r="D202" s="18">
        <v>-99</v>
      </c>
      <c r="E202" s="18">
        <v>612</v>
      </c>
    </row>
    <row r="203" spans="1:5" ht="14.25" customHeight="1" x14ac:dyDescent="0.2">
      <c r="A203" s="18">
        <v>6</v>
      </c>
      <c r="B203" s="18">
        <v>-99</v>
      </c>
      <c r="C203" s="18">
        <v>-99</v>
      </c>
      <c r="D203" s="18">
        <v>-99</v>
      </c>
      <c r="E203" s="18">
        <v>-99</v>
      </c>
    </row>
    <row r="204" spans="1:5" ht="14.25" customHeight="1" x14ac:dyDescent="0.2">
      <c r="A204" s="18">
        <v>-99</v>
      </c>
      <c r="B204" s="18" t="s">
        <v>125</v>
      </c>
      <c r="C204" s="18">
        <v>2</v>
      </c>
      <c r="D204" s="18" t="s">
        <v>101</v>
      </c>
      <c r="E204" s="18">
        <v>-99</v>
      </c>
    </row>
    <row r="205" spans="1:5" ht="14.25" customHeight="1" x14ac:dyDescent="0.2">
      <c r="A205" s="18" t="s">
        <v>7165</v>
      </c>
      <c r="B205" s="18" t="s">
        <v>7262</v>
      </c>
      <c r="C205" s="18">
        <v>2</v>
      </c>
      <c r="D205" s="18">
        <v>-99</v>
      </c>
      <c r="E205" s="18">
        <v>68</v>
      </c>
    </row>
    <row r="206" spans="1:5" ht="14.25" customHeight="1" x14ac:dyDescent="0.2">
      <c r="A206" s="18">
        <v>16</v>
      </c>
      <c r="B206" s="18" t="s">
        <v>7205</v>
      </c>
      <c r="C206" s="18">
        <v>12</v>
      </c>
      <c r="D206" s="18">
        <v>1</v>
      </c>
      <c r="E206" s="18" t="s">
        <v>101</v>
      </c>
    </row>
    <row r="207" spans="1:5" ht="14.25" customHeight="1" x14ac:dyDescent="0.2">
      <c r="A207" s="18">
        <v>1310</v>
      </c>
      <c r="B207" s="18">
        <v>-999</v>
      </c>
      <c r="C207" s="18">
        <v>-999</v>
      </c>
      <c r="D207" s="18" t="s">
        <v>101</v>
      </c>
      <c r="E207" s="18">
        <v>8</v>
      </c>
    </row>
    <row r="208" spans="1:5" ht="14.25" customHeight="1" x14ac:dyDescent="0.2">
      <c r="A208" s="18" t="s">
        <v>881</v>
      </c>
      <c r="B208" s="118" t="s">
        <v>7168</v>
      </c>
      <c r="C208" s="18">
        <v>26</v>
      </c>
      <c r="D208" s="18">
        <v>2</v>
      </c>
      <c r="E208" s="18">
        <v>6</v>
      </c>
    </row>
    <row r="209" spans="1:5" ht="14.25" customHeight="1" x14ac:dyDescent="0.2">
      <c r="A209" s="18">
        <v>6</v>
      </c>
      <c r="B209" s="18" t="s">
        <v>562</v>
      </c>
      <c r="C209" s="18">
        <v>2610</v>
      </c>
      <c r="D209" s="18" t="s">
        <v>101</v>
      </c>
      <c r="E209" s="18">
        <v>6</v>
      </c>
    </row>
    <row r="210" spans="1:5" ht="14.25" customHeight="1" x14ac:dyDescent="0.2">
      <c r="A210" s="18">
        <v>2</v>
      </c>
      <c r="B210" s="18">
        <v>2</v>
      </c>
      <c r="C210" s="18">
        <v>12</v>
      </c>
      <c r="D210" s="18" t="s">
        <v>101</v>
      </c>
      <c r="E210" s="18">
        <v>6</v>
      </c>
    </row>
    <row r="211" spans="1:5" ht="14.25" customHeight="1" x14ac:dyDescent="0.2">
      <c r="A211" s="18">
        <v>-99</v>
      </c>
      <c r="B211" s="18">
        <v>3</v>
      </c>
      <c r="C211" s="18">
        <v>-999</v>
      </c>
      <c r="D211" s="18" t="s">
        <v>881</v>
      </c>
      <c r="E211" s="18">
        <v>13</v>
      </c>
    </row>
    <row r="212" spans="1:5" ht="14.25" customHeight="1" x14ac:dyDescent="0.2">
      <c r="A212" s="18">
        <v>26</v>
      </c>
      <c r="B212" s="18" t="s">
        <v>7268</v>
      </c>
      <c r="C212" s="18" t="s">
        <v>7169</v>
      </c>
      <c r="D212" s="18">
        <v>12</v>
      </c>
      <c r="E212" s="18">
        <v>6</v>
      </c>
    </row>
    <row r="213" spans="1:5" ht="14.25" customHeight="1" x14ac:dyDescent="0.2">
      <c r="A213" s="18" t="s">
        <v>7169</v>
      </c>
      <c r="B213" s="18">
        <v>-99</v>
      </c>
      <c r="C213" s="18">
        <v>-99</v>
      </c>
      <c r="D213" s="18" t="s">
        <v>101</v>
      </c>
      <c r="E213" s="18">
        <v>-99</v>
      </c>
    </row>
    <row r="214" spans="1:5" ht="14.25" customHeight="1" x14ac:dyDescent="0.2">
      <c r="A214" s="18">
        <v>18</v>
      </c>
      <c r="B214" s="18" t="s">
        <v>7212</v>
      </c>
      <c r="C214" s="18">
        <v>12</v>
      </c>
      <c r="D214" s="18" t="s">
        <v>7300</v>
      </c>
      <c r="E214" s="18">
        <v>68</v>
      </c>
    </row>
    <row r="215" spans="1:5" ht="14.25" customHeight="1" x14ac:dyDescent="0.2">
      <c r="A215" s="18" t="s">
        <v>7301</v>
      </c>
      <c r="B215" s="18">
        <v>-999</v>
      </c>
      <c r="C215" s="18">
        <v>3711</v>
      </c>
      <c r="D215" s="18">
        <v>-999</v>
      </c>
      <c r="E215" s="18" t="s">
        <v>7302</v>
      </c>
    </row>
    <row r="216" spans="1:5" ht="14.25" customHeight="1" x14ac:dyDescent="0.2">
      <c r="A216" s="18">
        <v>11</v>
      </c>
      <c r="B216" s="18" t="s">
        <v>125</v>
      </c>
      <c r="C216" s="18">
        <v>26</v>
      </c>
      <c r="D216" s="18">
        <v>3</v>
      </c>
      <c r="E216" s="18">
        <v>7</v>
      </c>
    </row>
    <row r="217" spans="1:5" ht="14.25" customHeight="1" x14ac:dyDescent="0.2">
      <c r="A217" s="18">
        <v>23</v>
      </c>
      <c r="B217" s="18" t="s">
        <v>7248</v>
      </c>
      <c r="C217" s="18" t="s">
        <v>7303</v>
      </c>
      <c r="D217" s="18" t="s">
        <v>7206</v>
      </c>
      <c r="E217" s="18" t="s">
        <v>7173</v>
      </c>
    </row>
    <row r="218" spans="1:5" ht="14.25" customHeight="1" x14ac:dyDescent="0.2">
      <c r="A218" s="18">
        <v>-99</v>
      </c>
      <c r="B218" s="18">
        <v>-99</v>
      </c>
      <c r="C218" s="18">
        <v>-99</v>
      </c>
      <c r="D218" s="18">
        <v>-99</v>
      </c>
      <c r="E218" s="18">
        <v>-99</v>
      </c>
    </row>
    <row r="219" spans="1:5" ht="14.25" customHeight="1" x14ac:dyDescent="0.2">
      <c r="A219" s="18">
        <v>2</v>
      </c>
      <c r="B219" s="18" t="s">
        <v>125</v>
      </c>
      <c r="C219" s="18">
        <v>-999</v>
      </c>
      <c r="D219" s="18" t="s">
        <v>125</v>
      </c>
      <c r="E219" s="18">
        <v>7</v>
      </c>
    </row>
    <row r="220" spans="1:5" ht="14.25" customHeight="1" x14ac:dyDescent="0.2">
      <c r="A220" s="18">
        <v>-99</v>
      </c>
      <c r="B220" s="18">
        <v>-99</v>
      </c>
      <c r="C220" s="18">
        <v>-99</v>
      </c>
      <c r="D220" s="18">
        <v>-99</v>
      </c>
      <c r="E220" s="18">
        <v>-99</v>
      </c>
    </row>
    <row r="221" spans="1:5" ht="14.25" customHeight="1" x14ac:dyDescent="0.2">
      <c r="A221" s="18">
        <v>7</v>
      </c>
      <c r="B221" s="18">
        <v>2</v>
      </c>
      <c r="C221" s="18">
        <v>-999</v>
      </c>
      <c r="D221" s="18" t="s">
        <v>7180</v>
      </c>
      <c r="E221" s="18">
        <v>8</v>
      </c>
    </row>
    <row r="222" spans="1:5" ht="14.25" customHeight="1" x14ac:dyDescent="0.2">
      <c r="A222" s="18">
        <v>-999</v>
      </c>
      <c r="B222" s="18">
        <v>23</v>
      </c>
      <c r="C222" s="18">
        <v>12</v>
      </c>
      <c r="D222" s="18" t="s">
        <v>7305</v>
      </c>
      <c r="E222" s="18">
        <v>6</v>
      </c>
    </row>
    <row r="223" spans="1:5" ht="14.25" customHeight="1" x14ac:dyDescent="0.2">
      <c r="A223" s="18">
        <v>-99</v>
      </c>
      <c r="B223" s="18">
        <v>-99</v>
      </c>
      <c r="C223" s="18">
        <v>-99</v>
      </c>
      <c r="D223" s="18">
        <v>-99</v>
      </c>
      <c r="E223" s="18">
        <v>-99</v>
      </c>
    </row>
    <row r="224" spans="1:5" ht="14.25" customHeight="1" x14ac:dyDescent="0.2">
      <c r="A224" s="18" t="s">
        <v>125</v>
      </c>
      <c r="B224" s="18" t="s">
        <v>7168</v>
      </c>
      <c r="C224" s="18">
        <v>-999</v>
      </c>
      <c r="D224" s="18">
        <v>7</v>
      </c>
      <c r="E224" s="18">
        <v>13</v>
      </c>
    </row>
    <row r="225" spans="1:5" ht="14.25" customHeight="1" x14ac:dyDescent="0.2">
      <c r="A225" s="18" t="s">
        <v>7206</v>
      </c>
      <c r="B225" s="18" t="s">
        <v>7308</v>
      </c>
      <c r="C225" s="18">
        <v>12389</v>
      </c>
      <c r="D225" s="18">
        <v>126</v>
      </c>
      <c r="E225" s="18">
        <v>8</v>
      </c>
    </row>
    <row r="226" spans="1:5" ht="14.25" customHeight="1" x14ac:dyDescent="0.2">
      <c r="A226" s="18">
        <v>7</v>
      </c>
      <c r="B226" s="18">
        <v>-999</v>
      </c>
      <c r="C226" s="18">
        <v>2</v>
      </c>
      <c r="D226" s="18" t="s">
        <v>7184</v>
      </c>
      <c r="E226" s="18">
        <v>6</v>
      </c>
    </row>
    <row r="227" spans="1:5" ht="14.25" customHeight="1" x14ac:dyDescent="0.2">
      <c r="A227" s="18">
        <v>-99</v>
      </c>
      <c r="B227" s="18">
        <v>-99</v>
      </c>
      <c r="C227" s="18">
        <v>-99</v>
      </c>
      <c r="D227" s="18">
        <v>-99</v>
      </c>
      <c r="E227" s="18">
        <v>-99</v>
      </c>
    </row>
    <row r="228" spans="1:5" ht="14.25" customHeight="1" x14ac:dyDescent="0.2">
      <c r="A228" s="18">
        <v>2</v>
      </c>
      <c r="B228" s="18" t="s">
        <v>7268</v>
      </c>
      <c r="C228" s="18">
        <v>23</v>
      </c>
      <c r="D228" s="18" t="s">
        <v>101</v>
      </c>
      <c r="E228" s="18">
        <v>6</v>
      </c>
    </row>
    <row r="229" spans="1:5" ht="14.25" customHeight="1" x14ac:dyDescent="0.2">
      <c r="A229" s="18">
        <v>2</v>
      </c>
      <c r="B229" s="18" t="s">
        <v>6954</v>
      </c>
      <c r="C229" s="18">
        <v>211</v>
      </c>
      <c r="D229" s="18" t="s">
        <v>101</v>
      </c>
      <c r="E229" s="18">
        <v>36</v>
      </c>
    </row>
    <row r="230" spans="1:5" ht="14.25" customHeight="1" x14ac:dyDescent="0.2">
      <c r="A230" s="18">
        <v>23</v>
      </c>
      <c r="B230" s="18" t="s">
        <v>7185</v>
      </c>
      <c r="C230" s="18">
        <v>2</v>
      </c>
      <c r="D230" s="18" t="s">
        <v>7197</v>
      </c>
      <c r="E230" s="18" t="s">
        <v>7242</v>
      </c>
    </row>
    <row r="231" spans="1:5" ht="14.25" customHeight="1" x14ac:dyDescent="0.2">
      <c r="A231" s="18">
        <v>36</v>
      </c>
      <c r="B231" s="18" t="s">
        <v>125</v>
      </c>
      <c r="C231" s="18">
        <v>26</v>
      </c>
      <c r="D231" s="18" t="s">
        <v>101</v>
      </c>
      <c r="E231" s="18">
        <v>6</v>
      </c>
    </row>
    <row r="232" spans="1:5" ht="14.25" customHeight="1" x14ac:dyDescent="0.2">
      <c r="A232" s="18" t="s">
        <v>7165</v>
      </c>
      <c r="B232" s="18">
        <v>6</v>
      </c>
      <c r="C232" s="18">
        <v>-999</v>
      </c>
      <c r="D232" s="18" t="s">
        <v>101</v>
      </c>
      <c r="E232" s="18">
        <v>13</v>
      </c>
    </row>
    <row r="233" spans="1:5" ht="14.25" customHeight="1" x14ac:dyDescent="0.2">
      <c r="A233" s="18">
        <v>8</v>
      </c>
      <c r="B233" s="18">
        <v>-999</v>
      </c>
      <c r="C233" s="18">
        <v>-999</v>
      </c>
      <c r="D233" s="18" t="s">
        <v>7181</v>
      </c>
      <c r="E233" s="18" t="s">
        <v>101</v>
      </c>
    </row>
    <row r="234" spans="1:5" ht="14.25" customHeight="1" x14ac:dyDescent="0.2">
      <c r="A234" s="18">
        <v>-99</v>
      </c>
      <c r="B234" s="18" t="s">
        <v>125</v>
      </c>
      <c r="C234" s="18">
        <v>-99</v>
      </c>
      <c r="D234" s="18">
        <v>-99</v>
      </c>
      <c r="E234" s="18">
        <v>-99</v>
      </c>
    </row>
    <row r="235" spans="1:5" ht="14.25" customHeight="1" x14ac:dyDescent="0.2">
      <c r="A235" s="18">
        <v>36</v>
      </c>
      <c r="B235" s="18" t="s">
        <v>7316</v>
      </c>
      <c r="C235" s="18">
        <v>12</v>
      </c>
      <c r="D235" s="18" t="s">
        <v>7169</v>
      </c>
      <c r="E235" s="18">
        <v>7</v>
      </c>
    </row>
    <row r="236" spans="1:5" ht="14.25" customHeight="1" x14ac:dyDescent="0.2">
      <c r="A236" s="18" t="s">
        <v>7178</v>
      </c>
      <c r="B236" s="18" t="s">
        <v>7282</v>
      </c>
      <c r="C236" s="18">
        <v>23</v>
      </c>
      <c r="D236" s="18" t="s">
        <v>101</v>
      </c>
      <c r="E236" s="18">
        <v>3</v>
      </c>
    </row>
    <row r="237" spans="1:5" ht="14.25" customHeight="1" x14ac:dyDescent="0.2">
      <c r="A237" s="18">
        <v>167</v>
      </c>
      <c r="B237" s="18" t="s">
        <v>101</v>
      </c>
      <c r="C237" s="18">
        <v>211</v>
      </c>
      <c r="D237" s="18">
        <v>-999</v>
      </c>
      <c r="E237" s="18">
        <v>37</v>
      </c>
    </row>
    <row r="238" spans="1:5" ht="14.25" customHeight="1" x14ac:dyDescent="0.2">
      <c r="A238" s="18" t="s">
        <v>7169</v>
      </c>
      <c r="B238" s="18" t="s">
        <v>7185</v>
      </c>
      <c r="C238" s="18">
        <v>-99</v>
      </c>
      <c r="D238" s="18" t="s">
        <v>7178</v>
      </c>
      <c r="E238" s="18">
        <v>7</v>
      </c>
    </row>
    <row r="239" spans="1:5" ht="14.25" customHeight="1" x14ac:dyDescent="0.2">
      <c r="A239" s="18" t="s">
        <v>7270</v>
      </c>
      <c r="B239" s="18" t="s">
        <v>125</v>
      </c>
      <c r="C239" s="18">
        <v>2</v>
      </c>
      <c r="D239" s="18" t="s">
        <v>7169</v>
      </c>
      <c r="E239" s="18">
        <v>-99</v>
      </c>
    </row>
    <row r="240" spans="1:5" ht="14.25" customHeight="1" x14ac:dyDescent="0.2">
      <c r="A240" s="18" t="s">
        <v>7184</v>
      </c>
      <c r="B240" s="18" t="s">
        <v>125</v>
      </c>
      <c r="C240" s="18">
        <v>2</v>
      </c>
      <c r="D240" s="18" t="s">
        <v>101</v>
      </c>
      <c r="E240" s="18">
        <v>2</v>
      </c>
    </row>
    <row r="241" spans="1:5" ht="14.25" customHeight="1" x14ac:dyDescent="0.2">
      <c r="A241" s="18" t="s">
        <v>7205</v>
      </c>
      <c r="B241" s="18" t="s">
        <v>125</v>
      </c>
      <c r="C241" s="18">
        <v>2711</v>
      </c>
      <c r="D241" s="18" t="s">
        <v>101</v>
      </c>
      <c r="E241" s="18">
        <v>3</v>
      </c>
    </row>
    <row r="242" spans="1:5" ht="14.25" customHeight="1" x14ac:dyDescent="0.2">
      <c r="A242" s="18">
        <v>67</v>
      </c>
      <c r="B242" s="18">
        <v>1</v>
      </c>
      <c r="C242" s="18">
        <v>1211</v>
      </c>
      <c r="D242" s="18">
        <v>16</v>
      </c>
      <c r="E242" s="18">
        <v>12</v>
      </c>
    </row>
    <row r="243" spans="1:5" ht="14.25" customHeight="1" x14ac:dyDescent="0.2">
      <c r="A243" s="18">
        <v>6</v>
      </c>
      <c r="B243" s="18" t="s">
        <v>101</v>
      </c>
      <c r="C243" s="18">
        <v>26</v>
      </c>
      <c r="D243" s="18" t="s">
        <v>101</v>
      </c>
      <c r="E243" s="18">
        <v>-99</v>
      </c>
    </row>
    <row r="244" spans="1:5" ht="14.25" customHeight="1" x14ac:dyDescent="0.2">
      <c r="A244" s="18">
        <v>3</v>
      </c>
      <c r="B244" s="18" t="s">
        <v>7185</v>
      </c>
      <c r="C244" s="18" t="s">
        <v>7169</v>
      </c>
      <c r="D244" s="18" t="s">
        <v>101</v>
      </c>
      <c r="E244" s="18">
        <v>1</v>
      </c>
    </row>
    <row r="245" spans="1:5" ht="14.25" customHeight="1" x14ac:dyDescent="0.2">
      <c r="A245" s="18">
        <v>-999</v>
      </c>
      <c r="B245" s="18" t="s">
        <v>7308</v>
      </c>
      <c r="C245" s="18">
        <v>-999</v>
      </c>
      <c r="D245" s="18" t="s">
        <v>101</v>
      </c>
      <c r="E245" s="18">
        <v>6</v>
      </c>
    </row>
    <row r="246" spans="1:5" ht="14.25" customHeight="1" x14ac:dyDescent="0.2">
      <c r="A246" s="18">
        <v>-999</v>
      </c>
      <c r="B246" s="18">
        <v>-999</v>
      </c>
      <c r="C246" s="18">
        <v>23</v>
      </c>
      <c r="D246" s="18">
        <v>-999</v>
      </c>
      <c r="E246" s="18">
        <v>-999</v>
      </c>
    </row>
    <row r="247" spans="1:5" ht="14.25" customHeight="1" x14ac:dyDescent="0.2">
      <c r="A247" s="18">
        <v>1610</v>
      </c>
      <c r="B247" s="18">
        <v>-99</v>
      </c>
      <c r="C247" s="18">
        <v>23</v>
      </c>
      <c r="D247" s="18" t="s">
        <v>101</v>
      </c>
      <c r="E247" s="18">
        <v>27</v>
      </c>
    </row>
    <row r="248" spans="1:5" ht="14.25" customHeight="1" x14ac:dyDescent="0.2">
      <c r="A248" s="18">
        <v>36</v>
      </c>
      <c r="B248" s="18" t="s">
        <v>7168</v>
      </c>
      <c r="C248" s="18">
        <v>27</v>
      </c>
      <c r="D248" s="18" t="s">
        <v>7178</v>
      </c>
      <c r="E248" s="18">
        <v>13</v>
      </c>
    </row>
    <row r="249" spans="1:5" ht="14.25" customHeight="1" x14ac:dyDescent="0.2">
      <c r="A249" s="18">
        <v>-99</v>
      </c>
      <c r="B249" s="18">
        <v>-999</v>
      </c>
      <c r="C249" s="18">
        <v>1211</v>
      </c>
      <c r="D249" s="18">
        <v>3710</v>
      </c>
      <c r="E249" s="18">
        <v>-99</v>
      </c>
    </row>
    <row r="250" spans="1:5" ht="14.25" customHeight="1" x14ac:dyDescent="0.2">
      <c r="A250" s="18" t="s">
        <v>4417</v>
      </c>
      <c r="B250" s="18">
        <v>-99</v>
      </c>
      <c r="C250" s="18">
        <v>12</v>
      </c>
      <c r="D250" s="18" t="s">
        <v>101</v>
      </c>
      <c r="E250" s="18" t="s">
        <v>101</v>
      </c>
    </row>
    <row r="251" spans="1:5" ht="14.25" customHeight="1" x14ac:dyDescent="0.2">
      <c r="A251" s="18">
        <v>-999</v>
      </c>
      <c r="B251" s="18">
        <v>12</v>
      </c>
      <c r="C251" s="18">
        <v>-999</v>
      </c>
      <c r="D251" s="18">
        <v>-99</v>
      </c>
      <c r="E251" s="18">
        <v>-99</v>
      </c>
    </row>
    <row r="252" spans="1:5" ht="14.25" customHeight="1" x14ac:dyDescent="0.2">
      <c r="A252" s="18">
        <v>-99</v>
      </c>
      <c r="B252" s="18">
        <v>-99</v>
      </c>
      <c r="C252" s="18">
        <v>-99</v>
      </c>
      <c r="D252" s="18">
        <v>-99</v>
      </c>
      <c r="E252" s="18">
        <v>-99</v>
      </c>
    </row>
    <row r="253" spans="1:5" ht="14.25" customHeight="1" x14ac:dyDescent="0.2">
      <c r="A253" s="18" t="s">
        <v>7178</v>
      </c>
      <c r="B253" s="18">
        <v>126</v>
      </c>
      <c r="C253" s="18">
        <v>-99</v>
      </c>
      <c r="D253" s="18" t="s">
        <v>7178</v>
      </c>
      <c r="E253" s="18">
        <v>7</v>
      </c>
    </row>
    <row r="254" spans="1:5" ht="14.25" customHeight="1" x14ac:dyDescent="0.2">
      <c r="A254" s="18">
        <v>-99</v>
      </c>
      <c r="B254" s="18">
        <v>-999</v>
      </c>
      <c r="C254" s="18">
        <v>-99</v>
      </c>
      <c r="D254" s="18">
        <v>-99</v>
      </c>
      <c r="E254" s="18">
        <v>-99</v>
      </c>
    </row>
    <row r="255" spans="1:5" ht="14.25" customHeight="1" x14ac:dyDescent="0.2">
      <c r="A255" s="18">
        <v>-999</v>
      </c>
      <c r="B255" s="18">
        <v>-99</v>
      </c>
      <c r="C255" s="18">
        <v>23</v>
      </c>
      <c r="D255" s="18">
        <v>2</v>
      </c>
      <c r="E255" s="18">
        <v>13</v>
      </c>
    </row>
    <row r="256" spans="1:5" ht="14.25" customHeight="1" x14ac:dyDescent="0.2">
      <c r="A256" s="18">
        <v>-999</v>
      </c>
      <c r="B256" s="18">
        <v>-999</v>
      </c>
      <c r="C256" s="18">
        <v>-999</v>
      </c>
      <c r="D256" s="18">
        <v>2</v>
      </c>
      <c r="E256" s="18" t="s">
        <v>101</v>
      </c>
    </row>
    <row r="257" spans="1:5" ht="14.25" customHeight="1" x14ac:dyDescent="0.2">
      <c r="A257" s="18">
        <v>-99</v>
      </c>
      <c r="B257" s="18">
        <v>-99</v>
      </c>
      <c r="C257" s="18">
        <v>-99</v>
      </c>
      <c r="D257" s="18">
        <v>-99</v>
      </c>
      <c r="E257" s="18">
        <v>-99</v>
      </c>
    </row>
    <row r="258" spans="1:5" ht="14.25" customHeight="1" x14ac:dyDescent="0.2">
      <c r="A258" s="18" t="s">
        <v>7181</v>
      </c>
      <c r="B258" s="18">
        <v>26</v>
      </c>
      <c r="C258" s="18">
        <v>-999</v>
      </c>
      <c r="D258" s="18">
        <v>-99</v>
      </c>
      <c r="E258" s="18">
        <v>-99</v>
      </c>
    </row>
    <row r="259" spans="1:5" ht="14.25" customHeight="1" x14ac:dyDescent="0.2">
      <c r="A259" s="18">
        <v>-99</v>
      </c>
      <c r="B259" s="18" t="s">
        <v>1872</v>
      </c>
      <c r="C259" s="18">
        <v>-99</v>
      </c>
      <c r="D259" s="18">
        <v>-99</v>
      </c>
      <c r="E259" s="18">
        <v>-99</v>
      </c>
    </row>
    <row r="260" spans="1:5" ht="14.25" customHeight="1" x14ac:dyDescent="0.2">
      <c r="A260" s="18">
        <v>-99</v>
      </c>
      <c r="B260" s="18" t="s">
        <v>7228</v>
      </c>
      <c r="C260" s="18">
        <v>-99</v>
      </c>
      <c r="D260" s="18" t="s">
        <v>101</v>
      </c>
      <c r="E260" s="18">
        <v>-99</v>
      </c>
    </row>
    <row r="261" spans="1:5" ht="14.25" customHeight="1" x14ac:dyDescent="0.2">
      <c r="A261" s="18">
        <v>6</v>
      </c>
      <c r="B261" s="18" t="s">
        <v>7168</v>
      </c>
      <c r="C261" s="18">
        <v>-999</v>
      </c>
      <c r="D261" s="18">
        <v>2</v>
      </c>
      <c r="E261" s="18">
        <v>12</v>
      </c>
    </row>
    <row r="262" spans="1:5" ht="14.25" customHeight="1" x14ac:dyDescent="0.2">
      <c r="A262" s="18">
        <v>2</v>
      </c>
      <c r="B262" s="18" t="s">
        <v>6913</v>
      </c>
      <c r="C262" s="18">
        <v>23</v>
      </c>
      <c r="D262" s="18">
        <v>23</v>
      </c>
      <c r="E262" s="18">
        <v>8</v>
      </c>
    </row>
    <row r="263" spans="1:5" ht="14.25" customHeight="1" x14ac:dyDescent="0.2">
      <c r="A263" s="18">
        <v>68</v>
      </c>
      <c r="B263" s="18">
        <v>-99</v>
      </c>
      <c r="C263" s="18">
        <v>2</v>
      </c>
      <c r="D263" s="18" t="s">
        <v>101</v>
      </c>
      <c r="E263" s="18">
        <v>6</v>
      </c>
    </row>
    <row r="264" spans="1:5" ht="14.25" customHeight="1" x14ac:dyDescent="0.2">
      <c r="A264" s="18">
        <v>18</v>
      </c>
      <c r="B264" s="18">
        <v>-99</v>
      </c>
      <c r="C264" s="18">
        <v>2</v>
      </c>
      <c r="D264" s="18" t="s">
        <v>7318</v>
      </c>
      <c r="E264" s="18" t="s">
        <v>7214</v>
      </c>
    </row>
    <row r="265" spans="1:5" ht="14.25" customHeight="1" x14ac:dyDescent="0.2">
      <c r="A265" s="18">
        <v>-99</v>
      </c>
      <c r="B265" s="18">
        <v>-99</v>
      </c>
      <c r="C265" s="18">
        <v>-99</v>
      </c>
      <c r="D265" s="18">
        <v>-99</v>
      </c>
      <c r="E265" s="18">
        <v>71112</v>
      </c>
    </row>
    <row r="266" spans="1:5" ht="14.25" customHeight="1" x14ac:dyDescent="0.2">
      <c r="A266" s="18">
        <v>-99</v>
      </c>
      <c r="B266" s="18">
        <v>2</v>
      </c>
      <c r="C266" s="18">
        <v>-99</v>
      </c>
      <c r="D266" s="18">
        <v>-99</v>
      </c>
      <c r="E266" s="18">
        <v>-99</v>
      </c>
    </row>
    <row r="267" spans="1:5" ht="14.25" customHeight="1" x14ac:dyDescent="0.2">
      <c r="A267" s="18">
        <v>-99</v>
      </c>
      <c r="B267" s="18">
        <v>-99</v>
      </c>
      <c r="C267" s="18">
        <v>-99</v>
      </c>
      <c r="D267" s="18">
        <v>-99</v>
      </c>
      <c r="E267" s="18">
        <v>-99</v>
      </c>
    </row>
    <row r="268" spans="1:5" ht="14.25" customHeight="1" x14ac:dyDescent="0.2">
      <c r="A268" s="18">
        <v>12</v>
      </c>
      <c r="B268" s="18" t="s">
        <v>7175</v>
      </c>
      <c r="C268" s="18" t="s">
        <v>101</v>
      </c>
      <c r="D268" s="18" t="s">
        <v>7169</v>
      </c>
      <c r="E268" s="18">
        <v>68</v>
      </c>
    </row>
    <row r="269" spans="1:5" ht="14.25" customHeight="1" x14ac:dyDescent="0.2">
      <c r="A269" s="18">
        <v>-99</v>
      </c>
      <c r="B269" s="18" t="s">
        <v>7187</v>
      </c>
      <c r="C269" s="18">
        <v>-99</v>
      </c>
      <c r="D269" s="18">
        <v>-99</v>
      </c>
      <c r="E269" s="18">
        <v>-99</v>
      </c>
    </row>
    <row r="270" spans="1:5" ht="14.25" customHeight="1" x14ac:dyDescent="0.2">
      <c r="A270" s="18" t="s">
        <v>101</v>
      </c>
      <c r="B270" s="18">
        <v>-99</v>
      </c>
      <c r="C270" s="18">
        <v>13</v>
      </c>
      <c r="D270" s="18">
        <v>26</v>
      </c>
      <c r="E270" s="18">
        <v>6</v>
      </c>
    </row>
    <row r="271" spans="1:5" ht="14.25" customHeight="1" x14ac:dyDescent="0.2">
      <c r="A271" s="18">
        <v>-99</v>
      </c>
      <c r="B271" s="18" t="s">
        <v>5008</v>
      </c>
      <c r="C271" s="18">
        <v>1</v>
      </c>
      <c r="D271" s="18" t="s">
        <v>7169</v>
      </c>
      <c r="E271" s="18">
        <v>13</v>
      </c>
    </row>
    <row r="272" spans="1:5" ht="14.25" customHeight="1" x14ac:dyDescent="0.2">
      <c r="A272" s="18">
        <v>-99</v>
      </c>
      <c r="B272" s="18">
        <v>-99</v>
      </c>
      <c r="C272" s="18">
        <v>-99</v>
      </c>
      <c r="D272" s="18">
        <v>-99</v>
      </c>
      <c r="E272" s="18">
        <v>-99</v>
      </c>
    </row>
    <row r="273" spans="1:5" ht="14.25" customHeight="1" x14ac:dyDescent="0.2">
      <c r="A273" s="118" t="s">
        <v>101</v>
      </c>
      <c r="B273" s="18" t="s">
        <v>7255</v>
      </c>
      <c r="C273" s="18">
        <v>26</v>
      </c>
      <c r="D273" s="18">
        <v>-99</v>
      </c>
      <c r="E273" s="18">
        <v>-99</v>
      </c>
    </row>
    <row r="274" spans="1:5" ht="14.25" customHeight="1" x14ac:dyDescent="0.2">
      <c r="A274" s="18">
        <v>-99</v>
      </c>
      <c r="B274" s="18">
        <v>211</v>
      </c>
      <c r="C274" s="18">
        <v>-99</v>
      </c>
      <c r="D274" s="18">
        <v>-99</v>
      </c>
      <c r="E274" s="18">
        <v>-99</v>
      </c>
    </row>
    <row r="275" spans="1:5" ht="14.25" customHeight="1" x14ac:dyDescent="0.2">
      <c r="A275" s="18" t="s">
        <v>7169</v>
      </c>
      <c r="B275" s="18">
        <v>-99</v>
      </c>
      <c r="C275" s="18">
        <v>1</v>
      </c>
      <c r="D275" s="18" t="s">
        <v>7169</v>
      </c>
      <c r="E275" s="18">
        <v>12</v>
      </c>
    </row>
    <row r="276" spans="1:5" ht="14.25" customHeight="1" x14ac:dyDescent="0.2">
      <c r="A276" s="18" t="s">
        <v>7206</v>
      </c>
      <c r="B276" s="18" t="s">
        <v>125</v>
      </c>
      <c r="C276" s="18">
        <v>26</v>
      </c>
      <c r="D276" s="18" t="s">
        <v>7184</v>
      </c>
      <c r="E276" s="18">
        <v>-99</v>
      </c>
    </row>
    <row r="277" spans="1:5" ht="14.25" customHeight="1" x14ac:dyDescent="0.2">
      <c r="A277" s="18">
        <v>-99</v>
      </c>
      <c r="B277" s="18">
        <v>1</v>
      </c>
      <c r="C277" s="18">
        <v>-999</v>
      </c>
      <c r="D277" s="18">
        <v>-99</v>
      </c>
      <c r="E277" s="18">
        <v>-99</v>
      </c>
    </row>
    <row r="278" spans="1:5" ht="14.25" customHeight="1" x14ac:dyDescent="0.2">
      <c r="A278" s="18">
        <v>6</v>
      </c>
      <c r="B278" s="18">
        <v>-999</v>
      </c>
      <c r="C278" s="18">
        <v>-999</v>
      </c>
      <c r="D278" s="18" t="s">
        <v>7177</v>
      </c>
      <c r="E278" s="18">
        <v>13</v>
      </c>
    </row>
    <row r="279" spans="1:5" ht="14.25" customHeight="1" x14ac:dyDescent="0.2">
      <c r="A279" s="18" t="s">
        <v>7181</v>
      </c>
      <c r="B279" s="18">
        <v>-999</v>
      </c>
      <c r="C279" s="18">
        <v>26</v>
      </c>
      <c r="D279" s="18" t="s">
        <v>125</v>
      </c>
      <c r="E279" s="18">
        <v>7</v>
      </c>
    </row>
    <row r="280" spans="1:5" ht="14.25" customHeight="1" x14ac:dyDescent="0.2">
      <c r="A280" s="18">
        <v>-99</v>
      </c>
      <c r="B280" s="119" t="s">
        <v>7228</v>
      </c>
      <c r="C280" s="18">
        <v>-999</v>
      </c>
      <c r="D280" s="18">
        <v>-99</v>
      </c>
      <c r="E280" s="18">
        <v>-99</v>
      </c>
    </row>
    <row r="281" spans="1:5" ht="14.25" customHeight="1" x14ac:dyDescent="0.2">
      <c r="A281" s="18">
        <v>6</v>
      </c>
      <c r="B281" s="18">
        <v>13</v>
      </c>
      <c r="C281" s="18">
        <v>-99</v>
      </c>
      <c r="D281" s="18">
        <v>237</v>
      </c>
      <c r="E281" s="18">
        <v>12</v>
      </c>
    </row>
    <row r="282" spans="1:5" ht="14.25" customHeight="1" x14ac:dyDescent="0.2">
      <c r="A282" s="18" t="s">
        <v>6974</v>
      </c>
      <c r="B282" s="18">
        <v>-99</v>
      </c>
      <c r="C282" s="18">
        <v>-99</v>
      </c>
      <c r="D282" s="18">
        <v>18</v>
      </c>
      <c r="E282" s="18">
        <v>6</v>
      </c>
    </row>
    <row r="283" spans="1:5" ht="14.25" customHeight="1" x14ac:dyDescent="0.2">
      <c r="A283" s="18">
        <v>78</v>
      </c>
      <c r="B283" s="18">
        <v>-99</v>
      </c>
      <c r="C283" s="18">
        <v>-99</v>
      </c>
      <c r="D283" s="18">
        <v>6</v>
      </c>
      <c r="E283" s="18">
        <v>13</v>
      </c>
    </row>
    <row r="284" spans="1:5" ht="14.25" customHeight="1" x14ac:dyDescent="0.2">
      <c r="A284" s="18">
        <v>-99</v>
      </c>
      <c r="B284" s="18">
        <v>-99</v>
      </c>
      <c r="C284" s="18">
        <v>2</v>
      </c>
      <c r="D284" s="18">
        <v>-99</v>
      </c>
      <c r="E284" s="18">
        <v>-99</v>
      </c>
    </row>
    <row r="285" spans="1:5" ht="14.25" customHeight="1" x14ac:dyDescent="0.2">
      <c r="A285" s="18">
        <v>-99</v>
      </c>
      <c r="B285" s="18" t="s">
        <v>7205</v>
      </c>
      <c r="C285" s="18">
        <v>-99</v>
      </c>
      <c r="D285" s="18">
        <v>-99</v>
      </c>
      <c r="E285" s="18">
        <v>-99</v>
      </c>
    </row>
    <row r="286" spans="1:5" ht="14.25" customHeight="1" x14ac:dyDescent="0.2">
      <c r="A286" s="18">
        <v>-99</v>
      </c>
      <c r="B286" s="18">
        <v>-99</v>
      </c>
      <c r="C286" s="18" t="s">
        <v>101</v>
      </c>
      <c r="D286" s="18">
        <v>-99</v>
      </c>
      <c r="E286" s="18">
        <v>-99</v>
      </c>
    </row>
    <row r="287" spans="1:5" ht="14.25" customHeight="1" x14ac:dyDescent="0.2">
      <c r="A287" s="18">
        <v>-999</v>
      </c>
      <c r="B287" s="18">
        <v>-99</v>
      </c>
      <c r="C287" s="18">
        <v>-99</v>
      </c>
      <c r="D287" s="18" t="s">
        <v>101</v>
      </c>
      <c r="E287" s="18">
        <v>7</v>
      </c>
    </row>
    <row r="288" spans="1:5" ht="14.25" customHeight="1" x14ac:dyDescent="0.2">
      <c r="A288" s="18">
        <v>-99</v>
      </c>
      <c r="B288" s="18">
        <v>12</v>
      </c>
      <c r="C288" s="18">
        <v>2</v>
      </c>
      <c r="D288" s="18">
        <v>-99</v>
      </c>
      <c r="E288" s="18">
        <v>-99</v>
      </c>
    </row>
    <row r="289" spans="1:5" ht="14.25" customHeight="1" x14ac:dyDescent="0.2">
      <c r="A289" s="18" t="s">
        <v>101</v>
      </c>
      <c r="B289" s="18">
        <v>17</v>
      </c>
      <c r="C289" s="18">
        <v>-99</v>
      </c>
      <c r="D289" s="18">
        <v>-999</v>
      </c>
      <c r="E289" s="18">
        <v>-99</v>
      </c>
    </row>
    <row r="290" spans="1:5" ht="14.25" customHeight="1" x14ac:dyDescent="0.2">
      <c r="A290" s="18">
        <v>6</v>
      </c>
      <c r="B290" s="18">
        <v>-99</v>
      </c>
      <c r="C290" s="18">
        <v>-99</v>
      </c>
      <c r="D290" s="18">
        <v>-99</v>
      </c>
      <c r="E290" s="18">
        <v>-99</v>
      </c>
    </row>
    <row r="291" spans="1:5" ht="14.25" customHeight="1" x14ac:dyDescent="0.2">
      <c r="A291" s="18" t="s">
        <v>101</v>
      </c>
      <c r="B291" s="18">
        <v>-99</v>
      </c>
      <c r="C291" s="18">
        <v>26</v>
      </c>
      <c r="D291" s="18" t="s">
        <v>101</v>
      </c>
      <c r="E291" s="18" t="s">
        <v>101</v>
      </c>
    </row>
    <row r="292" spans="1:5" ht="14.25" customHeight="1" x14ac:dyDescent="0.2">
      <c r="A292" s="18">
        <v>-99</v>
      </c>
      <c r="B292" s="119" t="s">
        <v>7325</v>
      </c>
      <c r="C292" s="18">
        <v>-99</v>
      </c>
      <c r="D292" s="18">
        <v>-99</v>
      </c>
      <c r="E292" s="18">
        <v>-99</v>
      </c>
    </row>
    <row r="293" spans="1:5" ht="14.25" customHeight="1" x14ac:dyDescent="0.2">
      <c r="A293" s="18">
        <v>-999</v>
      </c>
      <c r="B293" s="18" t="s">
        <v>7205</v>
      </c>
      <c r="C293" s="18">
        <v>-99</v>
      </c>
      <c r="D293" s="18" t="s">
        <v>101</v>
      </c>
      <c r="E293" s="18">
        <v>8</v>
      </c>
    </row>
    <row r="294" spans="1:5" ht="14.25" customHeight="1" x14ac:dyDescent="0.2">
      <c r="A294" s="18" t="s">
        <v>6974</v>
      </c>
      <c r="B294" s="18">
        <v>-99</v>
      </c>
      <c r="C294" s="18">
        <v>23</v>
      </c>
      <c r="D294" s="18" t="s">
        <v>7326</v>
      </c>
      <c r="E294" s="18">
        <v>11</v>
      </c>
    </row>
    <row r="295" spans="1:5" ht="14.25" customHeight="1" x14ac:dyDescent="0.2">
      <c r="A295" s="18">
        <v>10</v>
      </c>
      <c r="B295" s="18">
        <v>-999</v>
      </c>
      <c r="C295" s="18">
        <v>23</v>
      </c>
      <c r="D295" s="18" t="s">
        <v>7178</v>
      </c>
      <c r="E295" s="18">
        <v>-99</v>
      </c>
    </row>
    <row r="296" spans="1:5" ht="14.25" customHeight="1" x14ac:dyDescent="0.2">
      <c r="A296" s="18">
        <v>-99</v>
      </c>
      <c r="B296" s="18" t="s">
        <v>7205</v>
      </c>
      <c r="C296" s="18">
        <v>1</v>
      </c>
      <c r="D296" s="18">
        <v>-99</v>
      </c>
      <c r="E296" s="18">
        <v>-99</v>
      </c>
    </row>
    <row r="297" spans="1:5" ht="14.25" customHeight="1" x14ac:dyDescent="0.2">
      <c r="A297" s="18">
        <v>2</v>
      </c>
      <c r="B297" s="18">
        <v>16</v>
      </c>
      <c r="C297" s="18">
        <v>-99</v>
      </c>
      <c r="D297" s="18" t="s">
        <v>125</v>
      </c>
      <c r="E297" s="18">
        <v>13</v>
      </c>
    </row>
    <row r="298" spans="1:5" ht="14.25" customHeight="1" x14ac:dyDescent="0.2">
      <c r="A298" s="18" t="s">
        <v>4417</v>
      </c>
      <c r="B298" s="18">
        <v>123711</v>
      </c>
      <c r="C298" s="18">
        <v>2</v>
      </c>
      <c r="D298" s="18" t="s">
        <v>101</v>
      </c>
      <c r="E298" s="18">
        <v>7</v>
      </c>
    </row>
    <row r="299" spans="1:5" ht="14.25" customHeight="1" x14ac:dyDescent="0.2">
      <c r="A299" s="18">
        <v>23</v>
      </c>
      <c r="B299" s="18">
        <v>2</v>
      </c>
      <c r="C299" s="18">
        <v>-99</v>
      </c>
      <c r="D299" s="18" t="s">
        <v>101</v>
      </c>
      <c r="E299" s="18">
        <v>6</v>
      </c>
    </row>
    <row r="300" spans="1:5" ht="14.25" customHeight="1" x14ac:dyDescent="0.2">
      <c r="A300" s="18" t="s">
        <v>101</v>
      </c>
      <c r="B300" s="18">
        <v>-99</v>
      </c>
      <c r="C300" s="18">
        <v>2</v>
      </c>
      <c r="D300" s="18" t="s">
        <v>101</v>
      </c>
      <c r="E300" s="18">
        <v>6</v>
      </c>
    </row>
    <row r="301" spans="1:5" ht="14.25" customHeight="1" x14ac:dyDescent="0.2">
      <c r="A301" s="18">
        <v>610</v>
      </c>
      <c r="B301" s="18">
        <v>2</v>
      </c>
      <c r="C301" s="18">
        <v>-99</v>
      </c>
      <c r="D301" s="18" t="s">
        <v>101</v>
      </c>
      <c r="E301" s="18" t="s">
        <v>101</v>
      </c>
    </row>
    <row r="302" spans="1:5" ht="14.25" customHeight="1" x14ac:dyDescent="0.2">
      <c r="A302" s="18">
        <v>6</v>
      </c>
      <c r="B302" s="18">
        <v>-99</v>
      </c>
      <c r="C302" s="18" t="s">
        <v>101</v>
      </c>
      <c r="D302" s="18">
        <v>-99</v>
      </c>
      <c r="E302" s="18">
        <v>-99</v>
      </c>
    </row>
    <row r="303" spans="1:5" ht="14.25" customHeight="1" x14ac:dyDescent="0.2">
      <c r="A303" s="18">
        <v>2</v>
      </c>
      <c r="B303" s="18" t="s">
        <v>7205</v>
      </c>
      <c r="C303" s="18">
        <v>3</v>
      </c>
      <c r="D303" s="18" t="s">
        <v>7169</v>
      </c>
      <c r="E303" s="18">
        <v>6812</v>
      </c>
    </row>
    <row r="304" spans="1:5" ht="14.25" customHeight="1" x14ac:dyDescent="0.2">
      <c r="A304" s="18">
        <v>-999</v>
      </c>
      <c r="B304" s="18" t="s">
        <v>7187</v>
      </c>
      <c r="C304" s="18">
        <v>-99</v>
      </c>
      <c r="D304" s="18">
        <v>-99</v>
      </c>
      <c r="E304" s="18">
        <v>-99</v>
      </c>
    </row>
    <row r="305" spans="1:5" ht="14.25" customHeight="1" x14ac:dyDescent="0.2">
      <c r="A305" s="18" t="s">
        <v>7169</v>
      </c>
      <c r="B305" s="18">
        <v>-99</v>
      </c>
      <c r="C305" s="18">
        <v>12311</v>
      </c>
      <c r="D305" s="18" t="s">
        <v>101</v>
      </c>
      <c r="E305" s="18">
        <v>-99</v>
      </c>
    </row>
    <row r="306" spans="1:5" ht="14.25" customHeight="1" x14ac:dyDescent="0.2">
      <c r="A306" s="18" t="s">
        <v>7169</v>
      </c>
      <c r="B306" s="18">
        <v>26</v>
      </c>
      <c r="C306" s="18">
        <v>-99</v>
      </c>
      <c r="D306" s="18" t="s">
        <v>7178</v>
      </c>
      <c r="E306" s="18" t="s">
        <v>7242</v>
      </c>
    </row>
    <row r="307" spans="1:5" ht="14.25" customHeight="1" x14ac:dyDescent="0.2">
      <c r="A307" s="18">
        <v>-99</v>
      </c>
      <c r="B307" s="18" t="s">
        <v>125</v>
      </c>
      <c r="C307" s="18">
        <v>-999</v>
      </c>
      <c r="D307" s="18">
        <v>-99</v>
      </c>
      <c r="E307" s="18">
        <v>-99</v>
      </c>
    </row>
    <row r="308" spans="1:5" ht="14.25" customHeight="1" x14ac:dyDescent="0.2">
      <c r="A308" s="18">
        <v>16</v>
      </c>
      <c r="B308" s="18">
        <v>26</v>
      </c>
      <c r="C308" s="18">
        <v>1112</v>
      </c>
      <c r="D308" s="18">
        <v>12</v>
      </c>
      <c r="E308" s="18">
        <v>812</v>
      </c>
    </row>
    <row r="309" spans="1:5" ht="14.25" customHeight="1" x14ac:dyDescent="0.2">
      <c r="A309" s="18" t="s">
        <v>7164</v>
      </c>
      <c r="B309" s="18" t="s">
        <v>7185</v>
      </c>
      <c r="C309" s="18">
        <v>2</v>
      </c>
      <c r="D309" s="18">
        <v>6</v>
      </c>
      <c r="E309" s="18">
        <v>-99</v>
      </c>
    </row>
    <row r="310" spans="1:5" ht="14.25" customHeight="1" x14ac:dyDescent="0.2">
      <c r="A310" s="18" t="s">
        <v>101</v>
      </c>
      <c r="B310" s="18" t="s">
        <v>125</v>
      </c>
      <c r="C310" s="18">
        <v>-999</v>
      </c>
      <c r="D310" s="18" t="s">
        <v>101</v>
      </c>
      <c r="E310" s="18">
        <v>6</v>
      </c>
    </row>
    <row r="311" spans="1:5" ht="14.25" customHeight="1" x14ac:dyDescent="0.2">
      <c r="A311" s="18">
        <v>-999</v>
      </c>
      <c r="B311" s="18" t="s">
        <v>125</v>
      </c>
      <c r="C311" s="18">
        <v>2</v>
      </c>
      <c r="D311" s="18" t="s">
        <v>7164</v>
      </c>
      <c r="E311" s="18">
        <v>67</v>
      </c>
    </row>
    <row r="312" spans="1:5" ht="14.25" customHeight="1" x14ac:dyDescent="0.2">
      <c r="A312" s="18">
        <v>10</v>
      </c>
      <c r="B312" s="18" t="s">
        <v>7168</v>
      </c>
      <c r="C312" s="18">
        <v>2</v>
      </c>
      <c r="D312" s="18" t="s">
        <v>7169</v>
      </c>
      <c r="E312" s="18">
        <v>8</v>
      </c>
    </row>
    <row r="313" spans="1:5" ht="14.25" customHeight="1" x14ac:dyDescent="0.2">
      <c r="A313" s="18" t="s">
        <v>101</v>
      </c>
      <c r="B313" s="18" t="s">
        <v>7168</v>
      </c>
      <c r="C313" s="18">
        <v>-999</v>
      </c>
      <c r="D313" s="18" t="s">
        <v>7167</v>
      </c>
      <c r="E313" s="18">
        <v>13</v>
      </c>
    </row>
    <row r="314" spans="1:5" ht="14.25" customHeight="1" x14ac:dyDescent="0.2">
      <c r="A314" s="18">
        <v>-99</v>
      </c>
      <c r="B314" s="18">
        <v>6</v>
      </c>
      <c r="C314" s="18">
        <v>-999</v>
      </c>
      <c r="D314" s="18" t="s">
        <v>7169</v>
      </c>
      <c r="E314" s="18">
        <v>1</v>
      </c>
    </row>
    <row r="315" spans="1:5" ht="14.25" customHeight="1" x14ac:dyDescent="0.2">
      <c r="A315" s="18" t="s">
        <v>101</v>
      </c>
      <c r="B315" s="18">
        <v>-999</v>
      </c>
      <c r="C315" s="18">
        <v>-99</v>
      </c>
      <c r="D315" s="18" t="s">
        <v>101</v>
      </c>
      <c r="E315" s="18">
        <v>6</v>
      </c>
    </row>
    <row r="316" spans="1:5" ht="14.25" customHeight="1" x14ac:dyDescent="0.2">
      <c r="A316" s="18">
        <v>16</v>
      </c>
      <c r="B316" s="18">
        <v>-99</v>
      </c>
      <c r="C316" s="18">
        <v>2</v>
      </c>
      <c r="D316" s="18">
        <v>8</v>
      </c>
      <c r="E316" s="18">
        <v>7</v>
      </c>
    </row>
    <row r="317" spans="1:5" ht="14.25" customHeight="1" x14ac:dyDescent="0.2">
      <c r="A317" s="18">
        <v>-999</v>
      </c>
      <c r="B317" s="18">
        <v>2</v>
      </c>
      <c r="C317" s="18">
        <v>2</v>
      </c>
      <c r="D317" s="18">
        <v>-999</v>
      </c>
      <c r="E317" s="18">
        <v>13</v>
      </c>
    </row>
    <row r="318" spans="1:5" ht="14.25" customHeight="1" x14ac:dyDescent="0.2">
      <c r="A318" s="18">
        <v>-99</v>
      </c>
      <c r="B318" s="18">
        <v>12</v>
      </c>
      <c r="C318" s="18">
        <v>2</v>
      </c>
      <c r="D318" s="18">
        <v>-99</v>
      </c>
      <c r="E318" s="18">
        <v>-99</v>
      </c>
    </row>
    <row r="319" spans="1:5" ht="14.25" customHeight="1" x14ac:dyDescent="0.2">
      <c r="A319" s="18">
        <v>-99</v>
      </c>
      <c r="B319" s="18">
        <v>-999</v>
      </c>
      <c r="C319" s="18">
        <v>12</v>
      </c>
      <c r="D319" s="18" t="s">
        <v>7164</v>
      </c>
      <c r="E319" s="18">
        <v>710</v>
      </c>
    </row>
    <row r="320" spans="1:5" ht="14.25" customHeight="1" x14ac:dyDescent="0.2">
      <c r="A320" s="18">
        <v>-99</v>
      </c>
      <c r="B320" s="18" t="s">
        <v>7185</v>
      </c>
      <c r="C320" s="18">
        <v>26</v>
      </c>
      <c r="D320" s="18">
        <v>12</v>
      </c>
      <c r="E320" s="18">
        <v>-99</v>
      </c>
    </row>
    <row r="321" spans="1:5" ht="14.25" customHeight="1" x14ac:dyDescent="0.2">
      <c r="A321" s="18">
        <v>-999</v>
      </c>
      <c r="B321" s="18" t="s">
        <v>1248</v>
      </c>
      <c r="C321" s="18">
        <v>26</v>
      </c>
      <c r="D321" s="18">
        <v>-999</v>
      </c>
      <c r="E321" s="18">
        <v>8</v>
      </c>
    </row>
    <row r="322" spans="1:5" ht="14.25" customHeight="1" x14ac:dyDescent="0.2">
      <c r="A322" s="18" t="s">
        <v>101</v>
      </c>
      <c r="B322" s="18" t="s">
        <v>7168</v>
      </c>
      <c r="C322" s="18">
        <v>1</v>
      </c>
      <c r="D322" s="18" t="s">
        <v>101</v>
      </c>
      <c r="E322" s="18">
        <v>-99</v>
      </c>
    </row>
    <row r="323" spans="1:5" ht="14.25" customHeight="1" x14ac:dyDescent="0.2">
      <c r="A323" s="18" t="s">
        <v>101</v>
      </c>
      <c r="B323" s="18">
        <v>-99</v>
      </c>
      <c r="C323" s="18">
        <v>-99</v>
      </c>
      <c r="D323" s="18">
        <v>1</v>
      </c>
      <c r="E323" s="18">
        <v>8</v>
      </c>
    </row>
    <row r="324" spans="1:5" ht="14.25" customHeight="1" x14ac:dyDescent="0.2">
      <c r="A324" s="18">
        <v>6</v>
      </c>
      <c r="B324" s="18">
        <v>-99</v>
      </c>
      <c r="C324" s="18">
        <v>-99</v>
      </c>
      <c r="D324" s="18" t="s">
        <v>7164</v>
      </c>
      <c r="E324" s="18">
        <v>13</v>
      </c>
    </row>
    <row r="325" spans="1:5" ht="14.25" customHeight="1" x14ac:dyDescent="0.2">
      <c r="A325" s="18">
        <v>6</v>
      </c>
      <c r="B325" s="18">
        <v>-99</v>
      </c>
      <c r="C325" s="18">
        <v>2</v>
      </c>
      <c r="D325" s="18" t="s">
        <v>101</v>
      </c>
      <c r="E325" s="18">
        <v>13</v>
      </c>
    </row>
    <row r="326" spans="1:5" ht="14.25" customHeight="1" x14ac:dyDescent="0.2">
      <c r="A326" s="18">
        <v>-99</v>
      </c>
      <c r="B326" s="18">
        <v>13611</v>
      </c>
      <c r="C326" s="18">
        <v>2</v>
      </c>
      <c r="D326" s="18">
        <v>-99</v>
      </c>
      <c r="E326" s="18">
        <v>-99</v>
      </c>
    </row>
    <row r="327" spans="1:5" ht="14.25" customHeight="1" x14ac:dyDescent="0.2">
      <c r="A327" s="18">
        <v>-99</v>
      </c>
      <c r="B327" s="18">
        <v>26</v>
      </c>
      <c r="C327" s="18">
        <v>23</v>
      </c>
      <c r="D327" s="18">
        <v>-99</v>
      </c>
      <c r="E327" s="18">
        <v>-99</v>
      </c>
    </row>
    <row r="328" spans="1:5" ht="14.25" customHeight="1" x14ac:dyDescent="0.2">
      <c r="A328" s="118" t="s">
        <v>101</v>
      </c>
      <c r="B328" s="18" t="s">
        <v>7329</v>
      </c>
      <c r="C328" s="18">
        <v>-999</v>
      </c>
      <c r="D328" s="18" t="s">
        <v>4029</v>
      </c>
      <c r="E328" s="18">
        <v>38</v>
      </c>
    </row>
    <row r="329" spans="1:5" ht="14.25" customHeight="1" x14ac:dyDescent="0.2">
      <c r="A329" s="18">
        <v>36</v>
      </c>
      <c r="B329" s="18" t="s">
        <v>7268</v>
      </c>
      <c r="C329" s="18">
        <v>2</v>
      </c>
      <c r="D329" s="18">
        <v>2</v>
      </c>
      <c r="E329" s="18">
        <v>13</v>
      </c>
    </row>
    <row r="330" spans="1:5" ht="14.25" customHeight="1" x14ac:dyDescent="0.2">
      <c r="A330" s="18">
        <v>3678</v>
      </c>
      <c r="B330" s="18">
        <v>-999</v>
      </c>
      <c r="C330" s="18">
        <v>-99</v>
      </c>
      <c r="D330" s="18">
        <v>12</v>
      </c>
      <c r="E330" s="18" t="s">
        <v>7166</v>
      </c>
    </row>
    <row r="331" spans="1:5" ht="14.25" customHeight="1" x14ac:dyDescent="0.2">
      <c r="A331" s="18">
        <v>6</v>
      </c>
      <c r="B331" s="18" t="s">
        <v>101</v>
      </c>
      <c r="C331" s="18">
        <v>123</v>
      </c>
      <c r="D331" s="18" t="s">
        <v>101</v>
      </c>
      <c r="E331" s="18">
        <v>2</v>
      </c>
    </row>
    <row r="332" spans="1:5" ht="14.25" customHeight="1" x14ac:dyDescent="0.2">
      <c r="A332" s="18" t="s">
        <v>7262</v>
      </c>
      <c r="B332" s="18" t="s">
        <v>7334</v>
      </c>
      <c r="C332" s="18">
        <v>-99</v>
      </c>
      <c r="D332" s="18" t="s">
        <v>4417</v>
      </c>
      <c r="E332" s="18">
        <v>7</v>
      </c>
    </row>
    <row r="333" spans="1:5" ht="14.25" customHeight="1" x14ac:dyDescent="0.2">
      <c r="A333" s="18" t="s">
        <v>7165</v>
      </c>
      <c r="B333" s="18" t="s">
        <v>881</v>
      </c>
      <c r="C333" s="18">
        <v>-99</v>
      </c>
      <c r="D333" s="18">
        <v>10</v>
      </c>
      <c r="E333" s="18">
        <v>8</v>
      </c>
    </row>
    <row r="334" spans="1:5" ht="14.25" customHeight="1" x14ac:dyDescent="0.2">
      <c r="A334" s="18" t="s">
        <v>7191</v>
      </c>
      <c r="B334" s="18">
        <v>-99</v>
      </c>
      <c r="C334" s="18">
        <v>-99</v>
      </c>
      <c r="D334" s="18" t="s">
        <v>7192</v>
      </c>
      <c r="E334" s="18">
        <v>68</v>
      </c>
    </row>
    <row r="335" spans="1:5" ht="14.25" customHeight="1" x14ac:dyDescent="0.2">
      <c r="A335" s="18">
        <v>23</v>
      </c>
      <c r="B335" s="18" t="s">
        <v>7168</v>
      </c>
      <c r="C335" s="18">
        <v>23</v>
      </c>
      <c r="D335" s="18">
        <v>-99</v>
      </c>
      <c r="E335" s="18">
        <v>-99</v>
      </c>
    </row>
    <row r="336" spans="1:5" ht="14.25" customHeight="1" x14ac:dyDescent="0.2">
      <c r="A336" s="18">
        <v>-99</v>
      </c>
      <c r="B336" s="18">
        <v>17</v>
      </c>
      <c r="C336" s="18">
        <v>12711</v>
      </c>
      <c r="D336" s="18">
        <v>-99</v>
      </c>
      <c r="E336" s="18">
        <v>-99</v>
      </c>
    </row>
    <row r="337" spans="1:5" ht="14.25" customHeight="1" x14ac:dyDescent="0.2">
      <c r="A337" s="18">
        <v>-99</v>
      </c>
      <c r="B337" s="18" t="s">
        <v>6954</v>
      </c>
      <c r="C337" s="18">
        <v>211</v>
      </c>
      <c r="D337" s="18">
        <v>-99</v>
      </c>
      <c r="E337" s="18" t="s">
        <v>7242</v>
      </c>
    </row>
    <row r="338" spans="1:5" ht="14.25" customHeight="1" x14ac:dyDescent="0.2">
      <c r="A338" s="118" t="s">
        <v>7165</v>
      </c>
      <c r="B338" s="18">
        <v>2</v>
      </c>
      <c r="C338" s="18">
        <v>1</v>
      </c>
      <c r="D338" s="18" t="s">
        <v>7213</v>
      </c>
      <c r="E338" s="18" t="s">
        <v>562</v>
      </c>
    </row>
    <row r="339" spans="1:5" ht="14.25" customHeight="1" x14ac:dyDescent="0.2">
      <c r="A339" s="118" t="s">
        <v>7192</v>
      </c>
      <c r="B339" s="18">
        <v>1</v>
      </c>
      <c r="C339" s="18">
        <v>2</v>
      </c>
      <c r="D339" s="18" t="s">
        <v>101</v>
      </c>
      <c r="E339" s="18">
        <v>38</v>
      </c>
    </row>
    <row r="340" spans="1:5" ht="14.25" customHeight="1" x14ac:dyDescent="0.2">
      <c r="A340" s="18">
        <v>-999</v>
      </c>
      <c r="B340" s="18" t="s">
        <v>7335</v>
      </c>
      <c r="C340" s="18">
        <v>2</v>
      </c>
      <c r="D340" s="18" t="s">
        <v>101</v>
      </c>
      <c r="E340" s="18">
        <v>2</v>
      </c>
    </row>
    <row r="341" spans="1:5" ht="14.25" customHeight="1" x14ac:dyDescent="0.2">
      <c r="A341" s="18">
        <v>67</v>
      </c>
      <c r="B341" s="18">
        <v>2</v>
      </c>
      <c r="C341" s="18">
        <v>-99</v>
      </c>
      <c r="D341" s="18" t="s">
        <v>4417</v>
      </c>
      <c r="E341" s="18">
        <v>6</v>
      </c>
    </row>
    <row r="342" spans="1:5" ht="14.25" customHeight="1" x14ac:dyDescent="0.2">
      <c r="A342" s="18">
        <v>3610</v>
      </c>
      <c r="B342" s="18">
        <v>-99</v>
      </c>
      <c r="C342" s="18">
        <v>2</v>
      </c>
      <c r="D342" s="18" t="s">
        <v>7184</v>
      </c>
      <c r="E342" s="18">
        <v>68</v>
      </c>
    </row>
    <row r="343" spans="1:5" ht="14.25" customHeight="1" x14ac:dyDescent="0.2">
      <c r="A343" s="18">
        <v>7</v>
      </c>
      <c r="B343" s="18" t="s">
        <v>7268</v>
      </c>
      <c r="C343" s="18">
        <v>-99</v>
      </c>
      <c r="D343" s="18" t="s">
        <v>101</v>
      </c>
      <c r="E343" s="18" t="s">
        <v>101</v>
      </c>
    </row>
    <row r="344" spans="1:5" ht="14.25" customHeight="1" x14ac:dyDescent="0.2">
      <c r="A344" s="18">
        <v>-99</v>
      </c>
      <c r="B344" s="18">
        <v>-99</v>
      </c>
      <c r="C344" s="18">
        <v>2</v>
      </c>
      <c r="D344" s="18">
        <v>-99</v>
      </c>
      <c r="E344" s="18">
        <v>-99</v>
      </c>
    </row>
    <row r="345" spans="1:5" ht="14.25" customHeight="1" x14ac:dyDescent="0.2">
      <c r="A345" s="18" t="s">
        <v>7192</v>
      </c>
      <c r="B345" s="18" t="s">
        <v>125</v>
      </c>
      <c r="C345" s="18">
        <v>-99</v>
      </c>
      <c r="D345" s="18" t="s">
        <v>7178</v>
      </c>
      <c r="E345" s="18">
        <v>13</v>
      </c>
    </row>
    <row r="346" spans="1:5" ht="14.25" customHeight="1" x14ac:dyDescent="0.2">
      <c r="A346" s="18">
        <v>-99</v>
      </c>
      <c r="B346" s="18">
        <v>-99</v>
      </c>
      <c r="C346" s="18">
        <v>23</v>
      </c>
      <c r="D346" s="18">
        <v>-99</v>
      </c>
      <c r="E346" s="18">
        <v>-99</v>
      </c>
    </row>
    <row r="347" spans="1:5" ht="14.25" customHeight="1" x14ac:dyDescent="0.2">
      <c r="A347" s="18" t="s">
        <v>7225</v>
      </c>
      <c r="B347" s="18" t="s">
        <v>7262</v>
      </c>
      <c r="C347" s="18">
        <v>2</v>
      </c>
      <c r="D347" s="18">
        <v>6</v>
      </c>
      <c r="E347" s="18" t="s">
        <v>7178</v>
      </c>
    </row>
    <row r="348" spans="1:5" ht="14.25" customHeight="1" x14ac:dyDescent="0.2">
      <c r="A348" s="18">
        <v>-99</v>
      </c>
      <c r="B348" s="18">
        <v>1</v>
      </c>
      <c r="C348" s="18">
        <v>2</v>
      </c>
      <c r="D348" s="18">
        <v>-99</v>
      </c>
      <c r="E348" s="18">
        <v>-99</v>
      </c>
    </row>
    <row r="349" spans="1:5" ht="14.25" customHeight="1" x14ac:dyDescent="0.2">
      <c r="A349" s="18">
        <v>3</v>
      </c>
      <c r="B349" s="18">
        <v>12711</v>
      </c>
      <c r="C349" s="18">
        <v>11</v>
      </c>
      <c r="D349" s="18" t="s">
        <v>101</v>
      </c>
      <c r="E349" s="18" t="s">
        <v>101</v>
      </c>
    </row>
    <row r="350" spans="1:5" ht="14.25" customHeight="1" x14ac:dyDescent="0.2">
      <c r="A350" s="18" t="s">
        <v>101</v>
      </c>
      <c r="B350" s="18">
        <v>-999</v>
      </c>
      <c r="C350" s="18">
        <v>23</v>
      </c>
      <c r="D350" s="18">
        <v>-99</v>
      </c>
      <c r="E350" s="18">
        <v>-99</v>
      </c>
    </row>
    <row r="351" spans="1:5" ht="14.25" customHeight="1" x14ac:dyDescent="0.2">
      <c r="A351" s="18">
        <v>6</v>
      </c>
      <c r="B351" s="18" t="s">
        <v>7240</v>
      </c>
      <c r="C351" s="18" t="s">
        <v>7337</v>
      </c>
      <c r="D351" s="18" t="s">
        <v>7192</v>
      </c>
      <c r="E351" s="18">
        <v>13</v>
      </c>
    </row>
    <row r="352" spans="1:5" ht="14.25" customHeight="1" x14ac:dyDescent="0.2">
      <c r="A352" s="18">
        <v>1</v>
      </c>
      <c r="B352" s="18">
        <v>-999</v>
      </c>
      <c r="C352" s="18">
        <v>12</v>
      </c>
      <c r="D352" s="18" t="s">
        <v>125</v>
      </c>
      <c r="E352" s="18">
        <v>8</v>
      </c>
    </row>
    <row r="353" spans="1:5" ht="14.25" customHeight="1" x14ac:dyDescent="0.2">
      <c r="A353" s="18" t="s">
        <v>7336</v>
      </c>
      <c r="B353" s="18" t="s">
        <v>7235</v>
      </c>
      <c r="C353" s="18">
        <v>23</v>
      </c>
      <c r="D353" s="18" t="s">
        <v>7178</v>
      </c>
      <c r="E353" s="18" t="s">
        <v>7242</v>
      </c>
    </row>
    <row r="354" spans="1:5" ht="14.25" customHeight="1" x14ac:dyDescent="0.2">
      <c r="A354" s="18">
        <v>-999</v>
      </c>
      <c r="B354" s="18" t="s">
        <v>7338</v>
      </c>
      <c r="C354" s="18">
        <v>-99</v>
      </c>
      <c r="D354" s="18" t="s">
        <v>101</v>
      </c>
      <c r="E354" s="18">
        <v>6</v>
      </c>
    </row>
    <row r="355" spans="1:5" ht="14.25" customHeight="1" x14ac:dyDescent="0.2">
      <c r="A355" s="18">
        <v>67</v>
      </c>
      <c r="B355" s="18">
        <v>-99</v>
      </c>
      <c r="C355" s="18">
        <v>-999</v>
      </c>
      <c r="D355" s="18" t="s">
        <v>7169</v>
      </c>
      <c r="E355" s="18">
        <v>67</v>
      </c>
    </row>
    <row r="356" spans="1:5" ht="14.25" customHeight="1" x14ac:dyDescent="0.2">
      <c r="A356" s="18" t="s">
        <v>7219</v>
      </c>
      <c r="B356" s="18" t="s">
        <v>7168</v>
      </c>
      <c r="C356" s="18">
        <v>2</v>
      </c>
      <c r="D356" s="18" t="s">
        <v>7197</v>
      </c>
      <c r="E356" s="18">
        <v>78</v>
      </c>
    </row>
    <row r="357" spans="1:5" ht="14.25" customHeight="1" x14ac:dyDescent="0.2">
      <c r="A357" s="18">
        <v>-99</v>
      </c>
      <c r="B357" s="18">
        <v>1212</v>
      </c>
      <c r="C357" s="18">
        <v>-99</v>
      </c>
      <c r="D357" s="18">
        <v>-99</v>
      </c>
      <c r="E357" s="18">
        <v>-99</v>
      </c>
    </row>
    <row r="358" spans="1:5" ht="14.25" customHeight="1" x14ac:dyDescent="0.2">
      <c r="A358" s="18" t="s">
        <v>7174</v>
      </c>
      <c r="B358" s="18">
        <v>-99</v>
      </c>
      <c r="C358" s="18">
        <v>2</v>
      </c>
      <c r="D358" s="18">
        <v>2</v>
      </c>
      <c r="E358" s="18">
        <v>7</v>
      </c>
    </row>
    <row r="359" spans="1:5" ht="14.25" customHeight="1" x14ac:dyDescent="0.2">
      <c r="A359" s="18">
        <v>12</v>
      </c>
      <c r="B359" s="18" t="s">
        <v>7182</v>
      </c>
      <c r="C359" s="18">
        <v>-99</v>
      </c>
      <c r="D359" s="18" t="s">
        <v>7169</v>
      </c>
      <c r="E359" s="18">
        <v>13</v>
      </c>
    </row>
    <row r="360" spans="1:5" ht="14.25" customHeight="1" x14ac:dyDescent="0.2">
      <c r="A360" s="18" t="s">
        <v>7178</v>
      </c>
      <c r="B360" s="18">
        <v>-99</v>
      </c>
      <c r="C360" s="18">
        <v>-99</v>
      </c>
      <c r="D360" s="18">
        <v>-99</v>
      </c>
      <c r="E360" s="18">
        <v>-99</v>
      </c>
    </row>
    <row r="361" spans="1:5" ht="14.25" customHeight="1" x14ac:dyDescent="0.2">
      <c r="A361" s="18">
        <v>23</v>
      </c>
      <c r="B361" s="18">
        <v>1</v>
      </c>
      <c r="C361" s="18">
        <v>2</v>
      </c>
      <c r="D361" s="18">
        <v>1</v>
      </c>
      <c r="E361" s="18" t="s">
        <v>7339</v>
      </c>
    </row>
    <row r="362" spans="1:5" ht="14.25" customHeight="1" x14ac:dyDescent="0.2">
      <c r="A362" s="18">
        <v>-99</v>
      </c>
      <c r="B362" s="18" t="s">
        <v>7268</v>
      </c>
      <c r="C362" s="18">
        <v>2</v>
      </c>
      <c r="D362" s="18">
        <v>-99</v>
      </c>
      <c r="E362" s="18">
        <v>-99</v>
      </c>
    </row>
    <row r="363" spans="1:5" ht="14.25" customHeight="1" x14ac:dyDescent="0.2">
      <c r="A363" s="18">
        <v>2</v>
      </c>
      <c r="B363" s="18" t="s">
        <v>125</v>
      </c>
      <c r="C363" s="18">
        <v>2</v>
      </c>
      <c r="D363" s="18">
        <v>-99</v>
      </c>
      <c r="E363" s="18">
        <v>-99</v>
      </c>
    </row>
    <row r="364" spans="1:5" ht="14.25" customHeight="1" x14ac:dyDescent="0.2">
      <c r="A364" s="18">
        <v>2</v>
      </c>
      <c r="B364" s="18" t="s">
        <v>125</v>
      </c>
      <c r="C364" s="18">
        <v>2</v>
      </c>
      <c r="D364" s="18" t="s">
        <v>101</v>
      </c>
      <c r="E364" s="18">
        <v>6</v>
      </c>
    </row>
    <row r="365" spans="1:5" ht="14.25" customHeight="1" x14ac:dyDescent="0.2">
      <c r="A365" s="18" t="s">
        <v>7169</v>
      </c>
      <c r="B365" s="18">
        <v>1</v>
      </c>
      <c r="C365" s="18">
        <v>-999</v>
      </c>
      <c r="D365" s="18" t="s">
        <v>4417</v>
      </c>
      <c r="E365" s="18">
        <v>13</v>
      </c>
    </row>
    <row r="366" spans="1:5" ht="14.25" customHeight="1" x14ac:dyDescent="0.2">
      <c r="A366" s="18">
        <v>16</v>
      </c>
      <c r="B366" s="18">
        <v>2</v>
      </c>
      <c r="C366" s="18">
        <v>2</v>
      </c>
      <c r="D366" s="18" t="s">
        <v>101</v>
      </c>
      <c r="E366" s="18" t="s">
        <v>2707</v>
      </c>
    </row>
    <row r="367" spans="1:5" ht="14.25" customHeight="1" x14ac:dyDescent="0.2">
      <c r="A367" s="18" t="s">
        <v>101</v>
      </c>
      <c r="B367" s="18" t="s">
        <v>7285</v>
      </c>
      <c r="C367" s="18">
        <v>-99</v>
      </c>
      <c r="D367" s="18">
        <v>-99</v>
      </c>
      <c r="E367" s="18">
        <v>-99</v>
      </c>
    </row>
    <row r="368" spans="1:5" ht="14.25" customHeight="1" x14ac:dyDescent="0.2">
      <c r="A368" s="18">
        <v>-99</v>
      </c>
      <c r="B368" s="18">
        <v>-99</v>
      </c>
      <c r="C368" s="18">
        <v>-999</v>
      </c>
      <c r="D368" s="18">
        <v>-99</v>
      </c>
      <c r="E368" s="18">
        <v>-99</v>
      </c>
    </row>
    <row r="369" spans="1:5" ht="14.25" customHeight="1" x14ac:dyDescent="0.2">
      <c r="A369" s="18">
        <v>6</v>
      </c>
      <c r="B369" s="18" t="s">
        <v>6952</v>
      </c>
      <c r="C369" s="18">
        <v>211</v>
      </c>
      <c r="D369" s="18" t="s">
        <v>125</v>
      </c>
      <c r="E369" s="18" t="s">
        <v>101</v>
      </c>
    </row>
    <row r="370" spans="1:5" ht="14.25" customHeight="1" x14ac:dyDescent="0.2">
      <c r="A370" s="18">
        <v>-99</v>
      </c>
      <c r="B370" s="18" t="s">
        <v>7187</v>
      </c>
      <c r="C370" s="18">
        <v>2</v>
      </c>
      <c r="D370" s="18">
        <v>-99</v>
      </c>
      <c r="E370" s="18">
        <v>-99</v>
      </c>
    </row>
    <row r="371" spans="1:5" ht="14.25" customHeight="1" x14ac:dyDescent="0.2">
      <c r="A371" s="122" t="s">
        <v>101</v>
      </c>
      <c r="B371" s="18" t="s">
        <v>7169</v>
      </c>
      <c r="C371" s="18">
        <v>12</v>
      </c>
      <c r="D371" s="18" t="s">
        <v>7178</v>
      </c>
    </row>
    <row r="372" spans="1:5" ht="14.25" customHeight="1" x14ac:dyDescent="0.2">
      <c r="A372" s="18">
        <v>3</v>
      </c>
      <c r="B372" s="18">
        <v>126</v>
      </c>
      <c r="C372" s="18">
        <v>-999</v>
      </c>
      <c r="D372" s="18" t="s">
        <v>7181</v>
      </c>
      <c r="E372" s="18" t="s">
        <v>7242</v>
      </c>
    </row>
    <row r="373" spans="1:5" ht="14.25" customHeight="1" x14ac:dyDescent="0.2">
      <c r="A373" s="18" t="s">
        <v>101</v>
      </c>
      <c r="B373" s="18">
        <v>2</v>
      </c>
      <c r="C373" s="18">
        <v>123</v>
      </c>
      <c r="D373" s="18">
        <v>23</v>
      </c>
      <c r="E373" s="18">
        <v>3</v>
      </c>
    </row>
    <row r="374" spans="1:5" ht="14.25" customHeight="1" x14ac:dyDescent="0.2">
      <c r="A374" s="18">
        <v>63</v>
      </c>
      <c r="B374" s="18" t="s">
        <v>7297</v>
      </c>
      <c r="C374" s="18">
        <v>12</v>
      </c>
      <c r="D374" s="18" t="s">
        <v>101</v>
      </c>
      <c r="E374" s="18">
        <v>6</v>
      </c>
    </row>
    <row r="375" spans="1:5" ht="14.25" customHeight="1" x14ac:dyDescent="0.2">
      <c r="A375" s="18" t="s">
        <v>101</v>
      </c>
      <c r="B375" s="18" t="s">
        <v>7255</v>
      </c>
      <c r="C375" s="18">
        <v>211</v>
      </c>
      <c r="D375" s="18">
        <v>2</v>
      </c>
      <c r="E375" s="18">
        <v>7</v>
      </c>
    </row>
    <row r="376" spans="1:5" ht="14.25" customHeight="1" x14ac:dyDescent="0.2">
      <c r="A376" s="18" t="s">
        <v>7193</v>
      </c>
      <c r="B376" s="18" t="s">
        <v>7169</v>
      </c>
      <c r="C376" s="18">
        <v>12</v>
      </c>
      <c r="D376" s="18" t="s">
        <v>7165</v>
      </c>
      <c r="E376" s="18">
        <v>6</v>
      </c>
    </row>
    <row r="377" spans="1:5" ht="14.25" customHeight="1" x14ac:dyDescent="0.2">
      <c r="A377" s="18">
        <v>-999</v>
      </c>
      <c r="B377" s="18" t="s">
        <v>7175</v>
      </c>
      <c r="C377" s="18">
        <v>211</v>
      </c>
      <c r="D377" s="18" t="s">
        <v>7165</v>
      </c>
      <c r="E377" s="18" t="s">
        <v>7341</v>
      </c>
    </row>
    <row r="378" spans="1:5" ht="14.25" customHeight="1" x14ac:dyDescent="0.2">
      <c r="A378" s="18">
        <v>3</v>
      </c>
      <c r="B378" s="18" t="s">
        <v>7185</v>
      </c>
      <c r="C378" s="18">
        <v>-99</v>
      </c>
      <c r="D378" s="18">
        <v>3610</v>
      </c>
      <c r="E378" s="18">
        <v>13</v>
      </c>
    </row>
    <row r="379" spans="1:5" ht="14.25" customHeight="1" x14ac:dyDescent="0.2">
      <c r="A379" s="18" t="s">
        <v>101</v>
      </c>
      <c r="B379" s="18">
        <v>1</v>
      </c>
      <c r="C379" s="18">
        <v>2</v>
      </c>
      <c r="D379" s="18" t="s">
        <v>7167</v>
      </c>
      <c r="E379" s="18">
        <v>6</v>
      </c>
    </row>
    <row r="380" spans="1:5" ht="14.25" customHeight="1" x14ac:dyDescent="0.2">
      <c r="A380" s="18">
        <v>138</v>
      </c>
      <c r="B380" s="18" t="s">
        <v>125</v>
      </c>
      <c r="C380" s="18">
        <v>11</v>
      </c>
      <c r="D380" s="18" t="s">
        <v>7184</v>
      </c>
      <c r="E380" s="18" t="s">
        <v>7343</v>
      </c>
    </row>
    <row r="381" spans="1:5" ht="14.25" customHeight="1" x14ac:dyDescent="0.2">
      <c r="A381" s="18">
        <v>-99</v>
      </c>
      <c r="B381" s="18" t="s">
        <v>7345</v>
      </c>
      <c r="C381" s="18">
        <v>1211</v>
      </c>
      <c r="D381" s="18" t="s">
        <v>101</v>
      </c>
      <c r="E381" s="18">
        <v>-99</v>
      </c>
    </row>
    <row r="382" spans="1:5" ht="14.25" customHeight="1" x14ac:dyDescent="0.2">
      <c r="A382" s="18">
        <v>6</v>
      </c>
      <c r="B382" s="18">
        <v>378</v>
      </c>
      <c r="C382" s="18">
        <v>123</v>
      </c>
      <c r="D382" s="18">
        <v>-99</v>
      </c>
      <c r="E382" s="18">
        <v>-99</v>
      </c>
    </row>
    <row r="383" spans="1:5" ht="14.25" customHeight="1" x14ac:dyDescent="0.2">
      <c r="A383" s="18" t="s">
        <v>7344</v>
      </c>
      <c r="B383" s="18" t="s">
        <v>7165</v>
      </c>
      <c r="C383" s="18">
        <v>-99</v>
      </c>
      <c r="D383" s="18">
        <v>-999</v>
      </c>
      <c r="E383" s="18">
        <v>12</v>
      </c>
    </row>
    <row r="384" spans="1:5" ht="14.25" customHeight="1" x14ac:dyDescent="0.2">
      <c r="A384" s="18">
        <v>211</v>
      </c>
      <c r="B384" s="18" t="s">
        <v>7178</v>
      </c>
      <c r="C384" s="18">
        <v>23</v>
      </c>
      <c r="D384" s="18">
        <v>2</v>
      </c>
      <c r="E384" s="18">
        <v>67</v>
      </c>
    </row>
    <row r="385" spans="1:5" ht="14.25" customHeight="1" x14ac:dyDescent="0.2">
      <c r="A385" s="18">
        <v>67</v>
      </c>
      <c r="B385" s="18">
        <v>13</v>
      </c>
      <c r="C385" s="18">
        <v>12</v>
      </c>
      <c r="D385" s="18">
        <v>-99</v>
      </c>
      <c r="E385" s="18">
        <v>7</v>
      </c>
    </row>
    <row r="386" spans="1:5" ht="14.25" customHeight="1" x14ac:dyDescent="0.2">
      <c r="A386" s="18">
        <v>3</v>
      </c>
      <c r="B386" s="18" t="s">
        <v>7346</v>
      </c>
      <c r="C386" s="18" t="s">
        <v>7169</v>
      </c>
      <c r="D386" s="18" t="s">
        <v>101</v>
      </c>
      <c r="E386" s="18">
        <v>-99</v>
      </c>
    </row>
    <row r="387" spans="1:5" ht="14.25" customHeight="1" x14ac:dyDescent="0.2">
      <c r="A387" s="18" t="s">
        <v>7192</v>
      </c>
      <c r="B387" s="18" t="s">
        <v>7255</v>
      </c>
      <c r="C387" s="18" t="s">
        <v>7349</v>
      </c>
      <c r="D387" s="18" t="s">
        <v>7193</v>
      </c>
      <c r="E387" s="18" t="s">
        <v>7181</v>
      </c>
    </row>
    <row r="388" spans="1:5" ht="14.25" customHeight="1" x14ac:dyDescent="0.2">
      <c r="A388" s="18">
        <v>2</v>
      </c>
      <c r="B388" s="18" t="s">
        <v>7348</v>
      </c>
      <c r="C388" s="18">
        <v>-99</v>
      </c>
      <c r="D388" s="18" t="s">
        <v>7166</v>
      </c>
      <c r="E388" s="18">
        <v>8</v>
      </c>
    </row>
    <row r="389" spans="1:5" ht="14.25" customHeight="1" x14ac:dyDescent="0.2">
      <c r="A389" s="18" t="s">
        <v>7165</v>
      </c>
      <c r="B389" s="18">
        <v>-99</v>
      </c>
      <c r="C389" s="18">
        <v>2</v>
      </c>
      <c r="D389" s="18" t="s">
        <v>7347</v>
      </c>
      <c r="E389" s="18">
        <v>68</v>
      </c>
    </row>
    <row r="390" spans="1:5" ht="14.25" customHeight="1" x14ac:dyDescent="0.2">
      <c r="A390" s="18">
        <v>136</v>
      </c>
      <c r="B390" s="18" t="s">
        <v>7187</v>
      </c>
      <c r="C390" s="18">
        <v>26</v>
      </c>
      <c r="D390" s="18" t="s">
        <v>4417</v>
      </c>
      <c r="E390" s="18">
        <v>8</v>
      </c>
    </row>
    <row r="391" spans="1:5" ht="14.25" customHeight="1" x14ac:dyDescent="0.2">
      <c r="A391" s="18">
        <v>-99</v>
      </c>
      <c r="B391" s="18">
        <v>13711</v>
      </c>
      <c r="C391" s="18">
        <v>2</v>
      </c>
      <c r="D391" s="18">
        <v>-99</v>
      </c>
      <c r="E391" s="18">
        <v>-99</v>
      </c>
    </row>
    <row r="392" spans="1:5" ht="14.25" customHeight="1" x14ac:dyDescent="0.2">
      <c r="A392" s="18">
        <v>-99</v>
      </c>
      <c r="B392" s="18" t="s">
        <v>125</v>
      </c>
      <c r="C392" s="18">
        <v>2</v>
      </c>
      <c r="D392" s="18">
        <v>-99</v>
      </c>
      <c r="E392" s="18">
        <v>7</v>
      </c>
    </row>
    <row r="393" spans="1:5" ht="14.25" customHeight="1" x14ac:dyDescent="0.2">
      <c r="A393" s="18">
        <v>367</v>
      </c>
      <c r="B393" s="18" t="s">
        <v>7185</v>
      </c>
      <c r="C393" s="18">
        <v>-999</v>
      </c>
      <c r="D393" s="18" t="s">
        <v>101</v>
      </c>
      <c r="E393" s="18">
        <v>8</v>
      </c>
    </row>
    <row r="394" spans="1:5" ht="14.25" customHeight="1" x14ac:dyDescent="0.2">
      <c r="A394" s="18">
        <v>3</v>
      </c>
      <c r="B394" s="18">
        <v>2</v>
      </c>
      <c r="C394" s="18">
        <v>-99</v>
      </c>
      <c r="D394" s="18" t="s">
        <v>101</v>
      </c>
      <c r="E394" s="18">
        <v>-99</v>
      </c>
    </row>
    <row r="395" spans="1:5" ht="14.25" customHeight="1" x14ac:dyDescent="0.2">
      <c r="A395" s="18">
        <v>23</v>
      </c>
      <c r="B395" s="18">
        <v>-99</v>
      </c>
      <c r="C395" s="18">
        <v>2</v>
      </c>
      <c r="D395" s="18" t="s">
        <v>101</v>
      </c>
      <c r="E395" s="18">
        <v>8</v>
      </c>
    </row>
    <row r="396" spans="1:5" ht="14.25" customHeight="1" x14ac:dyDescent="0.2">
      <c r="A396" s="18">
        <v>-99</v>
      </c>
      <c r="B396" s="18" t="s">
        <v>1248</v>
      </c>
      <c r="C396" s="18">
        <v>2</v>
      </c>
      <c r="D396" s="18">
        <v>2</v>
      </c>
      <c r="E396" s="18">
        <v>6</v>
      </c>
    </row>
    <row r="397" spans="1:5" ht="14.25" customHeight="1" x14ac:dyDescent="0.2">
      <c r="A397" s="18">
        <v>-99</v>
      </c>
      <c r="B397" s="18" t="s">
        <v>1872</v>
      </c>
      <c r="C397" s="18">
        <v>-99</v>
      </c>
      <c r="D397" s="18">
        <v>-99</v>
      </c>
      <c r="E397" s="18">
        <v>-99</v>
      </c>
    </row>
    <row r="398" spans="1:5" ht="14.25" customHeight="1" x14ac:dyDescent="0.2">
      <c r="A398" s="18">
        <v>2</v>
      </c>
      <c r="B398" s="18">
        <v>-99</v>
      </c>
      <c r="C398" s="18" t="s">
        <v>101</v>
      </c>
      <c r="D398" s="18" t="s">
        <v>101</v>
      </c>
      <c r="E398" s="18" t="s">
        <v>7164</v>
      </c>
    </row>
    <row r="399" spans="1:5" ht="14.25" customHeight="1" x14ac:dyDescent="0.2">
      <c r="A399" s="118" t="s">
        <v>7184</v>
      </c>
      <c r="B399" s="18" t="s">
        <v>101</v>
      </c>
      <c r="C399" s="18">
        <v>-99</v>
      </c>
      <c r="D399" s="18" t="s">
        <v>7169</v>
      </c>
      <c r="E399" s="18">
        <v>13</v>
      </c>
    </row>
    <row r="400" spans="1:5" ht="14.25" customHeight="1" x14ac:dyDescent="0.2">
      <c r="A400" s="18">
        <v>-99</v>
      </c>
      <c r="B400" s="18">
        <v>-99</v>
      </c>
      <c r="C400" s="18">
        <v>126</v>
      </c>
      <c r="D400" s="18">
        <v>-99</v>
      </c>
      <c r="E400" s="18">
        <v>-99</v>
      </c>
    </row>
    <row r="401" spans="1:5" ht="14.25" customHeight="1" x14ac:dyDescent="0.2">
      <c r="A401" s="18" t="s">
        <v>101</v>
      </c>
      <c r="B401" s="18">
        <v>136</v>
      </c>
      <c r="C401" s="18" t="s">
        <v>7352</v>
      </c>
      <c r="D401" s="18" t="s">
        <v>7169</v>
      </c>
      <c r="E401" s="18">
        <v>13</v>
      </c>
    </row>
    <row r="402" spans="1:5" ht="14.25" customHeight="1" x14ac:dyDescent="0.2">
      <c r="A402" s="18">
        <v>-99</v>
      </c>
      <c r="B402" s="18">
        <v>12671112</v>
      </c>
      <c r="C402" s="18">
        <v>12</v>
      </c>
      <c r="D402" s="18">
        <v>-99</v>
      </c>
      <c r="E402" s="18">
        <v>-99</v>
      </c>
    </row>
    <row r="403" spans="1:5" ht="14.25" customHeight="1" x14ac:dyDescent="0.2">
      <c r="A403" s="18">
        <v>6</v>
      </c>
      <c r="B403" s="18">
        <v>1</v>
      </c>
      <c r="C403" s="18">
        <v>2</v>
      </c>
      <c r="D403" s="18" t="s">
        <v>7169</v>
      </c>
      <c r="E403" s="18">
        <v>68</v>
      </c>
    </row>
    <row r="404" spans="1:5" ht="14.25" customHeight="1" x14ac:dyDescent="0.2">
      <c r="A404" s="18" t="s">
        <v>7213</v>
      </c>
      <c r="B404" s="18">
        <v>23</v>
      </c>
      <c r="C404" s="18">
        <v>12</v>
      </c>
      <c r="D404" s="18" t="s">
        <v>7299</v>
      </c>
      <c r="E404" s="18">
        <v>13</v>
      </c>
    </row>
    <row r="405" spans="1:5" ht="14.25" customHeight="1" x14ac:dyDescent="0.2">
      <c r="A405" s="18" t="s">
        <v>7213</v>
      </c>
      <c r="B405" s="18" t="s">
        <v>881</v>
      </c>
      <c r="C405" s="18">
        <v>-999</v>
      </c>
      <c r="D405" s="18" t="s">
        <v>101</v>
      </c>
      <c r="E405" s="18">
        <v>13</v>
      </c>
    </row>
    <row r="406" spans="1:5" ht="14.25" customHeight="1" x14ac:dyDescent="0.2">
      <c r="A406" s="18">
        <v>-999</v>
      </c>
      <c r="B406" s="18" t="s">
        <v>7168</v>
      </c>
      <c r="C406" s="18">
        <v>-999</v>
      </c>
      <c r="D406" s="18" t="s">
        <v>101</v>
      </c>
      <c r="E406" s="18" t="s">
        <v>7178</v>
      </c>
    </row>
    <row r="407" spans="1:5" ht="14.25" customHeight="1" x14ac:dyDescent="0.2">
      <c r="A407" s="18">
        <v>3</v>
      </c>
      <c r="B407" s="18">
        <v>12</v>
      </c>
      <c r="C407" s="18">
        <v>-999</v>
      </c>
      <c r="D407" s="18" t="s">
        <v>101</v>
      </c>
      <c r="E407" s="18">
        <v>-99</v>
      </c>
    </row>
    <row r="408" spans="1:5" ht="14.25" customHeight="1" x14ac:dyDescent="0.2">
      <c r="A408" s="18" t="s">
        <v>125</v>
      </c>
      <c r="B408" s="18">
        <v>-999</v>
      </c>
      <c r="C408" s="18">
        <v>2</v>
      </c>
      <c r="D408" s="18" t="s">
        <v>101</v>
      </c>
      <c r="E408" s="18">
        <v>13</v>
      </c>
    </row>
    <row r="409" spans="1:5" ht="14.25" customHeight="1" x14ac:dyDescent="0.2">
      <c r="A409" s="18">
        <v>17</v>
      </c>
      <c r="B409" s="18">
        <v>2</v>
      </c>
      <c r="C409" s="18">
        <v>12</v>
      </c>
      <c r="D409" s="18">
        <v>1</v>
      </c>
      <c r="E409" s="18" t="s">
        <v>2707</v>
      </c>
    </row>
    <row r="410" spans="1:5" ht="14.25" customHeight="1" x14ac:dyDescent="0.2">
      <c r="A410" s="18">
        <v>6</v>
      </c>
      <c r="B410" s="18" t="s">
        <v>7185</v>
      </c>
      <c r="C410" s="18">
        <v>23</v>
      </c>
      <c r="D410" s="18">
        <v>610</v>
      </c>
      <c r="E410" s="18" t="s">
        <v>2707</v>
      </c>
    </row>
    <row r="411" spans="1:5" ht="14.25" customHeight="1" x14ac:dyDescent="0.2">
      <c r="A411" s="18">
        <v>12</v>
      </c>
      <c r="B411" s="18" t="s">
        <v>7175</v>
      </c>
      <c r="C411" s="18">
        <v>2</v>
      </c>
      <c r="D411" s="18">
        <v>8</v>
      </c>
      <c r="E411" s="18">
        <v>13</v>
      </c>
    </row>
    <row r="412" spans="1:5" ht="14.25" customHeight="1" x14ac:dyDescent="0.2">
      <c r="A412" s="18">
        <v>710</v>
      </c>
      <c r="B412" s="18">
        <v>2</v>
      </c>
      <c r="C412" s="18">
        <v>2711</v>
      </c>
      <c r="D412" s="18">
        <v>-999</v>
      </c>
      <c r="E412" s="18">
        <v>6</v>
      </c>
    </row>
    <row r="413" spans="1:5" ht="14.25" customHeight="1" x14ac:dyDescent="0.2">
      <c r="A413" s="18" t="s">
        <v>7167</v>
      </c>
      <c r="B413" s="18">
        <v>11</v>
      </c>
      <c r="C413" s="18" t="s">
        <v>7169</v>
      </c>
      <c r="D413" s="18" t="s">
        <v>101</v>
      </c>
      <c r="E413" s="18">
        <v>37</v>
      </c>
    </row>
    <row r="414" spans="1:5" ht="14.25" customHeight="1" x14ac:dyDescent="0.2">
      <c r="A414" s="18">
        <v>10</v>
      </c>
      <c r="B414" s="18">
        <v>12</v>
      </c>
      <c r="C414" s="18">
        <v>-99</v>
      </c>
      <c r="D414" s="18">
        <v>6</v>
      </c>
      <c r="E414" s="18">
        <v>7</v>
      </c>
    </row>
    <row r="415" spans="1:5" ht="14.25" customHeight="1" x14ac:dyDescent="0.2">
      <c r="A415" s="118" t="s">
        <v>125</v>
      </c>
      <c r="B415" s="18">
        <v>-99</v>
      </c>
      <c r="C415" s="18">
        <v>12</v>
      </c>
      <c r="D415" s="118" t="s">
        <v>4993</v>
      </c>
      <c r="E415" s="18">
        <v>12</v>
      </c>
    </row>
    <row r="416" spans="1:5" ht="14.25" customHeight="1" x14ac:dyDescent="0.2">
      <c r="A416" s="18">
        <v>-99</v>
      </c>
      <c r="B416" s="18" t="s">
        <v>7205</v>
      </c>
      <c r="C416" s="18">
        <v>11</v>
      </c>
      <c r="D416" s="18" t="s">
        <v>101</v>
      </c>
      <c r="E416" s="18">
        <v>8</v>
      </c>
    </row>
    <row r="417" spans="1:5" ht="14.25" customHeight="1" x14ac:dyDescent="0.2">
      <c r="A417" s="18">
        <v>-99</v>
      </c>
      <c r="B417" s="18">
        <v>-999</v>
      </c>
      <c r="C417" s="18">
        <v>-999</v>
      </c>
      <c r="D417" s="18">
        <v>-99</v>
      </c>
      <c r="E417" s="18">
        <v>-99</v>
      </c>
    </row>
    <row r="418" spans="1:5" ht="14.25" customHeight="1" x14ac:dyDescent="0.2">
      <c r="A418" s="18">
        <v>6</v>
      </c>
      <c r="B418" s="18">
        <v>11</v>
      </c>
      <c r="C418" s="18">
        <v>13711</v>
      </c>
      <c r="D418" s="18" t="s">
        <v>7165</v>
      </c>
      <c r="E418" s="18">
        <v>8</v>
      </c>
    </row>
    <row r="419" spans="1:5" ht="14.25" customHeight="1" x14ac:dyDescent="0.2">
      <c r="A419" s="18">
        <v>-999</v>
      </c>
      <c r="B419" s="18" t="s">
        <v>7168</v>
      </c>
      <c r="D419" s="18" t="s">
        <v>101</v>
      </c>
      <c r="E419" s="18">
        <v>13</v>
      </c>
    </row>
    <row r="420" spans="1:5" ht="14.25" customHeight="1" x14ac:dyDescent="0.2">
      <c r="A420" s="18">
        <v>7</v>
      </c>
      <c r="D420" s="18" t="s">
        <v>101</v>
      </c>
      <c r="E420" s="18">
        <v>7</v>
      </c>
    </row>
    <row r="421" spans="1:5" ht="14.25" customHeight="1" x14ac:dyDescent="0.2">
      <c r="A421" s="18">
        <v>10</v>
      </c>
      <c r="D421" s="18" t="s">
        <v>7293</v>
      </c>
      <c r="E421" s="18">
        <v>67</v>
      </c>
    </row>
    <row r="422" spans="1:5" ht="14.25" customHeight="1" x14ac:dyDescent="0.2"/>
    <row r="423" spans="1:5" ht="14.25" customHeight="1" x14ac:dyDescent="0.2"/>
    <row r="424" spans="1:5" ht="14.25" customHeight="1" x14ac:dyDescent="0.2"/>
    <row r="425" spans="1:5" ht="14.25" customHeight="1" x14ac:dyDescent="0.2"/>
    <row r="426" spans="1:5" ht="14.25" customHeight="1" x14ac:dyDescent="0.2"/>
    <row r="427" spans="1:5" ht="14.25" customHeight="1" x14ac:dyDescent="0.2"/>
    <row r="428" spans="1:5" ht="14.25" customHeight="1" x14ac:dyDescent="0.2"/>
    <row r="429" spans="1:5" ht="14.25" customHeight="1" x14ac:dyDescent="0.2"/>
    <row r="430" spans="1:5" ht="14.25" customHeight="1" x14ac:dyDescent="0.2"/>
    <row r="431" spans="1:5" ht="14.25" customHeight="1" x14ac:dyDescent="0.2"/>
    <row r="432" spans="1:5"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1001"/>
  <sheetViews>
    <sheetView workbookViewId="0"/>
  </sheetViews>
  <sheetFormatPr baseColWidth="10" defaultColWidth="14.5" defaultRowHeight="15" customHeight="1" x14ac:dyDescent="0.2"/>
  <cols>
    <col min="1" max="26" width="8.6640625" customWidth="1"/>
  </cols>
  <sheetData>
    <row r="1" spans="1:5" ht="14.25" customHeight="1" x14ac:dyDescent="0.2">
      <c r="A1" s="121" t="s">
        <v>7200</v>
      </c>
      <c r="B1" s="121" t="s">
        <v>7201</v>
      </c>
      <c r="C1" s="121" t="s">
        <v>7202</v>
      </c>
      <c r="D1" s="121" t="s">
        <v>7203</v>
      </c>
      <c r="E1" s="121" t="s">
        <v>7204</v>
      </c>
    </row>
    <row r="2" spans="1:5" ht="14.25" customHeight="1" x14ac:dyDescent="0.2">
      <c r="A2" s="18">
        <v>13</v>
      </c>
      <c r="B2" s="18" t="s">
        <v>7169</v>
      </c>
      <c r="C2" s="18">
        <v>-99</v>
      </c>
      <c r="D2" s="18" t="s">
        <v>7168</v>
      </c>
      <c r="E2" s="18">
        <v>6</v>
      </c>
    </row>
    <row r="3" spans="1:5" ht="14.25" customHeight="1" x14ac:dyDescent="0.2">
      <c r="A3" s="18">
        <v>7</v>
      </c>
      <c r="B3" s="18">
        <v>2</v>
      </c>
      <c r="C3" s="18">
        <v>12</v>
      </c>
      <c r="D3" s="18" t="s">
        <v>7174</v>
      </c>
      <c r="E3" s="18">
        <v>-99</v>
      </c>
    </row>
    <row r="4" spans="1:5" ht="14.25" customHeight="1" x14ac:dyDescent="0.2">
      <c r="A4" s="18" t="s">
        <v>7181</v>
      </c>
      <c r="B4" s="18" t="s">
        <v>7180</v>
      </c>
      <c r="C4" s="18">
        <v>2</v>
      </c>
      <c r="D4" s="18" t="s">
        <v>7179</v>
      </c>
      <c r="E4" s="18">
        <v>13</v>
      </c>
    </row>
    <row r="5" spans="1:5" ht="14.25" customHeight="1" x14ac:dyDescent="0.2">
      <c r="A5" s="18">
        <v>-99</v>
      </c>
      <c r="B5" s="18">
        <v>-99</v>
      </c>
      <c r="C5" s="18">
        <v>-99</v>
      </c>
      <c r="D5" s="18">
        <v>1</v>
      </c>
      <c r="E5" s="18">
        <v>-999</v>
      </c>
    </row>
    <row r="6" spans="1:5" ht="14.25" customHeight="1" x14ac:dyDescent="0.2">
      <c r="A6" s="18" t="s">
        <v>7183</v>
      </c>
      <c r="B6" s="18" t="s">
        <v>7178</v>
      </c>
      <c r="C6" s="18">
        <v>3</v>
      </c>
      <c r="D6" s="18" t="s">
        <v>7182</v>
      </c>
      <c r="E6" s="18">
        <v>-99</v>
      </c>
    </row>
    <row r="7" spans="1:5" ht="14.25" customHeight="1" x14ac:dyDescent="0.2">
      <c r="A7" s="18">
        <v>-99</v>
      </c>
      <c r="B7" s="18">
        <v>6</v>
      </c>
      <c r="C7" s="18">
        <v>-99</v>
      </c>
      <c r="D7" s="18" t="s">
        <v>101</v>
      </c>
      <c r="E7" s="18" t="s">
        <v>101</v>
      </c>
    </row>
    <row r="8" spans="1:5" ht="14.25" customHeight="1" x14ac:dyDescent="0.2">
      <c r="A8" s="18">
        <v>13</v>
      </c>
      <c r="B8" s="18">
        <v>23</v>
      </c>
      <c r="C8" s="18" t="s">
        <v>7188</v>
      </c>
      <c r="D8" s="18" t="s">
        <v>7187</v>
      </c>
      <c r="E8" s="18" t="s">
        <v>7186</v>
      </c>
    </row>
    <row r="9" spans="1:5" ht="14.25" customHeight="1" x14ac:dyDescent="0.2">
      <c r="A9" s="18">
        <v>-99</v>
      </c>
      <c r="B9" s="18">
        <v>-99</v>
      </c>
      <c r="C9" s="18">
        <v>-99</v>
      </c>
      <c r="D9" s="18">
        <v>-99</v>
      </c>
      <c r="E9" s="18">
        <v>-99</v>
      </c>
    </row>
    <row r="10" spans="1:5" ht="14.25" customHeight="1" x14ac:dyDescent="0.2">
      <c r="A10" s="18" t="s">
        <v>101</v>
      </c>
      <c r="B10" s="18" t="s">
        <v>4417</v>
      </c>
      <c r="C10" s="18">
        <v>2</v>
      </c>
      <c r="D10" s="18">
        <v>36</v>
      </c>
      <c r="E10" s="18" t="s">
        <v>7189</v>
      </c>
    </row>
    <row r="11" spans="1:5" ht="14.25" customHeight="1" x14ac:dyDescent="0.2">
      <c r="A11" s="18">
        <v>678</v>
      </c>
      <c r="B11" s="18">
        <v>-99</v>
      </c>
      <c r="C11" s="18">
        <v>2</v>
      </c>
      <c r="D11" s="18">
        <v>-99</v>
      </c>
      <c r="E11" s="18" t="s">
        <v>7165</v>
      </c>
    </row>
    <row r="12" spans="1:5" ht="14.25" customHeight="1" x14ac:dyDescent="0.2">
      <c r="A12" s="18">
        <v>6</v>
      </c>
      <c r="B12" s="18">
        <v>2</v>
      </c>
      <c r="C12" s="18">
        <v>123</v>
      </c>
      <c r="D12" s="18" t="s">
        <v>7190</v>
      </c>
      <c r="E12" s="18" t="s">
        <v>101</v>
      </c>
    </row>
    <row r="13" spans="1:5" ht="14.25" customHeight="1" x14ac:dyDescent="0.2">
      <c r="A13" s="18">
        <v>6</v>
      </c>
      <c r="B13" s="18">
        <v>2</v>
      </c>
      <c r="C13" s="18">
        <v>6</v>
      </c>
      <c r="D13" s="18">
        <v>17</v>
      </c>
      <c r="E13" s="18">
        <v>36</v>
      </c>
    </row>
    <row r="14" spans="1:5" ht="14.25" customHeight="1" x14ac:dyDescent="0.2">
      <c r="A14" s="18">
        <v>13</v>
      </c>
      <c r="B14" s="18">
        <v>1</v>
      </c>
      <c r="C14" s="18">
        <v>-999</v>
      </c>
      <c r="D14" s="18" t="s">
        <v>7165</v>
      </c>
      <c r="E14" s="18">
        <v>6</v>
      </c>
    </row>
    <row r="15" spans="1:5" ht="14.25" customHeight="1" x14ac:dyDescent="0.2">
      <c r="A15" s="18">
        <v>-999</v>
      </c>
      <c r="B15" s="18" t="s">
        <v>101</v>
      </c>
      <c r="C15" s="18">
        <v>11</v>
      </c>
      <c r="D15" s="18" t="s">
        <v>7185</v>
      </c>
      <c r="E15" s="18" t="s">
        <v>5490</v>
      </c>
    </row>
    <row r="16" spans="1:5" ht="14.25" customHeight="1" x14ac:dyDescent="0.2">
      <c r="A16" s="18">
        <v>8</v>
      </c>
      <c r="B16" s="18" t="s">
        <v>7192</v>
      </c>
      <c r="C16" s="18" t="s">
        <v>7165</v>
      </c>
      <c r="D16" s="18" t="s">
        <v>7191</v>
      </c>
      <c r="E16" s="18" t="s">
        <v>7191</v>
      </c>
    </row>
    <row r="17" spans="1:5" ht="14.25" customHeight="1" x14ac:dyDescent="0.2">
      <c r="A17" s="18">
        <v>-99</v>
      </c>
      <c r="B17" s="18">
        <v>3</v>
      </c>
      <c r="C17" s="18">
        <v>-99</v>
      </c>
      <c r="D17" s="18">
        <v>267</v>
      </c>
      <c r="E17" s="18">
        <v>6</v>
      </c>
    </row>
    <row r="18" spans="1:5" ht="14.25" customHeight="1" x14ac:dyDescent="0.2">
      <c r="A18" s="18">
        <v>-99</v>
      </c>
      <c r="B18" s="18">
        <v>-99</v>
      </c>
      <c r="C18" s="18">
        <v>-99</v>
      </c>
      <c r="D18" s="18">
        <v>-99</v>
      </c>
      <c r="E18" s="18">
        <v>-99</v>
      </c>
    </row>
    <row r="19" spans="1:5" ht="14.25" customHeight="1" x14ac:dyDescent="0.2">
      <c r="A19" s="18">
        <v>-99</v>
      </c>
      <c r="B19" s="18" t="s">
        <v>125</v>
      </c>
      <c r="C19" s="18">
        <v>-99</v>
      </c>
      <c r="D19" s="18">
        <v>-99</v>
      </c>
      <c r="E19" s="18">
        <v>-99</v>
      </c>
    </row>
    <row r="20" spans="1:5" ht="14.25" customHeight="1" x14ac:dyDescent="0.2">
      <c r="A20" s="18">
        <v>3</v>
      </c>
      <c r="B20" s="18">
        <v>3</v>
      </c>
      <c r="C20" s="18">
        <v>2</v>
      </c>
      <c r="D20" s="18">
        <v>12</v>
      </c>
      <c r="E20" s="18">
        <v>6</v>
      </c>
    </row>
    <row r="21" spans="1:5" ht="14.25" customHeight="1" x14ac:dyDescent="0.2">
      <c r="A21" s="18">
        <v>6</v>
      </c>
      <c r="B21" s="18" t="s">
        <v>7194</v>
      </c>
      <c r="C21" s="18">
        <v>-999</v>
      </c>
      <c r="D21" s="18" t="s">
        <v>125</v>
      </c>
      <c r="E21" s="18">
        <v>-999</v>
      </c>
    </row>
    <row r="22" spans="1:5" ht="14.25" customHeight="1" x14ac:dyDescent="0.2">
      <c r="A22" s="18">
        <v>13</v>
      </c>
      <c r="B22" s="18">
        <v>6</v>
      </c>
      <c r="C22" s="18" t="s">
        <v>7197</v>
      </c>
      <c r="D22" s="18" t="s">
        <v>7196</v>
      </c>
      <c r="E22" s="18" t="s">
        <v>7195</v>
      </c>
    </row>
    <row r="23" spans="1:5" ht="14.25" customHeight="1" x14ac:dyDescent="0.2">
      <c r="A23" s="18">
        <v>-99</v>
      </c>
      <c r="B23" s="18">
        <v>-99</v>
      </c>
      <c r="C23" s="18">
        <v>-99</v>
      </c>
      <c r="D23" s="18">
        <v>-99</v>
      </c>
      <c r="E23" s="18">
        <v>-99</v>
      </c>
    </row>
    <row r="24" spans="1:5" ht="14.25" customHeight="1" x14ac:dyDescent="0.2">
      <c r="A24" s="18" t="s">
        <v>101</v>
      </c>
      <c r="B24" s="18">
        <v>6</v>
      </c>
      <c r="C24" s="18">
        <v>23</v>
      </c>
      <c r="D24" s="18">
        <v>-999</v>
      </c>
      <c r="E24" s="18">
        <v>6</v>
      </c>
    </row>
    <row r="25" spans="1:5" ht="14.25" customHeight="1" x14ac:dyDescent="0.2">
      <c r="A25" s="18">
        <v>-99</v>
      </c>
      <c r="B25" s="18">
        <v>-99</v>
      </c>
      <c r="C25" s="18">
        <v>-99</v>
      </c>
      <c r="D25" s="18">
        <v>-99</v>
      </c>
      <c r="E25" s="18">
        <v>-99</v>
      </c>
    </row>
    <row r="26" spans="1:5" ht="14.25" customHeight="1" x14ac:dyDescent="0.2">
      <c r="A26" s="18">
        <v>13</v>
      </c>
      <c r="B26" s="18" t="s">
        <v>101</v>
      </c>
      <c r="C26" s="18">
        <v>2</v>
      </c>
      <c r="D26" s="18">
        <v>2</v>
      </c>
      <c r="E26" s="18">
        <v>26</v>
      </c>
    </row>
    <row r="27" spans="1:5" ht="14.25" customHeight="1" x14ac:dyDescent="0.2">
      <c r="A27" s="18">
        <v>12</v>
      </c>
      <c r="B27" s="118" t="s">
        <v>101</v>
      </c>
      <c r="C27" s="18" t="s">
        <v>6913</v>
      </c>
      <c r="D27" s="118" t="s">
        <v>7206</v>
      </c>
      <c r="E27" s="118" t="s">
        <v>7205</v>
      </c>
    </row>
    <row r="28" spans="1:5" ht="14.25" customHeight="1" x14ac:dyDescent="0.2">
      <c r="A28" s="18">
        <v>3612</v>
      </c>
      <c r="B28" s="18" t="s">
        <v>7166</v>
      </c>
      <c r="C28" s="18" t="s">
        <v>7207</v>
      </c>
      <c r="D28" s="18">
        <v>1237</v>
      </c>
      <c r="E28" s="18">
        <v>368</v>
      </c>
    </row>
    <row r="29" spans="1:5" ht="14.25" customHeight="1" x14ac:dyDescent="0.2">
      <c r="A29" s="18" t="s">
        <v>7164</v>
      </c>
      <c r="B29" s="18" t="s">
        <v>101</v>
      </c>
      <c r="C29" s="18">
        <v>3</v>
      </c>
      <c r="D29" s="18">
        <v>1</v>
      </c>
      <c r="E29" s="18" t="s">
        <v>5490</v>
      </c>
    </row>
    <row r="30" spans="1:5" ht="14.25" customHeight="1" x14ac:dyDescent="0.2">
      <c r="A30" s="18">
        <v>7</v>
      </c>
      <c r="B30" s="18" t="s">
        <v>101</v>
      </c>
      <c r="C30" s="18">
        <v>10</v>
      </c>
      <c r="D30" s="18">
        <v>1</v>
      </c>
      <c r="E30" s="18">
        <v>16</v>
      </c>
    </row>
    <row r="31" spans="1:5" ht="14.25" customHeight="1" x14ac:dyDescent="0.2">
      <c r="A31" s="18" t="s">
        <v>7178</v>
      </c>
      <c r="B31" s="18" t="s">
        <v>7178</v>
      </c>
      <c r="C31" s="18" t="s">
        <v>7176</v>
      </c>
      <c r="D31" s="18" t="s">
        <v>7209</v>
      </c>
      <c r="E31" s="18" t="s">
        <v>7173</v>
      </c>
    </row>
    <row r="32" spans="1:5" ht="14.25" customHeight="1" x14ac:dyDescent="0.2">
      <c r="A32" s="18">
        <v>-99</v>
      </c>
      <c r="B32" s="18">
        <v>-99</v>
      </c>
      <c r="C32" s="18" t="s">
        <v>7216</v>
      </c>
      <c r="D32" s="18" t="s">
        <v>7215</v>
      </c>
      <c r="E32" s="18" t="s">
        <v>7214</v>
      </c>
    </row>
    <row r="33" spans="1:5" ht="14.25" customHeight="1" x14ac:dyDescent="0.2">
      <c r="A33" s="18">
        <v>8</v>
      </c>
      <c r="B33" s="18" t="s">
        <v>7218</v>
      </c>
      <c r="C33" s="18">
        <v>123</v>
      </c>
      <c r="D33" s="18" t="s">
        <v>7217</v>
      </c>
      <c r="E33" s="18" t="s">
        <v>7192</v>
      </c>
    </row>
    <row r="34" spans="1:5" ht="14.25" customHeight="1" x14ac:dyDescent="0.2">
      <c r="A34" s="18">
        <v>12</v>
      </c>
      <c r="B34" s="18" t="s">
        <v>101</v>
      </c>
      <c r="C34" s="18" t="s">
        <v>7169</v>
      </c>
      <c r="D34" s="18" t="s">
        <v>5008</v>
      </c>
      <c r="E34" s="118" t="s">
        <v>7169</v>
      </c>
    </row>
    <row r="35" spans="1:5" ht="14.25" customHeight="1" x14ac:dyDescent="0.2">
      <c r="A35" s="18">
        <v>13</v>
      </c>
      <c r="B35" s="18" t="s">
        <v>7169</v>
      </c>
      <c r="C35" s="18">
        <v>-999</v>
      </c>
      <c r="D35" s="18" t="s">
        <v>7168</v>
      </c>
      <c r="E35" s="18" t="s">
        <v>7178</v>
      </c>
    </row>
    <row r="36" spans="1:5" ht="14.25" customHeight="1" x14ac:dyDescent="0.2">
      <c r="A36" s="18">
        <v>6</v>
      </c>
      <c r="B36" s="18" t="s">
        <v>101</v>
      </c>
      <c r="C36" s="18">
        <v>2</v>
      </c>
      <c r="D36" s="18">
        <v>2</v>
      </c>
      <c r="E36" s="18">
        <v>126</v>
      </c>
    </row>
    <row r="37" spans="1:5" ht="14.25" customHeight="1" x14ac:dyDescent="0.2">
      <c r="A37" s="18">
        <v>11</v>
      </c>
      <c r="B37" s="18" t="s">
        <v>7221</v>
      </c>
      <c r="C37" s="18">
        <v>12</v>
      </c>
      <c r="D37" s="18" t="s">
        <v>7220</v>
      </c>
      <c r="E37" s="18" t="s">
        <v>7185</v>
      </c>
    </row>
    <row r="38" spans="1:5" ht="14.25" customHeight="1" x14ac:dyDescent="0.2">
      <c r="A38" s="18">
        <v>13</v>
      </c>
      <c r="B38" s="18" t="s">
        <v>101</v>
      </c>
      <c r="C38" s="18">
        <v>13</v>
      </c>
      <c r="D38" s="18">
        <v>1</v>
      </c>
      <c r="E38" s="18" t="s">
        <v>7183</v>
      </c>
    </row>
    <row r="39" spans="1:5" ht="14.25" customHeight="1" x14ac:dyDescent="0.2">
      <c r="A39" s="18">
        <v>13</v>
      </c>
      <c r="B39" s="18">
        <v>-999</v>
      </c>
      <c r="C39" s="18">
        <v>-999</v>
      </c>
      <c r="D39" s="18">
        <v>17</v>
      </c>
      <c r="E39" s="18">
        <v>6</v>
      </c>
    </row>
    <row r="40" spans="1:5" ht="14.25" customHeight="1" x14ac:dyDescent="0.2">
      <c r="A40" s="18">
        <v>-99</v>
      </c>
      <c r="B40" s="18">
        <v>-99</v>
      </c>
      <c r="C40" s="18">
        <v>-99</v>
      </c>
      <c r="D40" s="18">
        <v>-99</v>
      </c>
      <c r="E40" s="18">
        <v>-99</v>
      </c>
    </row>
    <row r="41" spans="1:5" ht="14.25" customHeight="1" x14ac:dyDescent="0.2">
      <c r="A41" s="18">
        <v>-99</v>
      </c>
      <c r="B41" s="18">
        <v>-99</v>
      </c>
      <c r="C41" s="18">
        <v>-99</v>
      </c>
      <c r="D41" s="18">
        <v>-99</v>
      </c>
      <c r="E41" s="18">
        <v>-99</v>
      </c>
    </row>
    <row r="42" spans="1:5" ht="14.25" customHeight="1" x14ac:dyDescent="0.2">
      <c r="A42" s="18">
        <v>13</v>
      </c>
      <c r="B42" s="18" t="s">
        <v>101</v>
      </c>
      <c r="C42" s="18">
        <v>2</v>
      </c>
      <c r="D42" s="18" t="s">
        <v>7174</v>
      </c>
      <c r="E42" s="18">
        <v>2</v>
      </c>
    </row>
    <row r="43" spans="1:5" ht="14.25" customHeight="1" x14ac:dyDescent="0.2">
      <c r="A43" s="18" t="s">
        <v>7183</v>
      </c>
      <c r="B43" s="18" t="s">
        <v>7169</v>
      </c>
      <c r="C43" s="18">
        <v>211</v>
      </c>
      <c r="D43" s="18">
        <v>-99</v>
      </c>
      <c r="E43" s="18">
        <v>67</v>
      </c>
    </row>
    <row r="44" spans="1:5" ht="14.25" customHeight="1" x14ac:dyDescent="0.2">
      <c r="A44" s="18">
        <v>-99</v>
      </c>
      <c r="B44" s="18" t="s">
        <v>7178</v>
      </c>
      <c r="C44" s="18">
        <v>7</v>
      </c>
      <c r="D44" s="18">
        <v>127</v>
      </c>
      <c r="E44" s="18">
        <v>-99</v>
      </c>
    </row>
    <row r="45" spans="1:5" ht="14.25" customHeight="1" x14ac:dyDescent="0.2">
      <c r="A45" s="18">
        <v>36</v>
      </c>
      <c r="B45" s="18" t="s">
        <v>7192</v>
      </c>
      <c r="C45" s="18">
        <v>211</v>
      </c>
      <c r="D45" s="18" t="s">
        <v>7174</v>
      </c>
      <c r="E45" s="18" t="s">
        <v>7178</v>
      </c>
    </row>
    <row r="46" spans="1:5" ht="14.25" customHeight="1" x14ac:dyDescent="0.2">
      <c r="A46" s="18">
        <v>712</v>
      </c>
      <c r="B46" s="18" t="s">
        <v>7192</v>
      </c>
      <c r="C46" s="18">
        <v>2</v>
      </c>
      <c r="D46" s="18" t="s">
        <v>7187</v>
      </c>
      <c r="E46" s="18">
        <v>6</v>
      </c>
    </row>
    <row r="47" spans="1:5" ht="14.25" customHeight="1" x14ac:dyDescent="0.2">
      <c r="A47" s="18">
        <v>-99</v>
      </c>
      <c r="B47" s="18">
        <v>-99</v>
      </c>
      <c r="C47" s="18">
        <v>-99</v>
      </c>
      <c r="D47" s="18">
        <v>-99</v>
      </c>
      <c r="E47" s="18">
        <v>-99</v>
      </c>
    </row>
    <row r="48" spans="1:5" ht="14.25" customHeight="1" x14ac:dyDescent="0.2">
      <c r="A48" s="18">
        <v>13</v>
      </c>
      <c r="B48" s="18" t="s">
        <v>101</v>
      </c>
      <c r="C48" s="18">
        <v>23</v>
      </c>
      <c r="D48" s="18">
        <v>26</v>
      </c>
      <c r="E48" s="18">
        <v>6</v>
      </c>
    </row>
    <row r="49" spans="1:5" ht="14.25" customHeight="1" x14ac:dyDescent="0.2">
      <c r="A49" s="18">
        <v>7</v>
      </c>
      <c r="B49" s="18">
        <v>6</v>
      </c>
      <c r="C49" s="18">
        <v>7</v>
      </c>
      <c r="D49" s="18">
        <v>-999</v>
      </c>
      <c r="E49" s="18">
        <v>10</v>
      </c>
    </row>
    <row r="50" spans="1:5" ht="14.25" customHeight="1" x14ac:dyDescent="0.2">
      <c r="A50" s="18">
        <v>-99</v>
      </c>
      <c r="B50" s="18">
        <v>-99</v>
      </c>
      <c r="C50" s="18">
        <v>-99</v>
      </c>
      <c r="D50" s="18">
        <v>-99</v>
      </c>
      <c r="E50" s="18">
        <v>-999</v>
      </c>
    </row>
    <row r="51" spans="1:5" ht="14.25" customHeight="1" x14ac:dyDescent="0.2">
      <c r="A51" s="18">
        <v>38</v>
      </c>
      <c r="B51" s="18" t="s">
        <v>101</v>
      </c>
      <c r="C51" s="18" t="s">
        <v>7186</v>
      </c>
      <c r="D51" s="18">
        <v>237</v>
      </c>
      <c r="E51" s="18" t="s">
        <v>7184</v>
      </c>
    </row>
    <row r="52" spans="1:5" ht="14.25" customHeight="1" x14ac:dyDescent="0.2">
      <c r="A52" s="18">
        <v>-99</v>
      </c>
      <c r="B52" s="18" t="s">
        <v>101</v>
      </c>
      <c r="C52" s="18">
        <v>-999</v>
      </c>
      <c r="D52" s="18">
        <v>-99</v>
      </c>
      <c r="E52" s="18" t="s">
        <v>7165</v>
      </c>
    </row>
    <row r="53" spans="1:5" ht="14.25" customHeight="1" x14ac:dyDescent="0.2">
      <c r="A53" s="18">
        <v>-99</v>
      </c>
      <c r="B53" s="18">
        <v>-99</v>
      </c>
      <c r="C53" s="18">
        <v>-99</v>
      </c>
      <c r="D53" s="18">
        <v>-99</v>
      </c>
      <c r="E53" s="18">
        <v>-99</v>
      </c>
    </row>
    <row r="54" spans="1:5" ht="14.25" customHeight="1" x14ac:dyDescent="0.2">
      <c r="A54" s="18" t="s">
        <v>101</v>
      </c>
      <c r="B54" s="18" t="s">
        <v>101</v>
      </c>
      <c r="C54" s="18" t="s">
        <v>7205</v>
      </c>
      <c r="D54" s="18" t="s">
        <v>7226</v>
      </c>
      <c r="E54" s="18" t="s">
        <v>7225</v>
      </c>
    </row>
    <row r="55" spans="1:5" ht="14.25" customHeight="1" x14ac:dyDescent="0.2">
      <c r="A55" s="18" t="s">
        <v>7166</v>
      </c>
      <c r="B55" s="18" t="s">
        <v>101</v>
      </c>
      <c r="C55" s="18">
        <v>2</v>
      </c>
      <c r="D55" s="18">
        <v>2</v>
      </c>
      <c r="E55" s="18" t="s">
        <v>4417</v>
      </c>
    </row>
    <row r="56" spans="1:5" ht="14.25" customHeight="1" x14ac:dyDescent="0.2">
      <c r="A56" s="18">
        <v>711</v>
      </c>
      <c r="B56" s="18" t="s">
        <v>7191</v>
      </c>
      <c r="C56" s="18" t="s">
        <v>7228</v>
      </c>
      <c r="D56" s="18" t="s">
        <v>7227</v>
      </c>
      <c r="E56" s="18" t="s">
        <v>7208</v>
      </c>
    </row>
    <row r="57" spans="1:5" ht="14.25" customHeight="1" x14ac:dyDescent="0.2">
      <c r="A57" s="18">
        <v>312</v>
      </c>
      <c r="B57" s="18">
        <v>1</v>
      </c>
      <c r="C57" s="18">
        <v>12</v>
      </c>
      <c r="D57" s="18" t="s">
        <v>7212</v>
      </c>
      <c r="E57" s="18" t="s">
        <v>7199</v>
      </c>
    </row>
    <row r="58" spans="1:5" ht="14.25" customHeight="1" x14ac:dyDescent="0.2">
      <c r="A58" s="18">
        <v>-99</v>
      </c>
      <c r="B58" s="18">
        <v>-99</v>
      </c>
      <c r="C58" s="18">
        <v>-99</v>
      </c>
      <c r="D58" s="18">
        <v>-99</v>
      </c>
      <c r="E58" s="18">
        <v>-999</v>
      </c>
    </row>
    <row r="59" spans="1:5" ht="14.25" customHeight="1" x14ac:dyDescent="0.2">
      <c r="A59" s="18">
        <v>8</v>
      </c>
      <c r="B59" s="18" t="s">
        <v>7229</v>
      </c>
      <c r="C59" s="18">
        <v>211</v>
      </c>
      <c r="D59" s="18">
        <v>211</v>
      </c>
      <c r="E59" s="18">
        <v>-999</v>
      </c>
    </row>
    <row r="60" spans="1:5" ht="14.25" customHeight="1" x14ac:dyDescent="0.2">
      <c r="A60" s="18">
        <v>-99</v>
      </c>
      <c r="B60" s="18">
        <v>-99</v>
      </c>
      <c r="C60" s="18">
        <v>-999</v>
      </c>
      <c r="D60" s="18">
        <v>-999</v>
      </c>
      <c r="E60" s="18" t="s">
        <v>7230</v>
      </c>
    </row>
    <row r="61" spans="1:5" ht="14.25" customHeight="1" x14ac:dyDescent="0.2">
      <c r="A61" s="18">
        <v>6</v>
      </c>
      <c r="B61" s="18" t="s">
        <v>7178</v>
      </c>
      <c r="C61" s="18" t="s">
        <v>7231</v>
      </c>
      <c r="D61" s="18" t="s">
        <v>7206</v>
      </c>
      <c r="E61" s="18">
        <v>610</v>
      </c>
    </row>
    <row r="62" spans="1:5" ht="14.25" customHeight="1" x14ac:dyDescent="0.2">
      <c r="A62" s="18">
        <v>16</v>
      </c>
      <c r="B62" s="18">
        <v>2</v>
      </c>
      <c r="C62" s="18">
        <v>12</v>
      </c>
      <c r="D62" s="18">
        <v>367</v>
      </c>
      <c r="E62" s="18" t="s">
        <v>7232</v>
      </c>
    </row>
    <row r="63" spans="1:5" ht="14.25" customHeight="1" x14ac:dyDescent="0.2">
      <c r="A63" s="18" t="s">
        <v>7234</v>
      </c>
      <c r="B63" s="18" t="s">
        <v>101</v>
      </c>
      <c r="C63" s="18">
        <v>12</v>
      </c>
      <c r="D63" s="18" t="s">
        <v>7233</v>
      </c>
      <c r="E63" s="18" t="s">
        <v>7210</v>
      </c>
    </row>
    <row r="64" spans="1:5" ht="14.25" customHeight="1" x14ac:dyDescent="0.2">
      <c r="A64" s="18">
        <v>-99</v>
      </c>
      <c r="B64" s="18" t="s">
        <v>7164</v>
      </c>
      <c r="C64" s="18">
        <v>-99</v>
      </c>
      <c r="D64" s="18" t="s">
        <v>7174</v>
      </c>
      <c r="E64" s="18">
        <v>36</v>
      </c>
    </row>
    <row r="65" spans="1:5" ht="14.25" customHeight="1" x14ac:dyDescent="0.2">
      <c r="A65" s="18" t="s">
        <v>7178</v>
      </c>
      <c r="B65" s="18">
        <v>-999</v>
      </c>
      <c r="C65" s="18">
        <v>2</v>
      </c>
      <c r="D65" s="18" t="s">
        <v>7169</v>
      </c>
      <c r="E65" s="18">
        <v>13</v>
      </c>
    </row>
    <row r="66" spans="1:5" ht="14.25" customHeight="1" x14ac:dyDescent="0.2">
      <c r="A66" s="18">
        <v>6</v>
      </c>
      <c r="B66" s="18" t="s">
        <v>101</v>
      </c>
      <c r="C66" s="18">
        <v>2</v>
      </c>
      <c r="D66" s="18" t="s">
        <v>7174</v>
      </c>
      <c r="E66" s="18">
        <v>10</v>
      </c>
    </row>
    <row r="67" spans="1:5" ht="14.25" customHeight="1" x14ac:dyDescent="0.2">
      <c r="A67" s="18">
        <v>8</v>
      </c>
      <c r="B67" s="18" t="s">
        <v>125</v>
      </c>
      <c r="C67" s="18">
        <v>11</v>
      </c>
      <c r="D67" s="18">
        <v>-999</v>
      </c>
      <c r="E67" s="18">
        <v>67</v>
      </c>
    </row>
    <row r="68" spans="1:5" ht="14.25" customHeight="1" x14ac:dyDescent="0.2">
      <c r="A68" s="18">
        <v>6</v>
      </c>
      <c r="B68" s="18">
        <v>7</v>
      </c>
      <c r="C68" s="18">
        <v>2</v>
      </c>
      <c r="D68" s="18" t="s">
        <v>7212</v>
      </c>
      <c r="E68" s="18">
        <v>1</v>
      </c>
    </row>
    <row r="69" spans="1:5" ht="14.25" customHeight="1" x14ac:dyDescent="0.2">
      <c r="A69" s="18">
        <v>6</v>
      </c>
      <c r="B69" s="18">
        <v>6</v>
      </c>
      <c r="C69" s="18">
        <v>610</v>
      </c>
      <c r="D69" s="18">
        <v>-999</v>
      </c>
      <c r="E69" s="18" t="s">
        <v>562</v>
      </c>
    </row>
    <row r="70" spans="1:5" ht="14.25" customHeight="1" x14ac:dyDescent="0.2">
      <c r="A70" s="18">
        <v>-99</v>
      </c>
      <c r="B70" s="18">
        <v>23</v>
      </c>
      <c r="C70" s="18">
        <v>23</v>
      </c>
      <c r="D70" s="18" t="s">
        <v>7185</v>
      </c>
      <c r="E70" s="18">
        <v>12</v>
      </c>
    </row>
    <row r="71" spans="1:5" ht="14.25" customHeight="1" x14ac:dyDescent="0.2">
      <c r="A71" s="18" t="s">
        <v>7242</v>
      </c>
      <c r="B71" s="18">
        <v>-99</v>
      </c>
      <c r="C71" s="18">
        <v>-99</v>
      </c>
      <c r="D71" s="18">
        <v>-99</v>
      </c>
      <c r="E71" s="18">
        <v>-99</v>
      </c>
    </row>
    <row r="72" spans="1:5" ht="14.25" customHeight="1" x14ac:dyDescent="0.2">
      <c r="A72" s="18">
        <v>-99</v>
      </c>
      <c r="B72" s="18" t="s">
        <v>101</v>
      </c>
      <c r="C72" s="18">
        <v>23</v>
      </c>
      <c r="D72" s="18" t="s">
        <v>6913</v>
      </c>
      <c r="E72" s="18">
        <v>1</v>
      </c>
    </row>
    <row r="73" spans="1:5" ht="14.25" customHeight="1" x14ac:dyDescent="0.2">
      <c r="A73" s="18">
        <v>-99</v>
      </c>
      <c r="B73" s="18">
        <v>-99</v>
      </c>
      <c r="C73" s="18">
        <v>-99</v>
      </c>
      <c r="D73" s="18">
        <v>2</v>
      </c>
      <c r="E73" s="18">
        <v>10</v>
      </c>
    </row>
    <row r="74" spans="1:5" ht="14.25" customHeight="1" x14ac:dyDescent="0.2">
      <c r="A74" s="18">
        <v>7</v>
      </c>
      <c r="B74" s="18">
        <v>8</v>
      </c>
      <c r="C74" s="18">
        <v>11</v>
      </c>
      <c r="D74" s="18" t="s">
        <v>7185</v>
      </c>
      <c r="E74" s="18">
        <v>6</v>
      </c>
    </row>
    <row r="75" spans="1:5" ht="14.25" customHeight="1" x14ac:dyDescent="0.2">
      <c r="A75" s="18">
        <v>8</v>
      </c>
      <c r="B75" s="18" t="s">
        <v>4417</v>
      </c>
      <c r="C75" s="18" t="s">
        <v>7189</v>
      </c>
      <c r="D75" s="18">
        <v>37</v>
      </c>
      <c r="E75" s="18">
        <v>-99</v>
      </c>
    </row>
    <row r="76" spans="1:5" ht="14.25" customHeight="1" x14ac:dyDescent="0.2">
      <c r="A76" s="18" t="s">
        <v>7178</v>
      </c>
      <c r="B76" s="18">
        <v>2</v>
      </c>
      <c r="C76" s="18">
        <v>1236</v>
      </c>
      <c r="D76" s="18" t="s">
        <v>7244</v>
      </c>
      <c r="E76" s="18">
        <v>26</v>
      </c>
    </row>
    <row r="77" spans="1:5" ht="14.25" customHeight="1" x14ac:dyDescent="0.2">
      <c r="A77" s="18" t="s">
        <v>7234</v>
      </c>
      <c r="B77" s="18" t="s">
        <v>7184</v>
      </c>
      <c r="C77" s="18">
        <v>-999</v>
      </c>
      <c r="D77" s="18" t="s">
        <v>7245</v>
      </c>
      <c r="E77" s="18">
        <v>-999</v>
      </c>
    </row>
    <row r="78" spans="1:5" ht="14.25" customHeight="1" x14ac:dyDescent="0.2">
      <c r="A78" s="18">
        <v>27</v>
      </c>
      <c r="B78" s="18">
        <v>8</v>
      </c>
      <c r="C78" s="18">
        <v>2</v>
      </c>
      <c r="D78" s="18" t="s">
        <v>7212</v>
      </c>
      <c r="E78" s="18" t="s">
        <v>101</v>
      </c>
    </row>
    <row r="79" spans="1:5" ht="14.25" customHeight="1" x14ac:dyDescent="0.2">
      <c r="A79" s="18">
        <v>8</v>
      </c>
      <c r="B79" s="18">
        <v>7</v>
      </c>
      <c r="C79" s="18">
        <v>211</v>
      </c>
      <c r="D79" s="18" t="s">
        <v>7174</v>
      </c>
      <c r="E79" s="18" t="s">
        <v>125</v>
      </c>
    </row>
    <row r="80" spans="1:5" ht="14.25" customHeight="1" x14ac:dyDescent="0.2">
      <c r="A80" s="18">
        <v>-99</v>
      </c>
      <c r="B80" s="18">
        <v>2</v>
      </c>
      <c r="C80" s="18">
        <v>-99</v>
      </c>
      <c r="D80" s="18" t="s">
        <v>7228</v>
      </c>
      <c r="E80" s="18">
        <v>1</v>
      </c>
    </row>
    <row r="81" spans="1:5" ht="14.25" customHeight="1" x14ac:dyDescent="0.2">
      <c r="A81" s="18">
        <v>6</v>
      </c>
      <c r="B81" s="18" t="s">
        <v>7169</v>
      </c>
      <c r="C81" s="18">
        <v>-99</v>
      </c>
      <c r="D81" s="18" t="s">
        <v>101</v>
      </c>
      <c r="E81" s="18" t="s">
        <v>7164</v>
      </c>
    </row>
    <row r="82" spans="1:5" ht="14.25" customHeight="1" x14ac:dyDescent="0.2">
      <c r="A82" s="18">
        <v>7</v>
      </c>
      <c r="B82" s="18" t="s">
        <v>7169</v>
      </c>
      <c r="C82" s="18">
        <v>23</v>
      </c>
      <c r="D82" s="18" t="s">
        <v>7246</v>
      </c>
      <c r="E82" s="18" t="s">
        <v>7181</v>
      </c>
    </row>
    <row r="83" spans="1:5" ht="14.25" customHeight="1" x14ac:dyDescent="0.2">
      <c r="A83" s="18">
        <v>13</v>
      </c>
      <c r="B83" s="18" t="s">
        <v>7247</v>
      </c>
      <c r="C83" s="18">
        <v>2</v>
      </c>
      <c r="D83" s="18">
        <v>1236</v>
      </c>
      <c r="E83" s="18" t="s">
        <v>7181</v>
      </c>
    </row>
    <row r="84" spans="1:5" ht="14.25" customHeight="1" x14ac:dyDescent="0.2">
      <c r="A84" s="18">
        <v>-99</v>
      </c>
      <c r="B84" s="18" t="s">
        <v>101</v>
      </c>
      <c r="C84" s="18">
        <v>11</v>
      </c>
      <c r="D84" s="18" t="s">
        <v>7248</v>
      </c>
      <c r="E84" s="18" t="s">
        <v>7164</v>
      </c>
    </row>
    <row r="85" spans="1:5" ht="14.25" customHeight="1" x14ac:dyDescent="0.2">
      <c r="A85" s="18">
        <v>-999</v>
      </c>
      <c r="B85" s="18">
        <v>-99</v>
      </c>
      <c r="C85" s="18">
        <v>-99</v>
      </c>
      <c r="D85" s="18">
        <v>-99</v>
      </c>
      <c r="E85" s="18">
        <v>-999</v>
      </c>
    </row>
    <row r="86" spans="1:5" ht="14.25" customHeight="1" x14ac:dyDescent="0.2">
      <c r="A86" s="18">
        <v>7</v>
      </c>
      <c r="B86" s="18">
        <v>-99</v>
      </c>
      <c r="C86" s="18">
        <v>-99</v>
      </c>
      <c r="D86" s="18">
        <v>-99</v>
      </c>
      <c r="E86" s="18">
        <v>-99</v>
      </c>
    </row>
    <row r="87" spans="1:5" ht="14.25" customHeight="1" x14ac:dyDescent="0.2">
      <c r="A87" s="18">
        <v>13</v>
      </c>
      <c r="B87" s="18" t="s">
        <v>5654</v>
      </c>
      <c r="C87" s="118" t="s">
        <v>7249</v>
      </c>
      <c r="D87" s="118" t="s">
        <v>7187</v>
      </c>
      <c r="E87" s="118" t="s">
        <v>7178</v>
      </c>
    </row>
    <row r="88" spans="1:5" ht="14.25" customHeight="1" x14ac:dyDescent="0.2">
      <c r="A88" s="18">
        <v>-99</v>
      </c>
      <c r="B88" s="18">
        <v>2</v>
      </c>
      <c r="C88" s="18">
        <v>-99</v>
      </c>
      <c r="D88" s="18">
        <v>211</v>
      </c>
      <c r="E88" s="18" t="s">
        <v>7206</v>
      </c>
    </row>
    <row r="89" spans="1:5" ht="14.25" customHeight="1" x14ac:dyDescent="0.2">
      <c r="A89" s="18" t="s">
        <v>7181</v>
      </c>
      <c r="B89" s="18">
        <v>-99</v>
      </c>
      <c r="C89" s="18">
        <v>-99</v>
      </c>
      <c r="D89" s="18" t="s">
        <v>7174</v>
      </c>
      <c r="E89" s="18" t="s">
        <v>125</v>
      </c>
    </row>
    <row r="90" spans="1:5" ht="14.25" customHeight="1" x14ac:dyDescent="0.2">
      <c r="A90" s="18">
        <v>-99</v>
      </c>
      <c r="B90" s="18" t="s">
        <v>101</v>
      </c>
      <c r="C90" s="18">
        <v>1112</v>
      </c>
      <c r="D90" s="18" t="s">
        <v>7174</v>
      </c>
      <c r="E90" s="18">
        <v>-999</v>
      </c>
    </row>
    <row r="91" spans="1:5" ht="14.25" customHeight="1" x14ac:dyDescent="0.2">
      <c r="A91" s="18">
        <v>-99</v>
      </c>
      <c r="B91" s="18" t="s">
        <v>101</v>
      </c>
      <c r="C91" s="18">
        <v>-99</v>
      </c>
      <c r="D91" s="18" t="s">
        <v>7187</v>
      </c>
      <c r="E91" s="18">
        <v>2</v>
      </c>
    </row>
    <row r="92" spans="1:5" ht="14.25" customHeight="1" x14ac:dyDescent="0.2">
      <c r="A92" s="18">
        <v>612</v>
      </c>
      <c r="B92" s="18">
        <v>-99</v>
      </c>
      <c r="C92" s="18">
        <v>-99</v>
      </c>
      <c r="D92" s="18">
        <v>-99</v>
      </c>
      <c r="E92" s="18">
        <v>-99</v>
      </c>
    </row>
    <row r="93" spans="1:5" ht="14.25" customHeight="1" x14ac:dyDescent="0.2">
      <c r="A93" s="18">
        <v>6</v>
      </c>
      <c r="B93" s="18" t="s">
        <v>7169</v>
      </c>
      <c r="C93" s="18">
        <v>26</v>
      </c>
      <c r="D93" s="18" t="s">
        <v>7254</v>
      </c>
      <c r="E93" s="18" t="s">
        <v>7253</v>
      </c>
    </row>
    <row r="94" spans="1:5" ht="14.25" customHeight="1" x14ac:dyDescent="0.2">
      <c r="A94" s="18">
        <v>-99</v>
      </c>
      <c r="B94" s="18">
        <v>-99</v>
      </c>
      <c r="C94" s="18">
        <v>-999</v>
      </c>
      <c r="D94" s="18">
        <v>3</v>
      </c>
      <c r="E94" s="18" t="s">
        <v>7178</v>
      </c>
    </row>
    <row r="95" spans="1:5" ht="14.25" customHeight="1" x14ac:dyDescent="0.2">
      <c r="A95" s="18" t="s">
        <v>7178</v>
      </c>
      <c r="B95" s="18">
        <v>-99</v>
      </c>
      <c r="C95" s="18">
        <v>-99</v>
      </c>
      <c r="D95" s="18">
        <v>-99</v>
      </c>
      <c r="E95" s="18">
        <v>-99</v>
      </c>
    </row>
    <row r="96" spans="1:5" ht="14.25" customHeight="1" x14ac:dyDescent="0.2">
      <c r="A96" s="18">
        <v>-99</v>
      </c>
      <c r="B96" s="18">
        <v>-99</v>
      </c>
      <c r="C96" s="18">
        <v>-99</v>
      </c>
      <c r="D96" s="18">
        <v>126</v>
      </c>
      <c r="E96" s="18">
        <v>1</v>
      </c>
    </row>
    <row r="97" spans="1:5" ht="14.25" customHeight="1" x14ac:dyDescent="0.2">
      <c r="A97" s="18" t="s">
        <v>7183</v>
      </c>
      <c r="B97" s="18">
        <v>-99</v>
      </c>
      <c r="C97" s="18">
        <v>-99</v>
      </c>
      <c r="D97" s="18">
        <v>-99</v>
      </c>
      <c r="E97" s="18">
        <v>-99</v>
      </c>
    </row>
    <row r="98" spans="1:5" ht="14.25" customHeight="1" x14ac:dyDescent="0.2">
      <c r="A98" s="18">
        <v>13</v>
      </c>
      <c r="B98" s="18" t="s">
        <v>101</v>
      </c>
      <c r="C98" s="18">
        <v>-99</v>
      </c>
      <c r="D98" s="18" t="s">
        <v>7256</v>
      </c>
      <c r="E98" s="18">
        <v>-99</v>
      </c>
    </row>
    <row r="99" spans="1:5" ht="14.25" customHeight="1" x14ac:dyDescent="0.2">
      <c r="A99" s="18" t="s">
        <v>7178</v>
      </c>
      <c r="B99" s="18" t="s">
        <v>101</v>
      </c>
      <c r="C99" s="18" t="s">
        <v>7238</v>
      </c>
      <c r="D99" s="18" t="s">
        <v>7168</v>
      </c>
      <c r="E99" s="18" t="s">
        <v>7184</v>
      </c>
    </row>
    <row r="100" spans="1:5" ht="14.25" customHeight="1" x14ac:dyDescent="0.2">
      <c r="A100" s="18" t="s">
        <v>7242</v>
      </c>
      <c r="B100" s="18">
        <v>-99</v>
      </c>
      <c r="C100" s="18">
        <v>-999</v>
      </c>
      <c r="D100" s="18" t="s">
        <v>7262</v>
      </c>
      <c r="E100" s="18" t="s">
        <v>101</v>
      </c>
    </row>
    <row r="101" spans="1:5" ht="14.25" customHeight="1" x14ac:dyDescent="0.2">
      <c r="A101" s="18">
        <v>6</v>
      </c>
      <c r="B101" s="18" t="s">
        <v>7164</v>
      </c>
      <c r="C101" s="18">
        <v>2</v>
      </c>
      <c r="D101" s="18" t="s">
        <v>125</v>
      </c>
      <c r="E101" s="18" t="s">
        <v>5490</v>
      </c>
    </row>
    <row r="102" spans="1:5" ht="14.25" customHeight="1" x14ac:dyDescent="0.2">
      <c r="A102" s="18">
        <v>-99</v>
      </c>
      <c r="B102" s="18" t="s">
        <v>101</v>
      </c>
      <c r="C102" s="18">
        <v>3</v>
      </c>
      <c r="D102" s="18">
        <v>16</v>
      </c>
      <c r="E102" s="18">
        <v>2</v>
      </c>
    </row>
    <row r="103" spans="1:5" ht="14.25" customHeight="1" x14ac:dyDescent="0.2">
      <c r="A103" s="18">
        <v>6</v>
      </c>
      <c r="B103" s="18">
        <v>-99</v>
      </c>
      <c r="C103" s="18">
        <v>211</v>
      </c>
      <c r="D103" s="18" t="s">
        <v>125</v>
      </c>
      <c r="E103" s="18">
        <v>7</v>
      </c>
    </row>
    <row r="104" spans="1:5" ht="14.25" customHeight="1" x14ac:dyDescent="0.2">
      <c r="A104" s="18">
        <v>67</v>
      </c>
      <c r="B104" s="18" t="s">
        <v>7264</v>
      </c>
      <c r="C104" s="18">
        <v>211</v>
      </c>
      <c r="D104" s="18" t="s">
        <v>7185</v>
      </c>
      <c r="E104" s="18" t="s">
        <v>7194</v>
      </c>
    </row>
    <row r="105" spans="1:5" ht="14.25" customHeight="1" x14ac:dyDescent="0.2">
      <c r="A105" s="18">
        <v>-99</v>
      </c>
      <c r="B105" s="18">
        <v>-99</v>
      </c>
      <c r="C105" s="18">
        <v>211</v>
      </c>
      <c r="D105" s="18">
        <v>2</v>
      </c>
      <c r="E105" s="18">
        <v>-999</v>
      </c>
    </row>
    <row r="106" spans="1:5" ht="14.25" customHeight="1" x14ac:dyDescent="0.2">
      <c r="A106" s="18">
        <v>-99</v>
      </c>
      <c r="B106" s="18">
        <v>-99</v>
      </c>
      <c r="C106" s="18">
        <v>-99</v>
      </c>
      <c r="D106" s="18">
        <v>-99</v>
      </c>
      <c r="E106" s="18">
        <v>-99</v>
      </c>
    </row>
    <row r="107" spans="1:5" ht="14.25" customHeight="1" x14ac:dyDescent="0.2">
      <c r="A107" s="18">
        <v>13</v>
      </c>
      <c r="B107" s="18">
        <v>-99</v>
      </c>
      <c r="C107" s="18">
        <v>-99</v>
      </c>
      <c r="D107" s="18">
        <v>-99</v>
      </c>
      <c r="E107" s="18">
        <v>-99</v>
      </c>
    </row>
    <row r="108" spans="1:5" ht="14.25" customHeight="1" x14ac:dyDescent="0.2">
      <c r="A108" s="18" t="s">
        <v>7178</v>
      </c>
      <c r="B108" s="18" t="s">
        <v>7213</v>
      </c>
      <c r="C108" s="18">
        <v>2</v>
      </c>
      <c r="D108" s="18" t="s">
        <v>7268</v>
      </c>
      <c r="E108" s="18" t="s">
        <v>7169</v>
      </c>
    </row>
    <row r="109" spans="1:5" ht="14.25" customHeight="1" x14ac:dyDescent="0.2">
      <c r="A109" s="18">
        <v>13</v>
      </c>
      <c r="B109" s="18" t="s">
        <v>101</v>
      </c>
      <c r="C109" s="18">
        <v>-999</v>
      </c>
      <c r="D109" s="18" t="s">
        <v>7206</v>
      </c>
      <c r="E109" s="18" t="s">
        <v>7178</v>
      </c>
    </row>
    <row r="110" spans="1:5" ht="14.25" customHeight="1" x14ac:dyDescent="0.2">
      <c r="A110" s="18">
        <v>67</v>
      </c>
      <c r="B110" s="18">
        <v>7</v>
      </c>
      <c r="C110" s="18">
        <v>2</v>
      </c>
      <c r="D110" s="18" t="s">
        <v>125</v>
      </c>
      <c r="E110" s="18">
        <v>-99</v>
      </c>
    </row>
    <row r="111" spans="1:5" ht="14.25" customHeight="1" x14ac:dyDescent="0.2">
      <c r="A111" s="18">
        <v>13</v>
      </c>
      <c r="B111" s="18" t="s">
        <v>101</v>
      </c>
      <c r="C111" s="18">
        <v>2</v>
      </c>
      <c r="D111" s="18" t="s">
        <v>7262</v>
      </c>
      <c r="E111" s="18">
        <v>23</v>
      </c>
    </row>
    <row r="112" spans="1:5" ht="14.25" customHeight="1" x14ac:dyDescent="0.2">
      <c r="A112" s="18">
        <v>112</v>
      </c>
      <c r="B112" s="18" t="s">
        <v>101</v>
      </c>
      <c r="C112" s="18">
        <v>2</v>
      </c>
      <c r="D112" s="18" t="s">
        <v>125</v>
      </c>
      <c r="E112" s="18">
        <v>8</v>
      </c>
    </row>
    <row r="113" spans="1:5" ht="14.25" customHeight="1" x14ac:dyDescent="0.2">
      <c r="A113" s="18">
        <v>6</v>
      </c>
      <c r="B113" s="18" t="s">
        <v>7178</v>
      </c>
      <c r="C113" s="18">
        <v>2</v>
      </c>
      <c r="D113" s="18">
        <v>111</v>
      </c>
      <c r="E113" s="18" t="s">
        <v>7271</v>
      </c>
    </row>
    <row r="114" spans="1:5" ht="14.25" customHeight="1" x14ac:dyDescent="0.2">
      <c r="A114" s="18">
        <v>711</v>
      </c>
      <c r="B114" s="18" t="s">
        <v>4417</v>
      </c>
      <c r="C114" s="18">
        <v>-999</v>
      </c>
      <c r="D114" s="18">
        <v>12</v>
      </c>
      <c r="E114" s="18">
        <v>-99</v>
      </c>
    </row>
    <row r="115" spans="1:5" ht="14.25" customHeight="1" x14ac:dyDescent="0.2">
      <c r="A115" s="18">
        <v>13</v>
      </c>
      <c r="B115" s="18">
        <v>12</v>
      </c>
      <c r="C115" s="18">
        <v>-999</v>
      </c>
      <c r="D115" s="18" t="s">
        <v>7168</v>
      </c>
      <c r="E115" s="18">
        <v>2</v>
      </c>
    </row>
    <row r="116" spans="1:5" ht="14.25" customHeight="1" x14ac:dyDescent="0.2">
      <c r="A116" s="18">
        <v>6</v>
      </c>
      <c r="B116" s="18" t="s">
        <v>7178</v>
      </c>
      <c r="C116" s="18">
        <v>23</v>
      </c>
      <c r="D116" s="18" t="s">
        <v>125</v>
      </c>
      <c r="E116" s="18" t="s">
        <v>7272</v>
      </c>
    </row>
    <row r="117" spans="1:5" ht="14.25" customHeight="1" x14ac:dyDescent="0.2">
      <c r="A117" s="18">
        <v>6</v>
      </c>
      <c r="B117" s="18">
        <v>6</v>
      </c>
      <c r="C117" s="18">
        <v>2711</v>
      </c>
      <c r="D117" s="18">
        <v>123</v>
      </c>
      <c r="E117" s="18">
        <v>2</v>
      </c>
    </row>
    <row r="118" spans="1:5" ht="14.25" customHeight="1" x14ac:dyDescent="0.2">
      <c r="A118" s="18">
        <v>7</v>
      </c>
      <c r="B118" s="18">
        <v>-99</v>
      </c>
      <c r="C118" s="18">
        <v>-99</v>
      </c>
      <c r="D118" s="18">
        <v>-99</v>
      </c>
      <c r="E118" s="18">
        <v>-99</v>
      </c>
    </row>
    <row r="119" spans="1:5" ht="14.25" customHeight="1" x14ac:dyDescent="0.2">
      <c r="A119" s="18">
        <v>7</v>
      </c>
      <c r="B119" s="18">
        <v>1</v>
      </c>
      <c r="C119" s="18">
        <v>26</v>
      </c>
      <c r="D119" s="18" t="s">
        <v>7168</v>
      </c>
      <c r="E119" s="18">
        <v>-99</v>
      </c>
    </row>
    <row r="120" spans="1:5" ht="14.25" customHeight="1" x14ac:dyDescent="0.2">
      <c r="A120" s="18" t="s">
        <v>7180</v>
      </c>
      <c r="B120" s="18" t="s">
        <v>101</v>
      </c>
      <c r="C120" s="18">
        <v>2</v>
      </c>
      <c r="D120" s="18">
        <v>212</v>
      </c>
      <c r="E120" s="18" t="s">
        <v>5490</v>
      </c>
    </row>
    <row r="121" spans="1:5" ht="14.25" customHeight="1" x14ac:dyDescent="0.2">
      <c r="A121" s="18">
        <v>13</v>
      </c>
      <c r="B121" s="18" t="s">
        <v>101</v>
      </c>
      <c r="C121" s="18">
        <v>23</v>
      </c>
      <c r="D121" s="18" t="s">
        <v>7277</v>
      </c>
      <c r="E121" s="18" t="s">
        <v>7164</v>
      </c>
    </row>
    <row r="122" spans="1:5" ht="14.25" customHeight="1" x14ac:dyDescent="0.2">
      <c r="A122" s="18">
        <v>-99</v>
      </c>
      <c r="B122" s="18" t="s">
        <v>101</v>
      </c>
      <c r="C122" s="18" t="s">
        <v>7182</v>
      </c>
      <c r="D122" s="18">
        <v>23</v>
      </c>
      <c r="E122" s="18">
        <v>6</v>
      </c>
    </row>
    <row r="123" spans="1:5" ht="14.25" customHeight="1" x14ac:dyDescent="0.2">
      <c r="A123" s="18" t="s">
        <v>101</v>
      </c>
      <c r="B123" s="18" t="s">
        <v>7178</v>
      </c>
      <c r="C123" s="18">
        <v>-99</v>
      </c>
      <c r="D123" s="18" t="s">
        <v>101</v>
      </c>
      <c r="E123" s="18">
        <v>6</v>
      </c>
    </row>
    <row r="124" spans="1:5" ht="14.25" customHeight="1" x14ac:dyDescent="0.2">
      <c r="A124" s="18" t="s">
        <v>7242</v>
      </c>
      <c r="B124" s="18" t="s">
        <v>7178</v>
      </c>
      <c r="C124" s="18">
        <v>123</v>
      </c>
      <c r="D124" s="18" t="s">
        <v>7262</v>
      </c>
      <c r="E124" s="18" t="s">
        <v>7218</v>
      </c>
    </row>
    <row r="125" spans="1:5" ht="14.25" customHeight="1" x14ac:dyDescent="0.2">
      <c r="A125" s="18" t="s">
        <v>7181</v>
      </c>
      <c r="B125" s="18" t="s">
        <v>101</v>
      </c>
      <c r="C125" s="18">
        <v>121112</v>
      </c>
      <c r="D125" s="18" t="s">
        <v>7278</v>
      </c>
      <c r="E125" s="18" t="s">
        <v>4029</v>
      </c>
    </row>
    <row r="126" spans="1:5" ht="14.25" customHeight="1" x14ac:dyDescent="0.2">
      <c r="A126" s="18">
        <v>8</v>
      </c>
      <c r="B126" s="18">
        <v>2</v>
      </c>
      <c r="C126" s="18">
        <v>-999</v>
      </c>
      <c r="D126" s="18" t="s">
        <v>7168</v>
      </c>
      <c r="E126" s="18">
        <v>6</v>
      </c>
    </row>
    <row r="127" spans="1:5" ht="14.25" customHeight="1" x14ac:dyDescent="0.2">
      <c r="A127" s="18">
        <v>-99</v>
      </c>
      <c r="B127" s="18">
        <v>-999</v>
      </c>
      <c r="C127" s="18">
        <v>123</v>
      </c>
      <c r="D127" s="18" t="s">
        <v>7279</v>
      </c>
      <c r="E127" s="18">
        <v>-999</v>
      </c>
    </row>
    <row r="128" spans="1:5" ht="14.25" customHeight="1" x14ac:dyDescent="0.2">
      <c r="A128" s="18">
        <v>10</v>
      </c>
      <c r="B128" s="18">
        <v>-99</v>
      </c>
      <c r="C128" s="18">
        <v>-99</v>
      </c>
      <c r="D128" s="18">
        <v>-99</v>
      </c>
      <c r="E128" s="18">
        <v>-99</v>
      </c>
    </row>
    <row r="129" spans="1:5" ht="14.25" customHeight="1" x14ac:dyDescent="0.2">
      <c r="A129" s="18">
        <v>-99</v>
      </c>
      <c r="B129" s="18" t="s">
        <v>7178</v>
      </c>
      <c r="C129" s="18">
        <v>-999</v>
      </c>
      <c r="D129" s="18">
        <v>-999</v>
      </c>
      <c r="E129" s="18" t="s">
        <v>7194</v>
      </c>
    </row>
    <row r="130" spans="1:5" ht="14.25" customHeight="1" x14ac:dyDescent="0.2">
      <c r="A130" s="18">
        <v>8</v>
      </c>
      <c r="B130" s="18">
        <v>-99</v>
      </c>
      <c r="C130" s="18">
        <v>-99</v>
      </c>
      <c r="D130" s="18">
        <v>-99</v>
      </c>
      <c r="E130" s="18">
        <v>-99</v>
      </c>
    </row>
    <row r="131" spans="1:5" ht="14.25" customHeight="1" x14ac:dyDescent="0.2">
      <c r="A131" s="18">
        <v>-99</v>
      </c>
      <c r="B131" s="18">
        <v>-999</v>
      </c>
      <c r="C131" s="18">
        <v>-99</v>
      </c>
      <c r="D131" s="18">
        <v>2</v>
      </c>
      <c r="E131" s="18">
        <v>1</v>
      </c>
    </row>
    <row r="132" spans="1:5" ht="14.25" customHeight="1" x14ac:dyDescent="0.2">
      <c r="A132" s="18">
        <v>-99</v>
      </c>
      <c r="B132" s="18">
        <v>-99</v>
      </c>
      <c r="C132" s="18">
        <v>-999</v>
      </c>
      <c r="D132" s="18">
        <v>-999</v>
      </c>
      <c r="E132" s="18">
        <v>-999</v>
      </c>
    </row>
    <row r="133" spans="1:5" ht="14.25" customHeight="1" x14ac:dyDescent="0.2">
      <c r="A133" s="18" t="s">
        <v>101</v>
      </c>
      <c r="B133" s="18">
        <v>-99</v>
      </c>
      <c r="C133" s="18">
        <v>-99</v>
      </c>
      <c r="D133" s="18">
        <v>-99</v>
      </c>
      <c r="E133" s="18">
        <v>-99</v>
      </c>
    </row>
    <row r="134" spans="1:5" ht="14.25" customHeight="1" x14ac:dyDescent="0.2">
      <c r="A134" s="18">
        <v>78</v>
      </c>
      <c r="B134" s="18">
        <v>3</v>
      </c>
      <c r="C134" s="18">
        <v>610</v>
      </c>
      <c r="D134" s="18" t="s">
        <v>7280</v>
      </c>
      <c r="E134" s="18">
        <v>-99</v>
      </c>
    </row>
    <row r="135" spans="1:5" ht="14.25" customHeight="1" x14ac:dyDescent="0.2">
      <c r="A135" s="18">
        <v>-99</v>
      </c>
      <c r="B135" s="18" t="s">
        <v>7178</v>
      </c>
      <c r="C135" s="18" t="s">
        <v>4417</v>
      </c>
      <c r="D135" s="18">
        <v>1212</v>
      </c>
      <c r="E135" s="18">
        <v>3</v>
      </c>
    </row>
    <row r="136" spans="1:5" ht="14.25" customHeight="1" x14ac:dyDescent="0.2">
      <c r="A136" s="18" t="s">
        <v>101</v>
      </c>
      <c r="B136" s="18" t="s">
        <v>7192</v>
      </c>
      <c r="C136" s="18">
        <v>123</v>
      </c>
      <c r="D136" s="18">
        <v>2</v>
      </c>
      <c r="E136" s="18" t="s">
        <v>5490</v>
      </c>
    </row>
    <row r="137" spans="1:5" ht="14.25" customHeight="1" x14ac:dyDescent="0.2">
      <c r="A137" s="18">
        <v>13</v>
      </c>
      <c r="B137" s="18" t="s">
        <v>4417</v>
      </c>
      <c r="C137" s="18">
        <v>2</v>
      </c>
      <c r="D137" s="18">
        <v>-999</v>
      </c>
      <c r="E137" s="18" t="s">
        <v>7178</v>
      </c>
    </row>
    <row r="138" spans="1:5" ht="14.25" customHeight="1" x14ac:dyDescent="0.2">
      <c r="A138" s="18">
        <v>-99</v>
      </c>
      <c r="B138" s="18" t="s">
        <v>101</v>
      </c>
      <c r="C138" s="18">
        <v>2</v>
      </c>
      <c r="D138" s="18" t="s">
        <v>125</v>
      </c>
      <c r="E138" s="18" t="s">
        <v>125</v>
      </c>
    </row>
    <row r="139" spans="1:5" ht="14.25" customHeight="1" x14ac:dyDescent="0.2">
      <c r="A139" s="18">
        <v>13</v>
      </c>
      <c r="B139" s="18" t="s">
        <v>101</v>
      </c>
      <c r="C139" s="18">
        <v>2</v>
      </c>
      <c r="D139" s="18" t="s">
        <v>101</v>
      </c>
      <c r="E139" s="18">
        <v>1810</v>
      </c>
    </row>
    <row r="140" spans="1:5" ht="14.25" customHeight="1" x14ac:dyDescent="0.2">
      <c r="A140" s="18" t="s">
        <v>7178</v>
      </c>
      <c r="B140" s="18" t="s">
        <v>7194</v>
      </c>
      <c r="C140" s="18">
        <v>2</v>
      </c>
      <c r="D140" s="18" t="s">
        <v>7281</v>
      </c>
      <c r="E140" s="18">
        <v>2</v>
      </c>
    </row>
    <row r="141" spans="1:5" ht="14.25" customHeight="1" x14ac:dyDescent="0.2">
      <c r="A141" s="18">
        <v>-99</v>
      </c>
      <c r="B141" s="18" t="s">
        <v>7181</v>
      </c>
      <c r="C141" s="18">
        <v>23</v>
      </c>
      <c r="D141" s="18" t="s">
        <v>7255</v>
      </c>
      <c r="E141" s="18" t="s">
        <v>7185</v>
      </c>
    </row>
    <row r="142" spans="1:5" ht="14.25" customHeight="1" x14ac:dyDescent="0.2">
      <c r="A142" s="18" t="s">
        <v>7242</v>
      </c>
      <c r="B142" s="18">
        <v>-99</v>
      </c>
      <c r="C142" s="18">
        <v>-99</v>
      </c>
      <c r="D142" s="18">
        <v>-99</v>
      </c>
      <c r="E142" s="18">
        <v>-99</v>
      </c>
    </row>
    <row r="143" spans="1:5" ht="14.25" customHeight="1" x14ac:dyDescent="0.2">
      <c r="A143" s="18">
        <v>7</v>
      </c>
      <c r="B143" s="18" t="s">
        <v>7169</v>
      </c>
      <c r="C143" s="18">
        <v>2</v>
      </c>
      <c r="D143" s="18" t="s">
        <v>7280</v>
      </c>
      <c r="E143" s="18">
        <v>8</v>
      </c>
    </row>
    <row r="144" spans="1:5" ht="14.25" customHeight="1" x14ac:dyDescent="0.2">
      <c r="A144" s="18">
        <v>13</v>
      </c>
      <c r="B144" s="18">
        <v>1</v>
      </c>
      <c r="C144" s="18">
        <v>-99</v>
      </c>
      <c r="D144" s="18">
        <v>13</v>
      </c>
      <c r="E144" s="18">
        <v>3</v>
      </c>
    </row>
    <row r="145" spans="1:5" ht="14.25" customHeight="1" x14ac:dyDescent="0.2">
      <c r="A145" s="18">
        <v>7</v>
      </c>
      <c r="B145" s="18">
        <v>-999</v>
      </c>
      <c r="C145" s="18">
        <v>2</v>
      </c>
      <c r="D145" s="18" t="s">
        <v>125</v>
      </c>
      <c r="E145" s="18" t="s">
        <v>7178</v>
      </c>
    </row>
    <row r="146" spans="1:5" ht="14.25" customHeight="1" x14ac:dyDescent="0.2">
      <c r="A146" s="18">
        <v>7</v>
      </c>
      <c r="B146" s="18" t="s">
        <v>7178</v>
      </c>
      <c r="C146" s="18">
        <v>12</v>
      </c>
      <c r="D146" s="18" t="s">
        <v>125</v>
      </c>
      <c r="E146" s="18" t="s">
        <v>7192</v>
      </c>
    </row>
    <row r="147" spans="1:5" ht="14.25" customHeight="1" x14ac:dyDescent="0.2">
      <c r="A147" s="18">
        <v>6</v>
      </c>
      <c r="B147" s="18" t="s">
        <v>101</v>
      </c>
      <c r="C147" s="18">
        <v>26</v>
      </c>
      <c r="D147" s="18" t="s">
        <v>7207</v>
      </c>
      <c r="E147" s="18" t="s">
        <v>125</v>
      </c>
    </row>
    <row r="148" spans="1:5" ht="14.25" customHeight="1" x14ac:dyDescent="0.2">
      <c r="A148" s="18">
        <v>-99</v>
      </c>
      <c r="B148" s="18" t="s">
        <v>7205</v>
      </c>
      <c r="C148" s="18">
        <v>-999</v>
      </c>
      <c r="D148" s="18" t="s">
        <v>7212</v>
      </c>
      <c r="E148" s="18" t="s">
        <v>7205</v>
      </c>
    </row>
    <row r="149" spans="1:5" ht="14.25" customHeight="1" x14ac:dyDescent="0.2">
      <c r="A149" s="18">
        <v>13</v>
      </c>
      <c r="B149" s="18">
        <v>-99</v>
      </c>
      <c r="C149" s="18">
        <v>-99</v>
      </c>
      <c r="D149" s="18">
        <v>-99</v>
      </c>
      <c r="E149" s="18">
        <v>-99</v>
      </c>
    </row>
    <row r="150" spans="1:5" ht="14.25" customHeight="1" x14ac:dyDescent="0.2">
      <c r="A150" s="18">
        <v>6</v>
      </c>
      <c r="B150" s="18" t="s">
        <v>125</v>
      </c>
      <c r="C150" s="18">
        <v>23</v>
      </c>
      <c r="D150" s="18" t="s">
        <v>7282</v>
      </c>
      <c r="E150" s="18">
        <v>-999</v>
      </c>
    </row>
    <row r="151" spans="1:5" ht="14.25" customHeight="1" x14ac:dyDescent="0.2">
      <c r="A151" s="18">
        <v>13</v>
      </c>
      <c r="B151" s="18" t="s">
        <v>7178</v>
      </c>
      <c r="C151" s="18">
        <v>2</v>
      </c>
      <c r="D151" s="18" t="s">
        <v>7255</v>
      </c>
      <c r="E151" s="18">
        <v>-99</v>
      </c>
    </row>
    <row r="152" spans="1:5" ht="14.25" customHeight="1" x14ac:dyDescent="0.2">
      <c r="A152" s="18">
        <v>713</v>
      </c>
      <c r="B152" s="18">
        <v>10</v>
      </c>
      <c r="C152" s="18">
        <v>-999</v>
      </c>
      <c r="D152" s="18">
        <v>610</v>
      </c>
      <c r="E152" s="18">
        <v>-999</v>
      </c>
    </row>
    <row r="153" spans="1:5" ht="14.25" customHeight="1" x14ac:dyDescent="0.2">
      <c r="A153" s="18">
        <v>6</v>
      </c>
      <c r="B153" s="18" t="s">
        <v>7283</v>
      </c>
      <c r="C153" s="18">
        <v>12</v>
      </c>
      <c r="D153" s="18" t="s">
        <v>6954</v>
      </c>
      <c r="E153" s="118" t="s">
        <v>7169</v>
      </c>
    </row>
    <row r="154" spans="1:5" ht="14.25" customHeight="1" x14ac:dyDescent="0.2">
      <c r="A154" s="18" t="s">
        <v>7178</v>
      </c>
      <c r="B154" s="18" t="s">
        <v>4417</v>
      </c>
      <c r="C154" s="18">
        <v>1</v>
      </c>
      <c r="D154" s="18">
        <v>-99</v>
      </c>
      <c r="E154" s="18">
        <v>-99</v>
      </c>
    </row>
    <row r="155" spans="1:5" ht="14.25" customHeight="1" x14ac:dyDescent="0.2">
      <c r="A155" s="18">
        <v>8</v>
      </c>
      <c r="B155" s="18">
        <v>10</v>
      </c>
      <c r="C155" s="18">
        <v>-999</v>
      </c>
      <c r="D155" s="18" t="s">
        <v>7168</v>
      </c>
      <c r="E155" s="18" t="s">
        <v>562</v>
      </c>
    </row>
    <row r="156" spans="1:5" ht="14.25" customHeight="1" x14ac:dyDescent="0.2">
      <c r="A156" s="18">
        <v>13</v>
      </c>
      <c r="B156" s="18" t="s">
        <v>101</v>
      </c>
      <c r="C156" s="18">
        <v>26</v>
      </c>
      <c r="D156" s="18" t="s">
        <v>7168</v>
      </c>
      <c r="E156" s="18" t="s">
        <v>7194</v>
      </c>
    </row>
    <row r="157" spans="1:5" ht="14.25" customHeight="1" x14ac:dyDescent="0.2">
      <c r="A157" s="18">
        <v>6</v>
      </c>
      <c r="B157" s="18" t="s">
        <v>125</v>
      </c>
      <c r="C157" s="18">
        <v>-999</v>
      </c>
      <c r="D157" s="18" t="s">
        <v>7228</v>
      </c>
      <c r="E157" s="18">
        <v>-999</v>
      </c>
    </row>
    <row r="158" spans="1:5" ht="14.25" customHeight="1" x14ac:dyDescent="0.2">
      <c r="A158" s="18">
        <v>7</v>
      </c>
      <c r="B158" s="18" t="s">
        <v>101</v>
      </c>
      <c r="C158" s="18">
        <v>2711</v>
      </c>
      <c r="D158" s="18">
        <v>26</v>
      </c>
      <c r="E158" s="18" t="s">
        <v>7186</v>
      </c>
    </row>
    <row r="159" spans="1:5" ht="14.25" customHeight="1" x14ac:dyDescent="0.2">
      <c r="A159" s="18">
        <v>213</v>
      </c>
      <c r="B159" s="18" t="s">
        <v>7184</v>
      </c>
      <c r="C159" s="18">
        <v>23</v>
      </c>
      <c r="D159" s="18" t="s">
        <v>7286</v>
      </c>
      <c r="E159" s="18">
        <v>610</v>
      </c>
    </row>
    <row r="160" spans="1:5" ht="14.25" customHeight="1" x14ac:dyDescent="0.2">
      <c r="A160" s="18">
        <v>-99</v>
      </c>
      <c r="B160" s="18" t="s">
        <v>7164</v>
      </c>
      <c r="C160" s="18">
        <v>2</v>
      </c>
      <c r="D160" s="18" t="s">
        <v>7287</v>
      </c>
      <c r="E160" s="18">
        <v>6</v>
      </c>
    </row>
    <row r="161" spans="1:5" ht="14.25" customHeight="1" x14ac:dyDescent="0.2">
      <c r="A161" s="18">
        <v>6</v>
      </c>
      <c r="B161" s="18" t="s">
        <v>101</v>
      </c>
      <c r="C161" s="18">
        <v>-99</v>
      </c>
      <c r="D161" s="18" t="s">
        <v>7205</v>
      </c>
      <c r="E161" s="18">
        <v>810</v>
      </c>
    </row>
    <row r="162" spans="1:5" ht="14.25" customHeight="1" x14ac:dyDescent="0.2">
      <c r="A162" s="18">
        <v>-99</v>
      </c>
      <c r="B162" s="18" t="s">
        <v>101</v>
      </c>
      <c r="C162" s="18">
        <v>-99</v>
      </c>
      <c r="D162" s="18">
        <v>6</v>
      </c>
      <c r="E162" s="18">
        <v>1</v>
      </c>
    </row>
    <row r="163" spans="1:5" ht="14.25" customHeight="1" x14ac:dyDescent="0.2">
      <c r="A163" s="18">
        <v>13</v>
      </c>
      <c r="B163" s="18">
        <v>-99</v>
      </c>
      <c r="C163" s="18">
        <v>-99</v>
      </c>
      <c r="D163" s="18">
        <v>-99</v>
      </c>
      <c r="E163" s="18">
        <v>-99</v>
      </c>
    </row>
    <row r="164" spans="1:5" ht="14.25" customHeight="1" x14ac:dyDescent="0.2">
      <c r="A164" s="18">
        <v>111</v>
      </c>
      <c r="B164" s="18" t="s">
        <v>101</v>
      </c>
      <c r="C164" s="18">
        <v>-999</v>
      </c>
      <c r="D164" s="18" t="s">
        <v>125</v>
      </c>
      <c r="E164" s="18">
        <v>-99</v>
      </c>
    </row>
    <row r="165" spans="1:5" ht="14.25" customHeight="1" x14ac:dyDescent="0.2">
      <c r="A165" s="18">
        <v>13</v>
      </c>
      <c r="B165" s="18">
        <v>168</v>
      </c>
      <c r="C165" s="18">
        <v>211</v>
      </c>
      <c r="D165" s="18" t="s">
        <v>7288</v>
      </c>
      <c r="E165" s="18">
        <v>178</v>
      </c>
    </row>
    <row r="166" spans="1:5" ht="14.25" customHeight="1" x14ac:dyDescent="0.2">
      <c r="A166" s="18">
        <v>3</v>
      </c>
      <c r="B166" s="18">
        <v>-999</v>
      </c>
      <c r="C166" s="18">
        <v>-999</v>
      </c>
      <c r="D166" s="18" t="s">
        <v>125</v>
      </c>
      <c r="E166" s="18">
        <v>6</v>
      </c>
    </row>
    <row r="167" spans="1:5" ht="14.25" customHeight="1" x14ac:dyDescent="0.2">
      <c r="A167" s="18">
        <v>2</v>
      </c>
      <c r="B167" s="18">
        <v>10</v>
      </c>
      <c r="C167" s="18">
        <v>12</v>
      </c>
      <c r="D167" s="18">
        <v>6</v>
      </c>
      <c r="E167" s="18">
        <v>6</v>
      </c>
    </row>
    <row r="168" spans="1:5" ht="14.25" customHeight="1" x14ac:dyDescent="0.2">
      <c r="A168" s="18">
        <v>2612</v>
      </c>
      <c r="B168" s="18" t="s">
        <v>101</v>
      </c>
      <c r="C168" s="18">
        <v>211</v>
      </c>
      <c r="D168" s="18">
        <v>-999</v>
      </c>
      <c r="E168" s="18">
        <v>-999</v>
      </c>
    </row>
    <row r="169" spans="1:5" ht="14.25" customHeight="1" x14ac:dyDescent="0.2">
      <c r="A169" s="18">
        <v>68</v>
      </c>
      <c r="B169" s="18" t="s">
        <v>7178</v>
      </c>
      <c r="C169" s="18">
        <v>-999</v>
      </c>
      <c r="D169" s="18" t="s">
        <v>7168</v>
      </c>
      <c r="E169" s="18" t="s">
        <v>125</v>
      </c>
    </row>
    <row r="170" spans="1:5" ht="14.25" customHeight="1" x14ac:dyDescent="0.2">
      <c r="A170" s="18">
        <v>8</v>
      </c>
      <c r="B170" s="18" t="s">
        <v>7291</v>
      </c>
      <c r="C170" s="18">
        <v>2681112</v>
      </c>
      <c r="D170" s="18" t="s">
        <v>7290</v>
      </c>
      <c r="E170" s="18" t="s">
        <v>7164</v>
      </c>
    </row>
    <row r="171" spans="1:5" ht="14.25" customHeight="1" x14ac:dyDescent="0.2">
      <c r="A171" s="18">
        <v>6</v>
      </c>
      <c r="B171" s="18">
        <v>26</v>
      </c>
      <c r="C171" s="18">
        <v>211</v>
      </c>
      <c r="D171" s="18">
        <v>211</v>
      </c>
      <c r="E171" s="18">
        <v>-999</v>
      </c>
    </row>
    <row r="172" spans="1:5" ht="14.25" customHeight="1" x14ac:dyDescent="0.2">
      <c r="A172" s="18">
        <v>-99</v>
      </c>
      <c r="B172" s="18">
        <v>-99</v>
      </c>
      <c r="C172" s="18">
        <v>-99</v>
      </c>
      <c r="D172" s="18" t="s">
        <v>125</v>
      </c>
      <c r="E172" s="18">
        <v>6</v>
      </c>
    </row>
    <row r="173" spans="1:5" ht="14.25" customHeight="1" x14ac:dyDescent="0.2">
      <c r="A173" s="18">
        <v>-99</v>
      </c>
      <c r="B173" s="18">
        <v>-99</v>
      </c>
      <c r="C173" s="18">
        <v>-99</v>
      </c>
      <c r="D173" s="18">
        <v>-99</v>
      </c>
      <c r="E173" s="18">
        <v>-99</v>
      </c>
    </row>
    <row r="174" spans="1:5" ht="14.25" customHeight="1" x14ac:dyDescent="0.2">
      <c r="A174" s="18">
        <v>168</v>
      </c>
      <c r="B174" s="18">
        <v>-99</v>
      </c>
      <c r="C174" s="18">
        <v>-99</v>
      </c>
      <c r="D174" s="18" t="s">
        <v>7207</v>
      </c>
      <c r="E174" s="18" t="s">
        <v>7206</v>
      </c>
    </row>
    <row r="175" spans="1:5" ht="14.25" customHeight="1" x14ac:dyDescent="0.2">
      <c r="A175" s="18" t="s">
        <v>7183</v>
      </c>
      <c r="B175" s="18" t="s">
        <v>101</v>
      </c>
      <c r="C175" s="18">
        <v>2</v>
      </c>
      <c r="D175" s="18">
        <v>129</v>
      </c>
      <c r="E175" s="18" t="s">
        <v>101</v>
      </c>
    </row>
    <row r="176" spans="1:5" ht="14.25" customHeight="1" x14ac:dyDescent="0.2">
      <c r="A176" s="18">
        <v>13</v>
      </c>
      <c r="B176" s="18" t="s">
        <v>7164</v>
      </c>
      <c r="C176" s="18">
        <v>12</v>
      </c>
      <c r="D176" s="18" t="s">
        <v>7292</v>
      </c>
      <c r="E176" s="18">
        <v>36</v>
      </c>
    </row>
    <row r="177" spans="1:5" ht="14.25" customHeight="1" x14ac:dyDescent="0.2">
      <c r="A177" s="18">
        <v>-99</v>
      </c>
      <c r="B177" s="18" t="s">
        <v>7266</v>
      </c>
      <c r="C177" s="18" t="s">
        <v>7169</v>
      </c>
      <c r="D177" s="18">
        <v>12</v>
      </c>
      <c r="E177" s="118" t="s">
        <v>7164</v>
      </c>
    </row>
    <row r="178" spans="1:5" ht="14.25" customHeight="1" x14ac:dyDescent="0.2">
      <c r="A178" s="18">
        <v>3</v>
      </c>
      <c r="B178" s="18">
        <v>-99</v>
      </c>
      <c r="C178" s="18">
        <v>-99</v>
      </c>
      <c r="D178" s="18">
        <v>-99</v>
      </c>
      <c r="E178" s="18">
        <v>-99</v>
      </c>
    </row>
    <row r="179" spans="1:5" ht="14.25" customHeight="1" x14ac:dyDescent="0.2">
      <c r="A179" s="18">
        <v>1</v>
      </c>
      <c r="B179" s="18" t="s">
        <v>101</v>
      </c>
      <c r="C179" s="18">
        <v>2</v>
      </c>
      <c r="D179" s="18">
        <v>1</v>
      </c>
      <c r="E179" s="18">
        <v>-999</v>
      </c>
    </row>
    <row r="180" spans="1:5" ht="14.25" customHeight="1" x14ac:dyDescent="0.2">
      <c r="A180" s="18">
        <v>36</v>
      </c>
      <c r="B180" s="18">
        <v>2</v>
      </c>
      <c r="C180" s="18">
        <v>-999</v>
      </c>
      <c r="D180" s="18">
        <v>-999</v>
      </c>
      <c r="E180" s="18">
        <v>0</v>
      </c>
    </row>
    <row r="181" spans="1:5" ht="14.25" customHeight="1" x14ac:dyDescent="0.2">
      <c r="A181" s="18">
        <v>-99</v>
      </c>
      <c r="B181" s="18" t="s">
        <v>7167</v>
      </c>
      <c r="C181" s="18">
        <v>-99</v>
      </c>
      <c r="E181" s="18">
        <v>-999</v>
      </c>
    </row>
    <row r="182" spans="1:5" ht="14.25" customHeight="1" x14ac:dyDescent="0.2">
      <c r="A182" s="18">
        <v>6</v>
      </c>
      <c r="B182" s="18" t="s">
        <v>101</v>
      </c>
      <c r="C182" s="18">
        <v>2</v>
      </c>
      <c r="D182" s="18">
        <v>-999</v>
      </c>
      <c r="E182" s="18" t="s">
        <v>7165</v>
      </c>
    </row>
    <row r="183" spans="1:5" ht="14.25" customHeight="1" x14ac:dyDescent="0.2">
      <c r="A183" s="18">
        <v>13</v>
      </c>
      <c r="B183" s="18" t="s">
        <v>7178</v>
      </c>
      <c r="C183" s="18">
        <v>12</v>
      </c>
      <c r="D183" s="18">
        <v>1</v>
      </c>
      <c r="E183" s="18" t="s">
        <v>101</v>
      </c>
    </row>
    <row r="184" spans="1:5" ht="14.25" customHeight="1" x14ac:dyDescent="0.2">
      <c r="A184" s="18">
        <v>-9999</v>
      </c>
      <c r="B184" s="18" t="s">
        <v>7238</v>
      </c>
      <c r="C184" s="18">
        <v>12</v>
      </c>
      <c r="D184" s="18" t="s">
        <v>7224</v>
      </c>
      <c r="E184" s="18" t="s">
        <v>7169</v>
      </c>
    </row>
    <row r="185" spans="1:5" ht="14.25" customHeight="1" x14ac:dyDescent="0.2">
      <c r="A185" s="18" t="s">
        <v>7295</v>
      </c>
      <c r="B185" s="18">
        <v>-99</v>
      </c>
      <c r="C185" s="18">
        <v>-99</v>
      </c>
      <c r="D185" s="18" t="s">
        <v>7190</v>
      </c>
      <c r="E185" s="18">
        <v>-99</v>
      </c>
    </row>
    <row r="186" spans="1:5" ht="14.25" customHeight="1" x14ac:dyDescent="0.2">
      <c r="A186" s="18" t="s">
        <v>7181</v>
      </c>
      <c r="B186" s="18">
        <v>1</v>
      </c>
      <c r="C186" s="18">
        <v>12</v>
      </c>
      <c r="D186" s="18" t="s">
        <v>7294</v>
      </c>
      <c r="E186" s="18" t="s">
        <v>7181</v>
      </c>
    </row>
    <row r="187" spans="1:5" ht="14.25" customHeight="1" x14ac:dyDescent="0.2">
      <c r="A187" s="18">
        <v>7</v>
      </c>
      <c r="B187" s="18">
        <v>2</v>
      </c>
      <c r="C187" s="18">
        <v>2</v>
      </c>
      <c r="D187" s="18" t="s">
        <v>7212</v>
      </c>
      <c r="E187" s="18">
        <v>17</v>
      </c>
    </row>
    <row r="188" spans="1:5" ht="14.25" customHeight="1" x14ac:dyDescent="0.2">
      <c r="A188" s="18">
        <v>6</v>
      </c>
      <c r="B188" s="18">
        <v>3</v>
      </c>
      <c r="C188" s="18">
        <v>2</v>
      </c>
      <c r="D188" s="18">
        <v>12</v>
      </c>
      <c r="E188" s="18">
        <v>7</v>
      </c>
    </row>
    <row r="189" spans="1:5" ht="14.25" customHeight="1" x14ac:dyDescent="0.2">
      <c r="A189" s="18" t="s">
        <v>101</v>
      </c>
      <c r="B189" s="18">
        <v>26</v>
      </c>
      <c r="C189" s="18">
        <v>2</v>
      </c>
      <c r="D189" s="18">
        <v>1212</v>
      </c>
      <c r="E189" s="18">
        <v>-99</v>
      </c>
    </row>
    <row r="190" spans="1:5" ht="14.25" customHeight="1" x14ac:dyDescent="0.2">
      <c r="A190" s="18">
        <v>-99</v>
      </c>
      <c r="B190" s="18">
        <v>2</v>
      </c>
      <c r="C190" s="18">
        <v>21112</v>
      </c>
      <c r="D190" s="18">
        <v>26</v>
      </c>
      <c r="E190" s="18">
        <v>36</v>
      </c>
    </row>
    <row r="191" spans="1:5" ht="14.25" customHeight="1" x14ac:dyDescent="0.2">
      <c r="A191" s="18">
        <v>8</v>
      </c>
      <c r="B191" s="18">
        <v>-99</v>
      </c>
      <c r="C191" s="18">
        <v>-99</v>
      </c>
      <c r="D191" s="18">
        <v>-99</v>
      </c>
      <c r="E191" s="18">
        <v>-99</v>
      </c>
    </row>
    <row r="192" spans="1:5" ht="14.25" customHeight="1" x14ac:dyDescent="0.2">
      <c r="A192" s="18">
        <v>8</v>
      </c>
      <c r="B192" s="18" t="s">
        <v>4417</v>
      </c>
      <c r="C192" s="18">
        <v>-99</v>
      </c>
      <c r="D192" s="18" t="s">
        <v>125</v>
      </c>
      <c r="E192" s="18">
        <v>2</v>
      </c>
    </row>
    <row r="193" spans="1:5" ht="14.25" customHeight="1" x14ac:dyDescent="0.2">
      <c r="A193" s="18">
        <v>-99</v>
      </c>
      <c r="B193" s="18" t="s">
        <v>101</v>
      </c>
      <c r="C193" s="18">
        <v>-999</v>
      </c>
      <c r="D193" s="18" t="s">
        <v>7185</v>
      </c>
      <c r="E193" s="18" t="s">
        <v>7181</v>
      </c>
    </row>
    <row r="194" spans="1:5" ht="14.25" customHeight="1" x14ac:dyDescent="0.2">
      <c r="A194" s="18">
        <v>-99</v>
      </c>
      <c r="B194" s="18">
        <v>-99</v>
      </c>
      <c r="C194" s="18">
        <v>-99</v>
      </c>
      <c r="D194" s="18">
        <v>-99</v>
      </c>
      <c r="E194" s="18">
        <v>-99</v>
      </c>
    </row>
    <row r="195" spans="1:5" ht="14.25" customHeight="1" x14ac:dyDescent="0.2">
      <c r="A195" s="18">
        <v>-99</v>
      </c>
      <c r="B195" s="18">
        <v>-99</v>
      </c>
      <c r="C195" s="18">
        <v>-99</v>
      </c>
      <c r="D195" s="18">
        <v>-99</v>
      </c>
      <c r="E195" s="18">
        <v>-99</v>
      </c>
    </row>
    <row r="196" spans="1:5" ht="14.25" customHeight="1" x14ac:dyDescent="0.2">
      <c r="A196" s="18">
        <v>13</v>
      </c>
      <c r="B196" s="18">
        <v>-99</v>
      </c>
      <c r="C196" s="18">
        <v>-99</v>
      </c>
      <c r="D196" s="18">
        <v>-99</v>
      </c>
      <c r="E196" s="18">
        <v>-99</v>
      </c>
    </row>
    <row r="197" spans="1:5" ht="14.25" customHeight="1" x14ac:dyDescent="0.2">
      <c r="A197" s="18">
        <v>-99</v>
      </c>
      <c r="B197" s="18">
        <v>2</v>
      </c>
      <c r="C197" s="18">
        <v>-999</v>
      </c>
      <c r="D197" s="18" t="s">
        <v>125</v>
      </c>
      <c r="E197" s="18">
        <v>6</v>
      </c>
    </row>
    <row r="198" spans="1:5" ht="14.25" customHeight="1" x14ac:dyDescent="0.2">
      <c r="A198" s="18" t="s">
        <v>101</v>
      </c>
      <c r="B198" s="18">
        <v>-99</v>
      </c>
      <c r="C198" s="18">
        <v>-99</v>
      </c>
      <c r="D198" s="18">
        <v>-99</v>
      </c>
      <c r="E198" s="18">
        <v>6</v>
      </c>
    </row>
    <row r="199" spans="1:5" ht="14.25" customHeight="1" x14ac:dyDescent="0.2">
      <c r="A199" s="18">
        <v>-99</v>
      </c>
      <c r="B199" s="18" t="s">
        <v>7164</v>
      </c>
      <c r="C199" s="18">
        <v>2</v>
      </c>
      <c r="D199" s="18">
        <v>-999</v>
      </c>
      <c r="E199" s="18" t="s">
        <v>101</v>
      </c>
    </row>
    <row r="200" spans="1:5" ht="14.25" customHeight="1" x14ac:dyDescent="0.2">
      <c r="A200" s="18">
        <v>6</v>
      </c>
      <c r="B200" s="18">
        <v>-99</v>
      </c>
      <c r="C200" s="18">
        <v>-99</v>
      </c>
      <c r="D200" s="18">
        <v>-99</v>
      </c>
      <c r="E200" s="18">
        <v>-99</v>
      </c>
    </row>
    <row r="201" spans="1:5" ht="14.25" customHeight="1" x14ac:dyDescent="0.2">
      <c r="A201" s="18">
        <v>6712</v>
      </c>
      <c r="B201" s="18" t="s">
        <v>101</v>
      </c>
      <c r="C201" s="18">
        <v>-999</v>
      </c>
      <c r="D201" s="18">
        <v>-999</v>
      </c>
      <c r="E201" s="18" t="s">
        <v>101</v>
      </c>
    </row>
    <row r="202" spans="1:5" ht="14.25" customHeight="1" x14ac:dyDescent="0.2">
      <c r="A202" s="18">
        <v>68</v>
      </c>
      <c r="B202" s="18" t="s">
        <v>7164</v>
      </c>
      <c r="C202" s="18">
        <v>23</v>
      </c>
      <c r="D202" s="18">
        <v>1361112</v>
      </c>
      <c r="E202" s="18">
        <v>2</v>
      </c>
    </row>
    <row r="203" spans="1:5" ht="14.25" customHeight="1" x14ac:dyDescent="0.2">
      <c r="A203" s="18">
        <v>6</v>
      </c>
      <c r="B203" s="18" t="s">
        <v>101</v>
      </c>
      <c r="C203" s="18">
        <v>2</v>
      </c>
      <c r="D203" s="18" t="s">
        <v>7297</v>
      </c>
      <c r="E203" s="18" t="s">
        <v>7169</v>
      </c>
    </row>
    <row r="204" spans="1:5" ht="14.25" customHeight="1" x14ac:dyDescent="0.2">
      <c r="A204" s="18">
        <v>12</v>
      </c>
      <c r="B204" s="18" t="s">
        <v>101</v>
      </c>
      <c r="C204" s="18">
        <v>2</v>
      </c>
      <c r="D204" s="18">
        <v>1212</v>
      </c>
      <c r="E204" s="18">
        <v>6</v>
      </c>
    </row>
    <row r="205" spans="1:5" ht="14.25" customHeight="1" x14ac:dyDescent="0.2">
      <c r="A205" s="18">
        <v>67</v>
      </c>
      <c r="B205" s="18" t="s">
        <v>7169</v>
      </c>
      <c r="C205" s="18">
        <v>2</v>
      </c>
      <c r="D205" s="18">
        <v>12</v>
      </c>
      <c r="E205" s="18">
        <v>136</v>
      </c>
    </row>
    <row r="206" spans="1:5" ht="14.25" customHeight="1" x14ac:dyDescent="0.2">
      <c r="A206" s="18" t="s">
        <v>7164</v>
      </c>
      <c r="B206" s="18" t="s">
        <v>7167</v>
      </c>
      <c r="C206" s="18" t="s">
        <v>7169</v>
      </c>
      <c r="D206" s="18">
        <v>12</v>
      </c>
      <c r="E206" s="18">
        <v>67</v>
      </c>
    </row>
    <row r="207" spans="1:5" ht="14.25" customHeight="1" x14ac:dyDescent="0.2">
      <c r="A207" s="18">
        <v>12</v>
      </c>
      <c r="B207" s="18" t="s">
        <v>101</v>
      </c>
      <c r="C207" s="18">
        <v>211</v>
      </c>
      <c r="D207" s="18">
        <v>211</v>
      </c>
      <c r="E207" s="18">
        <v>-99</v>
      </c>
    </row>
    <row r="208" spans="1:5" ht="14.25" customHeight="1" x14ac:dyDescent="0.2">
      <c r="A208" s="18">
        <v>712</v>
      </c>
      <c r="B208" s="18" t="s">
        <v>7178</v>
      </c>
      <c r="C208" s="18">
        <v>12</v>
      </c>
      <c r="D208" s="18">
        <v>239</v>
      </c>
      <c r="E208" s="18">
        <v>1</v>
      </c>
    </row>
    <row r="209" spans="1:5" ht="14.25" customHeight="1" x14ac:dyDescent="0.2">
      <c r="A209" s="18" t="s">
        <v>7178</v>
      </c>
      <c r="B209" s="18">
        <v>4</v>
      </c>
      <c r="C209" s="18">
        <v>2</v>
      </c>
      <c r="D209" s="18" t="s">
        <v>6970</v>
      </c>
      <c r="E209" s="118" t="s">
        <v>7165</v>
      </c>
    </row>
    <row r="210" spans="1:5" ht="14.25" customHeight="1" x14ac:dyDescent="0.2">
      <c r="A210" s="18" t="s">
        <v>7242</v>
      </c>
      <c r="B210" s="18" t="s">
        <v>101</v>
      </c>
      <c r="C210" s="18">
        <v>2</v>
      </c>
      <c r="D210" s="18">
        <v>2</v>
      </c>
      <c r="E210" s="18">
        <v>2</v>
      </c>
    </row>
    <row r="211" spans="1:5" ht="14.25" customHeight="1" x14ac:dyDescent="0.2">
      <c r="A211" s="18" t="s">
        <v>101</v>
      </c>
      <c r="B211" s="18" t="s">
        <v>7192</v>
      </c>
      <c r="C211" s="18">
        <v>23</v>
      </c>
      <c r="D211" s="18" t="s">
        <v>7298</v>
      </c>
      <c r="E211" s="18" t="s">
        <v>7178</v>
      </c>
    </row>
    <row r="212" spans="1:5" ht="14.25" customHeight="1" x14ac:dyDescent="0.2">
      <c r="A212" s="18">
        <v>68</v>
      </c>
      <c r="B212" s="18" t="s">
        <v>101</v>
      </c>
      <c r="C212" s="18">
        <v>-999</v>
      </c>
      <c r="D212" s="18">
        <v>212</v>
      </c>
      <c r="E212" s="18">
        <v>136</v>
      </c>
    </row>
    <row r="213" spans="1:5" ht="14.25" customHeight="1" x14ac:dyDescent="0.2">
      <c r="A213" s="18">
        <v>7</v>
      </c>
      <c r="B213" s="18" t="s">
        <v>7264</v>
      </c>
      <c r="C213" s="18">
        <v>-999</v>
      </c>
      <c r="D213" s="18">
        <v>-999</v>
      </c>
      <c r="E213" s="18">
        <v>-999</v>
      </c>
    </row>
    <row r="214" spans="1:5" ht="14.25" customHeight="1" x14ac:dyDescent="0.2">
      <c r="A214" s="18">
        <v>12</v>
      </c>
      <c r="B214" s="18" t="s">
        <v>7299</v>
      </c>
      <c r="C214" s="18">
        <v>23</v>
      </c>
      <c r="D214" s="18" t="s">
        <v>7164</v>
      </c>
      <c r="E214" s="18">
        <v>6</v>
      </c>
    </row>
    <row r="215" spans="1:5" ht="14.25" customHeight="1" x14ac:dyDescent="0.2">
      <c r="A215" s="18">
        <v>8</v>
      </c>
      <c r="B215" s="18">
        <v>6</v>
      </c>
      <c r="C215" s="18">
        <v>211</v>
      </c>
      <c r="D215" s="118">
        <v>44756</v>
      </c>
      <c r="E215" s="18">
        <v>-99</v>
      </c>
    </row>
    <row r="216" spans="1:5" ht="14.25" customHeight="1" x14ac:dyDescent="0.2">
      <c r="A216" s="18">
        <v>12</v>
      </c>
      <c r="B216" s="18" t="s">
        <v>7237</v>
      </c>
      <c r="C216" s="18">
        <v>211</v>
      </c>
      <c r="D216" s="18">
        <v>2</v>
      </c>
      <c r="E216" s="18">
        <v>167</v>
      </c>
    </row>
    <row r="217" spans="1:5" ht="14.25" customHeight="1" x14ac:dyDescent="0.2">
      <c r="A217" s="18">
        <v>8</v>
      </c>
      <c r="B217" s="18" t="s">
        <v>7169</v>
      </c>
      <c r="C217" s="18">
        <v>2</v>
      </c>
      <c r="D217" s="18" t="s">
        <v>5654</v>
      </c>
      <c r="E217" s="18" t="s">
        <v>7178</v>
      </c>
    </row>
    <row r="218" spans="1:5" ht="14.25" customHeight="1" x14ac:dyDescent="0.2">
      <c r="A218" s="18">
        <v>-99</v>
      </c>
      <c r="B218" s="18">
        <v>7</v>
      </c>
      <c r="C218" s="18">
        <v>-999</v>
      </c>
      <c r="D218" s="18">
        <v>126</v>
      </c>
      <c r="E218" s="18">
        <v>-999</v>
      </c>
    </row>
    <row r="219" spans="1:5" ht="14.25" customHeight="1" x14ac:dyDescent="0.2">
      <c r="A219" s="18">
        <v>13</v>
      </c>
      <c r="B219" s="18">
        <v>-99</v>
      </c>
      <c r="C219" s="18">
        <v>-99</v>
      </c>
      <c r="D219" s="18">
        <v>-999</v>
      </c>
      <c r="E219" s="18">
        <v>-99</v>
      </c>
    </row>
    <row r="220" spans="1:5" ht="14.25" customHeight="1" x14ac:dyDescent="0.2">
      <c r="A220" s="18">
        <v>13</v>
      </c>
      <c r="B220" s="18" t="s">
        <v>101</v>
      </c>
      <c r="C220" s="18">
        <v>-99</v>
      </c>
      <c r="D220" s="18">
        <v>-99</v>
      </c>
      <c r="E220" s="18">
        <v>236</v>
      </c>
    </row>
    <row r="221" spans="1:5" ht="14.25" customHeight="1" x14ac:dyDescent="0.2">
      <c r="A221" s="18">
        <v>7</v>
      </c>
      <c r="B221" s="18">
        <v>236</v>
      </c>
      <c r="C221" s="18">
        <v>610</v>
      </c>
      <c r="D221" s="18" t="s">
        <v>7168</v>
      </c>
      <c r="E221" s="18">
        <v>6</v>
      </c>
    </row>
    <row r="222" spans="1:5" ht="14.25" customHeight="1" x14ac:dyDescent="0.2">
      <c r="A222" s="18">
        <v>13</v>
      </c>
      <c r="B222" s="18">
        <v>2</v>
      </c>
      <c r="C222" s="18">
        <v>2</v>
      </c>
      <c r="D222" s="18">
        <v>23</v>
      </c>
      <c r="E222" s="18">
        <v>-999</v>
      </c>
    </row>
    <row r="223" spans="1:5" ht="14.25" customHeight="1" x14ac:dyDescent="0.2">
      <c r="A223" s="18">
        <v>3</v>
      </c>
      <c r="B223" s="18">
        <v>-999</v>
      </c>
      <c r="C223" s="18">
        <v>-999</v>
      </c>
      <c r="D223" s="18">
        <v>12</v>
      </c>
      <c r="E223" s="18">
        <v>6</v>
      </c>
    </row>
    <row r="224" spans="1:5" ht="14.25" customHeight="1" x14ac:dyDescent="0.2">
      <c r="A224" s="18">
        <v>13</v>
      </c>
      <c r="B224" s="18" t="s">
        <v>7192</v>
      </c>
      <c r="C224" s="18">
        <v>-99</v>
      </c>
      <c r="D224" s="18">
        <v>-999</v>
      </c>
      <c r="E224" s="18" t="s">
        <v>7218</v>
      </c>
    </row>
    <row r="225" spans="1:5" ht="14.25" customHeight="1" x14ac:dyDescent="0.2">
      <c r="A225" s="18">
        <v>10</v>
      </c>
      <c r="B225" s="18" t="s">
        <v>7167</v>
      </c>
      <c r="C225" s="18">
        <v>-999</v>
      </c>
      <c r="D225" s="18" t="s">
        <v>7228</v>
      </c>
      <c r="E225" s="18" t="s">
        <v>7193</v>
      </c>
    </row>
    <row r="226" spans="1:5" ht="14.25" customHeight="1" x14ac:dyDescent="0.2">
      <c r="A226" s="18">
        <v>38</v>
      </c>
      <c r="B226" s="18" t="s">
        <v>7178</v>
      </c>
      <c r="C226" s="18" t="s">
        <v>101</v>
      </c>
      <c r="D226" s="18">
        <v>17</v>
      </c>
      <c r="E226" s="18">
        <v>2</v>
      </c>
    </row>
    <row r="227" spans="1:5" ht="14.25" customHeight="1" x14ac:dyDescent="0.2">
      <c r="A227" s="18">
        <v>13</v>
      </c>
      <c r="B227" s="18" t="s">
        <v>7169</v>
      </c>
      <c r="C227" s="18">
        <v>1</v>
      </c>
      <c r="D227" s="18">
        <v>12</v>
      </c>
      <c r="E227" s="18">
        <v>16</v>
      </c>
    </row>
    <row r="228" spans="1:5" ht="14.25" customHeight="1" x14ac:dyDescent="0.2">
      <c r="A228" s="18">
        <v>12</v>
      </c>
      <c r="B228" s="18" t="s">
        <v>7164</v>
      </c>
      <c r="C228" s="18">
        <v>23</v>
      </c>
      <c r="D228" s="18" t="s">
        <v>7205</v>
      </c>
      <c r="E228" s="18" t="s">
        <v>7175</v>
      </c>
    </row>
    <row r="229" spans="1:5" ht="14.25" customHeight="1" x14ac:dyDescent="0.2">
      <c r="A229" s="18">
        <v>-99</v>
      </c>
      <c r="B229" s="18" t="s">
        <v>7178</v>
      </c>
      <c r="C229" s="18">
        <v>-99</v>
      </c>
      <c r="D229" s="18">
        <v>1</v>
      </c>
      <c r="E229" s="18" t="s">
        <v>881</v>
      </c>
    </row>
    <row r="230" spans="1:5" ht="14.25" customHeight="1" x14ac:dyDescent="0.2">
      <c r="A230" s="18">
        <v>37</v>
      </c>
      <c r="B230" s="18">
        <v>-99</v>
      </c>
      <c r="C230" s="18">
        <v>-99</v>
      </c>
      <c r="D230" s="18" t="s">
        <v>7168</v>
      </c>
      <c r="E230" s="18">
        <v>3</v>
      </c>
    </row>
    <row r="231" spans="1:5" ht="14.25" customHeight="1" x14ac:dyDescent="0.2">
      <c r="A231" s="18">
        <v>-99</v>
      </c>
      <c r="B231" s="18" t="s">
        <v>7304</v>
      </c>
      <c r="C231" s="18">
        <v>-99</v>
      </c>
      <c r="D231" s="18" t="s">
        <v>125</v>
      </c>
      <c r="E231" s="18">
        <v>123</v>
      </c>
    </row>
    <row r="232" spans="1:5" ht="14.25" customHeight="1" x14ac:dyDescent="0.2">
      <c r="A232" s="18">
        <v>7</v>
      </c>
      <c r="B232" s="18">
        <v>-99</v>
      </c>
      <c r="C232" s="18">
        <v>-99</v>
      </c>
      <c r="D232" s="18" t="s">
        <v>6999</v>
      </c>
      <c r="E232" s="18">
        <v>-99</v>
      </c>
    </row>
    <row r="233" spans="1:5" ht="14.25" customHeight="1" x14ac:dyDescent="0.2">
      <c r="A233" s="18">
        <v>8</v>
      </c>
      <c r="B233" s="18" t="s">
        <v>4417</v>
      </c>
      <c r="C233" s="18">
        <v>-999</v>
      </c>
      <c r="D233" s="18">
        <v>-99</v>
      </c>
      <c r="E233" s="18" t="s">
        <v>562</v>
      </c>
    </row>
    <row r="234" spans="1:5" ht="14.25" customHeight="1" x14ac:dyDescent="0.2">
      <c r="A234" s="18" t="s">
        <v>7242</v>
      </c>
      <c r="B234" s="18">
        <v>-999</v>
      </c>
      <c r="C234" s="18">
        <v>-999</v>
      </c>
      <c r="D234" s="18">
        <v>-999</v>
      </c>
      <c r="E234" s="18">
        <v>-999</v>
      </c>
    </row>
    <row r="235" spans="1:5" ht="14.25" customHeight="1" x14ac:dyDescent="0.2">
      <c r="A235" s="18">
        <v>12</v>
      </c>
      <c r="B235" s="18">
        <v>12</v>
      </c>
      <c r="C235" s="18">
        <v>7</v>
      </c>
      <c r="D235" s="18">
        <v>-99</v>
      </c>
      <c r="E235" s="18">
        <v>7</v>
      </c>
    </row>
    <row r="236" spans="1:5" ht="14.25" customHeight="1" x14ac:dyDescent="0.2">
      <c r="A236" s="18">
        <v>13</v>
      </c>
      <c r="B236" s="18" t="s">
        <v>7192</v>
      </c>
      <c r="C236" s="18">
        <v>212</v>
      </c>
      <c r="D236" s="18" t="s">
        <v>125</v>
      </c>
      <c r="E236" s="18">
        <v>2</v>
      </c>
    </row>
    <row r="237" spans="1:5" ht="14.25" customHeight="1" x14ac:dyDescent="0.2">
      <c r="A237" s="18" t="s">
        <v>7178</v>
      </c>
      <c r="B237" s="18" t="s">
        <v>101</v>
      </c>
      <c r="C237" s="18">
        <v>-999</v>
      </c>
      <c r="D237" s="18" t="s">
        <v>7194</v>
      </c>
      <c r="E237" s="18">
        <v>16</v>
      </c>
    </row>
    <row r="238" spans="1:5" ht="14.25" customHeight="1" x14ac:dyDescent="0.2">
      <c r="A238" s="18">
        <v>13</v>
      </c>
      <c r="B238" s="18" t="s">
        <v>7178</v>
      </c>
      <c r="C238" s="18">
        <v>2</v>
      </c>
      <c r="D238" s="18" t="s">
        <v>101</v>
      </c>
      <c r="E238" s="18" t="s">
        <v>101</v>
      </c>
    </row>
    <row r="239" spans="1:5" ht="14.25" customHeight="1" x14ac:dyDescent="0.2">
      <c r="A239" s="18">
        <v>-99</v>
      </c>
      <c r="B239" s="18" t="s">
        <v>101</v>
      </c>
      <c r="C239" s="18">
        <v>2</v>
      </c>
      <c r="D239" s="18" t="s">
        <v>7206</v>
      </c>
      <c r="E239" s="18" t="s">
        <v>101</v>
      </c>
    </row>
    <row r="240" spans="1:5" ht="14.25" customHeight="1" x14ac:dyDescent="0.2">
      <c r="A240" s="18">
        <v>13</v>
      </c>
      <c r="B240" s="18">
        <v>-99</v>
      </c>
      <c r="C240" s="18">
        <v>-99</v>
      </c>
      <c r="D240" s="18">
        <v>-99</v>
      </c>
      <c r="E240" s="18">
        <v>-999</v>
      </c>
    </row>
    <row r="241" spans="1:5" ht="14.25" customHeight="1" x14ac:dyDescent="0.2">
      <c r="A241" s="18">
        <v>-99</v>
      </c>
      <c r="B241" s="18" t="s">
        <v>101</v>
      </c>
      <c r="C241" s="18">
        <v>2</v>
      </c>
      <c r="D241" s="18">
        <v>-99</v>
      </c>
      <c r="E241" s="18" t="s">
        <v>7307</v>
      </c>
    </row>
    <row r="242" spans="1:5" ht="14.25" customHeight="1" x14ac:dyDescent="0.2">
      <c r="A242" s="18">
        <v>-99</v>
      </c>
      <c r="B242" s="18">
        <v>-99</v>
      </c>
      <c r="C242" s="18">
        <v>-99</v>
      </c>
      <c r="D242" s="18" t="s">
        <v>7168</v>
      </c>
      <c r="E242" s="18">
        <v>-99</v>
      </c>
    </row>
    <row r="243" spans="1:5" ht="14.25" customHeight="1" x14ac:dyDescent="0.2">
      <c r="A243" s="18">
        <v>38</v>
      </c>
      <c r="B243" s="18" t="s">
        <v>7178</v>
      </c>
      <c r="C243" s="18">
        <v>23</v>
      </c>
      <c r="D243" s="18">
        <v>-99</v>
      </c>
      <c r="E243" s="18">
        <v>-999</v>
      </c>
    </row>
    <row r="244" spans="1:5" ht="14.25" customHeight="1" x14ac:dyDescent="0.2">
      <c r="A244" s="18">
        <v>6</v>
      </c>
      <c r="B244" s="18" t="s">
        <v>7283</v>
      </c>
      <c r="C244" s="18">
        <v>12</v>
      </c>
      <c r="D244" s="18">
        <v>-999</v>
      </c>
      <c r="E244" s="18" t="s">
        <v>7178</v>
      </c>
    </row>
    <row r="245" spans="1:5" ht="14.25" customHeight="1" x14ac:dyDescent="0.2">
      <c r="A245" s="118" t="s">
        <v>7181</v>
      </c>
      <c r="B245" s="18">
        <v>3</v>
      </c>
      <c r="C245" s="18">
        <v>26</v>
      </c>
      <c r="D245" s="18" t="s">
        <v>7228</v>
      </c>
      <c r="E245" s="18" t="s">
        <v>7280</v>
      </c>
    </row>
    <row r="246" spans="1:5" ht="14.25" customHeight="1" x14ac:dyDescent="0.2">
      <c r="A246" s="18" t="s">
        <v>7180</v>
      </c>
      <c r="B246" s="18" t="s">
        <v>881</v>
      </c>
      <c r="C246" s="18">
        <v>12</v>
      </c>
      <c r="D246" s="18">
        <v>-99</v>
      </c>
      <c r="E246" s="18">
        <v>2</v>
      </c>
    </row>
    <row r="247" spans="1:5" ht="14.25" customHeight="1" x14ac:dyDescent="0.2">
      <c r="A247" s="18">
        <v>378</v>
      </c>
      <c r="B247" s="18" t="s">
        <v>7184</v>
      </c>
      <c r="C247" s="18">
        <v>3</v>
      </c>
      <c r="D247" s="118" t="s">
        <v>6995</v>
      </c>
      <c r="E247" s="18">
        <v>-99</v>
      </c>
    </row>
    <row r="248" spans="1:5" ht="14.25" customHeight="1" x14ac:dyDescent="0.2">
      <c r="A248" s="18">
        <v>3</v>
      </c>
      <c r="B248" s="18">
        <v>2</v>
      </c>
      <c r="C248" s="18">
        <v>211</v>
      </c>
      <c r="D248" s="18" t="s">
        <v>7168</v>
      </c>
      <c r="E248" s="18" t="s">
        <v>7309</v>
      </c>
    </row>
    <row r="249" spans="1:5" ht="14.25" customHeight="1" x14ac:dyDescent="0.2">
      <c r="A249" s="18">
        <v>712</v>
      </c>
      <c r="B249" s="18" t="s">
        <v>7178</v>
      </c>
      <c r="C249" s="18">
        <v>23</v>
      </c>
      <c r="D249" s="18">
        <v>12</v>
      </c>
      <c r="E249" s="18">
        <v>168</v>
      </c>
    </row>
    <row r="250" spans="1:5" ht="14.25" customHeight="1" x14ac:dyDescent="0.2">
      <c r="A250" s="18">
        <v>-99</v>
      </c>
      <c r="B250" s="18" t="s">
        <v>7178</v>
      </c>
      <c r="C250" s="18">
        <v>23</v>
      </c>
      <c r="D250" s="18" t="s">
        <v>7228</v>
      </c>
      <c r="E250" s="18">
        <v>36</v>
      </c>
    </row>
    <row r="251" spans="1:5" ht="14.25" customHeight="1" x14ac:dyDescent="0.2">
      <c r="A251" s="18">
        <v>-99</v>
      </c>
      <c r="B251" s="18">
        <v>-99</v>
      </c>
      <c r="C251" s="18">
        <v>2</v>
      </c>
      <c r="D251" s="18" t="s">
        <v>7168</v>
      </c>
      <c r="E251" s="18" t="s">
        <v>7178</v>
      </c>
    </row>
    <row r="252" spans="1:5" ht="14.25" customHeight="1" x14ac:dyDescent="0.2">
      <c r="A252" s="18">
        <v>7</v>
      </c>
      <c r="B252" s="18">
        <v>310</v>
      </c>
      <c r="C252" s="18">
        <v>23</v>
      </c>
      <c r="D252" s="18" t="s">
        <v>7185</v>
      </c>
      <c r="E252" s="18">
        <v>210</v>
      </c>
    </row>
    <row r="253" spans="1:5" ht="14.25" customHeight="1" x14ac:dyDescent="0.2">
      <c r="A253" s="18" t="s">
        <v>7312</v>
      </c>
      <c r="B253" s="18">
        <v>-999</v>
      </c>
      <c r="C253" s="18">
        <v>2</v>
      </c>
      <c r="D253" s="18" t="s">
        <v>125</v>
      </c>
      <c r="E253" s="18">
        <v>3610</v>
      </c>
    </row>
    <row r="254" spans="1:5" ht="14.25" customHeight="1" x14ac:dyDescent="0.2">
      <c r="A254" s="18">
        <v>8</v>
      </c>
      <c r="B254" s="18" t="s">
        <v>7197</v>
      </c>
      <c r="C254" s="18">
        <v>26</v>
      </c>
      <c r="D254" s="18" t="s">
        <v>7168</v>
      </c>
      <c r="E254" s="18" t="s">
        <v>7310</v>
      </c>
    </row>
    <row r="255" spans="1:5" ht="14.25" customHeight="1" x14ac:dyDescent="0.2">
      <c r="A255" s="18">
        <v>13</v>
      </c>
      <c r="B255" s="18">
        <v>27</v>
      </c>
      <c r="C255" s="18">
        <v>2711</v>
      </c>
      <c r="D255" s="18" t="s">
        <v>7311</v>
      </c>
      <c r="E255" s="18" t="s">
        <v>7313</v>
      </c>
    </row>
    <row r="256" spans="1:5" ht="14.25" customHeight="1" x14ac:dyDescent="0.2">
      <c r="A256" s="18">
        <v>27</v>
      </c>
      <c r="B256" s="18" t="s">
        <v>7242</v>
      </c>
      <c r="C256" s="18">
        <v>2</v>
      </c>
      <c r="D256" s="18">
        <v>127</v>
      </c>
      <c r="E256" s="18">
        <v>-99</v>
      </c>
    </row>
    <row r="257" spans="1:5" ht="14.25" customHeight="1" x14ac:dyDescent="0.2">
      <c r="A257" s="18">
        <v>-999</v>
      </c>
      <c r="B257" s="18" t="s">
        <v>7169</v>
      </c>
      <c r="C257" s="18">
        <v>-99</v>
      </c>
      <c r="D257" s="118" t="s">
        <v>562</v>
      </c>
      <c r="E257" s="18" t="s">
        <v>7314</v>
      </c>
    </row>
    <row r="258" spans="1:5" ht="14.25" customHeight="1" x14ac:dyDescent="0.2">
      <c r="A258" s="18">
        <v>6</v>
      </c>
      <c r="B258" s="18" t="s">
        <v>101</v>
      </c>
      <c r="C258" s="18">
        <v>2</v>
      </c>
      <c r="D258" s="18" t="s">
        <v>7315</v>
      </c>
      <c r="E258" s="18">
        <v>6</v>
      </c>
    </row>
    <row r="259" spans="1:5" ht="14.25" customHeight="1" x14ac:dyDescent="0.2">
      <c r="A259" s="18">
        <v>-99</v>
      </c>
      <c r="B259" s="18" t="s">
        <v>101</v>
      </c>
      <c r="C259" s="18">
        <v>-99</v>
      </c>
      <c r="D259" s="18" t="s">
        <v>6993</v>
      </c>
      <c r="E259" s="18" t="s">
        <v>7183</v>
      </c>
    </row>
    <row r="260" spans="1:5" ht="14.25" customHeight="1" x14ac:dyDescent="0.2">
      <c r="A260" s="18">
        <v>8</v>
      </c>
      <c r="B260" s="18" t="s">
        <v>7192</v>
      </c>
      <c r="C260" s="18">
        <v>-99</v>
      </c>
      <c r="D260" s="18" t="s">
        <v>101</v>
      </c>
      <c r="E260" s="18">
        <v>-99</v>
      </c>
    </row>
    <row r="261" spans="1:5" ht="14.25" customHeight="1" x14ac:dyDescent="0.2">
      <c r="A261" s="18">
        <v>3</v>
      </c>
      <c r="B261" s="18">
        <v>2</v>
      </c>
      <c r="C261" s="18">
        <v>23</v>
      </c>
      <c r="D261" s="18">
        <v>2</v>
      </c>
      <c r="E261" s="18" t="s">
        <v>881</v>
      </c>
    </row>
    <row r="262" spans="1:5" ht="14.25" customHeight="1" x14ac:dyDescent="0.2">
      <c r="A262" s="18">
        <v>3</v>
      </c>
      <c r="B262" s="18" t="s">
        <v>101</v>
      </c>
      <c r="C262" s="18">
        <v>2</v>
      </c>
      <c r="D262" s="18" t="s">
        <v>125</v>
      </c>
      <c r="E262" s="18" t="s">
        <v>101</v>
      </c>
    </row>
    <row r="263" spans="1:5" ht="14.25" customHeight="1" x14ac:dyDescent="0.2">
      <c r="A263" s="18">
        <v>3</v>
      </c>
      <c r="B263" s="18">
        <v>-99</v>
      </c>
      <c r="C263" s="18">
        <v>2</v>
      </c>
      <c r="D263" s="18" t="s">
        <v>125</v>
      </c>
      <c r="E263" s="18">
        <v>6</v>
      </c>
    </row>
    <row r="264" spans="1:5" ht="14.25" customHeight="1" x14ac:dyDescent="0.2">
      <c r="A264" s="18">
        <v>-999</v>
      </c>
      <c r="B264" s="18" t="s">
        <v>7169</v>
      </c>
      <c r="C264" s="18">
        <v>23</v>
      </c>
      <c r="D264" s="18">
        <v>1</v>
      </c>
      <c r="E264" s="18">
        <v>6</v>
      </c>
    </row>
    <row r="265" spans="1:5" ht="14.25" customHeight="1" x14ac:dyDescent="0.2">
      <c r="A265" s="18">
        <v>7</v>
      </c>
      <c r="B265" s="18" t="s">
        <v>101</v>
      </c>
      <c r="C265" s="18">
        <v>-999</v>
      </c>
      <c r="D265" s="18" t="s">
        <v>7280</v>
      </c>
      <c r="E265" s="18">
        <v>2</v>
      </c>
    </row>
    <row r="266" spans="1:5" ht="14.25" customHeight="1" x14ac:dyDescent="0.2">
      <c r="A266" s="18">
        <v>-999</v>
      </c>
      <c r="B266" s="18" t="s">
        <v>7180</v>
      </c>
      <c r="C266" s="18" t="s">
        <v>7268</v>
      </c>
      <c r="D266" s="18" t="s">
        <v>125</v>
      </c>
      <c r="E266" s="18">
        <v>36</v>
      </c>
    </row>
    <row r="267" spans="1:5" ht="14.25" customHeight="1" x14ac:dyDescent="0.2">
      <c r="A267" s="18" t="s">
        <v>7238</v>
      </c>
      <c r="B267" s="18">
        <v>2</v>
      </c>
      <c r="C267" s="18">
        <v>-999</v>
      </c>
      <c r="D267" s="18">
        <v>2712</v>
      </c>
      <c r="E267" s="18">
        <v>-999</v>
      </c>
    </row>
    <row r="268" spans="1:5" ht="14.25" customHeight="1" x14ac:dyDescent="0.2">
      <c r="A268" s="18">
        <v>6</v>
      </c>
      <c r="B268" s="18">
        <v>23</v>
      </c>
      <c r="C268" s="18">
        <v>2</v>
      </c>
      <c r="D268" s="18">
        <v>-999</v>
      </c>
      <c r="E268" s="18">
        <v>2</v>
      </c>
    </row>
    <row r="269" spans="1:5" ht="14.25" customHeight="1" x14ac:dyDescent="0.2">
      <c r="A269" s="18">
        <v>-99</v>
      </c>
      <c r="B269" s="18" t="s">
        <v>101</v>
      </c>
      <c r="C269" s="18">
        <v>-999</v>
      </c>
      <c r="D269" s="18" t="s">
        <v>7317</v>
      </c>
      <c r="E269" s="18">
        <v>710</v>
      </c>
    </row>
    <row r="270" spans="1:5" ht="14.25" customHeight="1" x14ac:dyDescent="0.2">
      <c r="A270" s="18" t="s">
        <v>101</v>
      </c>
      <c r="B270" s="18">
        <v>-99</v>
      </c>
      <c r="C270" s="18">
        <v>-999</v>
      </c>
      <c r="D270" s="18" t="s">
        <v>125</v>
      </c>
      <c r="E270" s="18" t="s">
        <v>101</v>
      </c>
    </row>
    <row r="271" spans="1:5" ht="14.25" customHeight="1" x14ac:dyDescent="0.2">
      <c r="A271" s="18">
        <v>1</v>
      </c>
      <c r="B271" s="18" t="s">
        <v>101</v>
      </c>
      <c r="C271" s="18">
        <v>1</v>
      </c>
      <c r="D271" s="18" t="s">
        <v>7168</v>
      </c>
      <c r="E271" s="118" t="s">
        <v>7164</v>
      </c>
    </row>
    <row r="272" spans="1:5" ht="14.25" customHeight="1" x14ac:dyDescent="0.2">
      <c r="A272" s="18">
        <v>-99</v>
      </c>
      <c r="B272" s="18" t="s">
        <v>101</v>
      </c>
      <c r="C272" s="18">
        <v>23</v>
      </c>
      <c r="D272" s="18" t="s">
        <v>881</v>
      </c>
      <c r="E272" s="18">
        <v>311</v>
      </c>
    </row>
    <row r="273" spans="1:5" ht="14.25" customHeight="1" x14ac:dyDescent="0.2">
      <c r="A273" s="18">
        <v>6</v>
      </c>
      <c r="B273" s="18">
        <v>-99</v>
      </c>
      <c r="C273" s="18">
        <v>-99</v>
      </c>
      <c r="D273" s="18">
        <v>23</v>
      </c>
      <c r="E273" s="18">
        <v>-99</v>
      </c>
    </row>
    <row r="274" spans="1:5" ht="14.25" customHeight="1" x14ac:dyDescent="0.2">
      <c r="A274" s="18" t="s">
        <v>101</v>
      </c>
      <c r="B274" s="18" t="s">
        <v>101</v>
      </c>
      <c r="C274" s="18">
        <v>2</v>
      </c>
      <c r="D274" s="18">
        <v>-99</v>
      </c>
      <c r="E274" s="18" t="s">
        <v>125</v>
      </c>
    </row>
    <row r="275" spans="1:5" ht="14.25" customHeight="1" x14ac:dyDescent="0.2">
      <c r="A275" s="18">
        <v>-99</v>
      </c>
      <c r="B275" s="18">
        <v>-999</v>
      </c>
      <c r="C275" s="18">
        <v>-99</v>
      </c>
      <c r="D275" s="18">
        <v>1</v>
      </c>
      <c r="E275" s="18">
        <v>-999</v>
      </c>
    </row>
    <row r="276" spans="1:5" ht="14.25" customHeight="1" x14ac:dyDescent="0.2">
      <c r="A276" s="18" t="s">
        <v>2707</v>
      </c>
      <c r="B276" s="18" t="s">
        <v>7184</v>
      </c>
      <c r="C276" s="18">
        <v>26</v>
      </c>
      <c r="D276" s="18">
        <v>-999</v>
      </c>
      <c r="E276" s="18" t="s">
        <v>7169</v>
      </c>
    </row>
    <row r="277" spans="1:5" ht="14.25" customHeight="1" x14ac:dyDescent="0.2">
      <c r="A277" s="18">
        <v>-99</v>
      </c>
      <c r="B277" s="18" t="s">
        <v>7169</v>
      </c>
      <c r="C277" s="18">
        <v>2</v>
      </c>
      <c r="D277" s="18" t="s">
        <v>7184</v>
      </c>
      <c r="E277" s="18" t="s">
        <v>125</v>
      </c>
    </row>
    <row r="278" spans="1:5" ht="14.25" customHeight="1" x14ac:dyDescent="0.2">
      <c r="A278" s="18">
        <v>712</v>
      </c>
      <c r="B278" s="18">
        <v>-99</v>
      </c>
      <c r="C278" s="18">
        <v>-99</v>
      </c>
      <c r="D278" s="18" t="s">
        <v>7185</v>
      </c>
      <c r="E278" s="18">
        <v>-999</v>
      </c>
    </row>
    <row r="279" spans="1:5" ht="14.25" customHeight="1" x14ac:dyDescent="0.2">
      <c r="A279" s="18">
        <v>13</v>
      </c>
      <c r="B279" s="18" t="s">
        <v>101</v>
      </c>
      <c r="C279" s="18">
        <v>2</v>
      </c>
      <c r="D279" s="18">
        <v>-99</v>
      </c>
      <c r="E279" s="18">
        <v>-99</v>
      </c>
    </row>
    <row r="280" spans="1:5" ht="14.25" customHeight="1" x14ac:dyDescent="0.2">
      <c r="A280" s="18">
        <v>-99</v>
      </c>
      <c r="B280" s="18">
        <v>-999</v>
      </c>
      <c r="C280" s="18">
        <v>2711</v>
      </c>
      <c r="D280" s="18">
        <v>2</v>
      </c>
      <c r="E280" s="18" t="s">
        <v>101</v>
      </c>
    </row>
    <row r="281" spans="1:5" ht="14.25" customHeight="1" x14ac:dyDescent="0.2">
      <c r="A281" s="18">
        <v>13</v>
      </c>
      <c r="B281" s="18">
        <v>-99</v>
      </c>
      <c r="C281" s="18">
        <v>-99</v>
      </c>
      <c r="D281" s="18">
        <v>1</v>
      </c>
      <c r="E281" s="18" t="s">
        <v>125</v>
      </c>
    </row>
    <row r="282" spans="1:5" ht="14.25" customHeight="1" x14ac:dyDescent="0.2">
      <c r="A282" s="18">
        <v>6</v>
      </c>
      <c r="B282" s="18" t="s">
        <v>7169</v>
      </c>
      <c r="C282" s="18">
        <v>2</v>
      </c>
      <c r="D282" s="18" t="s">
        <v>125</v>
      </c>
      <c r="E282" s="18">
        <v>1</v>
      </c>
    </row>
    <row r="283" spans="1:5" ht="14.25" customHeight="1" x14ac:dyDescent="0.2">
      <c r="A283" s="18">
        <v>13</v>
      </c>
      <c r="B283" s="18" t="s">
        <v>101</v>
      </c>
      <c r="C283" s="18" t="s">
        <v>7205</v>
      </c>
      <c r="D283" s="18">
        <v>-999</v>
      </c>
      <c r="E283" s="18" t="s">
        <v>562</v>
      </c>
    </row>
    <row r="284" spans="1:5" ht="14.25" customHeight="1" x14ac:dyDescent="0.2">
      <c r="A284" s="18">
        <v>-99</v>
      </c>
      <c r="B284" s="18" t="s">
        <v>7164</v>
      </c>
      <c r="C284" s="18">
        <v>2</v>
      </c>
      <c r="D284" s="18">
        <v>2</v>
      </c>
      <c r="E284" s="18">
        <v>6</v>
      </c>
    </row>
    <row r="285" spans="1:5" ht="14.25" customHeight="1" x14ac:dyDescent="0.2">
      <c r="A285" s="18">
        <v>6</v>
      </c>
      <c r="B285" s="18">
        <v>-99</v>
      </c>
      <c r="C285" s="18">
        <v>-99</v>
      </c>
      <c r="D285" s="18" t="s">
        <v>7268</v>
      </c>
      <c r="E285" s="18">
        <v>-99</v>
      </c>
    </row>
    <row r="286" spans="1:5" ht="14.25" customHeight="1" x14ac:dyDescent="0.2">
      <c r="A286" s="18">
        <v>7</v>
      </c>
      <c r="B286" s="18" t="s">
        <v>7178</v>
      </c>
      <c r="C286" s="18">
        <v>2</v>
      </c>
      <c r="D286" s="18">
        <v>-99</v>
      </c>
      <c r="E286" s="18" t="s">
        <v>7178</v>
      </c>
    </row>
    <row r="287" spans="1:5" ht="14.25" customHeight="1" x14ac:dyDescent="0.2">
      <c r="A287" s="18">
        <v>-99</v>
      </c>
      <c r="B287" s="18">
        <v>2</v>
      </c>
      <c r="C287" s="18">
        <v>-999</v>
      </c>
      <c r="D287" s="18">
        <v>-999</v>
      </c>
      <c r="E287" s="18">
        <v>26</v>
      </c>
    </row>
    <row r="288" spans="1:5" ht="14.25" customHeight="1" x14ac:dyDescent="0.2">
      <c r="A288" s="18" t="s">
        <v>7178</v>
      </c>
      <c r="B288" s="18">
        <v>-99</v>
      </c>
      <c r="C288" s="18">
        <v>-99</v>
      </c>
      <c r="D288" s="18" t="s">
        <v>7174</v>
      </c>
      <c r="E288" s="18">
        <v>-999</v>
      </c>
    </row>
    <row r="289" spans="1:5" ht="14.25" customHeight="1" x14ac:dyDescent="0.2">
      <c r="A289" s="18">
        <v>-99</v>
      </c>
      <c r="B289" s="18">
        <v>2</v>
      </c>
      <c r="C289" s="18">
        <v>211</v>
      </c>
      <c r="D289" s="18">
        <v>-99</v>
      </c>
      <c r="E289" s="18">
        <v>-99</v>
      </c>
    </row>
    <row r="290" spans="1:5" ht="14.25" customHeight="1" x14ac:dyDescent="0.2">
      <c r="A290" s="18" t="s">
        <v>101</v>
      </c>
      <c r="B290" s="18">
        <v>-99</v>
      </c>
      <c r="C290" s="18">
        <v>-99</v>
      </c>
      <c r="D290" s="18">
        <v>126</v>
      </c>
      <c r="E290" s="18">
        <v>-99</v>
      </c>
    </row>
    <row r="291" spans="1:5" ht="14.25" customHeight="1" x14ac:dyDescent="0.2">
      <c r="A291" s="18">
        <v>12</v>
      </c>
      <c r="B291" s="18" t="s">
        <v>7169</v>
      </c>
      <c r="C291" s="18">
        <v>-99</v>
      </c>
      <c r="D291" s="18">
        <v>-99</v>
      </c>
      <c r="E291" s="18" t="s">
        <v>7225</v>
      </c>
    </row>
    <row r="292" spans="1:5" ht="14.25" customHeight="1" x14ac:dyDescent="0.2">
      <c r="A292" s="18">
        <v>6</v>
      </c>
      <c r="B292" s="18">
        <v>-999</v>
      </c>
      <c r="C292" s="18">
        <v>-99</v>
      </c>
      <c r="D292" s="18" t="s">
        <v>125</v>
      </c>
      <c r="E292" s="18">
        <v>-999</v>
      </c>
    </row>
    <row r="293" spans="1:5" ht="14.25" customHeight="1" x14ac:dyDescent="0.2">
      <c r="A293" s="18">
        <v>11</v>
      </c>
      <c r="B293" s="18" t="s">
        <v>7178</v>
      </c>
      <c r="C293" s="18">
        <v>2310</v>
      </c>
      <c r="D293" s="18">
        <v>-999</v>
      </c>
      <c r="E293" s="18" t="s">
        <v>101</v>
      </c>
    </row>
    <row r="294" spans="1:5" ht="14.25" customHeight="1" x14ac:dyDescent="0.2">
      <c r="A294" s="18">
        <v>-99</v>
      </c>
      <c r="B294" s="18" t="s">
        <v>101</v>
      </c>
      <c r="C294" s="18">
        <v>1</v>
      </c>
      <c r="D294" s="18" t="s">
        <v>7168</v>
      </c>
      <c r="E294" s="18" t="s">
        <v>101</v>
      </c>
    </row>
    <row r="295" spans="1:5" ht="14.25" customHeight="1" x14ac:dyDescent="0.2">
      <c r="A295" s="18">
        <v>-99</v>
      </c>
      <c r="B295" s="18">
        <v>-99</v>
      </c>
      <c r="C295" s="18">
        <v>-99</v>
      </c>
      <c r="D295" s="18" t="s">
        <v>7178</v>
      </c>
      <c r="E295" s="18">
        <v>-99</v>
      </c>
    </row>
    <row r="296" spans="1:5" ht="14.25" customHeight="1" x14ac:dyDescent="0.2">
      <c r="A296" s="18">
        <v>68</v>
      </c>
      <c r="B296" s="18">
        <v>-99</v>
      </c>
      <c r="C296" s="18">
        <v>-99</v>
      </c>
      <c r="D296" s="18">
        <v>-99</v>
      </c>
      <c r="E296" s="18">
        <v>-999</v>
      </c>
    </row>
    <row r="297" spans="1:5" ht="14.25" customHeight="1" x14ac:dyDescent="0.2">
      <c r="A297" s="18">
        <v>-99</v>
      </c>
      <c r="B297" s="18">
        <v>26</v>
      </c>
      <c r="C297" s="18">
        <v>1</v>
      </c>
      <c r="D297" s="18">
        <v>2</v>
      </c>
      <c r="E297" s="18">
        <v>-99</v>
      </c>
    </row>
    <row r="298" spans="1:5" ht="14.25" customHeight="1" x14ac:dyDescent="0.2">
      <c r="A298" s="18">
        <v>13</v>
      </c>
      <c r="B298" s="18">
        <v>-99</v>
      </c>
      <c r="C298" s="18">
        <v>-999</v>
      </c>
      <c r="D298" s="18" t="s">
        <v>7184</v>
      </c>
      <c r="E298" s="18">
        <v>6</v>
      </c>
    </row>
    <row r="299" spans="1:5" ht="14.25" customHeight="1" x14ac:dyDescent="0.2">
      <c r="A299" s="18">
        <v>13</v>
      </c>
      <c r="B299" s="18">
        <v>12</v>
      </c>
      <c r="C299" s="18">
        <v>2</v>
      </c>
      <c r="D299" s="18" t="s">
        <v>125</v>
      </c>
      <c r="E299" s="18" t="s">
        <v>125</v>
      </c>
    </row>
    <row r="300" spans="1:5" ht="14.25" customHeight="1" x14ac:dyDescent="0.2">
      <c r="A300" s="18">
        <v>-99</v>
      </c>
      <c r="B300" s="18" t="s">
        <v>7321</v>
      </c>
      <c r="C300" s="18">
        <v>2</v>
      </c>
      <c r="D300" s="18" t="s">
        <v>125</v>
      </c>
      <c r="E300" s="18">
        <v>310</v>
      </c>
    </row>
    <row r="301" spans="1:5" ht="14.25" customHeight="1" x14ac:dyDescent="0.2">
      <c r="A301" s="18" t="s">
        <v>7242</v>
      </c>
      <c r="B301" s="18">
        <v>-99</v>
      </c>
      <c r="C301" s="18">
        <v>-99</v>
      </c>
      <c r="D301" s="18" t="s">
        <v>7205</v>
      </c>
      <c r="E301" s="18">
        <v>-99</v>
      </c>
    </row>
    <row r="302" spans="1:5" ht="14.25" customHeight="1" x14ac:dyDescent="0.2">
      <c r="A302" s="18" t="s">
        <v>7178</v>
      </c>
      <c r="B302" s="18" t="s">
        <v>101</v>
      </c>
      <c r="C302" s="18">
        <v>-999</v>
      </c>
      <c r="D302" s="18">
        <v>-99</v>
      </c>
      <c r="E302" s="18">
        <v>6</v>
      </c>
    </row>
    <row r="303" spans="1:5" ht="14.25" customHeight="1" x14ac:dyDescent="0.2">
      <c r="A303" s="18">
        <v>-99</v>
      </c>
      <c r="B303" s="18">
        <v>2</v>
      </c>
      <c r="C303" s="18">
        <v>2</v>
      </c>
      <c r="D303" s="18" t="s">
        <v>101</v>
      </c>
      <c r="E303" s="18" t="s">
        <v>101</v>
      </c>
    </row>
    <row r="304" spans="1:5" ht="14.25" customHeight="1" x14ac:dyDescent="0.2">
      <c r="A304" s="18">
        <v>-99</v>
      </c>
      <c r="B304" s="18">
        <v>-99</v>
      </c>
      <c r="C304" s="18">
        <v>-99</v>
      </c>
      <c r="D304" s="18">
        <v>3</v>
      </c>
      <c r="E304" s="18">
        <v>-99</v>
      </c>
    </row>
    <row r="305" spans="1:5" ht="14.25" customHeight="1" x14ac:dyDescent="0.2">
      <c r="A305" s="18">
        <v>8</v>
      </c>
      <c r="B305" s="18">
        <v>-99</v>
      </c>
      <c r="C305" s="18">
        <v>-99</v>
      </c>
      <c r="D305" s="18">
        <v>-99</v>
      </c>
      <c r="E305" s="18">
        <v>-99</v>
      </c>
    </row>
    <row r="306" spans="1:5" ht="14.25" customHeight="1" x14ac:dyDescent="0.2">
      <c r="A306" s="18">
        <v>13</v>
      </c>
      <c r="B306" s="18" t="s">
        <v>7166</v>
      </c>
      <c r="C306" s="18">
        <v>123</v>
      </c>
      <c r="D306" s="18">
        <v>-99</v>
      </c>
      <c r="E306" s="18" t="s">
        <v>7181</v>
      </c>
    </row>
    <row r="307" spans="1:5" ht="14.25" customHeight="1" x14ac:dyDescent="0.2">
      <c r="A307" s="18" t="s">
        <v>7178</v>
      </c>
      <c r="B307" s="18">
        <v>-999</v>
      </c>
      <c r="C307" s="18">
        <v>-999</v>
      </c>
      <c r="D307" s="18" t="s">
        <v>7297</v>
      </c>
      <c r="E307" s="18">
        <v>6</v>
      </c>
    </row>
    <row r="308" spans="1:5" ht="14.25" customHeight="1" x14ac:dyDescent="0.2">
      <c r="A308" s="18">
        <v>-99</v>
      </c>
      <c r="B308" s="18">
        <v>2</v>
      </c>
      <c r="C308" s="18">
        <v>211</v>
      </c>
      <c r="D308" s="18" t="s">
        <v>1248</v>
      </c>
      <c r="E308" s="18">
        <v>7</v>
      </c>
    </row>
    <row r="309" spans="1:5" ht="14.25" customHeight="1" x14ac:dyDescent="0.2">
      <c r="A309" s="18">
        <v>-99</v>
      </c>
      <c r="B309" s="18">
        <v>-99</v>
      </c>
      <c r="C309" s="18">
        <v>-99</v>
      </c>
      <c r="D309" s="18">
        <v>12</v>
      </c>
      <c r="E309" s="18">
        <v>-99</v>
      </c>
    </row>
    <row r="310" spans="1:5" ht="14.25" customHeight="1" x14ac:dyDescent="0.2">
      <c r="A310" s="18">
        <v>-99</v>
      </c>
      <c r="B310" s="18">
        <v>-99</v>
      </c>
      <c r="C310" s="18">
        <v>-999</v>
      </c>
      <c r="D310" s="18">
        <v>-99</v>
      </c>
      <c r="E310" s="18">
        <v>6</v>
      </c>
    </row>
    <row r="311" spans="1:5" ht="14.25" customHeight="1" x14ac:dyDescent="0.2">
      <c r="A311" s="18" t="s">
        <v>7234</v>
      </c>
      <c r="B311" s="18">
        <v>-99</v>
      </c>
      <c r="C311" s="18">
        <v>212</v>
      </c>
      <c r="D311" s="18">
        <v>-999</v>
      </c>
      <c r="E311" s="18">
        <v>-99</v>
      </c>
    </row>
    <row r="312" spans="1:5" ht="14.25" customHeight="1" x14ac:dyDescent="0.2">
      <c r="A312" s="18">
        <v>6812</v>
      </c>
      <c r="B312" s="18" t="s">
        <v>7164</v>
      </c>
      <c r="C312" s="18">
        <v>-99</v>
      </c>
      <c r="D312" s="18">
        <v>-99</v>
      </c>
      <c r="E312" s="18">
        <v>168</v>
      </c>
    </row>
    <row r="313" spans="1:5" ht="14.25" customHeight="1" x14ac:dyDescent="0.2">
      <c r="A313" s="18">
        <v>-99</v>
      </c>
      <c r="B313" s="18" t="s">
        <v>7192</v>
      </c>
      <c r="C313" s="18">
        <v>123</v>
      </c>
      <c r="D313" s="18" t="s">
        <v>7017</v>
      </c>
      <c r="E313" s="18">
        <v>2</v>
      </c>
    </row>
    <row r="314" spans="1:5" ht="14.25" customHeight="1" x14ac:dyDescent="0.2">
      <c r="A314" s="18" t="s">
        <v>7324</v>
      </c>
      <c r="B314" s="18">
        <v>-99</v>
      </c>
      <c r="C314" s="18">
        <v>-99</v>
      </c>
      <c r="D314" s="18" t="s">
        <v>7323</v>
      </c>
      <c r="E314" s="18">
        <v>-99</v>
      </c>
    </row>
    <row r="315" spans="1:5" ht="14.25" customHeight="1" x14ac:dyDescent="0.2">
      <c r="A315" s="18">
        <v>12</v>
      </c>
      <c r="B315" s="18" t="s">
        <v>7178</v>
      </c>
      <c r="C315" s="18">
        <v>2</v>
      </c>
      <c r="D315" s="18">
        <v>-99</v>
      </c>
      <c r="E315" s="18">
        <v>-999</v>
      </c>
    </row>
    <row r="316" spans="1:5" ht="14.25" customHeight="1" x14ac:dyDescent="0.2">
      <c r="A316" s="18">
        <v>-99</v>
      </c>
      <c r="B316" s="18" t="s">
        <v>101</v>
      </c>
      <c r="C316" s="18">
        <v>-99</v>
      </c>
      <c r="D316" s="18">
        <v>1236</v>
      </c>
      <c r="E316" s="18">
        <v>-999</v>
      </c>
    </row>
    <row r="317" spans="1:5" ht="14.25" customHeight="1" x14ac:dyDescent="0.2">
      <c r="A317" s="18">
        <v>-99</v>
      </c>
      <c r="B317" s="18">
        <v>-99</v>
      </c>
      <c r="C317" s="18">
        <v>-99</v>
      </c>
      <c r="D317" s="18">
        <v>-99</v>
      </c>
      <c r="E317" s="18">
        <v>-99</v>
      </c>
    </row>
    <row r="318" spans="1:5" ht="14.25" customHeight="1" x14ac:dyDescent="0.2">
      <c r="A318" s="18">
        <v>-99</v>
      </c>
      <c r="B318" s="18">
        <v>-99</v>
      </c>
      <c r="C318" s="18">
        <v>-99</v>
      </c>
      <c r="D318" s="18">
        <v>-99</v>
      </c>
      <c r="E318" s="18">
        <v>-99</v>
      </c>
    </row>
    <row r="319" spans="1:5" ht="14.25" customHeight="1" x14ac:dyDescent="0.2">
      <c r="A319" s="18" t="s">
        <v>7178</v>
      </c>
      <c r="B319" s="18">
        <v>-99</v>
      </c>
      <c r="C319" s="18">
        <v>-99</v>
      </c>
      <c r="D319" s="18">
        <v>-99</v>
      </c>
      <c r="E319" s="18">
        <v>-99</v>
      </c>
    </row>
    <row r="320" spans="1:5" ht="14.25" customHeight="1" x14ac:dyDescent="0.2">
      <c r="A320" s="18">
        <v>-99</v>
      </c>
      <c r="B320" s="18" t="s">
        <v>7169</v>
      </c>
      <c r="C320" s="18">
        <v>211</v>
      </c>
      <c r="D320" s="18">
        <v>-99</v>
      </c>
      <c r="E320" s="18" t="s">
        <v>5008</v>
      </c>
    </row>
    <row r="321" spans="1:5" ht="14.25" customHeight="1" x14ac:dyDescent="0.2">
      <c r="A321" s="18">
        <v>8</v>
      </c>
      <c r="B321" s="18">
        <v>-99</v>
      </c>
      <c r="C321" s="18">
        <v>-99</v>
      </c>
      <c r="D321" s="18" t="s">
        <v>7327</v>
      </c>
      <c r="E321" s="18">
        <v>-99</v>
      </c>
    </row>
    <row r="322" spans="1:5" ht="14.25" customHeight="1" x14ac:dyDescent="0.2">
      <c r="A322" s="18">
        <v>7</v>
      </c>
      <c r="B322" s="18">
        <v>23</v>
      </c>
      <c r="C322" s="18">
        <v>271112</v>
      </c>
      <c r="D322" s="18">
        <v>-99</v>
      </c>
      <c r="E322" s="18">
        <v>6</v>
      </c>
    </row>
    <row r="323" spans="1:5" ht="14.25" customHeight="1" x14ac:dyDescent="0.2">
      <c r="A323" s="18">
        <v>-99</v>
      </c>
      <c r="B323" s="18" t="s">
        <v>101</v>
      </c>
      <c r="C323" s="18">
        <v>2</v>
      </c>
      <c r="D323" s="18" t="s">
        <v>7212</v>
      </c>
      <c r="E323" s="18">
        <v>2</v>
      </c>
    </row>
    <row r="324" spans="1:5" ht="14.25" customHeight="1" x14ac:dyDescent="0.2">
      <c r="A324" s="18" t="s">
        <v>101</v>
      </c>
      <c r="B324" s="18" t="s">
        <v>101</v>
      </c>
      <c r="C324" s="18">
        <v>26</v>
      </c>
      <c r="D324" s="18">
        <v>211</v>
      </c>
      <c r="E324" s="18">
        <v>6</v>
      </c>
    </row>
    <row r="325" spans="1:5" ht="14.25" customHeight="1" x14ac:dyDescent="0.2">
      <c r="A325" s="18">
        <v>6</v>
      </c>
      <c r="B325" s="18">
        <v>-99</v>
      </c>
      <c r="C325" s="18">
        <v>2</v>
      </c>
      <c r="D325" s="18" t="s">
        <v>7168</v>
      </c>
      <c r="E325" s="18">
        <v>27</v>
      </c>
    </row>
    <row r="326" spans="1:5" ht="14.25" customHeight="1" x14ac:dyDescent="0.2">
      <c r="A326" s="18">
        <v>812</v>
      </c>
      <c r="B326" s="18" t="s">
        <v>101</v>
      </c>
      <c r="C326" s="18">
        <v>1</v>
      </c>
      <c r="D326" s="18">
        <v>112</v>
      </c>
      <c r="E326" s="18">
        <v>3</v>
      </c>
    </row>
    <row r="327" spans="1:5" ht="14.25" customHeight="1" x14ac:dyDescent="0.2">
      <c r="A327" s="18">
        <v>-99</v>
      </c>
      <c r="B327" s="18" t="s">
        <v>101</v>
      </c>
      <c r="C327" s="18">
        <v>26711</v>
      </c>
      <c r="D327" s="18" t="s">
        <v>7329</v>
      </c>
      <c r="E327" s="18" t="s">
        <v>101</v>
      </c>
    </row>
    <row r="328" spans="1:5" ht="14.25" customHeight="1" x14ac:dyDescent="0.2">
      <c r="A328" s="18">
        <v>13</v>
      </c>
      <c r="B328" s="18">
        <v>-99</v>
      </c>
      <c r="C328" s="18">
        <v>-99</v>
      </c>
      <c r="D328" s="18" t="s">
        <v>7228</v>
      </c>
      <c r="E328" s="18">
        <v>-99</v>
      </c>
    </row>
    <row r="329" spans="1:5" ht="14.25" customHeight="1" x14ac:dyDescent="0.2">
      <c r="A329" s="18">
        <v>2</v>
      </c>
      <c r="B329" s="18">
        <v>7</v>
      </c>
      <c r="C329" s="18">
        <v>-999</v>
      </c>
      <c r="D329" s="18">
        <v>-99</v>
      </c>
      <c r="E329" s="18">
        <v>6810</v>
      </c>
    </row>
    <row r="330" spans="1:5" ht="14.25" customHeight="1" x14ac:dyDescent="0.2">
      <c r="A330" s="18">
        <v>13</v>
      </c>
      <c r="B330" s="18" t="s">
        <v>4417</v>
      </c>
      <c r="C330" s="18">
        <v>26</v>
      </c>
      <c r="D330" s="18" t="s">
        <v>7330</v>
      </c>
      <c r="E330" s="18">
        <v>6</v>
      </c>
    </row>
    <row r="331" spans="1:5" ht="14.25" customHeight="1" x14ac:dyDescent="0.2">
      <c r="A331" s="18">
        <v>-99</v>
      </c>
      <c r="B331" s="18" t="s">
        <v>101</v>
      </c>
      <c r="C331" s="18">
        <v>211</v>
      </c>
      <c r="D331" s="18" t="s">
        <v>7331</v>
      </c>
      <c r="E331" s="18">
        <v>7</v>
      </c>
    </row>
    <row r="332" spans="1:5" ht="14.25" customHeight="1" x14ac:dyDescent="0.2">
      <c r="A332" s="18" t="s">
        <v>125</v>
      </c>
      <c r="B332" s="18" t="s">
        <v>101</v>
      </c>
      <c r="C332" s="18">
        <v>-99</v>
      </c>
      <c r="D332" s="18">
        <v>1</v>
      </c>
      <c r="E332" s="18">
        <v>-99</v>
      </c>
    </row>
    <row r="333" spans="1:5" ht="14.25" customHeight="1" x14ac:dyDescent="0.2">
      <c r="A333" s="18">
        <v>6</v>
      </c>
      <c r="B333" s="18" t="s">
        <v>7169</v>
      </c>
      <c r="C333" s="18">
        <v>2</v>
      </c>
      <c r="D333" s="18">
        <v>-99</v>
      </c>
      <c r="E333" s="18" t="s">
        <v>7178</v>
      </c>
    </row>
    <row r="334" spans="1:5" ht="14.25" customHeight="1" x14ac:dyDescent="0.2">
      <c r="A334" s="18">
        <v>37</v>
      </c>
      <c r="B334" s="18">
        <v>-999</v>
      </c>
      <c r="C334" s="18">
        <v>2</v>
      </c>
      <c r="D334" s="18">
        <v>12</v>
      </c>
      <c r="E334" s="18">
        <v>-99</v>
      </c>
    </row>
    <row r="335" spans="1:5" ht="14.25" customHeight="1" x14ac:dyDescent="0.2">
      <c r="A335" s="18">
        <v>-99</v>
      </c>
      <c r="B335" s="18" t="s">
        <v>7169</v>
      </c>
      <c r="C335" s="18">
        <v>26</v>
      </c>
      <c r="D335" s="18">
        <v>36</v>
      </c>
      <c r="E335" s="18" t="s">
        <v>7333</v>
      </c>
    </row>
    <row r="336" spans="1:5" ht="14.25" customHeight="1" x14ac:dyDescent="0.2">
      <c r="A336" s="18">
        <v>711</v>
      </c>
      <c r="B336" s="18">
        <v>-99</v>
      </c>
      <c r="C336" s="18">
        <v>-99</v>
      </c>
      <c r="D336" s="18" t="s">
        <v>7210</v>
      </c>
      <c r="E336" s="18" t="s">
        <v>125</v>
      </c>
    </row>
    <row r="337" spans="1:5" ht="14.25" customHeight="1" x14ac:dyDescent="0.2">
      <c r="A337" s="18">
        <v>13</v>
      </c>
      <c r="B337" s="18">
        <v>3</v>
      </c>
      <c r="C337" s="18">
        <v>16</v>
      </c>
      <c r="D337" s="18">
        <v>-99</v>
      </c>
      <c r="E337" s="18" t="s">
        <v>7165</v>
      </c>
    </row>
    <row r="338" spans="1:5" ht="14.25" customHeight="1" x14ac:dyDescent="0.2">
      <c r="A338" s="18" t="s">
        <v>125</v>
      </c>
      <c r="B338" s="18">
        <v>-999</v>
      </c>
      <c r="C338" s="18">
        <v>-999</v>
      </c>
      <c r="D338" s="18" t="s">
        <v>125</v>
      </c>
      <c r="E338" s="18">
        <v>-99</v>
      </c>
    </row>
    <row r="339" spans="1:5" ht="14.25" customHeight="1" x14ac:dyDescent="0.2">
      <c r="A339" s="18">
        <v>-99</v>
      </c>
      <c r="B339" s="18">
        <v>3</v>
      </c>
      <c r="C339" s="18">
        <v>2</v>
      </c>
      <c r="D339" s="18">
        <v>-999</v>
      </c>
      <c r="E339" s="18" t="s">
        <v>7185</v>
      </c>
    </row>
    <row r="340" spans="1:5" ht="14.25" customHeight="1" x14ac:dyDescent="0.2">
      <c r="A340" s="18">
        <v>-99</v>
      </c>
      <c r="B340" s="18">
        <v>-99</v>
      </c>
      <c r="C340" s="18">
        <v>-99</v>
      </c>
      <c r="D340" s="18">
        <v>1</v>
      </c>
      <c r="E340" s="18">
        <v>-99</v>
      </c>
    </row>
    <row r="341" spans="1:5" ht="14.25" customHeight="1" x14ac:dyDescent="0.2">
      <c r="A341" s="18" t="s">
        <v>7173</v>
      </c>
      <c r="B341" s="18">
        <v>2</v>
      </c>
      <c r="C341" s="18">
        <v>2</v>
      </c>
      <c r="D341" s="18">
        <v>-99</v>
      </c>
      <c r="E341" s="18">
        <v>-999</v>
      </c>
    </row>
    <row r="342" spans="1:5" ht="14.25" customHeight="1" x14ac:dyDescent="0.2">
      <c r="A342" s="18">
        <v>8</v>
      </c>
      <c r="B342" s="18" t="s">
        <v>101</v>
      </c>
      <c r="C342" s="18">
        <v>2310</v>
      </c>
      <c r="D342" s="18">
        <v>1</v>
      </c>
      <c r="E342" s="18">
        <v>6</v>
      </c>
    </row>
    <row r="343" spans="1:5" ht="14.25" customHeight="1" x14ac:dyDescent="0.2">
      <c r="A343" s="18">
        <v>-99</v>
      </c>
      <c r="B343" s="18" t="s">
        <v>4417</v>
      </c>
      <c r="C343" s="18">
        <v>2</v>
      </c>
      <c r="D343" s="18">
        <v>2</v>
      </c>
      <c r="E343" s="18">
        <v>37</v>
      </c>
    </row>
    <row r="344" spans="1:5" ht="14.25" customHeight="1" x14ac:dyDescent="0.2">
      <c r="A344" s="18">
        <v>-99</v>
      </c>
      <c r="B344" s="18">
        <v>-99</v>
      </c>
      <c r="C344" s="18">
        <v>-99</v>
      </c>
      <c r="D344" s="18" t="s">
        <v>7207</v>
      </c>
      <c r="E344" s="18">
        <v>-99</v>
      </c>
    </row>
    <row r="345" spans="1:5" ht="14.25" customHeight="1" x14ac:dyDescent="0.2">
      <c r="A345" s="18">
        <v>6</v>
      </c>
      <c r="B345" s="18">
        <v>-99</v>
      </c>
      <c r="C345" s="18">
        <v>-99</v>
      </c>
      <c r="D345" s="18">
        <v>-99</v>
      </c>
      <c r="E345" s="18">
        <v>-999</v>
      </c>
    </row>
    <row r="346" spans="1:5" ht="14.25" customHeight="1" x14ac:dyDescent="0.2">
      <c r="A346" s="18">
        <v>13</v>
      </c>
      <c r="B346" s="18">
        <v>7</v>
      </c>
      <c r="C346" s="18">
        <v>-999</v>
      </c>
      <c r="D346" s="18">
        <v>-99</v>
      </c>
      <c r="E346" s="18">
        <v>6</v>
      </c>
    </row>
    <row r="347" spans="1:5" ht="14.25" customHeight="1" x14ac:dyDescent="0.2">
      <c r="A347" s="18">
        <v>7</v>
      </c>
      <c r="B347" s="18" t="s">
        <v>101</v>
      </c>
      <c r="C347" s="18">
        <v>-999</v>
      </c>
      <c r="D347" s="18">
        <v>-999</v>
      </c>
      <c r="E347" s="18">
        <v>6</v>
      </c>
    </row>
    <row r="348" spans="1:5" ht="14.25" customHeight="1" x14ac:dyDescent="0.2">
      <c r="A348" s="18">
        <v>-99</v>
      </c>
      <c r="B348" s="18" t="s">
        <v>7184</v>
      </c>
      <c r="C348" s="18">
        <v>2</v>
      </c>
      <c r="D348" s="18">
        <v>2</v>
      </c>
      <c r="E348" s="18" t="s">
        <v>7225</v>
      </c>
    </row>
    <row r="349" spans="1:5" ht="14.25" customHeight="1" x14ac:dyDescent="0.2">
      <c r="A349" s="18">
        <v>13</v>
      </c>
      <c r="B349" s="18">
        <v>-99</v>
      </c>
      <c r="C349" s="18">
        <v>-99</v>
      </c>
      <c r="D349" s="18" t="s">
        <v>7168</v>
      </c>
      <c r="E349" s="18">
        <v>-99</v>
      </c>
    </row>
    <row r="350" spans="1:5" ht="14.25" customHeight="1" x14ac:dyDescent="0.2">
      <c r="A350" s="18">
        <v>6</v>
      </c>
      <c r="B350" s="18" t="s">
        <v>7184</v>
      </c>
      <c r="C350" s="18">
        <v>2</v>
      </c>
      <c r="D350" s="18">
        <v>-99</v>
      </c>
      <c r="E350" s="18">
        <v>2</v>
      </c>
    </row>
    <row r="351" spans="1:5" ht="14.25" customHeight="1" x14ac:dyDescent="0.2">
      <c r="A351" s="18">
        <v>8</v>
      </c>
      <c r="B351" s="18" t="s">
        <v>7178</v>
      </c>
      <c r="C351" s="18">
        <v>12</v>
      </c>
      <c r="D351" s="18" t="s">
        <v>125</v>
      </c>
      <c r="E351" s="18">
        <v>678</v>
      </c>
    </row>
    <row r="352" spans="1:5" ht="14.25" customHeight="1" x14ac:dyDescent="0.2">
      <c r="A352" s="18">
        <v>2</v>
      </c>
      <c r="B352" s="18" t="s">
        <v>7169</v>
      </c>
      <c r="C352" s="18">
        <v>26</v>
      </c>
      <c r="D352" s="18" t="s">
        <v>7185</v>
      </c>
      <c r="E352" s="18" t="s">
        <v>101</v>
      </c>
    </row>
    <row r="353" spans="1:5" ht="14.25" customHeight="1" x14ac:dyDescent="0.2">
      <c r="A353" s="18">
        <v>-999</v>
      </c>
      <c r="B353" s="18">
        <v>12</v>
      </c>
      <c r="C353" s="18">
        <v>2</v>
      </c>
      <c r="D353" s="18" t="s">
        <v>7205</v>
      </c>
      <c r="E353" s="18">
        <v>6</v>
      </c>
    </row>
    <row r="354" spans="1:5" ht="14.25" customHeight="1" x14ac:dyDescent="0.2">
      <c r="A354" s="18" t="s">
        <v>101</v>
      </c>
      <c r="B354" s="18">
        <v>-99</v>
      </c>
      <c r="C354" s="18">
        <v>-99</v>
      </c>
      <c r="D354" s="18" t="s">
        <v>125</v>
      </c>
      <c r="E354" s="18">
        <v>-99</v>
      </c>
    </row>
    <row r="355" spans="1:5" ht="14.25" customHeight="1" x14ac:dyDescent="0.2">
      <c r="A355" s="18">
        <v>-99</v>
      </c>
      <c r="B355" s="18">
        <v>2</v>
      </c>
      <c r="C355" s="18">
        <v>-999</v>
      </c>
      <c r="D355" s="18">
        <v>-99</v>
      </c>
      <c r="E355" s="18" t="s">
        <v>101</v>
      </c>
    </row>
    <row r="356" spans="1:5" ht="14.25" customHeight="1" x14ac:dyDescent="0.2">
      <c r="A356" s="18">
        <v>3</v>
      </c>
      <c r="B356" s="18">
        <v>-99</v>
      </c>
      <c r="C356" s="18">
        <v>-99</v>
      </c>
      <c r="D356" s="18" t="s">
        <v>7317</v>
      </c>
      <c r="E356" s="18">
        <v>-99</v>
      </c>
    </row>
    <row r="357" spans="1:5" ht="14.25" customHeight="1" x14ac:dyDescent="0.2">
      <c r="A357" s="18">
        <v>7</v>
      </c>
      <c r="B357" s="18" t="s">
        <v>101</v>
      </c>
      <c r="C357" s="18">
        <v>2</v>
      </c>
      <c r="D357" s="18">
        <v>-99</v>
      </c>
      <c r="E357" s="18">
        <v>6</v>
      </c>
    </row>
    <row r="358" spans="1:5" ht="14.25" customHeight="1" x14ac:dyDescent="0.2">
      <c r="A358" s="18">
        <v>36</v>
      </c>
      <c r="B358" s="18" t="s">
        <v>101</v>
      </c>
      <c r="C358" s="18">
        <v>2</v>
      </c>
      <c r="D358" s="18" t="s">
        <v>7168</v>
      </c>
      <c r="E358" s="18">
        <v>3</v>
      </c>
    </row>
    <row r="359" spans="1:5" ht="14.25" customHeight="1" x14ac:dyDescent="0.2">
      <c r="A359" s="18">
        <v>-99</v>
      </c>
      <c r="B359" s="18">
        <v>23</v>
      </c>
      <c r="C359" s="18">
        <v>2</v>
      </c>
      <c r="D359" s="18" t="s">
        <v>7199</v>
      </c>
      <c r="E359" s="18">
        <v>2</v>
      </c>
    </row>
    <row r="360" spans="1:5" ht="14.25" customHeight="1" x14ac:dyDescent="0.2">
      <c r="A360" s="18" t="s">
        <v>7237</v>
      </c>
      <c r="B360" s="18">
        <v>-99</v>
      </c>
      <c r="C360" s="18">
        <v>-99</v>
      </c>
      <c r="D360" s="18" t="s">
        <v>7308</v>
      </c>
      <c r="E360" s="18">
        <v>-99</v>
      </c>
    </row>
    <row r="361" spans="1:5" ht="14.25" customHeight="1" x14ac:dyDescent="0.2">
      <c r="A361" s="18">
        <v>67</v>
      </c>
      <c r="B361" s="18">
        <v>1238</v>
      </c>
      <c r="C361" s="18">
        <v>123</v>
      </c>
      <c r="D361" s="18">
        <v>-99</v>
      </c>
      <c r="E361" s="18">
        <v>2</v>
      </c>
    </row>
    <row r="362" spans="1:5" ht="14.25" customHeight="1" x14ac:dyDescent="0.2">
      <c r="A362" s="18">
        <v>7</v>
      </c>
      <c r="B362" s="18" t="s">
        <v>7169</v>
      </c>
      <c r="C362" s="18">
        <v>2</v>
      </c>
      <c r="D362" s="18" t="s">
        <v>7319</v>
      </c>
      <c r="E362" s="18" t="s">
        <v>7164</v>
      </c>
    </row>
    <row r="363" spans="1:5" ht="14.25" customHeight="1" x14ac:dyDescent="0.2">
      <c r="A363" s="18" t="s">
        <v>7181</v>
      </c>
      <c r="B363" s="18" t="s">
        <v>4417</v>
      </c>
      <c r="C363" s="18">
        <v>12711</v>
      </c>
      <c r="D363" s="18" t="s">
        <v>125</v>
      </c>
      <c r="E363" s="18" t="s">
        <v>7165</v>
      </c>
    </row>
    <row r="364" spans="1:5" ht="14.25" customHeight="1" x14ac:dyDescent="0.2">
      <c r="A364" s="18">
        <v>6</v>
      </c>
      <c r="B364" s="18" t="s">
        <v>101</v>
      </c>
      <c r="C364" s="18">
        <v>2</v>
      </c>
      <c r="D364" s="18" t="s">
        <v>7017</v>
      </c>
      <c r="E364" s="18">
        <v>-99</v>
      </c>
    </row>
    <row r="365" spans="1:5" ht="14.25" customHeight="1" x14ac:dyDescent="0.2">
      <c r="A365" s="18">
        <v>6</v>
      </c>
      <c r="B365" s="18">
        <v>2</v>
      </c>
      <c r="C365" s="18">
        <v>2</v>
      </c>
      <c r="D365" s="18" t="s">
        <v>125</v>
      </c>
      <c r="E365" s="118" t="s">
        <v>7284</v>
      </c>
    </row>
    <row r="366" spans="1:5" ht="14.25" customHeight="1" x14ac:dyDescent="0.2">
      <c r="A366" s="18">
        <v>12</v>
      </c>
      <c r="B366" s="18" t="s">
        <v>4417</v>
      </c>
      <c r="C366" s="18">
        <v>12310</v>
      </c>
      <c r="D366" s="18" t="s">
        <v>6995</v>
      </c>
      <c r="E366" s="18" t="s">
        <v>7284</v>
      </c>
    </row>
    <row r="367" spans="1:5" ht="14.25" customHeight="1" x14ac:dyDescent="0.2">
      <c r="A367" s="18">
        <v>2</v>
      </c>
      <c r="B367" s="18">
        <v>23</v>
      </c>
      <c r="C367" s="18">
        <v>12</v>
      </c>
      <c r="D367" s="18" t="s">
        <v>125</v>
      </c>
      <c r="E367" s="18" t="s">
        <v>7169</v>
      </c>
    </row>
    <row r="368" spans="1:5" ht="14.25" customHeight="1" x14ac:dyDescent="0.2">
      <c r="A368" s="18" t="s">
        <v>101</v>
      </c>
      <c r="B368" s="18">
        <v>238</v>
      </c>
      <c r="C368" s="18" t="s">
        <v>7238</v>
      </c>
      <c r="D368" s="18">
        <v>1</v>
      </c>
      <c r="E368" s="18">
        <v>2</v>
      </c>
    </row>
    <row r="369" spans="1:5" ht="14.25" customHeight="1" x14ac:dyDescent="0.2">
      <c r="A369" s="18">
        <v>8</v>
      </c>
      <c r="B369" s="18" t="s">
        <v>101</v>
      </c>
      <c r="C369" s="18">
        <v>2</v>
      </c>
      <c r="D369" s="18">
        <v>2</v>
      </c>
      <c r="E369" s="18">
        <v>6</v>
      </c>
    </row>
    <row r="370" spans="1:5" ht="14.25" customHeight="1" x14ac:dyDescent="0.2">
      <c r="A370" s="18">
        <v>-99</v>
      </c>
      <c r="B370" s="18" t="s">
        <v>7165</v>
      </c>
      <c r="C370" s="18">
        <v>-99</v>
      </c>
      <c r="D370" s="18" t="s">
        <v>7185</v>
      </c>
      <c r="E370" s="18" t="s">
        <v>7169</v>
      </c>
    </row>
    <row r="371" spans="1:5" ht="14.25" customHeight="1" x14ac:dyDescent="0.2">
      <c r="A371" s="18">
        <v>13</v>
      </c>
      <c r="B371" s="18">
        <v>-99</v>
      </c>
      <c r="C371" s="18">
        <v>-999</v>
      </c>
      <c r="D371" s="18" t="s">
        <v>7212</v>
      </c>
      <c r="E371" s="18">
        <v>-999</v>
      </c>
    </row>
    <row r="372" spans="1:5" ht="14.25" customHeight="1" x14ac:dyDescent="0.2">
      <c r="A372" s="18">
        <v>13</v>
      </c>
      <c r="B372" s="18" t="s">
        <v>7213</v>
      </c>
      <c r="C372" s="18">
        <v>123</v>
      </c>
      <c r="D372" s="18">
        <v>-999</v>
      </c>
      <c r="E372" s="18" t="s">
        <v>7188</v>
      </c>
    </row>
    <row r="373" spans="1:5" ht="14.25" customHeight="1" x14ac:dyDescent="0.2">
      <c r="A373" s="18" t="s">
        <v>7164</v>
      </c>
      <c r="B373" s="18" t="s">
        <v>101</v>
      </c>
      <c r="C373" s="18">
        <v>2</v>
      </c>
      <c r="D373" s="18" t="s">
        <v>7212</v>
      </c>
      <c r="E373" s="18">
        <v>710</v>
      </c>
    </row>
    <row r="374" spans="1:5" ht="14.25" customHeight="1" x14ac:dyDescent="0.2">
      <c r="A374" s="18">
        <v>12</v>
      </c>
      <c r="B374" s="18" t="s">
        <v>7169</v>
      </c>
      <c r="C374" s="18">
        <v>23</v>
      </c>
      <c r="D374" s="18" t="s">
        <v>125</v>
      </c>
      <c r="E374" s="18">
        <v>6</v>
      </c>
    </row>
    <row r="375" spans="1:5" ht="14.25" customHeight="1" x14ac:dyDescent="0.2">
      <c r="A375" s="18" t="s">
        <v>7242</v>
      </c>
      <c r="B375" s="18" t="s">
        <v>7164</v>
      </c>
      <c r="C375" s="18">
        <v>2</v>
      </c>
      <c r="D375" s="18" t="s">
        <v>7175</v>
      </c>
      <c r="E375" s="18" t="s">
        <v>101</v>
      </c>
    </row>
    <row r="376" spans="1:5" ht="14.25" customHeight="1" x14ac:dyDescent="0.2">
      <c r="A376" s="18">
        <v>-99</v>
      </c>
      <c r="B376" s="18" t="s">
        <v>4417</v>
      </c>
      <c r="C376" s="18">
        <v>2610</v>
      </c>
      <c r="D376" s="18" t="s">
        <v>7240</v>
      </c>
      <c r="E376" s="18">
        <v>310</v>
      </c>
    </row>
    <row r="377" spans="1:5" ht="14.25" customHeight="1" x14ac:dyDescent="0.2">
      <c r="A377" s="18" t="s">
        <v>2707</v>
      </c>
      <c r="B377" s="18">
        <v>-99</v>
      </c>
      <c r="C377" s="18">
        <v>-99</v>
      </c>
      <c r="D377" s="18">
        <v>37811</v>
      </c>
      <c r="E377" s="18">
        <v>-99</v>
      </c>
    </row>
    <row r="378" spans="1:5" ht="14.25" customHeight="1" x14ac:dyDescent="0.2">
      <c r="A378" s="18">
        <v>6</v>
      </c>
      <c r="B378" s="18">
        <v>8</v>
      </c>
      <c r="C378" s="18">
        <v>2</v>
      </c>
      <c r="D378" s="18">
        <v>-99</v>
      </c>
      <c r="E378" s="18">
        <v>-99</v>
      </c>
    </row>
    <row r="379" spans="1:5" ht="14.25" customHeight="1" x14ac:dyDescent="0.2">
      <c r="A379" s="18">
        <v>-99</v>
      </c>
      <c r="B379" s="18">
        <v>2</v>
      </c>
      <c r="C379" s="18">
        <v>-999</v>
      </c>
      <c r="D379" s="18">
        <v>2</v>
      </c>
      <c r="E379" s="18">
        <v>-999</v>
      </c>
    </row>
    <row r="380" spans="1:5" ht="14.25" customHeight="1" x14ac:dyDescent="0.2">
      <c r="A380" s="18">
        <v>6</v>
      </c>
      <c r="B380" s="18">
        <v>-99</v>
      </c>
      <c r="C380" s="18">
        <v>-99</v>
      </c>
      <c r="D380" s="18" t="s">
        <v>7205</v>
      </c>
      <c r="E380" s="18">
        <v>-99</v>
      </c>
    </row>
    <row r="381" spans="1:5" ht="14.25" customHeight="1" x14ac:dyDescent="0.2">
      <c r="A381" s="18">
        <v>712</v>
      </c>
      <c r="B381" s="18" t="s">
        <v>7340</v>
      </c>
      <c r="C381" s="18">
        <v>-999</v>
      </c>
      <c r="D381" s="18">
        <v>-99</v>
      </c>
      <c r="E381" s="18">
        <v>6</v>
      </c>
    </row>
    <row r="382" spans="1:5" ht="14.25" customHeight="1" x14ac:dyDescent="0.2">
      <c r="A382" s="18">
        <v>13</v>
      </c>
      <c r="B382" s="18">
        <v>-99</v>
      </c>
      <c r="C382" s="18">
        <v>2</v>
      </c>
      <c r="D382" s="18">
        <v>610</v>
      </c>
      <c r="E382" s="18">
        <v>367</v>
      </c>
    </row>
    <row r="383" spans="1:5" ht="14.25" customHeight="1" x14ac:dyDescent="0.2">
      <c r="A383" s="18">
        <v>13</v>
      </c>
      <c r="B383" s="18" t="s">
        <v>101</v>
      </c>
      <c r="C383" s="18">
        <v>23</v>
      </c>
      <c r="D383" s="18" t="s">
        <v>7174</v>
      </c>
      <c r="E383" s="18">
        <v>27</v>
      </c>
    </row>
    <row r="384" spans="1:5" ht="14.25" customHeight="1" x14ac:dyDescent="0.2">
      <c r="A384" s="18">
        <v>-99</v>
      </c>
      <c r="B384" s="18">
        <v>3</v>
      </c>
      <c r="C384" s="18">
        <v>11</v>
      </c>
      <c r="D384" s="18">
        <v>-999</v>
      </c>
      <c r="E384" s="18">
        <v>6</v>
      </c>
    </row>
    <row r="385" spans="1:5" ht="14.25" customHeight="1" x14ac:dyDescent="0.2">
      <c r="A385" s="18">
        <v>13</v>
      </c>
      <c r="B385" s="18">
        <v>-99</v>
      </c>
      <c r="C385" s="18">
        <v>-99</v>
      </c>
      <c r="D385" s="18">
        <v>1</v>
      </c>
      <c r="E385" s="18" t="s">
        <v>101</v>
      </c>
    </row>
    <row r="386" spans="1:5" ht="14.25" customHeight="1" x14ac:dyDescent="0.2">
      <c r="A386" s="18">
        <v>8</v>
      </c>
      <c r="B386" s="18">
        <v>6</v>
      </c>
      <c r="C386" s="18">
        <v>2</v>
      </c>
      <c r="D386" s="18" t="s">
        <v>125</v>
      </c>
      <c r="E386" s="18">
        <v>6</v>
      </c>
    </row>
    <row r="387" spans="1:5" ht="14.25" customHeight="1" x14ac:dyDescent="0.2">
      <c r="A387" s="18">
        <v>8</v>
      </c>
      <c r="B387" s="18" t="s">
        <v>101</v>
      </c>
      <c r="C387" s="18">
        <v>2</v>
      </c>
      <c r="D387" s="18" t="s">
        <v>125</v>
      </c>
      <c r="E387" s="18" t="s">
        <v>881</v>
      </c>
    </row>
    <row r="388" spans="1:5" ht="14.25" customHeight="1" x14ac:dyDescent="0.2">
      <c r="A388" s="18">
        <v>6</v>
      </c>
      <c r="B388" s="18" t="s">
        <v>4417</v>
      </c>
      <c r="C388" s="18">
        <v>12</v>
      </c>
      <c r="D388" s="18" t="s">
        <v>125</v>
      </c>
      <c r="E388" s="18">
        <v>-999</v>
      </c>
    </row>
    <row r="389" spans="1:5" ht="14.25" customHeight="1" x14ac:dyDescent="0.2">
      <c r="A389" s="18">
        <v>711</v>
      </c>
      <c r="B389" s="18" t="s">
        <v>562</v>
      </c>
      <c r="C389" s="118" t="s">
        <v>7177</v>
      </c>
      <c r="D389" s="18" t="s">
        <v>125</v>
      </c>
      <c r="E389" s="18">
        <v>2</v>
      </c>
    </row>
    <row r="390" spans="1:5" ht="14.25" customHeight="1" x14ac:dyDescent="0.2">
      <c r="A390" s="18">
        <v>68</v>
      </c>
      <c r="B390" s="18">
        <v>23810</v>
      </c>
      <c r="C390" s="18">
        <v>1211</v>
      </c>
      <c r="D390" s="118" t="s">
        <v>7224</v>
      </c>
      <c r="E390" s="18">
        <v>27</v>
      </c>
    </row>
    <row r="391" spans="1:5" ht="14.25" customHeight="1" x14ac:dyDescent="0.2">
      <c r="A391" s="18">
        <v>-99</v>
      </c>
      <c r="B391" s="18" t="s">
        <v>7178</v>
      </c>
      <c r="C391" s="18">
        <v>-99</v>
      </c>
      <c r="D391" s="18" t="s">
        <v>7205</v>
      </c>
      <c r="E391" s="18">
        <v>32</v>
      </c>
    </row>
    <row r="392" spans="1:5" ht="14.25" customHeight="1" x14ac:dyDescent="0.2">
      <c r="A392" s="18">
        <v>-99</v>
      </c>
      <c r="B392" s="18" t="s">
        <v>4417</v>
      </c>
      <c r="C392" s="18">
        <v>26</v>
      </c>
      <c r="D392" s="18">
        <v>123</v>
      </c>
      <c r="E392" s="118" t="s">
        <v>7342</v>
      </c>
    </row>
    <row r="393" spans="1:5" ht="14.25" customHeight="1" x14ac:dyDescent="0.2">
      <c r="A393" s="18">
        <v>6</v>
      </c>
      <c r="B393" s="18">
        <v>-99</v>
      </c>
      <c r="C393" s="18">
        <v>-99</v>
      </c>
      <c r="D393" s="18" t="s">
        <v>5008</v>
      </c>
      <c r="E393" s="18" t="s">
        <v>101</v>
      </c>
    </row>
    <row r="394" spans="1:5" ht="14.25" customHeight="1" x14ac:dyDescent="0.2">
      <c r="A394" s="18">
        <v>-99</v>
      </c>
      <c r="B394" s="18" t="s">
        <v>7178</v>
      </c>
      <c r="C394" s="18">
        <v>123</v>
      </c>
      <c r="D394" s="18" t="s">
        <v>125</v>
      </c>
      <c r="E394" s="18">
        <v>-99</v>
      </c>
    </row>
    <row r="395" spans="1:5" ht="14.25" customHeight="1" x14ac:dyDescent="0.2">
      <c r="A395" s="18" t="s">
        <v>7164</v>
      </c>
      <c r="B395" s="18" t="s">
        <v>101</v>
      </c>
      <c r="C395" s="18" t="s">
        <v>7205</v>
      </c>
      <c r="D395" s="18">
        <v>2</v>
      </c>
      <c r="E395" s="18">
        <v>10</v>
      </c>
    </row>
    <row r="396" spans="1:5" ht="14.25" customHeight="1" x14ac:dyDescent="0.2">
      <c r="A396" s="18">
        <v>6</v>
      </c>
      <c r="B396" s="18">
        <v>-99</v>
      </c>
      <c r="C396" s="18">
        <v>23</v>
      </c>
      <c r="D396" s="18" t="s">
        <v>7168</v>
      </c>
      <c r="E396" s="118" t="s">
        <v>7271</v>
      </c>
    </row>
    <row r="397" spans="1:5" ht="14.25" customHeight="1" x14ac:dyDescent="0.2">
      <c r="A397" s="18">
        <v>-99</v>
      </c>
      <c r="B397" s="18" t="s">
        <v>101</v>
      </c>
      <c r="C397" s="18">
        <v>2</v>
      </c>
      <c r="D397" s="18" t="s">
        <v>562</v>
      </c>
      <c r="E397" s="18">
        <v>-999</v>
      </c>
    </row>
    <row r="398" spans="1:5" ht="14.25" customHeight="1" x14ac:dyDescent="0.2">
      <c r="A398" s="18">
        <v>-99</v>
      </c>
      <c r="B398" s="18">
        <v>-99</v>
      </c>
      <c r="C398" s="18">
        <v>-99</v>
      </c>
      <c r="D398" s="18" t="s">
        <v>1248</v>
      </c>
      <c r="E398" s="18">
        <v>-99</v>
      </c>
    </row>
    <row r="399" spans="1:5" ht="14.25" customHeight="1" x14ac:dyDescent="0.2">
      <c r="A399" s="18" t="s">
        <v>7181</v>
      </c>
      <c r="B399" s="18">
        <v>-99</v>
      </c>
      <c r="C399" s="18">
        <v>-99</v>
      </c>
      <c r="D399" s="18">
        <v>-99</v>
      </c>
      <c r="E399" s="18">
        <v>-99</v>
      </c>
    </row>
    <row r="400" spans="1:5" ht="14.25" customHeight="1" x14ac:dyDescent="0.2">
      <c r="A400" s="18">
        <v>7</v>
      </c>
      <c r="B400" s="18" t="s">
        <v>7184</v>
      </c>
      <c r="C400" s="18">
        <v>-999</v>
      </c>
      <c r="D400" s="18">
        <v>-99</v>
      </c>
      <c r="E400" s="18">
        <v>23</v>
      </c>
    </row>
    <row r="401" spans="1:5" ht="14.25" customHeight="1" x14ac:dyDescent="0.2">
      <c r="A401" s="18">
        <v>7</v>
      </c>
      <c r="B401" s="18" t="s">
        <v>101</v>
      </c>
      <c r="C401" s="18">
        <v>-99</v>
      </c>
      <c r="D401" s="18" t="s">
        <v>7187</v>
      </c>
      <c r="E401" s="18">
        <v>2</v>
      </c>
    </row>
    <row r="402" spans="1:5" ht="14.25" customHeight="1" x14ac:dyDescent="0.2">
      <c r="A402" s="18">
        <v>68</v>
      </c>
      <c r="B402" s="18" t="s">
        <v>101</v>
      </c>
      <c r="C402" s="18">
        <v>2</v>
      </c>
      <c r="D402" s="18">
        <v>13</v>
      </c>
      <c r="E402" s="18" t="s">
        <v>101</v>
      </c>
    </row>
    <row r="403" spans="1:5" ht="14.25" customHeight="1" x14ac:dyDescent="0.2">
      <c r="A403" s="18">
        <v>13</v>
      </c>
      <c r="B403" s="18" t="s">
        <v>101</v>
      </c>
      <c r="C403" s="18">
        <v>-999</v>
      </c>
      <c r="D403" s="18">
        <v>-99</v>
      </c>
      <c r="E403" s="18">
        <v>26</v>
      </c>
    </row>
    <row r="404" spans="1:5" ht="14.25" customHeight="1" x14ac:dyDescent="0.2">
      <c r="A404" s="18">
        <v>6</v>
      </c>
      <c r="B404" s="18">
        <v>2310</v>
      </c>
      <c r="C404" s="18">
        <v>2</v>
      </c>
      <c r="D404" s="18" t="s">
        <v>7282</v>
      </c>
      <c r="E404" s="18">
        <v>136</v>
      </c>
    </row>
    <row r="405" spans="1:5" ht="14.25" customHeight="1" x14ac:dyDescent="0.2">
      <c r="A405" s="18">
        <v>-99</v>
      </c>
      <c r="B405" s="18" t="s">
        <v>101</v>
      </c>
      <c r="C405" s="18">
        <v>-999</v>
      </c>
      <c r="D405" s="18">
        <v>1211</v>
      </c>
      <c r="E405" s="18">
        <v>10</v>
      </c>
    </row>
    <row r="406" spans="1:5" ht="14.25" customHeight="1" x14ac:dyDescent="0.2">
      <c r="A406" s="18">
        <v>3</v>
      </c>
      <c r="B406" s="18">
        <v>-99</v>
      </c>
      <c r="C406" s="18">
        <v>-99</v>
      </c>
      <c r="D406" s="18">
        <v>-999</v>
      </c>
      <c r="E406" s="18">
        <v>-99</v>
      </c>
    </row>
    <row r="407" spans="1:5" ht="14.25" customHeight="1" x14ac:dyDescent="0.2">
      <c r="A407" s="18">
        <v>68</v>
      </c>
      <c r="B407" s="18" t="s">
        <v>101</v>
      </c>
      <c r="C407" s="18">
        <v>2</v>
      </c>
      <c r="D407" s="18">
        <v>-99</v>
      </c>
      <c r="E407" s="18">
        <v>-999</v>
      </c>
    </row>
    <row r="408" spans="1:5" ht="14.25" customHeight="1" x14ac:dyDescent="0.2">
      <c r="A408" s="18">
        <v>13</v>
      </c>
      <c r="B408" s="18" t="s">
        <v>101</v>
      </c>
      <c r="C408" s="18">
        <v>23</v>
      </c>
      <c r="D408" s="18" t="s">
        <v>7350</v>
      </c>
      <c r="E408" s="18" t="s">
        <v>101</v>
      </c>
    </row>
    <row r="409" spans="1:5" ht="14.25" customHeight="1" x14ac:dyDescent="0.2">
      <c r="A409" s="18">
        <v>-99</v>
      </c>
      <c r="B409" s="18" t="s">
        <v>7194</v>
      </c>
      <c r="C409" s="18" t="s">
        <v>7298</v>
      </c>
      <c r="D409" s="18" t="s">
        <v>7351</v>
      </c>
      <c r="E409" s="18">
        <v>-999</v>
      </c>
    </row>
    <row r="410" spans="1:5" ht="14.25" customHeight="1" x14ac:dyDescent="0.2">
      <c r="A410" s="18">
        <v>12</v>
      </c>
      <c r="B410" s="18">
        <v>-99</v>
      </c>
      <c r="C410" s="18">
        <v>-99</v>
      </c>
      <c r="D410" s="18" t="s">
        <v>7346</v>
      </c>
      <c r="E410" s="18">
        <v>-99</v>
      </c>
    </row>
    <row r="411" spans="1:5" ht="14.25" customHeight="1" x14ac:dyDescent="0.2">
      <c r="A411" s="18">
        <v>8</v>
      </c>
      <c r="B411" s="18" t="s">
        <v>7178</v>
      </c>
      <c r="C411" s="18">
        <v>2</v>
      </c>
      <c r="D411" s="18">
        <v>-99</v>
      </c>
      <c r="E411" s="18">
        <v>6</v>
      </c>
    </row>
    <row r="412" spans="1:5" ht="14.25" customHeight="1" x14ac:dyDescent="0.2">
      <c r="A412" s="18">
        <v>13</v>
      </c>
      <c r="B412" s="18" t="s">
        <v>7169</v>
      </c>
      <c r="C412" s="18">
        <v>2</v>
      </c>
      <c r="D412" s="18" t="s">
        <v>125</v>
      </c>
      <c r="E412" s="18" t="s">
        <v>101</v>
      </c>
    </row>
    <row r="413" spans="1:5" ht="14.25" customHeight="1" x14ac:dyDescent="0.2">
      <c r="A413" s="18">
        <v>7</v>
      </c>
      <c r="B413" s="18">
        <v>-999</v>
      </c>
      <c r="C413" s="18">
        <v>-99</v>
      </c>
      <c r="D413" s="18">
        <v>12</v>
      </c>
      <c r="E413" s="18">
        <v>-999</v>
      </c>
    </row>
    <row r="414" spans="1:5" ht="14.25" customHeight="1" x14ac:dyDescent="0.2">
      <c r="A414" s="18">
        <v>37</v>
      </c>
      <c r="B414" s="18" t="s">
        <v>7167</v>
      </c>
      <c r="C414" s="18">
        <v>2</v>
      </c>
      <c r="D414" s="18">
        <v>-99</v>
      </c>
      <c r="E414" s="18">
        <v>2</v>
      </c>
    </row>
    <row r="415" spans="1:5" ht="14.25" customHeight="1" x14ac:dyDescent="0.2">
      <c r="A415" s="18">
        <v>367</v>
      </c>
      <c r="B415" s="18" t="s">
        <v>101</v>
      </c>
      <c r="C415" s="18">
        <v>2</v>
      </c>
      <c r="D415" s="18" t="s">
        <v>125</v>
      </c>
      <c r="E415" s="18" t="s">
        <v>7208</v>
      </c>
    </row>
    <row r="416" spans="1:5" ht="14.25" customHeight="1" x14ac:dyDescent="0.2">
      <c r="A416" s="18">
        <v>13</v>
      </c>
      <c r="B416" s="18" t="s">
        <v>7178</v>
      </c>
      <c r="C416" s="18">
        <v>2</v>
      </c>
      <c r="D416" s="18" t="s">
        <v>7255</v>
      </c>
      <c r="E416" s="18" t="s">
        <v>7242</v>
      </c>
    </row>
    <row r="417" spans="1:5" ht="14.25" customHeight="1" x14ac:dyDescent="0.2">
      <c r="A417" s="18">
        <v>13</v>
      </c>
      <c r="B417" s="18" t="s">
        <v>101</v>
      </c>
      <c r="C417" s="18">
        <v>12711</v>
      </c>
      <c r="D417" s="18" t="s">
        <v>7168</v>
      </c>
      <c r="E417" s="18" t="s">
        <v>7189</v>
      </c>
    </row>
    <row r="418" spans="1:5" ht="14.25" customHeight="1" x14ac:dyDescent="0.2">
      <c r="A418" s="18">
        <v>12</v>
      </c>
      <c r="B418" s="18" t="s">
        <v>7354</v>
      </c>
      <c r="C418" s="18">
        <v>2</v>
      </c>
      <c r="D418" s="18" t="s">
        <v>7353</v>
      </c>
      <c r="E418" s="18" t="s">
        <v>125</v>
      </c>
    </row>
    <row r="419" spans="1:5" ht="14.25" customHeight="1" x14ac:dyDescent="0.2">
      <c r="A419" s="18">
        <v>-99</v>
      </c>
      <c r="B419" s="18" t="s">
        <v>101</v>
      </c>
      <c r="C419" s="18">
        <v>2</v>
      </c>
      <c r="D419" s="18" t="s">
        <v>7249</v>
      </c>
      <c r="E419" s="18" t="s">
        <v>4029</v>
      </c>
    </row>
    <row r="420" spans="1:5" ht="14.25" customHeight="1" x14ac:dyDescent="0.2">
      <c r="A420" s="18" t="s">
        <v>125</v>
      </c>
      <c r="B420" s="18">
        <v>-99</v>
      </c>
      <c r="C420" s="18">
        <v>-99</v>
      </c>
      <c r="D420" s="18">
        <v>17</v>
      </c>
      <c r="E420" s="18">
        <v>-99</v>
      </c>
    </row>
    <row r="421" spans="1:5" ht="14.25" customHeight="1" x14ac:dyDescent="0.2">
      <c r="A421" s="18">
        <v>8</v>
      </c>
      <c r="B421" s="18" t="s">
        <v>101</v>
      </c>
      <c r="C421" s="18" t="s">
        <v>7357</v>
      </c>
      <c r="D421" s="18">
        <v>-99</v>
      </c>
      <c r="E421" s="18">
        <v>37</v>
      </c>
    </row>
    <row r="422" spans="1:5" ht="14.25" customHeight="1" x14ac:dyDescent="0.2">
      <c r="A422" s="18">
        <v>78</v>
      </c>
      <c r="B422" s="18" t="s">
        <v>7167</v>
      </c>
      <c r="C422" s="18">
        <v>2</v>
      </c>
      <c r="D422" s="18" t="s">
        <v>7356</v>
      </c>
      <c r="E422" s="18">
        <v>37</v>
      </c>
    </row>
    <row r="423" spans="1:5" ht="14.25" customHeight="1" x14ac:dyDescent="0.2">
      <c r="A423" s="18">
        <v>8</v>
      </c>
      <c r="B423" s="18" t="s">
        <v>101</v>
      </c>
      <c r="C423" s="18">
        <v>-99</v>
      </c>
      <c r="D423" s="18" t="s">
        <v>7358</v>
      </c>
      <c r="E423" s="18">
        <v>2</v>
      </c>
    </row>
    <row r="424" spans="1:5" ht="14.25" customHeight="1" x14ac:dyDescent="0.2">
      <c r="A424" s="18">
        <v>13</v>
      </c>
      <c r="B424" s="18">
        <v>1</v>
      </c>
      <c r="C424" s="18" t="s">
        <v>125</v>
      </c>
      <c r="D424" s="18" t="s">
        <v>7359</v>
      </c>
      <c r="E424" s="18">
        <v>1</v>
      </c>
    </row>
    <row r="425" spans="1:5" ht="14.25" customHeight="1" x14ac:dyDescent="0.2">
      <c r="A425" s="18">
        <v>6</v>
      </c>
      <c r="B425" s="18" t="s">
        <v>101</v>
      </c>
      <c r="C425" s="18">
        <v>26</v>
      </c>
      <c r="D425" s="18">
        <v>2</v>
      </c>
      <c r="E425" s="18">
        <v>36</v>
      </c>
    </row>
    <row r="426" spans="1:5" ht="14.25" customHeight="1" x14ac:dyDescent="0.2">
      <c r="A426" s="18">
        <v>-99</v>
      </c>
      <c r="B426" s="18" t="s">
        <v>7194</v>
      </c>
      <c r="C426" s="18" t="s">
        <v>7219</v>
      </c>
      <c r="D426" s="18" t="s">
        <v>7168</v>
      </c>
      <c r="E426" s="18" t="s">
        <v>7164</v>
      </c>
    </row>
    <row r="427" spans="1:5" ht="14.25" customHeight="1" x14ac:dyDescent="0.2">
      <c r="A427" s="18">
        <v>6</v>
      </c>
      <c r="B427" s="18">
        <v>-99</v>
      </c>
      <c r="C427" s="18">
        <v>-99</v>
      </c>
      <c r="D427" s="18">
        <v>36</v>
      </c>
      <c r="E427" s="18">
        <v>-99</v>
      </c>
    </row>
    <row r="428" spans="1:5" ht="14.25" customHeight="1" x14ac:dyDescent="0.2">
      <c r="A428" s="18">
        <v>13</v>
      </c>
      <c r="B428" s="18" t="s">
        <v>101</v>
      </c>
      <c r="C428" s="18">
        <v>-999</v>
      </c>
      <c r="D428" s="18">
        <v>-99</v>
      </c>
      <c r="E428" s="18" t="s">
        <v>7192</v>
      </c>
    </row>
    <row r="429" spans="1:5" ht="14.25" customHeight="1" x14ac:dyDescent="0.2">
      <c r="A429" s="18">
        <v>3</v>
      </c>
      <c r="B429" s="18" t="s">
        <v>101</v>
      </c>
      <c r="C429" s="18">
        <v>2</v>
      </c>
      <c r="D429" s="18" t="s">
        <v>7360</v>
      </c>
      <c r="E429" s="18" t="s">
        <v>881</v>
      </c>
    </row>
    <row r="430" spans="1:5" ht="14.25" customHeight="1" x14ac:dyDescent="0.2">
      <c r="A430" s="18">
        <v>68</v>
      </c>
      <c r="B430" s="18" t="s">
        <v>101</v>
      </c>
      <c r="C430" s="18">
        <v>2</v>
      </c>
      <c r="D430" s="18" t="s">
        <v>7174</v>
      </c>
      <c r="E430" s="18" t="s">
        <v>101</v>
      </c>
    </row>
    <row r="431" spans="1:5" ht="14.25" customHeight="1" x14ac:dyDescent="0.2">
      <c r="A431" s="18">
        <v>7</v>
      </c>
      <c r="B431" s="18">
        <v>-999</v>
      </c>
      <c r="C431" s="18">
        <v>2</v>
      </c>
      <c r="D431" s="18" t="s">
        <v>7187</v>
      </c>
      <c r="E431" s="18" t="s">
        <v>101</v>
      </c>
    </row>
    <row r="432" spans="1:5" ht="14.25" customHeight="1" x14ac:dyDescent="0.2">
      <c r="A432" s="18" t="s">
        <v>881</v>
      </c>
      <c r="B432" s="18" t="s">
        <v>7169</v>
      </c>
      <c r="C432" s="18">
        <v>23</v>
      </c>
      <c r="D432" s="18">
        <v>21112</v>
      </c>
      <c r="E432" s="18" t="s">
        <v>5008</v>
      </c>
    </row>
    <row r="433" spans="1:5" ht="14.25" customHeight="1" x14ac:dyDescent="0.2">
      <c r="A433" s="18" t="s">
        <v>101</v>
      </c>
      <c r="B433" s="118" t="s">
        <v>101</v>
      </c>
      <c r="C433" s="18">
        <v>2</v>
      </c>
      <c r="D433" s="18" t="s">
        <v>7294</v>
      </c>
      <c r="E433" s="18">
        <v>23</v>
      </c>
    </row>
    <row r="434" spans="1:5" ht="14.25" customHeight="1" x14ac:dyDescent="0.2">
      <c r="A434" s="18" t="s">
        <v>101</v>
      </c>
      <c r="B434" s="18" t="s">
        <v>101</v>
      </c>
      <c r="C434" s="18">
        <v>2</v>
      </c>
      <c r="D434" s="18" t="s">
        <v>7017</v>
      </c>
      <c r="E434" s="18">
        <v>2</v>
      </c>
    </row>
    <row r="435" spans="1:5" ht="14.25" customHeight="1" x14ac:dyDescent="0.2">
      <c r="A435" s="18" t="s">
        <v>7181</v>
      </c>
      <c r="B435" s="18" t="s">
        <v>7167</v>
      </c>
      <c r="C435" s="18">
        <v>2</v>
      </c>
      <c r="D435" s="18" t="s">
        <v>7205</v>
      </c>
      <c r="E435" s="18">
        <v>-99</v>
      </c>
    </row>
    <row r="436" spans="1:5" ht="14.25" customHeight="1" x14ac:dyDescent="0.2">
      <c r="A436" s="18">
        <v>-99</v>
      </c>
      <c r="B436" s="18" t="s">
        <v>101</v>
      </c>
      <c r="C436" s="18">
        <v>23</v>
      </c>
      <c r="D436" s="18">
        <v>2</v>
      </c>
      <c r="E436" s="18" t="s">
        <v>7178</v>
      </c>
    </row>
    <row r="437" spans="1:5" ht="14.25" customHeight="1" x14ac:dyDescent="0.2">
      <c r="A437" s="18">
        <v>6</v>
      </c>
      <c r="B437" s="18">
        <v>-99</v>
      </c>
      <c r="C437" s="18">
        <v>-99</v>
      </c>
      <c r="D437" s="18" t="s">
        <v>125</v>
      </c>
      <c r="E437" s="18">
        <v>-99</v>
      </c>
    </row>
    <row r="438" spans="1:5" ht="14.25" customHeight="1" x14ac:dyDescent="0.2">
      <c r="A438" s="18">
        <v>-99</v>
      </c>
      <c r="B438" s="18" t="s">
        <v>7293</v>
      </c>
      <c r="C438" s="18" t="s">
        <v>7219</v>
      </c>
      <c r="D438" s="18">
        <v>-99</v>
      </c>
      <c r="E438" s="18" t="s">
        <v>5008</v>
      </c>
    </row>
    <row r="439" spans="1:5" ht="14.25" customHeight="1" x14ac:dyDescent="0.2">
      <c r="A439" s="18">
        <v>6</v>
      </c>
      <c r="B439" s="18" t="s">
        <v>101</v>
      </c>
      <c r="C439" s="18">
        <v>-999</v>
      </c>
      <c r="D439" s="18">
        <v>126</v>
      </c>
      <c r="E439" s="18">
        <v>-99</v>
      </c>
    </row>
    <row r="440" spans="1:5" ht="14.25" customHeight="1" x14ac:dyDescent="0.2">
      <c r="A440" s="18">
        <v>-99</v>
      </c>
      <c r="B440" s="18" t="s">
        <v>101</v>
      </c>
      <c r="C440" s="18">
        <v>-999</v>
      </c>
      <c r="D440" s="18">
        <v>2</v>
      </c>
      <c r="E440" s="18">
        <v>-999</v>
      </c>
    </row>
    <row r="441" spans="1:5" ht="14.25" customHeight="1" x14ac:dyDescent="0.2">
      <c r="A441" s="18">
        <v>-99</v>
      </c>
      <c r="B441" s="18">
        <v>-99</v>
      </c>
      <c r="C441" s="18">
        <v>-99</v>
      </c>
      <c r="D441" s="18">
        <v>-999</v>
      </c>
      <c r="E441" s="18">
        <v>-999</v>
      </c>
    </row>
    <row r="442" spans="1:5" ht="14.25" customHeight="1" x14ac:dyDescent="0.2">
      <c r="B442" s="18">
        <v>-99</v>
      </c>
      <c r="C442" s="18">
        <v>-99</v>
      </c>
      <c r="D442" s="18">
        <v>-99</v>
      </c>
      <c r="E442" s="18">
        <v>-999</v>
      </c>
    </row>
    <row r="443" spans="1:5" ht="14.25" customHeight="1" x14ac:dyDescent="0.2">
      <c r="D443" s="18">
        <v>-99</v>
      </c>
    </row>
    <row r="444" spans="1:5" ht="14.25" customHeight="1" x14ac:dyDescent="0.2"/>
    <row r="445" spans="1:5" ht="14.25" customHeight="1" x14ac:dyDescent="0.2"/>
    <row r="446" spans="1:5" ht="14.25" customHeight="1" x14ac:dyDescent="0.2"/>
    <row r="447" spans="1:5" ht="14.25" customHeight="1" x14ac:dyDescent="0.2"/>
    <row r="448" spans="1:5"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1001"/>
  <sheetViews>
    <sheetView workbookViewId="0"/>
  </sheetViews>
  <sheetFormatPr baseColWidth="10" defaultColWidth="14.5" defaultRowHeight="15" customHeight="1" x14ac:dyDescent="0.2"/>
  <cols>
    <col min="1" max="26" width="8.6640625" customWidth="1"/>
  </cols>
  <sheetData>
    <row r="1" spans="1:5" ht="14.25" customHeight="1" x14ac:dyDescent="0.2">
      <c r="A1" s="121" t="s">
        <v>7200</v>
      </c>
      <c r="B1" s="121" t="s">
        <v>7201</v>
      </c>
      <c r="C1" s="121" t="s">
        <v>7202</v>
      </c>
      <c r="D1" s="121" t="s">
        <v>7203</v>
      </c>
      <c r="E1" s="121" t="s">
        <v>7204</v>
      </c>
    </row>
    <row r="2" spans="1:5" ht="14.25" customHeight="1" x14ac:dyDescent="0.2">
      <c r="A2" s="18" t="s">
        <v>7164</v>
      </c>
      <c r="B2" s="18" t="s">
        <v>7165</v>
      </c>
      <c r="C2" s="18" t="s">
        <v>7166</v>
      </c>
      <c r="D2" s="18" t="s">
        <v>7167</v>
      </c>
      <c r="E2" s="18">
        <v>7</v>
      </c>
    </row>
    <row r="3" spans="1:5" ht="14.25" customHeight="1" x14ac:dyDescent="0.2">
      <c r="A3" s="18">
        <v>6</v>
      </c>
      <c r="B3" s="18" t="s">
        <v>7168</v>
      </c>
      <c r="C3" s="18">
        <v>-99</v>
      </c>
      <c r="D3" s="18" t="s">
        <v>7169</v>
      </c>
      <c r="E3" s="18">
        <v>13</v>
      </c>
    </row>
    <row r="4" spans="1:5" ht="14.25" customHeight="1" x14ac:dyDescent="0.2">
      <c r="A4" s="18">
        <v>-99</v>
      </c>
      <c r="B4" s="18">
        <v>-99</v>
      </c>
      <c r="C4" s="18">
        <v>-99</v>
      </c>
      <c r="D4" s="18">
        <v>-99</v>
      </c>
      <c r="E4" s="18">
        <v>-99</v>
      </c>
    </row>
    <row r="5" spans="1:5" ht="14.25" customHeight="1" x14ac:dyDescent="0.2">
      <c r="A5" s="18">
        <v>-99</v>
      </c>
      <c r="B5" s="18" t="s">
        <v>7174</v>
      </c>
      <c r="C5" s="18">
        <v>12</v>
      </c>
      <c r="D5" s="18">
        <v>2</v>
      </c>
      <c r="E5" s="18">
        <v>7</v>
      </c>
    </row>
    <row r="6" spans="1:5" ht="14.25" customHeight="1" x14ac:dyDescent="0.2">
      <c r="A6" s="18">
        <v>-999</v>
      </c>
      <c r="B6" s="18" t="s">
        <v>125</v>
      </c>
      <c r="C6" s="18">
        <v>2</v>
      </c>
      <c r="D6" s="18">
        <v>6</v>
      </c>
      <c r="E6" s="18">
        <v>13</v>
      </c>
    </row>
    <row r="7" spans="1:5" ht="14.25" customHeight="1" x14ac:dyDescent="0.2">
      <c r="A7" s="18">
        <v>-99</v>
      </c>
      <c r="B7" s="18">
        <v>-99</v>
      </c>
      <c r="C7" s="18">
        <v>-99</v>
      </c>
      <c r="D7" s="18">
        <v>-99</v>
      </c>
      <c r="E7" s="18">
        <v>-999</v>
      </c>
    </row>
    <row r="8" spans="1:5" ht="14.25" customHeight="1" x14ac:dyDescent="0.2">
      <c r="A8" s="18" t="s">
        <v>7184</v>
      </c>
      <c r="B8" s="18" t="s">
        <v>7185</v>
      </c>
      <c r="C8" s="18">
        <v>2</v>
      </c>
      <c r="D8" s="18" t="s">
        <v>101</v>
      </c>
      <c r="E8" s="18">
        <v>6</v>
      </c>
    </row>
    <row r="9" spans="1:5" ht="14.25" customHeight="1" x14ac:dyDescent="0.2">
      <c r="A9" s="18" t="s">
        <v>7186</v>
      </c>
      <c r="B9" s="18" t="s">
        <v>7187</v>
      </c>
      <c r="C9" s="18" t="s">
        <v>7188</v>
      </c>
      <c r="D9" s="18">
        <v>23</v>
      </c>
      <c r="E9" s="18">
        <v>13</v>
      </c>
    </row>
    <row r="10" spans="1:5" ht="14.25" customHeight="1" x14ac:dyDescent="0.2">
      <c r="A10" s="18">
        <v>-99</v>
      </c>
      <c r="B10" s="18">
        <v>-99</v>
      </c>
      <c r="C10" s="18">
        <v>-99</v>
      </c>
      <c r="D10" s="18">
        <v>-99</v>
      </c>
      <c r="E10" s="18">
        <v>-99</v>
      </c>
    </row>
    <row r="11" spans="1:5" ht="14.25" customHeight="1" x14ac:dyDescent="0.2">
      <c r="A11" s="18" t="s">
        <v>7189</v>
      </c>
      <c r="B11" s="18">
        <v>36</v>
      </c>
      <c r="C11" s="18">
        <v>2</v>
      </c>
      <c r="D11" s="18" t="s">
        <v>4417</v>
      </c>
      <c r="E11" s="18" t="s">
        <v>101</v>
      </c>
    </row>
    <row r="12" spans="1:5" ht="14.25" customHeight="1" x14ac:dyDescent="0.2">
      <c r="A12" s="18">
        <v>6</v>
      </c>
      <c r="B12" s="18">
        <v>-99</v>
      </c>
      <c r="C12" s="18" t="s">
        <v>101</v>
      </c>
      <c r="D12" s="18" t="s">
        <v>101</v>
      </c>
      <c r="E12" s="18">
        <v>7</v>
      </c>
    </row>
    <row r="13" spans="1:5" ht="14.25" customHeight="1" x14ac:dyDescent="0.2">
      <c r="A13" s="18" t="s">
        <v>7165</v>
      </c>
      <c r="B13" s="18" t="s">
        <v>7190</v>
      </c>
      <c r="C13" s="18">
        <v>2</v>
      </c>
      <c r="D13" s="18">
        <v>-99</v>
      </c>
      <c r="E13" s="18">
        <v>678</v>
      </c>
    </row>
    <row r="14" spans="1:5" ht="14.25" customHeight="1" x14ac:dyDescent="0.2">
      <c r="A14" s="18" t="s">
        <v>101</v>
      </c>
      <c r="B14" s="18">
        <v>17</v>
      </c>
      <c r="C14" s="18">
        <v>123</v>
      </c>
      <c r="D14" s="18">
        <v>2</v>
      </c>
      <c r="E14" s="18">
        <v>6</v>
      </c>
    </row>
    <row r="15" spans="1:5" ht="14.25" customHeight="1" x14ac:dyDescent="0.2">
      <c r="A15" s="18">
        <v>36</v>
      </c>
      <c r="B15" s="18">
        <v>267</v>
      </c>
      <c r="C15" s="18">
        <v>6</v>
      </c>
      <c r="D15" s="18">
        <v>2</v>
      </c>
      <c r="E15" s="18">
        <v>6</v>
      </c>
    </row>
    <row r="16" spans="1:5" ht="14.25" customHeight="1" x14ac:dyDescent="0.2">
      <c r="A16" s="18">
        <v>6</v>
      </c>
      <c r="B16" s="18">
        <v>-99</v>
      </c>
      <c r="C16" s="18">
        <v>-99</v>
      </c>
      <c r="D16" s="18">
        <v>3</v>
      </c>
      <c r="E16" s="18">
        <v>-99</v>
      </c>
    </row>
    <row r="17" spans="1:5" ht="14.25" customHeight="1" x14ac:dyDescent="0.2">
      <c r="A17" s="18">
        <v>-99</v>
      </c>
      <c r="B17" s="18">
        <v>12</v>
      </c>
      <c r="C17" s="18">
        <v>-99</v>
      </c>
      <c r="D17" s="18">
        <v>-99</v>
      </c>
      <c r="E17" s="18">
        <v>-99</v>
      </c>
    </row>
    <row r="18" spans="1:5" ht="14.25" customHeight="1" x14ac:dyDescent="0.2">
      <c r="A18" s="18">
        <v>6</v>
      </c>
      <c r="B18" s="18">
        <v>-999</v>
      </c>
      <c r="C18" s="18">
        <v>2</v>
      </c>
      <c r="D18" s="18">
        <v>3</v>
      </c>
      <c r="E18" s="18">
        <v>3</v>
      </c>
    </row>
    <row r="19" spans="1:5" ht="14.25" customHeight="1" x14ac:dyDescent="0.2">
      <c r="A19" s="18">
        <v>-999</v>
      </c>
      <c r="B19" s="18">
        <v>-99</v>
      </c>
      <c r="C19" s="18">
        <v>-999</v>
      </c>
      <c r="D19" s="18" t="s">
        <v>7169</v>
      </c>
      <c r="E19" s="18">
        <v>712</v>
      </c>
    </row>
    <row r="20" spans="1:5" ht="14.25" customHeight="1" x14ac:dyDescent="0.2">
      <c r="A20" s="18">
        <v>-99</v>
      </c>
      <c r="B20" s="18">
        <v>211</v>
      </c>
      <c r="C20" s="18">
        <v>-99</v>
      </c>
      <c r="D20" s="18">
        <v>-99</v>
      </c>
      <c r="E20" s="18">
        <v>-99</v>
      </c>
    </row>
    <row r="21" spans="1:5" ht="14.25" customHeight="1" x14ac:dyDescent="0.2">
      <c r="A21" s="18">
        <v>-99</v>
      </c>
      <c r="B21" s="18" t="s">
        <v>7198</v>
      </c>
      <c r="C21" s="18" t="s">
        <v>125</v>
      </c>
      <c r="D21" s="18">
        <v>2</v>
      </c>
      <c r="E21" s="18">
        <v>7</v>
      </c>
    </row>
    <row r="22" spans="1:5" ht="14.25" customHeight="1" x14ac:dyDescent="0.2">
      <c r="A22" s="18">
        <v>367</v>
      </c>
      <c r="B22" s="18">
        <v>2</v>
      </c>
      <c r="C22" s="18">
        <v>311</v>
      </c>
      <c r="D22" s="18" t="s">
        <v>7199</v>
      </c>
      <c r="E22" s="18">
        <v>6712</v>
      </c>
    </row>
    <row r="23" spans="1:5" ht="14.25" customHeight="1" x14ac:dyDescent="0.2">
      <c r="A23" s="18">
        <v>26</v>
      </c>
      <c r="B23" s="18" t="s">
        <v>4417</v>
      </c>
      <c r="C23" s="18">
        <v>2</v>
      </c>
      <c r="D23" s="18" t="s">
        <v>101</v>
      </c>
      <c r="E23" s="18">
        <v>13</v>
      </c>
    </row>
    <row r="24" spans="1:5" ht="14.25" customHeight="1" x14ac:dyDescent="0.2">
      <c r="A24" s="18">
        <v>2</v>
      </c>
      <c r="B24" s="18">
        <v>1237</v>
      </c>
      <c r="C24" s="18">
        <v>12</v>
      </c>
      <c r="D24" s="18">
        <v>310</v>
      </c>
      <c r="E24" s="18">
        <v>7</v>
      </c>
    </row>
    <row r="25" spans="1:5" ht="14.25" customHeight="1" x14ac:dyDescent="0.2">
      <c r="A25" s="18">
        <v>368</v>
      </c>
      <c r="B25" s="18">
        <v>-99</v>
      </c>
      <c r="C25" s="18" t="s">
        <v>7207</v>
      </c>
      <c r="D25" s="18" t="s">
        <v>7166</v>
      </c>
      <c r="E25" s="18">
        <v>3612</v>
      </c>
    </row>
    <row r="26" spans="1:5" ht="14.25" customHeight="1" x14ac:dyDescent="0.2">
      <c r="A26" s="18">
        <v>-99</v>
      </c>
      <c r="B26" s="18">
        <v>1</v>
      </c>
      <c r="C26" s="18">
        <v>-99</v>
      </c>
      <c r="D26" s="18">
        <v>-99</v>
      </c>
      <c r="E26" s="18">
        <v>-99</v>
      </c>
    </row>
    <row r="27" spans="1:5" ht="14.25" customHeight="1" x14ac:dyDescent="0.2">
      <c r="A27" s="18">
        <v>16</v>
      </c>
      <c r="B27" s="18" t="s">
        <v>7174</v>
      </c>
      <c r="C27" s="18">
        <v>10</v>
      </c>
      <c r="D27" s="18" t="s">
        <v>101</v>
      </c>
      <c r="E27" s="18">
        <v>7</v>
      </c>
    </row>
    <row r="28" spans="1:5" ht="14.25" customHeight="1" x14ac:dyDescent="0.2">
      <c r="A28" s="18" t="s">
        <v>7210</v>
      </c>
      <c r="B28" s="18" t="s">
        <v>7213</v>
      </c>
      <c r="C28" s="18">
        <v>711</v>
      </c>
      <c r="D28" s="18" t="s">
        <v>7169</v>
      </c>
      <c r="E28" s="18">
        <v>13</v>
      </c>
    </row>
    <row r="29" spans="1:5" ht="14.25" customHeight="1" x14ac:dyDescent="0.2">
      <c r="A29" s="18" t="s">
        <v>7178</v>
      </c>
      <c r="B29" s="18" t="s">
        <v>7215</v>
      </c>
      <c r="C29" s="18">
        <v>23</v>
      </c>
      <c r="D29" s="18" t="s">
        <v>101</v>
      </c>
      <c r="E29" s="18">
        <v>68</v>
      </c>
    </row>
    <row r="30" spans="1:5" ht="14.25" customHeight="1" x14ac:dyDescent="0.2">
      <c r="A30" s="18" t="s">
        <v>7214</v>
      </c>
      <c r="B30" s="18">
        <v>16</v>
      </c>
      <c r="C30" s="18" t="s">
        <v>7216</v>
      </c>
      <c r="D30" s="18">
        <v>-99</v>
      </c>
      <c r="E30" s="18">
        <v>-99</v>
      </c>
    </row>
    <row r="31" spans="1:5" ht="14.25" customHeight="1" x14ac:dyDescent="0.2">
      <c r="A31" s="18">
        <v>236</v>
      </c>
      <c r="B31" s="118" t="s">
        <v>5008</v>
      </c>
      <c r="C31" s="18">
        <v>2</v>
      </c>
      <c r="D31" s="18" t="s">
        <v>7184</v>
      </c>
      <c r="E31" s="18">
        <v>6</v>
      </c>
    </row>
    <row r="32" spans="1:5" ht="14.25" customHeight="1" x14ac:dyDescent="0.2">
      <c r="A32" s="18" t="s">
        <v>7169</v>
      </c>
      <c r="B32" s="118" t="s">
        <v>6954</v>
      </c>
      <c r="C32" s="18" t="s">
        <v>7169</v>
      </c>
      <c r="D32" s="18" t="s">
        <v>101</v>
      </c>
      <c r="E32" s="18">
        <v>12</v>
      </c>
    </row>
    <row r="33" spans="1:5" ht="14.25" customHeight="1" x14ac:dyDescent="0.2">
      <c r="A33" s="18" t="s">
        <v>7169</v>
      </c>
      <c r="B33" s="18">
        <v>2</v>
      </c>
      <c r="C33" s="18" t="s">
        <v>7219</v>
      </c>
      <c r="D33" s="18" t="s">
        <v>4417</v>
      </c>
      <c r="E33" s="18">
        <v>6</v>
      </c>
    </row>
    <row r="34" spans="1:5" ht="14.25" customHeight="1" x14ac:dyDescent="0.2">
      <c r="A34" s="18">
        <v>126</v>
      </c>
      <c r="B34" s="18">
        <v>1</v>
      </c>
      <c r="C34" s="18">
        <v>2</v>
      </c>
      <c r="D34" s="18" t="s">
        <v>101</v>
      </c>
      <c r="E34" s="18">
        <v>6</v>
      </c>
    </row>
    <row r="35" spans="1:5" ht="14.25" customHeight="1" x14ac:dyDescent="0.2">
      <c r="A35" s="18" t="s">
        <v>7183</v>
      </c>
      <c r="B35" s="18">
        <v>-99</v>
      </c>
      <c r="C35" s="18">
        <v>13</v>
      </c>
      <c r="D35" s="18" t="s">
        <v>101</v>
      </c>
      <c r="E35" s="18">
        <v>13</v>
      </c>
    </row>
    <row r="36" spans="1:5" ht="14.25" customHeight="1" x14ac:dyDescent="0.2">
      <c r="A36" s="18">
        <v>-99</v>
      </c>
      <c r="B36" s="18">
        <v>-99</v>
      </c>
      <c r="C36" s="18">
        <v>-99</v>
      </c>
      <c r="D36" s="18">
        <v>-99</v>
      </c>
      <c r="E36" s="18">
        <v>-99</v>
      </c>
    </row>
    <row r="37" spans="1:5" ht="14.25" customHeight="1" x14ac:dyDescent="0.2">
      <c r="A37" s="18">
        <v>-99</v>
      </c>
      <c r="B37" s="18">
        <v>-999</v>
      </c>
      <c r="C37" s="18">
        <v>-99</v>
      </c>
      <c r="D37" s="18">
        <v>-99</v>
      </c>
      <c r="E37" s="18">
        <v>-99</v>
      </c>
    </row>
    <row r="38" spans="1:5" ht="14.25" customHeight="1" x14ac:dyDescent="0.2">
      <c r="A38" s="18">
        <v>6</v>
      </c>
      <c r="B38" s="18">
        <v>367</v>
      </c>
      <c r="C38" s="18" t="s">
        <v>7169</v>
      </c>
      <c r="D38" s="18">
        <v>-99</v>
      </c>
      <c r="E38" s="18">
        <v>-99</v>
      </c>
    </row>
    <row r="39" spans="1:5" ht="14.25" customHeight="1" x14ac:dyDescent="0.2">
      <c r="A39" s="18">
        <v>67</v>
      </c>
      <c r="B39" s="18" t="s">
        <v>7174</v>
      </c>
      <c r="C39" s="18">
        <v>211</v>
      </c>
      <c r="D39" s="18" t="s">
        <v>7169</v>
      </c>
      <c r="E39" s="18" t="s">
        <v>7183</v>
      </c>
    </row>
    <row r="40" spans="1:5" ht="14.25" customHeight="1" x14ac:dyDescent="0.2">
      <c r="A40" s="18">
        <v>-99</v>
      </c>
      <c r="B40" s="18" t="s">
        <v>7187</v>
      </c>
      <c r="C40" s="18" t="s">
        <v>7223</v>
      </c>
      <c r="D40" s="18" t="s">
        <v>7165</v>
      </c>
      <c r="E40" s="18">
        <v>6</v>
      </c>
    </row>
    <row r="41" spans="1:5" ht="14.25" customHeight="1" x14ac:dyDescent="0.2">
      <c r="A41" s="18" t="s">
        <v>7178</v>
      </c>
      <c r="B41" s="18">
        <v>-99</v>
      </c>
      <c r="C41" s="18">
        <v>211</v>
      </c>
      <c r="D41" s="18" t="s">
        <v>7192</v>
      </c>
      <c r="E41" s="18">
        <v>36</v>
      </c>
    </row>
    <row r="42" spans="1:5" ht="14.25" customHeight="1" x14ac:dyDescent="0.2">
      <c r="A42" s="18">
        <v>6</v>
      </c>
      <c r="B42" s="18">
        <v>2</v>
      </c>
      <c r="C42" s="18">
        <v>2</v>
      </c>
      <c r="D42" s="18" t="s">
        <v>7192</v>
      </c>
      <c r="E42" s="18">
        <v>712</v>
      </c>
    </row>
    <row r="43" spans="1:5" ht="14.25" customHeight="1" x14ac:dyDescent="0.2">
      <c r="A43" s="18">
        <v>-99</v>
      </c>
      <c r="B43" s="18">
        <v>2</v>
      </c>
      <c r="C43" s="18">
        <v>-99</v>
      </c>
      <c r="D43" s="18">
        <v>-99</v>
      </c>
      <c r="E43" s="18">
        <v>-99</v>
      </c>
    </row>
    <row r="44" spans="1:5" ht="14.25" customHeight="1" x14ac:dyDescent="0.2">
      <c r="A44" s="18">
        <v>-99</v>
      </c>
      <c r="B44" s="18">
        <v>-99</v>
      </c>
      <c r="C44" s="18">
        <v>211</v>
      </c>
      <c r="D44" s="18" t="s">
        <v>125</v>
      </c>
      <c r="E44" s="18">
        <v>3</v>
      </c>
    </row>
    <row r="45" spans="1:5" ht="14.25" customHeight="1" x14ac:dyDescent="0.2">
      <c r="A45" s="18">
        <v>-999</v>
      </c>
      <c r="B45" s="18">
        <v>237</v>
      </c>
      <c r="C45" s="18" t="s">
        <v>6913</v>
      </c>
      <c r="D45" s="118" t="s">
        <v>7178</v>
      </c>
      <c r="E45" s="118" t="s">
        <v>7362</v>
      </c>
    </row>
    <row r="46" spans="1:5" ht="14.25" customHeight="1" x14ac:dyDescent="0.2">
      <c r="A46" s="18">
        <v>-999</v>
      </c>
      <c r="B46" s="18">
        <v>2</v>
      </c>
      <c r="C46" s="18">
        <v>-99</v>
      </c>
      <c r="D46" s="18">
        <v>-99</v>
      </c>
      <c r="E46" s="18">
        <v>-99</v>
      </c>
    </row>
    <row r="47" spans="1:5" ht="14.25" customHeight="1" x14ac:dyDescent="0.2">
      <c r="A47" s="18" t="s">
        <v>7184</v>
      </c>
      <c r="B47" s="18">
        <v>-99</v>
      </c>
      <c r="C47" s="18" t="s">
        <v>7186</v>
      </c>
      <c r="D47" s="18" t="s">
        <v>101</v>
      </c>
      <c r="E47" s="18">
        <v>38</v>
      </c>
    </row>
    <row r="48" spans="1:5" ht="14.25" customHeight="1" x14ac:dyDescent="0.2">
      <c r="A48" s="18">
        <v>-99</v>
      </c>
      <c r="B48" s="18">
        <v>2</v>
      </c>
      <c r="C48" s="18">
        <v>-999</v>
      </c>
      <c r="D48" s="18">
        <v>7</v>
      </c>
      <c r="E48" s="18" t="s">
        <v>7181</v>
      </c>
    </row>
    <row r="49" spans="1:5" ht="14.25" customHeight="1" x14ac:dyDescent="0.2">
      <c r="A49" s="18">
        <v>-99</v>
      </c>
      <c r="B49" s="18" t="s">
        <v>7227</v>
      </c>
      <c r="C49" s="18">
        <v>-99</v>
      </c>
      <c r="D49" s="18">
        <v>-99</v>
      </c>
      <c r="E49" s="18">
        <v>-999</v>
      </c>
    </row>
    <row r="50" spans="1:5" ht="14.25" customHeight="1" x14ac:dyDescent="0.2">
      <c r="A50" s="18" t="s">
        <v>4417</v>
      </c>
      <c r="B50" s="18">
        <v>-99</v>
      </c>
      <c r="C50" s="18">
        <v>2</v>
      </c>
      <c r="D50" s="18" t="s">
        <v>101</v>
      </c>
      <c r="E50" s="18" t="s">
        <v>7166</v>
      </c>
    </row>
    <row r="51" spans="1:5" ht="14.25" customHeight="1" x14ac:dyDescent="0.2">
      <c r="A51" s="18" t="s">
        <v>7208</v>
      </c>
      <c r="B51" s="118" t="s">
        <v>7181</v>
      </c>
      <c r="C51" s="18" t="s">
        <v>7228</v>
      </c>
      <c r="D51" s="18" t="s">
        <v>7191</v>
      </c>
      <c r="E51" s="18">
        <v>711</v>
      </c>
    </row>
    <row r="52" spans="1:5" ht="14.25" customHeight="1" x14ac:dyDescent="0.2">
      <c r="A52" s="18">
        <v>-999</v>
      </c>
      <c r="B52" s="18">
        <v>-99</v>
      </c>
      <c r="C52" s="18">
        <v>-99</v>
      </c>
      <c r="D52" s="18">
        <v>-99</v>
      </c>
      <c r="E52" s="18">
        <v>-99</v>
      </c>
    </row>
    <row r="53" spans="1:5" ht="14.25" customHeight="1" x14ac:dyDescent="0.2">
      <c r="A53" s="118" t="s">
        <v>562</v>
      </c>
      <c r="B53" s="18">
        <v>211</v>
      </c>
      <c r="C53" s="18">
        <v>-999</v>
      </c>
      <c r="D53" s="18">
        <v>-999</v>
      </c>
      <c r="E53" s="18">
        <v>13</v>
      </c>
    </row>
    <row r="54" spans="1:5" ht="14.25" customHeight="1" x14ac:dyDescent="0.2">
      <c r="A54" s="18">
        <v>-999</v>
      </c>
      <c r="B54" s="18">
        <v>-999</v>
      </c>
      <c r="C54" s="18">
        <v>12</v>
      </c>
      <c r="D54" s="18">
        <v>2</v>
      </c>
      <c r="E54" s="18">
        <v>2</v>
      </c>
    </row>
    <row r="55" spans="1:5" ht="14.25" customHeight="1" x14ac:dyDescent="0.2">
      <c r="A55" s="18">
        <v>-999</v>
      </c>
      <c r="B55" s="18" t="s">
        <v>7206</v>
      </c>
      <c r="C55" s="18">
        <v>211</v>
      </c>
      <c r="D55" s="18" t="s">
        <v>7229</v>
      </c>
      <c r="E55" s="18">
        <v>8</v>
      </c>
    </row>
    <row r="56" spans="1:5" ht="14.25" customHeight="1" x14ac:dyDescent="0.2">
      <c r="A56" s="18" t="s">
        <v>7230</v>
      </c>
      <c r="B56" s="18" t="s">
        <v>7233</v>
      </c>
      <c r="C56" s="18">
        <v>-999</v>
      </c>
      <c r="D56" s="18">
        <v>-99</v>
      </c>
      <c r="E56" s="18">
        <v>-99</v>
      </c>
    </row>
    <row r="57" spans="1:5" ht="14.25" customHeight="1" x14ac:dyDescent="0.2">
      <c r="A57" s="18">
        <v>610</v>
      </c>
      <c r="B57" s="119" t="s">
        <v>562</v>
      </c>
      <c r="C57" s="18" t="s">
        <v>7231</v>
      </c>
      <c r="D57" s="18" t="s">
        <v>7178</v>
      </c>
      <c r="E57" s="18">
        <v>6</v>
      </c>
    </row>
    <row r="58" spans="1:5" ht="14.25" customHeight="1" x14ac:dyDescent="0.2">
      <c r="A58" s="18" t="s">
        <v>7210</v>
      </c>
      <c r="B58" s="18" t="s">
        <v>7174</v>
      </c>
      <c r="C58" s="18">
        <v>12</v>
      </c>
      <c r="D58" s="18" t="s">
        <v>101</v>
      </c>
      <c r="E58" s="18" t="s">
        <v>7234</v>
      </c>
    </row>
    <row r="59" spans="1:5" ht="14.25" customHeight="1" x14ac:dyDescent="0.2">
      <c r="A59" s="119" t="s">
        <v>562</v>
      </c>
      <c r="B59" s="18">
        <v>-999</v>
      </c>
      <c r="C59" s="18" t="s">
        <v>7169</v>
      </c>
      <c r="D59" s="18">
        <v>2</v>
      </c>
      <c r="E59" s="18">
        <v>13</v>
      </c>
    </row>
    <row r="60" spans="1:5" ht="14.25" customHeight="1" x14ac:dyDescent="0.2">
      <c r="A60" s="18">
        <v>3</v>
      </c>
      <c r="B60" s="18">
        <v>-99</v>
      </c>
      <c r="C60" s="18">
        <v>-999</v>
      </c>
      <c r="D60" s="18">
        <v>2</v>
      </c>
      <c r="E60" s="18" t="s">
        <v>7178</v>
      </c>
    </row>
    <row r="61" spans="1:5" ht="14.25" customHeight="1" x14ac:dyDescent="0.2">
      <c r="A61" s="18">
        <v>67</v>
      </c>
      <c r="B61" s="18" t="s">
        <v>7212</v>
      </c>
      <c r="C61" s="18">
        <v>11</v>
      </c>
      <c r="D61" s="18" t="s">
        <v>125</v>
      </c>
      <c r="E61" s="18">
        <v>6</v>
      </c>
    </row>
    <row r="62" spans="1:5" ht="14.25" customHeight="1" x14ac:dyDescent="0.2">
      <c r="A62" s="18">
        <v>-99</v>
      </c>
      <c r="B62" s="18">
        <v>-999</v>
      </c>
      <c r="C62" s="18">
        <v>-99</v>
      </c>
      <c r="D62" s="18">
        <v>-99</v>
      </c>
      <c r="E62" s="18">
        <v>-99</v>
      </c>
    </row>
    <row r="63" spans="1:5" ht="14.25" customHeight="1" x14ac:dyDescent="0.2">
      <c r="A63" s="18">
        <v>1</v>
      </c>
      <c r="B63" s="18">
        <v>-99</v>
      </c>
      <c r="C63" s="18">
        <v>2</v>
      </c>
      <c r="D63" s="18">
        <v>7</v>
      </c>
      <c r="E63" s="18">
        <v>8</v>
      </c>
    </row>
    <row r="64" spans="1:5" ht="14.25" customHeight="1" x14ac:dyDescent="0.2">
      <c r="A64" s="118" t="s">
        <v>562</v>
      </c>
      <c r="B64" s="18">
        <v>178</v>
      </c>
      <c r="C64" s="18">
        <v>610</v>
      </c>
      <c r="D64" s="18">
        <v>6</v>
      </c>
      <c r="E64" s="18">
        <v>6</v>
      </c>
    </row>
    <row r="65" spans="1:5" ht="14.25" customHeight="1" x14ac:dyDescent="0.2">
      <c r="A65" s="18">
        <v>-99</v>
      </c>
      <c r="B65" s="18" t="s">
        <v>7240</v>
      </c>
      <c r="C65" s="18">
        <v>-99</v>
      </c>
      <c r="D65" s="18">
        <v>-99</v>
      </c>
      <c r="E65" s="18">
        <v>-99</v>
      </c>
    </row>
    <row r="66" spans="1:5" ht="14.25" customHeight="1" x14ac:dyDescent="0.2">
      <c r="A66" s="18" t="s">
        <v>101</v>
      </c>
      <c r="B66" s="18" t="s">
        <v>7168</v>
      </c>
      <c r="C66" s="18">
        <v>-999</v>
      </c>
      <c r="D66" s="18" t="s">
        <v>7165</v>
      </c>
      <c r="E66" s="18">
        <v>8</v>
      </c>
    </row>
    <row r="67" spans="1:5" ht="14.25" customHeight="1" x14ac:dyDescent="0.2">
      <c r="A67" s="18" t="s">
        <v>7178</v>
      </c>
      <c r="B67" s="118" t="s">
        <v>7363</v>
      </c>
      <c r="C67" s="18">
        <v>23711</v>
      </c>
      <c r="D67" s="18" t="s">
        <v>101</v>
      </c>
      <c r="E67" s="18" t="s">
        <v>7241</v>
      </c>
    </row>
    <row r="68" spans="1:5" ht="14.25" customHeight="1" x14ac:dyDescent="0.2">
      <c r="A68" s="18" t="s">
        <v>7194</v>
      </c>
      <c r="B68" s="18" t="s">
        <v>7185</v>
      </c>
      <c r="C68" s="18">
        <v>-99</v>
      </c>
      <c r="D68" s="18" t="s">
        <v>101</v>
      </c>
      <c r="E68" s="18">
        <v>-99</v>
      </c>
    </row>
    <row r="69" spans="1:5" ht="14.25" customHeight="1" x14ac:dyDescent="0.2">
      <c r="A69" s="118" t="s">
        <v>562</v>
      </c>
      <c r="B69" s="18" t="s">
        <v>7168</v>
      </c>
      <c r="C69" s="18">
        <v>2</v>
      </c>
      <c r="D69" s="18">
        <v>2</v>
      </c>
      <c r="E69" s="18">
        <v>2</v>
      </c>
    </row>
    <row r="70" spans="1:5" ht="14.25" customHeight="1" x14ac:dyDescent="0.2">
      <c r="A70" s="18">
        <v>6</v>
      </c>
      <c r="B70" s="18" t="s">
        <v>7244</v>
      </c>
      <c r="C70" s="18">
        <v>11</v>
      </c>
      <c r="D70" s="18">
        <v>8</v>
      </c>
      <c r="E70" s="18">
        <v>-99</v>
      </c>
    </row>
    <row r="71" spans="1:5" ht="14.25" customHeight="1" x14ac:dyDescent="0.2">
      <c r="A71" s="18">
        <v>36</v>
      </c>
      <c r="B71" s="18" t="s">
        <v>7212</v>
      </c>
      <c r="C71" s="18">
        <v>2</v>
      </c>
      <c r="D71" s="18" t="s">
        <v>101</v>
      </c>
      <c r="E71" s="18">
        <v>13</v>
      </c>
    </row>
    <row r="72" spans="1:5" ht="14.25" customHeight="1" x14ac:dyDescent="0.2">
      <c r="A72" s="18">
        <v>26</v>
      </c>
      <c r="B72" s="18" t="s">
        <v>7212</v>
      </c>
      <c r="C72" s="18">
        <v>1236</v>
      </c>
      <c r="D72" s="18">
        <v>2</v>
      </c>
      <c r="E72" s="18">
        <v>8</v>
      </c>
    </row>
    <row r="73" spans="1:5" ht="14.25" customHeight="1" x14ac:dyDescent="0.2">
      <c r="A73" s="18">
        <v>2</v>
      </c>
      <c r="B73" s="18" t="s">
        <v>7174</v>
      </c>
      <c r="C73" s="18">
        <v>211</v>
      </c>
      <c r="D73" s="18" t="s">
        <v>101</v>
      </c>
      <c r="E73" s="18">
        <v>-999</v>
      </c>
    </row>
    <row r="74" spans="1:5" ht="14.25" customHeight="1" x14ac:dyDescent="0.2">
      <c r="A74" s="18" t="s">
        <v>101</v>
      </c>
      <c r="B74" s="18" t="s">
        <v>7228</v>
      </c>
      <c r="C74" s="18">
        <v>2</v>
      </c>
      <c r="D74" s="18">
        <v>8</v>
      </c>
      <c r="E74" s="18" t="s">
        <v>7234</v>
      </c>
    </row>
    <row r="75" spans="1:5" ht="14.25" customHeight="1" x14ac:dyDescent="0.2">
      <c r="A75" s="18" t="s">
        <v>125</v>
      </c>
      <c r="B75" s="18" t="s">
        <v>101</v>
      </c>
      <c r="C75" s="18">
        <v>211</v>
      </c>
      <c r="D75" s="18">
        <v>7</v>
      </c>
      <c r="E75" s="18">
        <v>27</v>
      </c>
    </row>
    <row r="76" spans="1:5" ht="14.25" customHeight="1" x14ac:dyDescent="0.2">
      <c r="A76" s="18">
        <v>1</v>
      </c>
      <c r="B76" s="18">
        <v>2</v>
      </c>
      <c r="C76" s="18">
        <v>-99</v>
      </c>
      <c r="D76" s="18">
        <v>2</v>
      </c>
      <c r="E76" s="18">
        <v>8</v>
      </c>
    </row>
    <row r="77" spans="1:5" ht="14.25" customHeight="1" x14ac:dyDescent="0.2">
      <c r="A77" s="18" t="s">
        <v>7164</v>
      </c>
      <c r="B77" s="119" t="s">
        <v>125</v>
      </c>
      <c r="C77" s="18">
        <v>-99</v>
      </c>
      <c r="D77" s="18" t="s">
        <v>7169</v>
      </c>
      <c r="E77" s="18">
        <v>-99</v>
      </c>
    </row>
    <row r="78" spans="1:5" ht="14.25" customHeight="1" x14ac:dyDescent="0.2">
      <c r="A78" s="18">
        <v>6</v>
      </c>
      <c r="B78" s="18">
        <v>13</v>
      </c>
      <c r="C78" s="18" t="s">
        <v>101</v>
      </c>
      <c r="D78" s="18" t="s">
        <v>101</v>
      </c>
      <c r="E78" s="18">
        <v>7</v>
      </c>
    </row>
    <row r="79" spans="1:5" ht="14.25" customHeight="1" x14ac:dyDescent="0.2">
      <c r="A79" s="18" t="s">
        <v>7181</v>
      </c>
      <c r="B79" s="18">
        <v>-999</v>
      </c>
      <c r="C79" s="18">
        <v>2</v>
      </c>
      <c r="D79" s="18" t="s">
        <v>7247</v>
      </c>
      <c r="E79" s="18">
        <v>7</v>
      </c>
    </row>
    <row r="80" spans="1:5" ht="14.25" customHeight="1" x14ac:dyDescent="0.2">
      <c r="A80" s="18">
        <v>-999</v>
      </c>
      <c r="B80" s="118" t="s">
        <v>7228</v>
      </c>
      <c r="C80" s="18">
        <v>-99</v>
      </c>
      <c r="D80" s="18">
        <v>-99</v>
      </c>
      <c r="E80" s="18">
        <v>-99</v>
      </c>
    </row>
    <row r="81" spans="1:5" ht="14.25" customHeight="1" x14ac:dyDescent="0.2">
      <c r="A81" s="18">
        <v>-99</v>
      </c>
      <c r="B81" s="18">
        <v>-99</v>
      </c>
      <c r="C81" s="18">
        <v>-99</v>
      </c>
      <c r="D81" s="18">
        <v>-99</v>
      </c>
      <c r="E81" s="18">
        <v>-99</v>
      </c>
    </row>
    <row r="82" spans="1:5" ht="14.25" customHeight="1" x14ac:dyDescent="0.2">
      <c r="A82" s="18" t="s">
        <v>125</v>
      </c>
      <c r="B82" s="18" t="s">
        <v>7268</v>
      </c>
      <c r="C82" s="18">
        <v>-99</v>
      </c>
      <c r="D82" s="18">
        <v>-99</v>
      </c>
      <c r="E82" s="18">
        <v>-99</v>
      </c>
    </row>
    <row r="83" spans="1:5" ht="14.25" customHeight="1" x14ac:dyDescent="0.2">
      <c r="A83" s="18">
        <v>-999</v>
      </c>
      <c r="B83" s="18" t="s">
        <v>125</v>
      </c>
      <c r="C83" s="18">
        <v>-999</v>
      </c>
      <c r="D83" s="18" t="s">
        <v>7164</v>
      </c>
      <c r="E83" s="18">
        <v>8</v>
      </c>
    </row>
    <row r="84" spans="1:5" ht="14.25" customHeight="1" x14ac:dyDescent="0.2">
      <c r="A84" s="18">
        <v>-999</v>
      </c>
      <c r="B84" s="18" t="s">
        <v>7262</v>
      </c>
      <c r="C84" s="18">
        <v>1112</v>
      </c>
      <c r="D84" s="18" t="s">
        <v>101</v>
      </c>
      <c r="E84" s="18" t="s">
        <v>7181</v>
      </c>
    </row>
    <row r="85" spans="1:5" ht="14.25" customHeight="1" x14ac:dyDescent="0.2">
      <c r="A85" s="18" t="s">
        <v>7252</v>
      </c>
      <c r="B85" s="18">
        <v>136</v>
      </c>
      <c r="C85" s="18">
        <v>2311</v>
      </c>
      <c r="D85" s="18" t="s">
        <v>7206</v>
      </c>
      <c r="E85" s="18">
        <v>1</v>
      </c>
    </row>
    <row r="86" spans="1:5" ht="14.25" customHeight="1" x14ac:dyDescent="0.2">
      <c r="A86" s="18" t="s">
        <v>7253</v>
      </c>
      <c r="B86" s="18" t="s">
        <v>125</v>
      </c>
      <c r="C86" s="18">
        <v>26</v>
      </c>
      <c r="D86" s="18" t="s">
        <v>7169</v>
      </c>
      <c r="E86" s="18">
        <v>612</v>
      </c>
    </row>
    <row r="87" spans="1:5" ht="14.25" customHeight="1" x14ac:dyDescent="0.2">
      <c r="A87" s="18">
        <v>-99</v>
      </c>
      <c r="B87" s="18">
        <v>12</v>
      </c>
      <c r="C87" s="18">
        <v>-99</v>
      </c>
      <c r="D87" s="18">
        <v>-99</v>
      </c>
      <c r="E87" s="18">
        <v>-99</v>
      </c>
    </row>
    <row r="88" spans="1:5" ht="14.25" customHeight="1" x14ac:dyDescent="0.2">
      <c r="A88" s="18">
        <v>-999</v>
      </c>
      <c r="B88" s="18">
        <v>123</v>
      </c>
      <c r="C88" s="18">
        <v>2</v>
      </c>
      <c r="D88" s="18" t="s">
        <v>7169</v>
      </c>
      <c r="E88" s="18">
        <v>-999</v>
      </c>
    </row>
    <row r="89" spans="1:5" ht="14.25" customHeight="1" x14ac:dyDescent="0.2">
      <c r="A89" s="18">
        <v>-99</v>
      </c>
      <c r="B89" s="18" t="s">
        <v>7255</v>
      </c>
      <c r="C89" s="18">
        <v>-99</v>
      </c>
      <c r="D89" s="18">
        <v>-99</v>
      </c>
      <c r="E89" s="18">
        <v>-99</v>
      </c>
    </row>
    <row r="90" spans="1:5" ht="14.25" customHeight="1" x14ac:dyDescent="0.2">
      <c r="A90" s="18">
        <v>-99</v>
      </c>
      <c r="B90" s="18" t="s">
        <v>125</v>
      </c>
      <c r="C90" s="18">
        <v>23</v>
      </c>
      <c r="D90" s="18" t="s">
        <v>7192</v>
      </c>
      <c r="E90" s="18" t="s">
        <v>7237</v>
      </c>
    </row>
    <row r="91" spans="1:5" ht="14.25" customHeight="1" x14ac:dyDescent="0.2">
      <c r="A91" s="18" t="s">
        <v>101</v>
      </c>
      <c r="B91" s="18" t="s">
        <v>7273</v>
      </c>
      <c r="C91" s="18">
        <v>11</v>
      </c>
      <c r="D91" s="18">
        <v>-99</v>
      </c>
      <c r="E91" s="18">
        <v>-99</v>
      </c>
    </row>
    <row r="92" spans="1:5" ht="14.25" customHeight="1" x14ac:dyDescent="0.2">
      <c r="A92" s="18" t="s">
        <v>7214</v>
      </c>
      <c r="B92" s="18" t="s">
        <v>7168</v>
      </c>
      <c r="C92" s="18">
        <v>1</v>
      </c>
      <c r="D92" s="18" t="s">
        <v>101</v>
      </c>
      <c r="E92" s="18">
        <v>6</v>
      </c>
    </row>
    <row r="93" spans="1:5" ht="14.25" customHeight="1" x14ac:dyDescent="0.2">
      <c r="A93" s="18">
        <v>-99</v>
      </c>
      <c r="B93" s="18" t="s">
        <v>7274</v>
      </c>
      <c r="C93" s="18">
        <v>-99</v>
      </c>
      <c r="D93" s="18">
        <v>-99</v>
      </c>
      <c r="E93" s="18">
        <v>-99</v>
      </c>
    </row>
    <row r="94" spans="1:5" ht="14.25" customHeight="1" x14ac:dyDescent="0.2">
      <c r="A94" s="18" t="s">
        <v>7257</v>
      </c>
      <c r="B94" s="18" t="s">
        <v>7255</v>
      </c>
      <c r="C94" s="18">
        <v>27</v>
      </c>
      <c r="D94" s="18" t="s">
        <v>101</v>
      </c>
      <c r="E94" s="18">
        <v>12</v>
      </c>
    </row>
    <row r="95" spans="1:5" ht="14.25" customHeight="1" x14ac:dyDescent="0.2">
      <c r="A95" s="18" t="s">
        <v>7261</v>
      </c>
      <c r="B95" s="18" t="s">
        <v>7168</v>
      </c>
      <c r="C95" s="18">
        <v>26</v>
      </c>
      <c r="D95" s="18">
        <v>8</v>
      </c>
      <c r="E95" s="18" t="s">
        <v>101</v>
      </c>
    </row>
    <row r="96" spans="1:5" ht="14.25" customHeight="1" x14ac:dyDescent="0.2">
      <c r="A96" s="18" t="s">
        <v>101</v>
      </c>
      <c r="B96" s="18">
        <v>-999</v>
      </c>
      <c r="C96" s="18">
        <v>-999</v>
      </c>
      <c r="D96" s="18">
        <v>-99</v>
      </c>
      <c r="E96" s="18" t="s">
        <v>7178</v>
      </c>
    </row>
    <row r="97" spans="1:5" ht="14.25" customHeight="1" x14ac:dyDescent="0.2">
      <c r="A97" s="18" t="s">
        <v>101</v>
      </c>
      <c r="B97" s="18" t="s">
        <v>7168</v>
      </c>
      <c r="C97" s="18">
        <v>-99</v>
      </c>
      <c r="D97" s="18">
        <v>2</v>
      </c>
      <c r="E97" s="18">
        <v>13</v>
      </c>
    </row>
    <row r="98" spans="1:5" ht="14.25" customHeight="1" x14ac:dyDescent="0.2">
      <c r="A98" s="18" t="s">
        <v>7206</v>
      </c>
      <c r="B98" s="18" t="s">
        <v>7277</v>
      </c>
      <c r="C98" s="18">
        <v>12</v>
      </c>
      <c r="D98" s="18" t="s">
        <v>7164</v>
      </c>
      <c r="E98" s="18">
        <v>1712</v>
      </c>
    </row>
    <row r="99" spans="1:5" ht="14.25" customHeight="1" x14ac:dyDescent="0.2">
      <c r="A99" s="119" t="s">
        <v>5490</v>
      </c>
      <c r="B99" s="18" t="s">
        <v>101</v>
      </c>
      <c r="C99" s="18">
        <v>2</v>
      </c>
      <c r="D99" s="18" t="s">
        <v>7164</v>
      </c>
      <c r="E99" s="18" t="s">
        <v>7242</v>
      </c>
    </row>
    <row r="100" spans="1:5" ht="14.25" customHeight="1" x14ac:dyDescent="0.2">
      <c r="A100" s="18" t="s">
        <v>7263</v>
      </c>
      <c r="B100" s="18" t="s">
        <v>7165</v>
      </c>
      <c r="C100" s="18">
        <v>236</v>
      </c>
      <c r="D100" s="18" t="s">
        <v>101</v>
      </c>
      <c r="E100" s="18" t="s">
        <v>7242</v>
      </c>
    </row>
    <row r="101" spans="1:5" ht="14.25" customHeight="1" x14ac:dyDescent="0.2">
      <c r="A101" s="18">
        <v>2</v>
      </c>
      <c r="B101" s="118" t="s">
        <v>3582</v>
      </c>
      <c r="C101" s="18">
        <v>3</v>
      </c>
      <c r="D101" s="18" t="s">
        <v>101</v>
      </c>
      <c r="E101" s="18">
        <v>6</v>
      </c>
    </row>
    <row r="102" spans="1:5" ht="14.25" customHeight="1" x14ac:dyDescent="0.2">
      <c r="A102" s="18">
        <v>7</v>
      </c>
      <c r="B102" s="119" t="s">
        <v>7278</v>
      </c>
      <c r="C102" s="18">
        <v>211</v>
      </c>
      <c r="D102" s="18">
        <v>-99</v>
      </c>
      <c r="E102" s="18">
        <v>-99</v>
      </c>
    </row>
    <row r="103" spans="1:5" ht="14.25" customHeight="1" x14ac:dyDescent="0.2">
      <c r="A103" s="18" t="s">
        <v>7265</v>
      </c>
      <c r="B103" s="18">
        <v>2</v>
      </c>
      <c r="C103" s="18" t="s">
        <v>7169</v>
      </c>
      <c r="D103" s="18" t="s">
        <v>7178</v>
      </c>
      <c r="E103" s="18">
        <v>13</v>
      </c>
    </row>
    <row r="104" spans="1:5" ht="14.25" customHeight="1" x14ac:dyDescent="0.2">
      <c r="A104" s="119" t="s">
        <v>5490</v>
      </c>
      <c r="B104" s="18" t="s">
        <v>7279</v>
      </c>
      <c r="C104" s="18">
        <v>6</v>
      </c>
      <c r="D104" s="18">
        <v>1310</v>
      </c>
      <c r="E104" s="18">
        <v>-99</v>
      </c>
    </row>
    <row r="105" spans="1:5" ht="14.25" customHeight="1" x14ac:dyDescent="0.2">
      <c r="A105" s="18" t="s">
        <v>7167</v>
      </c>
      <c r="B105" s="18">
        <v>-99</v>
      </c>
      <c r="C105" s="18">
        <v>23</v>
      </c>
      <c r="D105" s="18" t="s">
        <v>101</v>
      </c>
      <c r="E105" s="18" t="s">
        <v>7242</v>
      </c>
    </row>
    <row r="106" spans="1:5" ht="14.25" customHeight="1" x14ac:dyDescent="0.2">
      <c r="A106" s="18">
        <v>-999</v>
      </c>
      <c r="B106" s="18" t="s">
        <v>125</v>
      </c>
      <c r="C106" s="18">
        <v>-999</v>
      </c>
      <c r="D106" s="118" t="s">
        <v>562</v>
      </c>
      <c r="E106" s="118" t="s">
        <v>7362</v>
      </c>
    </row>
    <row r="107" spans="1:5" ht="14.25" customHeight="1" x14ac:dyDescent="0.2">
      <c r="A107" s="118" t="s">
        <v>5654</v>
      </c>
      <c r="B107" s="18" t="s">
        <v>101</v>
      </c>
      <c r="C107" s="18">
        <v>-999</v>
      </c>
      <c r="D107" s="18">
        <v>2</v>
      </c>
      <c r="E107" s="18">
        <v>12</v>
      </c>
    </row>
    <row r="108" spans="1:5" ht="14.25" customHeight="1" x14ac:dyDescent="0.2">
      <c r="A108" s="18">
        <v>-99</v>
      </c>
      <c r="B108" s="18">
        <v>-999</v>
      </c>
      <c r="C108" s="18">
        <v>-99</v>
      </c>
      <c r="D108" s="18">
        <v>-99</v>
      </c>
      <c r="E108" s="18">
        <v>-99</v>
      </c>
    </row>
    <row r="109" spans="1:5" ht="14.25" customHeight="1" x14ac:dyDescent="0.2">
      <c r="A109" s="18" t="s">
        <v>7169</v>
      </c>
      <c r="B109" s="18">
        <v>2</v>
      </c>
      <c r="C109" s="18">
        <v>2</v>
      </c>
      <c r="D109" s="18" t="s">
        <v>7213</v>
      </c>
      <c r="E109" s="18">
        <v>13</v>
      </c>
    </row>
    <row r="110" spans="1:5" ht="14.25" customHeight="1" x14ac:dyDescent="0.2">
      <c r="A110" s="18">
        <v>-99</v>
      </c>
      <c r="B110" s="18" t="s">
        <v>125</v>
      </c>
      <c r="C110" s="18">
        <v>2</v>
      </c>
      <c r="D110" s="18">
        <v>7</v>
      </c>
      <c r="E110" s="18">
        <v>13</v>
      </c>
    </row>
    <row r="111" spans="1:5" ht="14.25" customHeight="1" x14ac:dyDescent="0.2">
      <c r="A111" s="18">
        <v>23</v>
      </c>
      <c r="B111" s="18" t="s">
        <v>7184</v>
      </c>
      <c r="C111" s="18">
        <v>2</v>
      </c>
      <c r="D111" s="18" t="s">
        <v>101</v>
      </c>
      <c r="E111" s="18">
        <v>67</v>
      </c>
    </row>
    <row r="112" spans="1:5" ht="14.25" customHeight="1" x14ac:dyDescent="0.2">
      <c r="A112" s="18" t="s">
        <v>7193</v>
      </c>
      <c r="B112" s="18" t="s">
        <v>7280</v>
      </c>
      <c r="C112" s="18">
        <v>12</v>
      </c>
      <c r="D112" s="18" t="s">
        <v>101</v>
      </c>
      <c r="E112" s="18">
        <v>6</v>
      </c>
    </row>
    <row r="113" spans="1:5" ht="14.25" customHeight="1" x14ac:dyDescent="0.2">
      <c r="A113" s="18">
        <v>8</v>
      </c>
      <c r="B113" s="18">
        <v>136</v>
      </c>
      <c r="C113" s="18">
        <v>2</v>
      </c>
      <c r="D113" s="18" t="s">
        <v>101</v>
      </c>
      <c r="E113" s="18">
        <v>13</v>
      </c>
    </row>
    <row r="114" spans="1:5" ht="14.25" customHeight="1" x14ac:dyDescent="0.2">
      <c r="A114" s="18">
        <v>-99</v>
      </c>
      <c r="B114" s="18">
        <v>1212</v>
      </c>
      <c r="C114" s="18">
        <v>-999</v>
      </c>
      <c r="D114" s="18" t="s">
        <v>4417</v>
      </c>
      <c r="E114" s="18">
        <v>6</v>
      </c>
    </row>
    <row r="115" spans="1:5" ht="14.25" customHeight="1" x14ac:dyDescent="0.2">
      <c r="A115" s="18">
        <v>2</v>
      </c>
      <c r="B115" s="18" t="s">
        <v>7281</v>
      </c>
      <c r="C115" s="18">
        <v>2711</v>
      </c>
      <c r="D115" s="18">
        <v>6</v>
      </c>
      <c r="E115" s="18">
        <v>6</v>
      </c>
    </row>
    <row r="116" spans="1:5" ht="14.25" customHeight="1" x14ac:dyDescent="0.2">
      <c r="A116" s="18" t="s">
        <v>7264</v>
      </c>
      <c r="B116" s="18">
        <v>-999</v>
      </c>
      <c r="C116" s="18">
        <v>23</v>
      </c>
      <c r="D116" s="18" t="s">
        <v>7184</v>
      </c>
      <c r="E116" s="18">
        <v>6</v>
      </c>
    </row>
    <row r="117" spans="1:5" ht="14.25" customHeight="1" x14ac:dyDescent="0.2">
      <c r="A117" s="18">
        <v>-999</v>
      </c>
      <c r="B117" s="18" t="s">
        <v>7212</v>
      </c>
      <c r="C117" s="18">
        <v>211</v>
      </c>
      <c r="D117" s="18">
        <v>26</v>
      </c>
      <c r="E117" s="18">
        <v>612</v>
      </c>
    </row>
    <row r="118" spans="1:5" ht="14.25" customHeight="1" x14ac:dyDescent="0.2">
      <c r="A118" s="18" t="s">
        <v>4417</v>
      </c>
      <c r="B118" s="18" t="s">
        <v>7211</v>
      </c>
      <c r="C118" s="18">
        <v>2</v>
      </c>
      <c r="D118" s="18">
        <v>310</v>
      </c>
      <c r="E118" s="18">
        <v>7</v>
      </c>
    </row>
    <row r="119" spans="1:5" ht="14.25" customHeight="1" x14ac:dyDescent="0.2">
      <c r="A119" s="18">
        <v>-99</v>
      </c>
      <c r="B119" s="18">
        <v>-99</v>
      </c>
      <c r="C119" s="18">
        <v>26</v>
      </c>
      <c r="D119" s="18">
        <v>1</v>
      </c>
      <c r="E119" s="18">
        <v>7</v>
      </c>
    </row>
    <row r="120" spans="1:5" ht="14.25" customHeight="1" x14ac:dyDescent="0.2">
      <c r="A120" s="18">
        <v>6710</v>
      </c>
      <c r="B120" s="18">
        <v>-999</v>
      </c>
      <c r="C120" s="18">
        <v>2711</v>
      </c>
      <c r="D120" s="18" t="s">
        <v>101</v>
      </c>
      <c r="E120" s="18">
        <v>-99</v>
      </c>
    </row>
    <row r="121" spans="1:5" ht="14.25" customHeight="1" x14ac:dyDescent="0.2">
      <c r="A121" s="18" t="s">
        <v>7181</v>
      </c>
      <c r="B121" s="18" t="s">
        <v>7280</v>
      </c>
      <c r="C121" s="18">
        <v>2</v>
      </c>
      <c r="D121" s="18" t="s">
        <v>7199</v>
      </c>
      <c r="E121" s="18">
        <v>6</v>
      </c>
    </row>
    <row r="122" spans="1:5" ht="14.25" customHeight="1" x14ac:dyDescent="0.2">
      <c r="A122" s="18" t="s">
        <v>7193</v>
      </c>
      <c r="B122" s="18">
        <v>-999</v>
      </c>
      <c r="C122" s="18">
        <v>2</v>
      </c>
      <c r="D122" s="18" t="s">
        <v>4417</v>
      </c>
      <c r="E122" s="18">
        <v>13</v>
      </c>
    </row>
    <row r="123" spans="1:5" ht="14.25" customHeight="1" x14ac:dyDescent="0.2">
      <c r="A123" s="18">
        <v>10</v>
      </c>
      <c r="B123" s="18" t="s">
        <v>7199</v>
      </c>
      <c r="C123" s="18">
        <v>23</v>
      </c>
      <c r="D123" s="18" t="s">
        <v>7164</v>
      </c>
      <c r="E123" s="18">
        <v>13</v>
      </c>
    </row>
    <row r="124" spans="1:5" ht="14.25" customHeight="1" x14ac:dyDescent="0.2">
      <c r="A124" s="18">
        <v>6</v>
      </c>
      <c r="B124" s="18" t="s">
        <v>125</v>
      </c>
      <c r="C124" s="18">
        <v>210</v>
      </c>
      <c r="D124" s="18" t="s">
        <v>101</v>
      </c>
      <c r="E124" s="18">
        <v>6</v>
      </c>
    </row>
    <row r="125" spans="1:5" ht="14.25" customHeight="1" x14ac:dyDescent="0.2">
      <c r="A125" s="18" t="s">
        <v>7164</v>
      </c>
      <c r="B125" s="18">
        <v>112</v>
      </c>
      <c r="C125" s="18">
        <v>23</v>
      </c>
      <c r="D125" s="18" t="s">
        <v>101</v>
      </c>
      <c r="E125" s="18" t="s">
        <v>7180</v>
      </c>
    </row>
    <row r="126" spans="1:5" ht="14.25" customHeight="1" x14ac:dyDescent="0.2">
      <c r="A126" s="18">
        <v>6</v>
      </c>
      <c r="B126" s="18">
        <v>-99</v>
      </c>
      <c r="C126" s="18">
        <v>-99</v>
      </c>
      <c r="D126" s="18" t="s">
        <v>7178</v>
      </c>
      <c r="E126" s="18">
        <v>-99</v>
      </c>
    </row>
    <row r="127" spans="1:5" ht="14.25" customHeight="1" x14ac:dyDescent="0.2">
      <c r="A127" s="18">
        <v>36</v>
      </c>
      <c r="B127" s="18" t="s">
        <v>7282</v>
      </c>
      <c r="C127" s="18">
        <v>2</v>
      </c>
      <c r="D127" s="18" t="s">
        <v>7178</v>
      </c>
      <c r="E127" s="18" t="s">
        <v>7178</v>
      </c>
    </row>
    <row r="128" spans="1:5" ht="14.25" customHeight="1" x14ac:dyDescent="0.2">
      <c r="A128" s="118" t="s">
        <v>562</v>
      </c>
      <c r="B128" s="18" t="s">
        <v>7255</v>
      </c>
      <c r="C128" s="18">
        <v>2</v>
      </c>
      <c r="D128" s="18" t="s">
        <v>101</v>
      </c>
      <c r="E128" s="18" t="s">
        <v>101</v>
      </c>
    </row>
    <row r="129" spans="1:5" ht="14.25" customHeight="1" x14ac:dyDescent="0.2">
      <c r="A129" s="119" t="s">
        <v>6975</v>
      </c>
      <c r="B129" s="122" t="s">
        <v>7015</v>
      </c>
      <c r="C129" s="18">
        <v>121112</v>
      </c>
      <c r="D129" s="18" t="s">
        <v>101</v>
      </c>
      <c r="E129" s="18" t="s">
        <v>7242</v>
      </c>
    </row>
    <row r="130" spans="1:5" ht="14.25" customHeight="1" x14ac:dyDescent="0.2">
      <c r="A130" s="18" t="s">
        <v>4417</v>
      </c>
      <c r="B130" s="18">
        <v>-99</v>
      </c>
      <c r="C130" s="18">
        <v>2</v>
      </c>
      <c r="D130" s="18" t="s">
        <v>101</v>
      </c>
      <c r="E130" s="18" t="s">
        <v>7181</v>
      </c>
    </row>
    <row r="131" spans="1:5" ht="14.25" customHeight="1" x14ac:dyDescent="0.2">
      <c r="A131" s="18">
        <v>-999</v>
      </c>
      <c r="B131" s="18" t="s">
        <v>125</v>
      </c>
      <c r="C131" s="18">
        <v>123</v>
      </c>
      <c r="D131" s="18">
        <v>-999</v>
      </c>
      <c r="E131" s="18">
        <v>8</v>
      </c>
    </row>
    <row r="132" spans="1:5" ht="14.25" customHeight="1" x14ac:dyDescent="0.2">
      <c r="A132" s="18">
        <v>-99</v>
      </c>
      <c r="B132" s="118" t="s">
        <v>7168</v>
      </c>
      <c r="C132" s="18">
        <v>-99</v>
      </c>
      <c r="D132" s="18">
        <v>-99</v>
      </c>
      <c r="E132" s="18">
        <v>-99</v>
      </c>
    </row>
    <row r="133" spans="1:5" ht="14.25" customHeight="1" x14ac:dyDescent="0.2">
      <c r="A133" s="18">
        <v>2</v>
      </c>
      <c r="B133" s="18" t="s">
        <v>7185</v>
      </c>
      <c r="C133" s="18">
        <v>2</v>
      </c>
      <c r="D133" s="18" t="s">
        <v>101</v>
      </c>
      <c r="E133" s="18" t="s">
        <v>101</v>
      </c>
    </row>
    <row r="134" spans="1:5" ht="14.25" customHeight="1" x14ac:dyDescent="0.2">
      <c r="A134" s="18">
        <v>-999</v>
      </c>
      <c r="B134" s="18" t="s">
        <v>7228</v>
      </c>
      <c r="C134" s="18">
        <v>-999</v>
      </c>
      <c r="D134" s="18" t="s">
        <v>101</v>
      </c>
      <c r="E134" s="18">
        <v>13</v>
      </c>
    </row>
    <row r="135" spans="1:5" ht="14.25" customHeight="1" x14ac:dyDescent="0.2">
      <c r="A135" s="18" t="s">
        <v>7194</v>
      </c>
      <c r="B135" s="18" t="s">
        <v>7205</v>
      </c>
      <c r="C135" s="18">
        <v>-999</v>
      </c>
      <c r="D135" s="18" t="s">
        <v>7178</v>
      </c>
      <c r="E135" s="18">
        <v>10</v>
      </c>
    </row>
    <row r="136" spans="1:5" ht="14.25" customHeight="1" x14ac:dyDescent="0.2">
      <c r="A136" s="18">
        <v>1</v>
      </c>
      <c r="B136" s="122" t="s">
        <v>7015</v>
      </c>
      <c r="C136" s="18">
        <v>-99</v>
      </c>
      <c r="D136" s="18">
        <v>-999</v>
      </c>
      <c r="E136" s="18">
        <v>8</v>
      </c>
    </row>
    <row r="137" spans="1:5" ht="14.25" customHeight="1" x14ac:dyDescent="0.2">
      <c r="A137" s="18">
        <v>2</v>
      </c>
      <c r="B137" s="18" t="s">
        <v>7286</v>
      </c>
      <c r="C137" s="18">
        <v>-99</v>
      </c>
      <c r="D137" s="18" t="s">
        <v>101</v>
      </c>
      <c r="E137" s="18">
        <v>13</v>
      </c>
    </row>
    <row r="138" spans="1:5" ht="14.25" customHeight="1" x14ac:dyDescent="0.2">
      <c r="A138" s="18">
        <v>-999</v>
      </c>
      <c r="B138" s="18">
        <v>6</v>
      </c>
      <c r="C138" s="18">
        <v>23</v>
      </c>
      <c r="D138" s="18">
        <v>2</v>
      </c>
      <c r="E138" s="18">
        <v>7</v>
      </c>
    </row>
    <row r="139" spans="1:5" ht="14.25" customHeight="1" x14ac:dyDescent="0.2">
      <c r="A139" s="18">
        <v>-99</v>
      </c>
      <c r="B139" s="18" t="s">
        <v>7176</v>
      </c>
      <c r="C139" s="18">
        <v>610</v>
      </c>
      <c r="D139" s="18">
        <v>3</v>
      </c>
      <c r="E139" s="18" t="s">
        <v>101</v>
      </c>
    </row>
    <row r="140" spans="1:5" ht="14.25" customHeight="1" x14ac:dyDescent="0.2">
      <c r="A140" s="18" t="s">
        <v>7164</v>
      </c>
      <c r="B140" s="18" t="s">
        <v>125</v>
      </c>
      <c r="C140" s="18">
        <v>-999</v>
      </c>
      <c r="D140" s="18" t="s">
        <v>7164</v>
      </c>
      <c r="E140" s="18" t="s">
        <v>7178</v>
      </c>
    </row>
    <row r="141" spans="1:5" ht="14.25" customHeight="1" x14ac:dyDescent="0.2">
      <c r="A141" s="18">
        <v>3</v>
      </c>
      <c r="B141" s="18" t="s">
        <v>7223</v>
      </c>
      <c r="C141" s="18" t="s">
        <v>4417</v>
      </c>
      <c r="D141" s="18" t="s">
        <v>7178</v>
      </c>
      <c r="E141" s="18">
        <v>78</v>
      </c>
    </row>
    <row r="142" spans="1:5" ht="14.25" customHeight="1" x14ac:dyDescent="0.2">
      <c r="A142" s="18">
        <v>2</v>
      </c>
      <c r="B142" s="18">
        <v>6</v>
      </c>
      <c r="C142" s="18">
        <v>2</v>
      </c>
      <c r="D142" s="18" t="s">
        <v>7194</v>
      </c>
      <c r="E142" s="18">
        <v>13</v>
      </c>
    </row>
    <row r="143" spans="1:5" ht="14.25" customHeight="1" x14ac:dyDescent="0.2">
      <c r="A143" s="18">
        <v>-99</v>
      </c>
      <c r="B143" s="18">
        <v>-99</v>
      </c>
      <c r="C143" s="18">
        <v>-999</v>
      </c>
      <c r="D143" s="18" t="s">
        <v>101</v>
      </c>
      <c r="E143" s="18">
        <v>3</v>
      </c>
    </row>
    <row r="144" spans="1:5" ht="14.25" customHeight="1" x14ac:dyDescent="0.2">
      <c r="A144" s="18">
        <v>167</v>
      </c>
      <c r="B144" s="18" t="s">
        <v>7168</v>
      </c>
      <c r="C144" s="18">
        <v>23</v>
      </c>
      <c r="D144" s="18" t="s">
        <v>7167</v>
      </c>
      <c r="E144" s="18">
        <v>3</v>
      </c>
    </row>
    <row r="145" spans="1:5" ht="14.25" customHeight="1" x14ac:dyDescent="0.2">
      <c r="A145" s="18">
        <v>-99</v>
      </c>
      <c r="B145" s="18" t="s">
        <v>7290</v>
      </c>
      <c r="C145" s="18">
        <v>26</v>
      </c>
      <c r="D145" s="18" t="s">
        <v>101</v>
      </c>
      <c r="E145" s="18">
        <v>6</v>
      </c>
    </row>
    <row r="146" spans="1:5" ht="14.25" customHeight="1" x14ac:dyDescent="0.2">
      <c r="A146" s="18">
        <v>-99</v>
      </c>
      <c r="B146" s="18">
        <v>211</v>
      </c>
      <c r="C146" s="18">
        <v>-99</v>
      </c>
      <c r="D146" s="18">
        <v>-99</v>
      </c>
      <c r="E146" s="18">
        <v>-99</v>
      </c>
    </row>
    <row r="147" spans="1:5" ht="14.25" customHeight="1" x14ac:dyDescent="0.2">
      <c r="A147" s="18">
        <v>6</v>
      </c>
      <c r="B147" s="18" t="s">
        <v>125</v>
      </c>
      <c r="C147" s="18">
        <v>-999</v>
      </c>
      <c r="D147" s="18">
        <v>6</v>
      </c>
      <c r="E147" s="18">
        <v>6</v>
      </c>
    </row>
    <row r="148" spans="1:5" ht="14.25" customHeight="1" x14ac:dyDescent="0.2">
      <c r="A148" s="18">
        <v>8</v>
      </c>
      <c r="B148" s="18">
        <v>-99</v>
      </c>
      <c r="C148" s="18">
        <v>2</v>
      </c>
      <c r="D148" s="18" t="s">
        <v>7169</v>
      </c>
      <c r="E148" s="18" t="s">
        <v>7242</v>
      </c>
    </row>
    <row r="149" spans="1:5" ht="14.25" customHeight="1" x14ac:dyDescent="0.2">
      <c r="A149" s="18">
        <v>-999</v>
      </c>
      <c r="B149" s="18" t="s">
        <v>7212</v>
      </c>
      <c r="C149" s="18">
        <v>-999</v>
      </c>
      <c r="D149" s="18" t="s">
        <v>101</v>
      </c>
      <c r="E149" s="18">
        <v>8</v>
      </c>
    </row>
    <row r="150" spans="1:5" ht="14.25" customHeight="1" x14ac:dyDescent="0.2">
      <c r="A150" s="18">
        <v>-999</v>
      </c>
      <c r="B150" s="18" t="s">
        <v>7205</v>
      </c>
      <c r="C150" s="18">
        <v>-99</v>
      </c>
      <c r="D150" s="18" t="s">
        <v>7178</v>
      </c>
      <c r="E150" s="18">
        <v>712</v>
      </c>
    </row>
    <row r="151" spans="1:5" ht="14.25" customHeight="1" x14ac:dyDescent="0.2">
      <c r="A151" s="18" t="s">
        <v>7178</v>
      </c>
      <c r="B151" s="18" t="s">
        <v>7292</v>
      </c>
      <c r="C151" s="18">
        <v>2</v>
      </c>
      <c r="D151" s="18">
        <v>-999</v>
      </c>
      <c r="E151" s="18">
        <v>13</v>
      </c>
    </row>
    <row r="152" spans="1:5" ht="14.25" customHeight="1" x14ac:dyDescent="0.2">
      <c r="A152" s="18">
        <v>6</v>
      </c>
      <c r="B152" s="118" t="s">
        <v>6911</v>
      </c>
      <c r="C152" s="18">
        <v>2</v>
      </c>
      <c r="D152" s="18">
        <v>2</v>
      </c>
      <c r="E152" s="18">
        <v>7</v>
      </c>
    </row>
    <row r="153" spans="1:5" ht="14.25" customHeight="1" x14ac:dyDescent="0.2">
      <c r="A153" s="18">
        <v>-99</v>
      </c>
      <c r="B153" s="18">
        <v>-99</v>
      </c>
      <c r="C153" s="18">
        <v>-99</v>
      </c>
      <c r="D153" s="18">
        <v>-99</v>
      </c>
      <c r="E153" s="18">
        <v>-99</v>
      </c>
    </row>
    <row r="154" spans="1:5" ht="14.25" customHeight="1" x14ac:dyDescent="0.2">
      <c r="A154" s="18">
        <v>-999</v>
      </c>
      <c r="B154" s="18" t="s">
        <v>125</v>
      </c>
      <c r="C154" s="18">
        <v>23</v>
      </c>
      <c r="D154" s="18" t="s">
        <v>125</v>
      </c>
      <c r="E154" s="18">
        <v>13</v>
      </c>
    </row>
    <row r="155" spans="1:5" ht="14.25" customHeight="1" x14ac:dyDescent="0.2">
      <c r="A155" s="18">
        <v>-99</v>
      </c>
      <c r="B155" s="18">
        <v>-999</v>
      </c>
      <c r="C155" s="18">
        <v>2</v>
      </c>
      <c r="D155" s="18" t="s">
        <v>7178</v>
      </c>
      <c r="E155" s="18">
        <v>6</v>
      </c>
    </row>
    <row r="156" spans="1:5" ht="14.25" customHeight="1" x14ac:dyDescent="0.2">
      <c r="A156" s="18" t="s">
        <v>7192</v>
      </c>
      <c r="B156" s="18" t="s">
        <v>7224</v>
      </c>
      <c r="C156" s="18">
        <v>12</v>
      </c>
      <c r="D156" s="18" t="s">
        <v>7184</v>
      </c>
      <c r="E156" s="18">
        <v>8</v>
      </c>
    </row>
    <row r="157" spans="1:5" ht="14.25" customHeight="1" x14ac:dyDescent="0.2">
      <c r="A157" s="18">
        <v>-99</v>
      </c>
      <c r="B157" s="18" t="s">
        <v>7190</v>
      </c>
      <c r="C157" s="18">
        <v>1</v>
      </c>
      <c r="D157" s="18" t="s">
        <v>4417</v>
      </c>
      <c r="E157" s="18">
        <v>6</v>
      </c>
    </row>
    <row r="158" spans="1:5" ht="14.25" customHeight="1" x14ac:dyDescent="0.2">
      <c r="A158" s="18">
        <v>6</v>
      </c>
      <c r="B158" s="18" t="s">
        <v>7212</v>
      </c>
      <c r="C158" s="18">
        <v>2</v>
      </c>
      <c r="D158" s="18" t="s">
        <v>101</v>
      </c>
      <c r="E158" s="18">
        <v>13</v>
      </c>
    </row>
    <row r="159" spans="1:5" ht="14.25" customHeight="1" x14ac:dyDescent="0.2">
      <c r="A159" s="118" t="s">
        <v>881</v>
      </c>
      <c r="B159" s="18">
        <v>26</v>
      </c>
      <c r="C159" s="18">
        <v>23</v>
      </c>
      <c r="D159" s="18" t="s">
        <v>101</v>
      </c>
      <c r="E159" s="18" t="s">
        <v>7242</v>
      </c>
    </row>
    <row r="160" spans="1:5" ht="14.25" customHeight="1" x14ac:dyDescent="0.2">
      <c r="A160" s="18">
        <v>-999</v>
      </c>
      <c r="B160" s="18" t="s">
        <v>125</v>
      </c>
      <c r="C160" s="18">
        <v>211</v>
      </c>
      <c r="D160" s="18" t="s">
        <v>7164</v>
      </c>
      <c r="E160" s="18">
        <v>7</v>
      </c>
    </row>
    <row r="161" spans="1:5" ht="14.25" customHeight="1" x14ac:dyDescent="0.2">
      <c r="A161" s="18">
        <v>-999</v>
      </c>
      <c r="B161" s="18">
        <v>211</v>
      </c>
      <c r="C161" s="18">
        <v>-999</v>
      </c>
      <c r="D161" s="18" t="s">
        <v>125</v>
      </c>
      <c r="E161" s="18">
        <v>13</v>
      </c>
    </row>
    <row r="162" spans="1:5" ht="14.25" customHeight="1" x14ac:dyDescent="0.2">
      <c r="A162" s="18">
        <v>-99</v>
      </c>
      <c r="B162" s="18">
        <v>712</v>
      </c>
      <c r="C162" s="18">
        <v>26</v>
      </c>
      <c r="D162" s="18" t="s">
        <v>101</v>
      </c>
      <c r="E162" s="18" t="s">
        <v>7164</v>
      </c>
    </row>
    <row r="163" spans="1:5" ht="14.25" customHeight="1" x14ac:dyDescent="0.2">
      <c r="A163" s="18" t="s">
        <v>101</v>
      </c>
      <c r="B163" s="18" t="s">
        <v>125</v>
      </c>
      <c r="C163" s="18">
        <v>-99</v>
      </c>
      <c r="D163" s="18">
        <v>-99</v>
      </c>
      <c r="E163" s="18">
        <v>-999</v>
      </c>
    </row>
    <row r="164" spans="1:5" ht="14.25" customHeight="1" x14ac:dyDescent="0.2">
      <c r="A164" s="18">
        <v>610</v>
      </c>
      <c r="B164" s="18">
        <v>-999</v>
      </c>
      <c r="C164" s="18">
        <v>23</v>
      </c>
      <c r="D164" s="18" t="s">
        <v>7184</v>
      </c>
      <c r="E164" s="18">
        <v>7</v>
      </c>
    </row>
    <row r="165" spans="1:5" ht="14.25" customHeight="1" x14ac:dyDescent="0.2">
      <c r="A165" s="18">
        <v>1</v>
      </c>
      <c r="B165" s="18">
        <v>-99</v>
      </c>
      <c r="C165" s="18">
        <v>-99</v>
      </c>
      <c r="D165" s="18" t="s">
        <v>101</v>
      </c>
      <c r="E165" s="18">
        <v>6</v>
      </c>
    </row>
    <row r="166" spans="1:5" ht="14.25" customHeight="1" x14ac:dyDescent="0.2">
      <c r="A166" s="18">
        <v>23</v>
      </c>
      <c r="B166" s="18">
        <v>211</v>
      </c>
      <c r="C166" s="18">
        <v>-999</v>
      </c>
      <c r="D166" s="18">
        <v>2</v>
      </c>
      <c r="E166" s="18">
        <v>7</v>
      </c>
    </row>
    <row r="167" spans="1:5" ht="14.25" customHeight="1" x14ac:dyDescent="0.2">
      <c r="A167" s="18">
        <v>6</v>
      </c>
      <c r="B167" s="18" t="s">
        <v>7296</v>
      </c>
      <c r="C167" s="18">
        <v>-999</v>
      </c>
      <c r="D167" s="18">
        <v>-999</v>
      </c>
      <c r="E167" s="18">
        <v>13</v>
      </c>
    </row>
    <row r="168" spans="1:5" ht="14.25" customHeight="1" x14ac:dyDescent="0.2">
      <c r="A168" s="18">
        <v>13</v>
      </c>
      <c r="B168" s="18" t="s">
        <v>125</v>
      </c>
      <c r="C168" s="18">
        <v>211</v>
      </c>
      <c r="D168" s="18">
        <v>-999</v>
      </c>
      <c r="E168" s="18">
        <v>6</v>
      </c>
    </row>
    <row r="169" spans="1:5" ht="14.25" customHeight="1" x14ac:dyDescent="0.2">
      <c r="A169" s="18">
        <v>6</v>
      </c>
      <c r="B169" s="18" t="s">
        <v>7211</v>
      </c>
      <c r="C169" s="18">
        <v>12</v>
      </c>
      <c r="D169" s="18">
        <v>10</v>
      </c>
      <c r="E169" s="18">
        <v>3</v>
      </c>
    </row>
    <row r="170" spans="1:5" ht="14.25" customHeight="1" x14ac:dyDescent="0.2">
      <c r="A170" s="18">
        <v>-99</v>
      </c>
      <c r="B170" s="18" t="s">
        <v>7274</v>
      </c>
      <c r="C170" s="18">
        <v>-999</v>
      </c>
      <c r="D170" s="18" t="s">
        <v>101</v>
      </c>
      <c r="E170" s="18">
        <v>6</v>
      </c>
    </row>
    <row r="171" spans="1:5" ht="14.25" customHeight="1" x14ac:dyDescent="0.2">
      <c r="A171" s="18" t="s">
        <v>125</v>
      </c>
      <c r="B171" s="18">
        <v>-999</v>
      </c>
      <c r="C171" s="18">
        <v>-999</v>
      </c>
      <c r="D171" s="18" t="s">
        <v>7178</v>
      </c>
      <c r="E171" s="18">
        <v>2612</v>
      </c>
    </row>
    <row r="172" spans="1:5" ht="14.25" customHeight="1" x14ac:dyDescent="0.2">
      <c r="A172" s="18" t="s">
        <v>7164</v>
      </c>
      <c r="B172" s="18">
        <v>-99</v>
      </c>
      <c r="C172" s="18">
        <v>-999</v>
      </c>
      <c r="D172" s="18" t="s">
        <v>7291</v>
      </c>
      <c r="E172" s="18">
        <v>68</v>
      </c>
    </row>
    <row r="173" spans="1:5" ht="14.25" customHeight="1" x14ac:dyDescent="0.2">
      <c r="A173" s="18">
        <v>-999</v>
      </c>
      <c r="B173" s="18">
        <v>-99</v>
      </c>
      <c r="C173" s="18">
        <v>211</v>
      </c>
      <c r="D173" s="18">
        <v>26</v>
      </c>
      <c r="E173" s="18">
        <v>8</v>
      </c>
    </row>
    <row r="174" spans="1:5" ht="14.25" customHeight="1" x14ac:dyDescent="0.2">
      <c r="A174" s="18">
        <v>6</v>
      </c>
      <c r="B174" s="18">
        <v>-999</v>
      </c>
      <c r="C174" s="18">
        <v>12</v>
      </c>
      <c r="D174" s="18">
        <v>-99</v>
      </c>
      <c r="E174" s="18">
        <v>6</v>
      </c>
    </row>
    <row r="175" spans="1:5" ht="14.25" customHeight="1" x14ac:dyDescent="0.2">
      <c r="A175" s="18">
        <v>-99</v>
      </c>
      <c r="B175" s="18">
        <v>-99</v>
      </c>
      <c r="C175" s="18">
        <v>-999</v>
      </c>
      <c r="D175" s="18">
        <v>-99</v>
      </c>
      <c r="E175" s="18">
        <v>-99</v>
      </c>
    </row>
    <row r="176" spans="1:5" ht="14.25" customHeight="1" x14ac:dyDescent="0.2">
      <c r="A176" s="18" t="s">
        <v>7168</v>
      </c>
      <c r="B176" s="18">
        <v>-999</v>
      </c>
      <c r="C176" s="18">
        <v>23</v>
      </c>
      <c r="D176" s="18" t="s">
        <v>7214</v>
      </c>
      <c r="E176" s="18">
        <v>78</v>
      </c>
    </row>
    <row r="177" spans="1:5" ht="14.25" customHeight="1" x14ac:dyDescent="0.2">
      <c r="A177" s="18">
        <v>-99</v>
      </c>
      <c r="B177" s="18" t="s">
        <v>7205</v>
      </c>
      <c r="C177" s="18">
        <v>2</v>
      </c>
      <c r="D177" s="18" t="s">
        <v>101</v>
      </c>
      <c r="E177" s="18">
        <v>6</v>
      </c>
    </row>
    <row r="178" spans="1:5" ht="14.25" customHeight="1" x14ac:dyDescent="0.2">
      <c r="A178" s="18">
        <v>36</v>
      </c>
      <c r="B178" s="18" t="s">
        <v>7297</v>
      </c>
      <c r="C178" s="18">
        <v>12</v>
      </c>
      <c r="D178" s="18" t="s">
        <v>7164</v>
      </c>
      <c r="E178" s="18" t="s">
        <v>7183</v>
      </c>
    </row>
    <row r="179" spans="1:5" ht="14.25" customHeight="1" x14ac:dyDescent="0.2">
      <c r="A179" s="18" t="s">
        <v>7164</v>
      </c>
      <c r="B179" s="18">
        <v>12</v>
      </c>
      <c r="C179" s="18" t="s">
        <v>7169</v>
      </c>
      <c r="D179" s="18" t="s">
        <v>7266</v>
      </c>
      <c r="E179" s="18">
        <v>13</v>
      </c>
    </row>
    <row r="180" spans="1:5" ht="14.25" customHeight="1" x14ac:dyDescent="0.2">
      <c r="A180" s="18">
        <v>-99</v>
      </c>
      <c r="B180" s="18">
        <v>-999</v>
      </c>
      <c r="C180" s="18">
        <v>-99</v>
      </c>
      <c r="D180" s="18">
        <v>-99</v>
      </c>
      <c r="E180" s="18">
        <v>-99</v>
      </c>
    </row>
    <row r="181" spans="1:5" ht="14.25" customHeight="1" x14ac:dyDescent="0.2">
      <c r="A181" s="18">
        <v>67</v>
      </c>
      <c r="B181" s="18">
        <v>12</v>
      </c>
      <c r="C181" s="18">
        <v>-99</v>
      </c>
      <c r="D181" s="18" t="s">
        <v>101</v>
      </c>
      <c r="E181" s="18">
        <v>6</v>
      </c>
    </row>
    <row r="182" spans="1:5" ht="14.25" customHeight="1" x14ac:dyDescent="0.2">
      <c r="A182" s="18">
        <v>0</v>
      </c>
      <c r="B182" s="18" t="s">
        <v>7175</v>
      </c>
      <c r="C182" s="18">
        <v>-999</v>
      </c>
      <c r="D182" s="18">
        <v>2</v>
      </c>
      <c r="E182" s="18">
        <v>1</v>
      </c>
    </row>
    <row r="183" spans="1:5" ht="14.25" customHeight="1" x14ac:dyDescent="0.2">
      <c r="A183" s="18" t="s">
        <v>7165</v>
      </c>
      <c r="B183" s="18">
        <v>239</v>
      </c>
      <c r="C183" s="18">
        <v>2</v>
      </c>
      <c r="D183" s="18" t="s">
        <v>101</v>
      </c>
      <c r="E183" s="18">
        <v>-99</v>
      </c>
    </row>
    <row r="184" spans="1:5" ht="14.25" customHeight="1" x14ac:dyDescent="0.2">
      <c r="A184" s="18" t="s">
        <v>7169</v>
      </c>
      <c r="B184" s="18">
        <v>12</v>
      </c>
      <c r="C184" s="18">
        <v>12</v>
      </c>
      <c r="D184" s="18" t="s">
        <v>7238</v>
      </c>
      <c r="E184" s="18">
        <v>13</v>
      </c>
    </row>
    <row r="185" spans="1:5" ht="14.25" customHeight="1" x14ac:dyDescent="0.2">
      <c r="A185" s="18">
        <v>-99</v>
      </c>
      <c r="B185" s="18">
        <v>-99</v>
      </c>
      <c r="C185" s="18">
        <v>-99</v>
      </c>
      <c r="D185" s="18">
        <v>-99</v>
      </c>
      <c r="E185" s="18">
        <v>-9999</v>
      </c>
    </row>
    <row r="186" spans="1:5" ht="14.25" customHeight="1" x14ac:dyDescent="0.2">
      <c r="A186" s="18">
        <v>17</v>
      </c>
      <c r="B186" s="18">
        <v>2</v>
      </c>
      <c r="C186" s="18">
        <v>2</v>
      </c>
      <c r="D186" s="18">
        <v>2</v>
      </c>
      <c r="E186" s="18" t="s">
        <v>7181</v>
      </c>
    </row>
    <row r="187" spans="1:5" ht="14.25" customHeight="1" x14ac:dyDescent="0.2">
      <c r="A187" s="18">
        <v>36</v>
      </c>
      <c r="B187" s="18" t="s">
        <v>7176</v>
      </c>
      <c r="C187" s="18">
        <v>21112</v>
      </c>
      <c r="D187" s="18">
        <v>2</v>
      </c>
      <c r="E187" s="18" t="s">
        <v>101</v>
      </c>
    </row>
    <row r="188" spans="1:5" ht="14.25" customHeight="1" x14ac:dyDescent="0.2">
      <c r="A188" s="18">
        <v>-99</v>
      </c>
      <c r="B188" s="18" t="s">
        <v>7298</v>
      </c>
      <c r="C188" s="18">
        <v>-99</v>
      </c>
      <c r="D188" s="18">
        <v>-99</v>
      </c>
      <c r="E188" s="18">
        <v>-99</v>
      </c>
    </row>
    <row r="189" spans="1:5" ht="14.25" customHeight="1" x14ac:dyDescent="0.2">
      <c r="A189" s="18" t="s">
        <v>101</v>
      </c>
      <c r="B189" s="18">
        <v>-99</v>
      </c>
      <c r="C189" s="18">
        <v>3</v>
      </c>
      <c r="D189" s="18" t="s">
        <v>101</v>
      </c>
      <c r="E189" s="18">
        <v>8</v>
      </c>
    </row>
    <row r="190" spans="1:5" ht="14.25" customHeight="1" x14ac:dyDescent="0.2">
      <c r="A190" s="18">
        <v>36710</v>
      </c>
      <c r="B190" s="18" t="s">
        <v>125</v>
      </c>
      <c r="C190" s="18">
        <v>2</v>
      </c>
      <c r="D190" s="18">
        <v>-999</v>
      </c>
      <c r="E190" s="18">
        <v>7</v>
      </c>
    </row>
    <row r="191" spans="1:5" ht="14.25" customHeight="1" x14ac:dyDescent="0.2">
      <c r="A191" s="18" t="s">
        <v>101</v>
      </c>
      <c r="B191" s="18" t="s">
        <v>7262</v>
      </c>
      <c r="C191" s="18">
        <v>-999</v>
      </c>
      <c r="D191" s="18" t="s">
        <v>101</v>
      </c>
      <c r="E191" s="18">
        <v>12</v>
      </c>
    </row>
    <row r="192" spans="1:5" ht="14.25" customHeight="1" x14ac:dyDescent="0.2">
      <c r="A192" s="18">
        <v>37</v>
      </c>
      <c r="B192" s="18">
        <v>212</v>
      </c>
      <c r="C192" s="18">
        <v>-999</v>
      </c>
      <c r="D192" s="18" t="s">
        <v>7164</v>
      </c>
      <c r="E192" s="18">
        <v>67</v>
      </c>
    </row>
    <row r="193" spans="1:5" ht="14.25" customHeight="1" x14ac:dyDescent="0.2">
      <c r="A193" s="18">
        <v>-99</v>
      </c>
      <c r="B193" s="18">
        <v>-999</v>
      </c>
      <c r="C193" s="18">
        <v>-99</v>
      </c>
      <c r="D193" s="18">
        <v>-99</v>
      </c>
      <c r="E193" s="18">
        <v>-99</v>
      </c>
    </row>
    <row r="194" spans="1:5" ht="14.25" customHeight="1" x14ac:dyDescent="0.2">
      <c r="A194" s="18" t="s">
        <v>101</v>
      </c>
      <c r="B194" s="18" t="s">
        <v>562</v>
      </c>
      <c r="C194" s="18" t="s">
        <v>7169</v>
      </c>
      <c r="D194" s="18" t="s">
        <v>101</v>
      </c>
      <c r="E194" s="18">
        <v>6</v>
      </c>
    </row>
    <row r="195" spans="1:5" ht="14.25" customHeight="1" x14ac:dyDescent="0.2">
      <c r="A195" s="18">
        <v>-999</v>
      </c>
      <c r="B195" s="18">
        <v>-999</v>
      </c>
      <c r="C195" s="18">
        <v>12</v>
      </c>
      <c r="D195" s="18" t="s">
        <v>7178</v>
      </c>
      <c r="E195" s="18">
        <v>13</v>
      </c>
    </row>
    <row r="196" spans="1:5" ht="14.25" customHeight="1" x14ac:dyDescent="0.2">
      <c r="A196" s="18">
        <v>6</v>
      </c>
      <c r="B196" s="18">
        <v>3</v>
      </c>
      <c r="C196" s="18">
        <v>-999</v>
      </c>
      <c r="D196" s="18">
        <v>2</v>
      </c>
      <c r="E196" s="18">
        <v>13</v>
      </c>
    </row>
    <row r="197" spans="1:5" ht="14.25" customHeight="1" x14ac:dyDescent="0.2">
      <c r="A197" s="18">
        <v>-999</v>
      </c>
      <c r="B197" s="18" t="s">
        <v>7168</v>
      </c>
      <c r="C197" s="18">
        <v>23</v>
      </c>
      <c r="D197" s="18">
        <v>-99</v>
      </c>
      <c r="E197" s="18">
        <v>-99</v>
      </c>
    </row>
    <row r="198" spans="1:5" ht="14.25" customHeight="1" x14ac:dyDescent="0.2">
      <c r="A198" s="18">
        <v>-999</v>
      </c>
      <c r="B198" s="18" t="s">
        <v>7268</v>
      </c>
      <c r="C198" s="18">
        <v>23</v>
      </c>
      <c r="D198" s="18">
        <v>-99</v>
      </c>
      <c r="E198" s="18">
        <v>-99</v>
      </c>
    </row>
    <row r="199" spans="1:5" ht="14.25" customHeight="1" x14ac:dyDescent="0.2">
      <c r="A199" s="18" t="s">
        <v>101</v>
      </c>
      <c r="B199" s="18">
        <v>-99</v>
      </c>
      <c r="C199" s="18">
        <v>-99</v>
      </c>
      <c r="D199" s="18" t="s">
        <v>101</v>
      </c>
      <c r="E199" s="18">
        <v>78</v>
      </c>
    </row>
    <row r="200" spans="1:5" ht="14.25" customHeight="1" x14ac:dyDescent="0.2">
      <c r="A200" s="18">
        <v>-99</v>
      </c>
      <c r="B200" s="18" t="s">
        <v>7212</v>
      </c>
      <c r="C200" s="18">
        <v>-99</v>
      </c>
      <c r="D200" s="18">
        <v>-99</v>
      </c>
      <c r="E200" s="18">
        <v>-99</v>
      </c>
    </row>
    <row r="201" spans="1:5" ht="14.25" customHeight="1" x14ac:dyDescent="0.2">
      <c r="A201" s="18">
        <v>-99</v>
      </c>
      <c r="B201" s="18">
        <v>-999</v>
      </c>
      <c r="C201" s="18">
        <v>-99</v>
      </c>
      <c r="D201" s="18">
        <v>-99</v>
      </c>
      <c r="E201" s="18">
        <v>-99</v>
      </c>
    </row>
    <row r="202" spans="1:5" ht="14.25" customHeight="1" x14ac:dyDescent="0.2">
      <c r="A202" s="18" t="s">
        <v>101</v>
      </c>
      <c r="B202" s="18">
        <v>-999</v>
      </c>
      <c r="C202" s="18">
        <v>-999</v>
      </c>
      <c r="D202" s="18" t="s">
        <v>101</v>
      </c>
      <c r="E202" s="18">
        <v>6</v>
      </c>
    </row>
    <row r="203" spans="1:5" ht="14.25" customHeight="1" x14ac:dyDescent="0.2">
      <c r="A203" s="18">
        <v>-99</v>
      </c>
      <c r="B203" s="18">
        <v>12</v>
      </c>
      <c r="C203" s="18">
        <v>-99</v>
      </c>
      <c r="D203" s="18">
        <v>-99</v>
      </c>
      <c r="E203" s="18">
        <v>-99</v>
      </c>
    </row>
    <row r="204" spans="1:5" ht="14.25" customHeight="1" x14ac:dyDescent="0.2">
      <c r="A204" s="18">
        <v>1</v>
      </c>
      <c r="B204" s="18">
        <v>1</v>
      </c>
      <c r="C204" s="18">
        <v>2</v>
      </c>
      <c r="D204" s="18" t="s">
        <v>101</v>
      </c>
      <c r="E204" s="18">
        <v>13</v>
      </c>
    </row>
    <row r="205" spans="1:5" ht="14.25" customHeight="1" x14ac:dyDescent="0.2">
      <c r="A205" s="18" t="s">
        <v>7206</v>
      </c>
      <c r="B205" s="18">
        <v>-99</v>
      </c>
      <c r="C205" s="18">
        <v>2</v>
      </c>
      <c r="D205" s="18" t="s">
        <v>101</v>
      </c>
      <c r="E205" s="18" t="s">
        <v>7178</v>
      </c>
    </row>
    <row r="206" spans="1:5" ht="14.25" customHeight="1" x14ac:dyDescent="0.2">
      <c r="A206" s="18" t="s">
        <v>7169</v>
      </c>
      <c r="B206" s="18">
        <v>-99</v>
      </c>
      <c r="C206" s="18">
        <v>2</v>
      </c>
      <c r="D206" s="18" t="s">
        <v>101</v>
      </c>
      <c r="E206" s="18">
        <v>68</v>
      </c>
    </row>
    <row r="207" spans="1:5" ht="14.25" customHeight="1" x14ac:dyDescent="0.2">
      <c r="A207" s="18">
        <v>6</v>
      </c>
      <c r="B207" s="18">
        <v>23</v>
      </c>
      <c r="C207" s="18" t="s">
        <v>7169</v>
      </c>
      <c r="D207" s="18" t="s">
        <v>7298</v>
      </c>
      <c r="E207" s="18">
        <v>36</v>
      </c>
    </row>
    <row r="208" spans="1:5" ht="14.25" customHeight="1" x14ac:dyDescent="0.2">
      <c r="A208" s="18">
        <v>2</v>
      </c>
      <c r="B208" s="18" t="s">
        <v>125</v>
      </c>
      <c r="C208" s="18">
        <v>2</v>
      </c>
      <c r="D208" s="18" t="s">
        <v>7192</v>
      </c>
      <c r="E208" s="18" t="s">
        <v>101</v>
      </c>
    </row>
    <row r="209" spans="1:5" ht="14.25" customHeight="1" x14ac:dyDescent="0.2">
      <c r="A209" s="18">
        <v>67</v>
      </c>
      <c r="B209" s="18" t="s">
        <v>7194</v>
      </c>
      <c r="C209" s="18" t="s">
        <v>7169</v>
      </c>
      <c r="D209" s="18" t="s">
        <v>7167</v>
      </c>
      <c r="E209" s="18">
        <v>67</v>
      </c>
    </row>
    <row r="210" spans="1:5" ht="14.25" customHeight="1" x14ac:dyDescent="0.2">
      <c r="A210" s="18" t="s">
        <v>7218</v>
      </c>
      <c r="B210" s="18">
        <v>-99</v>
      </c>
      <c r="C210" s="18">
        <v>23</v>
      </c>
      <c r="D210" s="18">
        <v>-99</v>
      </c>
      <c r="E210" s="18">
        <v>711</v>
      </c>
    </row>
    <row r="211" spans="1:5" ht="14.25" customHeight="1" x14ac:dyDescent="0.2">
      <c r="A211" s="18">
        <v>1</v>
      </c>
      <c r="B211" s="18" t="s">
        <v>7206</v>
      </c>
      <c r="C211" s="18">
        <v>12</v>
      </c>
      <c r="D211" s="18" t="s">
        <v>7178</v>
      </c>
      <c r="E211" s="18">
        <v>12</v>
      </c>
    </row>
    <row r="212" spans="1:5" ht="14.25" customHeight="1" x14ac:dyDescent="0.2">
      <c r="A212" s="18" t="s">
        <v>101</v>
      </c>
      <c r="B212" s="18">
        <v>-99</v>
      </c>
      <c r="C212" s="18">
        <v>2</v>
      </c>
      <c r="D212" s="18" t="s">
        <v>101</v>
      </c>
      <c r="E212" s="18">
        <v>12</v>
      </c>
    </row>
    <row r="213" spans="1:5" ht="14.25" customHeight="1" x14ac:dyDescent="0.2">
      <c r="A213" s="18">
        <v>-999</v>
      </c>
      <c r="B213" s="18">
        <v>-99</v>
      </c>
      <c r="C213" s="18">
        <v>-99</v>
      </c>
      <c r="D213" s="18">
        <v>-99</v>
      </c>
      <c r="E213" s="18">
        <v>13</v>
      </c>
    </row>
    <row r="214" spans="1:5" ht="14.25" customHeight="1" x14ac:dyDescent="0.2">
      <c r="A214" s="18">
        <v>2</v>
      </c>
      <c r="B214" s="18">
        <v>-99</v>
      </c>
      <c r="C214" s="18">
        <v>2</v>
      </c>
      <c r="D214" s="18" t="s">
        <v>101</v>
      </c>
      <c r="E214" s="18" t="s">
        <v>7178</v>
      </c>
    </row>
    <row r="215" spans="1:5" ht="14.25" customHeight="1" x14ac:dyDescent="0.2">
      <c r="A215" s="18">
        <v>23</v>
      </c>
      <c r="B215" s="18" t="s">
        <v>7168</v>
      </c>
      <c r="C215" s="18">
        <v>2</v>
      </c>
      <c r="D215" s="18">
        <v>-99</v>
      </c>
      <c r="E215" s="18">
        <v>612</v>
      </c>
    </row>
    <row r="216" spans="1:5" ht="14.25" customHeight="1" x14ac:dyDescent="0.2">
      <c r="A216" s="18" t="s">
        <v>7178</v>
      </c>
      <c r="B216" s="18">
        <v>-99</v>
      </c>
      <c r="C216" s="18">
        <v>23</v>
      </c>
      <c r="D216" s="18" t="s">
        <v>7192</v>
      </c>
      <c r="E216" s="18" t="s">
        <v>7242</v>
      </c>
    </row>
    <row r="217" spans="1:5" ht="14.25" customHeight="1" x14ac:dyDescent="0.2">
      <c r="A217" s="18">
        <v>6</v>
      </c>
      <c r="B217" s="18">
        <v>-999</v>
      </c>
      <c r="C217" s="18">
        <v>-99</v>
      </c>
      <c r="D217" s="18">
        <v>-99</v>
      </c>
      <c r="E217" s="18">
        <v>-99</v>
      </c>
    </row>
    <row r="218" spans="1:5" ht="14.25" customHeight="1" x14ac:dyDescent="0.2">
      <c r="A218" s="18">
        <v>-99</v>
      </c>
      <c r="B218" s="18">
        <v>12</v>
      </c>
      <c r="C218" s="18">
        <v>2</v>
      </c>
      <c r="D218" s="18" t="s">
        <v>101</v>
      </c>
      <c r="E218" s="18">
        <v>-99</v>
      </c>
    </row>
    <row r="219" spans="1:5" ht="14.25" customHeight="1" x14ac:dyDescent="0.2">
      <c r="A219" s="18" t="s">
        <v>7165</v>
      </c>
      <c r="B219" s="18">
        <v>-99</v>
      </c>
      <c r="C219" s="18">
        <v>2</v>
      </c>
      <c r="D219" s="18">
        <v>-99</v>
      </c>
      <c r="E219" s="18">
        <v>68</v>
      </c>
    </row>
    <row r="220" spans="1:5" ht="14.25" customHeight="1" x14ac:dyDescent="0.2">
      <c r="A220" s="18">
        <v>136</v>
      </c>
      <c r="B220" s="18" t="s">
        <v>7168</v>
      </c>
      <c r="C220" s="18">
        <v>-999</v>
      </c>
      <c r="D220" s="18" t="s">
        <v>101</v>
      </c>
      <c r="E220" s="18" t="s">
        <v>101</v>
      </c>
    </row>
    <row r="221" spans="1:5" ht="14.25" customHeight="1" x14ac:dyDescent="0.2">
      <c r="A221" s="18">
        <v>-999</v>
      </c>
      <c r="B221" s="18" t="s">
        <v>6954</v>
      </c>
      <c r="C221" s="18">
        <v>-999</v>
      </c>
      <c r="D221" s="18" t="s">
        <v>7264</v>
      </c>
      <c r="E221" s="18">
        <v>68</v>
      </c>
    </row>
    <row r="222" spans="1:5" ht="14.25" customHeight="1" x14ac:dyDescent="0.2">
      <c r="A222" s="18">
        <v>6</v>
      </c>
      <c r="B222" s="18" t="s">
        <v>7185</v>
      </c>
      <c r="C222" s="18">
        <v>2610</v>
      </c>
      <c r="D222" s="18" t="s">
        <v>101</v>
      </c>
      <c r="E222" s="18">
        <v>6</v>
      </c>
    </row>
    <row r="223" spans="1:5" ht="14.25" customHeight="1" x14ac:dyDescent="0.2">
      <c r="A223" s="18">
        <v>-999</v>
      </c>
      <c r="B223" s="18" t="s">
        <v>125</v>
      </c>
      <c r="C223" s="18">
        <v>-999</v>
      </c>
      <c r="D223" s="18">
        <v>7</v>
      </c>
      <c r="E223" s="18">
        <v>8</v>
      </c>
    </row>
    <row r="224" spans="1:5" ht="14.25" customHeight="1" x14ac:dyDescent="0.2">
      <c r="A224" s="18">
        <v>-999</v>
      </c>
      <c r="B224" s="18" t="s">
        <v>125</v>
      </c>
      <c r="C224" s="18">
        <v>-999</v>
      </c>
      <c r="D224" s="118" t="s">
        <v>562</v>
      </c>
      <c r="E224" s="118" t="s">
        <v>7362</v>
      </c>
    </row>
    <row r="225" spans="1:5" ht="14.25" customHeight="1" x14ac:dyDescent="0.2">
      <c r="A225" s="18">
        <v>236</v>
      </c>
      <c r="B225" s="18" t="s">
        <v>7168</v>
      </c>
      <c r="C225" s="18">
        <v>-99</v>
      </c>
      <c r="D225" s="18" t="s">
        <v>101</v>
      </c>
      <c r="E225" s="18">
        <v>13</v>
      </c>
    </row>
    <row r="226" spans="1:5" ht="14.25" customHeight="1" x14ac:dyDescent="0.2">
      <c r="A226" s="18">
        <v>26</v>
      </c>
      <c r="B226" s="18" t="s">
        <v>7311</v>
      </c>
      <c r="C226" s="18" t="s">
        <v>7169</v>
      </c>
      <c r="D226" s="18">
        <v>12</v>
      </c>
      <c r="E226" s="18">
        <v>6</v>
      </c>
    </row>
    <row r="227" spans="1:5" ht="14.25" customHeight="1" x14ac:dyDescent="0.2">
      <c r="A227" s="18" t="s">
        <v>7169</v>
      </c>
      <c r="B227" s="18">
        <v>-999</v>
      </c>
      <c r="C227" s="18">
        <v>-99</v>
      </c>
      <c r="D227" s="18" t="s">
        <v>101</v>
      </c>
      <c r="E227" s="18">
        <v>-99</v>
      </c>
    </row>
    <row r="228" spans="1:5" ht="14.25" customHeight="1" x14ac:dyDescent="0.2">
      <c r="A228" s="18">
        <v>18</v>
      </c>
      <c r="B228" s="18">
        <v>127</v>
      </c>
      <c r="C228" s="18">
        <v>12</v>
      </c>
      <c r="D228" s="18" t="s">
        <v>7300</v>
      </c>
      <c r="E228" s="18">
        <v>68</v>
      </c>
    </row>
    <row r="229" spans="1:5" ht="14.25" customHeight="1" x14ac:dyDescent="0.2">
      <c r="A229" s="18">
        <v>6</v>
      </c>
      <c r="B229" s="18" t="s">
        <v>7315</v>
      </c>
      <c r="C229" s="18">
        <v>-999</v>
      </c>
      <c r="D229" s="18">
        <v>-999</v>
      </c>
      <c r="E229" s="18">
        <v>13</v>
      </c>
    </row>
    <row r="230" spans="1:5" ht="14.25" customHeight="1" x14ac:dyDescent="0.2">
      <c r="A230" s="18" t="s">
        <v>7301</v>
      </c>
      <c r="B230" s="18" t="s">
        <v>6993</v>
      </c>
      <c r="C230" s="18">
        <v>3711</v>
      </c>
      <c r="D230" s="18">
        <v>-999</v>
      </c>
      <c r="E230" s="18">
        <v>10</v>
      </c>
    </row>
    <row r="231" spans="1:5" ht="14.25" customHeight="1" x14ac:dyDescent="0.2">
      <c r="A231" s="18">
        <v>2</v>
      </c>
      <c r="B231" s="18" t="s">
        <v>101</v>
      </c>
      <c r="C231" s="18" t="s">
        <v>101</v>
      </c>
      <c r="D231" s="18" t="s">
        <v>7178</v>
      </c>
      <c r="E231" s="18">
        <v>13</v>
      </c>
    </row>
    <row r="232" spans="1:5" ht="14.25" customHeight="1" x14ac:dyDescent="0.2">
      <c r="A232" s="18" t="s">
        <v>7175</v>
      </c>
      <c r="B232" s="118" t="s">
        <v>125</v>
      </c>
      <c r="C232" s="18">
        <v>23</v>
      </c>
      <c r="D232" s="18" t="s">
        <v>7164</v>
      </c>
      <c r="E232" s="18">
        <v>-99</v>
      </c>
    </row>
    <row r="233" spans="1:5" ht="14.25" customHeight="1" x14ac:dyDescent="0.2">
      <c r="A233" s="18">
        <v>-99</v>
      </c>
      <c r="B233" s="18" t="s">
        <v>7282</v>
      </c>
      <c r="C233" s="18">
        <v>-99</v>
      </c>
      <c r="D233" s="18">
        <v>-99</v>
      </c>
      <c r="E233" s="18">
        <v>-99</v>
      </c>
    </row>
    <row r="234" spans="1:5" ht="14.25" customHeight="1" x14ac:dyDescent="0.2">
      <c r="A234" s="18">
        <v>-99</v>
      </c>
      <c r="B234" s="18" t="s">
        <v>125</v>
      </c>
      <c r="C234" s="18">
        <v>-99</v>
      </c>
      <c r="D234" s="18">
        <v>-99</v>
      </c>
      <c r="E234" s="18">
        <v>6</v>
      </c>
    </row>
    <row r="235" spans="1:5" ht="14.25" customHeight="1" x14ac:dyDescent="0.2">
      <c r="A235" s="18">
        <v>-999</v>
      </c>
      <c r="B235" s="18">
        <v>1</v>
      </c>
      <c r="C235" s="18">
        <v>12</v>
      </c>
      <c r="D235" s="18" t="s">
        <v>7305</v>
      </c>
      <c r="E235" s="18" t="s">
        <v>7242</v>
      </c>
    </row>
    <row r="236" spans="1:5" ht="14.25" customHeight="1" x14ac:dyDescent="0.2">
      <c r="A236" s="18">
        <v>7</v>
      </c>
      <c r="B236" s="18" t="s">
        <v>7280</v>
      </c>
      <c r="C236" s="18">
        <v>7</v>
      </c>
      <c r="D236" s="18">
        <v>12</v>
      </c>
      <c r="E236" s="18">
        <v>12</v>
      </c>
    </row>
    <row r="237" spans="1:5" ht="14.25" customHeight="1" x14ac:dyDescent="0.2">
      <c r="A237" s="18">
        <v>2</v>
      </c>
      <c r="B237" s="18" t="s">
        <v>125</v>
      </c>
      <c r="C237" s="18">
        <v>212</v>
      </c>
      <c r="D237" s="18" t="s">
        <v>7192</v>
      </c>
      <c r="E237" s="18">
        <v>-99</v>
      </c>
    </row>
    <row r="238" spans="1:5" ht="14.25" customHeight="1" x14ac:dyDescent="0.2">
      <c r="A238" s="18">
        <v>-99</v>
      </c>
      <c r="B238" s="18">
        <v>2712</v>
      </c>
      <c r="C238" s="18">
        <v>-99</v>
      </c>
      <c r="D238" s="18">
        <v>-99</v>
      </c>
      <c r="E238" s="18" t="s">
        <v>7178</v>
      </c>
    </row>
    <row r="239" spans="1:5" ht="14.25" customHeight="1" x14ac:dyDescent="0.2">
      <c r="A239" s="18" t="s">
        <v>101</v>
      </c>
      <c r="B239" s="18">
        <v>-999</v>
      </c>
      <c r="C239" s="18">
        <v>2</v>
      </c>
      <c r="D239" s="18" t="s">
        <v>7178</v>
      </c>
      <c r="E239" s="18">
        <v>13</v>
      </c>
    </row>
    <row r="240" spans="1:5" ht="14.25" customHeight="1" x14ac:dyDescent="0.2">
      <c r="A240" s="18" t="s">
        <v>101</v>
      </c>
      <c r="B240" s="18">
        <v>21112</v>
      </c>
      <c r="C240" s="18">
        <v>2</v>
      </c>
      <c r="D240" s="18" t="s">
        <v>101</v>
      </c>
      <c r="E240" s="18">
        <v>-99</v>
      </c>
    </row>
    <row r="241" spans="1:5" ht="14.25" customHeight="1" x14ac:dyDescent="0.2">
      <c r="A241" s="18">
        <v>-999</v>
      </c>
      <c r="B241" s="18" t="s">
        <v>7317</v>
      </c>
      <c r="C241" s="18">
        <v>-99</v>
      </c>
      <c r="D241" s="18">
        <v>-99</v>
      </c>
      <c r="E241" s="18">
        <v>-99</v>
      </c>
    </row>
    <row r="242" spans="1:5" ht="14.25" customHeight="1" x14ac:dyDescent="0.2">
      <c r="A242" s="18">
        <v>-99</v>
      </c>
      <c r="B242" s="18" t="s">
        <v>125</v>
      </c>
      <c r="C242" s="18">
        <v>-99</v>
      </c>
      <c r="D242" s="18">
        <v>-99</v>
      </c>
      <c r="E242" s="18">
        <v>13</v>
      </c>
    </row>
    <row r="243" spans="1:5" ht="14.25" customHeight="1" x14ac:dyDescent="0.2">
      <c r="A243" s="18" t="s">
        <v>125</v>
      </c>
      <c r="B243" s="18">
        <v>1</v>
      </c>
      <c r="C243" s="18">
        <v>-999</v>
      </c>
      <c r="D243" s="18">
        <v>7</v>
      </c>
      <c r="E243" s="18">
        <v>6</v>
      </c>
    </row>
    <row r="244" spans="1:5" ht="14.25" customHeight="1" x14ac:dyDescent="0.2">
      <c r="A244" s="18" t="s">
        <v>7280</v>
      </c>
      <c r="B244" s="18" t="s">
        <v>101</v>
      </c>
      <c r="C244" s="18">
        <v>26</v>
      </c>
      <c r="D244" s="18">
        <v>3</v>
      </c>
      <c r="E244" s="18">
        <v>6</v>
      </c>
    </row>
    <row r="245" spans="1:5" ht="14.25" customHeight="1" x14ac:dyDescent="0.2">
      <c r="A245" s="18">
        <v>7</v>
      </c>
      <c r="B245" s="18" t="s">
        <v>7168</v>
      </c>
      <c r="C245" s="18">
        <v>2</v>
      </c>
      <c r="D245" s="18" t="s">
        <v>7184</v>
      </c>
      <c r="E245" s="18">
        <v>378</v>
      </c>
    </row>
    <row r="246" spans="1:5" ht="14.25" customHeight="1" x14ac:dyDescent="0.2">
      <c r="A246" s="18" t="s">
        <v>7309</v>
      </c>
      <c r="B246" s="18" t="s">
        <v>881</v>
      </c>
      <c r="C246" s="18">
        <v>211</v>
      </c>
      <c r="D246" s="18">
        <v>2</v>
      </c>
      <c r="E246" s="18">
        <v>-99</v>
      </c>
    </row>
    <row r="247" spans="1:5" ht="14.25" customHeight="1" x14ac:dyDescent="0.2">
      <c r="A247" s="18">
        <v>-99</v>
      </c>
      <c r="B247" s="18">
        <v>23</v>
      </c>
      <c r="C247" s="18">
        <v>-99</v>
      </c>
      <c r="D247" s="18">
        <v>-99</v>
      </c>
      <c r="E247" s="18">
        <v>712</v>
      </c>
    </row>
    <row r="248" spans="1:5" ht="14.25" customHeight="1" x14ac:dyDescent="0.2">
      <c r="A248" s="18">
        <v>36</v>
      </c>
      <c r="B248" s="18" t="s">
        <v>7168</v>
      </c>
      <c r="C248" s="18">
        <v>23</v>
      </c>
      <c r="D248" s="18" t="s">
        <v>7178</v>
      </c>
      <c r="E248" s="18">
        <v>36</v>
      </c>
    </row>
    <row r="249" spans="1:5" ht="14.25" customHeight="1" x14ac:dyDescent="0.2">
      <c r="A249" s="18">
        <v>2</v>
      </c>
      <c r="B249" s="18">
        <v>-999</v>
      </c>
      <c r="C249" s="18">
        <v>211</v>
      </c>
      <c r="D249" s="18" t="s">
        <v>101</v>
      </c>
      <c r="E249" s="18">
        <v>-99</v>
      </c>
    </row>
    <row r="250" spans="1:5" ht="14.25" customHeight="1" x14ac:dyDescent="0.2">
      <c r="A250" s="18" t="s">
        <v>7178</v>
      </c>
      <c r="B250" s="18">
        <v>12</v>
      </c>
      <c r="C250" s="18">
        <v>2</v>
      </c>
      <c r="D250" s="18">
        <v>-99</v>
      </c>
      <c r="E250" s="18">
        <v>-99</v>
      </c>
    </row>
    <row r="251" spans="1:5" ht="14.25" customHeight="1" x14ac:dyDescent="0.2">
      <c r="A251" s="18">
        <v>210</v>
      </c>
      <c r="B251" s="18">
        <v>-99</v>
      </c>
      <c r="C251" s="18">
        <v>23</v>
      </c>
      <c r="D251" s="18">
        <v>310</v>
      </c>
      <c r="E251" s="18">
        <v>6</v>
      </c>
    </row>
    <row r="252" spans="1:5" ht="14.25" customHeight="1" x14ac:dyDescent="0.2">
      <c r="A252" s="18">
        <v>36</v>
      </c>
      <c r="B252" s="18">
        <v>-999</v>
      </c>
      <c r="C252" s="18">
        <v>26</v>
      </c>
      <c r="D252" s="18" t="s">
        <v>101</v>
      </c>
      <c r="E252" s="18">
        <v>7</v>
      </c>
    </row>
    <row r="253" spans="1:5" ht="14.25" customHeight="1" x14ac:dyDescent="0.2">
      <c r="A253" s="18">
        <v>3610</v>
      </c>
      <c r="B253" s="18" t="s">
        <v>7185</v>
      </c>
      <c r="C253" s="18">
        <v>2</v>
      </c>
      <c r="D253" s="18">
        <v>-999</v>
      </c>
      <c r="E253" s="18" t="s">
        <v>7312</v>
      </c>
    </row>
    <row r="254" spans="1:5" ht="14.25" customHeight="1" x14ac:dyDescent="0.2">
      <c r="A254" s="18" t="s">
        <v>7310</v>
      </c>
      <c r="B254" s="18" t="s">
        <v>1872</v>
      </c>
      <c r="C254" s="18">
        <v>26</v>
      </c>
      <c r="D254" s="18" t="s">
        <v>7197</v>
      </c>
      <c r="E254" s="18" t="s">
        <v>101</v>
      </c>
    </row>
    <row r="255" spans="1:5" ht="14.25" customHeight="1" x14ac:dyDescent="0.2">
      <c r="A255" s="18">
        <v>8</v>
      </c>
      <c r="B255" s="18">
        <v>1</v>
      </c>
      <c r="C255" s="18">
        <v>-999</v>
      </c>
      <c r="D255" s="18" t="s">
        <v>7181</v>
      </c>
      <c r="E255" s="18">
        <v>8</v>
      </c>
    </row>
    <row r="256" spans="1:5" ht="14.25" customHeight="1" x14ac:dyDescent="0.2">
      <c r="A256" s="18" t="s">
        <v>7313</v>
      </c>
      <c r="B256" s="18">
        <v>-999</v>
      </c>
      <c r="C256" s="18">
        <v>2711</v>
      </c>
      <c r="D256" s="18">
        <v>27</v>
      </c>
      <c r="E256" s="18">
        <v>27</v>
      </c>
    </row>
    <row r="257" spans="1:5" ht="14.25" customHeight="1" x14ac:dyDescent="0.2">
      <c r="A257" s="18" t="s">
        <v>7314</v>
      </c>
      <c r="B257" s="18">
        <v>2</v>
      </c>
      <c r="C257" s="18">
        <v>-99</v>
      </c>
      <c r="D257" s="18" t="s">
        <v>7169</v>
      </c>
      <c r="E257" s="18">
        <v>-999</v>
      </c>
    </row>
    <row r="258" spans="1:5" ht="14.25" customHeight="1" x14ac:dyDescent="0.2">
      <c r="A258" s="18">
        <v>6</v>
      </c>
      <c r="B258" s="18" t="s">
        <v>7228</v>
      </c>
      <c r="C258" s="18">
        <v>2</v>
      </c>
      <c r="D258" s="18" t="s">
        <v>101</v>
      </c>
      <c r="E258" s="18">
        <v>6</v>
      </c>
    </row>
    <row r="259" spans="1:5" ht="14.25" customHeight="1" x14ac:dyDescent="0.2">
      <c r="A259" s="18" t="s">
        <v>7183</v>
      </c>
      <c r="B259" s="18" t="s">
        <v>7168</v>
      </c>
      <c r="C259" s="18">
        <v>-99</v>
      </c>
      <c r="D259" s="18" t="s">
        <v>101</v>
      </c>
      <c r="E259" s="18">
        <v>8</v>
      </c>
    </row>
    <row r="260" spans="1:5" ht="14.25" customHeight="1" x14ac:dyDescent="0.2">
      <c r="A260" s="118" t="s">
        <v>881</v>
      </c>
      <c r="B260" s="18">
        <v>-99</v>
      </c>
      <c r="C260" s="18">
        <v>23</v>
      </c>
      <c r="D260" s="18">
        <v>2</v>
      </c>
      <c r="E260" s="18">
        <v>7</v>
      </c>
    </row>
    <row r="261" spans="1:5" ht="14.25" customHeight="1" x14ac:dyDescent="0.2">
      <c r="A261" s="18" t="s">
        <v>7169</v>
      </c>
      <c r="B261" s="18">
        <v>-99</v>
      </c>
      <c r="C261" s="18">
        <v>-99</v>
      </c>
      <c r="D261" s="18" t="s">
        <v>7178</v>
      </c>
      <c r="E261" s="18">
        <v>3</v>
      </c>
    </row>
    <row r="262" spans="1:5" ht="14.25" customHeight="1" x14ac:dyDescent="0.2">
      <c r="A262" s="18" t="s">
        <v>101</v>
      </c>
      <c r="B262" s="18">
        <v>126</v>
      </c>
      <c r="C262" s="18">
        <v>2</v>
      </c>
      <c r="D262" s="18" t="s">
        <v>101</v>
      </c>
      <c r="E262" s="18">
        <v>3</v>
      </c>
    </row>
    <row r="263" spans="1:5" ht="14.25" customHeight="1" x14ac:dyDescent="0.2">
      <c r="A263" s="18">
        <v>6</v>
      </c>
      <c r="B263" s="18" t="s">
        <v>7187</v>
      </c>
      <c r="C263" s="18">
        <v>2</v>
      </c>
      <c r="D263" s="18">
        <v>-99</v>
      </c>
      <c r="E263" s="18">
        <v>3</v>
      </c>
    </row>
    <row r="264" spans="1:5" ht="14.25" customHeight="1" x14ac:dyDescent="0.2">
      <c r="A264" s="18">
        <v>6</v>
      </c>
      <c r="B264" s="18">
        <v>-99</v>
      </c>
      <c r="C264" s="18">
        <v>23</v>
      </c>
      <c r="D264" s="18" t="s">
        <v>7169</v>
      </c>
      <c r="E264" s="18">
        <v>-999</v>
      </c>
    </row>
    <row r="265" spans="1:5" ht="14.25" customHeight="1" x14ac:dyDescent="0.2">
      <c r="A265" s="18">
        <v>2</v>
      </c>
      <c r="B265" s="118" t="s">
        <v>5008</v>
      </c>
      <c r="C265" s="18">
        <v>-999</v>
      </c>
      <c r="D265" s="18" t="s">
        <v>101</v>
      </c>
      <c r="E265" s="18">
        <v>7</v>
      </c>
    </row>
    <row r="266" spans="1:5" ht="14.25" customHeight="1" x14ac:dyDescent="0.2">
      <c r="A266" s="18">
        <v>36</v>
      </c>
      <c r="B266" s="18" t="s">
        <v>7178</v>
      </c>
      <c r="C266" s="18" t="s">
        <v>7268</v>
      </c>
      <c r="D266" s="18" t="s">
        <v>7180</v>
      </c>
      <c r="E266" s="18">
        <v>-999</v>
      </c>
    </row>
    <row r="267" spans="1:5" ht="14.25" customHeight="1" x14ac:dyDescent="0.2">
      <c r="A267" s="18">
        <v>-999</v>
      </c>
      <c r="B267" s="18">
        <v>-99</v>
      </c>
      <c r="C267" s="18">
        <v>-999</v>
      </c>
      <c r="D267" s="18">
        <v>2</v>
      </c>
      <c r="E267" s="18">
        <v>6</v>
      </c>
    </row>
    <row r="268" spans="1:5" ht="14.25" customHeight="1" x14ac:dyDescent="0.2">
      <c r="A268" s="18">
        <v>6</v>
      </c>
      <c r="B268" s="18" t="s">
        <v>7255</v>
      </c>
      <c r="C268" s="18">
        <v>26</v>
      </c>
      <c r="D268" s="18" t="s">
        <v>7169</v>
      </c>
      <c r="E268" s="18" t="s">
        <v>7238</v>
      </c>
    </row>
    <row r="269" spans="1:5" ht="14.25" customHeight="1" x14ac:dyDescent="0.2">
      <c r="A269" s="18">
        <v>2</v>
      </c>
      <c r="B269" s="18">
        <v>-99</v>
      </c>
      <c r="C269" s="18">
        <v>2</v>
      </c>
      <c r="D269" s="18">
        <v>23</v>
      </c>
      <c r="E269" s="18">
        <v>12</v>
      </c>
    </row>
    <row r="270" spans="1:5" ht="14.25" customHeight="1" x14ac:dyDescent="0.2">
      <c r="A270" s="18">
        <v>67</v>
      </c>
      <c r="B270" s="18">
        <v>2</v>
      </c>
      <c r="C270" s="18">
        <v>1211</v>
      </c>
      <c r="D270" s="18">
        <v>16</v>
      </c>
      <c r="E270" s="18">
        <v>1</v>
      </c>
    </row>
    <row r="271" spans="1:5" ht="14.25" customHeight="1" x14ac:dyDescent="0.2">
      <c r="A271" s="18">
        <v>3</v>
      </c>
      <c r="B271" s="18" t="s">
        <v>125</v>
      </c>
      <c r="C271" s="18" t="s">
        <v>7169</v>
      </c>
      <c r="D271" s="18" t="s">
        <v>101</v>
      </c>
      <c r="E271" s="18">
        <v>6</v>
      </c>
    </row>
    <row r="272" spans="1:5" ht="14.25" customHeight="1" x14ac:dyDescent="0.2">
      <c r="A272" s="18">
        <v>-999</v>
      </c>
      <c r="B272" s="18">
        <v>-999</v>
      </c>
      <c r="C272" s="18">
        <v>-999</v>
      </c>
      <c r="D272" s="18" t="s">
        <v>101</v>
      </c>
      <c r="E272" s="18">
        <v>-99</v>
      </c>
    </row>
    <row r="273" spans="1:5" ht="14.25" customHeight="1" x14ac:dyDescent="0.2">
      <c r="A273" s="18" t="s">
        <v>101</v>
      </c>
      <c r="B273" s="18">
        <v>3</v>
      </c>
      <c r="C273" s="18">
        <v>-999</v>
      </c>
      <c r="D273" s="18">
        <v>-99</v>
      </c>
      <c r="E273" s="18" t="s">
        <v>101</v>
      </c>
    </row>
    <row r="274" spans="1:5" ht="14.25" customHeight="1" x14ac:dyDescent="0.2">
      <c r="A274" s="18" t="s">
        <v>7164</v>
      </c>
      <c r="B274" s="18">
        <v>-99</v>
      </c>
      <c r="C274" s="18">
        <v>1</v>
      </c>
      <c r="D274" s="18" t="s">
        <v>101</v>
      </c>
      <c r="E274" s="18">
        <v>1</v>
      </c>
    </row>
    <row r="275" spans="1:5" ht="14.25" customHeight="1" x14ac:dyDescent="0.2">
      <c r="A275" s="18">
        <v>311</v>
      </c>
      <c r="B275" s="18">
        <v>-99</v>
      </c>
      <c r="C275" s="18">
        <v>23</v>
      </c>
      <c r="D275" s="18" t="s">
        <v>101</v>
      </c>
      <c r="E275" s="18" t="s">
        <v>101</v>
      </c>
    </row>
    <row r="276" spans="1:5" ht="14.25" customHeight="1" x14ac:dyDescent="0.2">
      <c r="A276" s="18" t="s">
        <v>4417</v>
      </c>
      <c r="B276" s="18" t="s">
        <v>7322</v>
      </c>
      <c r="C276" s="18">
        <v>12</v>
      </c>
      <c r="D276" s="18" t="s">
        <v>101</v>
      </c>
      <c r="E276" s="18">
        <v>-99</v>
      </c>
    </row>
    <row r="277" spans="1:5" ht="14.25" customHeight="1" x14ac:dyDescent="0.2">
      <c r="A277" s="18">
        <v>-999</v>
      </c>
      <c r="B277" s="18" t="s">
        <v>7297</v>
      </c>
      <c r="C277" s="18">
        <v>-999</v>
      </c>
      <c r="D277" s="18">
        <v>-99</v>
      </c>
      <c r="E277" s="18">
        <v>7</v>
      </c>
    </row>
    <row r="278" spans="1:5" ht="14.25" customHeight="1" x14ac:dyDescent="0.2">
      <c r="A278" s="18" t="s">
        <v>7178</v>
      </c>
      <c r="B278" s="18">
        <v>-99</v>
      </c>
      <c r="C278" s="18">
        <v>-99</v>
      </c>
      <c r="D278" s="18" t="s">
        <v>7178</v>
      </c>
      <c r="E278" s="18">
        <v>-99</v>
      </c>
    </row>
    <row r="279" spans="1:5" ht="14.25" customHeight="1" x14ac:dyDescent="0.2">
      <c r="A279" s="18">
        <v>-99</v>
      </c>
      <c r="B279" s="18" t="s">
        <v>1248</v>
      </c>
      <c r="C279" s="18">
        <v>-99</v>
      </c>
      <c r="D279" s="18">
        <v>-99</v>
      </c>
      <c r="E279" s="18">
        <v>-99</v>
      </c>
    </row>
    <row r="280" spans="1:5" ht="14.25" customHeight="1" x14ac:dyDescent="0.2">
      <c r="A280" s="18" t="s">
        <v>7181</v>
      </c>
      <c r="B280" s="18">
        <v>12</v>
      </c>
      <c r="C280" s="18">
        <v>-999</v>
      </c>
      <c r="D280" s="18">
        <v>-99</v>
      </c>
      <c r="E280" s="18" t="s">
        <v>2707</v>
      </c>
    </row>
    <row r="281" spans="1:5" ht="14.25" customHeight="1" x14ac:dyDescent="0.2">
      <c r="A281" s="18" t="s">
        <v>125</v>
      </c>
      <c r="B281" s="18">
        <v>17</v>
      </c>
      <c r="C281" s="18">
        <v>2</v>
      </c>
      <c r="D281" s="18" t="s">
        <v>7169</v>
      </c>
      <c r="E281" s="18">
        <v>12</v>
      </c>
    </row>
    <row r="282" spans="1:5" ht="14.25" customHeight="1" x14ac:dyDescent="0.2">
      <c r="A282" s="18">
        <v>6</v>
      </c>
      <c r="B282" s="18">
        <v>-99</v>
      </c>
      <c r="C282" s="18">
        <v>-999</v>
      </c>
      <c r="D282" s="18">
        <v>2</v>
      </c>
      <c r="E282" s="18">
        <v>13</v>
      </c>
    </row>
    <row r="283" spans="1:5" ht="14.25" customHeight="1" x14ac:dyDescent="0.2">
      <c r="A283" s="18" t="s">
        <v>101</v>
      </c>
      <c r="B283" s="18">
        <v>16</v>
      </c>
      <c r="C283" s="18">
        <v>2711</v>
      </c>
      <c r="D283" s="18">
        <v>-999</v>
      </c>
      <c r="E283" s="18">
        <v>13</v>
      </c>
    </row>
    <row r="284" spans="1:5" ht="14.25" customHeight="1" x14ac:dyDescent="0.2">
      <c r="A284" s="18">
        <v>1</v>
      </c>
      <c r="B284" s="18" t="s">
        <v>7323</v>
      </c>
      <c r="C284" s="18">
        <v>2</v>
      </c>
      <c r="D284" s="18" t="s">
        <v>7169</v>
      </c>
      <c r="E284" s="18">
        <v>6</v>
      </c>
    </row>
    <row r="285" spans="1:5" ht="14.25" customHeight="1" x14ac:dyDescent="0.2">
      <c r="A285" s="118" t="s">
        <v>881</v>
      </c>
      <c r="B285" s="18">
        <v>-99</v>
      </c>
      <c r="C285" s="18" t="s">
        <v>7205</v>
      </c>
      <c r="D285" s="18" t="s">
        <v>101</v>
      </c>
      <c r="E285" s="18">
        <v>8</v>
      </c>
    </row>
    <row r="286" spans="1:5" ht="14.25" customHeight="1" x14ac:dyDescent="0.2">
      <c r="A286" s="18">
        <v>2</v>
      </c>
      <c r="B286" s="18">
        <v>1236</v>
      </c>
      <c r="C286" s="18">
        <v>23</v>
      </c>
      <c r="D286" s="18">
        <v>23</v>
      </c>
      <c r="E286" s="18">
        <v>6</v>
      </c>
    </row>
    <row r="287" spans="1:5" ht="14.25" customHeight="1" x14ac:dyDescent="0.2">
      <c r="A287" s="18">
        <v>68</v>
      </c>
      <c r="B287" s="18">
        <v>-99</v>
      </c>
      <c r="C287" s="18">
        <v>2</v>
      </c>
      <c r="D287" s="18" t="s">
        <v>101</v>
      </c>
      <c r="E287" s="18">
        <v>71112</v>
      </c>
    </row>
    <row r="288" spans="1:5" ht="14.25" customHeight="1" x14ac:dyDescent="0.2">
      <c r="A288" s="18">
        <v>-99</v>
      </c>
      <c r="B288" s="18">
        <v>-99</v>
      </c>
      <c r="C288" s="18">
        <v>-99</v>
      </c>
      <c r="D288" s="18">
        <v>-99</v>
      </c>
      <c r="E288" s="18">
        <v>-99</v>
      </c>
    </row>
    <row r="289" spans="1:5" ht="14.25" customHeight="1" x14ac:dyDescent="0.2">
      <c r="A289" s="18">
        <v>-99</v>
      </c>
      <c r="B289" s="18">
        <v>-99</v>
      </c>
      <c r="C289" s="18">
        <v>-99</v>
      </c>
      <c r="D289" s="18">
        <v>-99</v>
      </c>
      <c r="E289" s="18" t="s">
        <v>7178</v>
      </c>
    </row>
    <row r="290" spans="1:5" ht="14.25" customHeight="1" x14ac:dyDescent="0.2">
      <c r="A290" s="18">
        <v>-99</v>
      </c>
      <c r="B290" s="119" t="s">
        <v>7325</v>
      </c>
      <c r="C290" s="18">
        <v>211</v>
      </c>
      <c r="D290" s="18">
        <v>2</v>
      </c>
      <c r="E290" s="18">
        <v>13</v>
      </c>
    </row>
    <row r="291" spans="1:5" ht="14.25" customHeight="1" x14ac:dyDescent="0.2">
      <c r="A291" s="18">
        <v>-99</v>
      </c>
      <c r="B291" s="118" t="s">
        <v>7327</v>
      </c>
      <c r="C291" s="18">
        <v>1</v>
      </c>
      <c r="D291" s="18" t="s">
        <v>7169</v>
      </c>
      <c r="E291" s="18">
        <v>-99</v>
      </c>
    </row>
    <row r="292" spans="1:5" ht="14.25" customHeight="1" x14ac:dyDescent="0.2">
      <c r="A292" s="18">
        <v>-99</v>
      </c>
      <c r="B292" s="18">
        <v>211</v>
      </c>
      <c r="C292" s="18">
        <v>-99</v>
      </c>
      <c r="D292" s="18">
        <v>-99</v>
      </c>
      <c r="E292" s="18">
        <v>-99</v>
      </c>
    </row>
    <row r="293" spans="1:5" ht="14.25" customHeight="1" x14ac:dyDescent="0.2">
      <c r="A293" s="18" t="s">
        <v>101</v>
      </c>
      <c r="B293" s="18" t="s">
        <v>7205</v>
      </c>
      <c r="C293" s="18">
        <v>26</v>
      </c>
      <c r="D293" s="18">
        <v>-99</v>
      </c>
      <c r="E293" s="18">
        <v>11</v>
      </c>
    </row>
    <row r="294" spans="1:5" ht="14.25" customHeight="1" x14ac:dyDescent="0.2">
      <c r="A294" s="18" t="s">
        <v>101</v>
      </c>
      <c r="B294" s="18" t="s">
        <v>7329</v>
      </c>
      <c r="C294" s="18">
        <v>1</v>
      </c>
      <c r="D294" s="18" t="s">
        <v>101</v>
      </c>
      <c r="E294" s="18">
        <v>-99</v>
      </c>
    </row>
    <row r="295" spans="1:5" ht="14.25" customHeight="1" x14ac:dyDescent="0.2">
      <c r="A295" s="18">
        <v>-99</v>
      </c>
      <c r="B295" s="18" t="s">
        <v>7228</v>
      </c>
      <c r="C295" s="18">
        <v>-99</v>
      </c>
      <c r="D295" s="18">
        <v>-99</v>
      </c>
      <c r="E295" s="18">
        <v>12</v>
      </c>
    </row>
    <row r="296" spans="1:5" ht="14.25" customHeight="1" x14ac:dyDescent="0.2">
      <c r="A296" s="18" t="s">
        <v>7169</v>
      </c>
      <c r="B296" s="18">
        <v>-99</v>
      </c>
      <c r="C296" s="18">
        <v>12</v>
      </c>
      <c r="D296" s="18" t="s">
        <v>7169</v>
      </c>
      <c r="E296" s="18">
        <v>-99</v>
      </c>
    </row>
    <row r="297" spans="1:5" ht="14.25" customHeight="1" x14ac:dyDescent="0.2">
      <c r="A297" s="18">
        <v>-99</v>
      </c>
      <c r="B297" s="18">
        <v>123711</v>
      </c>
      <c r="C297" s="18">
        <v>-99</v>
      </c>
      <c r="D297" s="18">
        <v>-99</v>
      </c>
      <c r="E297" s="18">
        <v>-99</v>
      </c>
    </row>
    <row r="298" spans="1:5" ht="14.25" customHeight="1" x14ac:dyDescent="0.2">
      <c r="A298" s="18">
        <v>-999</v>
      </c>
      <c r="B298" s="18" t="s">
        <v>7330</v>
      </c>
      <c r="C298" s="18">
        <v>-99</v>
      </c>
      <c r="D298" s="18">
        <v>-99</v>
      </c>
      <c r="E298" s="18">
        <v>13</v>
      </c>
    </row>
    <row r="299" spans="1:5" ht="14.25" customHeight="1" x14ac:dyDescent="0.2">
      <c r="A299" s="18">
        <v>6</v>
      </c>
      <c r="B299" s="18">
        <v>2</v>
      </c>
      <c r="C299" s="18">
        <v>1</v>
      </c>
      <c r="D299" s="18" t="s">
        <v>7177</v>
      </c>
      <c r="E299" s="18">
        <v>-99</v>
      </c>
    </row>
    <row r="300" spans="1:5" ht="14.25" customHeight="1" x14ac:dyDescent="0.2">
      <c r="A300" s="18">
        <v>-99</v>
      </c>
      <c r="B300" s="18">
        <v>-99</v>
      </c>
      <c r="C300" s="18">
        <v>-999</v>
      </c>
      <c r="D300" s="18">
        <v>-99</v>
      </c>
      <c r="E300" s="18" t="s">
        <v>7178</v>
      </c>
    </row>
    <row r="301" spans="1:5" ht="14.25" customHeight="1" x14ac:dyDescent="0.2">
      <c r="A301" s="18" t="s">
        <v>101</v>
      </c>
      <c r="B301" s="18">
        <v>2</v>
      </c>
      <c r="C301" s="18">
        <v>2</v>
      </c>
      <c r="D301" s="18">
        <v>2</v>
      </c>
      <c r="E301" s="18">
        <v>-99</v>
      </c>
    </row>
    <row r="302" spans="1:5" ht="14.25" customHeight="1" x14ac:dyDescent="0.2">
      <c r="A302" s="18">
        <v>-99</v>
      </c>
      <c r="B302" s="18">
        <v>12</v>
      </c>
      <c r="C302" s="18">
        <v>-99</v>
      </c>
      <c r="D302" s="18">
        <v>-99</v>
      </c>
      <c r="E302" s="18">
        <v>-99</v>
      </c>
    </row>
    <row r="303" spans="1:5" ht="14.25" customHeight="1" x14ac:dyDescent="0.2">
      <c r="A303" s="18">
        <v>-99</v>
      </c>
      <c r="B303" s="18" t="s">
        <v>7210</v>
      </c>
      <c r="C303" s="18">
        <v>-99</v>
      </c>
      <c r="D303" s="18">
        <v>-99</v>
      </c>
      <c r="E303" s="18" t="s">
        <v>7214</v>
      </c>
    </row>
    <row r="304" spans="1:5" ht="14.25" customHeight="1" x14ac:dyDescent="0.2">
      <c r="A304" s="18">
        <v>-99</v>
      </c>
      <c r="B304" s="18">
        <v>26</v>
      </c>
      <c r="C304" s="18">
        <v>-99</v>
      </c>
      <c r="D304" s="18" t="s">
        <v>7237</v>
      </c>
      <c r="E304" s="18">
        <v>8</v>
      </c>
    </row>
    <row r="305" spans="1:5" ht="14.25" customHeight="1" x14ac:dyDescent="0.2">
      <c r="A305" s="18" t="s">
        <v>7181</v>
      </c>
      <c r="B305" s="18">
        <v>1</v>
      </c>
      <c r="C305" s="18">
        <v>123</v>
      </c>
      <c r="D305" s="18" t="s">
        <v>7166</v>
      </c>
      <c r="E305" s="18">
        <v>-99</v>
      </c>
    </row>
    <row r="306" spans="1:5" ht="14.25" customHeight="1" x14ac:dyDescent="0.2">
      <c r="A306" s="18">
        <v>-99</v>
      </c>
      <c r="B306" s="18">
        <v>-99</v>
      </c>
      <c r="C306" s="18">
        <v>-99</v>
      </c>
      <c r="D306" s="18">
        <v>-99</v>
      </c>
      <c r="E306" s="18">
        <v>13</v>
      </c>
    </row>
    <row r="307" spans="1:5" ht="14.25" customHeight="1" x14ac:dyDescent="0.2">
      <c r="A307" s="18">
        <v>6</v>
      </c>
      <c r="B307" s="18">
        <v>1</v>
      </c>
      <c r="C307" s="18">
        <v>-999</v>
      </c>
      <c r="D307" s="18">
        <v>-999</v>
      </c>
      <c r="E307" s="18" t="s">
        <v>7178</v>
      </c>
    </row>
    <row r="308" spans="1:5" ht="14.25" customHeight="1" x14ac:dyDescent="0.2">
      <c r="A308" s="18">
        <v>7</v>
      </c>
      <c r="B308" s="18">
        <v>2</v>
      </c>
      <c r="C308" s="18">
        <v>211</v>
      </c>
      <c r="D308" s="18">
        <v>2</v>
      </c>
      <c r="E308" s="18" t="s">
        <v>101</v>
      </c>
    </row>
    <row r="309" spans="1:5" ht="14.25" customHeight="1" x14ac:dyDescent="0.2">
      <c r="A309" s="18" t="s">
        <v>101</v>
      </c>
      <c r="B309" s="18">
        <v>26</v>
      </c>
      <c r="C309" s="18">
        <v>2</v>
      </c>
      <c r="D309" s="18" t="s">
        <v>101</v>
      </c>
      <c r="E309" s="18">
        <v>-99</v>
      </c>
    </row>
    <row r="310" spans="1:5" ht="14.25" customHeight="1" x14ac:dyDescent="0.2">
      <c r="A310" s="18">
        <v>-99</v>
      </c>
      <c r="B310" s="18">
        <v>1</v>
      </c>
      <c r="C310" s="18">
        <v>-99</v>
      </c>
      <c r="D310" s="18">
        <v>-99</v>
      </c>
      <c r="E310" s="18">
        <v>812</v>
      </c>
    </row>
    <row r="311" spans="1:5" ht="14.25" customHeight="1" x14ac:dyDescent="0.2">
      <c r="A311" s="18">
        <v>6</v>
      </c>
      <c r="B311" s="18" t="s">
        <v>7185</v>
      </c>
      <c r="C311" s="18">
        <v>2</v>
      </c>
      <c r="D311" s="18" t="s">
        <v>7169</v>
      </c>
      <c r="E311" s="18">
        <v>6812</v>
      </c>
    </row>
    <row r="312" spans="1:5" ht="14.25" customHeight="1" x14ac:dyDescent="0.2">
      <c r="A312" s="18">
        <v>2</v>
      </c>
      <c r="B312" s="18">
        <v>-99</v>
      </c>
      <c r="C312" s="18">
        <v>123</v>
      </c>
      <c r="D312" s="18" t="s">
        <v>7192</v>
      </c>
      <c r="E312" s="18">
        <v>-99</v>
      </c>
    </row>
    <row r="313" spans="1:5" ht="14.25" customHeight="1" x14ac:dyDescent="0.2">
      <c r="A313" s="18">
        <v>-99</v>
      </c>
      <c r="B313" s="18">
        <v>-99</v>
      </c>
      <c r="C313" s="18">
        <v>-99</v>
      </c>
      <c r="D313" s="18">
        <v>-99</v>
      </c>
      <c r="E313" s="18" t="s">
        <v>7324</v>
      </c>
    </row>
    <row r="314" spans="1:5" ht="14.25" customHeight="1" x14ac:dyDescent="0.2">
      <c r="A314" s="18">
        <v>-999</v>
      </c>
      <c r="B314" s="18">
        <v>6</v>
      </c>
      <c r="C314" s="18">
        <v>2</v>
      </c>
      <c r="D314" s="18" t="s">
        <v>7178</v>
      </c>
      <c r="E314" s="18">
        <v>12</v>
      </c>
    </row>
    <row r="315" spans="1:5" ht="14.25" customHeight="1" x14ac:dyDescent="0.2">
      <c r="A315" s="18">
        <v>-999</v>
      </c>
      <c r="B315" s="18">
        <v>-999</v>
      </c>
      <c r="C315" s="18">
        <v>-99</v>
      </c>
      <c r="D315" s="18" t="s">
        <v>101</v>
      </c>
      <c r="E315" s="18">
        <v>8</v>
      </c>
    </row>
    <row r="316" spans="1:5" ht="14.25" customHeight="1" x14ac:dyDescent="0.2">
      <c r="A316" s="18">
        <v>-999</v>
      </c>
      <c r="B316" s="18" t="s">
        <v>7185</v>
      </c>
      <c r="C316" s="18">
        <v>-99</v>
      </c>
      <c r="D316" s="18" t="s">
        <v>101</v>
      </c>
      <c r="E316" s="18">
        <v>-99</v>
      </c>
    </row>
    <row r="317" spans="1:5" ht="14.25" customHeight="1" x14ac:dyDescent="0.2">
      <c r="A317" s="18">
        <v>-99</v>
      </c>
      <c r="B317" s="18" t="s">
        <v>7205</v>
      </c>
      <c r="C317" s="18">
        <v>-99</v>
      </c>
      <c r="D317" s="18">
        <v>-99</v>
      </c>
      <c r="E317" s="18">
        <v>11</v>
      </c>
    </row>
    <row r="318" spans="1:5" ht="14.25" customHeight="1" x14ac:dyDescent="0.2">
      <c r="A318" s="119" t="s">
        <v>6974</v>
      </c>
      <c r="B318" s="18">
        <v>-99</v>
      </c>
      <c r="C318" s="18">
        <v>26</v>
      </c>
      <c r="D318" s="18" t="s">
        <v>7326</v>
      </c>
      <c r="E318" s="18" t="s">
        <v>7178</v>
      </c>
    </row>
    <row r="319" spans="1:5" ht="14.25" customHeight="1" x14ac:dyDescent="0.2">
      <c r="A319" s="118" t="s">
        <v>5008</v>
      </c>
      <c r="B319" s="18">
        <v>13611</v>
      </c>
      <c r="C319" s="18">
        <v>211</v>
      </c>
      <c r="D319" s="18" t="s">
        <v>7169</v>
      </c>
      <c r="E319" s="18">
        <v>7</v>
      </c>
    </row>
    <row r="320" spans="1:5" ht="14.25" customHeight="1" x14ac:dyDescent="0.2">
      <c r="A320" s="18">
        <v>2</v>
      </c>
      <c r="B320" s="18">
        <v>-99</v>
      </c>
      <c r="C320" s="18">
        <v>2</v>
      </c>
      <c r="D320" s="18" t="s">
        <v>101</v>
      </c>
      <c r="E320" s="18">
        <v>7</v>
      </c>
    </row>
    <row r="321" spans="1:5" ht="14.25" customHeight="1" x14ac:dyDescent="0.2">
      <c r="A321" s="18" t="s">
        <v>4417</v>
      </c>
      <c r="B321" s="18" t="s">
        <v>7168</v>
      </c>
      <c r="C321" s="18">
        <v>23</v>
      </c>
      <c r="D321" s="18" t="s">
        <v>101</v>
      </c>
      <c r="E321" s="18">
        <v>6</v>
      </c>
    </row>
    <row r="322" spans="1:5" ht="14.25" customHeight="1" x14ac:dyDescent="0.2">
      <c r="A322" s="18">
        <v>3</v>
      </c>
      <c r="B322" s="18">
        <v>26</v>
      </c>
      <c r="C322" s="18">
        <v>1</v>
      </c>
      <c r="D322" s="18" t="s">
        <v>101</v>
      </c>
      <c r="E322" s="18">
        <v>812</v>
      </c>
    </row>
    <row r="323" spans="1:5" ht="14.25" customHeight="1" x14ac:dyDescent="0.2">
      <c r="A323" s="18" t="s">
        <v>101</v>
      </c>
      <c r="B323" s="18" t="s">
        <v>7199</v>
      </c>
      <c r="C323" s="18">
        <v>26711</v>
      </c>
      <c r="D323" s="18" t="s">
        <v>101</v>
      </c>
      <c r="E323" s="18">
        <v>-99</v>
      </c>
    </row>
    <row r="324" spans="1:5" ht="14.25" customHeight="1" x14ac:dyDescent="0.2">
      <c r="A324" s="18">
        <v>-99</v>
      </c>
      <c r="B324" s="18" t="s">
        <v>7334</v>
      </c>
      <c r="C324" s="18">
        <v>-99</v>
      </c>
      <c r="D324" s="18">
        <v>-99</v>
      </c>
      <c r="E324" s="18">
        <v>6</v>
      </c>
    </row>
    <row r="325" spans="1:5" ht="14.25" customHeight="1" x14ac:dyDescent="0.2">
      <c r="A325" s="18" t="s">
        <v>101</v>
      </c>
      <c r="B325" s="118" t="s">
        <v>881</v>
      </c>
      <c r="C325" s="18">
        <v>-99</v>
      </c>
      <c r="D325" s="18" t="s">
        <v>101</v>
      </c>
      <c r="E325" s="18">
        <v>13</v>
      </c>
    </row>
    <row r="326" spans="1:5" ht="14.25" customHeight="1" x14ac:dyDescent="0.2">
      <c r="A326" s="18">
        <v>6810</v>
      </c>
      <c r="B326" s="18">
        <v>-99</v>
      </c>
      <c r="C326" s="18">
        <v>-999</v>
      </c>
      <c r="D326" s="18">
        <v>7</v>
      </c>
      <c r="E326" s="18" t="s">
        <v>101</v>
      </c>
    </row>
    <row r="327" spans="1:5" ht="14.25" customHeight="1" x14ac:dyDescent="0.2">
      <c r="A327" s="18">
        <v>610</v>
      </c>
      <c r="B327" s="18">
        <v>-99</v>
      </c>
      <c r="C327" s="18">
        <v>2</v>
      </c>
      <c r="D327" s="18" t="s">
        <v>101</v>
      </c>
      <c r="E327" s="18">
        <v>-99</v>
      </c>
    </row>
    <row r="328" spans="1:5" ht="14.25" customHeight="1" x14ac:dyDescent="0.2">
      <c r="A328" s="18">
        <v>-99</v>
      </c>
      <c r="B328" s="18" t="s">
        <v>7319</v>
      </c>
      <c r="C328" s="18">
        <v>-99</v>
      </c>
      <c r="D328" s="18" t="s">
        <v>101</v>
      </c>
      <c r="E328" s="18">
        <v>6812</v>
      </c>
    </row>
    <row r="329" spans="1:5" ht="14.25" customHeight="1" x14ac:dyDescent="0.2">
      <c r="A329" s="18">
        <v>2</v>
      </c>
      <c r="B329" s="18" t="s">
        <v>125</v>
      </c>
      <c r="C329" s="18">
        <v>2</v>
      </c>
      <c r="D329" s="18" t="s">
        <v>7169</v>
      </c>
      <c r="E329" s="18" t="s">
        <v>125</v>
      </c>
    </row>
    <row r="330" spans="1:5" ht="14.25" customHeight="1" x14ac:dyDescent="0.2">
      <c r="A330" s="18" t="s">
        <v>7178</v>
      </c>
      <c r="B330" s="118" t="s">
        <v>7017</v>
      </c>
      <c r="C330" s="18">
        <v>2</v>
      </c>
      <c r="D330" s="18" t="s">
        <v>7169</v>
      </c>
      <c r="E330" s="18">
        <v>37</v>
      </c>
    </row>
    <row r="331" spans="1:5" ht="14.25" customHeight="1" x14ac:dyDescent="0.2">
      <c r="A331" s="18" t="s">
        <v>7333</v>
      </c>
      <c r="B331" s="118" t="s">
        <v>7364</v>
      </c>
      <c r="C331" s="18">
        <v>26</v>
      </c>
      <c r="D331" s="18" t="s">
        <v>7169</v>
      </c>
      <c r="E331" s="18">
        <v>812</v>
      </c>
    </row>
    <row r="332" spans="1:5" ht="14.25" customHeight="1" x14ac:dyDescent="0.2">
      <c r="A332" s="18">
        <v>16</v>
      </c>
      <c r="B332" s="18">
        <v>1</v>
      </c>
      <c r="C332" s="18">
        <v>12311</v>
      </c>
      <c r="D332" s="18">
        <v>12</v>
      </c>
      <c r="E332" s="18" t="s">
        <v>125</v>
      </c>
    </row>
    <row r="333" spans="1:5" ht="14.25" customHeight="1" x14ac:dyDescent="0.2">
      <c r="A333" s="18" t="s">
        <v>7185</v>
      </c>
      <c r="B333" s="18" t="s">
        <v>7335</v>
      </c>
      <c r="C333" s="18">
        <v>2</v>
      </c>
      <c r="D333" s="18">
        <v>3</v>
      </c>
      <c r="E333" s="18">
        <v>-99</v>
      </c>
    </row>
    <row r="334" spans="1:5" ht="14.25" customHeight="1" x14ac:dyDescent="0.2">
      <c r="A334" s="18">
        <v>-99</v>
      </c>
      <c r="B334" s="18">
        <v>2</v>
      </c>
      <c r="C334" s="18">
        <v>-99</v>
      </c>
      <c r="D334" s="18">
        <v>-99</v>
      </c>
      <c r="E334" s="18">
        <v>-99</v>
      </c>
    </row>
    <row r="335" spans="1:5" ht="14.25" customHeight="1" x14ac:dyDescent="0.2">
      <c r="A335" s="18">
        <v>-999</v>
      </c>
      <c r="B335" s="18">
        <v>-99</v>
      </c>
      <c r="C335" s="18">
        <v>2</v>
      </c>
      <c r="D335" s="18">
        <v>2</v>
      </c>
      <c r="E335" s="18" t="s">
        <v>7173</v>
      </c>
    </row>
    <row r="336" spans="1:5" ht="14.25" customHeight="1" x14ac:dyDescent="0.2">
      <c r="A336" s="18">
        <v>6</v>
      </c>
      <c r="B336" s="18" t="s">
        <v>7268</v>
      </c>
      <c r="C336" s="18">
        <v>2310</v>
      </c>
      <c r="D336" s="18" t="s">
        <v>101</v>
      </c>
      <c r="E336" s="18">
        <v>6</v>
      </c>
    </row>
    <row r="337" spans="1:5" ht="14.25" customHeight="1" x14ac:dyDescent="0.2">
      <c r="A337" s="18" t="s">
        <v>101</v>
      </c>
      <c r="B337" s="18">
        <v>-99</v>
      </c>
      <c r="C337" s="18">
        <v>-999</v>
      </c>
      <c r="D337" s="18" t="s">
        <v>101</v>
      </c>
      <c r="E337" s="18" t="s">
        <v>101</v>
      </c>
    </row>
    <row r="338" spans="1:5" ht="14.25" customHeight="1" x14ac:dyDescent="0.2">
      <c r="A338" s="18">
        <v>-999</v>
      </c>
      <c r="B338" s="18" t="s">
        <v>125</v>
      </c>
      <c r="C338" s="18">
        <v>36</v>
      </c>
      <c r="D338" s="18" t="s">
        <v>7164</v>
      </c>
      <c r="E338" s="18">
        <v>67</v>
      </c>
    </row>
    <row r="339" spans="1:5" ht="14.25" customHeight="1" x14ac:dyDescent="0.2">
      <c r="A339" s="18">
        <v>-999</v>
      </c>
      <c r="B339" s="18" t="s">
        <v>7185</v>
      </c>
      <c r="C339" s="18">
        <v>1112</v>
      </c>
      <c r="D339" s="18" t="s">
        <v>7164</v>
      </c>
      <c r="E339" s="18">
        <v>-99</v>
      </c>
    </row>
    <row r="340" spans="1:5" ht="14.25" customHeight="1" x14ac:dyDescent="0.2">
      <c r="A340" s="18">
        <v>-99</v>
      </c>
      <c r="B340" s="18">
        <v>-99</v>
      </c>
      <c r="C340" s="18">
        <v>-99</v>
      </c>
      <c r="D340" s="18">
        <v>-99</v>
      </c>
      <c r="E340" s="18">
        <v>-99</v>
      </c>
    </row>
    <row r="341" spans="1:5" ht="14.25" customHeight="1" x14ac:dyDescent="0.2">
      <c r="A341" s="18">
        <v>-999</v>
      </c>
      <c r="B341" s="18">
        <v>12711</v>
      </c>
      <c r="C341" s="18">
        <v>-99</v>
      </c>
      <c r="D341" s="18">
        <v>-99</v>
      </c>
      <c r="E341" s="18">
        <v>7</v>
      </c>
    </row>
    <row r="342" spans="1:5" ht="14.25" customHeight="1" x14ac:dyDescent="0.2">
      <c r="A342" s="18">
        <v>16</v>
      </c>
      <c r="B342" s="18" t="s">
        <v>7212</v>
      </c>
      <c r="C342" s="18">
        <v>-999</v>
      </c>
      <c r="D342" s="18">
        <v>8</v>
      </c>
      <c r="E342" s="18">
        <v>6</v>
      </c>
    </row>
    <row r="343" spans="1:5" ht="14.25" customHeight="1" x14ac:dyDescent="0.2">
      <c r="A343" s="18">
        <v>6</v>
      </c>
      <c r="B343" s="18" t="s">
        <v>7212</v>
      </c>
      <c r="C343" s="18">
        <v>-999</v>
      </c>
      <c r="D343" s="18">
        <v>7</v>
      </c>
      <c r="E343" s="18">
        <v>-99</v>
      </c>
    </row>
    <row r="344" spans="1:5" ht="14.25" customHeight="1" x14ac:dyDescent="0.2">
      <c r="A344" s="18" t="s">
        <v>101</v>
      </c>
      <c r="B344" s="18" t="s">
        <v>7175</v>
      </c>
      <c r="C344" s="18">
        <v>12</v>
      </c>
      <c r="D344" s="18" t="s">
        <v>101</v>
      </c>
      <c r="E344" s="18">
        <v>8</v>
      </c>
    </row>
    <row r="345" spans="1:5" ht="14.25" customHeight="1" x14ac:dyDescent="0.2">
      <c r="A345" s="18" t="s">
        <v>101</v>
      </c>
      <c r="B345" s="18">
        <v>-99</v>
      </c>
      <c r="C345" s="18">
        <v>26</v>
      </c>
      <c r="D345" s="18" t="s">
        <v>7169</v>
      </c>
      <c r="E345" s="18">
        <v>-99</v>
      </c>
    </row>
    <row r="346" spans="1:5" ht="14.25" customHeight="1" x14ac:dyDescent="0.2">
      <c r="A346" s="18">
        <v>-99</v>
      </c>
      <c r="B346" s="18" t="s">
        <v>7240</v>
      </c>
      <c r="C346" s="18">
        <v>-99</v>
      </c>
      <c r="D346" s="18">
        <v>-99</v>
      </c>
      <c r="E346" s="18" t="s">
        <v>4031</v>
      </c>
    </row>
    <row r="347" spans="1:5" ht="14.25" customHeight="1" x14ac:dyDescent="0.2">
      <c r="A347" s="18" t="s">
        <v>101</v>
      </c>
      <c r="B347" s="18">
        <v>37811</v>
      </c>
      <c r="C347" s="18">
        <v>2</v>
      </c>
      <c r="D347" s="118" t="s">
        <v>4029</v>
      </c>
      <c r="E347" s="18">
        <v>-99</v>
      </c>
    </row>
    <row r="348" spans="1:5" ht="14.25" customHeight="1" x14ac:dyDescent="0.2">
      <c r="A348" s="18">
        <v>-99</v>
      </c>
      <c r="B348" s="18">
        <v>2</v>
      </c>
      <c r="C348" s="18">
        <v>-99</v>
      </c>
      <c r="D348" s="18">
        <v>-99</v>
      </c>
      <c r="E348" s="18">
        <v>3</v>
      </c>
    </row>
    <row r="349" spans="1:5" ht="14.25" customHeight="1" x14ac:dyDescent="0.2">
      <c r="A349" s="18">
        <v>6</v>
      </c>
      <c r="B349" s="18">
        <v>-99</v>
      </c>
      <c r="C349" s="18">
        <v>2</v>
      </c>
      <c r="D349" s="18" t="s">
        <v>101</v>
      </c>
      <c r="E349" s="18">
        <v>13</v>
      </c>
    </row>
    <row r="350" spans="1:5" ht="14.25" customHeight="1" x14ac:dyDescent="0.2">
      <c r="A350" s="18">
        <v>36</v>
      </c>
      <c r="B350" s="18">
        <v>1212</v>
      </c>
      <c r="C350" s="18">
        <v>2</v>
      </c>
      <c r="D350" s="18">
        <v>2</v>
      </c>
      <c r="E350" s="18">
        <v>7</v>
      </c>
    </row>
    <row r="351" spans="1:5" ht="14.25" customHeight="1" x14ac:dyDescent="0.2">
      <c r="A351" s="18">
        <v>3</v>
      </c>
      <c r="B351" s="18" t="s">
        <v>7182</v>
      </c>
      <c r="C351" s="18">
        <v>2</v>
      </c>
      <c r="D351" s="18" t="s">
        <v>101</v>
      </c>
      <c r="E351" s="18">
        <v>68</v>
      </c>
    </row>
    <row r="352" spans="1:5" ht="14.25" customHeight="1" x14ac:dyDescent="0.2">
      <c r="A352" s="18" t="s">
        <v>7191</v>
      </c>
      <c r="B352" s="18">
        <v>-99</v>
      </c>
      <c r="C352" s="18">
        <v>123</v>
      </c>
      <c r="D352" s="18" t="s">
        <v>7192</v>
      </c>
      <c r="E352" s="18">
        <v>-99</v>
      </c>
    </row>
    <row r="353" spans="1:5" ht="14.25" customHeight="1" x14ac:dyDescent="0.2">
      <c r="A353" s="18">
        <v>23</v>
      </c>
      <c r="B353" s="18">
        <v>-99</v>
      </c>
      <c r="C353" s="18">
        <v>-99</v>
      </c>
      <c r="D353" s="18">
        <v>-99</v>
      </c>
      <c r="E353" s="18">
        <v>-99</v>
      </c>
    </row>
    <row r="354" spans="1:5" ht="14.25" customHeight="1" x14ac:dyDescent="0.2">
      <c r="A354" s="18">
        <v>-99</v>
      </c>
      <c r="B354" s="18">
        <v>610</v>
      </c>
      <c r="C354" s="18">
        <v>-99</v>
      </c>
      <c r="D354" s="18">
        <v>-99</v>
      </c>
      <c r="E354" s="18">
        <v>-99</v>
      </c>
    </row>
    <row r="355" spans="1:5" ht="14.25" customHeight="1" x14ac:dyDescent="0.2">
      <c r="A355" s="18">
        <v>-99</v>
      </c>
      <c r="B355" s="18">
        <v>-999</v>
      </c>
      <c r="C355" s="18">
        <v>-99</v>
      </c>
      <c r="D355" s="18">
        <v>-99</v>
      </c>
      <c r="E355" s="18" t="s">
        <v>7237</v>
      </c>
    </row>
    <row r="356" spans="1:5" ht="14.25" customHeight="1" x14ac:dyDescent="0.2">
      <c r="A356" s="18">
        <v>2</v>
      </c>
      <c r="B356" s="18" t="s">
        <v>125</v>
      </c>
      <c r="C356" s="18">
        <v>123</v>
      </c>
      <c r="D356" s="18">
        <v>1238</v>
      </c>
      <c r="E356" s="18">
        <v>67</v>
      </c>
    </row>
    <row r="357" spans="1:5" ht="14.25" customHeight="1" x14ac:dyDescent="0.2">
      <c r="A357" s="18" t="s">
        <v>7164</v>
      </c>
      <c r="B357" s="18" t="s">
        <v>125</v>
      </c>
      <c r="C357" s="18">
        <v>2</v>
      </c>
      <c r="D357" s="18" t="s">
        <v>7169</v>
      </c>
      <c r="E357" s="18">
        <v>7</v>
      </c>
    </row>
    <row r="358" spans="1:5" ht="14.25" customHeight="1" x14ac:dyDescent="0.2">
      <c r="A358" s="18">
        <v>67</v>
      </c>
      <c r="B358" s="18">
        <v>1</v>
      </c>
      <c r="C358" s="18">
        <v>12711</v>
      </c>
      <c r="D358" s="18" t="s">
        <v>4417</v>
      </c>
      <c r="E358" s="18">
        <v>38</v>
      </c>
    </row>
    <row r="359" spans="1:5" ht="14.25" customHeight="1" x14ac:dyDescent="0.2">
      <c r="A359" s="18" t="s">
        <v>7192</v>
      </c>
      <c r="B359" s="18">
        <v>2</v>
      </c>
      <c r="C359" s="18">
        <v>12711</v>
      </c>
      <c r="D359" s="18" t="s">
        <v>101</v>
      </c>
      <c r="E359" s="18">
        <v>6</v>
      </c>
    </row>
    <row r="360" spans="1:5" ht="14.25" customHeight="1" x14ac:dyDescent="0.2">
      <c r="A360" s="18">
        <v>67</v>
      </c>
      <c r="B360" s="18" t="s">
        <v>125</v>
      </c>
      <c r="C360" s="18">
        <v>1</v>
      </c>
      <c r="D360" s="18" t="s">
        <v>4417</v>
      </c>
      <c r="E360" s="18">
        <v>68</v>
      </c>
    </row>
    <row r="361" spans="1:5" ht="14.25" customHeight="1" x14ac:dyDescent="0.2">
      <c r="A361" s="18">
        <v>3610</v>
      </c>
      <c r="B361" s="18" t="s">
        <v>7187</v>
      </c>
      <c r="C361" s="18">
        <v>2</v>
      </c>
      <c r="D361" s="18" t="s">
        <v>7184</v>
      </c>
      <c r="E361" s="18" t="s">
        <v>101</v>
      </c>
    </row>
    <row r="362" spans="1:5" ht="14.25" customHeight="1" x14ac:dyDescent="0.2">
      <c r="A362" s="18">
        <v>7</v>
      </c>
      <c r="B362" s="18" t="s">
        <v>7169</v>
      </c>
      <c r="C362" s="18">
        <v>2</v>
      </c>
      <c r="D362" s="18" t="s">
        <v>101</v>
      </c>
      <c r="E362" s="18">
        <v>-99</v>
      </c>
    </row>
    <row r="363" spans="1:5" ht="14.25" customHeight="1" x14ac:dyDescent="0.2">
      <c r="A363" s="18">
        <v>-99</v>
      </c>
      <c r="B363" s="18">
        <v>2</v>
      </c>
      <c r="C363" s="18">
        <v>-99</v>
      </c>
      <c r="D363" s="18">
        <v>-99</v>
      </c>
      <c r="E363" s="18">
        <v>13</v>
      </c>
    </row>
    <row r="364" spans="1:5" ht="14.25" customHeight="1" x14ac:dyDescent="0.2">
      <c r="A364" s="18" t="s">
        <v>7192</v>
      </c>
      <c r="B364" s="18" t="s">
        <v>7297</v>
      </c>
      <c r="C364" s="18">
        <v>2</v>
      </c>
      <c r="D364" s="18" t="s">
        <v>7178</v>
      </c>
      <c r="E364" s="18">
        <v>-99</v>
      </c>
    </row>
    <row r="365" spans="1:5" ht="14.25" customHeight="1" x14ac:dyDescent="0.2">
      <c r="A365" s="18">
        <v>-99</v>
      </c>
      <c r="B365" s="18">
        <v>123</v>
      </c>
      <c r="C365" s="18">
        <v>-99</v>
      </c>
      <c r="D365" s="18">
        <v>-99</v>
      </c>
      <c r="E365" s="18" t="s">
        <v>7178</v>
      </c>
    </row>
    <row r="366" spans="1:5" ht="14.25" customHeight="1" x14ac:dyDescent="0.2">
      <c r="A366" s="18" t="s">
        <v>7225</v>
      </c>
      <c r="B366" s="18" t="s">
        <v>7255</v>
      </c>
      <c r="C366" s="18">
        <v>2</v>
      </c>
      <c r="D366" s="18">
        <v>6</v>
      </c>
      <c r="E366" s="18" t="s">
        <v>101</v>
      </c>
    </row>
    <row r="367" spans="1:5" ht="14.25" customHeight="1" x14ac:dyDescent="0.2">
      <c r="A367" s="18">
        <v>6</v>
      </c>
      <c r="B367" s="18" t="s">
        <v>7169</v>
      </c>
      <c r="C367" s="18">
        <v>2</v>
      </c>
      <c r="D367" s="18" t="s">
        <v>101</v>
      </c>
      <c r="E367" s="18">
        <v>-99</v>
      </c>
    </row>
    <row r="368" spans="1:5" ht="14.25" customHeight="1" x14ac:dyDescent="0.2">
      <c r="A368" s="18">
        <v>-99</v>
      </c>
      <c r="B368" s="18" t="s">
        <v>7175</v>
      </c>
      <c r="C368" s="18">
        <v>-99</v>
      </c>
      <c r="D368" s="18">
        <v>-99</v>
      </c>
      <c r="E368" s="18">
        <v>13</v>
      </c>
    </row>
    <row r="369" spans="1:5" ht="14.25" customHeight="1" x14ac:dyDescent="0.2">
      <c r="A369" s="18">
        <v>6</v>
      </c>
      <c r="B369" s="18">
        <v>1</v>
      </c>
      <c r="C369" s="18">
        <v>2</v>
      </c>
      <c r="D369" s="18" t="s">
        <v>7192</v>
      </c>
      <c r="E369" s="18">
        <v>8</v>
      </c>
    </row>
    <row r="370" spans="1:5" ht="14.25" customHeight="1" x14ac:dyDescent="0.2">
      <c r="A370" s="18" t="s">
        <v>7169</v>
      </c>
      <c r="B370" s="18" t="s">
        <v>125</v>
      </c>
      <c r="C370" s="18">
        <v>-99</v>
      </c>
      <c r="D370" s="18" t="s">
        <v>7165</v>
      </c>
      <c r="E370" s="18">
        <v>13</v>
      </c>
    </row>
    <row r="371" spans="1:5" ht="14.25" customHeight="1" x14ac:dyDescent="0.2">
      <c r="A371" s="18" t="s">
        <v>7188</v>
      </c>
      <c r="B371" s="118" t="s">
        <v>562</v>
      </c>
      <c r="C371" s="18">
        <v>123</v>
      </c>
      <c r="D371" s="18" t="s">
        <v>7213</v>
      </c>
      <c r="E371" s="18" t="s">
        <v>7164</v>
      </c>
    </row>
    <row r="372" spans="1:5" ht="14.25" customHeight="1" x14ac:dyDescent="0.2">
      <c r="A372" s="18">
        <v>6</v>
      </c>
      <c r="B372" s="18" t="s">
        <v>7345</v>
      </c>
      <c r="C372" s="18">
        <v>23</v>
      </c>
      <c r="D372" s="18" t="s">
        <v>7169</v>
      </c>
      <c r="E372" s="18">
        <v>-99</v>
      </c>
    </row>
    <row r="373" spans="1:5" ht="14.25" customHeight="1" x14ac:dyDescent="0.2">
      <c r="A373" s="18">
        <v>-99</v>
      </c>
      <c r="B373" s="18">
        <v>378</v>
      </c>
      <c r="C373" s="18">
        <v>-99</v>
      </c>
      <c r="D373" s="18">
        <v>-99</v>
      </c>
      <c r="E373" s="18">
        <v>12</v>
      </c>
    </row>
    <row r="374" spans="1:5" ht="14.25" customHeight="1" x14ac:dyDescent="0.2">
      <c r="A374" s="18" t="s">
        <v>101</v>
      </c>
      <c r="B374" s="18" t="s">
        <v>7178</v>
      </c>
      <c r="C374" s="18">
        <v>2</v>
      </c>
      <c r="D374" s="18" t="s">
        <v>7164</v>
      </c>
      <c r="E374" s="18" t="s">
        <v>7242</v>
      </c>
    </row>
    <row r="375" spans="1:5" ht="14.25" customHeight="1" x14ac:dyDescent="0.2">
      <c r="A375" s="18">
        <v>310</v>
      </c>
      <c r="B375" s="18">
        <v>-99</v>
      </c>
      <c r="C375" s="18">
        <v>2610</v>
      </c>
      <c r="D375" s="18" t="s">
        <v>4417</v>
      </c>
      <c r="E375" s="18" t="s">
        <v>2707</v>
      </c>
    </row>
    <row r="376" spans="1:5" ht="14.25" customHeight="1" x14ac:dyDescent="0.2">
      <c r="A376" s="18">
        <v>-99</v>
      </c>
      <c r="B376" s="18" t="s">
        <v>7346</v>
      </c>
      <c r="C376" s="18">
        <v>2</v>
      </c>
      <c r="D376" s="18">
        <v>8</v>
      </c>
      <c r="E376" s="18">
        <v>12</v>
      </c>
    </row>
    <row r="377" spans="1:5" ht="14.25" customHeight="1" x14ac:dyDescent="0.2">
      <c r="A377" s="18">
        <v>6</v>
      </c>
      <c r="B377" s="18">
        <v>13</v>
      </c>
      <c r="C377" s="18">
        <v>2</v>
      </c>
      <c r="D377" s="18">
        <v>137</v>
      </c>
      <c r="E377" s="18">
        <v>13</v>
      </c>
    </row>
    <row r="378" spans="1:5" ht="14.25" customHeight="1" x14ac:dyDescent="0.2">
      <c r="A378" s="18">
        <v>12</v>
      </c>
      <c r="B378" s="18">
        <v>-99</v>
      </c>
      <c r="C378" s="18">
        <v>2</v>
      </c>
      <c r="D378" s="18" t="s">
        <v>7169</v>
      </c>
      <c r="E378" s="18" t="s">
        <v>7339</v>
      </c>
    </row>
    <row r="379" spans="1:5" ht="14.25" customHeight="1" x14ac:dyDescent="0.2">
      <c r="A379" s="18">
        <v>23</v>
      </c>
      <c r="B379" s="18" t="s">
        <v>7282</v>
      </c>
      <c r="C379" s="18">
        <v>2</v>
      </c>
      <c r="D379" s="18">
        <v>1</v>
      </c>
      <c r="E379" s="18">
        <v>-99</v>
      </c>
    </row>
    <row r="380" spans="1:5" ht="14.25" customHeight="1" x14ac:dyDescent="0.2">
      <c r="A380" s="18">
        <v>-99</v>
      </c>
      <c r="B380" s="18" t="s">
        <v>7255</v>
      </c>
      <c r="C380" s="18">
        <v>-99</v>
      </c>
      <c r="D380" s="18">
        <v>-99</v>
      </c>
      <c r="E380" s="18">
        <v>-99</v>
      </c>
    </row>
    <row r="381" spans="1:5" ht="14.25" customHeight="1" x14ac:dyDescent="0.2">
      <c r="A381" s="18">
        <v>-99</v>
      </c>
      <c r="B381" s="18">
        <v>1211</v>
      </c>
      <c r="C381" s="18">
        <v>-99</v>
      </c>
      <c r="D381" s="18">
        <v>-99</v>
      </c>
      <c r="E381" s="18">
        <v>6</v>
      </c>
    </row>
    <row r="382" spans="1:5" ht="14.25" customHeight="1" x14ac:dyDescent="0.2">
      <c r="A382" s="18">
        <v>6</v>
      </c>
      <c r="B382" s="18" t="s">
        <v>7348</v>
      </c>
      <c r="C382" s="18">
        <v>-999</v>
      </c>
      <c r="D382" s="18" t="s">
        <v>7340</v>
      </c>
      <c r="E382" s="18">
        <v>13</v>
      </c>
    </row>
    <row r="383" spans="1:5" ht="14.25" customHeight="1" x14ac:dyDescent="0.2">
      <c r="A383" s="18">
        <v>27</v>
      </c>
      <c r="B383" s="18">
        <v>-999</v>
      </c>
      <c r="C383" s="18">
        <v>23</v>
      </c>
      <c r="D383" s="18" t="s">
        <v>101</v>
      </c>
      <c r="E383" s="18">
        <v>-99</v>
      </c>
    </row>
    <row r="384" spans="1:5" ht="14.25" customHeight="1" x14ac:dyDescent="0.2">
      <c r="A384" s="18" t="s">
        <v>101</v>
      </c>
      <c r="B384" s="18" t="s">
        <v>7187</v>
      </c>
      <c r="C384" s="18">
        <v>-99</v>
      </c>
      <c r="D384" s="18">
        <v>-99</v>
      </c>
      <c r="E384" s="18" t="s">
        <v>2707</v>
      </c>
    </row>
    <row r="385" spans="1:5" ht="14.25" customHeight="1" x14ac:dyDescent="0.2">
      <c r="A385" s="18">
        <v>16</v>
      </c>
      <c r="B385" s="18" t="s">
        <v>125</v>
      </c>
      <c r="C385" s="18">
        <v>2</v>
      </c>
      <c r="D385" s="18" t="s">
        <v>101</v>
      </c>
      <c r="E385" s="18">
        <v>-99</v>
      </c>
    </row>
    <row r="386" spans="1:5" ht="14.25" customHeight="1" x14ac:dyDescent="0.2">
      <c r="A386" s="18" t="s">
        <v>101</v>
      </c>
      <c r="B386" s="18" t="s">
        <v>7185</v>
      </c>
      <c r="C386" s="18">
        <v>2</v>
      </c>
      <c r="D386" s="18">
        <v>-99</v>
      </c>
      <c r="E386" s="18">
        <v>-99</v>
      </c>
    </row>
    <row r="387" spans="1:5" ht="14.25" customHeight="1" x14ac:dyDescent="0.2">
      <c r="A387" s="18">
        <v>-99</v>
      </c>
      <c r="B387" s="18" t="s">
        <v>7350</v>
      </c>
      <c r="C387" s="18">
        <v>-999</v>
      </c>
      <c r="D387" s="18">
        <v>-99</v>
      </c>
      <c r="E387" s="18">
        <v>7</v>
      </c>
    </row>
    <row r="388" spans="1:5" ht="14.25" customHeight="1" x14ac:dyDescent="0.2">
      <c r="A388" s="18" t="s">
        <v>101</v>
      </c>
      <c r="B388" s="18">
        <v>2</v>
      </c>
      <c r="C388" s="18">
        <v>211</v>
      </c>
      <c r="D388" s="18" t="s">
        <v>7181</v>
      </c>
      <c r="E388" s="18" t="s">
        <v>7242</v>
      </c>
    </row>
    <row r="389" spans="1:5" ht="14.25" customHeight="1" x14ac:dyDescent="0.2">
      <c r="A389" s="18">
        <v>3</v>
      </c>
      <c r="B389" s="18" t="s">
        <v>7351</v>
      </c>
      <c r="C389" s="18">
        <v>2</v>
      </c>
      <c r="D389" s="18" t="s">
        <v>7181</v>
      </c>
      <c r="E389" s="18">
        <v>3</v>
      </c>
    </row>
    <row r="390" spans="1:5" ht="14.25" customHeight="1" x14ac:dyDescent="0.2">
      <c r="A390" s="18" t="s">
        <v>101</v>
      </c>
      <c r="B390" s="18">
        <v>-99</v>
      </c>
      <c r="C390" s="18">
        <v>-999</v>
      </c>
      <c r="D390" s="18">
        <v>23</v>
      </c>
      <c r="E390" s="18">
        <v>7</v>
      </c>
    </row>
    <row r="391" spans="1:5" ht="14.25" customHeight="1" x14ac:dyDescent="0.2">
      <c r="A391" s="18" t="s">
        <v>101</v>
      </c>
      <c r="B391" s="18" t="s">
        <v>125</v>
      </c>
      <c r="C391" s="18">
        <v>123</v>
      </c>
      <c r="D391" s="18">
        <v>2</v>
      </c>
      <c r="E391" s="18">
        <v>6</v>
      </c>
    </row>
    <row r="392" spans="1:5" ht="14.25" customHeight="1" x14ac:dyDescent="0.2">
      <c r="A392" s="18" t="s">
        <v>7193</v>
      </c>
      <c r="B392" s="18">
        <v>12</v>
      </c>
      <c r="C392" s="18">
        <v>-99</v>
      </c>
      <c r="D392" s="18" t="s">
        <v>7165</v>
      </c>
      <c r="E392" s="18">
        <v>68</v>
      </c>
    </row>
    <row r="393" spans="1:5" ht="14.25" customHeight="1" x14ac:dyDescent="0.2">
      <c r="A393" s="18">
        <v>32</v>
      </c>
      <c r="B393" s="118" t="s">
        <v>1872</v>
      </c>
      <c r="C393" s="18">
        <v>12</v>
      </c>
      <c r="D393" s="18" t="s">
        <v>7178</v>
      </c>
      <c r="E393" s="18" t="s">
        <v>7341</v>
      </c>
    </row>
    <row r="394" spans="1:5" ht="14.25" customHeight="1" x14ac:dyDescent="0.2">
      <c r="A394" s="18">
        <v>-999</v>
      </c>
      <c r="B394" s="18" t="s">
        <v>125</v>
      </c>
      <c r="C394" s="18">
        <v>211</v>
      </c>
      <c r="D394" s="18" t="s">
        <v>7165</v>
      </c>
      <c r="E394" s="18">
        <v>13</v>
      </c>
    </row>
    <row r="395" spans="1:5" ht="14.25" customHeight="1" x14ac:dyDescent="0.2">
      <c r="A395" s="18">
        <v>3</v>
      </c>
      <c r="B395" s="18" t="s">
        <v>7168</v>
      </c>
      <c r="C395" s="18">
        <v>12</v>
      </c>
      <c r="D395" s="18">
        <v>3610</v>
      </c>
      <c r="E395" s="18">
        <v>6</v>
      </c>
    </row>
    <row r="396" spans="1:5" ht="14.25" customHeight="1" x14ac:dyDescent="0.2">
      <c r="A396" s="18" t="s">
        <v>101</v>
      </c>
      <c r="B396" s="18">
        <v>136</v>
      </c>
      <c r="C396" s="18">
        <v>-99</v>
      </c>
      <c r="D396" s="18" t="s">
        <v>7167</v>
      </c>
      <c r="E396" s="18">
        <v>-99</v>
      </c>
    </row>
    <row r="397" spans="1:5" ht="14.25" customHeight="1" x14ac:dyDescent="0.2">
      <c r="A397" s="18">
        <v>-99</v>
      </c>
      <c r="B397" s="18">
        <v>1</v>
      </c>
      <c r="C397" s="18">
        <v>2</v>
      </c>
      <c r="D397" s="18" t="s">
        <v>101</v>
      </c>
      <c r="E397" s="18">
        <v>-99</v>
      </c>
    </row>
    <row r="398" spans="1:5" ht="14.25" customHeight="1" x14ac:dyDescent="0.2">
      <c r="A398" s="18">
        <v>6</v>
      </c>
      <c r="B398" s="18" t="s">
        <v>7353</v>
      </c>
      <c r="C398" s="18">
        <v>23</v>
      </c>
      <c r="D398" s="18">
        <v>-99</v>
      </c>
      <c r="E398" s="18" t="s">
        <v>7164</v>
      </c>
    </row>
    <row r="399" spans="1:5" ht="14.25" customHeight="1" x14ac:dyDescent="0.2">
      <c r="A399" s="18" t="s">
        <v>7271</v>
      </c>
      <c r="B399" s="18" t="s">
        <v>2558</v>
      </c>
      <c r="C399" s="18">
        <v>11</v>
      </c>
      <c r="D399" s="18">
        <v>-99</v>
      </c>
      <c r="E399" s="18">
        <v>12</v>
      </c>
    </row>
    <row r="400" spans="1:5" ht="14.25" customHeight="1" x14ac:dyDescent="0.2">
      <c r="A400" s="18" t="s">
        <v>7344</v>
      </c>
      <c r="B400" s="18" t="s">
        <v>7228</v>
      </c>
      <c r="C400" s="18">
        <v>1211</v>
      </c>
      <c r="D400" s="18">
        <v>-999</v>
      </c>
      <c r="E400" s="18">
        <v>67</v>
      </c>
    </row>
    <row r="401" spans="1:5" ht="14.25" customHeight="1" x14ac:dyDescent="0.2">
      <c r="A401" s="18">
        <v>211</v>
      </c>
      <c r="B401" s="18" t="s">
        <v>7359</v>
      </c>
      <c r="C401" s="18">
        <v>-99</v>
      </c>
      <c r="D401" s="18">
        <v>2</v>
      </c>
      <c r="E401" s="18">
        <v>-99</v>
      </c>
    </row>
    <row r="402" spans="1:5" ht="14.25" customHeight="1" x14ac:dyDescent="0.2">
      <c r="A402" s="18">
        <v>3</v>
      </c>
      <c r="B402" s="18">
        <v>23</v>
      </c>
      <c r="C402" s="18">
        <v>-99</v>
      </c>
      <c r="D402" s="18" t="s">
        <v>101</v>
      </c>
      <c r="E402" s="18">
        <v>-99</v>
      </c>
    </row>
    <row r="403" spans="1:5" ht="14.25" customHeight="1" x14ac:dyDescent="0.2">
      <c r="A403" s="18">
        <v>-99</v>
      </c>
      <c r="B403" s="18">
        <v>2</v>
      </c>
      <c r="C403" s="18">
        <v>12</v>
      </c>
      <c r="D403" s="18">
        <v>-99</v>
      </c>
      <c r="E403" s="18">
        <v>8</v>
      </c>
    </row>
    <row r="404" spans="1:5" ht="14.25" customHeight="1" x14ac:dyDescent="0.2">
      <c r="A404" s="18">
        <v>2</v>
      </c>
      <c r="B404" s="18" t="s">
        <v>7168</v>
      </c>
      <c r="C404" s="18">
        <v>-99</v>
      </c>
      <c r="D404" s="18" t="s">
        <v>7166</v>
      </c>
      <c r="E404" s="18">
        <v>7</v>
      </c>
    </row>
    <row r="405" spans="1:5" ht="14.25" customHeight="1" x14ac:dyDescent="0.2">
      <c r="A405" s="18">
        <v>2</v>
      </c>
      <c r="B405" s="18">
        <v>12</v>
      </c>
      <c r="C405" s="18">
        <v>2</v>
      </c>
      <c r="D405" s="18" t="s">
        <v>101</v>
      </c>
      <c r="E405" s="18">
        <v>7</v>
      </c>
    </row>
    <row r="406" spans="1:5" ht="14.25" customHeight="1" x14ac:dyDescent="0.2">
      <c r="A406" s="18" t="s">
        <v>101</v>
      </c>
      <c r="B406" s="18">
        <v>-999</v>
      </c>
      <c r="C406" s="18">
        <v>-999</v>
      </c>
      <c r="D406" s="18" t="s">
        <v>101</v>
      </c>
      <c r="E406" s="18">
        <v>68</v>
      </c>
    </row>
    <row r="407" spans="1:5" ht="14.25" customHeight="1" x14ac:dyDescent="0.2">
      <c r="A407" s="18">
        <v>26</v>
      </c>
      <c r="B407" s="18" t="s">
        <v>7185</v>
      </c>
      <c r="C407" s="18" t="s">
        <v>7169</v>
      </c>
      <c r="D407" s="18" t="s">
        <v>101</v>
      </c>
      <c r="E407" s="18">
        <v>68</v>
      </c>
    </row>
    <row r="408" spans="1:5" ht="14.25" customHeight="1" x14ac:dyDescent="0.2">
      <c r="A408" s="18" t="s">
        <v>7165</v>
      </c>
      <c r="B408" s="18">
        <v>2</v>
      </c>
      <c r="C408" s="18">
        <v>2</v>
      </c>
      <c r="D408" s="18" t="s">
        <v>7347</v>
      </c>
      <c r="E408" s="18">
        <v>13</v>
      </c>
    </row>
    <row r="409" spans="1:5" ht="14.25" customHeight="1" x14ac:dyDescent="0.2">
      <c r="A409" s="18">
        <v>136</v>
      </c>
      <c r="B409" s="18">
        <v>21112</v>
      </c>
      <c r="C409" s="18" t="s">
        <v>7349</v>
      </c>
      <c r="D409" s="18">
        <v>2310</v>
      </c>
      <c r="E409" s="18">
        <v>8</v>
      </c>
    </row>
    <row r="410" spans="1:5" ht="14.25" customHeight="1" x14ac:dyDescent="0.2">
      <c r="A410" s="18">
        <v>136</v>
      </c>
      <c r="B410" s="18" t="s">
        <v>7205</v>
      </c>
      <c r="C410" s="18">
        <v>-999</v>
      </c>
      <c r="D410" s="18" t="s">
        <v>4417</v>
      </c>
      <c r="E410" s="18">
        <v>6</v>
      </c>
    </row>
    <row r="411" spans="1:5" ht="14.25" customHeight="1" x14ac:dyDescent="0.2">
      <c r="A411" s="18">
        <v>10</v>
      </c>
      <c r="B411" s="18">
        <v>2</v>
      </c>
      <c r="C411" s="18">
        <v>2</v>
      </c>
      <c r="D411" s="18" t="s">
        <v>101</v>
      </c>
      <c r="E411" s="18">
        <v>7</v>
      </c>
    </row>
    <row r="412" spans="1:5" ht="14.25" customHeight="1" x14ac:dyDescent="0.2">
      <c r="A412" s="18">
        <v>-99</v>
      </c>
      <c r="B412" s="18" t="s">
        <v>125</v>
      </c>
      <c r="C412" s="18">
        <v>2</v>
      </c>
      <c r="D412" s="18">
        <v>-99</v>
      </c>
      <c r="E412" s="18">
        <v>-99</v>
      </c>
    </row>
    <row r="413" spans="1:5" ht="14.25" customHeight="1" x14ac:dyDescent="0.2">
      <c r="A413" s="18">
        <v>3</v>
      </c>
      <c r="B413" s="18">
        <v>11</v>
      </c>
      <c r="C413" s="18">
        <v>2</v>
      </c>
      <c r="D413" s="18" t="s">
        <v>101</v>
      </c>
      <c r="E413" s="18">
        <v>8</v>
      </c>
    </row>
    <row r="414" spans="1:5" ht="14.25" customHeight="1" x14ac:dyDescent="0.2">
      <c r="A414" s="18">
        <v>23</v>
      </c>
      <c r="B414" s="18" t="s">
        <v>7168</v>
      </c>
      <c r="C414" s="18">
        <v>2</v>
      </c>
      <c r="D414" s="18" t="s">
        <v>101</v>
      </c>
      <c r="E414" s="18">
        <v>3</v>
      </c>
    </row>
    <row r="415" spans="1:5" ht="14.25" customHeight="1" x14ac:dyDescent="0.2">
      <c r="A415" s="18">
        <v>-999</v>
      </c>
      <c r="B415" s="18">
        <v>-99</v>
      </c>
      <c r="C415" s="18">
        <v>-999</v>
      </c>
      <c r="D415" s="18" t="s">
        <v>101</v>
      </c>
      <c r="E415" s="18">
        <v>6</v>
      </c>
    </row>
    <row r="416" spans="1:5" ht="14.25" customHeight="1" x14ac:dyDescent="0.2">
      <c r="A416" s="18">
        <v>-99</v>
      </c>
      <c r="B416" s="18">
        <v>-99</v>
      </c>
      <c r="C416" s="18">
        <v>23</v>
      </c>
      <c r="D416" s="18">
        <v>2</v>
      </c>
      <c r="E416" s="18">
        <v>68</v>
      </c>
    </row>
    <row r="417" spans="1:5" ht="14.25" customHeight="1" x14ac:dyDescent="0.2">
      <c r="A417" s="18" t="s">
        <v>101</v>
      </c>
      <c r="C417" s="18">
        <v>-99</v>
      </c>
      <c r="D417" s="18" t="s">
        <v>101</v>
      </c>
      <c r="E417" s="18">
        <v>-99</v>
      </c>
    </row>
    <row r="418" spans="1:5" ht="14.25" customHeight="1" x14ac:dyDescent="0.2">
      <c r="A418" s="18">
        <v>-99</v>
      </c>
      <c r="C418" s="18">
        <v>2</v>
      </c>
      <c r="D418" s="18">
        <v>-99</v>
      </c>
      <c r="E418" s="18">
        <v>12</v>
      </c>
    </row>
    <row r="419" spans="1:5" ht="14.25" customHeight="1" x14ac:dyDescent="0.2">
      <c r="A419" s="18">
        <v>6</v>
      </c>
      <c r="C419" s="18">
        <v>2</v>
      </c>
      <c r="D419" s="18" t="s">
        <v>7178</v>
      </c>
      <c r="E419" s="18">
        <v>8</v>
      </c>
    </row>
    <row r="420" spans="1:5" ht="14.25" customHeight="1" x14ac:dyDescent="0.2">
      <c r="A420" s="18" t="s">
        <v>101</v>
      </c>
      <c r="C420" s="18">
        <v>2</v>
      </c>
      <c r="D420" s="18" t="s">
        <v>7169</v>
      </c>
      <c r="E420" s="18">
        <v>13</v>
      </c>
    </row>
    <row r="421" spans="1:5" ht="14.25" customHeight="1" x14ac:dyDescent="0.2">
      <c r="A421" s="18" t="s">
        <v>7184</v>
      </c>
      <c r="C421" s="18">
        <v>2</v>
      </c>
      <c r="D421" s="18" t="s">
        <v>7169</v>
      </c>
      <c r="E421" s="18">
        <v>7</v>
      </c>
    </row>
    <row r="422" spans="1:5" ht="14.25" customHeight="1" x14ac:dyDescent="0.2">
      <c r="A422" s="18">
        <v>2</v>
      </c>
      <c r="C422" s="18">
        <v>2</v>
      </c>
      <c r="D422" s="18" t="s">
        <v>7167</v>
      </c>
      <c r="E422" s="18">
        <v>367</v>
      </c>
    </row>
    <row r="423" spans="1:5" ht="14.25" customHeight="1" x14ac:dyDescent="0.2">
      <c r="A423" s="18" t="s">
        <v>7242</v>
      </c>
      <c r="C423" s="18">
        <v>126</v>
      </c>
      <c r="D423" s="18" t="s">
        <v>7178</v>
      </c>
      <c r="E423" s="18">
        <v>68</v>
      </c>
    </row>
    <row r="424" spans="1:5" ht="14.25" customHeight="1" x14ac:dyDescent="0.2">
      <c r="A424" s="18">
        <v>6</v>
      </c>
      <c r="C424" s="18">
        <v>12</v>
      </c>
      <c r="D424" s="18" t="s">
        <v>7169</v>
      </c>
      <c r="E424" s="18">
        <v>13</v>
      </c>
    </row>
    <row r="425" spans="1:5" ht="14.25" customHeight="1" x14ac:dyDescent="0.2">
      <c r="A425" s="18" t="s">
        <v>7213</v>
      </c>
      <c r="C425" s="18">
        <v>12711</v>
      </c>
      <c r="D425" s="18" t="s">
        <v>101</v>
      </c>
      <c r="E425" s="18">
        <v>13</v>
      </c>
    </row>
    <row r="426" spans="1:5" ht="14.25" customHeight="1" x14ac:dyDescent="0.2">
      <c r="A426" s="18" t="s">
        <v>7189</v>
      </c>
      <c r="C426" s="18">
        <v>2</v>
      </c>
      <c r="D426" s="18" t="s">
        <v>101</v>
      </c>
      <c r="E426" s="18">
        <v>12</v>
      </c>
    </row>
    <row r="427" spans="1:5" ht="14.25" customHeight="1" x14ac:dyDescent="0.2">
      <c r="A427" s="118" t="s">
        <v>4029</v>
      </c>
      <c r="C427" s="18">
        <v>1267</v>
      </c>
      <c r="D427" s="18" t="s">
        <v>101</v>
      </c>
      <c r="E427" s="18">
        <v>712</v>
      </c>
    </row>
    <row r="428" spans="1:5" ht="14.25" customHeight="1" x14ac:dyDescent="0.2">
      <c r="A428" s="18">
        <v>12</v>
      </c>
      <c r="C428" s="18">
        <v>-99</v>
      </c>
      <c r="D428" s="18" t="s">
        <v>7235</v>
      </c>
      <c r="E428" s="18">
        <v>78</v>
      </c>
    </row>
    <row r="429" spans="1:5" ht="14.25" customHeight="1" x14ac:dyDescent="0.2">
      <c r="A429" s="18">
        <v>2</v>
      </c>
      <c r="C429" s="18">
        <v>2</v>
      </c>
      <c r="D429" s="18" t="s">
        <v>101</v>
      </c>
      <c r="E429" s="18" t="s">
        <v>7178</v>
      </c>
    </row>
    <row r="430" spans="1:5" ht="14.25" customHeight="1" x14ac:dyDescent="0.2">
      <c r="A430" s="18">
        <v>-999</v>
      </c>
      <c r="C430" s="18" t="s">
        <v>125</v>
      </c>
      <c r="D430" s="18" t="s">
        <v>101</v>
      </c>
      <c r="E430" s="18">
        <v>8</v>
      </c>
    </row>
    <row r="431" spans="1:5" ht="14.25" customHeight="1" x14ac:dyDescent="0.2">
      <c r="A431" s="18">
        <v>1</v>
      </c>
      <c r="C431" s="18">
        <v>-999</v>
      </c>
      <c r="D431" s="18">
        <v>1</v>
      </c>
      <c r="E431" s="18">
        <v>13</v>
      </c>
    </row>
    <row r="432" spans="1:5" ht="14.25" customHeight="1" x14ac:dyDescent="0.2">
      <c r="A432" s="18" t="s">
        <v>125</v>
      </c>
      <c r="C432" s="18">
        <v>-999</v>
      </c>
      <c r="D432" s="18" t="s">
        <v>101</v>
      </c>
      <c r="E432" s="18" t="s">
        <v>2707</v>
      </c>
    </row>
    <row r="433" spans="1:5" ht="14.25" customHeight="1" x14ac:dyDescent="0.2">
      <c r="A433" s="18">
        <v>17</v>
      </c>
      <c r="C433" s="18">
        <v>-999</v>
      </c>
      <c r="D433" s="18">
        <v>1</v>
      </c>
      <c r="E433" s="18" t="s">
        <v>2707</v>
      </c>
    </row>
    <row r="434" spans="1:5" ht="14.25" customHeight="1" x14ac:dyDescent="0.2">
      <c r="A434" s="18">
        <v>6</v>
      </c>
      <c r="C434" s="18">
        <v>12</v>
      </c>
      <c r="D434" s="18">
        <v>610</v>
      </c>
      <c r="E434" s="18">
        <v>6</v>
      </c>
    </row>
    <row r="435" spans="1:5" ht="14.25" customHeight="1" x14ac:dyDescent="0.2">
      <c r="A435" s="18">
        <v>710</v>
      </c>
      <c r="C435" s="18">
        <v>2</v>
      </c>
      <c r="D435" s="18">
        <v>-999</v>
      </c>
      <c r="E435" s="18">
        <v>7</v>
      </c>
    </row>
    <row r="436" spans="1:5" ht="14.25" customHeight="1" x14ac:dyDescent="0.2">
      <c r="A436" s="18">
        <v>10</v>
      </c>
      <c r="C436" s="18">
        <v>2</v>
      </c>
      <c r="D436" s="18">
        <v>6</v>
      </c>
      <c r="E436" s="18">
        <v>68</v>
      </c>
    </row>
    <row r="437" spans="1:5" ht="14.25" customHeight="1" x14ac:dyDescent="0.2">
      <c r="A437" s="18" t="s">
        <v>101</v>
      </c>
      <c r="C437" s="18">
        <v>12</v>
      </c>
      <c r="D437" s="18">
        <v>-999</v>
      </c>
      <c r="E437" s="18">
        <v>8</v>
      </c>
    </row>
    <row r="438" spans="1:5" ht="14.25" customHeight="1" x14ac:dyDescent="0.2">
      <c r="A438" s="18">
        <v>6</v>
      </c>
      <c r="C438" s="18">
        <v>2</v>
      </c>
      <c r="D438" s="18" t="s">
        <v>7165</v>
      </c>
      <c r="E438" s="18" t="s">
        <v>101</v>
      </c>
    </row>
    <row r="439" spans="1:5" ht="14.25" customHeight="1" x14ac:dyDescent="0.2">
      <c r="A439" s="18">
        <v>-99</v>
      </c>
      <c r="C439" s="18">
        <v>23</v>
      </c>
      <c r="D439" s="18" t="s">
        <v>7167</v>
      </c>
      <c r="E439" s="18" t="s">
        <v>7181</v>
      </c>
    </row>
    <row r="440" spans="1:5" ht="14.25" customHeight="1" x14ac:dyDescent="0.2">
      <c r="A440" s="18" t="s">
        <v>7178</v>
      </c>
      <c r="C440" s="18">
        <v>-999</v>
      </c>
      <c r="D440" s="18" t="s">
        <v>101</v>
      </c>
      <c r="E440" s="18">
        <v>7</v>
      </c>
    </row>
    <row r="441" spans="1:5" ht="14.25" customHeight="1" x14ac:dyDescent="0.2">
      <c r="A441" s="18">
        <v>7</v>
      </c>
      <c r="C441" s="18">
        <v>13711</v>
      </c>
      <c r="D441" s="18" t="s">
        <v>101</v>
      </c>
      <c r="E441" s="18">
        <v>67</v>
      </c>
    </row>
    <row r="442" spans="1:5" ht="14.25" customHeight="1" x14ac:dyDescent="0.2">
      <c r="A442" s="18">
        <v>10</v>
      </c>
      <c r="C442" s="18">
        <v>-99</v>
      </c>
      <c r="D442" s="18" t="s">
        <v>7293</v>
      </c>
      <c r="E442" s="18">
        <v>-99</v>
      </c>
    </row>
    <row r="443" spans="1:5" ht="14.25" customHeight="1" x14ac:dyDescent="0.2">
      <c r="A443" s="18">
        <v>-999</v>
      </c>
      <c r="C443" s="18">
        <v>-99</v>
      </c>
      <c r="D443" s="18">
        <v>-99</v>
      </c>
      <c r="E443" s="18">
        <v>-99</v>
      </c>
    </row>
    <row r="444" spans="1:5" ht="14.25" customHeight="1" x14ac:dyDescent="0.2">
      <c r="A444" s="18">
        <v>-999</v>
      </c>
      <c r="D444" s="18">
        <v>-99</v>
      </c>
    </row>
    <row r="445" spans="1:5" ht="14.25" customHeight="1" x14ac:dyDescent="0.2"/>
    <row r="446" spans="1:5" ht="14.25" customHeight="1" x14ac:dyDescent="0.2"/>
    <row r="447" spans="1:5" ht="14.25" customHeight="1" x14ac:dyDescent="0.2"/>
    <row r="448" spans="1:5"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000"/>
  <sheetViews>
    <sheetView workbookViewId="0"/>
  </sheetViews>
  <sheetFormatPr baseColWidth="10" defaultColWidth="14.5" defaultRowHeight="15" customHeight="1" x14ac:dyDescent="0.2"/>
  <cols>
    <col min="1" max="1" width="27.33203125" customWidth="1"/>
    <col min="2" max="2" width="8" customWidth="1"/>
    <col min="3" max="4" width="11.6640625" hidden="1" customWidth="1"/>
    <col min="5" max="5" width="27.5" customWidth="1"/>
    <col min="6" max="6" width="8" customWidth="1"/>
    <col min="7" max="7" width="29.83203125" customWidth="1"/>
    <col min="8" max="8" width="8" customWidth="1"/>
    <col min="9" max="9" width="27.83203125" customWidth="1"/>
    <col min="10" max="10" width="8" customWidth="1"/>
    <col min="11" max="11" width="30.6640625" customWidth="1"/>
    <col min="12" max="26" width="11.5" customWidth="1"/>
  </cols>
  <sheetData>
    <row r="1" spans="1:12" ht="14.25" customHeight="1" x14ac:dyDescent="0.2">
      <c r="A1" s="18" t="s">
        <v>4105</v>
      </c>
      <c r="B1" s="18">
        <f>LEN(A1)</f>
        <v>173</v>
      </c>
      <c r="C1" s="29"/>
      <c r="D1" s="29"/>
      <c r="E1" s="54" t="s">
        <v>4106</v>
      </c>
      <c r="F1" s="55">
        <f>LEN(E1)</f>
        <v>697</v>
      </c>
      <c r="G1" s="56" t="s">
        <v>4108</v>
      </c>
      <c r="H1" s="57">
        <f>LEN(G1)</f>
        <v>1841</v>
      </c>
      <c r="I1" s="58" t="s">
        <v>4109</v>
      </c>
      <c r="J1" s="30">
        <f>LEN(I1)</f>
        <v>2605</v>
      </c>
      <c r="K1" s="31" t="s">
        <v>4111</v>
      </c>
      <c r="L1" s="18">
        <f>LEN(K1)</f>
        <v>4026</v>
      </c>
    </row>
    <row r="2" spans="1:12" ht="14.25" customHeight="1" x14ac:dyDescent="0.2">
      <c r="A2" s="2"/>
      <c r="B2" s="18">
        <f t="shared" ref="B2:L2" si="0">MAX(B1)</f>
        <v>173</v>
      </c>
      <c r="C2" s="18">
        <f t="shared" si="0"/>
        <v>0</v>
      </c>
      <c r="D2" s="18">
        <f t="shared" si="0"/>
        <v>0</v>
      </c>
      <c r="E2" s="18">
        <f t="shared" si="0"/>
        <v>0</v>
      </c>
      <c r="F2" s="18">
        <f t="shared" si="0"/>
        <v>697</v>
      </c>
      <c r="G2" s="18">
        <f t="shared" si="0"/>
        <v>0</v>
      </c>
      <c r="H2" s="18">
        <f t="shared" si="0"/>
        <v>1841</v>
      </c>
      <c r="I2" s="18">
        <f t="shared" si="0"/>
        <v>0</v>
      </c>
      <c r="J2" s="18">
        <f t="shared" si="0"/>
        <v>2605</v>
      </c>
      <c r="K2" s="18">
        <f t="shared" si="0"/>
        <v>0</v>
      </c>
      <c r="L2" s="18">
        <f t="shared" si="0"/>
        <v>4026</v>
      </c>
    </row>
    <row r="3" spans="1:12" ht="14.25" customHeight="1" x14ac:dyDescent="0.2">
      <c r="A3" s="18" t="s">
        <v>3684</v>
      </c>
      <c r="B3" s="18">
        <f t="shared" ref="B3:B257" si="1">LEN(A3)</f>
        <v>670</v>
      </c>
      <c r="C3" s="29"/>
      <c r="D3" s="29"/>
      <c r="E3" s="18" t="s">
        <v>3685</v>
      </c>
      <c r="F3" s="28">
        <f t="shared" ref="F3:F257" si="2">LEN(E3)</f>
        <v>915</v>
      </c>
      <c r="G3" s="18" t="s">
        <v>3687</v>
      </c>
      <c r="H3" s="28">
        <f t="shared" ref="H3:H257" si="3">LEN(G3)</f>
        <v>996</v>
      </c>
      <c r="I3" s="33" t="s">
        <v>3688</v>
      </c>
      <c r="J3" s="30">
        <f t="shared" ref="J3:J257" si="4">LEN(I3)</f>
        <v>1299</v>
      </c>
      <c r="K3" s="33" t="s">
        <v>3690</v>
      </c>
      <c r="L3" s="18">
        <f t="shared" ref="L3:L257" si="5">LEN(K3)</f>
        <v>1326</v>
      </c>
    </row>
    <row r="4" spans="1:12" ht="14.25" customHeight="1" x14ac:dyDescent="0.2">
      <c r="A4" s="18" t="s">
        <v>2904</v>
      </c>
      <c r="B4" s="18">
        <f t="shared" si="1"/>
        <v>69</v>
      </c>
      <c r="C4" s="29"/>
      <c r="D4" s="29"/>
      <c r="E4" s="18" t="s">
        <v>2905</v>
      </c>
      <c r="F4" s="28">
        <f t="shared" si="2"/>
        <v>2997</v>
      </c>
      <c r="G4" s="18" t="s">
        <v>2907</v>
      </c>
      <c r="H4" s="28">
        <f t="shared" si="3"/>
        <v>1672</v>
      </c>
      <c r="I4" s="33" t="s">
        <v>2908</v>
      </c>
      <c r="J4" s="30">
        <f t="shared" si="4"/>
        <v>902</v>
      </c>
      <c r="K4" s="33" t="s">
        <v>2910</v>
      </c>
      <c r="L4" s="18">
        <f t="shared" si="5"/>
        <v>1324</v>
      </c>
    </row>
    <row r="5" spans="1:12" ht="14.25" customHeight="1" x14ac:dyDescent="0.2">
      <c r="A5" s="18" t="s">
        <v>1228</v>
      </c>
      <c r="B5" s="18">
        <f t="shared" si="1"/>
        <v>118</v>
      </c>
      <c r="C5" s="29"/>
      <c r="D5" s="29"/>
      <c r="E5" s="18" t="s">
        <v>1230</v>
      </c>
      <c r="F5" s="28">
        <f t="shared" si="2"/>
        <v>285</v>
      </c>
      <c r="G5" s="18" t="s">
        <v>1232</v>
      </c>
      <c r="H5" s="28">
        <f t="shared" si="3"/>
        <v>740</v>
      </c>
      <c r="I5" s="33" t="s">
        <v>1234</v>
      </c>
      <c r="J5" s="30">
        <f t="shared" si="4"/>
        <v>334</v>
      </c>
      <c r="K5" s="33" t="s">
        <v>1235</v>
      </c>
      <c r="L5" s="18">
        <f t="shared" si="5"/>
        <v>1285</v>
      </c>
    </row>
    <row r="6" spans="1:12" ht="14.25" customHeight="1" x14ac:dyDescent="0.2">
      <c r="A6" s="18" t="s">
        <v>2933</v>
      </c>
      <c r="B6" s="18">
        <f t="shared" si="1"/>
        <v>376</v>
      </c>
      <c r="C6" s="29"/>
      <c r="D6" s="29"/>
      <c r="E6" s="18" t="s">
        <v>2935</v>
      </c>
      <c r="F6" s="28">
        <f t="shared" si="2"/>
        <v>212</v>
      </c>
      <c r="G6" s="18" t="s">
        <v>2937</v>
      </c>
      <c r="H6" s="28">
        <f t="shared" si="3"/>
        <v>435</v>
      </c>
      <c r="I6" s="33" t="s">
        <v>2939</v>
      </c>
      <c r="J6" s="30">
        <f t="shared" si="4"/>
        <v>1181</v>
      </c>
      <c r="K6" s="33" t="s">
        <v>2941</v>
      </c>
      <c r="L6" s="18">
        <f t="shared" si="5"/>
        <v>1101</v>
      </c>
    </row>
    <row r="7" spans="1:12" ht="14.25" customHeight="1" x14ac:dyDescent="0.2">
      <c r="A7" s="18" t="s">
        <v>1960</v>
      </c>
      <c r="B7" s="18">
        <f t="shared" si="1"/>
        <v>124</v>
      </c>
      <c r="C7" s="29"/>
      <c r="D7" s="29"/>
      <c r="E7" s="18" t="s">
        <v>1961</v>
      </c>
      <c r="F7" s="28">
        <f t="shared" si="2"/>
        <v>228</v>
      </c>
      <c r="G7" s="18" t="s">
        <v>1962</v>
      </c>
      <c r="H7" s="28">
        <f t="shared" si="3"/>
        <v>265</v>
      </c>
      <c r="I7" s="33" t="s">
        <v>1963</v>
      </c>
      <c r="J7" s="30">
        <f t="shared" si="4"/>
        <v>364</v>
      </c>
      <c r="K7" s="33" t="s">
        <v>1965</v>
      </c>
      <c r="L7" s="18">
        <f t="shared" si="5"/>
        <v>856</v>
      </c>
    </row>
    <row r="8" spans="1:12" ht="14.25" customHeight="1" x14ac:dyDescent="0.2">
      <c r="A8" s="18" t="s">
        <v>94</v>
      </c>
      <c r="B8" s="18">
        <f t="shared" si="1"/>
        <v>483</v>
      </c>
      <c r="C8" s="29"/>
      <c r="D8" s="29"/>
      <c r="E8" s="18" t="s">
        <v>96</v>
      </c>
      <c r="F8" s="28">
        <f t="shared" si="2"/>
        <v>881</v>
      </c>
      <c r="G8" s="18" t="s">
        <v>98</v>
      </c>
      <c r="H8" s="28">
        <f t="shared" si="3"/>
        <v>372</v>
      </c>
      <c r="I8" s="33" t="s">
        <v>100</v>
      </c>
      <c r="J8" s="30">
        <f t="shared" si="4"/>
        <v>185</v>
      </c>
      <c r="K8" s="33" t="s">
        <v>102</v>
      </c>
      <c r="L8" s="18">
        <f t="shared" si="5"/>
        <v>852</v>
      </c>
    </row>
    <row r="9" spans="1:12" ht="14.25" customHeight="1" x14ac:dyDescent="0.2">
      <c r="A9" s="18" t="s">
        <v>936</v>
      </c>
      <c r="B9" s="18">
        <f t="shared" si="1"/>
        <v>125</v>
      </c>
      <c r="C9" s="29"/>
      <c r="D9" s="29"/>
      <c r="E9" s="18" t="s">
        <v>937</v>
      </c>
      <c r="F9" s="28">
        <f t="shared" si="2"/>
        <v>294</v>
      </c>
      <c r="G9" s="18" t="s">
        <v>939</v>
      </c>
      <c r="H9" s="28">
        <f t="shared" si="3"/>
        <v>874</v>
      </c>
      <c r="I9" s="33" t="s">
        <v>941</v>
      </c>
      <c r="J9" s="30">
        <f t="shared" si="4"/>
        <v>413</v>
      </c>
      <c r="K9" s="33" t="s">
        <v>943</v>
      </c>
      <c r="L9" s="18">
        <f t="shared" si="5"/>
        <v>701</v>
      </c>
    </row>
    <row r="10" spans="1:12" ht="14.25" customHeight="1" x14ac:dyDescent="0.2">
      <c r="A10" s="18" t="s">
        <v>1513</v>
      </c>
      <c r="B10" s="18">
        <f t="shared" si="1"/>
        <v>383</v>
      </c>
      <c r="C10" s="29"/>
      <c r="D10" s="29"/>
      <c r="E10" s="18" t="s">
        <v>1515</v>
      </c>
      <c r="F10" s="28">
        <f t="shared" si="2"/>
        <v>261</v>
      </c>
      <c r="G10" s="18" t="s">
        <v>1517</v>
      </c>
      <c r="H10" s="28">
        <f t="shared" si="3"/>
        <v>298</v>
      </c>
      <c r="I10" s="33" t="s">
        <v>1518</v>
      </c>
      <c r="J10" s="30">
        <f t="shared" si="4"/>
        <v>166</v>
      </c>
      <c r="K10" s="33" t="s">
        <v>1519</v>
      </c>
      <c r="L10" s="18">
        <f t="shared" si="5"/>
        <v>660</v>
      </c>
    </row>
    <row r="11" spans="1:12" ht="14.25" customHeight="1" x14ac:dyDescent="0.2">
      <c r="A11" s="18" t="s">
        <v>1154</v>
      </c>
      <c r="B11" s="18">
        <f t="shared" si="1"/>
        <v>417</v>
      </c>
      <c r="C11" s="29"/>
      <c r="D11" s="29"/>
      <c r="E11" s="18" t="s">
        <v>1156</v>
      </c>
      <c r="F11" s="28">
        <f t="shared" si="2"/>
        <v>102</v>
      </c>
      <c r="G11" s="18" t="s">
        <v>1157</v>
      </c>
      <c r="H11" s="28">
        <f t="shared" si="3"/>
        <v>423</v>
      </c>
      <c r="I11" s="33" t="s">
        <v>1159</v>
      </c>
      <c r="J11" s="30">
        <f t="shared" si="4"/>
        <v>883</v>
      </c>
      <c r="K11" s="33" t="s">
        <v>1161</v>
      </c>
      <c r="L11" s="18">
        <f t="shared" si="5"/>
        <v>638</v>
      </c>
    </row>
    <row r="12" spans="1:12" ht="14.25" customHeight="1" x14ac:dyDescent="0.2">
      <c r="A12" s="18" t="s">
        <v>3668</v>
      </c>
      <c r="B12" s="18">
        <f t="shared" si="1"/>
        <v>64</v>
      </c>
      <c r="C12" s="29"/>
      <c r="D12" s="29"/>
      <c r="E12" s="18" t="s">
        <v>3670</v>
      </c>
      <c r="F12" s="28">
        <f t="shared" si="2"/>
        <v>797</v>
      </c>
      <c r="G12" s="18" t="s">
        <v>3672</v>
      </c>
      <c r="H12" s="28">
        <f t="shared" si="3"/>
        <v>1145</v>
      </c>
      <c r="I12" s="33" t="s">
        <v>3673</v>
      </c>
      <c r="J12" s="30">
        <f t="shared" si="4"/>
        <v>668</v>
      </c>
      <c r="K12" s="33" t="s">
        <v>3674</v>
      </c>
      <c r="L12" s="18">
        <f t="shared" si="5"/>
        <v>562</v>
      </c>
    </row>
    <row r="13" spans="1:12" ht="14.25" customHeight="1" x14ac:dyDescent="0.2">
      <c r="A13" s="18" t="s">
        <v>4909</v>
      </c>
      <c r="B13" s="18">
        <f t="shared" si="1"/>
        <v>145</v>
      </c>
      <c r="C13" s="29"/>
      <c r="D13" s="29"/>
      <c r="E13" s="18" t="s">
        <v>4910</v>
      </c>
      <c r="F13" s="28">
        <f t="shared" si="2"/>
        <v>161</v>
      </c>
      <c r="G13" s="18" t="s">
        <v>4911</v>
      </c>
      <c r="H13" s="28">
        <f t="shared" si="3"/>
        <v>259</v>
      </c>
      <c r="I13" s="33" t="s">
        <v>4913</v>
      </c>
      <c r="J13" s="30">
        <f t="shared" si="4"/>
        <v>475</v>
      </c>
      <c r="K13" s="33" t="s">
        <v>4914</v>
      </c>
      <c r="L13" s="18">
        <f t="shared" si="5"/>
        <v>547</v>
      </c>
    </row>
    <row r="14" spans="1:12" ht="14.25" customHeight="1" x14ac:dyDescent="0.2">
      <c r="A14" s="18" t="s">
        <v>2075</v>
      </c>
      <c r="B14" s="18">
        <f t="shared" si="1"/>
        <v>27</v>
      </c>
      <c r="C14" s="29"/>
      <c r="D14" s="29"/>
      <c r="E14" s="18" t="s">
        <v>2076</v>
      </c>
      <c r="F14" s="28">
        <f t="shared" si="2"/>
        <v>642</v>
      </c>
      <c r="G14" s="18" t="s">
        <v>2078</v>
      </c>
      <c r="H14" s="28">
        <f t="shared" si="3"/>
        <v>370</v>
      </c>
      <c r="I14" s="33" t="s">
        <v>2079</v>
      </c>
      <c r="J14" s="30">
        <f t="shared" si="4"/>
        <v>458</v>
      </c>
      <c r="K14" s="33" t="s">
        <v>2080</v>
      </c>
      <c r="L14" s="18">
        <f t="shared" si="5"/>
        <v>512</v>
      </c>
    </row>
    <row r="15" spans="1:12" ht="14.25" customHeight="1" x14ac:dyDescent="0.2">
      <c r="A15" s="18" t="s">
        <v>2119</v>
      </c>
      <c r="B15" s="18">
        <f t="shared" si="1"/>
        <v>222</v>
      </c>
      <c r="C15" s="32" t="s">
        <v>2121</v>
      </c>
      <c r="D15" s="32" t="s">
        <v>2122</v>
      </c>
      <c r="E15" s="18" t="s">
        <v>2123</v>
      </c>
      <c r="F15" s="28">
        <f t="shared" si="2"/>
        <v>1150</v>
      </c>
      <c r="G15" s="18" t="s">
        <v>2125</v>
      </c>
      <c r="H15" s="28">
        <f t="shared" si="3"/>
        <v>167</v>
      </c>
      <c r="I15" s="33" t="s">
        <v>2126</v>
      </c>
      <c r="J15" s="30">
        <f t="shared" si="4"/>
        <v>214</v>
      </c>
      <c r="K15" s="33" t="s">
        <v>2128</v>
      </c>
      <c r="L15" s="18">
        <f t="shared" si="5"/>
        <v>511</v>
      </c>
    </row>
    <row r="16" spans="1:12" ht="14.25" customHeight="1" x14ac:dyDescent="0.2">
      <c r="A16" s="18" t="s">
        <v>4336</v>
      </c>
      <c r="B16" s="18">
        <f t="shared" si="1"/>
        <v>232</v>
      </c>
      <c r="C16" s="29"/>
      <c r="D16" s="29"/>
      <c r="E16" s="18" t="s">
        <v>4337</v>
      </c>
      <c r="F16" s="28">
        <f t="shared" si="2"/>
        <v>278</v>
      </c>
      <c r="G16" s="18" t="s">
        <v>4339</v>
      </c>
      <c r="H16" s="28">
        <f t="shared" si="3"/>
        <v>382</v>
      </c>
      <c r="I16" s="33" t="s">
        <v>4340</v>
      </c>
      <c r="J16" s="30">
        <f t="shared" si="4"/>
        <v>180</v>
      </c>
      <c r="K16" s="33" t="s">
        <v>4342</v>
      </c>
      <c r="L16" s="18">
        <f t="shared" si="5"/>
        <v>492</v>
      </c>
    </row>
    <row r="17" spans="1:12" ht="14.25" customHeight="1" x14ac:dyDescent="0.2">
      <c r="A17" s="18" t="s">
        <v>123</v>
      </c>
      <c r="B17" s="18">
        <f t="shared" si="1"/>
        <v>3</v>
      </c>
      <c r="C17" s="29">
        <v>-999</v>
      </c>
      <c r="D17" s="29">
        <v>-999</v>
      </c>
      <c r="E17" s="18" t="s">
        <v>685</v>
      </c>
      <c r="F17" s="28">
        <f t="shared" si="2"/>
        <v>38</v>
      </c>
      <c r="G17" s="18" t="s">
        <v>686</v>
      </c>
      <c r="H17" s="28">
        <f t="shared" si="3"/>
        <v>115</v>
      </c>
      <c r="I17" s="33" t="s">
        <v>687</v>
      </c>
      <c r="J17" s="30">
        <f t="shared" si="4"/>
        <v>181</v>
      </c>
      <c r="K17" s="33" t="s">
        <v>688</v>
      </c>
      <c r="L17" s="18">
        <f t="shared" si="5"/>
        <v>459</v>
      </c>
    </row>
    <row r="18" spans="1:12" ht="14.25" customHeight="1" x14ac:dyDescent="0.2">
      <c r="A18" s="18" t="s">
        <v>4652</v>
      </c>
      <c r="B18" s="18">
        <f t="shared" si="1"/>
        <v>47</v>
      </c>
      <c r="C18" s="34" t="s">
        <v>159</v>
      </c>
      <c r="D18" s="34" t="s">
        <v>2934</v>
      </c>
      <c r="E18" s="18" t="s">
        <v>4654</v>
      </c>
      <c r="F18" s="28">
        <f t="shared" si="2"/>
        <v>271</v>
      </c>
      <c r="G18" s="18" t="s">
        <v>4656</v>
      </c>
      <c r="H18" s="28">
        <f t="shared" si="3"/>
        <v>121</v>
      </c>
      <c r="I18" s="33" t="s">
        <v>4657</v>
      </c>
      <c r="J18" s="30">
        <f t="shared" si="4"/>
        <v>93</v>
      </c>
      <c r="K18" s="33" t="s">
        <v>4658</v>
      </c>
      <c r="L18" s="18">
        <f t="shared" si="5"/>
        <v>423</v>
      </c>
    </row>
    <row r="19" spans="1:12" ht="14.25" customHeight="1" x14ac:dyDescent="0.2">
      <c r="A19" s="18" t="s">
        <v>1866</v>
      </c>
      <c r="B19" s="18">
        <f t="shared" si="1"/>
        <v>90</v>
      </c>
      <c r="C19" s="29"/>
      <c r="D19" s="29"/>
      <c r="E19" s="18" t="s">
        <v>1868</v>
      </c>
      <c r="F19" s="28">
        <f t="shared" si="2"/>
        <v>209</v>
      </c>
      <c r="G19" s="18" t="s">
        <v>1870</v>
      </c>
      <c r="H19" s="28">
        <f t="shared" si="3"/>
        <v>99</v>
      </c>
      <c r="I19" s="33" t="s">
        <v>1871</v>
      </c>
      <c r="J19" s="30">
        <f t="shared" si="4"/>
        <v>115</v>
      </c>
      <c r="K19" s="33" t="s">
        <v>1873</v>
      </c>
      <c r="L19" s="18">
        <f t="shared" si="5"/>
        <v>400</v>
      </c>
    </row>
    <row r="20" spans="1:12" ht="14.25" customHeight="1" x14ac:dyDescent="0.2">
      <c r="A20" s="18" t="s">
        <v>4024</v>
      </c>
      <c r="B20" s="18">
        <f t="shared" si="1"/>
        <v>156</v>
      </c>
      <c r="C20" s="29"/>
      <c r="D20" s="29"/>
      <c r="E20" s="18" t="s">
        <v>4025</v>
      </c>
      <c r="F20" s="28">
        <f t="shared" si="2"/>
        <v>335</v>
      </c>
      <c r="G20" s="18" t="s">
        <v>4027</v>
      </c>
      <c r="H20" s="28">
        <f t="shared" si="3"/>
        <v>29</v>
      </c>
      <c r="I20" s="33" t="s">
        <v>4028</v>
      </c>
      <c r="J20" s="30">
        <f t="shared" si="4"/>
        <v>191</v>
      </c>
      <c r="K20" s="33" t="s">
        <v>4030</v>
      </c>
      <c r="L20" s="18">
        <f t="shared" si="5"/>
        <v>399</v>
      </c>
    </row>
    <row r="21" spans="1:12" ht="14.25" customHeight="1" x14ac:dyDescent="0.2">
      <c r="A21" s="18" t="s">
        <v>814</v>
      </c>
      <c r="B21" s="18">
        <f t="shared" si="1"/>
        <v>195</v>
      </c>
      <c r="C21" s="29"/>
      <c r="D21" s="29"/>
      <c r="E21" s="18" t="s">
        <v>816</v>
      </c>
      <c r="F21" s="28">
        <f t="shared" si="2"/>
        <v>179</v>
      </c>
      <c r="G21" s="18" t="s">
        <v>818</v>
      </c>
      <c r="H21" s="28">
        <f t="shared" si="3"/>
        <v>200</v>
      </c>
      <c r="I21" s="33" t="s">
        <v>819</v>
      </c>
      <c r="J21" s="30">
        <f t="shared" si="4"/>
        <v>126</v>
      </c>
      <c r="K21" s="33" t="s">
        <v>820</v>
      </c>
      <c r="L21" s="18">
        <f t="shared" si="5"/>
        <v>397</v>
      </c>
    </row>
    <row r="22" spans="1:12" ht="14.25" customHeight="1" x14ac:dyDescent="0.2">
      <c r="A22" s="18" t="s">
        <v>54</v>
      </c>
      <c r="B22" s="18">
        <f t="shared" si="1"/>
        <v>3</v>
      </c>
      <c r="C22" s="29"/>
      <c r="D22" s="29"/>
      <c r="E22" s="18" t="s">
        <v>3558</v>
      </c>
      <c r="F22" s="28">
        <f t="shared" si="2"/>
        <v>405</v>
      </c>
      <c r="G22" s="18" t="s">
        <v>54</v>
      </c>
      <c r="H22" s="28">
        <f t="shared" si="3"/>
        <v>3</v>
      </c>
      <c r="I22" s="33" t="s">
        <v>3560</v>
      </c>
      <c r="J22" s="30">
        <f t="shared" si="4"/>
        <v>257</v>
      </c>
      <c r="K22" s="33" t="s">
        <v>3561</v>
      </c>
      <c r="L22" s="18">
        <f t="shared" si="5"/>
        <v>382</v>
      </c>
    </row>
    <row r="23" spans="1:12" ht="14.25" customHeight="1" x14ac:dyDescent="0.2">
      <c r="A23" s="18" t="s">
        <v>3466</v>
      </c>
      <c r="B23" s="18">
        <f t="shared" si="1"/>
        <v>101</v>
      </c>
      <c r="C23" s="29"/>
      <c r="D23" s="29"/>
      <c r="E23" s="18" t="s">
        <v>3467</v>
      </c>
      <c r="F23" s="28">
        <f t="shared" si="2"/>
        <v>227</v>
      </c>
      <c r="G23" s="18" t="s">
        <v>3469</v>
      </c>
      <c r="H23" s="28">
        <f t="shared" si="3"/>
        <v>80</v>
      </c>
      <c r="I23" s="33" t="s">
        <v>3470</v>
      </c>
      <c r="J23" s="30">
        <f t="shared" si="4"/>
        <v>102</v>
      </c>
      <c r="K23" s="33" t="s">
        <v>3471</v>
      </c>
      <c r="L23" s="18">
        <f t="shared" si="5"/>
        <v>381</v>
      </c>
    </row>
    <row r="24" spans="1:12" ht="14.25" customHeight="1" x14ac:dyDescent="0.2">
      <c r="A24" s="18" t="s">
        <v>1414</v>
      </c>
      <c r="B24" s="18">
        <f t="shared" si="1"/>
        <v>202</v>
      </c>
      <c r="C24" s="29"/>
      <c r="D24" s="29"/>
      <c r="E24" s="18" t="s">
        <v>1416</v>
      </c>
      <c r="F24" s="28">
        <f t="shared" si="2"/>
        <v>682</v>
      </c>
      <c r="G24" s="18" t="s">
        <v>1418</v>
      </c>
      <c r="H24" s="28">
        <f t="shared" si="3"/>
        <v>597</v>
      </c>
      <c r="I24" s="33" t="s">
        <v>1420</v>
      </c>
      <c r="J24" s="30">
        <f t="shared" si="4"/>
        <v>874</v>
      </c>
      <c r="K24" s="33" t="s">
        <v>1422</v>
      </c>
      <c r="L24" s="18">
        <f t="shared" si="5"/>
        <v>360</v>
      </c>
    </row>
    <row r="25" spans="1:12" ht="14.25" customHeight="1" x14ac:dyDescent="0.2">
      <c r="A25" s="18" t="s">
        <v>4053</v>
      </c>
      <c r="B25" s="18">
        <f t="shared" si="1"/>
        <v>276</v>
      </c>
      <c r="C25" s="29"/>
      <c r="D25" s="29"/>
      <c r="E25" s="18" t="s">
        <v>4055</v>
      </c>
      <c r="F25" s="28">
        <f t="shared" si="2"/>
        <v>372</v>
      </c>
      <c r="G25" s="18" t="s">
        <v>4057</v>
      </c>
      <c r="H25" s="28">
        <f t="shared" si="3"/>
        <v>238</v>
      </c>
      <c r="I25" s="33" t="s">
        <v>4058</v>
      </c>
      <c r="J25" s="30">
        <f t="shared" si="4"/>
        <v>208</v>
      </c>
      <c r="K25" s="33" t="s">
        <v>4059</v>
      </c>
      <c r="L25" s="18">
        <f t="shared" si="5"/>
        <v>360</v>
      </c>
    </row>
    <row r="26" spans="1:12" ht="14.25" customHeight="1" x14ac:dyDescent="0.2">
      <c r="A26" s="18" t="s">
        <v>3739</v>
      </c>
      <c r="B26" s="18">
        <f t="shared" si="1"/>
        <v>44</v>
      </c>
      <c r="C26" s="32" t="s">
        <v>101</v>
      </c>
      <c r="D26" s="32" t="s">
        <v>101</v>
      </c>
      <c r="E26" s="18" t="s">
        <v>3740</v>
      </c>
      <c r="F26" s="28">
        <f t="shared" si="2"/>
        <v>378</v>
      </c>
      <c r="G26" s="18" t="s">
        <v>3742</v>
      </c>
      <c r="H26" s="28">
        <f t="shared" si="3"/>
        <v>315</v>
      </c>
      <c r="I26" s="33" t="s">
        <v>3744</v>
      </c>
      <c r="J26" s="30">
        <f t="shared" si="4"/>
        <v>253</v>
      </c>
      <c r="K26" s="33" t="s">
        <v>3745</v>
      </c>
      <c r="L26" s="18">
        <f t="shared" si="5"/>
        <v>355</v>
      </c>
    </row>
    <row r="27" spans="1:12" ht="14.25" customHeight="1" x14ac:dyDescent="0.2">
      <c r="A27" s="18" t="s">
        <v>3061</v>
      </c>
      <c r="B27" s="18">
        <f t="shared" si="1"/>
        <v>190</v>
      </c>
      <c r="C27" s="38" t="s">
        <v>3063</v>
      </c>
      <c r="D27" s="34" t="s">
        <v>3064</v>
      </c>
      <c r="E27" s="18" t="s">
        <v>3065</v>
      </c>
      <c r="F27" s="28">
        <f t="shared" si="2"/>
        <v>421</v>
      </c>
      <c r="G27" s="18" t="s">
        <v>3066</v>
      </c>
      <c r="H27" s="28">
        <f t="shared" si="3"/>
        <v>247</v>
      </c>
      <c r="I27" s="33" t="s">
        <v>3067</v>
      </c>
      <c r="J27" s="30">
        <f t="shared" si="4"/>
        <v>192</v>
      </c>
      <c r="K27" s="33" t="s">
        <v>3068</v>
      </c>
      <c r="L27" s="18">
        <f t="shared" si="5"/>
        <v>351</v>
      </c>
    </row>
    <row r="28" spans="1:12" ht="14.25" customHeight="1" x14ac:dyDescent="0.2">
      <c r="A28" s="18" t="s">
        <v>823</v>
      </c>
      <c r="B28" s="18">
        <f t="shared" si="1"/>
        <v>412</v>
      </c>
      <c r="C28" s="29"/>
      <c r="D28" s="29"/>
      <c r="E28" s="18" t="s">
        <v>825</v>
      </c>
      <c r="F28" s="28">
        <f t="shared" si="2"/>
        <v>674</v>
      </c>
      <c r="G28" s="18" t="s">
        <v>827</v>
      </c>
      <c r="H28" s="28">
        <f t="shared" si="3"/>
        <v>302</v>
      </c>
      <c r="I28" s="33" t="s">
        <v>828</v>
      </c>
      <c r="J28" s="30">
        <f t="shared" si="4"/>
        <v>527</v>
      </c>
      <c r="K28" s="33" t="s">
        <v>829</v>
      </c>
      <c r="L28" s="18">
        <f t="shared" si="5"/>
        <v>339</v>
      </c>
    </row>
    <row r="29" spans="1:12" ht="14.25" customHeight="1" x14ac:dyDescent="0.2">
      <c r="A29" s="18" t="s">
        <v>3450</v>
      </c>
      <c r="B29" s="18">
        <f t="shared" si="1"/>
        <v>104</v>
      </c>
      <c r="C29" s="34" t="s">
        <v>3451</v>
      </c>
      <c r="D29" s="34" t="s">
        <v>3452</v>
      </c>
      <c r="E29" s="18" t="s">
        <v>3453</v>
      </c>
      <c r="F29" s="28">
        <f t="shared" si="2"/>
        <v>312</v>
      </c>
      <c r="G29" s="18" t="s">
        <v>3454</v>
      </c>
      <c r="H29" s="28">
        <f t="shared" si="3"/>
        <v>169</v>
      </c>
      <c r="I29" s="33" t="s">
        <v>3456</v>
      </c>
      <c r="J29" s="30">
        <f t="shared" si="4"/>
        <v>152</v>
      </c>
      <c r="K29" s="33" t="s">
        <v>3457</v>
      </c>
      <c r="L29" s="18">
        <f t="shared" si="5"/>
        <v>334</v>
      </c>
    </row>
    <row r="30" spans="1:12" ht="14.25" customHeight="1" x14ac:dyDescent="0.2">
      <c r="A30" s="18" t="s">
        <v>54</v>
      </c>
      <c r="B30" s="18">
        <f t="shared" si="1"/>
        <v>3</v>
      </c>
      <c r="C30" s="29"/>
      <c r="D30" s="29"/>
      <c r="E30" s="18" t="s">
        <v>1216</v>
      </c>
      <c r="F30" s="28">
        <f t="shared" si="2"/>
        <v>382</v>
      </c>
      <c r="G30" s="18" t="s">
        <v>54</v>
      </c>
      <c r="H30" s="28">
        <f t="shared" si="3"/>
        <v>3</v>
      </c>
      <c r="I30" s="33" t="s">
        <v>1218</v>
      </c>
      <c r="J30" s="30">
        <f t="shared" si="4"/>
        <v>39</v>
      </c>
      <c r="K30" s="33" t="s">
        <v>1219</v>
      </c>
      <c r="L30" s="18">
        <f t="shared" si="5"/>
        <v>323</v>
      </c>
    </row>
    <row r="31" spans="1:12" ht="14.25" customHeight="1" x14ac:dyDescent="0.2">
      <c r="A31" s="18" t="s">
        <v>480</v>
      </c>
      <c r="B31" s="18">
        <f t="shared" si="1"/>
        <v>298</v>
      </c>
      <c r="C31" s="29"/>
      <c r="D31" s="29"/>
      <c r="E31" s="18" t="s">
        <v>481</v>
      </c>
      <c r="F31" s="28">
        <f t="shared" si="2"/>
        <v>465</v>
      </c>
      <c r="G31" s="18" t="s">
        <v>483</v>
      </c>
      <c r="H31" s="28">
        <f t="shared" si="3"/>
        <v>245</v>
      </c>
      <c r="I31" s="33" t="s">
        <v>485</v>
      </c>
      <c r="J31" s="30">
        <f t="shared" si="4"/>
        <v>560</v>
      </c>
      <c r="K31" s="33" t="s">
        <v>487</v>
      </c>
      <c r="L31" s="18">
        <f t="shared" si="5"/>
        <v>320</v>
      </c>
    </row>
    <row r="32" spans="1:12" ht="14.25" customHeight="1" x14ac:dyDescent="0.2">
      <c r="A32" s="18" t="s">
        <v>5007</v>
      </c>
      <c r="B32" s="18">
        <f t="shared" si="1"/>
        <v>134</v>
      </c>
      <c r="C32" s="29"/>
      <c r="D32" s="29"/>
      <c r="E32" s="18" t="s">
        <v>5009</v>
      </c>
      <c r="F32" s="28">
        <f t="shared" si="2"/>
        <v>396</v>
      </c>
      <c r="G32" s="18" t="s">
        <v>5011</v>
      </c>
      <c r="H32" s="28">
        <f t="shared" si="3"/>
        <v>131</v>
      </c>
      <c r="I32" s="33" t="s">
        <v>5012</v>
      </c>
      <c r="J32" s="30">
        <f t="shared" si="4"/>
        <v>105</v>
      </c>
      <c r="K32" s="33" t="s">
        <v>5013</v>
      </c>
      <c r="L32" s="18">
        <f t="shared" si="5"/>
        <v>320</v>
      </c>
    </row>
    <row r="33" spans="1:12" ht="14.25" customHeight="1" x14ac:dyDescent="0.2">
      <c r="A33" s="18" t="s">
        <v>3354</v>
      </c>
      <c r="B33" s="18">
        <f t="shared" si="1"/>
        <v>213</v>
      </c>
      <c r="C33" s="29"/>
      <c r="D33" s="29"/>
      <c r="E33" s="18" t="s">
        <v>3355</v>
      </c>
      <c r="F33" s="28">
        <f t="shared" si="2"/>
        <v>275</v>
      </c>
      <c r="G33" s="18" t="s">
        <v>3356</v>
      </c>
      <c r="H33" s="28">
        <f t="shared" si="3"/>
        <v>153</v>
      </c>
      <c r="I33" s="33" t="s">
        <v>3357</v>
      </c>
      <c r="J33" s="30">
        <f t="shared" si="4"/>
        <v>194</v>
      </c>
      <c r="K33" s="33" t="s">
        <v>3358</v>
      </c>
      <c r="L33" s="18">
        <f t="shared" si="5"/>
        <v>316</v>
      </c>
    </row>
    <row r="34" spans="1:12" ht="14.25" customHeight="1" x14ac:dyDescent="0.2">
      <c r="A34" s="18" t="s">
        <v>1670</v>
      </c>
      <c r="B34" s="18">
        <f t="shared" si="1"/>
        <v>130</v>
      </c>
      <c r="C34" s="29"/>
      <c r="D34" s="29"/>
      <c r="E34" s="18" t="s">
        <v>1672</v>
      </c>
      <c r="F34" s="28">
        <f t="shared" si="2"/>
        <v>254</v>
      </c>
      <c r="G34" s="18" t="s">
        <v>1674</v>
      </c>
      <c r="H34" s="28">
        <f t="shared" si="3"/>
        <v>199</v>
      </c>
      <c r="I34" s="33" t="s">
        <v>1676</v>
      </c>
      <c r="J34" s="30">
        <f t="shared" si="4"/>
        <v>121</v>
      </c>
      <c r="K34" s="33" t="s">
        <v>1677</v>
      </c>
      <c r="L34" s="18">
        <f t="shared" si="5"/>
        <v>299</v>
      </c>
    </row>
    <row r="35" spans="1:12" ht="14.25" customHeight="1" x14ac:dyDescent="0.2">
      <c r="A35" s="18" t="s">
        <v>2973</v>
      </c>
      <c r="B35" s="18">
        <f t="shared" si="1"/>
        <v>311</v>
      </c>
      <c r="C35" s="29"/>
      <c r="D35" s="29"/>
      <c r="E35" s="18" t="s">
        <v>2975</v>
      </c>
      <c r="F35" s="28">
        <f t="shared" si="2"/>
        <v>99</v>
      </c>
      <c r="G35" s="18" t="s">
        <v>2976</v>
      </c>
      <c r="H35" s="28">
        <f t="shared" si="3"/>
        <v>181</v>
      </c>
      <c r="I35" s="33" t="s">
        <v>2977</v>
      </c>
      <c r="J35" s="30">
        <f t="shared" si="4"/>
        <v>35</v>
      </c>
      <c r="K35" s="33" t="s">
        <v>2978</v>
      </c>
      <c r="L35" s="18">
        <f t="shared" si="5"/>
        <v>294</v>
      </c>
    </row>
    <row r="36" spans="1:12" ht="14.25" customHeight="1" x14ac:dyDescent="0.2">
      <c r="A36" s="18" t="s">
        <v>222</v>
      </c>
      <c r="B36" s="18">
        <f t="shared" si="1"/>
        <v>115</v>
      </c>
      <c r="C36" s="29"/>
      <c r="D36" s="29"/>
      <c r="E36" s="18" t="s">
        <v>223</v>
      </c>
      <c r="F36" s="28">
        <f t="shared" si="2"/>
        <v>196</v>
      </c>
      <c r="G36" s="18" t="s">
        <v>225</v>
      </c>
      <c r="H36" s="28">
        <f t="shared" si="3"/>
        <v>338</v>
      </c>
      <c r="I36" s="33" t="s">
        <v>227</v>
      </c>
      <c r="J36" s="30">
        <f t="shared" si="4"/>
        <v>123</v>
      </c>
      <c r="K36" s="33" t="s">
        <v>228</v>
      </c>
      <c r="L36" s="18">
        <f t="shared" si="5"/>
        <v>290</v>
      </c>
    </row>
    <row r="37" spans="1:12" ht="14.25" customHeight="1" x14ac:dyDescent="0.2">
      <c r="A37" s="18" t="s">
        <v>326</v>
      </c>
      <c r="B37" s="18">
        <f t="shared" si="1"/>
        <v>96</v>
      </c>
      <c r="C37" s="29"/>
      <c r="D37" s="29"/>
      <c r="E37" s="18" t="s">
        <v>328</v>
      </c>
      <c r="F37" s="28">
        <f t="shared" si="2"/>
        <v>345</v>
      </c>
      <c r="G37" s="18" t="s">
        <v>330</v>
      </c>
      <c r="H37" s="28">
        <f t="shared" si="3"/>
        <v>268</v>
      </c>
      <c r="I37" s="33" t="s">
        <v>332</v>
      </c>
      <c r="J37" s="30">
        <f t="shared" si="4"/>
        <v>123</v>
      </c>
      <c r="K37" s="33" t="s">
        <v>333</v>
      </c>
      <c r="L37" s="18">
        <f t="shared" si="5"/>
        <v>290</v>
      </c>
    </row>
    <row r="38" spans="1:12" ht="14.25" customHeight="1" x14ac:dyDescent="0.2">
      <c r="A38" s="18" t="s">
        <v>3075</v>
      </c>
      <c r="B38" s="18">
        <f t="shared" si="1"/>
        <v>119</v>
      </c>
      <c r="C38" s="32" t="s">
        <v>3077</v>
      </c>
      <c r="D38" s="32" t="s">
        <v>3078</v>
      </c>
      <c r="E38" s="18" t="s">
        <v>3079</v>
      </c>
      <c r="F38" s="28">
        <f t="shared" si="2"/>
        <v>207</v>
      </c>
      <c r="G38" s="18" t="s">
        <v>54</v>
      </c>
      <c r="H38" s="28">
        <f t="shared" si="3"/>
        <v>3</v>
      </c>
      <c r="I38" s="33" t="s">
        <v>3081</v>
      </c>
      <c r="J38" s="30">
        <f t="shared" si="4"/>
        <v>232</v>
      </c>
      <c r="K38" s="33" t="s">
        <v>3082</v>
      </c>
      <c r="L38" s="18">
        <f t="shared" si="5"/>
        <v>285</v>
      </c>
    </row>
    <row r="39" spans="1:12" ht="14.25" customHeight="1" x14ac:dyDescent="0.2">
      <c r="A39" s="18" t="s">
        <v>1136</v>
      </c>
      <c r="B39" s="18">
        <f t="shared" si="1"/>
        <v>343</v>
      </c>
      <c r="C39" s="40" t="s">
        <v>1138</v>
      </c>
      <c r="D39" s="41" t="s">
        <v>1139</v>
      </c>
      <c r="E39" s="18" t="s">
        <v>1140</v>
      </c>
      <c r="F39" s="28">
        <f t="shared" si="2"/>
        <v>94</v>
      </c>
      <c r="G39" s="18" t="s">
        <v>1142</v>
      </c>
      <c r="H39" s="28">
        <f t="shared" si="3"/>
        <v>449</v>
      </c>
      <c r="I39" s="33" t="s">
        <v>1144</v>
      </c>
      <c r="J39" s="30">
        <f t="shared" si="4"/>
        <v>575</v>
      </c>
      <c r="K39" s="33" t="s">
        <v>1146</v>
      </c>
      <c r="L39" s="18">
        <f t="shared" si="5"/>
        <v>284</v>
      </c>
    </row>
    <row r="40" spans="1:12" ht="14.25" customHeight="1" x14ac:dyDescent="0.2">
      <c r="A40" s="18" t="s">
        <v>4817</v>
      </c>
      <c r="B40" s="18">
        <f t="shared" si="1"/>
        <v>538</v>
      </c>
      <c r="C40" s="29"/>
      <c r="D40" s="29"/>
      <c r="E40" s="18" t="s">
        <v>4819</v>
      </c>
      <c r="F40" s="28">
        <f t="shared" si="2"/>
        <v>959</v>
      </c>
      <c r="G40" s="18" t="s">
        <v>4821</v>
      </c>
      <c r="H40" s="28">
        <f t="shared" si="3"/>
        <v>939</v>
      </c>
      <c r="I40" s="33" t="s">
        <v>4823</v>
      </c>
      <c r="J40" s="30">
        <f t="shared" si="4"/>
        <v>836</v>
      </c>
      <c r="K40" s="33" t="s">
        <v>4825</v>
      </c>
      <c r="L40" s="18">
        <f t="shared" si="5"/>
        <v>276</v>
      </c>
    </row>
    <row r="41" spans="1:12" ht="14.25" customHeight="1" x14ac:dyDescent="0.2">
      <c r="A41" s="18" t="s">
        <v>2169</v>
      </c>
      <c r="B41" s="18">
        <f t="shared" si="1"/>
        <v>21</v>
      </c>
      <c r="C41" s="32" t="s">
        <v>125</v>
      </c>
      <c r="D41" s="32" t="s">
        <v>125</v>
      </c>
      <c r="E41" s="18" t="s">
        <v>2170</v>
      </c>
      <c r="F41" s="28">
        <f t="shared" si="2"/>
        <v>73</v>
      </c>
      <c r="G41" s="18" t="s">
        <v>2171</v>
      </c>
      <c r="H41" s="28">
        <f t="shared" si="3"/>
        <v>1</v>
      </c>
      <c r="I41" s="33" t="s">
        <v>2172</v>
      </c>
      <c r="J41" s="30">
        <f t="shared" si="4"/>
        <v>132</v>
      </c>
      <c r="K41" s="33" t="s">
        <v>2173</v>
      </c>
      <c r="L41" s="18">
        <f t="shared" si="5"/>
        <v>262</v>
      </c>
    </row>
    <row r="42" spans="1:12" ht="14.25" customHeight="1" x14ac:dyDescent="0.2">
      <c r="A42" s="18" t="s">
        <v>3517</v>
      </c>
      <c r="B42" s="18">
        <f t="shared" si="1"/>
        <v>113</v>
      </c>
      <c r="C42" s="29"/>
      <c r="D42" s="29"/>
      <c r="E42" s="18" t="s">
        <v>3519</v>
      </c>
      <c r="F42" s="28">
        <f t="shared" si="2"/>
        <v>322</v>
      </c>
      <c r="G42" s="18" t="s">
        <v>3521</v>
      </c>
      <c r="H42" s="28">
        <f t="shared" si="3"/>
        <v>99</v>
      </c>
      <c r="I42" s="33" t="s">
        <v>3522</v>
      </c>
      <c r="J42" s="30">
        <f t="shared" si="4"/>
        <v>213</v>
      </c>
      <c r="K42" s="33" t="s">
        <v>3523</v>
      </c>
      <c r="L42" s="18">
        <f t="shared" si="5"/>
        <v>262</v>
      </c>
    </row>
    <row r="43" spans="1:12" ht="14.25" customHeight="1" x14ac:dyDescent="0.2">
      <c r="A43" s="18" t="s">
        <v>4827</v>
      </c>
      <c r="B43" s="18">
        <f t="shared" si="1"/>
        <v>14</v>
      </c>
      <c r="C43" s="29"/>
      <c r="D43" s="29"/>
      <c r="E43" s="18" t="s">
        <v>4892</v>
      </c>
      <c r="F43" s="28">
        <f t="shared" si="2"/>
        <v>77</v>
      </c>
      <c r="G43" s="18" t="s">
        <v>4893</v>
      </c>
      <c r="H43" s="28">
        <f t="shared" si="3"/>
        <v>110</v>
      </c>
      <c r="I43" s="33" t="s">
        <v>4894</v>
      </c>
      <c r="J43" s="30">
        <f t="shared" si="4"/>
        <v>84</v>
      </c>
      <c r="K43" s="33" t="s">
        <v>4895</v>
      </c>
      <c r="L43" s="18">
        <f t="shared" si="5"/>
        <v>256</v>
      </c>
    </row>
    <row r="44" spans="1:12" ht="14.25" customHeight="1" x14ac:dyDescent="0.2">
      <c r="A44" s="18" t="s">
        <v>1074</v>
      </c>
      <c r="B44" s="18">
        <f t="shared" si="1"/>
        <v>204</v>
      </c>
      <c r="C44" s="29"/>
      <c r="D44" s="29"/>
      <c r="E44" s="18" t="s">
        <v>1076</v>
      </c>
      <c r="F44" s="28">
        <f t="shared" si="2"/>
        <v>282</v>
      </c>
      <c r="G44" s="18" t="s">
        <v>1078</v>
      </c>
      <c r="H44" s="28">
        <f t="shared" si="3"/>
        <v>248</v>
      </c>
      <c r="I44" s="33" t="s">
        <v>1079</v>
      </c>
      <c r="J44" s="30">
        <f t="shared" si="4"/>
        <v>384</v>
      </c>
      <c r="K44" s="33" t="s">
        <v>1080</v>
      </c>
      <c r="L44" s="18">
        <f t="shared" si="5"/>
        <v>252</v>
      </c>
    </row>
    <row r="45" spans="1:12" ht="14.25" customHeight="1" x14ac:dyDescent="0.2">
      <c r="A45" s="18" t="s">
        <v>1049</v>
      </c>
      <c r="B45" s="18">
        <f t="shared" si="1"/>
        <v>48</v>
      </c>
      <c r="C45" s="29"/>
      <c r="D45" s="29"/>
      <c r="E45" s="18" t="s">
        <v>1051</v>
      </c>
      <c r="F45" s="28">
        <f t="shared" si="2"/>
        <v>453</v>
      </c>
      <c r="G45" s="18" t="s">
        <v>1052</v>
      </c>
      <c r="H45" s="28">
        <f t="shared" si="3"/>
        <v>351</v>
      </c>
      <c r="I45" s="33" t="s">
        <v>1054</v>
      </c>
      <c r="J45" s="30">
        <f t="shared" si="4"/>
        <v>187</v>
      </c>
      <c r="K45" s="33" t="s">
        <v>1055</v>
      </c>
      <c r="L45" s="18">
        <f t="shared" si="5"/>
        <v>247</v>
      </c>
    </row>
    <row r="46" spans="1:12" ht="14.25" customHeight="1" x14ac:dyDescent="0.2">
      <c r="A46" s="18" t="s">
        <v>3277</v>
      </c>
      <c r="B46" s="18">
        <f t="shared" si="1"/>
        <v>117</v>
      </c>
      <c r="C46" s="29"/>
      <c r="D46" s="29"/>
      <c r="E46" s="18" t="s">
        <v>3278</v>
      </c>
      <c r="F46" s="28">
        <f t="shared" si="2"/>
        <v>112</v>
      </c>
      <c r="G46" s="18" t="s">
        <v>54</v>
      </c>
      <c r="H46" s="28">
        <f t="shared" si="3"/>
        <v>3</v>
      </c>
      <c r="I46" s="33" t="s">
        <v>3279</v>
      </c>
      <c r="J46" s="30">
        <f t="shared" si="4"/>
        <v>135</v>
      </c>
      <c r="K46" s="33" t="s">
        <v>3280</v>
      </c>
      <c r="L46" s="18">
        <f t="shared" si="5"/>
        <v>244</v>
      </c>
    </row>
    <row r="47" spans="1:12" ht="14.25" customHeight="1" x14ac:dyDescent="0.2">
      <c r="A47" s="18" t="s">
        <v>4204</v>
      </c>
      <c r="B47" s="18">
        <f t="shared" si="1"/>
        <v>283</v>
      </c>
      <c r="C47" s="29"/>
      <c r="D47" s="29"/>
      <c r="E47" s="18" t="s">
        <v>4205</v>
      </c>
      <c r="F47" s="28">
        <f t="shared" si="2"/>
        <v>250</v>
      </c>
      <c r="G47" s="18" t="s">
        <v>4206</v>
      </c>
      <c r="H47" s="28">
        <f t="shared" si="3"/>
        <v>114</v>
      </c>
      <c r="I47" s="33" t="s">
        <v>4207</v>
      </c>
      <c r="J47" s="30">
        <f t="shared" si="4"/>
        <v>166</v>
      </c>
      <c r="K47" s="33" t="s">
        <v>4208</v>
      </c>
      <c r="L47" s="18">
        <f t="shared" si="5"/>
        <v>243</v>
      </c>
    </row>
    <row r="48" spans="1:12" ht="14.25" customHeight="1" x14ac:dyDescent="0.2">
      <c r="A48" s="18" t="s">
        <v>2726</v>
      </c>
      <c r="B48" s="18">
        <f t="shared" si="1"/>
        <v>62</v>
      </c>
      <c r="C48" s="29"/>
      <c r="D48" s="29"/>
      <c r="E48" s="18" t="s">
        <v>2727</v>
      </c>
      <c r="F48" s="28">
        <f t="shared" si="2"/>
        <v>124</v>
      </c>
      <c r="G48" s="18" t="s">
        <v>2728</v>
      </c>
      <c r="H48" s="28">
        <f t="shared" si="3"/>
        <v>147</v>
      </c>
      <c r="I48" s="33" t="s">
        <v>2729</v>
      </c>
      <c r="J48" s="30">
        <f t="shared" si="4"/>
        <v>122</v>
      </c>
      <c r="K48" s="33" t="s">
        <v>2730</v>
      </c>
      <c r="L48" s="18">
        <f t="shared" si="5"/>
        <v>238</v>
      </c>
    </row>
    <row r="49" spans="1:12" ht="14.25" customHeight="1" x14ac:dyDescent="0.2">
      <c r="A49" s="18" t="s">
        <v>256</v>
      </c>
      <c r="B49" s="18">
        <f t="shared" si="1"/>
        <v>159</v>
      </c>
      <c r="C49" s="32" t="s">
        <v>258</v>
      </c>
      <c r="D49" s="35" t="s">
        <v>152</v>
      </c>
      <c r="E49" s="18" t="s">
        <v>259</v>
      </c>
      <c r="F49" s="28">
        <f t="shared" si="2"/>
        <v>92</v>
      </c>
      <c r="G49" s="18" t="s">
        <v>261</v>
      </c>
      <c r="H49" s="28">
        <f t="shared" si="3"/>
        <v>217</v>
      </c>
      <c r="I49" s="33" t="s">
        <v>263</v>
      </c>
      <c r="J49" s="30">
        <f t="shared" si="4"/>
        <v>312</v>
      </c>
      <c r="K49" s="33" t="s">
        <v>265</v>
      </c>
      <c r="L49" s="18">
        <f t="shared" si="5"/>
        <v>231</v>
      </c>
    </row>
    <row r="50" spans="1:12" ht="14.25" customHeight="1" x14ac:dyDescent="0.2">
      <c r="A50" s="18" t="s">
        <v>2369</v>
      </c>
      <c r="B50" s="18">
        <f t="shared" si="1"/>
        <v>84</v>
      </c>
      <c r="C50" s="29"/>
      <c r="D50" s="29"/>
      <c r="E50" s="18" t="s">
        <v>2371</v>
      </c>
      <c r="F50" s="28">
        <f t="shared" si="2"/>
        <v>302</v>
      </c>
      <c r="G50" s="18" t="s">
        <v>2373</v>
      </c>
      <c r="H50" s="28">
        <f t="shared" si="3"/>
        <v>81</v>
      </c>
      <c r="I50" s="33" t="s">
        <v>513</v>
      </c>
      <c r="J50" s="30">
        <f t="shared" si="4"/>
        <v>3</v>
      </c>
      <c r="K50" s="33" t="s">
        <v>2374</v>
      </c>
      <c r="L50" s="18">
        <f t="shared" si="5"/>
        <v>231</v>
      </c>
    </row>
    <row r="51" spans="1:12" ht="14.25" customHeight="1" x14ac:dyDescent="0.2">
      <c r="A51" s="18" t="s">
        <v>4154</v>
      </c>
      <c r="B51" s="18">
        <f t="shared" si="1"/>
        <v>138</v>
      </c>
      <c r="C51" s="29"/>
      <c r="D51" s="29"/>
      <c r="E51" s="18" t="s">
        <v>4155</v>
      </c>
      <c r="F51" s="28">
        <f t="shared" si="2"/>
        <v>709</v>
      </c>
      <c r="G51" s="18" t="s">
        <v>4157</v>
      </c>
      <c r="H51" s="28">
        <f t="shared" si="3"/>
        <v>146</v>
      </c>
      <c r="I51" s="33" t="s">
        <v>4158</v>
      </c>
      <c r="J51" s="30">
        <f t="shared" si="4"/>
        <v>232</v>
      </c>
      <c r="K51" s="33" t="s">
        <v>4159</v>
      </c>
      <c r="L51" s="18">
        <f t="shared" si="5"/>
        <v>231</v>
      </c>
    </row>
    <row r="52" spans="1:12" ht="14.25" customHeight="1" x14ac:dyDescent="0.2">
      <c r="A52" s="18" t="s">
        <v>2764</v>
      </c>
      <c r="B52" s="18">
        <f t="shared" si="1"/>
        <v>235</v>
      </c>
      <c r="C52" s="29"/>
      <c r="D52" s="29"/>
      <c r="E52" s="18" t="s">
        <v>2766</v>
      </c>
      <c r="F52" s="28">
        <f t="shared" si="2"/>
        <v>379</v>
      </c>
      <c r="G52" s="18" t="s">
        <v>54</v>
      </c>
      <c r="H52" s="28">
        <f t="shared" si="3"/>
        <v>3</v>
      </c>
      <c r="I52" s="33" t="s">
        <v>2768</v>
      </c>
      <c r="J52" s="30">
        <f t="shared" si="4"/>
        <v>483</v>
      </c>
      <c r="K52" s="33" t="s">
        <v>2769</v>
      </c>
      <c r="L52" s="18">
        <f t="shared" si="5"/>
        <v>229</v>
      </c>
    </row>
    <row r="53" spans="1:12" ht="14.25" customHeight="1" x14ac:dyDescent="0.2">
      <c r="A53" s="18" t="s">
        <v>1639</v>
      </c>
      <c r="B53" s="18">
        <f t="shared" si="1"/>
        <v>232</v>
      </c>
      <c r="C53" s="29"/>
      <c r="D53" s="29"/>
      <c r="E53" s="18" t="s">
        <v>1641</v>
      </c>
      <c r="F53" s="28">
        <f t="shared" si="2"/>
        <v>74</v>
      </c>
      <c r="G53" s="18" t="s">
        <v>1643</v>
      </c>
      <c r="H53" s="28">
        <f t="shared" si="3"/>
        <v>126</v>
      </c>
      <c r="I53" s="33" t="s">
        <v>1645</v>
      </c>
      <c r="J53" s="30">
        <f t="shared" si="4"/>
        <v>218</v>
      </c>
      <c r="K53" s="33" t="s">
        <v>1646</v>
      </c>
      <c r="L53" s="18">
        <f t="shared" si="5"/>
        <v>228</v>
      </c>
    </row>
    <row r="54" spans="1:12" ht="14.25" customHeight="1" x14ac:dyDescent="0.2">
      <c r="A54" s="18" t="s">
        <v>1281</v>
      </c>
      <c r="B54" s="18">
        <f t="shared" si="1"/>
        <v>82</v>
      </c>
      <c r="C54" s="29"/>
      <c r="D54" s="29"/>
      <c r="E54" s="18" t="s">
        <v>1283</v>
      </c>
      <c r="F54" s="28">
        <f t="shared" si="2"/>
        <v>194</v>
      </c>
      <c r="G54" s="18" t="s">
        <v>1284</v>
      </c>
      <c r="H54" s="28">
        <f t="shared" si="3"/>
        <v>176</v>
      </c>
      <c r="I54" s="33" t="s">
        <v>1286</v>
      </c>
      <c r="J54" s="30">
        <f t="shared" si="4"/>
        <v>449</v>
      </c>
      <c r="K54" s="33" t="s">
        <v>1287</v>
      </c>
      <c r="L54" s="18">
        <f t="shared" si="5"/>
        <v>227</v>
      </c>
    </row>
    <row r="55" spans="1:12" ht="14.25" customHeight="1" x14ac:dyDescent="0.2">
      <c r="A55" s="18" t="s">
        <v>1474</v>
      </c>
      <c r="B55" s="18">
        <f t="shared" si="1"/>
        <v>165</v>
      </c>
      <c r="C55" s="29"/>
      <c r="D55" s="29"/>
      <c r="E55" s="18" t="s">
        <v>1476</v>
      </c>
      <c r="F55" s="28">
        <f t="shared" si="2"/>
        <v>195</v>
      </c>
      <c r="G55" s="18" t="s">
        <v>1478</v>
      </c>
      <c r="H55" s="28">
        <f t="shared" si="3"/>
        <v>130</v>
      </c>
      <c r="I55" s="33" t="s">
        <v>1479</v>
      </c>
      <c r="J55" s="30">
        <f t="shared" si="4"/>
        <v>205</v>
      </c>
      <c r="K55" s="33" t="s">
        <v>1480</v>
      </c>
      <c r="L55" s="18">
        <f t="shared" si="5"/>
        <v>226</v>
      </c>
    </row>
    <row r="56" spans="1:12" ht="14.25" customHeight="1" x14ac:dyDescent="0.2">
      <c r="A56" s="18" t="s">
        <v>2275</v>
      </c>
      <c r="B56" s="18">
        <f t="shared" si="1"/>
        <v>10</v>
      </c>
      <c r="C56" s="29"/>
      <c r="D56" s="29"/>
      <c r="E56" s="18" t="s">
        <v>2276</v>
      </c>
      <c r="F56" s="28">
        <f t="shared" si="2"/>
        <v>172</v>
      </c>
      <c r="G56" s="18" t="s">
        <v>2277</v>
      </c>
      <c r="H56" s="28">
        <f t="shared" si="3"/>
        <v>72</v>
      </c>
      <c r="I56" s="33" t="s">
        <v>2278</v>
      </c>
      <c r="J56" s="30">
        <f t="shared" si="4"/>
        <v>157</v>
      </c>
      <c r="K56" s="33" t="s">
        <v>2279</v>
      </c>
      <c r="L56" s="18">
        <f t="shared" si="5"/>
        <v>224</v>
      </c>
    </row>
    <row r="57" spans="1:12" ht="14.25" customHeight="1" x14ac:dyDescent="0.2">
      <c r="A57" s="18" t="s">
        <v>185</v>
      </c>
      <c r="B57" s="18">
        <f t="shared" si="1"/>
        <v>2</v>
      </c>
      <c r="C57" s="29">
        <v>-999</v>
      </c>
      <c r="D57" s="29">
        <v>-999</v>
      </c>
      <c r="E57" s="18" t="s">
        <v>283</v>
      </c>
      <c r="F57" s="28">
        <f t="shared" si="2"/>
        <v>10</v>
      </c>
      <c r="G57" s="18" t="s">
        <v>284</v>
      </c>
      <c r="H57" s="28">
        <f t="shared" si="3"/>
        <v>3</v>
      </c>
      <c r="I57" s="33" t="s">
        <v>285</v>
      </c>
      <c r="J57" s="30">
        <f t="shared" si="4"/>
        <v>265</v>
      </c>
      <c r="K57" s="33" t="s">
        <v>286</v>
      </c>
      <c r="L57" s="18">
        <f t="shared" si="5"/>
        <v>223</v>
      </c>
    </row>
    <row r="58" spans="1:12" ht="14.25" customHeight="1" x14ac:dyDescent="0.2">
      <c r="A58" s="18" t="s">
        <v>4381</v>
      </c>
      <c r="B58" s="18">
        <f t="shared" si="1"/>
        <v>78</v>
      </c>
      <c r="C58" s="29"/>
      <c r="D58" s="29"/>
      <c r="E58" s="18" t="s">
        <v>4382</v>
      </c>
      <c r="F58" s="28">
        <f t="shared" si="2"/>
        <v>122</v>
      </c>
      <c r="G58" s="18" t="s">
        <v>4383</v>
      </c>
      <c r="H58" s="28">
        <f t="shared" si="3"/>
        <v>3</v>
      </c>
      <c r="I58" s="33" t="s">
        <v>4384</v>
      </c>
      <c r="J58" s="30">
        <f t="shared" si="4"/>
        <v>66</v>
      </c>
      <c r="K58" s="33" t="s">
        <v>4386</v>
      </c>
      <c r="L58" s="18">
        <f t="shared" si="5"/>
        <v>221</v>
      </c>
    </row>
    <row r="59" spans="1:12" ht="14.25" customHeight="1" x14ac:dyDescent="0.2">
      <c r="A59" s="18" t="s">
        <v>4878</v>
      </c>
      <c r="B59" s="18">
        <f t="shared" si="1"/>
        <v>222</v>
      </c>
      <c r="C59" s="29"/>
      <c r="D59" s="29"/>
      <c r="E59" s="18" t="s">
        <v>4879</v>
      </c>
      <c r="F59" s="28">
        <f t="shared" si="2"/>
        <v>464</v>
      </c>
      <c r="G59" s="18" t="s">
        <v>4880</v>
      </c>
      <c r="H59" s="28">
        <f t="shared" si="3"/>
        <v>327</v>
      </c>
      <c r="I59" s="33" t="s">
        <v>4882</v>
      </c>
      <c r="J59" s="30">
        <f t="shared" si="4"/>
        <v>254</v>
      </c>
      <c r="K59" s="33" t="s">
        <v>4884</v>
      </c>
      <c r="L59" s="18">
        <f t="shared" si="5"/>
        <v>221</v>
      </c>
    </row>
    <row r="60" spans="1:12" ht="14.25" customHeight="1" x14ac:dyDescent="0.2">
      <c r="A60" s="18" t="s">
        <v>2205</v>
      </c>
      <c r="B60" s="18">
        <f t="shared" si="1"/>
        <v>91</v>
      </c>
      <c r="C60" s="29"/>
      <c r="D60" s="29"/>
      <c r="E60" s="18" t="s">
        <v>2206</v>
      </c>
      <c r="F60" s="28">
        <f t="shared" si="2"/>
        <v>164</v>
      </c>
      <c r="G60" s="18" t="s">
        <v>2207</v>
      </c>
      <c r="H60" s="28">
        <f t="shared" si="3"/>
        <v>100</v>
      </c>
      <c r="I60" s="33" t="s">
        <v>2208</v>
      </c>
      <c r="J60" s="30">
        <f t="shared" si="4"/>
        <v>61</v>
      </c>
      <c r="K60" s="33" t="s">
        <v>2210</v>
      </c>
      <c r="L60" s="18">
        <f t="shared" si="5"/>
        <v>219</v>
      </c>
    </row>
    <row r="61" spans="1:12" ht="14.25" customHeight="1" x14ac:dyDescent="0.2">
      <c r="A61" s="18" t="s">
        <v>187</v>
      </c>
      <c r="B61" s="18">
        <f t="shared" si="1"/>
        <v>7</v>
      </c>
      <c r="C61" s="29"/>
      <c r="D61" s="29"/>
      <c r="E61" s="18" t="s">
        <v>3963</v>
      </c>
      <c r="F61" s="28">
        <f t="shared" si="2"/>
        <v>7</v>
      </c>
      <c r="G61" s="18" t="s">
        <v>3964</v>
      </c>
      <c r="H61" s="28">
        <f t="shared" si="3"/>
        <v>293</v>
      </c>
      <c r="I61" s="33" t="s">
        <v>3965</v>
      </c>
      <c r="J61" s="30">
        <f t="shared" si="4"/>
        <v>90</v>
      </c>
      <c r="K61" s="33" t="s">
        <v>3966</v>
      </c>
      <c r="L61" s="18">
        <f t="shared" si="5"/>
        <v>210</v>
      </c>
    </row>
    <row r="62" spans="1:12" ht="14.25" customHeight="1" x14ac:dyDescent="0.2">
      <c r="A62" s="18" t="s">
        <v>171</v>
      </c>
      <c r="B62" s="18">
        <f t="shared" si="1"/>
        <v>439</v>
      </c>
      <c r="C62" s="34" t="s">
        <v>173</v>
      </c>
      <c r="D62" s="34" t="s">
        <v>172</v>
      </c>
      <c r="E62" s="18" t="s">
        <v>174</v>
      </c>
      <c r="F62" s="28">
        <f t="shared" si="2"/>
        <v>304</v>
      </c>
      <c r="G62" s="18" t="s">
        <v>176</v>
      </c>
      <c r="H62" s="28">
        <f t="shared" si="3"/>
        <v>250</v>
      </c>
      <c r="I62" s="33" t="s">
        <v>178</v>
      </c>
      <c r="J62" s="30">
        <f t="shared" si="4"/>
        <v>55</v>
      </c>
      <c r="K62" s="33" t="s">
        <v>180</v>
      </c>
      <c r="L62" s="18">
        <f t="shared" si="5"/>
        <v>209</v>
      </c>
    </row>
    <row r="63" spans="1:12" ht="14.25" customHeight="1" x14ac:dyDescent="0.2">
      <c r="A63" s="18" t="s">
        <v>216</v>
      </c>
      <c r="B63" s="18">
        <f t="shared" si="1"/>
        <v>68</v>
      </c>
      <c r="C63" s="29"/>
      <c r="D63" s="29"/>
      <c r="E63" s="18" t="s">
        <v>54</v>
      </c>
      <c r="F63" s="28">
        <f t="shared" si="2"/>
        <v>3</v>
      </c>
      <c r="G63" s="18" t="s">
        <v>218</v>
      </c>
      <c r="H63" s="28">
        <f t="shared" si="3"/>
        <v>60</v>
      </c>
      <c r="I63" s="33" t="s">
        <v>54</v>
      </c>
      <c r="J63" s="30">
        <f t="shared" si="4"/>
        <v>3</v>
      </c>
      <c r="K63" s="33" t="s">
        <v>219</v>
      </c>
      <c r="L63" s="18">
        <f t="shared" si="5"/>
        <v>206</v>
      </c>
    </row>
    <row r="64" spans="1:12" ht="14.25" customHeight="1" x14ac:dyDescent="0.2">
      <c r="A64" s="18" t="s">
        <v>3192</v>
      </c>
      <c r="B64" s="18">
        <f t="shared" si="1"/>
        <v>99</v>
      </c>
      <c r="C64" s="32">
        <v>2</v>
      </c>
      <c r="D64" s="32">
        <v>2</v>
      </c>
      <c r="E64" s="18" t="s">
        <v>3193</v>
      </c>
      <c r="F64" s="28">
        <f t="shared" si="2"/>
        <v>165</v>
      </c>
      <c r="G64" s="18" t="s">
        <v>3195</v>
      </c>
      <c r="H64" s="28">
        <f t="shared" si="3"/>
        <v>132</v>
      </c>
      <c r="I64" s="33" t="s">
        <v>3196</v>
      </c>
      <c r="J64" s="30">
        <f t="shared" si="4"/>
        <v>131</v>
      </c>
      <c r="K64" s="33" t="s">
        <v>3197</v>
      </c>
      <c r="L64" s="18">
        <f t="shared" si="5"/>
        <v>203</v>
      </c>
    </row>
    <row r="65" spans="1:12" ht="14.25" customHeight="1" x14ac:dyDescent="0.2">
      <c r="A65" s="18" t="s">
        <v>242</v>
      </c>
      <c r="B65" s="18">
        <f t="shared" si="1"/>
        <v>2</v>
      </c>
      <c r="C65" s="29"/>
      <c r="D65" s="29"/>
      <c r="E65" s="18" t="s">
        <v>1700</v>
      </c>
      <c r="F65" s="28">
        <f t="shared" si="2"/>
        <v>1087</v>
      </c>
      <c r="G65" s="18" t="s">
        <v>1702</v>
      </c>
      <c r="H65" s="28">
        <f t="shared" si="3"/>
        <v>581</v>
      </c>
      <c r="I65" s="33" t="s">
        <v>1703</v>
      </c>
      <c r="J65" s="30">
        <f t="shared" si="4"/>
        <v>10</v>
      </c>
      <c r="K65" s="33" t="s">
        <v>1704</v>
      </c>
      <c r="L65" s="18">
        <f t="shared" si="5"/>
        <v>202</v>
      </c>
    </row>
    <row r="66" spans="1:12" ht="14.25" customHeight="1" x14ac:dyDescent="0.2">
      <c r="A66" s="18" t="s">
        <v>4926</v>
      </c>
      <c r="B66" s="18">
        <f t="shared" si="1"/>
        <v>190</v>
      </c>
      <c r="C66" s="29"/>
      <c r="D66" s="29"/>
      <c r="E66" s="18" t="s">
        <v>4927</v>
      </c>
      <c r="F66" s="28">
        <f t="shared" si="2"/>
        <v>211</v>
      </c>
      <c r="G66" s="18" t="s">
        <v>1122</v>
      </c>
      <c r="H66" s="28">
        <f t="shared" si="3"/>
        <v>10</v>
      </c>
      <c r="I66" s="33" t="s">
        <v>4929</v>
      </c>
      <c r="J66" s="30">
        <f t="shared" si="4"/>
        <v>97</v>
      </c>
      <c r="K66" s="33" t="s">
        <v>4930</v>
      </c>
      <c r="L66" s="18">
        <f t="shared" si="5"/>
        <v>199</v>
      </c>
    </row>
    <row r="67" spans="1:12" ht="14.25" customHeight="1" x14ac:dyDescent="0.2">
      <c r="A67" s="18" t="s">
        <v>1120</v>
      </c>
      <c r="B67" s="18">
        <f t="shared" si="1"/>
        <v>10</v>
      </c>
      <c r="C67" s="29"/>
      <c r="D67" s="29"/>
      <c r="E67" s="18" t="s">
        <v>4529</v>
      </c>
      <c r="F67" s="28">
        <f t="shared" si="2"/>
        <v>331</v>
      </c>
      <c r="G67" s="18" t="s">
        <v>4531</v>
      </c>
      <c r="H67" s="28">
        <f t="shared" si="3"/>
        <v>204</v>
      </c>
      <c r="I67" s="33" t="s">
        <v>4532</v>
      </c>
      <c r="J67" s="30">
        <f t="shared" si="4"/>
        <v>74</v>
      </c>
      <c r="K67" s="33" t="s">
        <v>4533</v>
      </c>
      <c r="L67" s="18">
        <f t="shared" si="5"/>
        <v>197</v>
      </c>
    </row>
    <row r="68" spans="1:12" ht="14.25" customHeight="1" x14ac:dyDescent="0.2">
      <c r="A68" s="18" t="s">
        <v>2657</v>
      </c>
      <c r="B68" s="18">
        <f t="shared" si="1"/>
        <v>207</v>
      </c>
      <c r="C68" s="29"/>
      <c r="D68" s="29"/>
      <c r="E68" s="18" t="s">
        <v>2658</v>
      </c>
      <c r="F68" s="28">
        <f t="shared" si="2"/>
        <v>294</v>
      </c>
      <c r="G68" s="18" t="s">
        <v>2659</v>
      </c>
      <c r="H68" s="28">
        <f t="shared" si="3"/>
        <v>350</v>
      </c>
      <c r="I68" s="33" t="s">
        <v>2660</v>
      </c>
      <c r="J68" s="30">
        <f t="shared" si="4"/>
        <v>432</v>
      </c>
      <c r="K68" s="33" t="s">
        <v>2661</v>
      </c>
      <c r="L68" s="18">
        <f t="shared" si="5"/>
        <v>196</v>
      </c>
    </row>
    <row r="69" spans="1:12" ht="14.25" customHeight="1" x14ac:dyDescent="0.2">
      <c r="A69" s="18" t="s">
        <v>3577</v>
      </c>
      <c r="B69" s="18">
        <f t="shared" si="1"/>
        <v>175</v>
      </c>
      <c r="C69" s="29" t="s">
        <v>3578</v>
      </c>
      <c r="D69" s="29" t="s">
        <v>1047</v>
      </c>
      <c r="E69" s="18" t="s">
        <v>3579</v>
      </c>
      <c r="F69" s="28">
        <f t="shared" si="2"/>
        <v>458</v>
      </c>
      <c r="G69" s="18" t="s">
        <v>3580</v>
      </c>
      <c r="H69" s="28">
        <f t="shared" si="3"/>
        <v>406</v>
      </c>
      <c r="I69" s="33" t="s">
        <v>3581</v>
      </c>
      <c r="J69" s="30">
        <f t="shared" si="4"/>
        <v>305</v>
      </c>
      <c r="K69" s="33" t="s">
        <v>3583</v>
      </c>
      <c r="L69" s="18">
        <f t="shared" si="5"/>
        <v>196</v>
      </c>
    </row>
    <row r="70" spans="1:12" ht="14.25" customHeight="1" x14ac:dyDescent="0.2">
      <c r="A70" s="18" t="s">
        <v>499</v>
      </c>
      <c r="B70" s="18">
        <f t="shared" si="1"/>
        <v>57</v>
      </c>
      <c r="C70" s="29"/>
      <c r="D70" s="29"/>
      <c r="E70" s="18" t="s">
        <v>501</v>
      </c>
      <c r="F70" s="28">
        <f t="shared" si="2"/>
        <v>59</v>
      </c>
      <c r="G70" s="18" t="s">
        <v>503</v>
      </c>
      <c r="H70" s="28">
        <f t="shared" si="3"/>
        <v>114</v>
      </c>
      <c r="I70" s="33" t="s">
        <v>505</v>
      </c>
      <c r="J70" s="30">
        <f t="shared" si="4"/>
        <v>58</v>
      </c>
      <c r="K70" s="33" t="s">
        <v>506</v>
      </c>
      <c r="L70" s="18">
        <f t="shared" si="5"/>
        <v>194</v>
      </c>
    </row>
    <row r="71" spans="1:12" ht="14.25" customHeight="1" x14ac:dyDescent="0.2">
      <c r="A71" s="18" t="s">
        <v>4309</v>
      </c>
      <c r="B71" s="18">
        <f t="shared" si="1"/>
        <v>154</v>
      </c>
      <c r="C71" s="29"/>
      <c r="D71" s="29"/>
      <c r="E71" s="18" t="s">
        <v>4310</v>
      </c>
      <c r="F71" s="28">
        <f t="shared" si="2"/>
        <v>359</v>
      </c>
      <c r="G71" s="18" t="s">
        <v>4311</v>
      </c>
      <c r="H71" s="28">
        <f t="shared" si="3"/>
        <v>131</v>
      </c>
      <c r="I71" s="33" t="s">
        <v>4312</v>
      </c>
      <c r="J71" s="30">
        <f t="shared" si="4"/>
        <v>253</v>
      </c>
      <c r="K71" s="33" t="s">
        <v>4313</v>
      </c>
      <c r="L71" s="18">
        <f t="shared" si="5"/>
        <v>194</v>
      </c>
    </row>
    <row r="72" spans="1:12" ht="14.25" customHeight="1" x14ac:dyDescent="0.2">
      <c r="A72" s="18" t="s">
        <v>1553</v>
      </c>
      <c r="B72" s="18">
        <f t="shared" si="1"/>
        <v>158</v>
      </c>
      <c r="C72" s="29"/>
      <c r="D72" s="29"/>
      <c r="E72" s="18" t="s">
        <v>1555</v>
      </c>
      <c r="F72" s="28">
        <f t="shared" si="2"/>
        <v>172</v>
      </c>
      <c r="G72" s="18" t="s">
        <v>1557</v>
      </c>
      <c r="H72" s="28">
        <f t="shared" si="3"/>
        <v>209</v>
      </c>
      <c r="I72" s="33" t="s">
        <v>1558</v>
      </c>
      <c r="J72" s="30">
        <f t="shared" si="4"/>
        <v>86</v>
      </c>
      <c r="K72" s="33" t="s">
        <v>1560</v>
      </c>
      <c r="L72" s="18">
        <f t="shared" si="5"/>
        <v>193</v>
      </c>
    </row>
    <row r="73" spans="1:12" ht="14.25" customHeight="1" x14ac:dyDescent="0.2">
      <c r="A73" s="18" t="s">
        <v>1968</v>
      </c>
      <c r="B73" s="18">
        <f t="shared" si="1"/>
        <v>62</v>
      </c>
      <c r="C73" s="29"/>
      <c r="D73" s="29"/>
      <c r="E73" s="18" t="s">
        <v>1969</v>
      </c>
      <c r="F73" s="28">
        <f t="shared" si="2"/>
        <v>16</v>
      </c>
      <c r="G73" s="18" t="s">
        <v>1970</v>
      </c>
      <c r="H73" s="28">
        <f t="shared" si="3"/>
        <v>37</v>
      </c>
      <c r="I73" s="33" t="s">
        <v>1971</v>
      </c>
      <c r="J73" s="30">
        <f t="shared" si="4"/>
        <v>50</v>
      </c>
      <c r="K73" s="33" t="s">
        <v>1972</v>
      </c>
      <c r="L73" s="18">
        <f t="shared" si="5"/>
        <v>193</v>
      </c>
    </row>
    <row r="74" spans="1:12" ht="14.25" customHeight="1" x14ac:dyDescent="0.2">
      <c r="A74" s="18" t="s">
        <v>4470</v>
      </c>
      <c r="B74" s="18">
        <f t="shared" si="1"/>
        <v>37</v>
      </c>
      <c r="C74" s="29"/>
      <c r="D74" s="29"/>
      <c r="E74" s="18" t="s">
        <v>4471</v>
      </c>
      <c r="F74" s="28">
        <f t="shared" si="2"/>
        <v>105</v>
      </c>
      <c r="G74" s="18" t="s">
        <v>4472</v>
      </c>
      <c r="H74" s="28">
        <f t="shared" si="3"/>
        <v>49</v>
      </c>
      <c r="I74" s="33" t="s">
        <v>4473</v>
      </c>
      <c r="J74" s="30">
        <f t="shared" si="4"/>
        <v>176</v>
      </c>
      <c r="K74" s="33" t="s">
        <v>4474</v>
      </c>
      <c r="L74" s="18">
        <f t="shared" si="5"/>
        <v>193</v>
      </c>
    </row>
    <row r="75" spans="1:12" ht="14.25" customHeight="1" x14ac:dyDescent="0.2">
      <c r="A75" s="18" t="s">
        <v>4989</v>
      </c>
      <c r="B75" s="18">
        <f t="shared" si="1"/>
        <v>24</v>
      </c>
      <c r="C75" s="29"/>
      <c r="D75" s="29"/>
      <c r="E75" s="18" t="s">
        <v>4990</v>
      </c>
      <c r="F75" s="28">
        <f t="shared" si="2"/>
        <v>87</v>
      </c>
      <c r="G75" s="18" t="s">
        <v>4991</v>
      </c>
      <c r="H75" s="28">
        <f t="shared" si="3"/>
        <v>93</v>
      </c>
      <c r="I75" s="33" t="s">
        <v>4992</v>
      </c>
      <c r="J75" s="30">
        <f t="shared" si="4"/>
        <v>101</v>
      </c>
      <c r="K75" s="33" t="s">
        <v>4994</v>
      </c>
      <c r="L75" s="18">
        <f t="shared" si="5"/>
        <v>193</v>
      </c>
    </row>
    <row r="76" spans="1:12" ht="14.25" customHeight="1" x14ac:dyDescent="0.2">
      <c r="A76" s="18" t="s">
        <v>2304</v>
      </c>
      <c r="B76" s="18">
        <f t="shared" si="1"/>
        <v>151</v>
      </c>
      <c r="C76" s="29"/>
      <c r="D76" s="29"/>
      <c r="E76" s="18" t="s">
        <v>2305</v>
      </c>
      <c r="F76" s="28">
        <f t="shared" si="2"/>
        <v>335</v>
      </c>
      <c r="G76" s="18" t="s">
        <v>2307</v>
      </c>
      <c r="H76" s="28">
        <f t="shared" si="3"/>
        <v>103</v>
      </c>
      <c r="I76" s="33" t="s">
        <v>2308</v>
      </c>
      <c r="J76" s="30">
        <f t="shared" si="4"/>
        <v>186</v>
      </c>
      <c r="K76" s="33" t="s">
        <v>2309</v>
      </c>
      <c r="L76" s="18">
        <f t="shared" si="5"/>
        <v>190</v>
      </c>
    </row>
    <row r="77" spans="1:12" ht="14.25" customHeight="1" x14ac:dyDescent="0.2">
      <c r="A77" s="18" t="s">
        <v>1265</v>
      </c>
      <c r="B77" s="18">
        <f t="shared" si="1"/>
        <v>79</v>
      </c>
      <c r="C77" s="34" t="s">
        <v>1266</v>
      </c>
      <c r="D77" s="34" t="s">
        <v>1160</v>
      </c>
      <c r="E77" s="18" t="s">
        <v>1267</v>
      </c>
      <c r="F77" s="28">
        <f t="shared" si="2"/>
        <v>183</v>
      </c>
      <c r="G77" s="18" t="s">
        <v>1269</v>
      </c>
      <c r="H77" s="28">
        <f t="shared" si="3"/>
        <v>130</v>
      </c>
      <c r="I77" s="33" t="s">
        <v>1270</v>
      </c>
      <c r="J77" s="30">
        <f t="shared" si="4"/>
        <v>52</v>
      </c>
      <c r="K77" s="33" t="s">
        <v>1271</v>
      </c>
      <c r="L77" s="18">
        <f t="shared" si="5"/>
        <v>189</v>
      </c>
    </row>
    <row r="78" spans="1:12" ht="14.25" customHeight="1" x14ac:dyDescent="0.2">
      <c r="A78" s="18" t="s">
        <v>2603</v>
      </c>
      <c r="B78" s="18">
        <f t="shared" si="1"/>
        <v>373</v>
      </c>
      <c r="C78" s="29"/>
      <c r="D78" s="29"/>
      <c r="E78" s="18" t="s">
        <v>2604</v>
      </c>
      <c r="F78" s="28">
        <f t="shared" si="2"/>
        <v>148</v>
      </c>
      <c r="G78" s="18" t="s">
        <v>2606</v>
      </c>
      <c r="H78" s="28">
        <f t="shared" si="3"/>
        <v>200</v>
      </c>
      <c r="I78" s="33" t="s">
        <v>2607</v>
      </c>
      <c r="J78" s="30">
        <f t="shared" si="4"/>
        <v>168</v>
      </c>
      <c r="K78" s="33" t="s">
        <v>2608</v>
      </c>
      <c r="L78" s="18">
        <f t="shared" si="5"/>
        <v>189</v>
      </c>
    </row>
    <row r="79" spans="1:12" ht="14.25" customHeight="1" x14ac:dyDescent="0.2">
      <c r="A79" s="18" t="s">
        <v>3112</v>
      </c>
      <c r="B79" s="18">
        <f t="shared" si="1"/>
        <v>98</v>
      </c>
      <c r="C79" s="29"/>
      <c r="D79" s="29"/>
      <c r="E79" s="18" t="s">
        <v>3113</v>
      </c>
      <c r="F79" s="28">
        <f t="shared" si="2"/>
        <v>207</v>
      </c>
      <c r="G79" s="18" t="s">
        <v>54</v>
      </c>
      <c r="H79" s="28">
        <f t="shared" si="3"/>
        <v>3</v>
      </c>
      <c r="I79" s="33" t="s">
        <v>3114</v>
      </c>
      <c r="J79" s="30">
        <f t="shared" si="4"/>
        <v>83</v>
      </c>
      <c r="K79" s="33" t="s">
        <v>3115</v>
      </c>
      <c r="L79" s="18">
        <f t="shared" si="5"/>
        <v>189</v>
      </c>
    </row>
    <row r="80" spans="1:12" ht="14.25" customHeight="1" x14ac:dyDescent="0.2">
      <c r="A80" s="18" t="s">
        <v>4079</v>
      </c>
      <c r="B80" s="18">
        <f t="shared" si="1"/>
        <v>51</v>
      </c>
      <c r="C80" s="29"/>
      <c r="D80" s="29"/>
      <c r="E80" s="18" t="s">
        <v>4080</v>
      </c>
      <c r="F80" s="28">
        <f t="shared" si="2"/>
        <v>272</v>
      </c>
      <c r="G80" s="18" t="s">
        <v>4082</v>
      </c>
      <c r="H80" s="28">
        <f t="shared" si="3"/>
        <v>177</v>
      </c>
      <c r="I80" s="33" t="s">
        <v>4083</v>
      </c>
      <c r="J80" s="30">
        <f t="shared" si="4"/>
        <v>107</v>
      </c>
      <c r="K80" s="33" t="s">
        <v>4084</v>
      </c>
      <c r="L80" s="18">
        <f t="shared" si="5"/>
        <v>188</v>
      </c>
    </row>
    <row r="81" spans="1:12" ht="14.25" customHeight="1" x14ac:dyDescent="0.2">
      <c r="A81" s="18" t="s">
        <v>4559</v>
      </c>
      <c r="B81" s="18">
        <f t="shared" si="1"/>
        <v>170</v>
      </c>
      <c r="C81" s="29"/>
      <c r="D81" s="29"/>
      <c r="E81" s="18" t="s">
        <v>4561</v>
      </c>
      <c r="F81" s="28">
        <f t="shared" si="2"/>
        <v>260</v>
      </c>
      <c r="G81" s="18" t="s">
        <v>4562</v>
      </c>
      <c r="H81" s="28">
        <f t="shared" si="3"/>
        <v>167</v>
      </c>
      <c r="I81" s="33" t="s">
        <v>4563</v>
      </c>
      <c r="J81" s="30">
        <f t="shared" si="4"/>
        <v>80</v>
      </c>
      <c r="K81" s="33" t="s">
        <v>4564</v>
      </c>
      <c r="L81" s="18">
        <f t="shared" si="5"/>
        <v>187</v>
      </c>
    </row>
    <row r="82" spans="1:12" ht="14.25" customHeight="1" x14ac:dyDescent="0.2">
      <c r="A82" s="18" t="s">
        <v>894</v>
      </c>
      <c r="B82" s="18">
        <f t="shared" si="1"/>
        <v>143</v>
      </c>
      <c r="C82" s="29"/>
      <c r="D82" s="29"/>
      <c r="E82" s="18" t="s">
        <v>896</v>
      </c>
      <c r="F82" s="28">
        <f t="shared" si="2"/>
        <v>126</v>
      </c>
      <c r="G82" s="18" t="s">
        <v>898</v>
      </c>
      <c r="H82" s="28">
        <f t="shared" si="3"/>
        <v>3</v>
      </c>
      <c r="I82" s="33" t="s">
        <v>899</v>
      </c>
      <c r="J82" s="30">
        <f t="shared" si="4"/>
        <v>163</v>
      </c>
      <c r="K82" s="33" t="s">
        <v>901</v>
      </c>
      <c r="L82" s="18">
        <f t="shared" si="5"/>
        <v>180</v>
      </c>
    </row>
    <row r="83" spans="1:12" ht="14.25" customHeight="1" x14ac:dyDescent="0.2">
      <c r="A83" s="18" t="s">
        <v>4687</v>
      </c>
      <c r="B83" s="18">
        <f t="shared" si="1"/>
        <v>244</v>
      </c>
      <c r="C83" s="29"/>
      <c r="D83" s="29"/>
      <c r="E83" s="18" t="s">
        <v>4688</v>
      </c>
      <c r="F83" s="28">
        <f t="shared" si="2"/>
        <v>369</v>
      </c>
      <c r="G83" s="18" t="s">
        <v>4690</v>
      </c>
      <c r="H83" s="28">
        <f t="shared" si="3"/>
        <v>399</v>
      </c>
      <c r="I83" s="33" t="s">
        <v>4692</v>
      </c>
      <c r="J83" s="30">
        <f t="shared" si="4"/>
        <v>251</v>
      </c>
      <c r="K83" s="33" t="s">
        <v>4693</v>
      </c>
      <c r="L83" s="18">
        <f t="shared" si="5"/>
        <v>179</v>
      </c>
    </row>
    <row r="84" spans="1:12" ht="14.25" customHeight="1" x14ac:dyDescent="0.2">
      <c r="A84" s="18" t="s">
        <v>4804</v>
      </c>
      <c r="B84" s="18">
        <f t="shared" si="1"/>
        <v>17</v>
      </c>
      <c r="C84" s="29"/>
      <c r="D84" s="29"/>
      <c r="E84" s="18" t="s">
        <v>4805</v>
      </c>
      <c r="F84" s="28">
        <f t="shared" si="2"/>
        <v>161</v>
      </c>
      <c r="G84" s="18" t="s">
        <v>4806</v>
      </c>
      <c r="H84" s="28">
        <f t="shared" si="3"/>
        <v>303</v>
      </c>
      <c r="I84" s="33" t="s">
        <v>4807</v>
      </c>
      <c r="J84" s="30">
        <f t="shared" si="4"/>
        <v>259</v>
      </c>
      <c r="K84" s="33" t="s">
        <v>4808</v>
      </c>
      <c r="L84" s="18">
        <f t="shared" si="5"/>
        <v>177</v>
      </c>
    </row>
    <row r="85" spans="1:12" ht="14.25" customHeight="1" x14ac:dyDescent="0.2">
      <c r="A85" s="18" t="s">
        <v>2473</v>
      </c>
      <c r="B85" s="18">
        <f t="shared" si="1"/>
        <v>199</v>
      </c>
      <c r="C85" s="29"/>
      <c r="D85" s="29"/>
      <c r="E85" s="18" t="s">
        <v>2474</v>
      </c>
      <c r="F85" s="28">
        <f t="shared" si="2"/>
        <v>372</v>
      </c>
      <c r="G85" s="18" t="s">
        <v>2476</v>
      </c>
      <c r="H85" s="28">
        <f t="shared" si="3"/>
        <v>174</v>
      </c>
      <c r="I85" s="33" t="s">
        <v>2477</v>
      </c>
      <c r="J85" s="30">
        <f t="shared" si="4"/>
        <v>130</v>
      </c>
      <c r="K85" s="33" t="s">
        <v>2478</v>
      </c>
      <c r="L85" s="18">
        <f t="shared" si="5"/>
        <v>176</v>
      </c>
    </row>
    <row r="86" spans="1:12" ht="14.25" customHeight="1" x14ac:dyDescent="0.2">
      <c r="A86" s="18" t="s">
        <v>4665</v>
      </c>
      <c r="B86" s="18">
        <f t="shared" si="1"/>
        <v>100</v>
      </c>
      <c r="C86" s="32">
        <v>2</v>
      </c>
      <c r="D86" s="32" t="s">
        <v>1127</v>
      </c>
      <c r="E86" s="18" t="s">
        <v>4666</v>
      </c>
      <c r="F86" s="28">
        <f t="shared" si="2"/>
        <v>448</v>
      </c>
      <c r="G86" s="18" t="s">
        <v>242</v>
      </c>
      <c r="H86" s="28">
        <f t="shared" si="3"/>
        <v>2</v>
      </c>
      <c r="I86" s="33" t="s">
        <v>4668</v>
      </c>
      <c r="J86" s="30">
        <f t="shared" si="4"/>
        <v>16</v>
      </c>
      <c r="K86" s="33" t="s">
        <v>4669</v>
      </c>
      <c r="L86" s="18">
        <f t="shared" si="5"/>
        <v>176</v>
      </c>
    </row>
    <row r="87" spans="1:12" ht="14.25" customHeight="1" x14ac:dyDescent="0.2">
      <c r="A87" s="18" t="s">
        <v>3459</v>
      </c>
      <c r="B87" s="18">
        <f t="shared" si="1"/>
        <v>25</v>
      </c>
      <c r="C87" s="29"/>
      <c r="D87" s="29"/>
      <c r="E87" s="18" t="s">
        <v>3460</v>
      </c>
      <c r="F87" s="28">
        <f t="shared" si="2"/>
        <v>64</v>
      </c>
      <c r="G87" s="18" t="s">
        <v>3461</v>
      </c>
      <c r="H87" s="28">
        <f t="shared" si="3"/>
        <v>38</v>
      </c>
      <c r="I87" s="33" t="s">
        <v>3462</v>
      </c>
      <c r="J87" s="30">
        <f t="shared" si="4"/>
        <v>128</v>
      </c>
      <c r="K87" s="33" t="s">
        <v>3463</v>
      </c>
      <c r="L87" s="18">
        <f t="shared" si="5"/>
        <v>174</v>
      </c>
    </row>
    <row r="88" spans="1:12" ht="14.25" customHeight="1" x14ac:dyDescent="0.2">
      <c r="A88" s="18" t="s">
        <v>4810</v>
      </c>
      <c r="B88" s="18">
        <f t="shared" si="1"/>
        <v>121</v>
      </c>
      <c r="C88" s="29"/>
      <c r="D88" s="29"/>
      <c r="E88" s="18" t="s">
        <v>4812</v>
      </c>
      <c r="F88" s="28">
        <f t="shared" si="2"/>
        <v>251</v>
      </c>
      <c r="G88" s="18" t="s">
        <v>4813</v>
      </c>
      <c r="H88" s="28">
        <f t="shared" si="3"/>
        <v>62</v>
      </c>
      <c r="I88" s="33" t="s">
        <v>4814</v>
      </c>
      <c r="J88" s="30">
        <f t="shared" si="4"/>
        <v>48</v>
      </c>
      <c r="K88" s="33" t="s">
        <v>4815</v>
      </c>
      <c r="L88" s="18">
        <f t="shared" si="5"/>
        <v>174</v>
      </c>
    </row>
    <row r="89" spans="1:12" ht="14.25" customHeight="1" x14ac:dyDescent="0.2">
      <c r="A89" s="18" t="s">
        <v>3908</v>
      </c>
      <c r="B89" s="18">
        <f t="shared" si="1"/>
        <v>73</v>
      </c>
      <c r="C89" s="29"/>
      <c r="D89" s="29"/>
      <c r="E89" s="18" t="s">
        <v>3909</v>
      </c>
      <c r="F89" s="28">
        <f t="shared" si="2"/>
        <v>116</v>
      </c>
      <c r="G89" s="18" t="s">
        <v>3910</v>
      </c>
      <c r="H89" s="28">
        <f t="shared" si="3"/>
        <v>130</v>
      </c>
      <c r="I89" s="33" t="s">
        <v>3911</v>
      </c>
      <c r="J89" s="30">
        <f t="shared" si="4"/>
        <v>152</v>
      </c>
      <c r="K89" s="33" t="s">
        <v>3912</v>
      </c>
      <c r="L89" s="18">
        <f t="shared" si="5"/>
        <v>173</v>
      </c>
    </row>
    <row r="90" spans="1:12" ht="14.25" customHeight="1" x14ac:dyDescent="0.2">
      <c r="A90" s="18" t="s">
        <v>1290</v>
      </c>
      <c r="B90" s="18">
        <f t="shared" si="1"/>
        <v>118</v>
      </c>
      <c r="C90" s="29"/>
      <c r="D90" s="29"/>
      <c r="E90" s="18" t="s">
        <v>1292</v>
      </c>
      <c r="F90" s="28">
        <f t="shared" si="2"/>
        <v>382</v>
      </c>
      <c r="G90" s="18" t="s">
        <v>1293</v>
      </c>
      <c r="H90" s="28">
        <f t="shared" si="3"/>
        <v>401</v>
      </c>
      <c r="I90" s="33" t="s">
        <v>1295</v>
      </c>
      <c r="J90" s="30">
        <f t="shared" si="4"/>
        <v>368</v>
      </c>
      <c r="K90" s="33" t="s">
        <v>1296</v>
      </c>
      <c r="L90" s="18">
        <f t="shared" si="5"/>
        <v>172</v>
      </c>
    </row>
    <row r="91" spans="1:12" ht="14.25" customHeight="1" x14ac:dyDescent="0.2">
      <c r="A91" s="18" t="s">
        <v>54</v>
      </c>
      <c r="B91" s="18">
        <f t="shared" si="1"/>
        <v>3</v>
      </c>
      <c r="C91" s="29"/>
      <c r="D91" s="29"/>
      <c r="E91" s="18" t="s">
        <v>2329</v>
      </c>
      <c r="F91" s="28">
        <f t="shared" si="2"/>
        <v>96</v>
      </c>
      <c r="G91" s="18" t="s">
        <v>2331</v>
      </c>
      <c r="H91" s="28">
        <f t="shared" si="3"/>
        <v>227</v>
      </c>
      <c r="I91" s="33" t="s">
        <v>2332</v>
      </c>
      <c r="J91" s="30">
        <f t="shared" si="4"/>
        <v>240</v>
      </c>
      <c r="K91" s="33" t="s">
        <v>2333</v>
      </c>
      <c r="L91" s="18">
        <f t="shared" si="5"/>
        <v>172</v>
      </c>
    </row>
    <row r="92" spans="1:12" ht="14.25" customHeight="1" x14ac:dyDescent="0.2">
      <c r="A92" s="18" t="s">
        <v>1237</v>
      </c>
      <c r="B92" s="18">
        <f t="shared" si="1"/>
        <v>157</v>
      </c>
      <c r="C92" s="29"/>
      <c r="D92" s="29"/>
      <c r="E92" s="18" t="s">
        <v>1239</v>
      </c>
      <c r="F92" s="28">
        <f t="shared" si="2"/>
        <v>278</v>
      </c>
      <c r="G92" s="18" t="s">
        <v>1241</v>
      </c>
      <c r="H92" s="28">
        <f t="shared" si="3"/>
        <v>112</v>
      </c>
      <c r="I92" s="33" t="s">
        <v>1242</v>
      </c>
      <c r="J92" s="30">
        <f t="shared" si="4"/>
        <v>114</v>
      </c>
      <c r="K92" s="33" t="s">
        <v>1243</v>
      </c>
      <c r="L92" s="18">
        <f t="shared" si="5"/>
        <v>171</v>
      </c>
    </row>
    <row r="93" spans="1:12" ht="14.25" customHeight="1" x14ac:dyDescent="0.2">
      <c r="A93" s="18" t="s">
        <v>1878</v>
      </c>
      <c r="B93" s="18">
        <f t="shared" si="1"/>
        <v>39</v>
      </c>
      <c r="C93" s="29"/>
      <c r="D93" s="29"/>
      <c r="E93" s="18" t="s">
        <v>1879</v>
      </c>
      <c r="F93" s="28">
        <f t="shared" si="2"/>
        <v>76</v>
      </c>
      <c r="G93" s="18" t="s">
        <v>1881</v>
      </c>
      <c r="H93" s="28">
        <f t="shared" si="3"/>
        <v>63</v>
      </c>
      <c r="I93" s="33" t="s">
        <v>1882</v>
      </c>
      <c r="J93" s="30">
        <f t="shared" si="4"/>
        <v>148</v>
      </c>
      <c r="K93" s="33" t="s">
        <v>1883</v>
      </c>
      <c r="L93" s="18">
        <f t="shared" si="5"/>
        <v>171</v>
      </c>
    </row>
    <row r="94" spans="1:12" ht="14.25" customHeight="1" x14ac:dyDescent="0.2">
      <c r="A94" s="18" t="s">
        <v>4137</v>
      </c>
      <c r="B94" s="18">
        <f t="shared" si="1"/>
        <v>125</v>
      </c>
      <c r="C94" s="29"/>
      <c r="D94" s="29"/>
      <c r="E94" s="18" t="s">
        <v>4138</v>
      </c>
      <c r="F94" s="28">
        <f t="shared" si="2"/>
        <v>416</v>
      </c>
      <c r="G94" s="18" t="s">
        <v>4139</v>
      </c>
      <c r="H94" s="28">
        <f t="shared" si="3"/>
        <v>319</v>
      </c>
      <c r="I94" s="33" t="s">
        <v>4141</v>
      </c>
      <c r="J94" s="30">
        <f t="shared" si="4"/>
        <v>80</v>
      </c>
      <c r="K94" s="33" t="s">
        <v>4142</v>
      </c>
      <c r="L94" s="18">
        <f t="shared" si="5"/>
        <v>170</v>
      </c>
    </row>
    <row r="95" spans="1:12" ht="14.25" customHeight="1" x14ac:dyDescent="0.2">
      <c r="A95" s="18" t="s">
        <v>2498</v>
      </c>
      <c r="B95" s="18">
        <f t="shared" si="1"/>
        <v>105</v>
      </c>
      <c r="C95" s="29"/>
      <c r="D95" s="29"/>
      <c r="E95" s="18" t="s">
        <v>2499</v>
      </c>
      <c r="F95" s="28">
        <f t="shared" si="2"/>
        <v>398</v>
      </c>
      <c r="G95" s="18" t="s">
        <v>123</v>
      </c>
      <c r="H95" s="28">
        <f t="shared" si="3"/>
        <v>3</v>
      </c>
      <c r="I95" s="33" t="s">
        <v>2501</v>
      </c>
      <c r="J95" s="30">
        <f t="shared" si="4"/>
        <v>161</v>
      </c>
      <c r="K95" s="33" t="s">
        <v>2502</v>
      </c>
      <c r="L95" s="18">
        <f t="shared" si="5"/>
        <v>167</v>
      </c>
    </row>
    <row r="96" spans="1:12" ht="14.25" customHeight="1" x14ac:dyDescent="0.2">
      <c r="A96" s="18" t="s">
        <v>2561</v>
      </c>
      <c r="B96" s="18">
        <f t="shared" si="1"/>
        <v>252</v>
      </c>
      <c r="C96" s="29"/>
      <c r="D96" s="29"/>
      <c r="E96" s="18" t="s">
        <v>2563</v>
      </c>
      <c r="F96" s="28">
        <f t="shared" si="2"/>
        <v>47</v>
      </c>
      <c r="G96" s="18" t="s">
        <v>2564</v>
      </c>
      <c r="H96" s="28">
        <f t="shared" si="3"/>
        <v>91</v>
      </c>
      <c r="I96" s="33" t="s">
        <v>54</v>
      </c>
      <c r="J96" s="30">
        <f t="shared" si="4"/>
        <v>3</v>
      </c>
      <c r="K96" s="33" t="s">
        <v>2565</v>
      </c>
      <c r="L96" s="18">
        <f t="shared" si="5"/>
        <v>167</v>
      </c>
    </row>
    <row r="97" spans="1:12" ht="14.25" customHeight="1" x14ac:dyDescent="0.2">
      <c r="A97" s="18" t="s">
        <v>2862</v>
      </c>
      <c r="B97" s="18">
        <f t="shared" si="1"/>
        <v>57</v>
      </c>
      <c r="C97" s="29"/>
      <c r="D97" s="29"/>
      <c r="E97" s="18" t="s">
        <v>2863</v>
      </c>
      <c r="F97" s="28">
        <f t="shared" si="2"/>
        <v>281</v>
      </c>
      <c r="G97" s="18" t="s">
        <v>2864</v>
      </c>
      <c r="H97" s="28">
        <f t="shared" si="3"/>
        <v>322</v>
      </c>
      <c r="I97" s="33" t="s">
        <v>2865</v>
      </c>
      <c r="J97" s="30">
        <f t="shared" si="4"/>
        <v>584</v>
      </c>
      <c r="K97" s="33" t="s">
        <v>2867</v>
      </c>
      <c r="L97" s="18">
        <f t="shared" si="5"/>
        <v>166</v>
      </c>
    </row>
    <row r="98" spans="1:12" ht="14.25" customHeight="1" x14ac:dyDescent="0.2">
      <c r="A98" s="18" t="s">
        <v>4768</v>
      </c>
      <c r="B98" s="18">
        <f t="shared" si="1"/>
        <v>75</v>
      </c>
      <c r="C98" s="29"/>
      <c r="D98" s="29"/>
      <c r="E98" s="18" t="s">
        <v>4769</v>
      </c>
      <c r="F98" s="28">
        <f t="shared" si="2"/>
        <v>141</v>
      </c>
      <c r="G98" s="18" t="s">
        <v>4771</v>
      </c>
      <c r="H98" s="28">
        <f t="shared" si="3"/>
        <v>58</v>
      </c>
      <c r="I98" s="33" t="s">
        <v>4772</v>
      </c>
      <c r="J98" s="30">
        <f t="shared" si="4"/>
        <v>84</v>
      </c>
      <c r="K98" s="33" t="s">
        <v>4773</v>
      </c>
      <c r="L98" s="18">
        <f t="shared" si="5"/>
        <v>165</v>
      </c>
    </row>
    <row r="99" spans="1:12" ht="14.25" customHeight="1" x14ac:dyDescent="0.2">
      <c r="A99" s="18" t="s">
        <v>54</v>
      </c>
      <c r="B99" s="18">
        <f t="shared" si="1"/>
        <v>3</v>
      </c>
      <c r="C99" s="29">
        <v>-99</v>
      </c>
      <c r="D99" s="29">
        <v>-99</v>
      </c>
      <c r="E99" s="18" t="s">
        <v>130</v>
      </c>
      <c r="F99" s="28">
        <f t="shared" si="2"/>
        <v>214</v>
      </c>
      <c r="G99" s="18" t="s">
        <v>54</v>
      </c>
      <c r="H99" s="28">
        <f t="shared" si="3"/>
        <v>3</v>
      </c>
      <c r="I99" s="33" t="s">
        <v>54</v>
      </c>
      <c r="J99" s="30">
        <f t="shared" si="4"/>
        <v>3</v>
      </c>
      <c r="K99" s="33" t="s">
        <v>132</v>
      </c>
      <c r="L99" s="18">
        <f t="shared" si="5"/>
        <v>164</v>
      </c>
    </row>
    <row r="100" spans="1:12" ht="14.25" customHeight="1" x14ac:dyDescent="0.2">
      <c r="A100" s="18" t="s">
        <v>4762</v>
      </c>
      <c r="B100" s="18">
        <f t="shared" si="1"/>
        <v>55</v>
      </c>
      <c r="C100" s="29"/>
      <c r="D100" s="29"/>
      <c r="E100" s="18" t="s">
        <v>4763</v>
      </c>
      <c r="F100" s="28">
        <f t="shared" si="2"/>
        <v>131</v>
      </c>
      <c r="G100" s="18" t="s">
        <v>4764</v>
      </c>
      <c r="H100" s="28">
        <f t="shared" si="3"/>
        <v>87</v>
      </c>
      <c r="I100" s="33" t="s">
        <v>4765</v>
      </c>
      <c r="J100" s="30">
        <f t="shared" si="4"/>
        <v>131</v>
      </c>
      <c r="K100" s="33" t="s">
        <v>4766</v>
      </c>
      <c r="L100" s="18">
        <f t="shared" si="5"/>
        <v>163</v>
      </c>
    </row>
    <row r="101" spans="1:12" ht="14.25" customHeight="1" x14ac:dyDescent="0.2">
      <c r="A101" s="18" t="s">
        <v>1035</v>
      </c>
      <c r="B101" s="18">
        <f t="shared" si="1"/>
        <v>88</v>
      </c>
      <c r="C101" s="29"/>
      <c r="D101" s="29"/>
      <c r="E101" s="18" t="s">
        <v>1036</v>
      </c>
      <c r="F101" s="28">
        <f t="shared" si="2"/>
        <v>423</v>
      </c>
      <c r="G101" s="18" t="s">
        <v>1037</v>
      </c>
      <c r="H101" s="28">
        <f t="shared" si="3"/>
        <v>91</v>
      </c>
      <c r="I101" s="33" t="s">
        <v>1038</v>
      </c>
      <c r="J101" s="30">
        <f t="shared" si="4"/>
        <v>47</v>
      </c>
      <c r="K101" s="33" t="s">
        <v>1039</v>
      </c>
      <c r="L101" s="18">
        <f t="shared" si="5"/>
        <v>160</v>
      </c>
    </row>
    <row r="102" spans="1:12" ht="14.25" customHeight="1" x14ac:dyDescent="0.2">
      <c r="A102" s="18" t="s">
        <v>3878</v>
      </c>
      <c r="B102" s="18">
        <f t="shared" si="1"/>
        <v>16</v>
      </c>
      <c r="C102" s="29">
        <v>6</v>
      </c>
      <c r="D102" s="29">
        <v>6</v>
      </c>
      <c r="E102" s="18" t="s">
        <v>3879</v>
      </c>
      <c r="F102" s="28">
        <f t="shared" si="2"/>
        <v>36</v>
      </c>
      <c r="G102" s="18" t="s">
        <v>3880</v>
      </c>
      <c r="H102" s="28">
        <f t="shared" si="3"/>
        <v>324</v>
      </c>
      <c r="I102" s="33" t="s">
        <v>3881</v>
      </c>
      <c r="J102" s="30">
        <f t="shared" si="4"/>
        <v>116</v>
      </c>
      <c r="K102" s="33" t="s">
        <v>3882</v>
      </c>
      <c r="L102" s="18">
        <f t="shared" si="5"/>
        <v>160</v>
      </c>
    </row>
    <row r="103" spans="1:12" ht="14.25" customHeight="1" x14ac:dyDescent="0.2">
      <c r="A103" s="18" t="s">
        <v>3511</v>
      </c>
      <c r="B103" s="18">
        <f t="shared" si="1"/>
        <v>20</v>
      </c>
      <c r="C103" s="29"/>
      <c r="D103" s="29"/>
      <c r="E103" s="18" t="s">
        <v>3512</v>
      </c>
      <c r="F103" s="28">
        <f t="shared" si="2"/>
        <v>3</v>
      </c>
      <c r="G103" s="18" t="s">
        <v>2270</v>
      </c>
      <c r="H103" s="28">
        <f t="shared" si="3"/>
        <v>3</v>
      </c>
      <c r="I103" s="33" t="s">
        <v>3513</v>
      </c>
      <c r="J103" s="30">
        <f t="shared" si="4"/>
        <v>341</v>
      </c>
      <c r="K103" s="33" t="s">
        <v>3515</v>
      </c>
      <c r="L103" s="18">
        <f t="shared" si="5"/>
        <v>156</v>
      </c>
    </row>
    <row r="104" spans="1:12" ht="14.25" customHeight="1" x14ac:dyDescent="0.2">
      <c r="A104" s="18" t="s">
        <v>4091</v>
      </c>
      <c r="B104" s="18">
        <f t="shared" si="1"/>
        <v>183</v>
      </c>
      <c r="C104" s="29"/>
      <c r="D104" s="29"/>
      <c r="E104" s="18" t="s">
        <v>4093</v>
      </c>
      <c r="F104" s="28">
        <f t="shared" si="2"/>
        <v>252</v>
      </c>
      <c r="G104" s="18" t="s">
        <v>4095</v>
      </c>
      <c r="H104" s="28">
        <f t="shared" si="3"/>
        <v>165</v>
      </c>
      <c r="I104" s="33" t="s">
        <v>4097</v>
      </c>
      <c r="J104" s="30">
        <f t="shared" si="4"/>
        <v>131</v>
      </c>
      <c r="K104" s="33" t="s">
        <v>4098</v>
      </c>
      <c r="L104" s="18">
        <f t="shared" si="5"/>
        <v>155</v>
      </c>
    </row>
    <row r="105" spans="1:12" ht="14.25" customHeight="1" x14ac:dyDescent="0.2">
      <c r="A105" s="18" t="s">
        <v>4639</v>
      </c>
      <c r="B105" s="18">
        <f t="shared" si="1"/>
        <v>46</v>
      </c>
      <c r="C105" s="29"/>
      <c r="D105" s="29"/>
      <c r="E105" s="18" t="s">
        <v>4640</v>
      </c>
      <c r="F105" s="28">
        <f t="shared" si="2"/>
        <v>175</v>
      </c>
      <c r="G105" s="18" t="s">
        <v>4642</v>
      </c>
      <c r="H105" s="28">
        <f t="shared" si="3"/>
        <v>269</v>
      </c>
      <c r="I105" s="33" t="s">
        <v>4643</v>
      </c>
      <c r="J105" s="30">
        <f t="shared" si="4"/>
        <v>103</v>
      </c>
      <c r="K105" s="33" t="s">
        <v>4644</v>
      </c>
      <c r="L105" s="18">
        <f t="shared" si="5"/>
        <v>155</v>
      </c>
    </row>
    <row r="106" spans="1:12" ht="14.25" customHeight="1" x14ac:dyDescent="0.2">
      <c r="A106" s="18" t="s">
        <v>73</v>
      </c>
      <c r="B106" s="18">
        <f t="shared" si="1"/>
        <v>69</v>
      </c>
      <c r="C106" s="29"/>
      <c r="D106" s="29"/>
      <c r="E106" s="18" t="s">
        <v>75</v>
      </c>
      <c r="F106" s="28">
        <f t="shared" si="2"/>
        <v>436</v>
      </c>
      <c r="G106" s="18" t="s">
        <v>77</v>
      </c>
      <c r="H106" s="28">
        <f t="shared" si="3"/>
        <v>452</v>
      </c>
      <c r="I106" s="33" t="s">
        <v>79</v>
      </c>
      <c r="J106" s="30">
        <f t="shared" si="4"/>
        <v>260</v>
      </c>
      <c r="K106" s="33" t="s">
        <v>81</v>
      </c>
      <c r="L106" s="18">
        <f t="shared" si="5"/>
        <v>154</v>
      </c>
    </row>
    <row r="107" spans="1:12" ht="14.25" customHeight="1" x14ac:dyDescent="0.2">
      <c r="A107" s="18" t="s">
        <v>404</v>
      </c>
      <c r="B107" s="18">
        <f t="shared" si="1"/>
        <v>130</v>
      </c>
      <c r="C107" s="29"/>
      <c r="D107" s="29"/>
      <c r="E107" s="18" t="s">
        <v>406</v>
      </c>
      <c r="F107" s="28">
        <f t="shared" si="2"/>
        <v>281</v>
      </c>
      <c r="G107" s="18" t="s">
        <v>408</v>
      </c>
      <c r="H107" s="28">
        <f t="shared" si="3"/>
        <v>86</v>
      </c>
      <c r="I107" s="33" t="s">
        <v>410</v>
      </c>
      <c r="J107" s="30">
        <f t="shared" si="4"/>
        <v>140</v>
      </c>
      <c r="K107" s="33" t="s">
        <v>412</v>
      </c>
      <c r="L107" s="18">
        <f t="shared" si="5"/>
        <v>154</v>
      </c>
    </row>
    <row r="108" spans="1:12" ht="14.25" customHeight="1" x14ac:dyDescent="0.2">
      <c r="A108" s="18" t="s">
        <v>3380</v>
      </c>
      <c r="B108" s="18">
        <f t="shared" si="1"/>
        <v>19</v>
      </c>
      <c r="C108" s="32" t="s">
        <v>3381</v>
      </c>
      <c r="D108" s="32" t="s">
        <v>3381</v>
      </c>
      <c r="E108" s="18" t="s">
        <v>3382</v>
      </c>
      <c r="F108" s="28">
        <f t="shared" si="2"/>
        <v>220</v>
      </c>
      <c r="G108" s="18" t="s">
        <v>3383</v>
      </c>
      <c r="H108" s="28">
        <f t="shared" si="3"/>
        <v>47</v>
      </c>
      <c r="I108" s="33" t="s">
        <v>3384</v>
      </c>
      <c r="J108" s="30">
        <f t="shared" si="4"/>
        <v>63</v>
      </c>
      <c r="K108" s="33" t="s">
        <v>3386</v>
      </c>
      <c r="L108" s="18">
        <f t="shared" si="5"/>
        <v>154</v>
      </c>
    </row>
    <row r="109" spans="1:12" ht="14.25" customHeight="1" x14ac:dyDescent="0.2">
      <c r="A109" s="18" t="s">
        <v>1681</v>
      </c>
      <c r="B109" s="18">
        <f t="shared" si="1"/>
        <v>39</v>
      </c>
      <c r="C109" s="29"/>
      <c r="D109" s="29"/>
      <c r="E109" s="18" t="s">
        <v>1683</v>
      </c>
      <c r="F109" s="28">
        <f t="shared" si="2"/>
        <v>27</v>
      </c>
      <c r="G109" s="18" t="s">
        <v>1684</v>
      </c>
      <c r="H109" s="28">
        <f t="shared" si="3"/>
        <v>48</v>
      </c>
      <c r="I109" s="33" t="s">
        <v>1685</v>
      </c>
      <c r="J109" s="30">
        <f t="shared" si="4"/>
        <v>14</v>
      </c>
      <c r="K109" s="33" t="s">
        <v>1686</v>
      </c>
      <c r="L109" s="18">
        <f t="shared" si="5"/>
        <v>153</v>
      </c>
    </row>
    <row r="110" spans="1:12" ht="14.25" customHeight="1" x14ac:dyDescent="0.2">
      <c r="A110" s="18" t="s">
        <v>2252</v>
      </c>
      <c r="B110" s="18">
        <f t="shared" si="1"/>
        <v>21</v>
      </c>
      <c r="C110" s="29"/>
      <c r="D110" s="29"/>
      <c r="E110" s="18" t="s">
        <v>2253</v>
      </c>
      <c r="F110" s="28">
        <f t="shared" si="2"/>
        <v>156</v>
      </c>
      <c r="G110" s="18" t="s">
        <v>2254</v>
      </c>
      <c r="H110" s="28">
        <f t="shared" si="3"/>
        <v>533</v>
      </c>
      <c r="I110" s="33" t="s">
        <v>2255</v>
      </c>
      <c r="J110" s="30">
        <f t="shared" si="4"/>
        <v>463</v>
      </c>
      <c r="K110" s="33" t="s">
        <v>2257</v>
      </c>
      <c r="L110" s="18">
        <f t="shared" si="5"/>
        <v>151</v>
      </c>
    </row>
    <row r="111" spans="1:12" ht="14.25" customHeight="1" x14ac:dyDescent="0.2">
      <c r="A111" s="18" t="s">
        <v>3241</v>
      </c>
      <c r="B111" s="18">
        <f t="shared" si="1"/>
        <v>277</v>
      </c>
      <c r="C111" s="29"/>
      <c r="D111" s="29"/>
      <c r="E111" s="18" t="s">
        <v>3243</v>
      </c>
      <c r="F111" s="28">
        <f t="shared" si="2"/>
        <v>123</v>
      </c>
      <c r="G111" s="18" t="s">
        <v>3245</v>
      </c>
      <c r="H111" s="28">
        <f t="shared" si="3"/>
        <v>273</v>
      </c>
      <c r="I111" s="33" t="s">
        <v>3246</v>
      </c>
      <c r="J111" s="30">
        <f t="shared" si="4"/>
        <v>92</v>
      </c>
      <c r="K111" s="33" t="s">
        <v>3247</v>
      </c>
      <c r="L111" s="18">
        <f t="shared" si="5"/>
        <v>151</v>
      </c>
    </row>
    <row r="112" spans="1:12" ht="14.25" customHeight="1" x14ac:dyDescent="0.2">
      <c r="A112" s="18" t="s">
        <v>3044</v>
      </c>
      <c r="B112" s="18">
        <f t="shared" si="1"/>
        <v>144</v>
      </c>
      <c r="C112" s="34" t="s">
        <v>3046</v>
      </c>
      <c r="D112" s="34" t="s">
        <v>3047</v>
      </c>
      <c r="E112" s="18" t="s">
        <v>3048</v>
      </c>
      <c r="F112" s="28">
        <f t="shared" si="2"/>
        <v>354</v>
      </c>
      <c r="G112" s="18" t="s">
        <v>3050</v>
      </c>
      <c r="H112" s="28">
        <f t="shared" si="3"/>
        <v>151</v>
      </c>
      <c r="I112" s="33" t="s">
        <v>3051</v>
      </c>
      <c r="J112" s="30">
        <f t="shared" si="4"/>
        <v>204</v>
      </c>
      <c r="K112" s="33" t="s">
        <v>3053</v>
      </c>
      <c r="L112" s="18">
        <f t="shared" si="5"/>
        <v>149</v>
      </c>
    </row>
    <row r="113" spans="1:12" ht="14.25" customHeight="1" x14ac:dyDescent="0.2">
      <c r="A113" s="18" t="s">
        <v>4963</v>
      </c>
      <c r="B113" s="18">
        <f t="shared" si="1"/>
        <v>66</v>
      </c>
      <c r="C113" s="29"/>
      <c r="D113" s="29"/>
      <c r="E113" s="18" t="s">
        <v>4964</v>
      </c>
      <c r="F113" s="28">
        <f t="shared" si="2"/>
        <v>115</v>
      </c>
      <c r="G113" s="18" t="s">
        <v>4966</v>
      </c>
      <c r="H113" s="28">
        <f t="shared" si="3"/>
        <v>159</v>
      </c>
      <c r="I113" s="33" t="s">
        <v>4967</v>
      </c>
      <c r="J113" s="30">
        <f t="shared" si="4"/>
        <v>151</v>
      </c>
      <c r="K113" s="33" t="s">
        <v>4968</v>
      </c>
      <c r="L113" s="18">
        <f t="shared" si="5"/>
        <v>149</v>
      </c>
    </row>
    <row r="114" spans="1:12" ht="14.25" customHeight="1" x14ac:dyDescent="0.2">
      <c r="A114" s="18" t="s">
        <v>4591</v>
      </c>
      <c r="B114" s="18">
        <f t="shared" si="1"/>
        <v>130</v>
      </c>
      <c r="C114" s="29"/>
      <c r="D114" s="29"/>
      <c r="E114" s="18" t="s">
        <v>4593</v>
      </c>
      <c r="F114" s="28">
        <f t="shared" si="2"/>
        <v>764</v>
      </c>
      <c r="G114" s="18" t="s">
        <v>4595</v>
      </c>
      <c r="H114" s="28">
        <f t="shared" si="3"/>
        <v>62</v>
      </c>
      <c r="I114" s="33" t="s">
        <v>4596</v>
      </c>
      <c r="J114" s="30">
        <f t="shared" si="4"/>
        <v>13</v>
      </c>
      <c r="K114" s="33" t="s">
        <v>4597</v>
      </c>
      <c r="L114" s="18">
        <f t="shared" si="5"/>
        <v>148</v>
      </c>
    </row>
    <row r="115" spans="1:12" ht="14.25" customHeight="1" x14ac:dyDescent="0.2">
      <c r="A115" s="18" t="s">
        <v>54</v>
      </c>
      <c r="B115" s="18">
        <f t="shared" si="1"/>
        <v>3</v>
      </c>
      <c r="C115" s="29"/>
      <c r="D115" s="29"/>
      <c r="E115" s="18" t="s">
        <v>3502</v>
      </c>
      <c r="F115" s="28">
        <f t="shared" si="2"/>
        <v>153</v>
      </c>
      <c r="G115" s="18" t="s">
        <v>3503</v>
      </c>
      <c r="H115" s="28">
        <f t="shared" si="3"/>
        <v>55</v>
      </c>
      <c r="I115" s="33" t="s">
        <v>3504</v>
      </c>
      <c r="J115" s="30">
        <f t="shared" si="4"/>
        <v>143</v>
      </c>
      <c r="K115" s="33" t="s">
        <v>3505</v>
      </c>
      <c r="L115" s="18">
        <f t="shared" si="5"/>
        <v>146</v>
      </c>
    </row>
    <row r="116" spans="1:12" ht="14.25" customHeight="1" x14ac:dyDescent="0.2">
      <c r="A116" s="18" t="s">
        <v>595</v>
      </c>
      <c r="B116" s="18">
        <f t="shared" si="1"/>
        <v>65</v>
      </c>
      <c r="C116" s="29"/>
      <c r="D116" s="29"/>
      <c r="E116" s="18" t="s">
        <v>596</v>
      </c>
      <c r="F116" s="28">
        <f t="shared" si="2"/>
        <v>33</v>
      </c>
      <c r="G116" s="18" t="s">
        <v>597</v>
      </c>
      <c r="H116" s="28">
        <f t="shared" si="3"/>
        <v>106</v>
      </c>
      <c r="I116" s="33" t="s">
        <v>598</v>
      </c>
      <c r="J116" s="30">
        <f t="shared" si="4"/>
        <v>39</v>
      </c>
      <c r="K116" s="33" t="s">
        <v>599</v>
      </c>
      <c r="L116" s="18">
        <f t="shared" si="5"/>
        <v>145</v>
      </c>
    </row>
    <row r="117" spans="1:12" ht="14.25" customHeight="1" x14ac:dyDescent="0.2">
      <c r="A117" s="18" t="s">
        <v>3830</v>
      </c>
      <c r="B117" s="18">
        <f t="shared" si="1"/>
        <v>59</v>
      </c>
      <c r="C117" s="29"/>
      <c r="D117" s="29"/>
      <c r="E117" s="18" t="s">
        <v>3831</v>
      </c>
      <c r="F117" s="28">
        <f t="shared" si="2"/>
        <v>159</v>
      </c>
      <c r="G117" s="18" t="s">
        <v>3833</v>
      </c>
      <c r="H117" s="28">
        <f t="shared" si="3"/>
        <v>327</v>
      </c>
      <c r="I117" s="33" t="s">
        <v>3835</v>
      </c>
      <c r="J117" s="30">
        <f t="shared" si="4"/>
        <v>156</v>
      </c>
      <c r="K117" s="33" t="s">
        <v>3836</v>
      </c>
      <c r="L117" s="18">
        <f t="shared" si="5"/>
        <v>145</v>
      </c>
    </row>
    <row r="118" spans="1:12" ht="14.25" customHeight="1" x14ac:dyDescent="0.2">
      <c r="A118" s="18" t="s">
        <v>5055</v>
      </c>
      <c r="B118" s="18">
        <f t="shared" si="1"/>
        <v>73</v>
      </c>
      <c r="C118" s="29"/>
      <c r="D118" s="29"/>
      <c r="E118" s="18" t="s">
        <v>5057</v>
      </c>
      <c r="F118" s="28">
        <f t="shared" si="2"/>
        <v>490</v>
      </c>
      <c r="G118" s="18" t="s">
        <v>5059</v>
      </c>
      <c r="H118" s="28">
        <f t="shared" si="3"/>
        <v>298</v>
      </c>
      <c r="I118" s="33" t="s">
        <v>5060</v>
      </c>
      <c r="J118" s="30">
        <f t="shared" si="4"/>
        <v>229</v>
      </c>
      <c r="K118" s="33" t="s">
        <v>5062</v>
      </c>
      <c r="L118" s="18">
        <f t="shared" si="5"/>
        <v>145</v>
      </c>
    </row>
    <row r="119" spans="1:12" ht="14.25" customHeight="1" x14ac:dyDescent="0.2">
      <c r="A119" s="18" t="s">
        <v>4366</v>
      </c>
      <c r="B119" s="18">
        <f t="shared" si="1"/>
        <v>10</v>
      </c>
      <c r="C119" s="29"/>
      <c r="D119" s="29"/>
      <c r="E119" s="18" t="s">
        <v>4367</v>
      </c>
      <c r="F119" s="28">
        <f t="shared" si="2"/>
        <v>130</v>
      </c>
      <c r="G119" s="18" t="s">
        <v>4368</v>
      </c>
      <c r="H119" s="28">
        <f t="shared" si="3"/>
        <v>5</v>
      </c>
      <c r="I119" s="33" t="s">
        <v>4369</v>
      </c>
      <c r="J119" s="30">
        <f t="shared" si="4"/>
        <v>160</v>
      </c>
      <c r="K119" s="33" t="s">
        <v>4370</v>
      </c>
      <c r="L119" s="18">
        <f t="shared" si="5"/>
        <v>143</v>
      </c>
    </row>
    <row r="120" spans="1:12" ht="14.25" customHeight="1" x14ac:dyDescent="0.2">
      <c r="A120" s="18" t="s">
        <v>553</v>
      </c>
      <c r="B120" s="18">
        <f t="shared" si="1"/>
        <v>194</v>
      </c>
      <c r="C120" s="29"/>
      <c r="D120" s="29"/>
      <c r="E120" s="18" t="s">
        <v>555</v>
      </c>
      <c r="F120" s="28">
        <f t="shared" si="2"/>
        <v>177</v>
      </c>
      <c r="G120" s="18" t="s">
        <v>557</v>
      </c>
      <c r="H120" s="28">
        <f t="shared" si="3"/>
        <v>155</v>
      </c>
      <c r="I120" s="33" t="s">
        <v>558</v>
      </c>
      <c r="J120" s="30">
        <f t="shared" si="4"/>
        <v>199</v>
      </c>
      <c r="K120" s="33" t="s">
        <v>559</v>
      </c>
      <c r="L120" s="18">
        <f t="shared" si="5"/>
        <v>142</v>
      </c>
    </row>
    <row r="121" spans="1:12" ht="14.25" customHeight="1" x14ac:dyDescent="0.2">
      <c r="A121" s="18" t="s">
        <v>880</v>
      </c>
      <c r="B121" s="18">
        <f t="shared" si="1"/>
        <v>88</v>
      </c>
      <c r="C121" s="29"/>
      <c r="D121" s="29"/>
      <c r="E121" s="18" t="s">
        <v>882</v>
      </c>
      <c r="F121" s="28">
        <f t="shared" si="2"/>
        <v>90</v>
      </c>
      <c r="G121" s="18" t="s">
        <v>884</v>
      </c>
      <c r="H121" s="28">
        <f t="shared" si="3"/>
        <v>155</v>
      </c>
      <c r="I121" s="33" t="s">
        <v>886</v>
      </c>
      <c r="J121" s="30">
        <f t="shared" si="4"/>
        <v>123</v>
      </c>
      <c r="K121" s="33" t="s">
        <v>888</v>
      </c>
      <c r="L121" s="18">
        <f t="shared" si="5"/>
        <v>141</v>
      </c>
    </row>
    <row r="122" spans="1:12" ht="14.25" customHeight="1" x14ac:dyDescent="0.2">
      <c r="A122" s="18" t="s">
        <v>2700</v>
      </c>
      <c r="B122" s="18">
        <f t="shared" si="1"/>
        <v>133</v>
      </c>
      <c r="C122" s="47" t="s">
        <v>2701</v>
      </c>
      <c r="D122" s="29" t="s">
        <v>2702</v>
      </c>
      <c r="E122" s="18" t="s">
        <v>2703</v>
      </c>
      <c r="F122" s="28">
        <f t="shared" si="2"/>
        <v>85</v>
      </c>
      <c r="G122" s="18" t="s">
        <v>2704</v>
      </c>
      <c r="H122" s="28">
        <f t="shared" si="3"/>
        <v>46</v>
      </c>
      <c r="I122" s="33" t="s">
        <v>2705</v>
      </c>
      <c r="J122" s="30">
        <f t="shared" si="4"/>
        <v>165</v>
      </c>
      <c r="K122" s="33" t="s">
        <v>2706</v>
      </c>
      <c r="L122" s="18">
        <f t="shared" si="5"/>
        <v>141</v>
      </c>
    </row>
    <row r="123" spans="1:12" ht="14.25" customHeight="1" x14ac:dyDescent="0.2">
      <c r="A123" s="18" t="s">
        <v>112</v>
      </c>
      <c r="B123" s="18">
        <f t="shared" si="1"/>
        <v>218</v>
      </c>
      <c r="C123" s="29"/>
      <c r="D123" s="29"/>
      <c r="E123" s="18" t="s">
        <v>114</v>
      </c>
      <c r="F123" s="28">
        <f t="shared" si="2"/>
        <v>467</v>
      </c>
      <c r="G123" s="18" t="s">
        <v>116</v>
      </c>
      <c r="H123" s="28">
        <f t="shared" si="3"/>
        <v>200</v>
      </c>
      <c r="I123" s="33" t="s">
        <v>118</v>
      </c>
      <c r="J123" s="30">
        <f t="shared" si="4"/>
        <v>651</v>
      </c>
      <c r="K123" s="33" t="s">
        <v>120</v>
      </c>
      <c r="L123" s="18">
        <f t="shared" si="5"/>
        <v>139</v>
      </c>
    </row>
    <row r="124" spans="1:12" ht="14.25" customHeight="1" x14ac:dyDescent="0.2">
      <c r="A124" s="18" t="s">
        <v>209</v>
      </c>
      <c r="B124" s="18">
        <f t="shared" si="1"/>
        <v>75</v>
      </c>
      <c r="C124" s="29"/>
      <c r="D124" s="29"/>
      <c r="E124" s="18" t="s">
        <v>210</v>
      </c>
      <c r="F124" s="28">
        <f t="shared" si="2"/>
        <v>30</v>
      </c>
      <c r="G124" s="18" t="s">
        <v>54</v>
      </c>
      <c r="H124" s="28">
        <f t="shared" si="3"/>
        <v>3</v>
      </c>
      <c r="I124" s="33" t="s">
        <v>212</v>
      </c>
      <c r="J124" s="30">
        <f t="shared" si="4"/>
        <v>44</v>
      </c>
      <c r="K124" s="33" t="s">
        <v>213</v>
      </c>
      <c r="L124" s="18">
        <f t="shared" si="5"/>
        <v>137</v>
      </c>
    </row>
    <row r="125" spans="1:12" ht="14.25" customHeight="1" x14ac:dyDescent="0.2">
      <c r="A125" s="18" t="s">
        <v>1571</v>
      </c>
      <c r="B125" s="18">
        <f t="shared" si="1"/>
        <v>194</v>
      </c>
      <c r="C125" s="29"/>
      <c r="D125" s="29"/>
      <c r="E125" s="18" t="s">
        <v>1573</v>
      </c>
      <c r="F125" s="28">
        <f t="shared" si="2"/>
        <v>205</v>
      </c>
      <c r="G125" s="18" t="s">
        <v>1574</v>
      </c>
      <c r="H125" s="28">
        <f t="shared" si="3"/>
        <v>55</v>
      </c>
      <c r="I125" s="33" t="s">
        <v>1575</v>
      </c>
      <c r="J125" s="30">
        <f t="shared" si="4"/>
        <v>112</v>
      </c>
      <c r="K125" s="33" t="s">
        <v>1576</v>
      </c>
      <c r="L125" s="18">
        <f t="shared" si="5"/>
        <v>136</v>
      </c>
    </row>
    <row r="126" spans="1:12" ht="14.25" customHeight="1" x14ac:dyDescent="0.2">
      <c r="A126" s="18" t="s">
        <v>144</v>
      </c>
      <c r="B126" s="18">
        <f t="shared" si="1"/>
        <v>9</v>
      </c>
      <c r="C126" s="29"/>
      <c r="D126" s="29"/>
      <c r="E126" s="18" t="s">
        <v>4722</v>
      </c>
      <c r="F126" s="28">
        <f t="shared" si="2"/>
        <v>103</v>
      </c>
      <c r="G126" s="18" t="s">
        <v>4724</v>
      </c>
      <c r="H126" s="28">
        <f t="shared" si="3"/>
        <v>92</v>
      </c>
      <c r="I126" s="33" t="s">
        <v>4725</v>
      </c>
      <c r="J126" s="30">
        <f t="shared" si="4"/>
        <v>21</v>
      </c>
      <c r="K126" s="33" t="s">
        <v>4726</v>
      </c>
      <c r="L126" s="18">
        <f t="shared" si="5"/>
        <v>136</v>
      </c>
    </row>
    <row r="127" spans="1:12" ht="14.25" customHeight="1" x14ac:dyDescent="0.2">
      <c r="A127" s="18" t="s">
        <v>1487</v>
      </c>
      <c r="B127" s="18">
        <f t="shared" si="1"/>
        <v>21</v>
      </c>
      <c r="C127" s="29"/>
      <c r="D127" s="29"/>
      <c r="E127" s="18" t="s">
        <v>1488</v>
      </c>
      <c r="F127" s="28">
        <f t="shared" si="2"/>
        <v>49</v>
      </c>
      <c r="G127" s="18" t="s">
        <v>242</v>
      </c>
      <c r="H127" s="28">
        <f t="shared" si="3"/>
        <v>2</v>
      </c>
      <c r="I127" s="33" t="s">
        <v>1489</v>
      </c>
      <c r="J127" s="30">
        <f t="shared" si="4"/>
        <v>77</v>
      </c>
      <c r="K127" s="33" t="s">
        <v>1490</v>
      </c>
      <c r="L127" s="18">
        <f t="shared" si="5"/>
        <v>135</v>
      </c>
    </row>
    <row r="128" spans="1:12" ht="14.25" customHeight="1" x14ac:dyDescent="0.2">
      <c r="A128" s="18" t="s">
        <v>54</v>
      </c>
      <c r="B128" s="18">
        <f t="shared" si="1"/>
        <v>3</v>
      </c>
      <c r="C128" s="29"/>
      <c r="D128" s="29"/>
      <c r="E128" s="18" t="s">
        <v>2550</v>
      </c>
      <c r="F128" s="28">
        <f t="shared" si="2"/>
        <v>109</v>
      </c>
      <c r="G128" s="18" t="s">
        <v>2551</v>
      </c>
      <c r="H128" s="28">
        <f t="shared" si="3"/>
        <v>112</v>
      </c>
      <c r="I128" s="33" t="s">
        <v>2552</v>
      </c>
      <c r="J128" s="30">
        <f t="shared" si="4"/>
        <v>55</v>
      </c>
      <c r="K128" s="33" t="s">
        <v>2553</v>
      </c>
      <c r="L128" s="18">
        <f t="shared" si="5"/>
        <v>135</v>
      </c>
    </row>
    <row r="129" spans="1:12" ht="14.25" customHeight="1" x14ac:dyDescent="0.2">
      <c r="A129" s="18" t="s">
        <v>54</v>
      </c>
      <c r="B129" s="18">
        <f t="shared" si="1"/>
        <v>3</v>
      </c>
      <c r="C129" s="29"/>
      <c r="D129" s="29"/>
      <c r="E129" s="18" t="s">
        <v>3953</v>
      </c>
      <c r="F129" s="28">
        <f t="shared" si="2"/>
        <v>143</v>
      </c>
      <c r="G129" s="18" t="s">
        <v>3954</v>
      </c>
      <c r="H129" s="28">
        <f t="shared" si="3"/>
        <v>141</v>
      </c>
      <c r="I129" s="33" t="s">
        <v>3955</v>
      </c>
      <c r="J129" s="30">
        <f t="shared" si="4"/>
        <v>59</v>
      </c>
      <c r="K129" s="33" t="s">
        <v>3956</v>
      </c>
      <c r="L129" s="18">
        <f t="shared" si="5"/>
        <v>135</v>
      </c>
    </row>
    <row r="130" spans="1:12" ht="14.25" customHeight="1" x14ac:dyDescent="0.2">
      <c r="A130" s="18" t="s">
        <v>4784</v>
      </c>
      <c r="B130" s="18">
        <f t="shared" si="1"/>
        <v>132</v>
      </c>
      <c r="C130" s="29"/>
      <c r="D130" s="29"/>
      <c r="E130" s="18" t="s">
        <v>4785</v>
      </c>
      <c r="F130" s="28">
        <f t="shared" si="2"/>
        <v>211</v>
      </c>
      <c r="G130" s="18" t="s">
        <v>4787</v>
      </c>
      <c r="H130" s="28">
        <f t="shared" si="3"/>
        <v>108</v>
      </c>
      <c r="I130" s="33" t="s">
        <v>4788</v>
      </c>
      <c r="J130" s="30">
        <f t="shared" si="4"/>
        <v>348</v>
      </c>
      <c r="K130" s="33" t="s">
        <v>4789</v>
      </c>
      <c r="L130" s="18">
        <f t="shared" si="5"/>
        <v>135</v>
      </c>
    </row>
    <row r="131" spans="1:12" ht="14.25" customHeight="1" x14ac:dyDescent="0.2">
      <c r="A131" s="18" t="s">
        <v>439</v>
      </c>
      <c r="B131" s="18">
        <f t="shared" si="1"/>
        <v>200</v>
      </c>
      <c r="C131" s="29"/>
      <c r="D131" s="29"/>
      <c r="E131" s="18" t="s">
        <v>441</v>
      </c>
      <c r="F131" s="28">
        <f t="shared" si="2"/>
        <v>354</v>
      </c>
      <c r="G131" s="18" t="s">
        <v>443</v>
      </c>
      <c r="H131" s="28">
        <f t="shared" si="3"/>
        <v>233</v>
      </c>
      <c r="I131" s="33" t="s">
        <v>444</v>
      </c>
      <c r="J131" s="30">
        <f t="shared" si="4"/>
        <v>145</v>
      </c>
      <c r="K131" s="33" t="s">
        <v>445</v>
      </c>
      <c r="L131" s="18">
        <f t="shared" si="5"/>
        <v>133</v>
      </c>
    </row>
    <row r="132" spans="1:12" ht="14.25" customHeight="1" x14ac:dyDescent="0.2">
      <c r="A132" s="18" t="s">
        <v>3419</v>
      </c>
      <c r="B132" s="18">
        <f t="shared" si="1"/>
        <v>24</v>
      </c>
      <c r="C132" s="29"/>
      <c r="D132" s="29"/>
      <c r="E132" s="18" t="s">
        <v>3420</v>
      </c>
      <c r="F132" s="28">
        <f t="shared" si="2"/>
        <v>142</v>
      </c>
      <c r="G132" s="18" t="s">
        <v>3422</v>
      </c>
      <c r="H132" s="28">
        <f t="shared" si="3"/>
        <v>4</v>
      </c>
      <c r="I132" s="33" t="s">
        <v>3423</v>
      </c>
      <c r="J132" s="30">
        <f t="shared" si="4"/>
        <v>165</v>
      </c>
      <c r="K132" s="33" t="s">
        <v>3424</v>
      </c>
      <c r="L132" s="18">
        <f t="shared" si="5"/>
        <v>132</v>
      </c>
    </row>
    <row r="133" spans="1:12" ht="14.25" customHeight="1" x14ac:dyDescent="0.2">
      <c r="A133" s="18" t="s">
        <v>4166</v>
      </c>
      <c r="B133" s="18">
        <f t="shared" si="1"/>
        <v>4</v>
      </c>
      <c r="C133" s="29"/>
      <c r="D133" s="29"/>
      <c r="E133" s="18" t="s">
        <v>4167</v>
      </c>
      <c r="F133" s="28">
        <f t="shared" si="2"/>
        <v>39</v>
      </c>
      <c r="G133" s="18" t="s">
        <v>4168</v>
      </c>
      <c r="H133" s="28">
        <f t="shared" si="3"/>
        <v>60</v>
      </c>
      <c r="I133" s="33" t="s">
        <v>4169</v>
      </c>
      <c r="J133" s="30">
        <f t="shared" si="4"/>
        <v>48</v>
      </c>
      <c r="K133" s="33" t="s">
        <v>4170</v>
      </c>
      <c r="L133" s="18">
        <f t="shared" si="5"/>
        <v>132</v>
      </c>
    </row>
    <row r="134" spans="1:12" ht="14.25" customHeight="1" x14ac:dyDescent="0.2">
      <c r="A134" s="18" t="s">
        <v>336</v>
      </c>
      <c r="B134" s="18">
        <f t="shared" si="1"/>
        <v>200</v>
      </c>
      <c r="C134" s="29"/>
      <c r="D134" s="29"/>
      <c r="E134" s="18" t="s">
        <v>338</v>
      </c>
      <c r="F134" s="28">
        <f t="shared" si="2"/>
        <v>183</v>
      </c>
      <c r="G134" s="18" t="s">
        <v>340</v>
      </c>
      <c r="H134" s="28">
        <f t="shared" si="3"/>
        <v>114</v>
      </c>
      <c r="I134" s="33" t="s">
        <v>342</v>
      </c>
      <c r="J134" s="30">
        <f t="shared" si="4"/>
        <v>122</v>
      </c>
      <c r="K134" s="33" t="s">
        <v>344</v>
      </c>
      <c r="L134" s="18">
        <f t="shared" si="5"/>
        <v>131</v>
      </c>
    </row>
    <row r="135" spans="1:12" ht="14.25" customHeight="1" x14ac:dyDescent="0.2">
      <c r="A135" s="18" t="s">
        <v>4646</v>
      </c>
      <c r="B135" s="18">
        <f t="shared" si="1"/>
        <v>25</v>
      </c>
      <c r="C135" s="29"/>
      <c r="D135" s="29"/>
      <c r="E135" s="18" t="s">
        <v>4647</v>
      </c>
      <c r="F135" s="28">
        <f t="shared" si="2"/>
        <v>49</v>
      </c>
      <c r="G135" s="18" t="s">
        <v>54</v>
      </c>
      <c r="H135" s="28">
        <f t="shared" si="3"/>
        <v>3</v>
      </c>
      <c r="I135" s="33" t="s">
        <v>4649</v>
      </c>
      <c r="J135" s="30">
        <f t="shared" si="4"/>
        <v>8</v>
      </c>
      <c r="K135" s="33" t="s">
        <v>4650</v>
      </c>
      <c r="L135" s="18">
        <f t="shared" si="5"/>
        <v>131</v>
      </c>
    </row>
    <row r="136" spans="1:12" ht="14.25" customHeight="1" x14ac:dyDescent="0.2">
      <c r="A136" s="18" t="s">
        <v>423</v>
      </c>
      <c r="B136" s="18">
        <f t="shared" si="1"/>
        <v>40</v>
      </c>
      <c r="C136" s="29"/>
      <c r="D136" s="29"/>
      <c r="E136" s="18" t="s">
        <v>425</v>
      </c>
      <c r="F136" s="28">
        <f t="shared" si="2"/>
        <v>71</v>
      </c>
      <c r="G136" s="18" t="s">
        <v>54</v>
      </c>
      <c r="H136" s="28">
        <f t="shared" si="3"/>
        <v>3</v>
      </c>
      <c r="I136" s="33" t="s">
        <v>427</v>
      </c>
      <c r="J136" s="30">
        <f t="shared" si="4"/>
        <v>31</v>
      </c>
      <c r="K136" s="33" t="s">
        <v>428</v>
      </c>
      <c r="L136" s="18">
        <f t="shared" si="5"/>
        <v>130</v>
      </c>
    </row>
    <row r="137" spans="1:12" ht="14.25" customHeight="1" x14ac:dyDescent="0.2">
      <c r="A137" s="18" t="s">
        <v>806</v>
      </c>
      <c r="B137" s="18">
        <f t="shared" si="1"/>
        <v>127</v>
      </c>
      <c r="C137" s="29"/>
      <c r="D137" s="29"/>
      <c r="E137" s="18" t="s">
        <v>807</v>
      </c>
      <c r="F137" s="28">
        <f t="shared" si="2"/>
        <v>58</v>
      </c>
      <c r="G137" s="18" t="s">
        <v>809</v>
      </c>
      <c r="H137" s="28">
        <f t="shared" si="3"/>
        <v>687</v>
      </c>
      <c r="I137" s="33" t="s">
        <v>811</v>
      </c>
      <c r="J137" s="30">
        <f t="shared" si="4"/>
        <v>121</v>
      </c>
      <c r="K137" s="33" t="s">
        <v>812</v>
      </c>
      <c r="L137" s="18">
        <f t="shared" si="5"/>
        <v>129</v>
      </c>
    </row>
    <row r="138" spans="1:12" ht="14.25" customHeight="1" x14ac:dyDescent="0.2">
      <c r="A138" s="18" t="s">
        <v>313</v>
      </c>
      <c r="B138" s="18">
        <f t="shared" si="1"/>
        <v>3</v>
      </c>
      <c r="C138" s="29"/>
      <c r="D138" s="29"/>
      <c r="E138" s="18" t="s">
        <v>1130</v>
      </c>
      <c r="F138" s="28">
        <f t="shared" si="2"/>
        <v>140</v>
      </c>
      <c r="G138" s="18" t="s">
        <v>1131</v>
      </c>
      <c r="H138" s="28">
        <f t="shared" si="3"/>
        <v>342</v>
      </c>
      <c r="I138" s="33" t="s">
        <v>1133</v>
      </c>
      <c r="J138" s="30">
        <f t="shared" si="4"/>
        <v>264</v>
      </c>
      <c r="K138" s="33" t="s">
        <v>1134</v>
      </c>
      <c r="L138" s="18">
        <f t="shared" si="5"/>
        <v>129</v>
      </c>
    </row>
    <row r="139" spans="1:12" ht="14.25" customHeight="1" x14ac:dyDescent="0.2">
      <c r="A139" s="18" t="s">
        <v>1384</v>
      </c>
      <c r="B139" s="18">
        <f t="shared" si="1"/>
        <v>88</v>
      </c>
      <c r="C139" s="29"/>
      <c r="D139" s="29"/>
      <c r="E139" s="18" t="s">
        <v>1386</v>
      </c>
      <c r="F139" s="28">
        <f t="shared" si="2"/>
        <v>339</v>
      </c>
      <c r="G139" s="18" t="s">
        <v>803</v>
      </c>
      <c r="H139" s="28">
        <f t="shared" si="3"/>
        <v>11</v>
      </c>
      <c r="I139" s="33" t="s">
        <v>1387</v>
      </c>
      <c r="J139" s="30">
        <f t="shared" si="4"/>
        <v>37</v>
      </c>
      <c r="K139" s="33" t="s">
        <v>1388</v>
      </c>
      <c r="L139" s="18">
        <f t="shared" si="5"/>
        <v>129</v>
      </c>
    </row>
    <row r="140" spans="1:12" ht="14.25" customHeight="1" x14ac:dyDescent="0.2">
      <c r="A140" s="18" t="s">
        <v>2195</v>
      </c>
      <c r="B140" s="18">
        <f t="shared" si="1"/>
        <v>168</v>
      </c>
      <c r="C140" s="29"/>
      <c r="D140" s="29"/>
      <c r="E140" s="18" t="s">
        <v>2197</v>
      </c>
      <c r="F140" s="28">
        <f t="shared" si="2"/>
        <v>356</v>
      </c>
      <c r="G140" s="18" t="s">
        <v>54</v>
      </c>
      <c r="H140" s="28">
        <f t="shared" si="3"/>
        <v>3</v>
      </c>
      <c r="I140" s="33" t="s">
        <v>2198</v>
      </c>
      <c r="J140" s="30">
        <f t="shared" si="4"/>
        <v>83</v>
      </c>
      <c r="K140" s="33" t="s">
        <v>2199</v>
      </c>
      <c r="L140" s="18">
        <f t="shared" si="5"/>
        <v>129</v>
      </c>
    </row>
    <row r="141" spans="1:12" ht="14.25" customHeight="1" x14ac:dyDescent="0.2">
      <c r="A141" s="18" t="s">
        <v>4983</v>
      </c>
      <c r="B141" s="18">
        <f t="shared" si="1"/>
        <v>10</v>
      </c>
      <c r="C141" s="29"/>
      <c r="D141" s="29"/>
      <c r="E141" s="18" t="s">
        <v>4984</v>
      </c>
      <c r="F141" s="28">
        <f t="shared" si="2"/>
        <v>82</v>
      </c>
      <c r="G141" s="18" t="s">
        <v>4985</v>
      </c>
      <c r="H141" s="28">
        <f t="shared" si="3"/>
        <v>118</v>
      </c>
      <c r="I141" s="33" t="s">
        <v>4986</v>
      </c>
      <c r="J141" s="30">
        <f t="shared" si="4"/>
        <v>80</v>
      </c>
      <c r="K141" s="33" t="s">
        <v>4987</v>
      </c>
      <c r="L141" s="18">
        <f t="shared" si="5"/>
        <v>128</v>
      </c>
    </row>
    <row r="142" spans="1:12" ht="14.25" customHeight="1" x14ac:dyDescent="0.2">
      <c r="A142" s="18" t="s">
        <v>54</v>
      </c>
      <c r="B142" s="18">
        <f t="shared" si="1"/>
        <v>3</v>
      </c>
      <c r="C142" s="29"/>
      <c r="D142" s="29"/>
      <c r="E142" s="18" t="s">
        <v>307</v>
      </c>
      <c r="F142" s="28">
        <f t="shared" si="2"/>
        <v>456</v>
      </c>
      <c r="G142" s="18" t="s">
        <v>308</v>
      </c>
      <c r="H142" s="28">
        <f t="shared" si="3"/>
        <v>185</v>
      </c>
      <c r="I142" s="33" t="s">
        <v>309</v>
      </c>
      <c r="J142" s="30">
        <f t="shared" si="4"/>
        <v>716</v>
      </c>
      <c r="K142" s="33" t="s">
        <v>310</v>
      </c>
      <c r="L142" s="18">
        <f t="shared" si="5"/>
        <v>126</v>
      </c>
    </row>
    <row r="143" spans="1:12" ht="14.25" customHeight="1" x14ac:dyDescent="0.2">
      <c r="A143" s="18" t="s">
        <v>2176</v>
      </c>
      <c r="B143" s="18">
        <f t="shared" si="1"/>
        <v>61</v>
      </c>
      <c r="C143" s="29"/>
      <c r="D143" s="29"/>
      <c r="E143" s="18" t="s">
        <v>2177</v>
      </c>
      <c r="F143" s="28">
        <f t="shared" si="2"/>
        <v>343</v>
      </c>
      <c r="G143" s="18" t="s">
        <v>2179</v>
      </c>
      <c r="H143" s="28">
        <f t="shared" si="3"/>
        <v>399</v>
      </c>
      <c r="I143" s="33" t="s">
        <v>2181</v>
      </c>
      <c r="J143" s="30">
        <f t="shared" si="4"/>
        <v>135</v>
      </c>
      <c r="K143" s="33" t="s">
        <v>2183</v>
      </c>
      <c r="L143" s="18">
        <f t="shared" si="5"/>
        <v>126</v>
      </c>
    </row>
    <row r="144" spans="1:12" ht="14.25" customHeight="1" x14ac:dyDescent="0.2">
      <c r="A144" s="18" t="s">
        <v>347</v>
      </c>
      <c r="B144" s="18">
        <f t="shared" si="1"/>
        <v>31</v>
      </c>
      <c r="C144" s="29"/>
      <c r="D144" s="29"/>
      <c r="E144" s="18" t="s">
        <v>348</v>
      </c>
      <c r="F144" s="28">
        <f t="shared" si="2"/>
        <v>8</v>
      </c>
      <c r="G144" s="18" t="s">
        <v>349</v>
      </c>
      <c r="H144" s="28">
        <f t="shared" si="3"/>
        <v>106</v>
      </c>
      <c r="I144" s="33" t="s">
        <v>351</v>
      </c>
      <c r="J144" s="30">
        <f t="shared" si="4"/>
        <v>89</v>
      </c>
      <c r="K144" s="33" t="s">
        <v>352</v>
      </c>
      <c r="L144" s="18">
        <f t="shared" si="5"/>
        <v>125</v>
      </c>
    </row>
    <row r="145" spans="1:12" ht="14.25" customHeight="1" x14ac:dyDescent="0.2">
      <c r="A145" s="18" t="s">
        <v>54</v>
      </c>
      <c r="B145" s="18">
        <f t="shared" si="1"/>
        <v>3</v>
      </c>
      <c r="C145" s="29"/>
      <c r="D145" s="29"/>
      <c r="E145" s="18" t="s">
        <v>1192</v>
      </c>
      <c r="F145" s="28">
        <f t="shared" si="2"/>
        <v>202</v>
      </c>
      <c r="G145" s="18" t="s">
        <v>1194</v>
      </c>
      <c r="H145" s="28">
        <f t="shared" si="3"/>
        <v>243</v>
      </c>
      <c r="I145" s="33" t="s">
        <v>1195</v>
      </c>
      <c r="J145" s="30">
        <f t="shared" si="4"/>
        <v>125</v>
      </c>
      <c r="K145" s="33" t="s">
        <v>1196</v>
      </c>
      <c r="L145" s="18">
        <f t="shared" si="5"/>
        <v>125</v>
      </c>
    </row>
    <row r="146" spans="1:12" ht="14.25" customHeight="1" x14ac:dyDescent="0.2">
      <c r="A146" s="18" t="s">
        <v>2675</v>
      </c>
      <c r="B146" s="18">
        <f t="shared" si="1"/>
        <v>258</v>
      </c>
      <c r="C146" s="29"/>
      <c r="D146" s="29"/>
      <c r="E146" s="18" t="s">
        <v>2676</v>
      </c>
      <c r="F146" s="28">
        <f t="shared" si="2"/>
        <v>260</v>
      </c>
      <c r="G146" s="18" t="s">
        <v>2678</v>
      </c>
      <c r="H146" s="28">
        <f t="shared" si="3"/>
        <v>124</v>
      </c>
      <c r="I146" s="33" t="s">
        <v>2679</v>
      </c>
      <c r="J146" s="30">
        <f t="shared" si="4"/>
        <v>236</v>
      </c>
      <c r="K146" s="33" t="s">
        <v>2680</v>
      </c>
      <c r="L146" s="18">
        <f t="shared" si="5"/>
        <v>125</v>
      </c>
    </row>
    <row r="147" spans="1:12" ht="14.25" customHeight="1" x14ac:dyDescent="0.2">
      <c r="A147" s="18" t="s">
        <v>1376</v>
      </c>
      <c r="B147" s="18">
        <f t="shared" si="1"/>
        <v>36</v>
      </c>
      <c r="C147" s="29"/>
      <c r="D147" s="29"/>
      <c r="E147" s="18" t="s">
        <v>1377</v>
      </c>
      <c r="F147" s="28">
        <f t="shared" si="2"/>
        <v>76</v>
      </c>
      <c r="G147" s="18" t="s">
        <v>1378</v>
      </c>
      <c r="H147" s="28">
        <f t="shared" si="3"/>
        <v>193</v>
      </c>
      <c r="I147" s="33" t="s">
        <v>1379</v>
      </c>
      <c r="J147" s="30">
        <f t="shared" si="4"/>
        <v>83</v>
      </c>
      <c r="K147" s="33" t="s">
        <v>1380</v>
      </c>
      <c r="L147" s="18">
        <f t="shared" si="5"/>
        <v>124</v>
      </c>
    </row>
    <row r="148" spans="1:12" ht="14.25" customHeight="1" x14ac:dyDescent="0.2">
      <c r="A148" s="18" t="s">
        <v>3988</v>
      </c>
      <c r="B148" s="18">
        <f t="shared" si="1"/>
        <v>75</v>
      </c>
      <c r="C148" s="29"/>
      <c r="D148" s="29"/>
      <c r="E148" s="18" t="s">
        <v>3989</v>
      </c>
      <c r="F148" s="28">
        <f t="shared" si="2"/>
        <v>59</v>
      </c>
      <c r="G148" s="18" t="s">
        <v>3990</v>
      </c>
      <c r="H148" s="28">
        <f t="shared" si="3"/>
        <v>52</v>
      </c>
      <c r="I148" s="33" t="s">
        <v>3991</v>
      </c>
      <c r="J148" s="30">
        <f t="shared" si="4"/>
        <v>73</v>
      </c>
      <c r="K148" s="33" t="s">
        <v>3992</v>
      </c>
      <c r="L148" s="18">
        <f t="shared" si="5"/>
        <v>124</v>
      </c>
    </row>
    <row r="149" spans="1:12" ht="14.25" customHeight="1" x14ac:dyDescent="0.2">
      <c r="A149" s="18" t="s">
        <v>464</v>
      </c>
      <c r="B149" s="18">
        <f t="shared" si="1"/>
        <v>49</v>
      </c>
      <c r="C149" s="29"/>
      <c r="D149" s="29"/>
      <c r="E149" s="18" t="s">
        <v>466</v>
      </c>
      <c r="F149" s="28">
        <f t="shared" si="2"/>
        <v>126</v>
      </c>
      <c r="G149" s="18" t="s">
        <v>468</v>
      </c>
      <c r="H149" s="28">
        <f t="shared" si="3"/>
        <v>26</v>
      </c>
      <c r="I149" s="33" t="s">
        <v>469</v>
      </c>
      <c r="J149" s="30">
        <f t="shared" si="4"/>
        <v>130</v>
      </c>
      <c r="K149" s="33" t="s">
        <v>470</v>
      </c>
      <c r="L149" s="18">
        <f t="shared" si="5"/>
        <v>123</v>
      </c>
    </row>
    <row r="150" spans="1:12" ht="14.25" customHeight="1" x14ac:dyDescent="0.2">
      <c r="A150" s="18" t="s">
        <v>2597</v>
      </c>
      <c r="B150" s="18">
        <f t="shared" si="1"/>
        <v>87</v>
      </c>
      <c r="C150" s="32" t="s">
        <v>655</v>
      </c>
      <c r="D150" s="32" t="s">
        <v>2598</v>
      </c>
      <c r="E150" s="18" t="s">
        <v>2599</v>
      </c>
      <c r="F150" s="28">
        <f t="shared" si="2"/>
        <v>88</v>
      </c>
      <c r="G150" s="18" t="s">
        <v>2600</v>
      </c>
      <c r="H150" s="28">
        <f t="shared" si="3"/>
        <v>113</v>
      </c>
      <c r="I150" s="33" t="s">
        <v>54</v>
      </c>
      <c r="J150" s="30">
        <f t="shared" si="4"/>
        <v>3</v>
      </c>
      <c r="K150" s="33" t="s">
        <v>2601</v>
      </c>
      <c r="L150" s="18">
        <f t="shared" si="5"/>
        <v>123</v>
      </c>
    </row>
    <row r="151" spans="1:12" ht="14.25" customHeight="1" x14ac:dyDescent="0.2">
      <c r="A151" s="18" t="s">
        <v>3615</v>
      </c>
      <c r="B151" s="18">
        <f t="shared" si="1"/>
        <v>56</v>
      </c>
      <c r="C151" s="29"/>
      <c r="D151" s="29"/>
      <c r="E151" s="18" t="s">
        <v>3617</v>
      </c>
      <c r="F151" s="28">
        <f t="shared" si="2"/>
        <v>124</v>
      </c>
      <c r="G151" s="18" t="s">
        <v>54</v>
      </c>
      <c r="H151" s="28">
        <f t="shared" si="3"/>
        <v>3</v>
      </c>
      <c r="I151" s="33" t="s">
        <v>3619</v>
      </c>
      <c r="J151" s="30">
        <f t="shared" si="4"/>
        <v>128</v>
      </c>
      <c r="K151" s="33" t="s">
        <v>3620</v>
      </c>
      <c r="L151" s="18">
        <f t="shared" si="5"/>
        <v>121</v>
      </c>
    </row>
    <row r="152" spans="1:12" ht="14.25" customHeight="1" x14ac:dyDescent="0.2">
      <c r="A152" s="18" t="s">
        <v>515</v>
      </c>
      <c r="B152" s="18">
        <f t="shared" si="1"/>
        <v>54</v>
      </c>
      <c r="C152" s="29"/>
      <c r="D152" s="29"/>
      <c r="E152" s="18" t="s">
        <v>517</v>
      </c>
      <c r="F152" s="28">
        <f t="shared" si="2"/>
        <v>148</v>
      </c>
      <c r="G152" s="18" t="s">
        <v>518</v>
      </c>
      <c r="H152" s="28">
        <f t="shared" si="3"/>
        <v>56</v>
      </c>
      <c r="I152" s="33" t="s">
        <v>520</v>
      </c>
      <c r="J152" s="30">
        <f t="shared" si="4"/>
        <v>85</v>
      </c>
      <c r="K152" s="33" t="s">
        <v>521</v>
      </c>
      <c r="L152" s="18">
        <f t="shared" si="5"/>
        <v>120</v>
      </c>
    </row>
    <row r="153" spans="1:12" ht="14.25" customHeight="1" x14ac:dyDescent="0.2">
      <c r="A153" s="18" t="s">
        <v>699</v>
      </c>
      <c r="B153" s="18">
        <f t="shared" si="1"/>
        <v>76</v>
      </c>
      <c r="C153" s="29"/>
      <c r="D153" s="29"/>
      <c r="E153" s="18" t="s">
        <v>701</v>
      </c>
      <c r="F153" s="28">
        <f t="shared" si="2"/>
        <v>345</v>
      </c>
      <c r="G153" s="18" t="s">
        <v>703</v>
      </c>
      <c r="H153" s="28">
        <f t="shared" si="3"/>
        <v>121</v>
      </c>
      <c r="I153" s="33" t="s">
        <v>705</v>
      </c>
      <c r="J153" s="30">
        <f t="shared" si="4"/>
        <v>23</v>
      </c>
      <c r="K153" s="33" t="s">
        <v>706</v>
      </c>
      <c r="L153" s="18">
        <f t="shared" si="5"/>
        <v>119</v>
      </c>
    </row>
    <row r="154" spans="1:12" ht="14.25" customHeight="1" x14ac:dyDescent="0.2">
      <c r="A154" s="18" t="s">
        <v>4123</v>
      </c>
      <c r="B154" s="18">
        <f t="shared" si="1"/>
        <v>204</v>
      </c>
      <c r="C154" s="35" t="s">
        <v>59</v>
      </c>
      <c r="D154" s="32" t="s">
        <v>900</v>
      </c>
      <c r="E154" s="18" t="s">
        <v>4124</v>
      </c>
      <c r="F154" s="28">
        <f t="shared" si="2"/>
        <v>142</v>
      </c>
      <c r="G154" s="18" t="s">
        <v>4125</v>
      </c>
      <c r="H154" s="28">
        <f t="shared" si="3"/>
        <v>256</v>
      </c>
      <c r="I154" s="33" t="s">
        <v>4126</v>
      </c>
      <c r="J154" s="30">
        <f t="shared" si="4"/>
        <v>117</v>
      </c>
      <c r="K154" s="33" t="s">
        <v>4128</v>
      </c>
      <c r="L154" s="18">
        <f t="shared" si="5"/>
        <v>119</v>
      </c>
    </row>
    <row r="155" spans="1:12" ht="14.25" customHeight="1" x14ac:dyDescent="0.2">
      <c r="A155" s="18" t="s">
        <v>242</v>
      </c>
      <c r="B155" s="18">
        <f t="shared" si="1"/>
        <v>2</v>
      </c>
      <c r="C155" s="29">
        <v>-999</v>
      </c>
      <c r="D155" s="29">
        <v>-999</v>
      </c>
      <c r="E155" s="18" t="s">
        <v>123</v>
      </c>
      <c r="F155" s="28">
        <f t="shared" si="2"/>
        <v>3</v>
      </c>
      <c r="G155" s="18" t="s">
        <v>54</v>
      </c>
      <c r="H155" s="28">
        <f t="shared" si="3"/>
        <v>3</v>
      </c>
      <c r="I155" s="33" t="s">
        <v>2073</v>
      </c>
      <c r="J155" s="30">
        <f t="shared" si="4"/>
        <v>7</v>
      </c>
      <c r="K155" s="33" t="s">
        <v>3448</v>
      </c>
      <c r="L155" s="18">
        <f t="shared" si="5"/>
        <v>118</v>
      </c>
    </row>
    <row r="156" spans="1:12" ht="14.25" customHeight="1" x14ac:dyDescent="0.2">
      <c r="A156" s="18" t="s">
        <v>743</v>
      </c>
      <c r="B156" s="18">
        <f t="shared" si="1"/>
        <v>106</v>
      </c>
      <c r="C156" s="29"/>
      <c r="D156" s="29"/>
      <c r="E156" s="18" t="s">
        <v>745</v>
      </c>
      <c r="F156" s="28">
        <f t="shared" si="2"/>
        <v>320</v>
      </c>
      <c r="G156" s="18" t="s">
        <v>747</v>
      </c>
      <c r="H156" s="28">
        <f t="shared" si="3"/>
        <v>438</v>
      </c>
      <c r="I156" s="33" t="s">
        <v>749</v>
      </c>
      <c r="J156" s="30">
        <f t="shared" si="4"/>
        <v>412</v>
      </c>
      <c r="K156" s="33" t="s">
        <v>750</v>
      </c>
      <c r="L156" s="18">
        <f t="shared" si="5"/>
        <v>117</v>
      </c>
    </row>
    <row r="157" spans="1:12" ht="14.25" customHeight="1" x14ac:dyDescent="0.2">
      <c r="A157" s="18" t="s">
        <v>763</v>
      </c>
      <c r="B157" s="18">
        <f t="shared" si="1"/>
        <v>88</v>
      </c>
      <c r="C157" s="29"/>
      <c r="D157" s="29"/>
      <c r="E157" s="18" t="s">
        <v>764</v>
      </c>
      <c r="F157" s="28">
        <f t="shared" si="2"/>
        <v>94</v>
      </c>
      <c r="G157" s="18" t="s">
        <v>765</v>
      </c>
      <c r="H157" s="28">
        <f t="shared" si="3"/>
        <v>66</v>
      </c>
      <c r="I157" s="33" t="s">
        <v>766</v>
      </c>
      <c r="J157" s="30">
        <f t="shared" si="4"/>
        <v>193</v>
      </c>
      <c r="K157" s="33" t="s">
        <v>767</v>
      </c>
      <c r="L157" s="18">
        <f t="shared" si="5"/>
        <v>115</v>
      </c>
    </row>
    <row r="158" spans="1:12" ht="14.25" customHeight="1" x14ac:dyDescent="0.2">
      <c r="A158" s="18" t="s">
        <v>1931</v>
      </c>
      <c r="B158" s="18">
        <f t="shared" si="1"/>
        <v>64</v>
      </c>
      <c r="C158" s="29"/>
      <c r="D158" s="29"/>
      <c r="E158" s="18" t="s">
        <v>1932</v>
      </c>
      <c r="F158" s="28">
        <f t="shared" si="2"/>
        <v>181</v>
      </c>
      <c r="G158" s="18" t="s">
        <v>1934</v>
      </c>
      <c r="H158" s="28">
        <f t="shared" si="3"/>
        <v>209</v>
      </c>
      <c r="I158" s="33" t="s">
        <v>1935</v>
      </c>
      <c r="J158" s="30">
        <f t="shared" si="4"/>
        <v>88</v>
      </c>
      <c r="K158" s="33" t="s">
        <v>1936</v>
      </c>
      <c r="L158" s="18">
        <f t="shared" si="5"/>
        <v>115</v>
      </c>
    </row>
    <row r="159" spans="1:12" ht="14.25" customHeight="1" x14ac:dyDescent="0.2">
      <c r="A159" s="18" t="s">
        <v>2138</v>
      </c>
      <c r="B159" s="18">
        <f t="shared" si="1"/>
        <v>153</v>
      </c>
      <c r="C159" s="29"/>
      <c r="D159" s="29"/>
      <c r="E159" s="18" t="s">
        <v>2139</v>
      </c>
      <c r="F159" s="28">
        <f t="shared" si="2"/>
        <v>63</v>
      </c>
      <c r="G159" s="18" t="s">
        <v>242</v>
      </c>
      <c r="H159" s="28">
        <f t="shared" si="3"/>
        <v>2</v>
      </c>
      <c r="I159" s="33" t="s">
        <v>2141</v>
      </c>
      <c r="J159" s="30">
        <f t="shared" si="4"/>
        <v>79</v>
      </c>
      <c r="K159" s="33" t="s">
        <v>2142</v>
      </c>
      <c r="L159" s="18">
        <f t="shared" si="5"/>
        <v>115</v>
      </c>
    </row>
    <row r="160" spans="1:12" ht="14.25" customHeight="1" x14ac:dyDescent="0.2">
      <c r="A160" s="18" t="s">
        <v>1606</v>
      </c>
      <c r="B160" s="18">
        <f t="shared" si="1"/>
        <v>45</v>
      </c>
      <c r="C160" s="29"/>
      <c r="D160" s="29"/>
      <c r="E160" s="18" t="s">
        <v>1608</v>
      </c>
      <c r="F160" s="28">
        <f t="shared" si="2"/>
        <v>79</v>
      </c>
      <c r="G160" s="18" t="s">
        <v>1610</v>
      </c>
      <c r="H160" s="28">
        <f t="shared" si="3"/>
        <v>97</v>
      </c>
      <c r="I160" s="33" t="s">
        <v>1612</v>
      </c>
      <c r="J160" s="30">
        <f t="shared" si="4"/>
        <v>61</v>
      </c>
      <c r="K160" s="33" t="s">
        <v>1613</v>
      </c>
      <c r="L160" s="18">
        <f t="shared" si="5"/>
        <v>114</v>
      </c>
    </row>
    <row r="161" spans="1:12" ht="14.25" customHeight="1" x14ac:dyDescent="0.2">
      <c r="A161" s="18" t="s">
        <v>754</v>
      </c>
      <c r="B161" s="18">
        <f t="shared" si="1"/>
        <v>95</v>
      </c>
      <c r="C161" s="29"/>
      <c r="D161" s="29"/>
      <c r="E161" s="18" t="s">
        <v>756</v>
      </c>
      <c r="F161" s="28">
        <f t="shared" si="2"/>
        <v>101</v>
      </c>
      <c r="G161" s="18" t="s">
        <v>757</v>
      </c>
      <c r="H161" s="28">
        <f t="shared" si="3"/>
        <v>23</v>
      </c>
      <c r="I161" s="33" t="s">
        <v>758</v>
      </c>
      <c r="J161" s="30">
        <f t="shared" si="4"/>
        <v>119</v>
      </c>
      <c r="K161" s="33" t="s">
        <v>759</v>
      </c>
      <c r="L161" s="18">
        <f t="shared" si="5"/>
        <v>113</v>
      </c>
    </row>
    <row r="162" spans="1:12" ht="14.25" customHeight="1" x14ac:dyDescent="0.2">
      <c r="A162" s="18" t="s">
        <v>4288</v>
      </c>
      <c r="B162" s="18">
        <f t="shared" si="1"/>
        <v>309</v>
      </c>
      <c r="C162" s="29"/>
      <c r="D162" s="29"/>
      <c r="E162" s="18" t="s">
        <v>4290</v>
      </c>
      <c r="F162" s="28">
        <f t="shared" si="2"/>
        <v>147</v>
      </c>
      <c r="G162" s="18" t="s">
        <v>4292</v>
      </c>
      <c r="H162" s="28">
        <f t="shared" si="3"/>
        <v>91</v>
      </c>
      <c r="I162" s="33" t="s">
        <v>4293</v>
      </c>
      <c r="J162" s="30">
        <f t="shared" si="4"/>
        <v>85</v>
      </c>
      <c r="K162" s="33" t="s">
        <v>4294</v>
      </c>
      <c r="L162" s="18">
        <f t="shared" si="5"/>
        <v>113</v>
      </c>
    </row>
    <row r="163" spans="1:12" ht="14.25" customHeight="1" x14ac:dyDescent="0.2">
      <c r="A163" s="18" t="s">
        <v>1461</v>
      </c>
      <c r="B163" s="18">
        <f t="shared" si="1"/>
        <v>61</v>
      </c>
      <c r="C163" s="29"/>
      <c r="D163" s="29"/>
      <c r="E163" s="18" t="s">
        <v>1462</v>
      </c>
      <c r="F163" s="28">
        <f t="shared" si="2"/>
        <v>52</v>
      </c>
      <c r="G163" s="18" t="s">
        <v>1463</v>
      </c>
      <c r="H163" s="28">
        <f t="shared" si="3"/>
        <v>100</v>
      </c>
      <c r="I163" s="33" t="s">
        <v>1465</v>
      </c>
      <c r="J163" s="30">
        <f t="shared" si="4"/>
        <v>120</v>
      </c>
      <c r="K163" s="33" t="s">
        <v>1466</v>
      </c>
      <c r="L163" s="18">
        <f t="shared" si="5"/>
        <v>112</v>
      </c>
    </row>
    <row r="164" spans="1:12" ht="14.25" customHeight="1" x14ac:dyDescent="0.2">
      <c r="A164" s="18" t="s">
        <v>4464</v>
      </c>
      <c r="B164" s="18">
        <f t="shared" si="1"/>
        <v>18</v>
      </c>
      <c r="C164" s="32">
        <v>3</v>
      </c>
      <c r="D164" s="32">
        <v>3</v>
      </c>
      <c r="E164" s="18" t="s">
        <v>4465</v>
      </c>
      <c r="F164" s="28">
        <f t="shared" si="2"/>
        <v>167</v>
      </c>
      <c r="G164" s="18" t="s">
        <v>4466</v>
      </c>
      <c r="H164" s="28">
        <f t="shared" si="3"/>
        <v>176</v>
      </c>
      <c r="I164" s="33" t="s">
        <v>4467</v>
      </c>
      <c r="J164" s="30">
        <f t="shared" si="4"/>
        <v>59</v>
      </c>
      <c r="K164" s="33" t="s">
        <v>4468</v>
      </c>
      <c r="L164" s="18">
        <f t="shared" si="5"/>
        <v>112</v>
      </c>
    </row>
    <row r="165" spans="1:12" ht="14.25" customHeight="1" x14ac:dyDescent="0.2">
      <c r="A165" s="18" t="s">
        <v>4625</v>
      </c>
      <c r="B165" s="18">
        <f t="shared" si="1"/>
        <v>89</v>
      </c>
      <c r="C165" s="29"/>
      <c r="D165" s="29"/>
      <c r="E165" s="18" t="s">
        <v>4626</v>
      </c>
      <c r="F165" s="28">
        <f t="shared" si="2"/>
        <v>141</v>
      </c>
      <c r="G165" s="18" t="s">
        <v>4627</v>
      </c>
      <c r="H165" s="28">
        <f t="shared" si="3"/>
        <v>52</v>
      </c>
      <c r="I165" s="33" t="s">
        <v>4628</v>
      </c>
      <c r="J165" s="30">
        <f t="shared" si="4"/>
        <v>165</v>
      </c>
      <c r="K165" s="33" t="s">
        <v>4630</v>
      </c>
      <c r="L165" s="18">
        <f t="shared" si="5"/>
        <v>112</v>
      </c>
    </row>
    <row r="166" spans="1:12" ht="14.25" customHeight="1" x14ac:dyDescent="0.2">
      <c r="A166" s="18" t="s">
        <v>959</v>
      </c>
      <c r="B166" s="18">
        <f t="shared" si="1"/>
        <v>42</v>
      </c>
      <c r="C166" s="34">
        <v>7</v>
      </c>
      <c r="D166" s="34"/>
      <c r="E166" s="18" t="s">
        <v>960</v>
      </c>
      <c r="F166" s="28">
        <f t="shared" si="2"/>
        <v>56</v>
      </c>
      <c r="G166" s="18" t="s">
        <v>623</v>
      </c>
      <c r="H166" s="28">
        <f t="shared" si="3"/>
        <v>4</v>
      </c>
      <c r="I166" s="33" t="s">
        <v>961</v>
      </c>
      <c r="J166" s="30">
        <f t="shared" si="4"/>
        <v>17</v>
      </c>
      <c r="K166" s="33" t="s">
        <v>962</v>
      </c>
      <c r="L166" s="18">
        <f t="shared" si="5"/>
        <v>111</v>
      </c>
    </row>
    <row r="167" spans="1:12" ht="14.25" customHeight="1" x14ac:dyDescent="0.2">
      <c r="A167" s="18" t="s">
        <v>4796</v>
      </c>
      <c r="B167" s="18">
        <f t="shared" si="1"/>
        <v>97</v>
      </c>
      <c r="C167" s="29"/>
      <c r="D167" s="29"/>
      <c r="E167" s="18" t="s">
        <v>4798</v>
      </c>
      <c r="F167" s="28">
        <f t="shared" si="2"/>
        <v>46</v>
      </c>
      <c r="G167" s="18" t="s">
        <v>4799</v>
      </c>
      <c r="H167" s="28">
        <f t="shared" si="3"/>
        <v>29</v>
      </c>
      <c r="I167" s="33" t="s">
        <v>4800</v>
      </c>
      <c r="J167" s="30">
        <f t="shared" si="4"/>
        <v>120</v>
      </c>
      <c r="K167" s="33" t="s">
        <v>4801</v>
      </c>
      <c r="L167" s="18">
        <f t="shared" si="5"/>
        <v>111</v>
      </c>
    </row>
    <row r="168" spans="1:12" ht="14.25" customHeight="1" x14ac:dyDescent="0.2">
      <c r="A168" s="18" t="s">
        <v>1790</v>
      </c>
      <c r="B168" s="18">
        <f t="shared" si="1"/>
        <v>64</v>
      </c>
      <c r="C168" s="29"/>
      <c r="D168" s="29"/>
      <c r="E168" s="18" t="s">
        <v>1791</v>
      </c>
      <c r="F168" s="28">
        <f t="shared" si="2"/>
        <v>13</v>
      </c>
      <c r="G168" s="18" t="s">
        <v>1792</v>
      </c>
      <c r="H168" s="28">
        <f t="shared" si="3"/>
        <v>108</v>
      </c>
      <c r="I168" s="33" t="s">
        <v>1793</v>
      </c>
      <c r="J168" s="30">
        <f t="shared" si="4"/>
        <v>167</v>
      </c>
      <c r="K168" s="33" t="s">
        <v>1794</v>
      </c>
      <c r="L168" s="18">
        <f t="shared" si="5"/>
        <v>110</v>
      </c>
    </row>
    <row r="169" spans="1:12" ht="14.25" customHeight="1" x14ac:dyDescent="0.2">
      <c r="A169" s="18" t="s">
        <v>4756</v>
      </c>
      <c r="B169" s="18">
        <f t="shared" si="1"/>
        <v>27</v>
      </c>
      <c r="C169" s="29"/>
      <c r="D169" s="29"/>
      <c r="E169" s="18" t="s">
        <v>4757</v>
      </c>
      <c r="F169" s="28">
        <f t="shared" si="2"/>
        <v>69</v>
      </c>
      <c r="G169" s="18" t="s">
        <v>4758</v>
      </c>
      <c r="H169" s="28">
        <f t="shared" si="3"/>
        <v>34</v>
      </c>
      <c r="I169" s="33" t="s">
        <v>4759</v>
      </c>
      <c r="J169" s="30">
        <f t="shared" si="4"/>
        <v>55</v>
      </c>
      <c r="K169" s="33" t="s">
        <v>4760</v>
      </c>
      <c r="L169" s="18">
        <f t="shared" si="5"/>
        <v>110</v>
      </c>
    </row>
    <row r="170" spans="1:12" ht="14.25" customHeight="1" x14ac:dyDescent="0.2">
      <c r="A170" s="18" t="s">
        <v>230</v>
      </c>
      <c r="B170" s="18">
        <f t="shared" si="1"/>
        <v>145</v>
      </c>
      <c r="C170" s="29"/>
      <c r="D170" s="29"/>
      <c r="E170" s="18" t="s">
        <v>232</v>
      </c>
      <c r="F170" s="28">
        <f t="shared" si="2"/>
        <v>164</v>
      </c>
      <c r="G170" s="18" t="s">
        <v>234</v>
      </c>
      <c r="H170" s="28">
        <f t="shared" si="3"/>
        <v>165</v>
      </c>
      <c r="I170" s="33" t="s">
        <v>235</v>
      </c>
      <c r="J170" s="30">
        <f t="shared" si="4"/>
        <v>206</v>
      </c>
      <c r="K170" s="33" t="s">
        <v>236</v>
      </c>
      <c r="L170" s="18">
        <f t="shared" si="5"/>
        <v>109</v>
      </c>
    </row>
    <row r="171" spans="1:12" ht="14.25" customHeight="1" x14ac:dyDescent="0.2">
      <c r="A171" s="18" t="s">
        <v>2131</v>
      </c>
      <c r="B171" s="18">
        <f t="shared" si="1"/>
        <v>227</v>
      </c>
      <c r="C171" s="29"/>
      <c r="D171" s="29"/>
      <c r="E171" s="18" t="s">
        <v>2133</v>
      </c>
      <c r="F171" s="28">
        <f t="shared" si="2"/>
        <v>473</v>
      </c>
      <c r="G171" s="18" t="s">
        <v>54</v>
      </c>
      <c r="H171" s="28">
        <f t="shared" si="3"/>
        <v>3</v>
      </c>
      <c r="I171" s="33" t="s">
        <v>2135</v>
      </c>
      <c r="J171" s="30">
        <f t="shared" si="4"/>
        <v>181</v>
      </c>
      <c r="K171" s="33" t="s">
        <v>2136</v>
      </c>
      <c r="L171" s="18">
        <f t="shared" si="5"/>
        <v>109</v>
      </c>
    </row>
    <row r="172" spans="1:12" ht="14.25" customHeight="1" x14ac:dyDescent="0.2">
      <c r="A172" s="18" t="s">
        <v>2217</v>
      </c>
      <c r="B172" s="18">
        <f t="shared" si="1"/>
        <v>19</v>
      </c>
      <c r="C172" s="29"/>
      <c r="D172" s="29"/>
      <c r="E172" s="18" t="s">
        <v>2218</v>
      </c>
      <c r="F172" s="28">
        <f t="shared" si="2"/>
        <v>139</v>
      </c>
      <c r="G172" s="18" t="s">
        <v>2220</v>
      </c>
      <c r="H172" s="28">
        <f t="shared" si="3"/>
        <v>31</v>
      </c>
      <c r="I172" s="33" t="s">
        <v>2221</v>
      </c>
      <c r="J172" s="30">
        <f t="shared" si="4"/>
        <v>18</v>
      </c>
      <c r="K172" s="33" t="s">
        <v>2222</v>
      </c>
      <c r="L172" s="18">
        <f t="shared" si="5"/>
        <v>109</v>
      </c>
    </row>
    <row r="173" spans="1:12" ht="14.25" customHeight="1" x14ac:dyDescent="0.2">
      <c r="A173" s="18" t="s">
        <v>183</v>
      </c>
      <c r="B173" s="18">
        <f t="shared" si="1"/>
        <v>14</v>
      </c>
      <c r="C173" s="32">
        <v>10</v>
      </c>
      <c r="D173" s="32">
        <v>0</v>
      </c>
      <c r="E173" s="18" t="s">
        <v>2430</v>
      </c>
      <c r="F173" s="28">
        <f t="shared" si="2"/>
        <v>20</v>
      </c>
      <c r="G173" s="18" t="s">
        <v>2431</v>
      </c>
      <c r="H173" s="28">
        <f t="shared" si="3"/>
        <v>2</v>
      </c>
      <c r="I173" s="33" t="s">
        <v>2432</v>
      </c>
      <c r="J173" s="30">
        <f t="shared" si="4"/>
        <v>18</v>
      </c>
      <c r="K173" s="33" t="s">
        <v>2433</v>
      </c>
      <c r="L173" s="18">
        <f t="shared" si="5"/>
        <v>109</v>
      </c>
    </row>
    <row r="174" spans="1:12" ht="14.25" customHeight="1" x14ac:dyDescent="0.2">
      <c r="A174" s="18" t="s">
        <v>3748</v>
      </c>
      <c r="B174" s="18">
        <f t="shared" si="1"/>
        <v>64</v>
      </c>
      <c r="C174" s="29"/>
      <c r="D174" s="29"/>
      <c r="E174" s="18" t="s">
        <v>3749</v>
      </c>
      <c r="F174" s="28">
        <f t="shared" si="2"/>
        <v>218</v>
      </c>
      <c r="G174" s="18" t="s">
        <v>54</v>
      </c>
      <c r="H174" s="28">
        <f t="shared" si="3"/>
        <v>3</v>
      </c>
      <c r="I174" s="33" t="s">
        <v>3751</v>
      </c>
      <c r="J174" s="30">
        <f t="shared" si="4"/>
        <v>109</v>
      </c>
      <c r="K174" s="33" t="s">
        <v>3752</v>
      </c>
      <c r="L174" s="18">
        <f t="shared" si="5"/>
        <v>109</v>
      </c>
    </row>
    <row r="175" spans="1:12" ht="14.25" customHeight="1" x14ac:dyDescent="0.2">
      <c r="A175" s="18" t="s">
        <v>2518</v>
      </c>
      <c r="B175" s="18">
        <f t="shared" si="1"/>
        <v>63</v>
      </c>
      <c r="C175" s="29"/>
      <c r="D175" s="29"/>
      <c r="E175" s="18" t="s">
        <v>2519</v>
      </c>
      <c r="F175" s="28">
        <f t="shared" si="2"/>
        <v>409</v>
      </c>
      <c r="G175" s="18" t="s">
        <v>2521</v>
      </c>
      <c r="H175" s="28">
        <f t="shared" si="3"/>
        <v>156</v>
      </c>
      <c r="I175" s="33" t="s">
        <v>2522</v>
      </c>
      <c r="J175" s="30">
        <f t="shared" si="4"/>
        <v>540</v>
      </c>
      <c r="K175" s="33" t="s">
        <v>2523</v>
      </c>
      <c r="L175" s="18">
        <f t="shared" si="5"/>
        <v>107</v>
      </c>
    </row>
    <row r="176" spans="1:12" ht="14.25" customHeight="1" x14ac:dyDescent="0.2">
      <c r="A176" s="18" t="s">
        <v>3249</v>
      </c>
      <c r="B176" s="18">
        <f t="shared" si="1"/>
        <v>126</v>
      </c>
      <c r="C176" s="29"/>
      <c r="D176" s="29"/>
      <c r="E176" s="18" t="s">
        <v>3251</v>
      </c>
      <c r="F176" s="28">
        <f t="shared" si="2"/>
        <v>512</v>
      </c>
      <c r="G176" s="18" t="s">
        <v>3253</v>
      </c>
      <c r="H176" s="28">
        <f t="shared" si="3"/>
        <v>112</v>
      </c>
      <c r="I176" s="33" t="s">
        <v>3254</v>
      </c>
      <c r="J176" s="30">
        <f t="shared" si="4"/>
        <v>107</v>
      </c>
      <c r="K176" s="33" t="s">
        <v>3255</v>
      </c>
      <c r="L176" s="18">
        <f t="shared" si="5"/>
        <v>107</v>
      </c>
    </row>
    <row r="177" spans="1:12" ht="14.25" customHeight="1" x14ac:dyDescent="0.2">
      <c r="A177" s="18" t="s">
        <v>4977</v>
      </c>
      <c r="B177" s="18">
        <f t="shared" si="1"/>
        <v>192</v>
      </c>
      <c r="C177" s="29"/>
      <c r="D177" s="29"/>
      <c r="E177" s="18" t="s">
        <v>4978</v>
      </c>
      <c r="F177" s="28">
        <f t="shared" si="2"/>
        <v>262</v>
      </c>
      <c r="G177" s="18" t="s">
        <v>4979</v>
      </c>
      <c r="H177" s="28">
        <f t="shared" si="3"/>
        <v>100</v>
      </c>
      <c r="I177" s="33" t="s">
        <v>4980</v>
      </c>
      <c r="J177" s="30">
        <f t="shared" si="4"/>
        <v>154</v>
      </c>
      <c r="K177" s="33" t="s">
        <v>4981</v>
      </c>
      <c r="L177" s="18">
        <f t="shared" si="5"/>
        <v>107</v>
      </c>
    </row>
    <row r="178" spans="1:12" ht="14.25" customHeight="1" x14ac:dyDescent="0.2">
      <c r="A178" s="18" t="s">
        <v>5001</v>
      </c>
      <c r="B178" s="18">
        <f t="shared" si="1"/>
        <v>36</v>
      </c>
      <c r="C178" s="29"/>
      <c r="D178" s="29"/>
      <c r="E178" s="18" t="s">
        <v>5002</v>
      </c>
      <c r="F178" s="28">
        <f t="shared" si="2"/>
        <v>202</v>
      </c>
      <c r="G178" s="18" t="s">
        <v>5004</v>
      </c>
      <c r="H178" s="28">
        <f t="shared" si="3"/>
        <v>36</v>
      </c>
      <c r="I178" s="33" t="s">
        <v>513</v>
      </c>
      <c r="J178" s="30">
        <f t="shared" si="4"/>
        <v>3</v>
      </c>
      <c r="K178" s="33" t="s">
        <v>5005</v>
      </c>
      <c r="L178" s="18">
        <f t="shared" si="5"/>
        <v>107</v>
      </c>
    </row>
    <row r="179" spans="1:12" ht="14.25" customHeight="1" x14ac:dyDescent="0.2">
      <c r="A179" s="18" t="s">
        <v>4498</v>
      </c>
      <c r="B179" s="18">
        <f t="shared" si="1"/>
        <v>81</v>
      </c>
      <c r="C179" s="29"/>
      <c r="D179" s="29"/>
      <c r="E179" s="18" t="s">
        <v>4499</v>
      </c>
      <c r="F179" s="28">
        <f t="shared" si="2"/>
        <v>66</v>
      </c>
      <c r="G179" s="18" t="s">
        <v>4500</v>
      </c>
      <c r="H179" s="28">
        <f t="shared" si="3"/>
        <v>140</v>
      </c>
      <c r="I179" s="33" t="s">
        <v>4502</v>
      </c>
      <c r="J179" s="30">
        <f t="shared" si="4"/>
        <v>93</v>
      </c>
      <c r="K179" s="33" t="s">
        <v>4504</v>
      </c>
      <c r="L179" s="18">
        <f t="shared" si="5"/>
        <v>106</v>
      </c>
    </row>
    <row r="180" spans="1:12" ht="14.25" customHeight="1" x14ac:dyDescent="0.2">
      <c r="A180" s="18" t="s">
        <v>2635</v>
      </c>
      <c r="B180" s="18">
        <f t="shared" si="1"/>
        <v>4</v>
      </c>
      <c r="C180" s="29">
        <v>-999</v>
      </c>
      <c r="D180" s="29">
        <v>-999</v>
      </c>
      <c r="E180" s="18" t="s">
        <v>2636</v>
      </c>
      <c r="F180" s="28">
        <f t="shared" si="2"/>
        <v>3</v>
      </c>
      <c r="G180" s="18" t="s">
        <v>2637</v>
      </c>
      <c r="H180" s="28">
        <f t="shared" si="3"/>
        <v>3</v>
      </c>
      <c r="I180" s="33" t="s">
        <v>2638</v>
      </c>
      <c r="J180" s="30">
        <f t="shared" si="4"/>
        <v>220</v>
      </c>
      <c r="K180" s="33" t="s">
        <v>2640</v>
      </c>
      <c r="L180" s="18">
        <f t="shared" si="5"/>
        <v>105</v>
      </c>
    </row>
    <row r="181" spans="1:12" ht="14.25" customHeight="1" x14ac:dyDescent="0.2">
      <c r="A181" s="18" t="s">
        <v>3487</v>
      </c>
      <c r="B181" s="18">
        <f t="shared" si="1"/>
        <v>34</v>
      </c>
      <c r="C181" s="29"/>
      <c r="D181" s="29"/>
      <c r="E181" s="18" t="s">
        <v>3488</v>
      </c>
      <c r="F181" s="28">
        <f t="shared" si="2"/>
        <v>134</v>
      </c>
      <c r="G181" s="18" t="s">
        <v>3489</v>
      </c>
      <c r="H181" s="28">
        <f t="shared" si="3"/>
        <v>83</v>
      </c>
      <c r="I181" s="33" t="s">
        <v>3490</v>
      </c>
      <c r="J181" s="30">
        <f t="shared" si="4"/>
        <v>218</v>
      </c>
      <c r="K181" s="33" t="s">
        <v>3492</v>
      </c>
      <c r="L181" s="18">
        <f t="shared" si="5"/>
        <v>105</v>
      </c>
    </row>
    <row r="182" spans="1:12" ht="14.25" customHeight="1" x14ac:dyDescent="0.2">
      <c r="A182" s="18" t="s">
        <v>3653</v>
      </c>
      <c r="B182" s="18">
        <f t="shared" si="1"/>
        <v>114</v>
      </c>
      <c r="C182" s="29"/>
      <c r="D182" s="29"/>
      <c r="E182" s="18" t="s">
        <v>3655</v>
      </c>
      <c r="F182" s="28">
        <f t="shared" si="2"/>
        <v>364</v>
      </c>
      <c r="G182" s="18" t="s">
        <v>3657</v>
      </c>
      <c r="H182" s="28">
        <f t="shared" si="3"/>
        <v>88</v>
      </c>
      <c r="I182" s="33" t="s">
        <v>3658</v>
      </c>
      <c r="J182" s="30">
        <f t="shared" si="4"/>
        <v>273</v>
      </c>
      <c r="K182" s="33" t="s">
        <v>3660</v>
      </c>
      <c r="L182" s="18">
        <f t="shared" si="5"/>
        <v>105</v>
      </c>
    </row>
    <row r="183" spans="1:12" ht="14.25" customHeight="1" x14ac:dyDescent="0.2">
      <c r="A183" s="18" t="s">
        <v>1425</v>
      </c>
      <c r="B183" s="18">
        <f t="shared" si="1"/>
        <v>92</v>
      </c>
      <c r="C183" s="29"/>
      <c r="D183" s="29"/>
      <c r="E183" s="18" t="s">
        <v>1426</v>
      </c>
      <c r="F183" s="28">
        <f t="shared" si="2"/>
        <v>194</v>
      </c>
      <c r="G183" s="18" t="s">
        <v>1314</v>
      </c>
      <c r="H183" s="28">
        <f t="shared" si="3"/>
        <v>2</v>
      </c>
      <c r="I183" s="33" t="s">
        <v>1428</v>
      </c>
      <c r="J183" s="30">
        <f t="shared" si="4"/>
        <v>120</v>
      </c>
      <c r="K183" s="33" t="s">
        <v>1429</v>
      </c>
      <c r="L183" s="18">
        <f t="shared" si="5"/>
        <v>104</v>
      </c>
    </row>
    <row r="184" spans="1:12" ht="14.25" customHeight="1" x14ac:dyDescent="0.2">
      <c r="A184" s="18" t="s">
        <v>4322</v>
      </c>
      <c r="B184" s="18">
        <f t="shared" si="1"/>
        <v>147</v>
      </c>
      <c r="C184" s="29"/>
      <c r="D184" s="29"/>
      <c r="E184" s="18" t="s">
        <v>4323</v>
      </c>
      <c r="F184" s="28">
        <f t="shared" si="2"/>
        <v>209</v>
      </c>
      <c r="G184" s="18" t="s">
        <v>4325</v>
      </c>
      <c r="H184" s="28">
        <f t="shared" si="3"/>
        <v>93</v>
      </c>
      <c r="I184" s="33" t="s">
        <v>4327</v>
      </c>
      <c r="J184" s="30">
        <f t="shared" si="4"/>
        <v>227</v>
      </c>
      <c r="K184" s="33" t="s">
        <v>4328</v>
      </c>
      <c r="L184" s="18">
        <f t="shared" si="5"/>
        <v>104</v>
      </c>
    </row>
    <row r="185" spans="1:12" ht="14.25" customHeight="1" x14ac:dyDescent="0.2">
      <c r="A185" s="18" t="s">
        <v>298</v>
      </c>
      <c r="B185" s="18">
        <f t="shared" si="1"/>
        <v>51</v>
      </c>
      <c r="C185" s="29"/>
      <c r="D185" s="29"/>
      <c r="E185" s="18" t="s">
        <v>300</v>
      </c>
      <c r="F185" s="28">
        <f t="shared" si="2"/>
        <v>174</v>
      </c>
      <c r="G185" s="18" t="s">
        <v>302</v>
      </c>
      <c r="H185" s="28">
        <f t="shared" si="3"/>
        <v>109</v>
      </c>
      <c r="I185" s="33" t="s">
        <v>304</v>
      </c>
      <c r="J185" s="30">
        <f t="shared" si="4"/>
        <v>88</v>
      </c>
      <c r="K185" s="33" t="s">
        <v>305</v>
      </c>
      <c r="L185" s="18">
        <f t="shared" si="5"/>
        <v>103</v>
      </c>
    </row>
    <row r="186" spans="1:12" ht="14.25" customHeight="1" x14ac:dyDescent="0.2">
      <c r="A186" s="18" t="s">
        <v>1167</v>
      </c>
      <c r="B186" s="18">
        <f t="shared" si="1"/>
        <v>171</v>
      </c>
      <c r="C186" s="29"/>
      <c r="D186" s="29"/>
      <c r="E186" s="18" t="s">
        <v>1169</v>
      </c>
      <c r="F186" s="28">
        <f t="shared" si="2"/>
        <v>232</v>
      </c>
      <c r="G186" s="18" t="s">
        <v>1171</v>
      </c>
      <c r="H186" s="28">
        <f t="shared" si="3"/>
        <v>154</v>
      </c>
      <c r="I186" s="33" t="s">
        <v>1173</v>
      </c>
      <c r="J186" s="30">
        <f t="shared" si="4"/>
        <v>84</v>
      </c>
      <c r="K186" s="33" t="s">
        <v>1174</v>
      </c>
      <c r="L186" s="18">
        <f t="shared" si="5"/>
        <v>103</v>
      </c>
    </row>
    <row r="187" spans="1:12" ht="14.25" customHeight="1" x14ac:dyDescent="0.2">
      <c r="A187" s="18" t="s">
        <v>2395</v>
      </c>
      <c r="B187" s="18">
        <f t="shared" si="1"/>
        <v>14</v>
      </c>
      <c r="C187" s="29"/>
      <c r="D187" s="29"/>
      <c r="E187" s="18" t="s">
        <v>2397</v>
      </c>
      <c r="F187" s="28">
        <f t="shared" si="2"/>
        <v>1</v>
      </c>
      <c r="G187" s="18" t="s">
        <v>2398</v>
      </c>
      <c r="H187" s="28">
        <f t="shared" si="3"/>
        <v>3</v>
      </c>
      <c r="I187" s="33" t="s">
        <v>2399</v>
      </c>
      <c r="J187" s="30">
        <f t="shared" si="4"/>
        <v>113</v>
      </c>
      <c r="K187" s="33" t="s">
        <v>2400</v>
      </c>
      <c r="L187" s="18">
        <f t="shared" si="5"/>
        <v>103</v>
      </c>
    </row>
    <row r="188" spans="1:12" ht="14.25" customHeight="1" x14ac:dyDescent="0.2">
      <c r="A188" s="18" t="s">
        <v>54</v>
      </c>
      <c r="B188" s="18">
        <f t="shared" si="1"/>
        <v>3</v>
      </c>
      <c r="C188" s="29"/>
      <c r="D188" s="29"/>
      <c r="E188" s="18" t="s">
        <v>4478</v>
      </c>
      <c r="F188" s="28">
        <f t="shared" si="2"/>
        <v>522</v>
      </c>
      <c r="G188" s="18" t="s">
        <v>4480</v>
      </c>
      <c r="H188" s="28">
        <f t="shared" si="3"/>
        <v>110</v>
      </c>
      <c r="I188" s="33" t="s">
        <v>4481</v>
      </c>
      <c r="J188" s="30">
        <f t="shared" si="4"/>
        <v>185</v>
      </c>
      <c r="K188" s="33" t="s">
        <v>4482</v>
      </c>
      <c r="L188" s="18">
        <f t="shared" si="5"/>
        <v>103</v>
      </c>
    </row>
    <row r="189" spans="1:12" ht="14.25" customHeight="1" x14ac:dyDescent="0.2">
      <c r="A189" s="18" t="s">
        <v>2525</v>
      </c>
      <c r="B189" s="18">
        <f t="shared" si="1"/>
        <v>90</v>
      </c>
      <c r="C189" s="29"/>
      <c r="D189" s="29"/>
      <c r="E189" s="18" t="s">
        <v>2527</v>
      </c>
      <c r="F189" s="28">
        <f t="shared" si="2"/>
        <v>216</v>
      </c>
      <c r="G189" s="18" t="s">
        <v>2528</v>
      </c>
      <c r="H189" s="28">
        <f t="shared" si="3"/>
        <v>98</v>
      </c>
      <c r="I189" s="33" t="s">
        <v>2529</v>
      </c>
      <c r="J189" s="30">
        <f t="shared" si="4"/>
        <v>168</v>
      </c>
      <c r="K189" s="33" t="s">
        <v>2530</v>
      </c>
      <c r="L189" s="18">
        <f t="shared" si="5"/>
        <v>102</v>
      </c>
    </row>
    <row r="190" spans="1:12" ht="14.25" customHeight="1" x14ac:dyDescent="0.2">
      <c r="A190" s="18" t="s">
        <v>4518</v>
      </c>
      <c r="B190" s="18">
        <f t="shared" si="1"/>
        <v>75</v>
      </c>
      <c r="C190" s="29"/>
      <c r="D190" s="29"/>
      <c r="E190" s="18" t="s">
        <v>4519</v>
      </c>
      <c r="F190" s="28">
        <f t="shared" si="2"/>
        <v>103</v>
      </c>
      <c r="G190" s="18" t="s">
        <v>4520</v>
      </c>
      <c r="H190" s="28">
        <f t="shared" si="3"/>
        <v>142</v>
      </c>
      <c r="I190" s="33" t="s">
        <v>4521</v>
      </c>
      <c r="J190" s="30">
        <f t="shared" si="4"/>
        <v>112</v>
      </c>
      <c r="K190" s="33" t="s">
        <v>4522</v>
      </c>
      <c r="L190" s="18">
        <f t="shared" si="5"/>
        <v>102</v>
      </c>
    </row>
    <row r="191" spans="1:12" ht="14.25" customHeight="1" x14ac:dyDescent="0.2">
      <c r="A191" s="18" t="s">
        <v>4585</v>
      </c>
      <c r="B191" s="18">
        <f t="shared" si="1"/>
        <v>262</v>
      </c>
      <c r="C191" s="29"/>
      <c r="D191" s="29"/>
      <c r="E191" s="18" t="s">
        <v>4587</v>
      </c>
      <c r="F191" s="28">
        <f t="shared" si="2"/>
        <v>138</v>
      </c>
      <c r="G191" s="18" t="s">
        <v>4588</v>
      </c>
      <c r="H191" s="28">
        <f t="shared" si="3"/>
        <v>80</v>
      </c>
      <c r="I191" s="33" t="s">
        <v>54</v>
      </c>
      <c r="J191" s="30">
        <f t="shared" si="4"/>
        <v>3</v>
      </c>
      <c r="K191" s="33" t="s">
        <v>4589</v>
      </c>
      <c r="L191" s="18">
        <f t="shared" si="5"/>
        <v>102</v>
      </c>
    </row>
    <row r="192" spans="1:12" ht="14.25" customHeight="1" x14ac:dyDescent="0.2">
      <c r="A192" s="18" t="s">
        <v>2036</v>
      </c>
      <c r="B192" s="18">
        <f t="shared" si="1"/>
        <v>156</v>
      </c>
      <c r="C192" s="29"/>
      <c r="D192" s="29"/>
      <c r="E192" s="18" t="s">
        <v>2038</v>
      </c>
      <c r="F192" s="28">
        <f t="shared" si="2"/>
        <v>51</v>
      </c>
      <c r="G192" s="18" t="s">
        <v>2039</v>
      </c>
      <c r="H192" s="28">
        <f t="shared" si="3"/>
        <v>94</v>
      </c>
      <c r="I192" s="33" t="s">
        <v>2041</v>
      </c>
      <c r="J192" s="30">
        <f t="shared" si="4"/>
        <v>62</v>
      </c>
      <c r="K192" s="33" t="s">
        <v>2042</v>
      </c>
      <c r="L192" s="18">
        <f t="shared" si="5"/>
        <v>101</v>
      </c>
    </row>
    <row r="193" spans="1:12" ht="14.25" customHeight="1" x14ac:dyDescent="0.2">
      <c r="A193" s="18" t="s">
        <v>3217</v>
      </c>
      <c r="B193" s="18">
        <f t="shared" si="1"/>
        <v>18</v>
      </c>
      <c r="C193" s="32">
        <v>3</v>
      </c>
      <c r="D193" s="32">
        <v>3</v>
      </c>
      <c r="E193" s="18" t="s">
        <v>3218</v>
      </c>
      <c r="F193" s="28">
        <f t="shared" si="2"/>
        <v>29</v>
      </c>
      <c r="G193" s="18" t="s">
        <v>3219</v>
      </c>
      <c r="H193" s="28">
        <f t="shared" si="3"/>
        <v>49</v>
      </c>
      <c r="I193" s="33" t="s">
        <v>3220</v>
      </c>
      <c r="J193" s="30">
        <f t="shared" si="4"/>
        <v>23</v>
      </c>
      <c r="K193" s="33" t="s">
        <v>3221</v>
      </c>
      <c r="L193" s="18">
        <f t="shared" si="5"/>
        <v>101</v>
      </c>
    </row>
    <row r="194" spans="1:12" ht="14.25" customHeight="1" x14ac:dyDescent="0.2">
      <c r="A194" s="18" t="s">
        <v>1109</v>
      </c>
      <c r="B194" s="18">
        <f t="shared" si="1"/>
        <v>161</v>
      </c>
      <c r="C194" s="29"/>
      <c r="D194" s="29"/>
      <c r="E194" s="18" t="s">
        <v>1111</v>
      </c>
      <c r="F194" s="28">
        <f t="shared" si="2"/>
        <v>82</v>
      </c>
      <c r="G194" s="18" t="s">
        <v>54</v>
      </c>
      <c r="H194" s="28">
        <f t="shared" si="3"/>
        <v>3</v>
      </c>
      <c r="I194" s="33" t="s">
        <v>1112</v>
      </c>
      <c r="J194" s="30">
        <f t="shared" si="4"/>
        <v>151</v>
      </c>
      <c r="K194" s="33" t="s">
        <v>1113</v>
      </c>
      <c r="L194" s="18">
        <f t="shared" si="5"/>
        <v>100</v>
      </c>
    </row>
    <row r="195" spans="1:12" ht="14.25" customHeight="1" x14ac:dyDescent="0.2">
      <c r="A195" s="18" t="s">
        <v>54</v>
      </c>
      <c r="B195" s="18">
        <f t="shared" si="1"/>
        <v>3</v>
      </c>
      <c r="C195" s="29"/>
      <c r="D195" s="29"/>
      <c r="E195" s="18" t="s">
        <v>2649</v>
      </c>
      <c r="F195" s="28">
        <f t="shared" si="2"/>
        <v>177</v>
      </c>
      <c r="G195" s="18" t="s">
        <v>2651</v>
      </c>
      <c r="H195" s="28">
        <f t="shared" si="3"/>
        <v>272</v>
      </c>
      <c r="I195" s="33" t="s">
        <v>2652</v>
      </c>
      <c r="J195" s="30">
        <f t="shared" si="4"/>
        <v>100</v>
      </c>
      <c r="K195" s="33" t="s">
        <v>2653</v>
      </c>
      <c r="L195" s="18">
        <f t="shared" si="5"/>
        <v>100</v>
      </c>
    </row>
    <row r="196" spans="1:12" ht="14.25" customHeight="1" x14ac:dyDescent="0.2">
      <c r="A196" s="18" t="s">
        <v>1082</v>
      </c>
      <c r="B196" s="18">
        <f t="shared" si="1"/>
        <v>108</v>
      </c>
      <c r="C196" s="29"/>
      <c r="D196" s="29"/>
      <c r="E196" s="18" t="s">
        <v>1083</v>
      </c>
      <c r="F196" s="28">
        <f t="shared" si="2"/>
        <v>291</v>
      </c>
      <c r="G196" s="18" t="s">
        <v>1085</v>
      </c>
      <c r="H196" s="28">
        <f t="shared" si="3"/>
        <v>158</v>
      </c>
      <c r="I196" s="33" t="s">
        <v>1086</v>
      </c>
      <c r="J196" s="30">
        <f t="shared" si="4"/>
        <v>178</v>
      </c>
      <c r="K196" s="33" t="s">
        <v>1088</v>
      </c>
      <c r="L196" s="18">
        <f t="shared" si="5"/>
        <v>99</v>
      </c>
    </row>
    <row r="197" spans="1:12" ht="14.25" customHeight="1" x14ac:dyDescent="0.2">
      <c r="A197" s="18" t="s">
        <v>2991</v>
      </c>
      <c r="B197" s="18">
        <f t="shared" si="1"/>
        <v>77</v>
      </c>
      <c r="C197" s="29"/>
      <c r="D197" s="29"/>
      <c r="E197" s="18" t="s">
        <v>2992</v>
      </c>
      <c r="F197" s="28">
        <f t="shared" si="2"/>
        <v>156</v>
      </c>
      <c r="G197" s="18" t="s">
        <v>2993</v>
      </c>
      <c r="H197" s="28">
        <f t="shared" si="3"/>
        <v>117</v>
      </c>
      <c r="I197" s="33" t="s">
        <v>2994</v>
      </c>
      <c r="J197" s="30">
        <f t="shared" si="4"/>
        <v>113</v>
      </c>
      <c r="K197" s="33" t="s">
        <v>2995</v>
      </c>
      <c r="L197" s="18">
        <f t="shared" si="5"/>
        <v>99</v>
      </c>
    </row>
    <row r="198" spans="1:12" ht="14.25" customHeight="1" x14ac:dyDescent="0.2">
      <c r="A198" s="18" t="s">
        <v>3257</v>
      </c>
      <c r="B198" s="18">
        <f t="shared" si="1"/>
        <v>61</v>
      </c>
      <c r="C198" s="29"/>
      <c r="D198" s="29"/>
      <c r="E198" s="18" t="s">
        <v>3258</v>
      </c>
      <c r="F198" s="28">
        <f t="shared" si="2"/>
        <v>23</v>
      </c>
      <c r="G198" s="18" t="s">
        <v>3259</v>
      </c>
      <c r="H198" s="28">
        <f t="shared" si="3"/>
        <v>128</v>
      </c>
      <c r="I198" s="33" t="s">
        <v>3260</v>
      </c>
      <c r="J198" s="30">
        <f t="shared" si="4"/>
        <v>106</v>
      </c>
      <c r="K198" s="33" t="s">
        <v>3261</v>
      </c>
      <c r="L198" s="18">
        <f t="shared" si="5"/>
        <v>99</v>
      </c>
    </row>
    <row r="199" spans="1:12" ht="14.25" customHeight="1" x14ac:dyDescent="0.2">
      <c r="A199" s="18" t="s">
        <v>355</v>
      </c>
      <c r="B199" s="18">
        <f t="shared" si="1"/>
        <v>137</v>
      </c>
      <c r="C199" s="29"/>
      <c r="D199" s="29"/>
      <c r="E199" s="18" t="s">
        <v>357</v>
      </c>
      <c r="F199" s="28">
        <f t="shared" si="2"/>
        <v>351</v>
      </c>
      <c r="G199" s="18" t="s">
        <v>358</v>
      </c>
      <c r="H199" s="28">
        <f t="shared" si="3"/>
        <v>98</v>
      </c>
      <c r="I199" s="33" t="s">
        <v>359</v>
      </c>
      <c r="J199" s="30">
        <f t="shared" si="4"/>
        <v>169</v>
      </c>
      <c r="K199" s="33" t="s">
        <v>360</v>
      </c>
      <c r="L199" s="18">
        <f t="shared" si="5"/>
        <v>98</v>
      </c>
    </row>
    <row r="200" spans="1:12" ht="14.25" customHeight="1" x14ac:dyDescent="0.2">
      <c r="A200" s="18" t="s">
        <v>1657</v>
      </c>
      <c r="B200" s="18">
        <f t="shared" si="1"/>
        <v>31</v>
      </c>
      <c r="C200" s="29"/>
      <c r="D200" s="29"/>
      <c r="E200" s="18" t="s">
        <v>1658</v>
      </c>
      <c r="F200" s="28">
        <f t="shared" si="2"/>
        <v>10</v>
      </c>
      <c r="G200" s="18" t="s">
        <v>1659</v>
      </c>
      <c r="H200" s="28">
        <f t="shared" si="3"/>
        <v>119</v>
      </c>
      <c r="I200" s="33" t="s">
        <v>1660</v>
      </c>
      <c r="J200" s="30">
        <f t="shared" si="4"/>
        <v>11</v>
      </c>
      <c r="K200" s="33" t="s">
        <v>1661</v>
      </c>
      <c r="L200" s="18">
        <f t="shared" si="5"/>
        <v>98</v>
      </c>
    </row>
    <row r="201" spans="1:12" ht="14.25" customHeight="1" x14ac:dyDescent="0.2">
      <c r="A201" s="18" t="s">
        <v>1913</v>
      </c>
      <c r="B201" s="18">
        <f t="shared" si="1"/>
        <v>190</v>
      </c>
      <c r="C201" s="29"/>
      <c r="D201" s="29"/>
      <c r="E201" s="18" t="s">
        <v>1914</v>
      </c>
      <c r="F201" s="28">
        <f t="shared" si="2"/>
        <v>22</v>
      </c>
      <c r="G201" s="18" t="s">
        <v>1915</v>
      </c>
      <c r="H201" s="28">
        <f t="shared" si="3"/>
        <v>149</v>
      </c>
      <c r="I201" s="33" t="s">
        <v>1916</v>
      </c>
      <c r="J201" s="30">
        <f t="shared" si="4"/>
        <v>73</v>
      </c>
      <c r="K201" s="33" t="s">
        <v>1917</v>
      </c>
      <c r="L201" s="18">
        <f t="shared" si="5"/>
        <v>98</v>
      </c>
    </row>
    <row r="202" spans="1:12" ht="14.25" customHeight="1" x14ac:dyDescent="0.2">
      <c r="A202" s="18" t="s">
        <v>2435</v>
      </c>
      <c r="B202" s="18">
        <f t="shared" si="1"/>
        <v>71</v>
      </c>
      <c r="C202" s="29"/>
      <c r="D202" s="29"/>
      <c r="E202" s="18" t="s">
        <v>2436</v>
      </c>
      <c r="F202" s="28">
        <f t="shared" si="2"/>
        <v>81</v>
      </c>
      <c r="G202" s="18" t="s">
        <v>2438</v>
      </c>
      <c r="H202" s="28">
        <f t="shared" si="3"/>
        <v>59</v>
      </c>
      <c r="I202" s="33" t="s">
        <v>2439</v>
      </c>
      <c r="J202" s="30">
        <f t="shared" si="4"/>
        <v>51</v>
      </c>
      <c r="K202" s="33" t="s">
        <v>2440</v>
      </c>
      <c r="L202" s="18">
        <f t="shared" si="5"/>
        <v>98</v>
      </c>
    </row>
    <row r="203" spans="1:12" ht="14.25" customHeight="1" x14ac:dyDescent="0.2">
      <c r="A203" s="18" t="s">
        <v>2511</v>
      </c>
      <c r="B203" s="18">
        <f t="shared" si="1"/>
        <v>29</v>
      </c>
      <c r="C203" s="29"/>
      <c r="D203" s="29"/>
      <c r="E203" s="18" t="s">
        <v>2512</v>
      </c>
      <c r="F203" s="28">
        <f t="shared" si="2"/>
        <v>164</v>
      </c>
      <c r="G203" s="18" t="s">
        <v>2513</v>
      </c>
      <c r="H203" s="28">
        <f t="shared" si="3"/>
        <v>114</v>
      </c>
      <c r="I203" s="33" t="s">
        <v>2514</v>
      </c>
      <c r="J203" s="30">
        <f t="shared" si="4"/>
        <v>137</v>
      </c>
      <c r="K203" s="33" t="s">
        <v>2516</v>
      </c>
      <c r="L203" s="18">
        <f t="shared" si="5"/>
        <v>98</v>
      </c>
    </row>
    <row r="204" spans="1:12" ht="14.25" customHeight="1" x14ac:dyDescent="0.2">
      <c r="A204" s="18" t="s">
        <v>2997</v>
      </c>
      <c r="B204" s="18">
        <f t="shared" si="1"/>
        <v>73</v>
      </c>
      <c r="C204" s="29"/>
      <c r="D204" s="29"/>
      <c r="E204" s="18" t="s">
        <v>2998</v>
      </c>
      <c r="F204" s="28">
        <f t="shared" si="2"/>
        <v>352</v>
      </c>
      <c r="G204" s="18" t="s">
        <v>3000</v>
      </c>
      <c r="H204" s="28">
        <f t="shared" si="3"/>
        <v>178</v>
      </c>
      <c r="I204" s="33" t="s">
        <v>3001</v>
      </c>
      <c r="J204" s="30">
        <f t="shared" si="4"/>
        <v>77</v>
      </c>
      <c r="K204" s="33" t="s">
        <v>3002</v>
      </c>
      <c r="L204" s="18">
        <f t="shared" si="5"/>
        <v>98</v>
      </c>
    </row>
    <row r="205" spans="1:12" ht="14.25" customHeight="1" x14ac:dyDescent="0.2">
      <c r="A205" s="18" t="s">
        <v>56</v>
      </c>
      <c r="B205" s="18">
        <f t="shared" si="1"/>
        <v>55</v>
      </c>
      <c r="C205" s="32">
        <v>6</v>
      </c>
      <c r="D205" s="32">
        <v>6</v>
      </c>
      <c r="E205" s="18" t="s">
        <v>58</v>
      </c>
      <c r="F205" s="28">
        <f t="shared" si="2"/>
        <v>69</v>
      </c>
      <c r="G205" s="18" t="s">
        <v>60</v>
      </c>
      <c r="H205" s="28">
        <f t="shared" si="3"/>
        <v>104</v>
      </c>
      <c r="I205" s="33" t="s">
        <v>62</v>
      </c>
      <c r="J205" s="30">
        <f t="shared" si="4"/>
        <v>106</v>
      </c>
      <c r="K205" s="33" t="s">
        <v>64</v>
      </c>
      <c r="L205" s="18">
        <f t="shared" si="5"/>
        <v>97</v>
      </c>
    </row>
    <row r="206" spans="1:12" ht="14.25" customHeight="1" x14ac:dyDescent="0.2">
      <c r="A206" s="18" t="s">
        <v>54</v>
      </c>
      <c r="B206" s="18">
        <f t="shared" si="1"/>
        <v>3</v>
      </c>
      <c r="C206" s="29"/>
      <c r="D206" s="29"/>
      <c r="E206" s="18" t="s">
        <v>54</v>
      </c>
      <c r="F206" s="28">
        <f t="shared" si="2"/>
        <v>3</v>
      </c>
      <c r="G206" s="18" t="s">
        <v>54</v>
      </c>
      <c r="H206" s="28">
        <f t="shared" si="3"/>
        <v>3</v>
      </c>
      <c r="I206" s="33" t="s">
        <v>54</v>
      </c>
      <c r="J206" s="30">
        <f t="shared" si="4"/>
        <v>3</v>
      </c>
      <c r="K206" s="33" t="s">
        <v>3389</v>
      </c>
      <c r="L206" s="18">
        <f t="shared" si="5"/>
        <v>97</v>
      </c>
    </row>
    <row r="207" spans="1:12" ht="14.25" customHeight="1" x14ac:dyDescent="0.2">
      <c r="A207" s="18" t="s">
        <v>2190</v>
      </c>
      <c r="B207" s="18">
        <f t="shared" si="1"/>
        <v>68</v>
      </c>
      <c r="C207" s="29"/>
      <c r="D207" s="29"/>
      <c r="E207" s="18" t="s">
        <v>2191</v>
      </c>
      <c r="F207" s="28">
        <f t="shared" si="2"/>
        <v>64</v>
      </c>
      <c r="G207" s="18" t="s">
        <v>54</v>
      </c>
      <c r="H207" s="28">
        <f t="shared" si="3"/>
        <v>3</v>
      </c>
      <c r="I207" s="33" t="s">
        <v>54</v>
      </c>
      <c r="J207" s="30">
        <f t="shared" si="4"/>
        <v>3</v>
      </c>
      <c r="K207" s="33" t="s">
        <v>2192</v>
      </c>
      <c r="L207" s="18">
        <f t="shared" si="5"/>
        <v>96</v>
      </c>
    </row>
    <row r="208" spans="1:12" ht="14.25" customHeight="1" x14ac:dyDescent="0.2">
      <c r="A208" s="18" t="s">
        <v>2815</v>
      </c>
      <c r="B208" s="18">
        <f t="shared" si="1"/>
        <v>184</v>
      </c>
      <c r="C208" s="29"/>
      <c r="D208" s="29"/>
      <c r="E208" s="18" t="s">
        <v>2816</v>
      </c>
      <c r="F208" s="28">
        <f t="shared" si="2"/>
        <v>453</v>
      </c>
      <c r="G208" s="18" t="s">
        <v>2818</v>
      </c>
      <c r="H208" s="28">
        <f t="shared" si="3"/>
        <v>387</v>
      </c>
      <c r="I208" s="33" t="s">
        <v>2820</v>
      </c>
      <c r="J208" s="30">
        <f t="shared" si="4"/>
        <v>162</v>
      </c>
      <c r="K208" s="33" t="s">
        <v>2821</v>
      </c>
      <c r="L208" s="18">
        <f t="shared" si="5"/>
        <v>96</v>
      </c>
    </row>
    <row r="209" spans="1:12" ht="14.25" customHeight="1" x14ac:dyDescent="0.2">
      <c r="A209" s="18" t="s">
        <v>2879</v>
      </c>
      <c r="B209" s="18">
        <f t="shared" si="1"/>
        <v>98</v>
      </c>
      <c r="C209" s="29"/>
      <c r="D209" s="29"/>
      <c r="E209" s="18" t="s">
        <v>2880</v>
      </c>
      <c r="F209" s="28">
        <f t="shared" si="2"/>
        <v>530</v>
      </c>
      <c r="G209" s="18" t="s">
        <v>2882</v>
      </c>
      <c r="H209" s="28">
        <f t="shared" si="3"/>
        <v>153</v>
      </c>
      <c r="I209" s="33" t="s">
        <v>2883</v>
      </c>
      <c r="J209" s="30">
        <f t="shared" si="4"/>
        <v>238</v>
      </c>
      <c r="K209" s="33" t="s">
        <v>2885</v>
      </c>
      <c r="L209" s="18">
        <f t="shared" si="5"/>
        <v>96</v>
      </c>
    </row>
    <row r="210" spans="1:12" ht="14.25" customHeight="1" x14ac:dyDescent="0.2">
      <c r="A210" s="18" t="s">
        <v>54</v>
      </c>
      <c r="B210" s="18">
        <f t="shared" si="1"/>
        <v>3</v>
      </c>
      <c r="C210" s="29"/>
      <c r="D210" s="29"/>
      <c r="E210" s="18" t="s">
        <v>614</v>
      </c>
      <c r="F210" s="28">
        <f t="shared" si="2"/>
        <v>460</v>
      </c>
      <c r="G210" s="18" t="s">
        <v>616</v>
      </c>
      <c r="H210" s="28">
        <f t="shared" si="3"/>
        <v>605</v>
      </c>
      <c r="I210" s="33" t="s">
        <v>618</v>
      </c>
      <c r="J210" s="30">
        <f t="shared" si="4"/>
        <v>85</v>
      </c>
      <c r="K210" s="33" t="s">
        <v>619</v>
      </c>
      <c r="L210" s="18">
        <f t="shared" si="5"/>
        <v>95</v>
      </c>
    </row>
    <row r="211" spans="1:12" ht="14.25" customHeight="1" x14ac:dyDescent="0.2">
      <c r="A211" s="18" t="s">
        <v>1318</v>
      </c>
      <c r="B211" s="18">
        <f t="shared" si="1"/>
        <v>81</v>
      </c>
      <c r="C211" s="29"/>
      <c r="D211" s="29"/>
      <c r="E211" s="18" t="s">
        <v>1320</v>
      </c>
      <c r="F211" s="28">
        <f t="shared" si="2"/>
        <v>47</v>
      </c>
      <c r="G211" s="18" t="s">
        <v>1321</v>
      </c>
      <c r="H211" s="28">
        <f t="shared" si="3"/>
        <v>50</v>
      </c>
      <c r="I211" s="33" t="s">
        <v>1322</v>
      </c>
      <c r="J211" s="30">
        <f t="shared" si="4"/>
        <v>73</v>
      </c>
      <c r="K211" s="33" t="s">
        <v>1324</v>
      </c>
      <c r="L211" s="18">
        <f t="shared" si="5"/>
        <v>95</v>
      </c>
    </row>
    <row r="212" spans="1:12" ht="14.25" customHeight="1" x14ac:dyDescent="0.2">
      <c r="A212" s="18" t="s">
        <v>54</v>
      </c>
      <c r="B212" s="18">
        <f t="shared" si="1"/>
        <v>3</v>
      </c>
      <c r="C212" s="29"/>
      <c r="D212" s="29"/>
      <c r="E212" s="18" t="s">
        <v>1827</v>
      </c>
      <c r="F212" s="28">
        <f t="shared" si="2"/>
        <v>2</v>
      </c>
      <c r="G212" s="18" t="s">
        <v>1828</v>
      </c>
      <c r="H212" s="28">
        <f t="shared" si="3"/>
        <v>80</v>
      </c>
      <c r="I212" s="33" t="s">
        <v>1829</v>
      </c>
      <c r="J212" s="30">
        <f t="shared" si="4"/>
        <v>29</v>
      </c>
      <c r="K212" s="33" t="s">
        <v>1830</v>
      </c>
      <c r="L212" s="18">
        <f t="shared" si="5"/>
        <v>95</v>
      </c>
    </row>
    <row r="213" spans="1:12" ht="14.25" customHeight="1" x14ac:dyDescent="0.2">
      <c r="A213" s="18" t="s">
        <v>530</v>
      </c>
      <c r="B213" s="18">
        <f t="shared" si="1"/>
        <v>58</v>
      </c>
      <c r="C213" s="29"/>
      <c r="D213" s="29"/>
      <c r="E213" s="18" t="s">
        <v>531</v>
      </c>
      <c r="F213" s="28">
        <f t="shared" si="2"/>
        <v>336</v>
      </c>
      <c r="G213" s="18" t="s">
        <v>533</v>
      </c>
      <c r="H213" s="28">
        <f t="shared" si="3"/>
        <v>108</v>
      </c>
      <c r="I213" s="33" t="s">
        <v>535</v>
      </c>
      <c r="J213" s="30">
        <f t="shared" si="4"/>
        <v>125</v>
      </c>
      <c r="K213" s="33" t="s">
        <v>537</v>
      </c>
      <c r="L213" s="18">
        <f t="shared" si="5"/>
        <v>94</v>
      </c>
    </row>
    <row r="214" spans="1:12" ht="14.25" customHeight="1" x14ac:dyDescent="0.2">
      <c r="A214" s="18" t="s">
        <v>1016</v>
      </c>
      <c r="B214" s="18">
        <f t="shared" si="1"/>
        <v>253</v>
      </c>
      <c r="C214" s="34" t="s">
        <v>173</v>
      </c>
      <c r="D214" s="34" t="s">
        <v>633</v>
      </c>
      <c r="E214" s="18" t="s">
        <v>1017</v>
      </c>
      <c r="F214" s="28">
        <f t="shared" si="2"/>
        <v>899</v>
      </c>
      <c r="G214" s="18" t="s">
        <v>1019</v>
      </c>
      <c r="H214" s="28">
        <f t="shared" si="3"/>
        <v>567</v>
      </c>
      <c r="I214" s="33" t="s">
        <v>1020</v>
      </c>
      <c r="J214" s="30">
        <f t="shared" si="4"/>
        <v>97</v>
      </c>
      <c r="K214" s="33" t="s">
        <v>1021</v>
      </c>
      <c r="L214" s="18">
        <f t="shared" si="5"/>
        <v>93</v>
      </c>
    </row>
    <row r="215" spans="1:12" ht="14.25" customHeight="1" x14ac:dyDescent="0.2">
      <c r="A215" s="18" t="s">
        <v>2544</v>
      </c>
      <c r="B215" s="18">
        <f t="shared" si="1"/>
        <v>49</v>
      </c>
      <c r="C215" s="29"/>
      <c r="D215" s="29"/>
      <c r="E215" s="18" t="s">
        <v>2545</v>
      </c>
      <c r="F215" s="28">
        <f t="shared" si="2"/>
        <v>27</v>
      </c>
      <c r="G215" s="18" t="s">
        <v>2546</v>
      </c>
      <c r="H215" s="28">
        <f t="shared" si="3"/>
        <v>59</v>
      </c>
      <c r="I215" s="33" t="s">
        <v>2547</v>
      </c>
      <c r="J215" s="30">
        <f t="shared" si="4"/>
        <v>122</v>
      </c>
      <c r="K215" s="33" t="s">
        <v>2548</v>
      </c>
      <c r="L215" s="18">
        <f t="shared" si="5"/>
        <v>93</v>
      </c>
    </row>
    <row r="216" spans="1:12" ht="14.25" customHeight="1" x14ac:dyDescent="0.2">
      <c r="A216" s="18" t="s">
        <v>2577</v>
      </c>
      <c r="B216" s="18">
        <f t="shared" si="1"/>
        <v>112</v>
      </c>
      <c r="C216" s="29"/>
      <c r="D216" s="29"/>
      <c r="E216" s="18" t="s">
        <v>2578</v>
      </c>
      <c r="F216" s="28">
        <f t="shared" si="2"/>
        <v>253</v>
      </c>
      <c r="G216" s="18" t="s">
        <v>2580</v>
      </c>
      <c r="H216" s="28">
        <f t="shared" si="3"/>
        <v>77</v>
      </c>
      <c r="I216" s="33" t="s">
        <v>2581</v>
      </c>
      <c r="J216" s="30">
        <f t="shared" si="4"/>
        <v>167</v>
      </c>
      <c r="K216" s="33" t="s">
        <v>2582</v>
      </c>
      <c r="L216" s="18">
        <f t="shared" si="5"/>
        <v>93</v>
      </c>
    </row>
    <row r="217" spans="1:12" ht="14.25" customHeight="1" x14ac:dyDescent="0.2">
      <c r="A217" s="18" t="s">
        <v>3635</v>
      </c>
      <c r="B217" s="18">
        <f t="shared" si="1"/>
        <v>40</v>
      </c>
      <c r="C217" s="29"/>
      <c r="D217" s="29">
        <v>-999</v>
      </c>
      <c r="E217" s="18" t="s">
        <v>3636</v>
      </c>
      <c r="F217" s="28">
        <f t="shared" si="2"/>
        <v>267</v>
      </c>
      <c r="G217" s="18" t="s">
        <v>3638</v>
      </c>
      <c r="H217" s="28">
        <f t="shared" si="3"/>
        <v>91</v>
      </c>
      <c r="I217" s="33" t="s">
        <v>3639</v>
      </c>
      <c r="J217" s="30">
        <f t="shared" si="4"/>
        <v>44</v>
      </c>
      <c r="K217" s="33" t="s">
        <v>3640</v>
      </c>
      <c r="L217" s="18">
        <f t="shared" si="5"/>
        <v>93</v>
      </c>
    </row>
    <row r="218" spans="1:12" ht="14.25" customHeight="1" x14ac:dyDescent="0.2">
      <c r="A218" s="18" t="s">
        <v>1991</v>
      </c>
      <c r="B218" s="18">
        <f t="shared" si="1"/>
        <v>101</v>
      </c>
      <c r="C218" s="29"/>
      <c r="D218" s="29"/>
      <c r="E218" s="18" t="s">
        <v>1992</v>
      </c>
      <c r="F218" s="28">
        <f t="shared" si="2"/>
        <v>258</v>
      </c>
      <c r="G218" s="18" t="s">
        <v>1993</v>
      </c>
      <c r="H218" s="28">
        <f t="shared" si="3"/>
        <v>177</v>
      </c>
      <c r="I218" s="33" t="s">
        <v>1994</v>
      </c>
      <c r="J218" s="30">
        <f t="shared" si="4"/>
        <v>187</v>
      </c>
      <c r="K218" s="33" t="s">
        <v>1995</v>
      </c>
      <c r="L218" s="18">
        <f t="shared" si="5"/>
        <v>92</v>
      </c>
    </row>
    <row r="219" spans="1:12" ht="14.25" customHeight="1" x14ac:dyDescent="0.2">
      <c r="A219" s="18" t="s">
        <v>2452</v>
      </c>
      <c r="B219" s="18">
        <f t="shared" si="1"/>
        <v>20</v>
      </c>
      <c r="C219" s="29"/>
      <c r="D219" s="29"/>
      <c r="E219" s="18" t="s">
        <v>144</v>
      </c>
      <c r="F219" s="28">
        <f t="shared" si="2"/>
        <v>9</v>
      </c>
      <c r="G219" s="18" t="s">
        <v>2453</v>
      </c>
      <c r="H219" s="28">
        <f t="shared" si="3"/>
        <v>167</v>
      </c>
      <c r="I219" s="33" t="s">
        <v>2454</v>
      </c>
      <c r="J219" s="30">
        <f t="shared" si="4"/>
        <v>54</v>
      </c>
      <c r="K219" s="33" t="s">
        <v>2455</v>
      </c>
      <c r="L219" s="18">
        <f t="shared" si="5"/>
        <v>92</v>
      </c>
    </row>
    <row r="220" spans="1:12" ht="14.25" customHeight="1" x14ac:dyDescent="0.2">
      <c r="A220" s="18" t="s">
        <v>54</v>
      </c>
      <c r="B220" s="18">
        <f t="shared" si="1"/>
        <v>3</v>
      </c>
      <c r="C220" s="29"/>
      <c r="D220" s="29"/>
      <c r="E220" s="18" t="s">
        <v>3326</v>
      </c>
      <c r="F220" s="28">
        <f t="shared" si="2"/>
        <v>28</v>
      </c>
      <c r="G220" s="18" t="s">
        <v>3327</v>
      </c>
      <c r="H220" s="28">
        <f t="shared" si="3"/>
        <v>73</v>
      </c>
      <c r="I220" s="33" t="s">
        <v>3328</v>
      </c>
      <c r="J220" s="30">
        <f t="shared" si="4"/>
        <v>78</v>
      </c>
      <c r="K220" s="33" t="s">
        <v>3329</v>
      </c>
      <c r="L220" s="18">
        <f t="shared" si="5"/>
        <v>92</v>
      </c>
    </row>
    <row r="221" spans="1:12" ht="14.25" customHeight="1" x14ac:dyDescent="0.2">
      <c r="A221" s="18" t="s">
        <v>4749</v>
      </c>
      <c r="B221" s="18">
        <f t="shared" si="1"/>
        <v>52</v>
      </c>
      <c r="C221" s="32">
        <v>2</v>
      </c>
      <c r="D221" s="32">
        <v>2</v>
      </c>
      <c r="E221" s="18" t="s">
        <v>4750</v>
      </c>
      <c r="F221" s="28">
        <f t="shared" si="2"/>
        <v>74</v>
      </c>
      <c r="G221" s="18" t="s">
        <v>4752</v>
      </c>
      <c r="H221" s="28">
        <f t="shared" si="3"/>
        <v>124</v>
      </c>
      <c r="I221" s="33" t="s">
        <v>4753</v>
      </c>
      <c r="J221" s="30">
        <f t="shared" si="4"/>
        <v>181</v>
      </c>
      <c r="K221" s="33" t="s">
        <v>4754</v>
      </c>
      <c r="L221" s="18">
        <f t="shared" si="5"/>
        <v>92</v>
      </c>
    </row>
    <row r="222" spans="1:12" ht="14.25" customHeight="1" x14ac:dyDescent="0.2">
      <c r="A222" s="18" t="s">
        <v>4599</v>
      </c>
      <c r="B222" s="18">
        <f t="shared" si="1"/>
        <v>65</v>
      </c>
      <c r="C222" s="29"/>
      <c r="D222" s="29"/>
      <c r="E222" s="18" t="s">
        <v>4601</v>
      </c>
      <c r="F222" s="28">
        <f t="shared" si="2"/>
        <v>94</v>
      </c>
      <c r="G222" s="18" t="s">
        <v>4603</v>
      </c>
      <c r="H222" s="28">
        <f t="shared" si="3"/>
        <v>176</v>
      </c>
      <c r="I222" s="33" t="s">
        <v>4605</v>
      </c>
      <c r="J222" s="30">
        <f t="shared" si="4"/>
        <v>132</v>
      </c>
      <c r="K222" s="33" t="s">
        <v>4606</v>
      </c>
      <c r="L222" s="18">
        <f t="shared" si="5"/>
        <v>91</v>
      </c>
    </row>
    <row r="223" spans="1:12" ht="14.25" customHeight="1" x14ac:dyDescent="0.2">
      <c r="A223" s="18" t="s">
        <v>395</v>
      </c>
      <c r="B223" s="18">
        <f t="shared" si="1"/>
        <v>57</v>
      </c>
      <c r="C223" s="29"/>
      <c r="D223" s="29"/>
      <c r="E223" s="18" t="s">
        <v>396</v>
      </c>
      <c r="F223" s="28">
        <f t="shared" si="2"/>
        <v>46</v>
      </c>
      <c r="G223" s="18" t="s">
        <v>398</v>
      </c>
      <c r="H223" s="28">
        <f t="shared" si="3"/>
        <v>42</v>
      </c>
      <c r="I223" s="33" t="s">
        <v>400</v>
      </c>
      <c r="J223" s="30">
        <f t="shared" si="4"/>
        <v>33</v>
      </c>
      <c r="K223" s="33" t="s">
        <v>402</v>
      </c>
      <c r="L223" s="18">
        <f t="shared" si="5"/>
        <v>90</v>
      </c>
    </row>
    <row r="224" spans="1:12" ht="14.25" customHeight="1" x14ac:dyDescent="0.2">
      <c r="A224" s="18" t="s">
        <v>2335</v>
      </c>
      <c r="B224" s="18">
        <f t="shared" si="1"/>
        <v>57</v>
      </c>
      <c r="C224" s="29"/>
      <c r="D224" s="29" t="s">
        <v>2337</v>
      </c>
      <c r="E224" s="18" t="s">
        <v>2338</v>
      </c>
      <c r="F224" s="28">
        <f t="shared" si="2"/>
        <v>80</v>
      </c>
      <c r="G224" s="18" t="s">
        <v>2340</v>
      </c>
      <c r="H224" s="28">
        <f t="shared" si="3"/>
        <v>199</v>
      </c>
      <c r="I224" s="33" t="s">
        <v>2341</v>
      </c>
      <c r="J224" s="30">
        <f t="shared" si="4"/>
        <v>53</v>
      </c>
      <c r="K224" s="33" t="s">
        <v>2342</v>
      </c>
      <c r="L224" s="18">
        <f t="shared" si="5"/>
        <v>90</v>
      </c>
    </row>
    <row r="225" spans="1:12" ht="14.25" customHeight="1" x14ac:dyDescent="0.2">
      <c r="A225" s="18" t="s">
        <v>415</v>
      </c>
      <c r="B225" s="18">
        <f t="shared" si="1"/>
        <v>87</v>
      </c>
      <c r="C225" s="29"/>
      <c r="D225" s="29"/>
      <c r="E225" s="18" t="s">
        <v>417</v>
      </c>
      <c r="F225" s="28">
        <f t="shared" si="2"/>
        <v>41</v>
      </c>
      <c r="G225" s="18" t="s">
        <v>418</v>
      </c>
      <c r="H225" s="28">
        <f t="shared" si="3"/>
        <v>44</v>
      </c>
      <c r="I225" s="33" t="s">
        <v>419</v>
      </c>
      <c r="J225" s="30">
        <f t="shared" si="4"/>
        <v>9</v>
      </c>
      <c r="K225" s="33" t="s">
        <v>420</v>
      </c>
      <c r="L225" s="18">
        <f t="shared" si="5"/>
        <v>89</v>
      </c>
    </row>
    <row r="226" spans="1:12" ht="14.25" customHeight="1" x14ac:dyDescent="0.2">
      <c r="A226" s="18" t="s">
        <v>2504</v>
      </c>
      <c r="B226" s="18">
        <f t="shared" si="1"/>
        <v>97</v>
      </c>
      <c r="C226" s="29"/>
      <c r="D226" s="29"/>
      <c r="E226" s="18" t="s">
        <v>2505</v>
      </c>
      <c r="F226" s="28">
        <f t="shared" si="2"/>
        <v>117</v>
      </c>
      <c r="G226" s="18" t="s">
        <v>2507</v>
      </c>
      <c r="H226" s="28">
        <f t="shared" si="3"/>
        <v>69</v>
      </c>
      <c r="I226" s="33" t="s">
        <v>2508</v>
      </c>
      <c r="J226" s="30">
        <f t="shared" si="4"/>
        <v>42</v>
      </c>
      <c r="K226" s="33" t="s">
        <v>2509</v>
      </c>
      <c r="L226" s="18">
        <f t="shared" si="5"/>
        <v>89</v>
      </c>
    </row>
    <row r="227" spans="1:12" ht="14.25" customHeight="1" x14ac:dyDescent="0.2">
      <c r="A227" s="18" t="s">
        <v>3367</v>
      </c>
      <c r="B227" s="18">
        <f t="shared" si="1"/>
        <v>18</v>
      </c>
      <c r="C227" s="29"/>
      <c r="D227" s="29"/>
      <c r="E227" s="18" t="s">
        <v>3368</v>
      </c>
      <c r="F227" s="28">
        <f t="shared" si="2"/>
        <v>849</v>
      </c>
      <c r="G227" s="18" t="s">
        <v>3370</v>
      </c>
      <c r="H227" s="28">
        <f t="shared" si="3"/>
        <v>515</v>
      </c>
      <c r="I227" s="33" t="s">
        <v>3371</v>
      </c>
      <c r="J227" s="30">
        <f t="shared" si="4"/>
        <v>185</v>
      </c>
      <c r="K227" s="33" t="s">
        <v>3372</v>
      </c>
      <c r="L227" s="18">
        <f t="shared" si="5"/>
        <v>89</v>
      </c>
    </row>
    <row r="228" spans="1:12" ht="14.25" customHeight="1" x14ac:dyDescent="0.2">
      <c r="A228" s="18" t="s">
        <v>2224</v>
      </c>
      <c r="B228" s="18">
        <f t="shared" si="1"/>
        <v>81</v>
      </c>
      <c r="C228" s="29"/>
      <c r="D228" s="29"/>
      <c r="E228" s="18" t="s">
        <v>2225</v>
      </c>
      <c r="F228" s="28">
        <f t="shared" si="2"/>
        <v>291</v>
      </c>
      <c r="G228" s="18" t="s">
        <v>2227</v>
      </c>
      <c r="H228" s="28">
        <f t="shared" si="3"/>
        <v>57</v>
      </c>
      <c r="I228" s="33" t="s">
        <v>2228</v>
      </c>
      <c r="J228" s="30">
        <f t="shared" si="4"/>
        <v>111</v>
      </c>
      <c r="K228" s="33" t="s">
        <v>2229</v>
      </c>
      <c r="L228" s="18">
        <f t="shared" si="5"/>
        <v>88</v>
      </c>
    </row>
    <row r="229" spans="1:12" ht="14.25" customHeight="1" x14ac:dyDescent="0.2">
      <c r="A229" s="18" t="s">
        <v>3374</v>
      </c>
      <c r="B229" s="18">
        <f t="shared" si="1"/>
        <v>56</v>
      </c>
      <c r="C229" s="29"/>
      <c r="D229" s="29"/>
      <c r="E229" s="18" t="s">
        <v>3375</v>
      </c>
      <c r="F229" s="28">
        <f t="shared" si="2"/>
        <v>44</v>
      </c>
      <c r="G229" s="18" t="s">
        <v>3376</v>
      </c>
      <c r="H229" s="28">
        <f t="shared" si="3"/>
        <v>36</v>
      </c>
      <c r="I229" s="33" t="s">
        <v>3377</v>
      </c>
      <c r="J229" s="30">
        <f t="shared" si="4"/>
        <v>23</v>
      </c>
      <c r="K229" s="33" t="s">
        <v>3378</v>
      </c>
      <c r="L229" s="18">
        <f t="shared" si="5"/>
        <v>88</v>
      </c>
    </row>
    <row r="230" spans="1:12" ht="14.25" customHeight="1" x14ac:dyDescent="0.2">
      <c r="A230" s="18" t="s">
        <v>2956</v>
      </c>
      <c r="B230" s="18">
        <f t="shared" si="1"/>
        <v>65</v>
      </c>
      <c r="C230" s="29"/>
      <c r="D230" s="29"/>
      <c r="E230" s="18" t="s">
        <v>2957</v>
      </c>
      <c r="F230" s="28">
        <f t="shared" si="2"/>
        <v>157</v>
      </c>
      <c r="G230" s="18" t="s">
        <v>2959</v>
      </c>
      <c r="H230" s="28">
        <f t="shared" si="3"/>
        <v>54</v>
      </c>
      <c r="I230" s="33" t="s">
        <v>2960</v>
      </c>
      <c r="J230" s="30">
        <f t="shared" si="4"/>
        <v>79</v>
      </c>
      <c r="K230" s="33" t="s">
        <v>2961</v>
      </c>
      <c r="L230" s="18">
        <f t="shared" si="5"/>
        <v>86</v>
      </c>
    </row>
    <row r="231" spans="1:12" ht="14.25" customHeight="1" x14ac:dyDescent="0.2">
      <c r="A231" s="18" t="s">
        <v>3798</v>
      </c>
      <c r="B231" s="18">
        <f t="shared" si="1"/>
        <v>34</v>
      </c>
      <c r="C231" s="29"/>
      <c r="D231" s="29"/>
      <c r="E231" s="18" t="s">
        <v>3799</v>
      </c>
      <c r="F231" s="28">
        <f t="shared" si="2"/>
        <v>44</v>
      </c>
      <c r="G231" s="18" t="s">
        <v>3800</v>
      </c>
      <c r="H231" s="28">
        <f t="shared" si="3"/>
        <v>65</v>
      </c>
      <c r="I231" s="33" t="s">
        <v>3801</v>
      </c>
      <c r="J231" s="30">
        <f t="shared" si="4"/>
        <v>46</v>
      </c>
      <c r="K231" s="33" t="s">
        <v>3802</v>
      </c>
      <c r="L231" s="18">
        <f t="shared" si="5"/>
        <v>86</v>
      </c>
    </row>
    <row r="232" spans="1:12" ht="14.25" customHeight="1" x14ac:dyDescent="0.2">
      <c r="A232" s="18" t="s">
        <v>3858</v>
      </c>
      <c r="B232" s="18">
        <f t="shared" si="1"/>
        <v>211</v>
      </c>
      <c r="C232" s="29"/>
      <c r="D232" s="29"/>
      <c r="E232" s="18" t="s">
        <v>3860</v>
      </c>
      <c r="F232" s="28">
        <f t="shared" si="2"/>
        <v>338</v>
      </c>
      <c r="G232" s="18" t="s">
        <v>3861</v>
      </c>
      <c r="H232" s="28">
        <f t="shared" si="3"/>
        <v>292</v>
      </c>
      <c r="I232" s="33" t="s">
        <v>3863</v>
      </c>
      <c r="J232" s="30">
        <f t="shared" si="4"/>
        <v>288</v>
      </c>
      <c r="K232" s="33" t="s">
        <v>3864</v>
      </c>
      <c r="L232" s="18">
        <f t="shared" si="5"/>
        <v>86</v>
      </c>
    </row>
    <row r="233" spans="1:12" ht="14.25" customHeight="1" x14ac:dyDescent="0.2">
      <c r="A233" s="18" t="s">
        <v>3564</v>
      </c>
      <c r="B233" s="18">
        <f t="shared" si="1"/>
        <v>51</v>
      </c>
      <c r="C233" s="29"/>
      <c r="D233" s="29"/>
      <c r="E233" s="18" t="s">
        <v>3565</v>
      </c>
      <c r="F233" s="28">
        <f t="shared" si="2"/>
        <v>368</v>
      </c>
      <c r="G233" s="18" t="s">
        <v>3567</v>
      </c>
      <c r="H233" s="28">
        <f t="shared" si="3"/>
        <v>203</v>
      </c>
      <c r="I233" s="33" t="s">
        <v>3568</v>
      </c>
      <c r="J233" s="30">
        <f t="shared" si="4"/>
        <v>94</v>
      </c>
      <c r="K233" s="33" t="s">
        <v>3569</v>
      </c>
      <c r="L233" s="18">
        <f t="shared" si="5"/>
        <v>85</v>
      </c>
    </row>
    <row r="234" spans="1:12" ht="14.25" customHeight="1" x14ac:dyDescent="0.2">
      <c r="A234" s="18" t="s">
        <v>3808</v>
      </c>
      <c r="B234" s="18">
        <f t="shared" si="1"/>
        <v>277</v>
      </c>
      <c r="C234" s="29"/>
      <c r="D234" s="29"/>
      <c r="E234" s="18" t="s">
        <v>3810</v>
      </c>
      <c r="F234" s="28">
        <f t="shared" si="2"/>
        <v>140</v>
      </c>
      <c r="G234" s="18" t="s">
        <v>3812</v>
      </c>
      <c r="H234" s="28">
        <f t="shared" si="3"/>
        <v>77</v>
      </c>
      <c r="I234" s="33" t="s">
        <v>3813</v>
      </c>
      <c r="J234" s="30">
        <f t="shared" si="4"/>
        <v>200</v>
      </c>
      <c r="K234" s="33" t="s">
        <v>3814</v>
      </c>
      <c r="L234" s="18">
        <f t="shared" si="5"/>
        <v>85</v>
      </c>
    </row>
    <row r="235" spans="1:12" ht="14.25" customHeight="1" x14ac:dyDescent="0.2">
      <c r="A235" s="18" t="s">
        <v>1943</v>
      </c>
      <c r="B235" s="18">
        <f t="shared" si="1"/>
        <v>9</v>
      </c>
      <c r="C235" s="29"/>
      <c r="D235" s="29"/>
      <c r="E235" s="18" t="s">
        <v>3872</v>
      </c>
      <c r="F235" s="28">
        <f t="shared" si="2"/>
        <v>348</v>
      </c>
      <c r="G235" s="18" t="s">
        <v>3874</v>
      </c>
      <c r="H235" s="28">
        <f t="shared" si="3"/>
        <v>92</v>
      </c>
      <c r="I235" s="33" t="s">
        <v>3875</v>
      </c>
      <c r="J235" s="30">
        <f t="shared" si="4"/>
        <v>90</v>
      </c>
      <c r="K235" s="33" t="s">
        <v>3876</v>
      </c>
      <c r="L235" s="18">
        <f t="shared" si="5"/>
        <v>85</v>
      </c>
    </row>
    <row r="236" spans="1:12" ht="14.25" customHeight="1" x14ac:dyDescent="0.2">
      <c r="A236" s="18" t="s">
        <v>4716</v>
      </c>
      <c r="B236" s="18">
        <f t="shared" si="1"/>
        <v>93</v>
      </c>
      <c r="C236" s="29"/>
      <c r="D236" s="29"/>
      <c r="E236" s="18" t="s">
        <v>4717</v>
      </c>
      <c r="F236" s="28">
        <f t="shared" si="2"/>
        <v>254</v>
      </c>
      <c r="G236" s="18" t="s">
        <v>4718</v>
      </c>
      <c r="H236" s="28">
        <f t="shared" si="3"/>
        <v>75</v>
      </c>
      <c r="I236" s="33" t="s">
        <v>4719</v>
      </c>
      <c r="J236" s="30">
        <f t="shared" si="4"/>
        <v>171</v>
      </c>
      <c r="K236" s="33" t="s">
        <v>4720</v>
      </c>
      <c r="L236" s="18">
        <f t="shared" si="5"/>
        <v>85</v>
      </c>
    </row>
    <row r="237" spans="1:12" ht="14.25" customHeight="1" x14ac:dyDescent="0.2">
      <c r="A237" s="18" t="s">
        <v>2102</v>
      </c>
      <c r="B237" s="18">
        <f t="shared" si="1"/>
        <v>96</v>
      </c>
      <c r="C237" s="29"/>
      <c r="D237" s="29"/>
      <c r="E237" s="18" t="s">
        <v>2104</v>
      </c>
      <c r="F237" s="28">
        <f t="shared" si="2"/>
        <v>159</v>
      </c>
      <c r="G237" s="18" t="s">
        <v>2105</v>
      </c>
      <c r="H237" s="28">
        <f t="shared" si="3"/>
        <v>69</v>
      </c>
      <c r="I237" s="33" t="s">
        <v>2106</v>
      </c>
      <c r="J237" s="30">
        <f t="shared" si="4"/>
        <v>226</v>
      </c>
      <c r="K237" s="33" t="s">
        <v>2107</v>
      </c>
      <c r="L237" s="18">
        <f t="shared" si="5"/>
        <v>83</v>
      </c>
    </row>
    <row r="238" spans="1:12" ht="14.25" customHeight="1" x14ac:dyDescent="0.2">
      <c r="A238" s="18" t="s">
        <v>2753</v>
      </c>
      <c r="B238" s="18">
        <f t="shared" si="1"/>
        <v>242</v>
      </c>
      <c r="C238" s="29"/>
      <c r="D238" s="29"/>
      <c r="E238" s="18" t="s">
        <v>2755</v>
      </c>
      <c r="F238" s="28">
        <f t="shared" si="2"/>
        <v>290</v>
      </c>
      <c r="G238" s="18" t="s">
        <v>2756</v>
      </c>
      <c r="H238" s="28">
        <f t="shared" si="3"/>
        <v>161</v>
      </c>
      <c r="I238" s="33" t="s">
        <v>2757</v>
      </c>
      <c r="J238" s="30">
        <f t="shared" si="4"/>
        <v>320</v>
      </c>
      <c r="K238" s="33" t="s">
        <v>2759</v>
      </c>
      <c r="L238" s="18">
        <f t="shared" si="5"/>
        <v>83</v>
      </c>
    </row>
    <row r="239" spans="1:12" ht="14.25" customHeight="1" x14ac:dyDescent="0.2">
      <c r="A239" s="18" t="s">
        <v>2943</v>
      </c>
      <c r="B239" s="18">
        <f t="shared" si="1"/>
        <v>328</v>
      </c>
      <c r="C239" s="29"/>
      <c r="D239" s="29"/>
      <c r="E239" s="18" t="s">
        <v>2944</v>
      </c>
      <c r="F239" s="28">
        <f t="shared" si="2"/>
        <v>845</v>
      </c>
      <c r="G239" s="18" t="s">
        <v>2945</v>
      </c>
      <c r="H239" s="28">
        <f t="shared" si="3"/>
        <v>483</v>
      </c>
      <c r="I239" s="33" t="s">
        <v>2946</v>
      </c>
      <c r="J239" s="30">
        <f t="shared" si="4"/>
        <v>397</v>
      </c>
      <c r="K239" s="33" t="s">
        <v>2948</v>
      </c>
      <c r="L239" s="18">
        <f t="shared" si="5"/>
        <v>82</v>
      </c>
    </row>
    <row r="240" spans="1:12" ht="14.25" customHeight="1" x14ac:dyDescent="0.2">
      <c r="A240" s="18" t="s">
        <v>3605</v>
      </c>
      <c r="B240" s="18">
        <f t="shared" si="1"/>
        <v>43</v>
      </c>
      <c r="C240" s="29"/>
      <c r="D240" s="29"/>
      <c r="E240" s="18" t="s">
        <v>3606</v>
      </c>
      <c r="F240" s="28">
        <f t="shared" si="2"/>
        <v>198</v>
      </c>
      <c r="G240" s="18" t="s">
        <v>3607</v>
      </c>
      <c r="H240" s="28">
        <f t="shared" si="3"/>
        <v>150</v>
      </c>
      <c r="I240" s="33" t="s">
        <v>3608</v>
      </c>
      <c r="J240" s="30">
        <f t="shared" si="4"/>
        <v>86</v>
      </c>
      <c r="K240" s="33" t="s">
        <v>3609</v>
      </c>
      <c r="L240" s="18">
        <f t="shared" si="5"/>
        <v>82</v>
      </c>
    </row>
    <row r="241" spans="1:12" ht="14.25" customHeight="1" x14ac:dyDescent="0.2">
      <c r="A241" s="18" t="s">
        <v>4733</v>
      </c>
      <c r="B241" s="18">
        <f t="shared" si="1"/>
        <v>55</v>
      </c>
      <c r="C241" s="29"/>
      <c r="D241" s="29"/>
      <c r="E241" s="18" t="s">
        <v>4734</v>
      </c>
      <c r="F241" s="28">
        <f t="shared" si="2"/>
        <v>665</v>
      </c>
      <c r="G241" s="18" t="s">
        <v>4736</v>
      </c>
      <c r="H241" s="28">
        <f t="shared" si="3"/>
        <v>171</v>
      </c>
      <c r="I241" s="33" t="s">
        <v>4737</v>
      </c>
      <c r="J241" s="30">
        <f t="shared" si="4"/>
        <v>73</v>
      </c>
      <c r="K241" s="33" t="s">
        <v>4738</v>
      </c>
      <c r="L241" s="18">
        <f t="shared" si="5"/>
        <v>81</v>
      </c>
    </row>
    <row r="242" spans="1:12" ht="14.25" customHeight="1" x14ac:dyDescent="0.2">
      <c r="A242" s="18" t="s">
        <v>54</v>
      </c>
      <c r="B242" s="18">
        <f t="shared" si="1"/>
        <v>3</v>
      </c>
      <c r="C242" s="29"/>
      <c r="D242" s="29"/>
      <c r="E242" s="18" t="s">
        <v>721</v>
      </c>
      <c r="F242" s="28">
        <f t="shared" si="2"/>
        <v>136</v>
      </c>
      <c r="G242" s="18" t="s">
        <v>185</v>
      </c>
      <c r="H242" s="28">
        <f t="shared" si="3"/>
        <v>2</v>
      </c>
      <c r="I242" s="33" t="s">
        <v>722</v>
      </c>
      <c r="J242" s="30">
        <f t="shared" si="4"/>
        <v>144</v>
      </c>
      <c r="K242" s="33" t="s">
        <v>723</v>
      </c>
      <c r="L242" s="18">
        <f t="shared" si="5"/>
        <v>80</v>
      </c>
    </row>
    <row r="243" spans="1:12" ht="14.25" customHeight="1" x14ac:dyDescent="0.2">
      <c r="A243" s="18" t="s">
        <v>979</v>
      </c>
      <c r="B243" s="18">
        <f t="shared" si="1"/>
        <v>82</v>
      </c>
      <c r="C243" s="29"/>
      <c r="D243" s="29"/>
      <c r="E243" s="18" t="s">
        <v>981</v>
      </c>
      <c r="F243" s="28">
        <f t="shared" si="2"/>
        <v>87</v>
      </c>
      <c r="G243" s="18" t="s">
        <v>982</v>
      </c>
      <c r="H243" s="28">
        <f t="shared" si="3"/>
        <v>199</v>
      </c>
      <c r="I243" s="33" t="s">
        <v>984</v>
      </c>
      <c r="J243" s="30">
        <f t="shared" si="4"/>
        <v>148</v>
      </c>
      <c r="K243" s="33" t="s">
        <v>985</v>
      </c>
      <c r="L243" s="18">
        <f t="shared" si="5"/>
        <v>80</v>
      </c>
    </row>
    <row r="244" spans="1:12" ht="14.25" customHeight="1" x14ac:dyDescent="0.2">
      <c r="A244" s="18" t="s">
        <v>2238</v>
      </c>
      <c r="B244" s="18">
        <f t="shared" si="1"/>
        <v>118</v>
      </c>
      <c r="C244" s="29"/>
      <c r="D244" s="29"/>
      <c r="E244" s="18" t="s">
        <v>2239</v>
      </c>
      <c r="F244" s="28">
        <f t="shared" si="2"/>
        <v>191</v>
      </c>
      <c r="G244" s="18" t="s">
        <v>2241</v>
      </c>
      <c r="H244" s="28">
        <f t="shared" si="3"/>
        <v>91</v>
      </c>
      <c r="I244" s="33" t="s">
        <v>2242</v>
      </c>
      <c r="J244" s="30">
        <f t="shared" si="4"/>
        <v>53</v>
      </c>
      <c r="K244" s="33" t="s">
        <v>2244</v>
      </c>
      <c r="L244" s="18">
        <f t="shared" si="5"/>
        <v>80</v>
      </c>
    </row>
    <row r="245" spans="1:12" ht="14.25" customHeight="1" x14ac:dyDescent="0.2">
      <c r="A245" s="18" t="s">
        <v>54</v>
      </c>
      <c r="B245" s="18">
        <f t="shared" si="1"/>
        <v>3</v>
      </c>
      <c r="C245" s="32">
        <v>-99</v>
      </c>
      <c r="D245" s="29"/>
      <c r="E245" s="18" t="s">
        <v>2963</v>
      </c>
      <c r="F245" s="28">
        <f t="shared" si="2"/>
        <v>40</v>
      </c>
      <c r="G245" s="18" t="s">
        <v>2964</v>
      </c>
      <c r="H245" s="28">
        <f t="shared" si="3"/>
        <v>34</v>
      </c>
      <c r="I245" s="33" t="s">
        <v>2965</v>
      </c>
      <c r="J245" s="30">
        <f t="shared" si="4"/>
        <v>32</v>
      </c>
      <c r="K245" s="33" t="s">
        <v>2966</v>
      </c>
      <c r="L245" s="18">
        <f t="shared" si="5"/>
        <v>80</v>
      </c>
    </row>
    <row r="246" spans="1:12" ht="14.25" customHeight="1" x14ac:dyDescent="0.2">
      <c r="A246" s="18" t="s">
        <v>54</v>
      </c>
      <c r="B246" s="18">
        <f t="shared" si="1"/>
        <v>3</v>
      </c>
      <c r="C246" s="29"/>
      <c r="D246" s="29"/>
      <c r="E246" s="18" t="s">
        <v>54</v>
      </c>
      <c r="F246" s="28">
        <f t="shared" si="2"/>
        <v>3</v>
      </c>
      <c r="G246" s="18" t="s">
        <v>1982</v>
      </c>
      <c r="H246" s="28">
        <f t="shared" si="3"/>
        <v>16</v>
      </c>
      <c r="I246" s="33" t="s">
        <v>1983</v>
      </c>
      <c r="J246" s="30">
        <f t="shared" si="4"/>
        <v>151</v>
      </c>
      <c r="K246" s="33" t="s">
        <v>1984</v>
      </c>
      <c r="L246" s="18">
        <f t="shared" si="5"/>
        <v>79</v>
      </c>
    </row>
    <row r="247" spans="1:12" ht="14.25" customHeight="1" x14ac:dyDescent="0.2">
      <c r="A247" s="18" t="s">
        <v>3319</v>
      </c>
      <c r="B247" s="18">
        <f t="shared" si="1"/>
        <v>15</v>
      </c>
      <c r="C247" s="29"/>
      <c r="D247" s="29"/>
      <c r="E247" s="18" t="s">
        <v>3320</v>
      </c>
      <c r="F247" s="28">
        <f t="shared" si="2"/>
        <v>44</v>
      </c>
      <c r="G247" s="18" t="s">
        <v>3321</v>
      </c>
      <c r="H247" s="28">
        <f t="shared" si="3"/>
        <v>23</v>
      </c>
      <c r="I247" s="33" t="s">
        <v>3322</v>
      </c>
      <c r="J247" s="30">
        <f t="shared" si="4"/>
        <v>72</v>
      </c>
      <c r="K247" s="33" t="s">
        <v>3323</v>
      </c>
      <c r="L247" s="18">
        <f t="shared" si="5"/>
        <v>79</v>
      </c>
    </row>
    <row r="248" spans="1:12" ht="14.25" customHeight="1" x14ac:dyDescent="0.2">
      <c r="A248" s="18" t="s">
        <v>3643</v>
      </c>
      <c r="B248" s="18">
        <f t="shared" si="1"/>
        <v>6</v>
      </c>
      <c r="C248" s="29"/>
      <c r="D248" s="29"/>
      <c r="E248" s="18" t="s">
        <v>54</v>
      </c>
      <c r="F248" s="28">
        <f t="shared" si="2"/>
        <v>3</v>
      </c>
      <c r="G248" s="18" t="s">
        <v>54</v>
      </c>
      <c r="H248" s="28">
        <f t="shared" si="3"/>
        <v>3</v>
      </c>
      <c r="I248" s="33" t="s">
        <v>3644</v>
      </c>
      <c r="J248" s="30">
        <f t="shared" si="4"/>
        <v>29</v>
      </c>
      <c r="K248" s="33" t="s">
        <v>3645</v>
      </c>
      <c r="L248" s="18">
        <f t="shared" si="5"/>
        <v>79</v>
      </c>
    </row>
    <row r="249" spans="1:12" ht="14.25" customHeight="1" x14ac:dyDescent="0.2">
      <c r="A249" s="18" t="s">
        <v>3545</v>
      </c>
      <c r="B249" s="18">
        <f t="shared" si="1"/>
        <v>23</v>
      </c>
      <c r="C249" s="29"/>
      <c r="D249" s="29"/>
      <c r="E249" s="18" t="s">
        <v>3546</v>
      </c>
      <c r="F249" s="28">
        <f t="shared" si="2"/>
        <v>50</v>
      </c>
      <c r="G249" s="18" t="s">
        <v>242</v>
      </c>
      <c r="H249" s="28">
        <f t="shared" si="3"/>
        <v>2</v>
      </c>
      <c r="I249" s="33" t="s">
        <v>3547</v>
      </c>
      <c r="J249" s="30">
        <f t="shared" si="4"/>
        <v>8</v>
      </c>
      <c r="K249" s="33" t="s">
        <v>3548</v>
      </c>
      <c r="L249" s="18">
        <f t="shared" si="5"/>
        <v>76</v>
      </c>
    </row>
    <row r="250" spans="1:12" ht="14.25" customHeight="1" x14ac:dyDescent="0.2">
      <c r="A250" s="18" t="s">
        <v>1943</v>
      </c>
      <c r="B250" s="18">
        <f t="shared" si="1"/>
        <v>9</v>
      </c>
      <c r="C250" s="29"/>
      <c r="D250" s="29"/>
      <c r="E250" s="18" t="s">
        <v>3647</v>
      </c>
      <c r="F250" s="28">
        <f t="shared" si="2"/>
        <v>182</v>
      </c>
      <c r="G250" s="18" t="s">
        <v>3648</v>
      </c>
      <c r="H250" s="28">
        <f t="shared" si="3"/>
        <v>64</v>
      </c>
      <c r="I250" s="33" t="s">
        <v>3649</v>
      </c>
      <c r="J250" s="30">
        <f t="shared" si="4"/>
        <v>214</v>
      </c>
      <c r="K250" s="33" t="s">
        <v>3650</v>
      </c>
      <c r="L250" s="18">
        <f t="shared" si="5"/>
        <v>76</v>
      </c>
    </row>
    <row r="251" spans="1:12" ht="14.25" customHeight="1" x14ac:dyDescent="0.2">
      <c r="A251" s="18" t="s">
        <v>369</v>
      </c>
      <c r="B251" s="18">
        <f t="shared" si="1"/>
        <v>137</v>
      </c>
      <c r="C251" s="29"/>
      <c r="D251" s="29"/>
      <c r="E251" s="18" t="s">
        <v>370</v>
      </c>
      <c r="F251" s="28">
        <f t="shared" si="2"/>
        <v>48</v>
      </c>
      <c r="G251" s="18" t="s">
        <v>371</v>
      </c>
      <c r="H251" s="28">
        <f t="shared" si="3"/>
        <v>85</v>
      </c>
      <c r="I251" s="33" t="s">
        <v>372</v>
      </c>
      <c r="J251" s="30">
        <f t="shared" si="4"/>
        <v>49</v>
      </c>
      <c r="K251" s="33" t="s">
        <v>373</v>
      </c>
      <c r="L251" s="18">
        <f t="shared" si="5"/>
        <v>75</v>
      </c>
    </row>
    <row r="252" spans="1:12" ht="14.25" customHeight="1" x14ac:dyDescent="0.2">
      <c r="A252" s="18" t="s">
        <v>913</v>
      </c>
      <c r="B252" s="18">
        <f t="shared" si="1"/>
        <v>10</v>
      </c>
      <c r="C252" s="29"/>
      <c r="D252" s="29"/>
      <c r="E252" s="18" t="s">
        <v>914</v>
      </c>
      <c r="F252" s="28">
        <f t="shared" si="2"/>
        <v>9</v>
      </c>
      <c r="G252" s="18" t="s">
        <v>915</v>
      </c>
      <c r="H252" s="28">
        <f t="shared" si="3"/>
        <v>84</v>
      </c>
      <c r="I252" s="33" t="s">
        <v>917</v>
      </c>
      <c r="J252" s="30">
        <f t="shared" si="4"/>
        <v>73</v>
      </c>
      <c r="K252" s="33" t="s">
        <v>918</v>
      </c>
      <c r="L252" s="18">
        <f t="shared" si="5"/>
        <v>75</v>
      </c>
    </row>
    <row r="253" spans="1:12" ht="14.25" customHeight="1" x14ac:dyDescent="0.2">
      <c r="A253" s="18" t="s">
        <v>4936</v>
      </c>
      <c r="B253" s="18">
        <f t="shared" si="1"/>
        <v>158</v>
      </c>
      <c r="C253" s="29"/>
      <c r="D253" s="29"/>
      <c r="E253" s="18" t="s">
        <v>4938</v>
      </c>
      <c r="F253" s="28">
        <f t="shared" si="2"/>
        <v>163</v>
      </c>
      <c r="G253" s="18" t="s">
        <v>284</v>
      </c>
      <c r="H253" s="28">
        <f t="shared" si="3"/>
        <v>3</v>
      </c>
      <c r="I253" s="33" t="s">
        <v>4939</v>
      </c>
      <c r="J253" s="30">
        <f t="shared" si="4"/>
        <v>238</v>
      </c>
      <c r="K253" s="33" t="s">
        <v>4940</v>
      </c>
      <c r="L253" s="18">
        <f t="shared" si="5"/>
        <v>75</v>
      </c>
    </row>
    <row r="254" spans="1:12" ht="14.25" customHeight="1" x14ac:dyDescent="0.2">
      <c r="A254" s="18" t="s">
        <v>4970</v>
      </c>
      <c r="B254" s="18">
        <f t="shared" si="1"/>
        <v>89</v>
      </c>
      <c r="C254" s="29"/>
      <c r="D254" s="29"/>
      <c r="E254" s="18" t="s">
        <v>4971</v>
      </c>
      <c r="F254" s="28">
        <f t="shared" si="2"/>
        <v>66</v>
      </c>
      <c r="G254" s="18" t="s">
        <v>4973</v>
      </c>
      <c r="H254" s="28">
        <f t="shared" si="3"/>
        <v>63</v>
      </c>
      <c r="I254" s="33" t="s">
        <v>4974</v>
      </c>
      <c r="J254" s="30">
        <f t="shared" si="4"/>
        <v>44</v>
      </c>
      <c r="K254" s="33" t="s">
        <v>4975</v>
      </c>
      <c r="L254" s="18">
        <f t="shared" si="5"/>
        <v>75</v>
      </c>
    </row>
    <row r="255" spans="1:12" ht="14.25" customHeight="1" x14ac:dyDescent="0.2">
      <c r="A255" s="18" t="s">
        <v>587</v>
      </c>
      <c r="B255" s="18">
        <f t="shared" si="1"/>
        <v>235</v>
      </c>
      <c r="C255" s="29"/>
      <c r="D255" s="29"/>
      <c r="E255" s="18" t="s">
        <v>589</v>
      </c>
      <c r="F255" s="28">
        <f t="shared" si="2"/>
        <v>12</v>
      </c>
      <c r="G255" s="18" t="s">
        <v>590</v>
      </c>
      <c r="H255" s="28">
        <f t="shared" si="3"/>
        <v>178</v>
      </c>
      <c r="I255" s="33" t="s">
        <v>591</v>
      </c>
      <c r="J255" s="30">
        <f t="shared" si="4"/>
        <v>109</v>
      </c>
      <c r="K255" s="33" t="s">
        <v>592</v>
      </c>
      <c r="L255" s="18">
        <f t="shared" si="5"/>
        <v>74</v>
      </c>
    </row>
    <row r="256" spans="1:12" ht="14.25" customHeight="1" x14ac:dyDescent="0.2">
      <c r="A256" s="18" t="s">
        <v>832</v>
      </c>
      <c r="B256" s="18">
        <f t="shared" si="1"/>
        <v>144</v>
      </c>
      <c r="C256" s="29"/>
      <c r="D256" s="29"/>
      <c r="E256" s="18" t="s">
        <v>834</v>
      </c>
      <c r="F256" s="28">
        <f t="shared" si="2"/>
        <v>197</v>
      </c>
      <c r="G256" s="18" t="s">
        <v>835</v>
      </c>
      <c r="H256" s="28">
        <f t="shared" si="3"/>
        <v>326</v>
      </c>
      <c r="I256" s="33" t="s">
        <v>837</v>
      </c>
      <c r="J256" s="30">
        <f t="shared" si="4"/>
        <v>477</v>
      </c>
      <c r="K256" s="33" t="s">
        <v>839</v>
      </c>
      <c r="L256" s="18">
        <f t="shared" si="5"/>
        <v>74</v>
      </c>
    </row>
    <row r="257" spans="1:12" ht="14.25" customHeight="1" x14ac:dyDescent="0.2">
      <c r="A257" s="18" t="s">
        <v>3004</v>
      </c>
      <c r="B257" s="18">
        <f t="shared" si="1"/>
        <v>90</v>
      </c>
      <c r="C257" s="29"/>
      <c r="D257" s="29"/>
      <c r="E257" s="18" t="s">
        <v>3005</v>
      </c>
      <c r="F257" s="28">
        <f t="shared" si="2"/>
        <v>223</v>
      </c>
      <c r="G257" s="18" t="s">
        <v>3007</v>
      </c>
      <c r="H257" s="28">
        <f t="shared" si="3"/>
        <v>79</v>
      </c>
      <c r="I257" s="33" t="s">
        <v>3008</v>
      </c>
      <c r="J257" s="30">
        <f t="shared" si="4"/>
        <v>5</v>
      </c>
      <c r="K257" s="33" t="s">
        <v>3009</v>
      </c>
      <c r="L257" s="18">
        <f t="shared" si="5"/>
        <v>74</v>
      </c>
    </row>
    <row r="258" spans="1:12" ht="14.25" customHeight="1" x14ac:dyDescent="0.2">
      <c r="A258" s="18" t="s">
        <v>3011</v>
      </c>
      <c r="B258" s="18">
        <f t="shared" ref="B258:B512" si="6">LEN(A258)</f>
        <v>42</v>
      </c>
      <c r="C258" s="29"/>
      <c r="D258" s="29"/>
      <c r="E258" s="18" t="s">
        <v>3012</v>
      </c>
      <c r="F258" s="28">
        <f t="shared" ref="F258:F512" si="7">LEN(E258)</f>
        <v>96</v>
      </c>
      <c r="G258" s="18" t="s">
        <v>3013</v>
      </c>
      <c r="H258" s="28">
        <f t="shared" ref="H258:H512" si="8">LEN(G258)</f>
        <v>103</v>
      </c>
      <c r="I258" s="33" t="s">
        <v>3014</v>
      </c>
      <c r="J258" s="30">
        <f t="shared" ref="J258:J512" si="9">LEN(I258)</f>
        <v>122</v>
      </c>
      <c r="K258" s="33" t="s">
        <v>3016</v>
      </c>
      <c r="L258" s="18">
        <f t="shared" ref="L258:L512" si="10">LEN(K258)</f>
        <v>74</v>
      </c>
    </row>
    <row r="259" spans="1:12" ht="14.25" customHeight="1" x14ac:dyDescent="0.2">
      <c r="A259" s="18" t="s">
        <v>4116</v>
      </c>
      <c r="B259" s="18">
        <f t="shared" si="6"/>
        <v>86</v>
      </c>
      <c r="C259" s="29"/>
      <c r="D259" s="29"/>
      <c r="E259" s="18" t="s">
        <v>4118</v>
      </c>
      <c r="F259" s="28">
        <f t="shared" si="7"/>
        <v>97</v>
      </c>
      <c r="G259" s="18" t="s">
        <v>4119</v>
      </c>
      <c r="H259" s="28">
        <f t="shared" si="8"/>
        <v>111</v>
      </c>
      <c r="I259" s="33" t="s">
        <v>4120</v>
      </c>
      <c r="J259" s="30">
        <f t="shared" si="9"/>
        <v>158</v>
      </c>
      <c r="K259" s="33" t="s">
        <v>4121</v>
      </c>
      <c r="L259" s="18">
        <f t="shared" si="10"/>
        <v>74</v>
      </c>
    </row>
    <row r="260" spans="1:12" ht="14.25" customHeight="1" x14ac:dyDescent="0.2">
      <c r="A260" s="18" t="s">
        <v>626</v>
      </c>
      <c r="B260" s="18">
        <f t="shared" si="6"/>
        <v>96</v>
      </c>
      <c r="C260" s="29"/>
      <c r="D260" s="29"/>
      <c r="E260" s="18" t="s">
        <v>627</v>
      </c>
      <c r="F260" s="28">
        <f t="shared" si="7"/>
        <v>154</v>
      </c>
      <c r="G260" s="18" t="s">
        <v>629</v>
      </c>
      <c r="H260" s="28">
        <f t="shared" si="8"/>
        <v>54</v>
      </c>
      <c r="I260" s="33" t="s">
        <v>631</v>
      </c>
      <c r="J260" s="30">
        <f t="shared" si="9"/>
        <v>80</v>
      </c>
      <c r="K260" s="33" t="s">
        <v>632</v>
      </c>
      <c r="L260" s="18">
        <f t="shared" si="10"/>
        <v>73</v>
      </c>
    </row>
    <row r="261" spans="1:12" ht="14.25" customHeight="1" x14ac:dyDescent="0.2">
      <c r="A261" s="18" t="s">
        <v>4862</v>
      </c>
      <c r="B261" s="18">
        <f t="shared" si="6"/>
        <v>40</v>
      </c>
      <c r="C261" s="29"/>
      <c r="D261" s="29"/>
      <c r="E261" s="18" t="s">
        <v>4864</v>
      </c>
      <c r="F261" s="28">
        <f t="shared" si="7"/>
        <v>88</v>
      </c>
      <c r="G261" s="18" t="s">
        <v>4866</v>
      </c>
      <c r="H261" s="28">
        <f t="shared" si="8"/>
        <v>248</v>
      </c>
      <c r="I261" s="33" t="s">
        <v>4868</v>
      </c>
      <c r="J261" s="30">
        <f t="shared" si="9"/>
        <v>13</v>
      </c>
      <c r="K261" s="33" t="s">
        <v>4869</v>
      </c>
      <c r="L261" s="18">
        <f t="shared" si="10"/>
        <v>73</v>
      </c>
    </row>
    <row r="262" spans="1:12" ht="14.25" customHeight="1" x14ac:dyDescent="0.2">
      <c r="A262" s="18" t="s">
        <v>54</v>
      </c>
      <c r="B262" s="18">
        <f t="shared" si="6"/>
        <v>3</v>
      </c>
      <c r="C262" s="29"/>
      <c r="D262" s="29"/>
      <c r="E262" s="18" t="s">
        <v>1000</v>
      </c>
      <c r="F262" s="28">
        <f t="shared" si="7"/>
        <v>44</v>
      </c>
      <c r="G262" s="18" t="s">
        <v>1002</v>
      </c>
      <c r="H262" s="28">
        <f t="shared" si="8"/>
        <v>62</v>
      </c>
      <c r="I262" s="33" t="s">
        <v>1003</v>
      </c>
      <c r="J262" s="30">
        <f t="shared" si="9"/>
        <v>78</v>
      </c>
      <c r="K262" s="33" t="s">
        <v>1004</v>
      </c>
      <c r="L262" s="18">
        <f t="shared" si="10"/>
        <v>72</v>
      </c>
    </row>
    <row r="263" spans="1:12" ht="14.25" customHeight="1" x14ac:dyDescent="0.2">
      <c r="A263" s="18" t="s">
        <v>1796</v>
      </c>
      <c r="B263" s="18">
        <f t="shared" si="6"/>
        <v>28</v>
      </c>
      <c r="C263" s="29"/>
      <c r="D263" s="29"/>
      <c r="E263" s="18" t="s">
        <v>1797</v>
      </c>
      <c r="F263" s="28">
        <f t="shared" si="7"/>
        <v>43</v>
      </c>
      <c r="G263" s="18" t="s">
        <v>1798</v>
      </c>
      <c r="H263" s="28">
        <f t="shared" si="8"/>
        <v>182</v>
      </c>
      <c r="I263" s="33" t="s">
        <v>1799</v>
      </c>
      <c r="J263" s="30">
        <f t="shared" si="9"/>
        <v>53</v>
      </c>
      <c r="K263" s="33" t="s">
        <v>1800</v>
      </c>
      <c r="L263" s="18">
        <f t="shared" si="10"/>
        <v>72</v>
      </c>
    </row>
    <row r="264" spans="1:12" ht="14.25" customHeight="1" x14ac:dyDescent="0.2">
      <c r="A264" s="18" t="s">
        <v>3791</v>
      </c>
      <c r="B264" s="18">
        <f t="shared" si="6"/>
        <v>57</v>
      </c>
      <c r="C264" s="29"/>
      <c r="D264" s="29"/>
      <c r="E264" s="18" t="s">
        <v>3792</v>
      </c>
      <c r="F264" s="28">
        <f t="shared" si="7"/>
        <v>37</v>
      </c>
      <c r="G264" s="18" t="s">
        <v>3793</v>
      </c>
      <c r="H264" s="28">
        <f t="shared" si="8"/>
        <v>57</v>
      </c>
      <c r="I264" s="33" t="s">
        <v>3794</v>
      </c>
      <c r="J264" s="30">
        <f t="shared" si="9"/>
        <v>87</v>
      </c>
      <c r="K264" s="33" t="s">
        <v>3795</v>
      </c>
      <c r="L264" s="18">
        <f t="shared" si="10"/>
        <v>72</v>
      </c>
    </row>
    <row r="265" spans="1:12" ht="14.25" customHeight="1" x14ac:dyDescent="0.2">
      <c r="A265" s="18" t="s">
        <v>4632</v>
      </c>
      <c r="B265" s="18">
        <f t="shared" si="6"/>
        <v>119</v>
      </c>
      <c r="C265" s="32" t="s">
        <v>350</v>
      </c>
      <c r="D265" s="32" t="s">
        <v>179</v>
      </c>
      <c r="E265" s="18" t="s">
        <v>4633</v>
      </c>
      <c r="F265" s="28">
        <f t="shared" si="7"/>
        <v>81</v>
      </c>
      <c r="G265" s="18" t="s">
        <v>242</v>
      </c>
      <c r="H265" s="28">
        <f t="shared" si="8"/>
        <v>2</v>
      </c>
      <c r="I265" s="33" t="s">
        <v>4634</v>
      </c>
      <c r="J265" s="30">
        <f t="shared" si="9"/>
        <v>70</v>
      </c>
      <c r="K265" s="33" t="s">
        <v>4635</v>
      </c>
      <c r="L265" s="18">
        <f t="shared" si="10"/>
        <v>71</v>
      </c>
    </row>
    <row r="266" spans="1:12" ht="14.25" customHeight="1" x14ac:dyDescent="0.2">
      <c r="A266" s="18" t="s">
        <v>5078</v>
      </c>
      <c r="B266" s="18">
        <f t="shared" si="6"/>
        <v>129</v>
      </c>
      <c r="C266" s="29"/>
      <c r="D266" s="29"/>
      <c r="E266" s="18" t="s">
        <v>5079</v>
      </c>
      <c r="F266" s="28">
        <f t="shared" si="7"/>
        <v>9</v>
      </c>
      <c r="G266" s="18" t="s">
        <v>242</v>
      </c>
      <c r="H266" s="28">
        <f t="shared" si="8"/>
        <v>2</v>
      </c>
      <c r="I266" s="33" t="s">
        <v>5080</v>
      </c>
      <c r="J266" s="30">
        <f t="shared" si="9"/>
        <v>13</v>
      </c>
      <c r="K266" s="33" t="s">
        <v>5081</v>
      </c>
      <c r="L266" s="18">
        <f t="shared" si="10"/>
        <v>71</v>
      </c>
    </row>
    <row r="267" spans="1:12" ht="14.25" customHeight="1" x14ac:dyDescent="0.2">
      <c r="A267" s="18" t="s">
        <v>54</v>
      </c>
      <c r="B267" s="18">
        <f t="shared" si="6"/>
        <v>3</v>
      </c>
      <c r="C267" s="29">
        <v>-99</v>
      </c>
      <c r="D267" s="29">
        <v>-99</v>
      </c>
      <c r="E267" s="18" t="s">
        <v>189</v>
      </c>
      <c r="F267" s="28">
        <f t="shared" si="7"/>
        <v>28</v>
      </c>
      <c r="G267" s="18" t="s">
        <v>185</v>
      </c>
      <c r="H267" s="28">
        <f t="shared" si="8"/>
        <v>2</v>
      </c>
      <c r="I267" s="33" t="s">
        <v>190</v>
      </c>
      <c r="J267" s="30">
        <f t="shared" si="9"/>
        <v>16</v>
      </c>
      <c r="K267" s="33" t="s">
        <v>191</v>
      </c>
      <c r="L267" s="18">
        <f t="shared" si="10"/>
        <v>70</v>
      </c>
    </row>
    <row r="268" spans="1:12" ht="14.25" customHeight="1" x14ac:dyDescent="0.2">
      <c r="A268" s="18" t="s">
        <v>1902</v>
      </c>
      <c r="B268" s="18">
        <f t="shared" si="6"/>
        <v>17</v>
      </c>
      <c r="C268" s="29"/>
      <c r="D268" s="29"/>
      <c r="E268" s="18" t="s">
        <v>1903</v>
      </c>
      <c r="F268" s="28">
        <f t="shared" si="7"/>
        <v>70</v>
      </c>
      <c r="G268" s="18" t="s">
        <v>54</v>
      </c>
      <c r="H268" s="28">
        <f t="shared" si="8"/>
        <v>3</v>
      </c>
      <c r="I268" s="33" t="s">
        <v>1905</v>
      </c>
      <c r="J268" s="30">
        <f t="shared" si="9"/>
        <v>65</v>
      </c>
      <c r="K268" s="33" t="s">
        <v>1906</v>
      </c>
      <c r="L268" s="18">
        <f t="shared" si="10"/>
        <v>70</v>
      </c>
    </row>
    <row r="269" spans="1:12" ht="14.25" customHeight="1" x14ac:dyDescent="0.2">
      <c r="A269" s="18" t="s">
        <v>1919</v>
      </c>
      <c r="B269" s="18">
        <f t="shared" si="6"/>
        <v>42</v>
      </c>
      <c r="C269" s="29"/>
      <c r="D269" s="29"/>
      <c r="E269" s="18" t="s">
        <v>1920</v>
      </c>
      <c r="F269" s="28">
        <f t="shared" si="7"/>
        <v>66</v>
      </c>
      <c r="G269" s="18" t="s">
        <v>1922</v>
      </c>
      <c r="H269" s="28">
        <f t="shared" si="8"/>
        <v>52</v>
      </c>
      <c r="I269" s="33" t="s">
        <v>1923</v>
      </c>
      <c r="J269" s="30">
        <f t="shared" si="9"/>
        <v>8</v>
      </c>
      <c r="K269" s="33" t="s">
        <v>1924</v>
      </c>
      <c r="L269" s="18">
        <f t="shared" si="10"/>
        <v>70</v>
      </c>
    </row>
    <row r="270" spans="1:12" ht="14.25" customHeight="1" x14ac:dyDescent="0.2">
      <c r="A270" s="18" t="s">
        <v>4352</v>
      </c>
      <c r="B270" s="18">
        <f t="shared" si="6"/>
        <v>35</v>
      </c>
      <c r="C270" s="29"/>
      <c r="D270" s="29"/>
      <c r="E270" s="18" t="s">
        <v>4354</v>
      </c>
      <c r="F270" s="28">
        <f t="shared" si="7"/>
        <v>49</v>
      </c>
      <c r="G270" s="18" t="s">
        <v>1122</v>
      </c>
      <c r="H270" s="28">
        <f t="shared" si="8"/>
        <v>10</v>
      </c>
      <c r="I270" s="33" t="s">
        <v>4355</v>
      </c>
      <c r="J270" s="30">
        <f t="shared" si="9"/>
        <v>28</v>
      </c>
      <c r="K270" s="33" t="s">
        <v>4356</v>
      </c>
      <c r="L270" s="18">
        <f t="shared" si="10"/>
        <v>70</v>
      </c>
    </row>
    <row r="271" spans="1:12" ht="14.25" customHeight="1" x14ac:dyDescent="0.2">
      <c r="A271" s="18" t="s">
        <v>4372</v>
      </c>
      <c r="B271" s="18">
        <f t="shared" si="6"/>
        <v>134</v>
      </c>
      <c r="C271" s="29"/>
      <c r="D271" s="29"/>
      <c r="E271" s="18" t="s">
        <v>4373</v>
      </c>
      <c r="F271" s="28">
        <f t="shared" si="7"/>
        <v>87</v>
      </c>
      <c r="G271" s="18" t="s">
        <v>4374</v>
      </c>
      <c r="H271" s="28">
        <f t="shared" si="8"/>
        <v>155</v>
      </c>
      <c r="I271" s="33" t="s">
        <v>4375</v>
      </c>
      <c r="J271" s="30">
        <f t="shared" si="9"/>
        <v>153</v>
      </c>
      <c r="K271" s="33" t="s">
        <v>4376</v>
      </c>
      <c r="L271" s="18">
        <f t="shared" si="10"/>
        <v>70</v>
      </c>
    </row>
    <row r="272" spans="1:12" ht="14.25" customHeight="1" x14ac:dyDescent="0.2">
      <c r="A272" s="18" t="s">
        <v>242</v>
      </c>
      <c r="B272" s="18">
        <f t="shared" si="6"/>
        <v>2</v>
      </c>
      <c r="C272" s="29"/>
      <c r="D272" s="29"/>
      <c r="E272" s="18" t="s">
        <v>794</v>
      </c>
      <c r="F272" s="28">
        <f t="shared" si="7"/>
        <v>404</v>
      </c>
      <c r="G272" s="18" t="s">
        <v>796</v>
      </c>
      <c r="H272" s="28">
        <f t="shared" si="8"/>
        <v>306</v>
      </c>
      <c r="I272" s="33" t="s">
        <v>797</v>
      </c>
      <c r="J272" s="30">
        <f t="shared" si="9"/>
        <v>160</v>
      </c>
      <c r="K272" s="33" t="s">
        <v>799</v>
      </c>
      <c r="L272" s="18">
        <f t="shared" si="10"/>
        <v>69</v>
      </c>
    </row>
    <row r="273" spans="1:12" ht="14.25" customHeight="1" x14ac:dyDescent="0.2">
      <c r="A273" s="18" t="s">
        <v>2694</v>
      </c>
      <c r="B273" s="18">
        <f t="shared" si="6"/>
        <v>4</v>
      </c>
      <c r="C273" s="29"/>
      <c r="D273" s="29"/>
      <c r="E273" s="18" t="s">
        <v>2694</v>
      </c>
      <c r="F273" s="28">
        <f t="shared" si="7"/>
        <v>4</v>
      </c>
      <c r="G273" s="18" t="s">
        <v>2695</v>
      </c>
      <c r="H273" s="28">
        <f t="shared" si="8"/>
        <v>3</v>
      </c>
      <c r="I273" s="33" t="s">
        <v>2696</v>
      </c>
      <c r="J273" s="30">
        <f t="shared" si="9"/>
        <v>127</v>
      </c>
      <c r="K273" s="33" t="s">
        <v>2697</v>
      </c>
      <c r="L273" s="18">
        <f t="shared" si="10"/>
        <v>69</v>
      </c>
    </row>
    <row r="274" spans="1:12" ht="14.25" customHeight="1" x14ac:dyDescent="0.2">
      <c r="A274" s="18" t="s">
        <v>2618</v>
      </c>
      <c r="B274" s="18">
        <f t="shared" si="6"/>
        <v>148</v>
      </c>
      <c r="C274" s="29"/>
      <c r="D274" s="29"/>
      <c r="E274" s="18" t="s">
        <v>2619</v>
      </c>
      <c r="F274" s="28">
        <f t="shared" si="7"/>
        <v>51</v>
      </c>
      <c r="G274" s="18" t="s">
        <v>2620</v>
      </c>
      <c r="H274" s="28">
        <f t="shared" si="8"/>
        <v>38</v>
      </c>
      <c r="I274" s="33" t="s">
        <v>54</v>
      </c>
      <c r="J274" s="30">
        <f t="shared" si="9"/>
        <v>3</v>
      </c>
      <c r="K274" s="33" t="s">
        <v>2621</v>
      </c>
      <c r="L274" s="18">
        <f t="shared" si="10"/>
        <v>68</v>
      </c>
    </row>
    <row r="275" spans="1:12" ht="14.25" customHeight="1" x14ac:dyDescent="0.2">
      <c r="A275" s="18" t="s">
        <v>54</v>
      </c>
      <c r="B275" s="18">
        <f t="shared" si="6"/>
        <v>3</v>
      </c>
      <c r="C275" s="29">
        <v>-99</v>
      </c>
      <c r="D275" s="29">
        <v>-99</v>
      </c>
      <c r="E275" s="18" t="s">
        <v>290</v>
      </c>
      <c r="F275" s="28">
        <f t="shared" si="7"/>
        <v>29</v>
      </c>
      <c r="G275" s="18" t="s">
        <v>292</v>
      </c>
      <c r="H275" s="28">
        <f t="shared" si="8"/>
        <v>329</v>
      </c>
      <c r="I275" s="33" t="s">
        <v>294</v>
      </c>
      <c r="J275" s="30">
        <f t="shared" si="9"/>
        <v>271</v>
      </c>
      <c r="K275" s="33" t="s">
        <v>296</v>
      </c>
      <c r="L275" s="18">
        <f t="shared" si="10"/>
        <v>67</v>
      </c>
    </row>
    <row r="276" spans="1:12" ht="14.25" customHeight="1" x14ac:dyDescent="0.2">
      <c r="A276" s="18" t="s">
        <v>1256</v>
      </c>
      <c r="B276" s="18">
        <f t="shared" si="6"/>
        <v>43</v>
      </c>
      <c r="C276" s="29"/>
      <c r="D276" s="29"/>
      <c r="E276" s="18" t="s">
        <v>1257</v>
      </c>
      <c r="F276" s="28">
        <f t="shared" si="7"/>
        <v>86</v>
      </c>
      <c r="G276" s="18" t="s">
        <v>803</v>
      </c>
      <c r="H276" s="28">
        <f t="shared" si="8"/>
        <v>11</v>
      </c>
      <c r="I276" s="33" t="s">
        <v>54</v>
      </c>
      <c r="J276" s="30">
        <f t="shared" si="9"/>
        <v>3</v>
      </c>
      <c r="K276" s="33" t="s">
        <v>1259</v>
      </c>
      <c r="L276" s="18">
        <f t="shared" si="10"/>
        <v>67</v>
      </c>
    </row>
    <row r="277" spans="1:12" ht="14.25" customHeight="1" x14ac:dyDescent="0.2">
      <c r="A277" s="18" t="s">
        <v>1839</v>
      </c>
      <c r="B277" s="18">
        <f t="shared" si="6"/>
        <v>270</v>
      </c>
      <c r="C277" s="34" t="s">
        <v>1841</v>
      </c>
      <c r="D277" s="34" t="s">
        <v>433</v>
      </c>
      <c r="E277" s="18" t="s">
        <v>1842</v>
      </c>
      <c r="F277" s="28">
        <f t="shared" si="7"/>
        <v>124</v>
      </c>
      <c r="G277" s="18" t="s">
        <v>1843</v>
      </c>
      <c r="H277" s="28">
        <f t="shared" si="8"/>
        <v>45</v>
      </c>
      <c r="I277" s="33" t="s">
        <v>1844</v>
      </c>
      <c r="J277" s="30">
        <f t="shared" si="9"/>
        <v>157</v>
      </c>
      <c r="K277" s="33" t="s">
        <v>1846</v>
      </c>
      <c r="L277" s="18">
        <f t="shared" si="10"/>
        <v>67</v>
      </c>
    </row>
    <row r="278" spans="1:12" ht="14.25" customHeight="1" x14ac:dyDescent="0.2">
      <c r="A278" s="18" t="s">
        <v>54</v>
      </c>
      <c r="B278" s="18">
        <f t="shared" si="6"/>
        <v>3</v>
      </c>
      <c r="C278" s="29"/>
      <c r="D278" s="29"/>
      <c r="E278" s="18" t="s">
        <v>2024</v>
      </c>
      <c r="F278" s="28">
        <f t="shared" si="7"/>
        <v>23</v>
      </c>
      <c r="G278" s="18" t="s">
        <v>2025</v>
      </c>
      <c r="H278" s="28">
        <f t="shared" si="8"/>
        <v>61</v>
      </c>
      <c r="I278" s="33" t="s">
        <v>2026</v>
      </c>
      <c r="J278" s="30">
        <f t="shared" si="9"/>
        <v>26</v>
      </c>
      <c r="K278" s="33" t="s">
        <v>2027</v>
      </c>
      <c r="L278" s="18">
        <f t="shared" si="10"/>
        <v>67</v>
      </c>
    </row>
    <row r="279" spans="1:12" ht="14.25" customHeight="1" x14ac:dyDescent="0.2">
      <c r="A279" s="18" t="s">
        <v>2718</v>
      </c>
      <c r="B279" s="18">
        <f t="shared" si="6"/>
        <v>102</v>
      </c>
      <c r="C279" s="32" t="s">
        <v>2720</v>
      </c>
      <c r="D279" s="45" t="s">
        <v>2721</v>
      </c>
      <c r="E279" s="18" t="s">
        <v>2722</v>
      </c>
      <c r="F279" s="28">
        <f t="shared" si="7"/>
        <v>77</v>
      </c>
      <c r="G279" s="18" t="s">
        <v>54</v>
      </c>
      <c r="H279" s="28">
        <f t="shared" si="8"/>
        <v>3</v>
      </c>
      <c r="I279" s="33" t="s">
        <v>2723</v>
      </c>
      <c r="J279" s="30">
        <f t="shared" si="9"/>
        <v>50</v>
      </c>
      <c r="K279" s="33" t="s">
        <v>2724</v>
      </c>
      <c r="L279" s="18">
        <f t="shared" si="10"/>
        <v>67</v>
      </c>
    </row>
    <row r="280" spans="1:12" ht="14.25" customHeight="1" x14ac:dyDescent="0.2">
      <c r="A280" s="18" t="s">
        <v>54</v>
      </c>
      <c r="B280" s="18">
        <f t="shared" si="6"/>
        <v>3</v>
      </c>
      <c r="C280" s="29"/>
      <c r="D280" s="29"/>
      <c r="E280" s="18" t="s">
        <v>3920</v>
      </c>
      <c r="F280" s="28">
        <f t="shared" si="7"/>
        <v>68</v>
      </c>
      <c r="G280" s="18" t="s">
        <v>3921</v>
      </c>
      <c r="H280" s="28">
        <f t="shared" si="8"/>
        <v>53</v>
      </c>
      <c r="I280" s="33" t="s">
        <v>3922</v>
      </c>
      <c r="J280" s="30">
        <f t="shared" si="9"/>
        <v>141</v>
      </c>
      <c r="K280" s="33" t="s">
        <v>3923</v>
      </c>
      <c r="L280" s="18">
        <f t="shared" si="10"/>
        <v>67</v>
      </c>
    </row>
    <row r="281" spans="1:12" ht="14.25" customHeight="1" x14ac:dyDescent="0.2">
      <c r="A281" s="18" t="s">
        <v>928</v>
      </c>
      <c r="B281" s="18">
        <f t="shared" si="6"/>
        <v>20</v>
      </c>
      <c r="C281" s="29"/>
      <c r="D281" s="29"/>
      <c r="E281" s="18" t="s">
        <v>929</v>
      </c>
      <c r="F281" s="28">
        <f t="shared" si="7"/>
        <v>61</v>
      </c>
      <c r="G281" s="18" t="s">
        <v>242</v>
      </c>
      <c r="H281" s="28">
        <f t="shared" si="8"/>
        <v>2</v>
      </c>
      <c r="I281" s="33" t="s">
        <v>931</v>
      </c>
      <c r="J281" s="30">
        <f t="shared" si="9"/>
        <v>48</v>
      </c>
      <c r="K281" s="33" t="s">
        <v>932</v>
      </c>
      <c r="L281" s="18">
        <f t="shared" si="10"/>
        <v>66</v>
      </c>
    </row>
    <row r="282" spans="1:12" ht="14.25" customHeight="1" x14ac:dyDescent="0.2">
      <c r="A282" s="18" t="s">
        <v>622</v>
      </c>
      <c r="B282" s="18">
        <f t="shared" si="6"/>
        <v>8</v>
      </c>
      <c r="C282" s="29"/>
      <c r="D282" s="29"/>
      <c r="E282" s="18" t="s">
        <v>1023</v>
      </c>
      <c r="F282" s="28">
        <f t="shared" si="7"/>
        <v>124</v>
      </c>
      <c r="G282" s="18" t="s">
        <v>242</v>
      </c>
      <c r="H282" s="28">
        <f t="shared" si="8"/>
        <v>2</v>
      </c>
      <c r="I282" s="33" t="s">
        <v>1025</v>
      </c>
      <c r="J282" s="30">
        <f t="shared" si="9"/>
        <v>79</v>
      </c>
      <c r="K282" s="33" t="s">
        <v>1027</v>
      </c>
      <c r="L282" s="18">
        <f t="shared" si="10"/>
        <v>66</v>
      </c>
    </row>
    <row r="283" spans="1:12" ht="14.25" customHeight="1" x14ac:dyDescent="0.2">
      <c r="A283" s="18" t="s">
        <v>1326</v>
      </c>
      <c r="B283" s="18">
        <f t="shared" si="6"/>
        <v>211</v>
      </c>
      <c r="C283" s="29"/>
      <c r="D283" s="29"/>
      <c r="E283" s="18" t="s">
        <v>1328</v>
      </c>
      <c r="F283" s="28">
        <f t="shared" si="7"/>
        <v>196</v>
      </c>
      <c r="G283" s="18" t="s">
        <v>1330</v>
      </c>
      <c r="H283" s="28">
        <f t="shared" si="8"/>
        <v>110</v>
      </c>
      <c r="I283" s="33" t="s">
        <v>1331</v>
      </c>
      <c r="J283" s="30">
        <f t="shared" si="9"/>
        <v>135</v>
      </c>
      <c r="K283" s="33" t="s">
        <v>1332</v>
      </c>
      <c r="L283" s="18">
        <f t="shared" si="10"/>
        <v>66</v>
      </c>
    </row>
    <row r="284" spans="1:12" ht="14.25" customHeight="1" x14ac:dyDescent="0.2">
      <c r="A284" s="18" t="s">
        <v>2773</v>
      </c>
      <c r="B284" s="18">
        <f t="shared" si="6"/>
        <v>240</v>
      </c>
      <c r="C284" s="29"/>
      <c r="D284" s="29"/>
      <c r="E284" s="18" t="s">
        <v>2775</v>
      </c>
      <c r="F284" s="28">
        <f t="shared" si="7"/>
        <v>3</v>
      </c>
      <c r="G284" s="18" t="s">
        <v>2776</v>
      </c>
      <c r="H284" s="28">
        <f t="shared" si="8"/>
        <v>301</v>
      </c>
      <c r="I284" s="33" t="s">
        <v>2778</v>
      </c>
      <c r="J284" s="30">
        <f t="shared" si="9"/>
        <v>36</v>
      </c>
      <c r="K284" s="33" t="s">
        <v>2779</v>
      </c>
      <c r="L284" s="18">
        <f t="shared" si="10"/>
        <v>66</v>
      </c>
    </row>
    <row r="285" spans="1:12" ht="14.25" customHeight="1" x14ac:dyDescent="0.2">
      <c r="A285" s="18" t="s">
        <v>2015</v>
      </c>
      <c r="B285" s="18">
        <f t="shared" si="6"/>
        <v>10</v>
      </c>
      <c r="C285" s="29"/>
      <c r="D285" s="29"/>
      <c r="E285" s="18" t="s">
        <v>3902</v>
      </c>
      <c r="F285" s="28">
        <f t="shared" si="7"/>
        <v>56</v>
      </c>
      <c r="G285" s="18" t="s">
        <v>3903</v>
      </c>
      <c r="H285" s="28">
        <f t="shared" si="8"/>
        <v>74</v>
      </c>
      <c r="I285" s="33" t="s">
        <v>3905</v>
      </c>
      <c r="J285" s="30">
        <f t="shared" si="9"/>
        <v>62</v>
      </c>
      <c r="K285" s="33" t="s">
        <v>3906</v>
      </c>
      <c r="L285" s="18">
        <f t="shared" si="10"/>
        <v>66</v>
      </c>
    </row>
    <row r="286" spans="1:12" ht="14.25" customHeight="1" x14ac:dyDescent="0.2">
      <c r="A286" s="18" t="s">
        <v>4315</v>
      </c>
      <c r="B286" s="18">
        <f t="shared" si="6"/>
        <v>70</v>
      </c>
      <c r="C286" s="32" t="s">
        <v>787</v>
      </c>
      <c r="D286" s="32" t="s">
        <v>787</v>
      </c>
      <c r="E286" s="18" t="s">
        <v>4316</v>
      </c>
      <c r="F286" s="28">
        <f t="shared" si="7"/>
        <v>139</v>
      </c>
      <c r="G286" s="18" t="s">
        <v>4318</v>
      </c>
      <c r="H286" s="28">
        <f t="shared" si="8"/>
        <v>27</v>
      </c>
      <c r="I286" s="33" t="s">
        <v>4319</v>
      </c>
      <c r="J286" s="30">
        <f t="shared" si="9"/>
        <v>177</v>
      </c>
      <c r="K286" s="33" t="s">
        <v>4320</v>
      </c>
      <c r="L286" s="18">
        <f t="shared" si="10"/>
        <v>66</v>
      </c>
    </row>
    <row r="287" spans="1:12" ht="14.25" customHeight="1" x14ac:dyDescent="0.2">
      <c r="A287" s="18" t="s">
        <v>2532</v>
      </c>
      <c r="B287" s="18">
        <f t="shared" si="6"/>
        <v>51</v>
      </c>
      <c r="C287" s="29"/>
      <c r="D287" s="29"/>
      <c r="E287" s="18" t="s">
        <v>2534</v>
      </c>
      <c r="F287" s="28">
        <f t="shared" si="7"/>
        <v>174</v>
      </c>
      <c r="G287" s="18" t="s">
        <v>54</v>
      </c>
      <c r="H287" s="28">
        <f t="shared" si="8"/>
        <v>3</v>
      </c>
      <c r="I287" s="33" t="s">
        <v>2535</v>
      </c>
      <c r="J287" s="30">
        <f t="shared" si="9"/>
        <v>52</v>
      </c>
      <c r="K287" s="33" t="s">
        <v>2536</v>
      </c>
      <c r="L287" s="18">
        <f t="shared" si="10"/>
        <v>65</v>
      </c>
    </row>
    <row r="288" spans="1:12" ht="14.25" customHeight="1" x14ac:dyDescent="0.2">
      <c r="A288" s="18" t="s">
        <v>3104</v>
      </c>
      <c r="B288" s="18">
        <f t="shared" si="6"/>
        <v>93</v>
      </c>
      <c r="C288" s="29"/>
      <c r="D288" s="29"/>
      <c r="E288" s="18" t="s">
        <v>3106</v>
      </c>
      <c r="F288" s="28">
        <f t="shared" si="7"/>
        <v>132</v>
      </c>
      <c r="G288" s="18" t="s">
        <v>3108</v>
      </c>
      <c r="H288" s="28">
        <f t="shared" si="8"/>
        <v>42</v>
      </c>
      <c r="I288" s="33" t="s">
        <v>3109</v>
      </c>
      <c r="J288" s="30">
        <f t="shared" si="9"/>
        <v>122</v>
      </c>
      <c r="K288" s="33" t="s">
        <v>3110</v>
      </c>
      <c r="L288" s="18">
        <f t="shared" si="10"/>
        <v>65</v>
      </c>
    </row>
    <row r="289" spans="1:12" ht="14.25" customHeight="1" x14ac:dyDescent="0.2">
      <c r="A289" s="18" t="s">
        <v>3767</v>
      </c>
      <c r="B289" s="18">
        <f t="shared" si="6"/>
        <v>18</v>
      </c>
      <c r="C289" s="32">
        <v>6</v>
      </c>
      <c r="D289" s="32">
        <v>6</v>
      </c>
      <c r="E289" s="18" t="s">
        <v>3768</v>
      </c>
      <c r="F289" s="28">
        <f t="shared" si="7"/>
        <v>374</v>
      </c>
      <c r="G289" s="18" t="s">
        <v>3770</v>
      </c>
      <c r="H289" s="28">
        <f t="shared" si="8"/>
        <v>248</v>
      </c>
      <c r="I289" s="33" t="s">
        <v>3771</v>
      </c>
      <c r="J289" s="30">
        <f t="shared" si="9"/>
        <v>116</v>
      </c>
      <c r="K289" s="33" t="s">
        <v>3772</v>
      </c>
      <c r="L289" s="18">
        <f t="shared" si="10"/>
        <v>65</v>
      </c>
    </row>
    <row r="290" spans="1:12" ht="14.25" customHeight="1" x14ac:dyDescent="0.2">
      <c r="A290" s="18" t="s">
        <v>4536</v>
      </c>
      <c r="B290" s="18">
        <f t="shared" si="6"/>
        <v>55</v>
      </c>
      <c r="C290" s="29"/>
      <c r="D290" s="29"/>
      <c r="E290" s="18" t="s">
        <v>4537</v>
      </c>
      <c r="F290" s="28">
        <f t="shared" si="7"/>
        <v>205</v>
      </c>
      <c r="G290" s="18" t="s">
        <v>4538</v>
      </c>
      <c r="H290" s="28">
        <f t="shared" si="8"/>
        <v>68</v>
      </c>
      <c r="I290" s="33" t="s">
        <v>4539</v>
      </c>
      <c r="J290" s="30">
        <f t="shared" si="9"/>
        <v>80</v>
      </c>
      <c r="K290" s="33" t="s">
        <v>4541</v>
      </c>
      <c r="L290" s="18">
        <f t="shared" si="10"/>
        <v>65</v>
      </c>
    </row>
    <row r="291" spans="1:12" ht="14.25" customHeight="1" x14ac:dyDescent="0.2">
      <c r="A291" s="18" t="s">
        <v>652</v>
      </c>
      <c r="B291" s="18">
        <f t="shared" si="6"/>
        <v>42</v>
      </c>
      <c r="C291" s="29"/>
      <c r="D291" s="29"/>
      <c r="E291" s="18" t="s">
        <v>653</v>
      </c>
      <c r="F291" s="28">
        <f t="shared" si="7"/>
        <v>367</v>
      </c>
      <c r="G291" s="18" t="s">
        <v>654</v>
      </c>
      <c r="H291" s="28">
        <f t="shared" si="8"/>
        <v>76</v>
      </c>
      <c r="I291" s="33" t="s">
        <v>656</v>
      </c>
      <c r="J291" s="30">
        <f t="shared" si="9"/>
        <v>122</v>
      </c>
      <c r="K291" s="33" t="s">
        <v>657</v>
      </c>
      <c r="L291" s="18">
        <f t="shared" si="10"/>
        <v>64</v>
      </c>
    </row>
    <row r="292" spans="1:12" ht="14.25" customHeight="1" x14ac:dyDescent="0.2">
      <c r="A292" s="18" t="s">
        <v>3994</v>
      </c>
      <c r="B292" s="18">
        <f t="shared" si="6"/>
        <v>23</v>
      </c>
      <c r="C292" s="32">
        <v>6</v>
      </c>
      <c r="D292" s="32">
        <v>6</v>
      </c>
      <c r="E292" s="18" t="s">
        <v>3995</v>
      </c>
      <c r="F292" s="28">
        <f t="shared" si="7"/>
        <v>16</v>
      </c>
      <c r="G292" s="18" t="s">
        <v>3996</v>
      </c>
      <c r="H292" s="28">
        <f t="shared" si="8"/>
        <v>51</v>
      </c>
      <c r="I292" s="33" t="s">
        <v>3997</v>
      </c>
      <c r="J292" s="30">
        <f t="shared" si="9"/>
        <v>83</v>
      </c>
      <c r="K292" s="33" t="s">
        <v>3998</v>
      </c>
      <c r="L292" s="18">
        <f t="shared" si="10"/>
        <v>64</v>
      </c>
    </row>
    <row r="293" spans="1:12" ht="14.25" customHeight="1" x14ac:dyDescent="0.2">
      <c r="A293" s="18" t="s">
        <v>54</v>
      </c>
      <c r="B293" s="18">
        <f t="shared" si="6"/>
        <v>3</v>
      </c>
      <c r="C293" s="29">
        <v>-99</v>
      </c>
      <c r="D293" s="29">
        <v>-99</v>
      </c>
      <c r="E293" s="18" t="s">
        <v>148</v>
      </c>
      <c r="F293" s="28">
        <f t="shared" si="7"/>
        <v>60</v>
      </c>
      <c r="G293" s="18" t="s">
        <v>150</v>
      </c>
      <c r="H293" s="28">
        <f t="shared" si="8"/>
        <v>63</v>
      </c>
      <c r="I293" s="33" t="s">
        <v>151</v>
      </c>
      <c r="J293" s="30">
        <f t="shared" si="9"/>
        <v>91</v>
      </c>
      <c r="K293" s="33" t="s">
        <v>153</v>
      </c>
      <c r="L293" s="18">
        <f t="shared" si="10"/>
        <v>63</v>
      </c>
    </row>
    <row r="294" spans="1:12" ht="14.25" customHeight="1" x14ac:dyDescent="0.2">
      <c r="A294" s="18" t="s">
        <v>4513</v>
      </c>
      <c r="B294" s="18">
        <f t="shared" si="6"/>
        <v>18</v>
      </c>
      <c r="C294" s="29"/>
      <c r="D294" s="29"/>
      <c r="E294" s="18" t="s">
        <v>4514</v>
      </c>
      <c r="F294" s="28">
        <f t="shared" si="7"/>
        <v>27</v>
      </c>
      <c r="G294" s="18" t="s">
        <v>242</v>
      </c>
      <c r="H294" s="28">
        <f t="shared" si="8"/>
        <v>2</v>
      </c>
      <c r="I294" s="33" t="s">
        <v>4515</v>
      </c>
      <c r="J294" s="30">
        <f t="shared" si="9"/>
        <v>19</v>
      </c>
      <c r="K294" s="33" t="s">
        <v>4516</v>
      </c>
      <c r="L294" s="18">
        <f t="shared" si="10"/>
        <v>63</v>
      </c>
    </row>
    <row r="295" spans="1:12" ht="14.25" customHeight="1" x14ac:dyDescent="0.2">
      <c r="A295" s="18" t="s">
        <v>1399</v>
      </c>
      <c r="B295" s="18">
        <f t="shared" si="6"/>
        <v>34</v>
      </c>
      <c r="C295" s="35" t="s">
        <v>1401</v>
      </c>
      <c r="D295" s="32" t="s">
        <v>70</v>
      </c>
      <c r="E295" s="18" t="s">
        <v>1402</v>
      </c>
      <c r="F295" s="28">
        <f t="shared" si="7"/>
        <v>140</v>
      </c>
      <c r="G295" s="18" t="s">
        <v>1404</v>
      </c>
      <c r="H295" s="28">
        <f t="shared" si="8"/>
        <v>65</v>
      </c>
      <c r="I295" s="33" t="s">
        <v>1405</v>
      </c>
      <c r="J295" s="30">
        <f t="shared" si="9"/>
        <v>110</v>
      </c>
      <c r="K295" s="33" t="s">
        <v>1407</v>
      </c>
      <c r="L295" s="18">
        <f t="shared" si="10"/>
        <v>62</v>
      </c>
    </row>
    <row r="296" spans="1:12" ht="14.25" customHeight="1" x14ac:dyDescent="0.2">
      <c r="A296" s="18" t="s">
        <v>1848</v>
      </c>
      <c r="B296" s="18">
        <f t="shared" si="6"/>
        <v>26</v>
      </c>
      <c r="C296" s="29"/>
      <c r="D296" s="29"/>
      <c r="E296" s="18" t="s">
        <v>1849</v>
      </c>
      <c r="F296" s="28">
        <f t="shared" si="7"/>
        <v>59</v>
      </c>
      <c r="G296" s="18" t="s">
        <v>242</v>
      </c>
      <c r="H296" s="28">
        <f t="shared" si="8"/>
        <v>2</v>
      </c>
      <c r="I296" s="33" t="s">
        <v>1851</v>
      </c>
      <c r="J296" s="30">
        <f t="shared" si="9"/>
        <v>347</v>
      </c>
      <c r="K296" s="33" t="s">
        <v>1852</v>
      </c>
      <c r="L296" s="18">
        <f t="shared" si="10"/>
        <v>62</v>
      </c>
    </row>
    <row r="297" spans="1:12" ht="14.25" customHeight="1" x14ac:dyDescent="0.2">
      <c r="A297" s="18" t="s">
        <v>2352</v>
      </c>
      <c r="B297" s="18">
        <f t="shared" si="6"/>
        <v>125</v>
      </c>
      <c r="C297" s="29"/>
      <c r="D297" s="29"/>
      <c r="E297" s="18" t="s">
        <v>2353</v>
      </c>
      <c r="F297" s="28">
        <f t="shared" si="7"/>
        <v>104</v>
      </c>
      <c r="G297" s="18" t="s">
        <v>54</v>
      </c>
      <c r="H297" s="28">
        <f t="shared" si="8"/>
        <v>3</v>
      </c>
      <c r="I297" s="33" t="s">
        <v>54</v>
      </c>
      <c r="J297" s="30">
        <f t="shared" si="9"/>
        <v>3</v>
      </c>
      <c r="K297" s="33" t="s">
        <v>2354</v>
      </c>
      <c r="L297" s="18">
        <f t="shared" si="10"/>
        <v>62</v>
      </c>
    </row>
    <row r="298" spans="1:12" ht="14.25" customHeight="1" x14ac:dyDescent="0.2">
      <c r="A298" s="18" t="s">
        <v>2841</v>
      </c>
      <c r="B298" s="18">
        <f t="shared" si="6"/>
        <v>232</v>
      </c>
      <c r="C298" s="29"/>
      <c r="D298" s="29"/>
      <c r="E298" s="18" t="s">
        <v>2843</v>
      </c>
      <c r="F298" s="28">
        <f t="shared" si="7"/>
        <v>308</v>
      </c>
      <c r="G298" s="18" t="s">
        <v>54</v>
      </c>
      <c r="H298" s="28">
        <f t="shared" si="8"/>
        <v>3</v>
      </c>
      <c r="I298" s="33" t="s">
        <v>2845</v>
      </c>
      <c r="J298" s="30">
        <f t="shared" si="9"/>
        <v>307</v>
      </c>
      <c r="K298" s="33" t="s">
        <v>2847</v>
      </c>
      <c r="L298" s="18">
        <f t="shared" si="10"/>
        <v>62</v>
      </c>
    </row>
    <row r="299" spans="1:12" ht="14.25" customHeight="1" x14ac:dyDescent="0.2">
      <c r="A299" s="18" t="s">
        <v>1068</v>
      </c>
      <c r="B299" s="18">
        <f t="shared" si="6"/>
        <v>17</v>
      </c>
      <c r="C299" s="32">
        <v>6</v>
      </c>
      <c r="D299" s="32">
        <v>6</v>
      </c>
      <c r="E299" s="18" t="s">
        <v>4234</v>
      </c>
      <c r="F299" s="28">
        <f t="shared" si="7"/>
        <v>26</v>
      </c>
      <c r="G299" s="18" t="s">
        <v>4235</v>
      </c>
      <c r="H299" s="28">
        <f t="shared" si="8"/>
        <v>45</v>
      </c>
      <c r="I299" s="33" t="s">
        <v>4236</v>
      </c>
      <c r="J299" s="30">
        <f t="shared" si="9"/>
        <v>61</v>
      </c>
      <c r="K299" s="33" t="s">
        <v>4237</v>
      </c>
      <c r="L299" s="18">
        <f t="shared" si="10"/>
        <v>62</v>
      </c>
    </row>
    <row r="300" spans="1:12" ht="14.25" customHeight="1" x14ac:dyDescent="0.2">
      <c r="A300" s="18" t="s">
        <v>4296</v>
      </c>
      <c r="B300" s="18">
        <f t="shared" si="6"/>
        <v>50</v>
      </c>
      <c r="C300" s="29"/>
      <c r="D300" s="29"/>
      <c r="E300" s="18" t="s">
        <v>4297</v>
      </c>
      <c r="F300" s="28">
        <f t="shared" si="7"/>
        <v>118</v>
      </c>
      <c r="G300" s="18" t="s">
        <v>4299</v>
      </c>
      <c r="H300" s="28">
        <f t="shared" si="8"/>
        <v>52</v>
      </c>
      <c r="I300" s="33" t="s">
        <v>4300</v>
      </c>
      <c r="J300" s="30">
        <f t="shared" si="9"/>
        <v>81</v>
      </c>
      <c r="K300" s="33" t="s">
        <v>4301</v>
      </c>
      <c r="L300" s="18">
        <f t="shared" si="10"/>
        <v>62</v>
      </c>
    </row>
    <row r="301" spans="1:12" ht="14.25" customHeight="1" x14ac:dyDescent="0.2">
      <c r="A301" s="18" t="s">
        <v>54</v>
      </c>
      <c r="B301" s="18">
        <f t="shared" si="6"/>
        <v>3</v>
      </c>
      <c r="C301" s="29">
        <v>-99</v>
      </c>
      <c r="D301" s="29">
        <v>-99</v>
      </c>
      <c r="E301" s="18" t="s">
        <v>3070</v>
      </c>
      <c r="F301" s="28">
        <f t="shared" si="7"/>
        <v>26</v>
      </c>
      <c r="G301" s="18" t="s">
        <v>3071</v>
      </c>
      <c r="H301" s="28">
        <f t="shared" si="8"/>
        <v>22</v>
      </c>
      <c r="I301" s="33" t="s">
        <v>3072</v>
      </c>
      <c r="J301" s="30">
        <f t="shared" si="9"/>
        <v>76</v>
      </c>
      <c r="K301" s="33" t="s">
        <v>3073</v>
      </c>
      <c r="L301" s="18">
        <f t="shared" si="10"/>
        <v>61</v>
      </c>
    </row>
    <row r="302" spans="1:12" ht="14.25" customHeight="1" x14ac:dyDescent="0.2">
      <c r="A302" s="18" t="s">
        <v>585</v>
      </c>
      <c r="B302" s="18">
        <f t="shared" si="6"/>
        <v>3</v>
      </c>
      <c r="C302" s="29"/>
      <c r="D302" s="29"/>
      <c r="E302" s="18" t="s">
        <v>1854</v>
      </c>
      <c r="F302" s="28">
        <f t="shared" si="7"/>
        <v>165</v>
      </c>
      <c r="G302" s="18" t="s">
        <v>1856</v>
      </c>
      <c r="H302" s="28">
        <f t="shared" si="8"/>
        <v>63</v>
      </c>
      <c r="I302" s="33" t="s">
        <v>1857</v>
      </c>
      <c r="J302" s="30">
        <f t="shared" si="9"/>
        <v>21</v>
      </c>
      <c r="K302" s="33" t="s">
        <v>1858</v>
      </c>
      <c r="L302" s="18">
        <f t="shared" si="10"/>
        <v>60</v>
      </c>
    </row>
    <row r="303" spans="1:12" ht="14.25" customHeight="1" x14ac:dyDescent="0.2">
      <c r="A303" s="18" t="s">
        <v>284</v>
      </c>
      <c r="B303" s="18">
        <f t="shared" si="6"/>
        <v>3</v>
      </c>
      <c r="C303" s="29"/>
      <c r="D303" s="29"/>
      <c r="E303" s="18" t="s">
        <v>1938</v>
      </c>
      <c r="F303" s="28">
        <f t="shared" si="7"/>
        <v>19</v>
      </c>
      <c r="G303" s="18" t="s">
        <v>284</v>
      </c>
      <c r="H303" s="28">
        <f t="shared" si="8"/>
        <v>3</v>
      </c>
      <c r="I303" s="33" t="s">
        <v>1939</v>
      </c>
      <c r="J303" s="30">
        <f t="shared" si="9"/>
        <v>59</v>
      </c>
      <c r="K303" s="33" t="s">
        <v>1940</v>
      </c>
      <c r="L303" s="18">
        <f t="shared" si="10"/>
        <v>60</v>
      </c>
    </row>
    <row r="304" spans="1:12" ht="14.25" customHeight="1" x14ac:dyDescent="0.2">
      <c r="A304" s="18" t="s">
        <v>2062</v>
      </c>
      <c r="B304" s="18">
        <f t="shared" si="6"/>
        <v>84</v>
      </c>
      <c r="C304" s="29"/>
      <c r="D304" s="29"/>
      <c r="E304" s="18" t="s">
        <v>2063</v>
      </c>
      <c r="F304" s="28">
        <f t="shared" si="7"/>
        <v>322</v>
      </c>
      <c r="G304" s="18" t="s">
        <v>2065</v>
      </c>
      <c r="H304" s="28">
        <f t="shared" si="8"/>
        <v>212</v>
      </c>
      <c r="I304" s="33" t="s">
        <v>2066</v>
      </c>
      <c r="J304" s="30">
        <f t="shared" si="9"/>
        <v>89</v>
      </c>
      <c r="K304" s="33" t="s">
        <v>2067</v>
      </c>
      <c r="L304" s="18">
        <f t="shared" si="10"/>
        <v>60</v>
      </c>
    </row>
    <row r="305" spans="1:12" ht="14.25" customHeight="1" x14ac:dyDescent="0.2">
      <c r="A305" s="18" t="s">
        <v>4006</v>
      </c>
      <c r="B305" s="18">
        <f t="shared" si="6"/>
        <v>35</v>
      </c>
      <c r="C305" s="29"/>
      <c r="D305" s="29"/>
      <c r="E305" s="18" t="s">
        <v>4007</v>
      </c>
      <c r="F305" s="28">
        <f t="shared" si="7"/>
        <v>134</v>
      </c>
      <c r="G305" s="18" t="s">
        <v>4008</v>
      </c>
      <c r="H305" s="28">
        <f t="shared" si="8"/>
        <v>20</v>
      </c>
      <c r="I305" s="33" t="s">
        <v>4009</v>
      </c>
      <c r="J305" s="30">
        <f t="shared" si="9"/>
        <v>62</v>
      </c>
      <c r="K305" s="33" t="s">
        <v>4010</v>
      </c>
      <c r="L305" s="18">
        <f t="shared" si="10"/>
        <v>60</v>
      </c>
    </row>
    <row r="306" spans="1:12" ht="14.25" customHeight="1" x14ac:dyDescent="0.2">
      <c r="A306" s="18" t="s">
        <v>4506</v>
      </c>
      <c r="B306" s="18">
        <f t="shared" si="6"/>
        <v>46</v>
      </c>
      <c r="C306" s="29"/>
      <c r="D306" s="29"/>
      <c r="E306" s="18" t="s">
        <v>4507</v>
      </c>
      <c r="F306" s="28">
        <f t="shared" si="7"/>
        <v>106</v>
      </c>
      <c r="G306" s="18" t="s">
        <v>4508</v>
      </c>
      <c r="H306" s="28">
        <f t="shared" si="8"/>
        <v>167</v>
      </c>
      <c r="I306" s="33" t="s">
        <v>4510</v>
      </c>
      <c r="J306" s="30">
        <f t="shared" si="9"/>
        <v>35</v>
      </c>
      <c r="K306" s="33" t="s">
        <v>4511</v>
      </c>
      <c r="L306" s="18">
        <f t="shared" si="10"/>
        <v>60</v>
      </c>
    </row>
    <row r="307" spans="1:12" ht="14.25" customHeight="1" x14ac:dyDescent="0.2">
      <c r="A307" s="18" t="s">
        <v>4849</v>
      </c>
      <c r="B307" s="18">
        <f t="shared" si="6"/>
        <v>59</v>
      </c>
      <c r="C307" s="29"/>
      <c r="D307" s="29"/>
      <c r="E307" s="18" t="s">
        <v>4851</v>
      </c>
      <c r="F307" s="28">
        <f t="shared" si="7"/>
        <v>149</v>
      </c>
      <c r="G307" s="18" t="s">
        <v>4852</v>
      </c>
      <c r="H307" s="28">
        <f t="shared" si="8"/>
        <v>78</v>
      </c>
      <c r="I307" s="33" t="s">
        <v>4853</v>
      </c>
      <c r="J307" s="30">
        <f t="shared" si="9"/>
        <v>36</v>
      </c>
      <c r="K307" s="33" t="s">
        <v>4854</v>
      </c>
      <c r="L307" s="18">
        <f t="shared" si="10"/>
        <v>60</v>
      </c>
    </row>
    <row r="308" spans="1:12" ht="14.25" customHeight="1" x14ac:dyDescent="0.2">
      <c r="A308" s="18" t="s">
        <v>1057</v>
      </c>
      <c r="B308" s="18">
        <f t="shared" si="6"/>
        <v>14</v>
      </c>
      <c r="C308" s="39" t="s">
        <v>101</v>
      </c>
      <c r="D308" s="39" t="s">
        <v>887</v>
      </c>
      <c r="E308" s="18" t="s">
        <v>1058</v>
      </c>
      <c r="F308" s="28">
        <f t="shared" si="7"/>
        <v>113</v>
      </c>
      <c r="G308" s="18" t="s">
        <v>54</v>
      </c>
      <c r="H308" s="28">
        <f t="shared" si="8"/>
        <v>3</v>
      </c>
      <c r="I308" s="33" t="s">
        <v>1060</v>
      </c>
      <c r="J308" s="30">
        <f t="shared" si="9"/>
        <v>103</v>
      </c>
      <c r="K308" s="33" t="s">
        <v>1061</v>
      </c>
      <c r="L308" s="18">
        <f t="shared" si="10"/>
        <v>59</v>
      </c>
    </row>
    <row r="309" spans="1:12" ht="14.25" customHeight="1" x14ac:dyDescent="0.2">
      <c r="A309" s="18" t="s">
        <v>1447</v>
      </c>
      <c r="B309" s="18">
        <f t="shared" si="6"/>
        <v>259</v>
      </c>
      <c r="C309" s="29"/>
      <c r="D309" s="29"/>
      <c r="E309" s="18" t="s">
        <v>1448</v>
      </c>
      <c r="F309" s="28">
        <f t="shared" si="7"/>
        <v>168</v>
      </c>
      <c r="G309" s="18" t="s">
        <v>1449</v>
      </c>
      <c r="H309" s="28">
        <f t="shared" si="8"/>
        <v>63</v>
      </c>
      <c r="I309" s="33" t="s">
        <v>1450</v>
      </c>
      <c r="J309" s="30">
        <f t="shared" si="9"/>
        <v>16</v>
      </c>
      <c r="K309" s="33" t="s">
        <v>1451</v>
      </c>
      <c r="L309" s="18">
        <f t="shared" si="10"/>
        <v>59</v>
      </c>
    </row>
    <row r="310" spans="1:12" ht="14.25" customHeight="1" x14ac:dyDescent="0.2">
      <c r="A310" s="18" t="s">
        <v>3346</v>
      </c>
      <c r="B310" s="18">
        <f t="shared" si="6"/>
        <v>26</v>
      </c>
      <c r="C310" s="29"/>
      <c r="D310" s="29"/>
      <c r="E310" s="18" t="s">
        <v>3347</v>
      </c>
      <c r="F310" s="28">
        <f t="shared" si="7"/>
        <v>110</v>
      </c>
      <c r="G310" s="18" t="s">
        <v>3348</v>
      </c>
      <c r="H310" s="28">
        <f t="shared" si="8"/>
        <v>70</v>
      </c>
      <c r="I310" s="33" t="s">
        <v>3349</v>
      </c>
      <c r="J310" s="30">
        <f t="shared" si="9"/>
        <v>130</v>
      </c>
      <c r="K310" s="33" t="s">
        <v>3350</v>
      </c>
      <c r="L310" s="18">
        <f t="shared" si="10"/>
        <v>59</v>
      </c>
    </row>
    <row r="311" spans="1:12" ht="14.25" customHeight="1" x14ac:dyDescent="0.2">
      <c r="A311" s="18" t="s">
        <v>1100</v>
      </c>
      <c r="B311" s="18">
        <f t="shared" si="6"/>
        <v>129</v>
      </c>
      <c r="C311" s="29"/>
      <c r="D311" s="29"/>
      <c r="E311" s="18" t="s">
        <v>1101</v>
      </c>
      <c r="F311" s="28">
        <f t="shared" si="7"/>
        <v>129</v>
      </c>
      <c r="G311" s="18" t="s">
        <v>1102</v>
      </c>
      <c r="H311" s="28">
        <f t="shared" si="8"/>
        <v>81</v>
      </c>
      <c r="I311" s="33" t="s">
        <v>1104</v>
      </c>
      <c r="J311" s="30">
        <f t="shared" si="9"/>
        <v>194</v>
      </c>
      <c r="K311" s="33" t="s">
        <v>1106</v>
      </c>
      <c r="L311" s="18">
        <f t="shared" si="10"/>
        <v>58</v>
      </c>
    </row>
    <row r="312" spans="1:12" ht="14.25" customHeight="1" x14ac:dyDescent="0.2">
      <c r="A312" s="18" t="s">
        <v>898</v>
      </c>
      <c r="B312" s="18">
        <f t="shared" si="6"/>
        <v>3</v>
      </c>
      <c r="C312" s="29"/>
      <c r="D312" s="29"/>
      <c r="E312" s="18" t="s">
        <v>1499</v>
      </c>
      <c r="F312" s="28">
        <f t="shared" si="7"/>
        <v>153</v>
      </c>
      <c r="G312" s="18" t="s">
        <v>1501</v>
      </c>
      <c r="H312" s="28">
        <f t="shared" si="8"/>
        <v>23</v>
      </c>
      <c r="I312" s="33" t="s">
        <v>1502</v>
      </c>
      <c r="J312" s="30">
        <f t="shared" si="9"/>
        <v>16</v>
      </c>
      <c r="K312" s="33" t="s">
        <v>1503</v>
      </c>
      <c r="L312" s="18">
        <f t="shared" si="10"/>
        <v>58</v>
      </c>
    </row>
    <row r="313" spans="1:12" ht="14.25" customHeight="1" x14ac:dyDescent="0.2">
      <c r="A313" s="18" t="s">
        <v>1943</v>
      </c>
      <c r="B313" s="18">
        <f t="shared" si="6"/>
        <v>9</v>
      </c>
      <c r="C313" s="29"/>
      <c r="D313" s="29"/>
      <c r="E313" s="18" t="s">
        <v>2185</v>
      </c>
      <c r="F313" s="28">
        <f t="shared" si="7"/>
        <v>138</v>
      </c>
      <c r="G313" s="18" t="s">
        <v>2186</v>
      </c>
      <c r="H313" s="28">
        <f t="shared" si="8"/>
        <v>59</v>
      </c>
      <c r="I313" s="33" t="s">
        <v>2187</v>
      </c>
      <c r="J313" s="30">
        <f t="shared" si="9"/>
        <v>94</v>
      </c>
      <c r="K313" s="33" t="s">
        <v>2188</v>
      </c>
      <c r="L313" s="18">
        <f t="shared" si="10"/>
        <v>58</v>
      </c>
    </row>
    <row r="314" spans="1:12" ht="14.25" customHeight="1" x14ac:dyDescent="0.2">
      <c r="A314" s="18" t="s">
        <v>4777</v>
      </c>
      <c r="B314" s="18">
        <f t="shared" si="6"/>
        <v>100</v>
      </c>
      <c r="C314" s="29"/>
      <c r="D314" s="29"/>
      <c r="E314" s="18" t="s">
        <v>4778</v>
      </c>
      <c r="F314" s="28">
        <f t="shared" si="7"/>
        <v>124</v>
      </c>
      <c r="G314" s="18" t="s">
        <v>4779</v>
      </c>
      <c r="H314" s="28">
        <f t="shared" si="8"/>
        <v>76</v>
      </c>
      <c r="I314" s="33" t="s">
        <v>4780</v>
      </c>
      <c r="J314" s="30">
        <f t="shared" si="9"/>
        <v>281</v>
      </c>
      <c r="K314" s="33" t="s">
        <v>4781</v>
      </c>
      <c r="L314" s="18">
        <f t="shared" si="10"/>
        <v>58</v>
      </c>
    </row>
    <row r="315" spans="1:12" ht="14.25" customHeight="1" x14ac:dyDescent="0.2">
      <c r="A315" s="18" t="s">
        <v>920</v>
      </c>
      <c r="B315" s="18">
        <f t="shared" si="6"/>
        <v>74</v>
      </c>
      <c r="C315" s="34">
        <v>1</v>
      </c>
      <c r="D315" s="34" t="s">
        <v>921</v>
      </c>
      <c r="E315" s="18" t="s">
        <v>922</v>
      </c>
      <c r="F315" s="28">
        <f t="shared" si="7"/>
        <v>84</v>
      </c>
      <c r="G315" s="18" t="s">
        <v>923</v>
      </c>
      <c r="H315" s="28">
        <f t="shared" si="8"/>
        <v>142</v>
      </c>
      <c r="I315" s="33" t="s">
        <v>924</v>
      </c>
      <c r="J315" s="30">
        <f t="shared" si="9"/>
        <v>82</v>
      </c>
      <c r="K315" s="33" t="s">
        <v>925</v>
      </c>
      <c r="L315" s="18">
        <f t="shared" si="10"/>
        <v>57</v>
      </c>
    </row>
    <row r="316" spans="1:12" ht="14.25" customHeight="1" x14ac:dyDescent="0.2">
      <c r="A316" s="18" t="s">
        <v>1202</v>
      </c>
      <c r="B316" s="18">
        <f t="shared" si="6"/>
        <v>67</v>
      </c>
      <c r="C316" s="29"/>
      <c r="D316" s="29"/>
      <c r="E316" s="18" t="s">
        <v>1204</v>
      </c>
      <c r="F316" s="28">
        <f t="shared" si="7"/>
        <v>95</v>
      </c>
      <c r="G316" s="18" t="s">
        <v>1206</v>
      </c>
      <c r="H316" s="28">
        <f t="shared" si="8"/>
        <v>68</v>
      </c>
      <c r="I316" s="33" t="s">
        <v>1207</v>
      </c>
      <c r="J316" s="30">
        <f t="shared" si="9"/>
        <v>130</v>
      </c>
      <c r="K316" s="33" t="s">
        <v>1208</v>
      </c>
      <c r="L316" s="18">
        <f t="shared" si="10"/>
        <v>57</v>
      </c>
    </row>
    <row r="317" spans="1:12" ht="14.25" customHeight="1" x14ac:dyDescent="0.2">
      <c r="A317" s="18" t="s">
        <v>1274</v>
      </c>
      <c r="B317" s="18">
        <f t="shared" si="6"/>
        <v>87</v>
      </c>
      <c r="C317" s="29"/>
      <c r="D317" s="29"/>
      <c r="E317" s="18" t="s">
        <v>1275</v>
      </c>
      <c r="F317" s="28">
        <f t="shared" si="7"/>
        <v>148</v>
      </c>
      <c r="G317" s="18" t="s">
        <v>1276</v>
      </c>
      <c r="H317" s="28">
        <f t="shared" si="8"/>
        <v>85</v>
      </c>
      <c r="I317" s="33" t="s">
        <v>1277</v>
      </c>
      <c r="J317" s="30">
        <f t="shared" si="9"/>
        <v>60</v>
      </c>
      <c r="K317" s="33" t="s">
        <v>1278</v>
      </c>
      <c r="L317" s="18">
        <f t="shared" si="10"/>
        <v>57</v>
      </c>
    </row>
    <row r="318" spans="1:12" ht="14.25" customHeight="1" x14ac:dyDescent="0.2">
      <c r="A318" s="18" t="s">
        <v>1890</v>
      </c>
      <c r="B318" s="18">
        <f t="shared" si="6"/>
        <v>164</v>
      </c>
      <c r="C318" s="29"/>
      <c r="D318" s="29"/>
      <c r="E318" s="18" t="s">
        <v>1892</v>
      </c>
      <c r="F318" s="28">
        <f t="shared" si="7"/>
        <v>78</v>
      </c>
      <c r="G318" s="18" t="s">
        <v>1893</v>
      </c>
      <c r="H318" s="28">
        <f t="shared" si="8"/>
        <v>250</v>
      </c>
      <c r="I318" s="33" t="s">
        <v>1894</v>
      </c>
      <c r="J318" s="30">
        <f t="shared" si="9"/>
        <v>198</v>
      </c>
      <c r="K318" s="33" t="s">
        <v>1895</v>
      </c>
      <c r="L318" s="18">
        <f t="shared" si="10"/>
        <v>57</v>
      </c>
    </row>
    <row r="319" spans="1:12" ht="14.25" customHeight="1" x14ac:dyDescent="0.2">
      <c r="A319" s="18" t="s">
        <v>4130</v>
      </c>
      <c r="B319" s="18">
        <f t="shared" si="6"/>
        <v>83</v>
      </c>
      <c r="C319" s="29"/>
      <c r="D319" s="29"/>
      <c r="E319" s="18" t="s">
        <v>4131</v>
      </c>
      <c r="F319" s="28">
        <f t="shared" si="7"/>
        <v>77</v>
      </c>
      <c r="G319" s="18" t="s">
        <v>4133</v>
      </c>
      <c r="H319" s="28">
        <f t="shared" si="8"/>
        <v>40</v>
      </c>
      <c r="I319" s="33" t="s">
        <v>4134</v>
      </c>
      <c r="J319" s="30">
        <f t="shared" si="9"/>
        <v>83</v>
      </c>
      <c r="K319" s="33" t="s">
        <v>4135</v>
      </c>
      <c r="L319" s="18">
        <f t="shared" si="10"/>
        <v>57</v>
      </c>
    </row>
    <row r="320" spans="1:12" ht="14.25" customHeight="1" x14ac:dyDescent="0.2">
      <c r="A320" s="18" t="s">
        <v>781</v>
      </c>
      <c r="B320" s="18">
        <f t="shared" si="6"/>
        <v>160</v>
      </c>
      <c r="C320" s="29"/>
      <c r="D320" s="29"/>
      <c r="E320" s="18" t="s">
        <v>513</v>
      </c>
      <c r="F320" s="28">
        <f t="shared" si="7"/>
        <v>3</v>
      </c>
      <c r="G320" s="18" t="s">
        <v>783</v>
      </c>
      <c r="H320" s="28">
        <f t="shared" si="8"/>
        <v>78</v>
      </c>
      <c r="I320" s="33" t="s">
        <v>785</v>
      </c>
      <c r="J320" s="30">
        <f t="shared" si="9"/>
        <v>17</v>
      </c>
      <c r="K320" s="33" t="s">
        <v>786</v>
      </c>
      <c r="L320" s="18">
        <f t="shared" si="10"/>
        <v>56</v>
      </c>
    </row>
    <row r="321" spans="1:12" ht="14.25" customHeight="1" x14ac:dyDescent="0.2">
      <c r="A321" s="18" t="s">
        <v>863</v>
      </c>
      <c r="B321" s="18">
        <f t="shared" si="6"/>
        <v>19</v>
      </c>
      <c r="C321" s="29"/>
      <c r="D321" s="29"/>
      <c r="E321" s="18" t="s">
        <v>864</v>
      </c>
      <c r="F321" s="28">
        <f t="shared" si="7"/>
        <v>74</v>
      </c>
      <c r="G321" s="18" t="s">
        <v>865</v>
      </c>
      <c r="H321" s="28">
        <f t="shared" si="8"/>
        <v>20</v>
      </c>
      <c r="I321" s="33" t="s">
        <v>866</v>
      </c>
      <c r="J321" s="30">
        <f t="shared" si="9"/>
        <v>82</v>
      </c>
      <c r="K321" s="33" t="s">
        <v>867</v>
      </c>
      <c r="L321" s="18">
        <f t="shared" si="10"/>
        <v>56</v>
      </c>
    </row>
    <row r="322" spans="1:12" ht="14.25" customHeight="1" x14ac:dyDescent="0.2">
      <c r="A322" s="18" t="s">
        <v>1120</v>
      </c>
      <c r="B322" s="18">
        <f t="shared" si="6"/>
        <v>10</v>
      </c>
      <c r="C322" s="29"/>
      <c r="D322" s="29"/>
      <c r="E322" s="18" t="s">
        <v>1334</v>
      </c>
      <c r="F322" s="28">
        <f t="shared" si="7"/>
        <v>92</v>
      </c>
      <c r="G322" s="18" t="s">
        <v>1335</v>
      </c>
      <c r="H322" s="28">
        <f t="shared" si="8"/>
        <v>72</v>
      </c>
      <c r="I322" s="33" t="s">
        <v>54</v>
      </c>
      <c r="J322" s="30">
        <f t="shared" si="9"/>
        <v>3</v>
      </c>
      <c r="K322" s="33" t="s">
        <v>1336</v>
      </c>
      <c r="L322" s="18">
        <f t="shared" si="10"/>
        <v>56</v>
      </c>
    </row>
    <row r="323" spans="1:12" ht="14.25" customHeight="1" x14ac:dyDescent="0.2">
      <c r="A323" s="18" t="s">
        <v>54</v>
      </c>
      <c r="B323" s="18">
        <f t="shared" si="6"/>
        <v>3</v>
      </c>
      <c r="C323" s="29"/>
      <c r="D323" s="29"/>
      <c r="E323" s="18" t="s">
        <v>5033</v>
      </c>
      <c r="F323" s="28">
        <f t="shared" si="7"/>
        <v>45</v>
      </c>
      <c r="G323" s="18" t="s">
        <v>5034</v>
      </c>
      <c r="H323" s="28">
        <f t="shared" si="8"/>
        <v>88</v>
      </c>
      <c r="I323" s="33" t="s">
        <v>5035</v>
      </c>
      <c r="J323" s="30">
        <f t="shared" si="9"/>
        <v>36</v>
      </c>
      <c r="K323" s="33" t="s">
        <v>5036</v>
      </c>
      <c r="L323" s="18">
        <f t="shared" si="10"/>
        <v>56</v>
      </c>
    </row>
    <row r="324" spans="1:12" ht="14.25" customHeight="1" x14ac:dyDescent="0.2">
      <c r="A324" s="18" t="s">
        <v>5021</v>
      </c>
      <c r="B324" s="18">
        <f t="shared" si="6"/>
        <v>28</v>
      </c>
      <c r="C324" s="29"/>
      <c r="D324" s="29"/>
      <c r="E324" s="18" t="s">
        <v>5022</v>
      </c>
      <c r="F324" s="28">
        <f t="shared" si="7"/>
        <v>70</v>
      </c>
      <c r="G324" s="18" t="s">
        <v>5023</v>
      </c>
      <c r="H324" s="28">
        <f t="shared" si="8"/>
        <v>140</v>
      </c>
      <c r="I324" s="33" t="s">
        <v>5024</v>
      </c>
      <c r="J324" s="30">
        <f t="shared" si="9"/>
        <v>78</v>
      </c>
      <c r="K324" s="33" t="s">
        <v>5025</v>
      </c>
      <c r="L324" s="18">
        <f t="shared" si="10"/>
        <v>55</v>
      </c>
    </row>
    <row r="325" spans="1:12" ht="14.25" customHeight="1" x14ac:dyDescent="0.2">
      <c r="A325" s="18" t="s">
        <v>54</v>
      </c>
      <c r="B325" s="18">
        <f t="shared" si="6"/>
        <v>3</v>
      </c>
      <c r="C325" s="29">
        <v>-99</v>
      </c>
      <c r="D325" s="29">
        <v>-99</v>
      </c>
      <c r="E325" s="18" t="s">
        <v>105</v>
      </c>
      <c r="F325" s="28">
        <f t="shared" si="7"/>
        <v>52</v>
      </c>
      <c r="G325" s="18" t="s">
        <v>107</v>
      </c>
      <c r="H325" s="28">
        <f t="shared" si="8"/>
        <v>22</v>
      </c>
      <c r="I325" s="33" t="s">
        <v>109</v>
      </c>
      <c r="J325" s="30">
        <f t="shared" si="9"/>
        <v>38</v>
      </c>
      <c r="K325" s="33" t="s">
        <v>110</v>
      </c>
      <c r="L325" s="18">
        <f t="shared" si="10"/>
        <v>54</v>
      </c>
    </row>
    <row r="326" spans="1:12" ht="14.25" customHeight="1" x14ac:dyDescent="0.2">
      <c r="A326" s="18" t="s">
        <v>1177</v>
      </c>
      <c r="B326" s="18">
        <f t="shared" si="6"/>
        <v>90</v>
      </c>
      <c r="C326" s="29"/>
      <c r="D326" s="29"/>
      <c r="E326" s="18" t="s">
        <v>1178</v>
      </c>
      <c r="F326" s="28">
        <f t="shared" si="7"/>
        <v>66</v>
      </c>
      <c r="G326" s="18" t="s">
        <v>1179</v>
      </c>
      <c r="H326" s="28">
        <f t="shared" si="8"/>
        <v>6</v>
      </c>
      <c r="I326" s="33" t="s">
        <v>54</v>
      </c>
      <c r="J326" s="30">
        <f t="shared" si="9"/>
        <v>3</v>
      </c>
      <c r="K326" s="33" t="s">
        <v>1180</v>
      </c>
      <c r="L326" s="18">
        <f t="shared" si="10"/>
        <v>54</v>
      </c>
    </row>
    <row r="327" spans="1:12" ht="14.25" customHeight="1" x14ac:dyDescent="0.2">
      <c r="A327" s="18" t="s">
        <v>3940</v>
      </c>
      <c r="B327" s="18">
        <f t="shared" si="6"/>
        <v>18</v>
      </c>
      <c r="C327" s="29"/>
      <c r="D327" s="29"/>
      <c r="E327" s="18" t="s">
        <v>3941</v>
      </c>
      <c r="F327" s="28">
        <f t="shared" si="7"/>
        <v>120</v>
      </c>
      <c r="G327" s="18" t="s">
        <v>185</v>
      </c>
      <c r="H327" s="28">
        <f t="shared" si="8"/>
        <v>2</v>
      </c>
      <c r="I327" s="33" t="s">
        <v>3942</v>
      </c>
      <c r="J327" s="30">
        <f t="shared" si="9"/>
        <v>11</v>
      </c>
      <c r="K327" s="33" t="s">
        <v>3943</v>
      </c>
      <c r="L327" s="18">
        <f t="shared" si="10"/>
        <v>54</v>
      </c>
    </row>
    <row r="328" spans="1:12" ht="14.25" customHeight="1" x14ac:dyDescent="0.2">
      <c r="A328" s="18" t="s">
        <v>4552</v>
      </c>
      <c r="B328" s="18">
        <f t="shared" si="6"/>
        <v>17</v>
      </c>
      <c r="C328" s="29"/>
      <c r="D328" s="29"/>
      <c r="E328" s="18" t="s">
        <v>4553</v>
      </c>
      <c r="F328" s="28">
        <f t="shared" si="7"/>
        <v>199</v>
      </c>
      <c r="G328" s="18" t="s">
        <v>4555</v>
      </c>
      <c r="H328" s="28">
        <f t="shared" si="8"/>
        <v>45</v>
      </c>
      <c r="I328" s="33" t="s">
        <v>4556</v>
      </c>
      <c r="J328" s="30">
        <f t="shared" si="9"/>
        <v>122</v>
      </c>
      <c r="K328" s="33" t="s">
        <v>4557</v>
      </c>
      <c r="L328" s="18">
        <f t="shared" si="10"/>
        <v>54</v>
      </c>
    </row>
    <row r="329" spans="1:12" ht="14.25" customHeight="1" x14ac:dyDescent="0.2">
      <c r="A329" s="18" t="s">
        <v>635</v>
      </c>
      <c r="B329" s="18">
        <f t="shared" si="6"/>
        <v>56</v>
      </c>
      <c r="C329" s="29"/>
      <c r="D329" s="29"/>
      <c r="E329" s="18" t="s">
        <v>636</v>
      </c>
      <c r="F329" s="28">
        <f t="shared" si="7"/>
        <v>128</v>
      </c>
      <c r="G329" s="18" t="s">
        <v>637</v>
      </c>
      <c r="H329" s="28">
        <f t="shared" si="8"/>
        <v>168</v>
      </c>
      <c r="I329" s="33" t="s">
        <v>638</v>
      </c>
      <c r="J329" s="30">
        <f t="shared" si="9"/>
        <v>133</v>
      </c>
      <c r="K329" s="33" t="s">
        <v>640</v>
      </c>
      <c r="L329" s="18">
        <f t="shared" si="10"/>
        <v>53</v>
      </c>
    </row>
    <row r="330" spans="1:12" ht="14.25" customHeight="1" x14ac:dyDescent="0.2">
      <c r="A330" s="18" t="s">
        <v>690</v>
      </c>
      <c r="B330" s="18">
        <f t="shared" si="6"/>
        <v>42</v>
      </c>
      <c r="C330" s="29"/>
      <c r="D330" s="29"/>
      <c r="E330" s="18" t="s">
        <v>691</v>
      </c>
      <c r="F330" s="28">
        <f t="shared" si="7"/>
        <v>53</v>
      </c>
      <c r="G330" s="18" t="s">
        <v>692</v>
      </c>
      <c r="H330" s="28">
        <f t="shared" si="8"/>
        <v>32</v>
      </c>
      <c r="I330" s="33" t="s">
        <v>693</v>
      </c>
      <c r="J330" s="30">
        <f t="shared" si="9"/>
        <v>125</v>
      </c>
      <c r="K330" s="33" t="s">
        <v>694</v>
      </c>
      <c r="L330" s="18">
        <f t="shared" si="10"/>
        <v>53</v>
      </c>
    </row>
    <row r="331" spans="1:12" ht="14.25" customHeight="1" x14ac:dyDescent="0.2">
      <c r="A331" s="18" t="s">
        <v>1431</v>
      </c>
      <c r="B331" s="18">
        <f t="shared" si="6"/>
        <v>76</v>
      </c>
      <c r="C331" s="29"/>
      <c r="D331" s="29"/>
      <c r="E331" s="18" t="s">
        <v>1432</v>
      </c>
      <c r="F331" s="28">
        <f t="shared" si="7"/>
        <v>172</v>
      </c>
      <c r="G331" s="18" t="s">
        <v>1433</v>
      </c>
      <c r="H331" s="28">
        <f t="shared" si="8"/>
        <v>55</v>
      </c>
      <c r="I331" s="33" t="s">
        <v>1434</v>
      </c>
      <c r="J331" s="30">
        <f t="shared" si="9"/>
        <v>131</v>
      </c>
      <c r="K331" s="33" t="s">
        <v>1435</v>
      </c>
      <c r="L331" s="18">
        <f t="shared" si="10"/>
        <v>53</v>
      </c>
    </row>
    <row r="332" spans="1:12" ht="14.25" customHeight="1" x14ac:dyDescent="0.2">
      <c r="A332" s="18" t="s">
        <v>3179</v>
      </c>
      <c r="B332" s="18">
        <f t="shared" si="6"/>
        <v>56</v>
      </c>
      <c r="C332" s="29"/>
      <c r="D332" s="29"/>
      <c r="E332" s="18" t="s">
        <v>3181</v>
      </c>
      <c r="F332" s="28">
        <f t="shared" si="7"/>
        <v>84</v>
      </c>
      <c r="G332" s="18" t="s">
        <v>3182</v>
      </c>
      <c r="H332" s="28">
        <f t="shared" si="8"/>
        <v>84</v>
      </c>
      <c r="I332" s="33" t="s">
        <v>3183</v>
      </c>
      <c r="J332" s="30">
        <f t="shared" si="9"/>
        <v>21</v>
      </c>
      <c r="K332" s="33" t="s">
        <v>3184</v>
      </c>
      <c r="L332" s="18">
        <f t="shared" si="10"/>
        <v>53</v>
      </c>
    </row>
    <row r="333" spans="1:12" ht="14.25" customHeight="1" x14ac:dyDescent="0.2">
      <c r="A333" s="18" t="s">
        <v>3823</v>
      </c>
      <c r="B333" s="18">
        <f t="shared" si="6"/>
        <v>119</v>
      </c>
      <c r="C333" s="34" t="s">
        <v>101</v>
      </c>
      <c r="D333" s="34" t="s">
        <v>70</v>
      </c>
      <c r="E333" s="18" t="s">
        <v>3824</v>
      </c>
      <c r="F333" s="28">
        <f t="shared" si="7"/>
        <v>118</v>
      </c>
      <c r="G333" s="18" t="s">
        <v>3825</v>
      </c>
      <c r="H333" s="28">
        <f t="shared" si="8"/>
        <v>15</v>
      </c>
      <c r="I333" s="33" t="s">
        <v>3826</v>
      </c>
      <c r="J333" s="30">
        <f t="shared" si="9"/>
        <v>62</v>
      </c>
      <c r="K333" s="33" t="s">
        <v>3827</v>
      </c>
      <c r="L333" s="18">
        <f t="shared" si="10"/>
        <v>53</v>
      </c>
    </row>
    <row r="334" spans="1:12" ht="14.25" customHeight="1" x14ac:dyDescent="0.2">
      <c r="A334" s="18" t="s">
        <v>3494</v>
      </c>
      <c r="B334" s="18">
        <f t="shared" si="6"/>
        <v>61</v>
      </c>
      <c r="C334" s="29"/>
      <c r="D334" s="29"/>
      <c r="E334" s="18" t="s">
        <v>3495</v>
      </c>
      <c r="F334" s="28">
        <f t="shared" si="7"/>
        <v>36</v>
      </c>
      <c r="G334" s="18" t="s">
        <v>3496</v>
      </c>
      <c r="H334" s="28">
        <f t="shared" si="8"/>
        <v>81</v>
      </c>
      <c r="I334" s="33" t="s">
        <v>3497</v>
      </c>
      <c r="J334" s="30">
        <f t="shared" si="9"/>
        <v>45</v>
      </c>
      <c r="K334" s="33" t="s">
        <v>3498</v>
      </c>
      <c r="L334" s="18">
        <f t="shared" si="10"/>
        <v>52</v>
      </c>
    </row>
    <row r="335" spans="1:12" ht="14.25" customHeight="1" x14ac:dyDescent="0.2">
      <c r="A335" s="18" t="s">
        <v>5049</v>
      </c>
      <c r="B335" s="18">
        <f t="shared" si="6"/>
        <v>25</v>
      </c>
      <c r="C335" s="29"/>
      <c r="D335" s="29"/>
      <c r="E335" s="18" t="s">
        <v>5050</v>
      </c>
      <c r="F335" s="28">
        <f t="shared" si="7"/>
        <v>162</v>
      </c>
      <c r="G335" s="18" t="s">
        <v>1703</v>
      </c>
      <c r="H335" s="28">
        <f t="shared" si="8"/>
        <v>10</v>
      </c>
      <c r="I335" s="33" t="s">
        <v>5051</v>
      </c>
      <c r="J335" s="30">
        <f t="shared" si="9"/>
        <v>28</v>
      </c>
      <c r="K335" s="33" t="s">
        <v>5052</v>
      </c>
      <c r="L335" s="18">
        <f t="shared" si="10"/>
        <v>52</v>
      </c>
    </row>
    <row r="336" spans="1:12" ht="14.25" customHeight="1" x14ac:dyDescent="0.2">
      <c r="A336" s="18" t="s">
        <v>988</v>
      </c>
      <c r="B336" s="18">
        <f t="shared" si="6"/>
        <v>131</v>
      </c>
      <c r="C336" s="29"/>
      <c r="D336" s="29"/>
      <c r="E336" s="18" t="s">
        <v>989</v>
      </c>
      <c r="F336" s="28">
        <f t="shared" si="7"/>
        <v>114</v>
      </c>
      <c r="G336" s="18" t="s">
        <v>990</v>
      </c>
      <c r="H336" s="28">
        <f t="shared" si="8"/>
        <v>63</v>
      </c>
      <c r="I336" s="33" t="s">
        <v>991</v>
      </c>
      <c r="J336" s="30">
        <f t="shared" si="9"/>
        <v>52</v>
      </c>
      <c r="K336" s="33" t="s">
        <v>992</v>
      </c>
      <c r="L336" s="18">
        <f t="shared" si="10"/>
        <v>51</v>
      </c>
    </row>
    <row r="337" spans="1:12" ht="14.25" customHeight="1" x14ac:dyDescent="0.2">
      <c r="A337" s="18" t="s">
        <v>1313</v>
      </c>
      <c r="B337" s="18">
        <f t="shared" si="6"/>
        <v>39</v>
      </c>
      <c r="C337" s="29"/>
      <c r="D337" s="29"/>
      <c r="E337" s="18" t="s">
        <v>54</v>
      </c>
      <c r="F337" s="28">
        <f t="shared" si="7"/>
        <v>3</v>
      </c>
      <c r="G337" s="18" t="s">
        <v>1314</v>
      </c>
      <c r="H337" s="28">
        <f t="shared" si="8"/>
        <v>2</v>
      </c>
      <c r="I337" s="33" t="s">
        <v>1315</v>
      </c>
      <c r="J337" s="30">
        <f t="shared" si="9"/>
        <v>75</v>
      </c>
      <c r="K337" s="33" t="s">
        <v>1316</v>
      </c>
      <c r="L337" s="18">
        <f t="shared" si="10"/>
        <v>51</v>
      </c>
    </row>
    <row r="338" spans="1:12" ht="14.25" customHeight="1" x14ac:dyDescent="0.2">
      <c r="A338" s="18" t="s">
        <v>1986</v>
      </c>
      <c r="B338" s="18">
        <f t="shared" si="6"/>
        <v>44</v>
      </c>
      <c r="C338" s="29"/>
      <c r="D338" s="29"/>
      <c r="E338" s="18" t="s">
        <v>1987</v>
      </c>
      <c r="F338" s="28">
        <f t="shared" si="7"/>
        <v>47</v>
      </c>
      <c r="G338" s="18" t="s">
        <v>242</v>
      </c>
      <c r="H338" s="28">
        <f t="shared" si="8"/>
        <v>2</v>
      </c>
      <c r="I338" s="33" t="s">
        <v>1988</v>
      </c>
      <c r="J338" s="30">
        <f t="shared" si="9"/>
        <v>43</v>
      </c>
      <c r="K338" s="33" t="s">
        <v>1989</v>
      </c>
      <c r="L338" s="18">
        <f t="shared" si="10"/>
        <v>51</v>
      </c>
    </row>
    <row r="339" spans="1:12" ht="14.25" customHeight="1" x14ac:dyDescent="0.2">
      <c r="A339" s="18" t="s">
        <v>2312</v>
      </c>
      <c r="B339" s="18">
        <f t="shared" si="6"/>
        <v>57</v>
      </c>
      <c r="C339" s="29"/>
      <c r="D339" s="29"/>
      <c r="E339" s="18" t="s">
        <v>2314</v>
      </c>
      <c r="F339" s="28">
        <f t="shared" si="7"/>
        <v>74</v>
      </c>
      <c r="G339" s="18" t="s">
        <v>2316</v>
      </c>
      <c r="H339" s="28">
        <f t="shared" si="8"/>
        <v>73</v>
      </c>
      <c r="I339" s="33" t="s">
        <v>2317</v>
      </c>
      <c r="J339" s="30">
        <f t="shared" si="9"/>
        <v>30</v>
      </c>
      <c r="K339" s="33" t="s">
        <v>2318</v>
      </c>
      <c r="L339" s="18">
        <f t="shared" si="10"/>
        <v>51</v>
      </c>
    </row>
    <row r="340" spans="1:12" ht="14.25" customHeight="1" x14ac:dyDescent="0.2">
      <c r="A340" s="18" t="s">
        <v>2418</v>
      </c>
      <c r="B340" s="18">
        <f t="shared" si="6"/>
        <v>22</v>
      </c>
      <c r="C340" s="29"/>
      <c r="D340" s="29"/>
      <c r="E340" s="18" t="s">
        <v>2419</v>
      </c>
      <c r="F340" s="28">
        <f t="shared" si="7"/>
        <v>124</v>
      </c>
      <c r="G340" s="18" t="s">
        <v>2420</v>
      </c>
      <c r="H340" s="28">
        <f t="shared" si="8"/>
        <v>116</v>
      </c>
      <c r="I340" s="33" t="s">
        <v>2421</v>
      </c>
      <c r="J340" s="30">
        <f t="shared" si="9"/>
        <v>33</v>
      </c>
      <c r="K340" s="33" t="s">
        <v>2422</v>
      </c>
      <c r="L340" s="18">
        <f t="shared" si="10"/>
        <v>51</v>
      </c>
    </row>
    <row r="341" spans="1:12" ht="14.25" customHeight="1" x14ac:dyDescent="0.2">
      <c r="A341" s="18" t="s">
        <v>3405</v>
      </c>
      <c r="B341" s="18">
        <f t="shared" si="6"/>
        <v>51</v>
      </c>
      <c r="C341" s="29"/>
      <c r="D341" s="29"/>
      <c r="E341" s="18" t="s">
        <v>3406</v>
      </c>
      <c r="F341" s="28">
        <f t="shared" si="7"/>
        <v>230</v>
      </c>
      <c r="G341" s="18" t="s">
        <v>3407</v>
      </c>
      <c r="H341" s="28">
        <f t="shared" si="8"/>
        <v>53</v>
      </c>
      <c r="I341" s="33" t="s">
        <v>3408</v>
      </c>
      <c r="J341" s="30">
        <f t="shared" si="9"/>
        <v>79</v>
      </c>
      <c r="K341" s="33" t="s">
        <v>3409</v>
      </c>
      <c r="L341" s="18">
        <f t="shared" si="10"/>
        <v>51</v>
      </c>
    </row>
    <row r="342" spans="1:12" ht="14.25" customHeight="1" x14ac:dyDescent="0.2">
      <c r="A342" s="18" t="s">
        <v>1832</v>
      </c>
      <c r="B342" s="18">
        <f t="shared" si="6"/>
        <v>75</v>
      </c>
      <c r="C342" s="29"/>
      <c r="D342" s="29"/>
      <c r="E342" s="18" t="s">
        <v>1833</v>
      </c>
      <c r="F342" s="28">
        <f t="shared" si="7"/>
        <v>55</v>
      </c>
      <c r="G342" s="18" t="s">
        <v>1835</v>
      </c>
      <c r="H342" s="28">
        <f t="shared" si="8"/>
        <v>64</v>
      </c>
      <c r="I342" s="33" t="s">
        <v>1836</v>
      </c>
      <c r="J342" s="30">
        <f t="shared" si="9"/>
        <v>94</v>
      </c>
      <c r="K342" s="33" t="s">
        <v>1837</v>
      </c>
      <c r="L342" s="18">
        <f t="shared" si="10"/>
        <v>50</v>
      </c>
    </row>
    <row r="343" spans="1:12" ht="14.25" customHeight="1" x14ac:dyDescent="0.2">
      <c r="A343" s="18" t="s">
        <v>2110</v>
      </c>
      <c r="B343" s="18">
        <f t="shared" si="6"/>
        <v>224</v>
      </c>
      <c r="C343" s="29"/>
      <c r="D343" s="29"/>
      <c r="E343" s="18" t="s">
        <v>2112</v>
      </c>
      <c r="F343" s="28">
        <f t="shared" si="7"/>
        <v>202</v>
      </c>
      <c r="G343" s="18" t="s">
        <v>2114</v>
      </c>
      <c r="H343" s="28">
        <f t="shared" si="8"/>
        <v>239</v>
      </c>
      <c r="I343" s="33" t="s">
        <v>2115</v>
      </c>
      <c r="J343" s="30">
        <f t="shared" si="9"/>
        <v>177</v>
      </c>
      <c r="K343" s="33" t="s">
        <v>2117</v>
      </c>
      <c r="L343" s="18">
        <f t="shared" si="10"/>
        <v>50</v>
      </c>
    </row>
    <row r="344" spans="1:12" ht="14.25" customHeight="1" x14ac:dyDescent="0.2">
      <c r="A344" s="18" t="s">
        <v>622</v>
      </c>
      <c r="B344" s="18">
        <f t="shared" si="6"/>
        <v>8</v>
      </c>
      <c r="C344" s="29"/>
      <c r="D344" s="29"/>
      <c r="E344" s="18" t="s">
        <v>2356</v>
      </c>
      <c r="F344" s="28">
        <f t="shared" si="7"/>
        <v>65</v>
      </c>
      <c r="G344" s="18" t="s">
        <v>242</v>
      </c>
      <c r="H344" s="28">
        <f t="shared" si="8"/>
        <v>2</v>
      </c>
      <c r="I344" s="33" t="s">
        <v>2357</v>
      </c>
      <c r="J344" s="30">
        <f t="shared" si="9"/>
        <v>21</v>
      </c>
      <c r="K344" s="33" t="s">
        <v>2358</v>
      </c>
      <c r="L344" s="18">
        <f t="shared" si="10"/>
        <v>50</v>
      </c>
    </row>
    <row r="345" spans="1:12" ht="14.25" customHeight="1" x14ac:dyDescent="0.2">
      <c r="A345" s="18" t="s">
        <v>2825</v>
      </c>
      <c r="B345" s="18">
        <f t="shared" si="6"/>
        <v>44</v>
      </c>
      <c r="C345" s="48">
        <v>10</v>
      </c>
      <c r="D345" s="48">
        <v>6</v>
      </c>
      <c r="E345" s="18" t="s">
        <v>2827</v>
      </c>
      <c r="F345" s="28">
        <f t="shared" si="7"/>
        <v>87</v>
      </c>
      <c r="G345" s="18" t="s">
        <v>54</v>
      </c>
      <c r="H345" s="28">
        <f t="shared" si="8"/>
        <v>3</v>
      </c>
      <c r="I345" s="33" t="s">
        <v>2828</v>
      </c>
      <c r="J345" s="30">
        <f t="shared" si="9"/>
        <v>85</v>
      </c>
      <c r="K345" s="33" t="s">
        <v>2829</v>
      </c>
      <c r="L345" s="18">
        <f t="shared" si="10"/>
        <v>50</v>
      </c>
    </row>
    <row r="346" spans="1:12" ht="14.25" customHeight="1" x14ac:dyDescent="0.2">
      <c r="A346" s="18" t="s">
        <v>3086</v>
      </c>
      <c r="B346" s="18">
        <f t="shared" si="6"/>
        <v>50</v>
      </c>
      <c r="C346" s="29"/>
      <c r="D346" s="29"/>
      <c r="E346" s="18" t="s">
        <v>3087</v>
      </c>
      <c r="F346" s="28">
        <f t="shared" si="7"/>
        <v>32</v>
      </c>
      <c r="G346" s="18" t="s">
        <v>3088</v>
      </c>
      <c r="H346" s="28">
        <f t="shared" si="8"/>
        <v>24</v>
      </c>
      <c r="I346" s="33" t="s">
        <v>3089</v>
      </c>
      <c r="J346" s="30">
        <f t="shared" si="9"/>
        <v>67</v>
      </c>
      <c r="K346" s="33" t="s">
        <v>3090</v>
      </c>
      <c r="L346" s="18">
        <f t="shared" si="10"/>
        <v>50</v>
      </c>
    </row>
    <row r="347" spans="1:12" ht="14.25" customHeight="1" x14ac:dyDescent="0.2">
      <c r="A347" s="18" t="s">
        <v>3135</v>
      </c>
      <c r="B347" s="18">
        <f t="shared" si="6"/>
        <v>45</v>
      </c>
      <c r="C347" s="29"/>
      <c r="D347" s="29"/>
      <c r="E347" s="18" t="s">
        <v>3136</v>
      </c>
      <c r="F347" s="28">
        <f t="shared" si="7"/>
        <v>37</v>
      </c>
      <c r="G347" s="18" t="s">
        <v>3137</v>
      </c>
      <c r="H347" s="28">
        <f t="shared" si="8"/>
        <v>40</v>
      </c>
      <c r="I347" s="33" t="s">
        <v>3138</v>
      </c>
      <c r="J347" s="30">
        <f t="shared" si="9"/>
        <v>137</v>
      </c>
      <c r="K347" s="33" t="s">
        <v>3139</v>
      </c>
      <c r="L347" s="18">
        <f t="shared" si="10"/>
        <v>50</v>
      </c>
    </row>
    <row r="348" spans="1:12" ht="14.25" customHeight="1" x14ac:dyDescent="0.2">
      <c r="A348" s="18" t="s">
        <v>4388</v>
      </c>
      <c r="B348" s="18">
        <f t="shared" si="6"/>
        <v>172</v>
      </c>
      <c r="C348" s="32" t="s">
        <v>615</v>
      </c>
      <c r="D348" s="32" t="s">
        <v>4389</v>
      </c>
      <c r="E348" s="18" t="s">
        <v>4390</v>
      </c>
      <c r="F348" s="28">
        <f t="shared" si="7"/>
        <v>168</v>
      </c>
      <c r="G348" s="18" t="s">
        <v>4391</v>
      </c>
      <c r="H348" s="28">
        <f t="shared" si="8"/>
        <v>43</v>
      </c>
      <c r="I348" s="33" t="s">
        <v>54</v>
      </c>
      <c r="J348" s="30">
        <f t="shared" si="9"/>
        <v>3</v>
      </c>
      <c r="K348" s="33" t="s">
        <v>4392</v>
      </c>
      <c r="L348" s="18">
        <f t="shared" si="10"/>
        <v>50</v>
      </c>
    </row>
    <row r="349" spans="1:12" ht="14.25" customHeight="1" x14ac:dyDescent="0.2">
      <c r="A349" s="18" t="s">
        <v>5038</v>
      </c>
      <c r="B349" s="18">
        <f t="shared" si="6"/>
        <v>23</v>
      </c>
      <c r="C349" s="29"/>
      <c r="D349" s="29"/>
      <c r="E349" s="18" t="s">
        <v>5039</v>
      </c>
      <c r="F349" s="28">
        <f t="shared" si="7"/>
        <v>69</v>
      </c>
      <c r="G349" s="18" t="s">
        <v>5040</v>
      </c>
      <c r="H349" s="28">
        <f t="shared" si="8"/>
        <v>55</v>
      </c>
      <c r="I349" s="33" t="s">
        <v>5041</v>
      </c>
      <c r="J349" s="30">
        <f t="shared" si="9"/>
        <v>33</v>
      </c>
      <c r="K349" s="33" t="s">
        <v>5042</v>
      </c>
      <c r="L349" s="18">
        <f t="shared" si="10"/>
        <v>50</v>
      </c>
    </row>
    <row r="350" spans="1:12" ht="14.25" customHeight="1" x14ac:dyDescent="0.2">
      <c r="A350" s="18" t="s">
        <v>376</v>
      </c>
      <c r="B350" s="18">
        <f t="shared" si="6"/>
        <v>10</v>
      </c>
      <c r="C350" s="29"/>
      <c r="D350" s="29"/>
      <c r="E350" s="18" t="s">
        <v>377</v>
      </c>
      <c r="F350" s="28">
        <f t="shared" si="7"/>
        <v>27</v>
      </c>
      <c r="G350" s="18" t="s">
        <v>378</v>
      </c>
      <c r="H350" s="28">
        <f t="shared" si="8"/>
        <v>62</v>
      </c>
      <c r="I350" s="33" t="s">
        <v>379</v>
      </c>
      <c r="J350" s="30">
        <f t="shared" si="9"/>
        <v>18</v>
      </c>
      <c r="K350" s="33" t="s">
        <v>380</v>
      </c>
      <c r="L350" s="18">
        <f t="shared" si="10"/>
        <v>49</v>
      </c>
    </row>
    <row r="351" spans="1:12" ht="14.25" customHeight="1" x14ac:dyDescent="0.2">
      <c r="A351" s="18" t="s">
        <v>386</v>
      </c>
      <c r="B351" s="18">
        <f t="shared" si="6"/>
        <v>66</v>
      </c>
      <c r="C351" s="29"/>
      <c r="D351" s="29"/>
      <c r="E351" s="18" t="s">
        <v>388</v>
      </c>
      <c r="F351" s="28">
        <f t="shared" si="7"/>
        <v>135</v>
      </c>
      <c r="G351" s="18" t="s">
        <v>390</v>
      </c>
      <c r="H351" s="28">
        <f t="shared" si="8"/>
        <v>84</v>
      </c>
      <c r="I351" s="33" t="s">
        <v>392</v>
      </c>
      <c r="J351" s="30">
        <f t="shared" si="9"/>
        <v>32</v>
      </c>
      <c r="K351" s="33" t="s">
        <v>393</v>
      </c>
      <c r="L351" s="18">
        <f t="shared" si="10"/>
        <v>49</v>
      </c>
    </row>
    <row r="352" spans="1:12" ht="14.25" customHeight="1" x14ac:dyDescent="0.2">
      <c r="A352" s="18" t="s">
        <v>3969</v>
      </c>
      <c r="B352" s="18">
        <f t="shared" si="6"/>
        <v>190</v>
      </c>
      <c r="C352" s="29"/>
      <c r="D352" s="29"/>
      <c r="E352" s="18" t="s">
        <v>3970</v>
      </c>
      <c r="F352" s="28">
        <f t="shared" si="7"/>
        <v>13</v>
      </c>
      <c r="G352" s="18" t="s">
        <v>3971</v>
      </c>
      <c r="H352" s="28">
        <f t="shared" si="8"/>
        <v>23</v>
      </c>
      <c r="I352" s="33" t="s">
        <v>3972</v>
      </c>
      <c r="J352" s="30">
        <f t="shared" si="9"/>
        <v>72</v>
      </c>
      <c r="K352" s="33" t="s">
        <v>3973</v>
      </c>
      <c r="L352" s="18">
        <f t="shared" si="10"/>
        <v>49</v>
      </c>
    </row>
    <row r="353" spans="1:12" ht="14.25" customHeight="1" x14ac:dyDescent="0.2">
      <c r="A353" s="18" t="s">
        <v>123</v>
      </c>
      <c r="B353" s="18">
        <f t="shared" si="6"/>
        <v>3</v>
      </c>
      <c r="C353" s="29">
        <v>-999</v>
      </c>
      <c r="D353" s="29">
        <v>-999</v>
      </c>
      <c r="E353" s="18" t="s">
        <v>3585</v>
      </c>
      <c r="F353" s="28">
        <f t="shared" si="7"/>
        <v>184</v>
      </c>
      <c r="G353" s="18" t="s">
        <v>3586</v>
      </c>
      <c r="H353" s="28">
        <f t="shared" si="8"/>
        <v>86</v>
      </c>
      <c r="I353" s="33" t="s">
        <v>3587</v>
      </c>
      <c r="J353" s="30">
        <f t="shared" si="9"/>
        <v>245</v>
      </c>
      <c r="K353" s="33" t="s">
        <v>3588</v>
      </c>
      <c r="L353" s="18">
        <f t="shared" si="10"/>
        <v>48</v>
      </c>
    </row>
    <row r="354" spans="1:12" ht="14.25" customHeight="1" x14ac:dyDescent="0.2">
      <c r="A354" s="18" t="s">
        <v>3624</v>
      </c>
      <c r="B354" s="18">
        <f t="shared" si="6"/>
        <v>70</v>
      </c>
      <c r="C354" s="29"/>
      <c r="D354" s="29"/>
      <c r="E354" s="18" t="s">
        <v>3625</v>
      </c>
      <c r="F354" s="28">
        <f t="shared" si="7"/>
        <v>473</v>
      </c>
      <c r="G354" s="18" t="s">
        <v>3627</v>
      </c>
      <c r="H354" s="28">
        <f t="shared" si="8"/>
        <v>252</v>
      </c>
      <c r="I354" s="33" t="s">
        <v>3629</v>
      </c>
      <c r="J354" s="30">
        <f t="shared" si="9"/>
        <v>386</v>
      </c>
      <c r="K354" s="33" t="s">
        <v>3631</v>
      </c>
      <c r="L354" s="18">
        <f t="shared" si="10"/>
        <v>48</v>
      </c>
    </row>
    <row r="355" spans="1:12" ht="14.25" customHeight="1" x14ac:dyDescent="0.2">
      <c r="A355" s="18" t="s">
        <v>54</v>
      </c>
      <c r="B355" s="18">
        <f t="shared" si="6"/>
        <v>3</v>
      </c>
      <c r="C355" s="29"/>
      <c r="D355" s="29"/>
      <c r="E355" s="18" t="s">
        <v>3784</v>
      </c>
      <c r="F355" s="28">
        <f t="shared" si="7"/>
        <v>327</v>
      </c>
      <c r="G355" s="18" t="s">
        <v>3786</v>
      </c>
      <c r="H355" s="28">
        <f t="shared" si="8"/>
        <v>308</v>
      </c>
      <c r="I355" s="33" t="s">
        <v>3788</v>
      </c>
      <c r="J355" s="30">
        <f t="shared" si="9"/>
        <v>257</v>
      </c>
      <c r="K355" s="33" t="s">
        <v>3789</v>
      </c>
      <c r="L355" s="18">
        <f t="shared" si="10"/>
        <v>48</v>
      </c>
    </row>
    <row r="356" spans="1:12" ht="14.25" customHeight="1" x14ac:dyDescent="0.2">
      <c r="A356" s="18" t="s">
        <v>5071</v>
      </c>
      <c r="B356" s="18">
        <f t="shared" si="6"/>
        <v>57</v>
      </c>
      <c r="C356" s="29"/>
      <c r="D356" s="29"/>
      <c r="E356" s="18" t="s">
        <v>5072</v>
      </c>
      <c r="F356" s="28">
        <f t="shared" si="7"/>
        <v>305</v>
      </c>
      <c r="G356" s="18" t="s">
        <v>5073</v>
      </c>
      <c r="H356" s="28">
        <f t="shared" si="8"/>
        <v>307</v>
      </c>
      <c r="I356" s="33" t="s">
        <v>5075</v>
      </c>
      <c r="J356" s="30">
        <f t="shared" si="9"/>
        <v>227</v>
      </c>
      <c r="K356" s="33" t="s">
        <v>5076</v>
      </c>
      <c r="L356" s="18">
        <f t="shared" si="10"/>
        <v>48</v>
      </c>
    </row>
    <row r="357" spans="1:12" ht="14.25" customHeight="1" x14ac:dyDescent="0.2">
      <c r="A357" s="18" t="s">
        <v>2800</v>
      </c>
      <c r="B357" s="18">
        <f t="shared" si="6"/>
        <v>143</v>
      </c>
      <c r="C357" s="29"/>
      <c r="D357" s="29"/>
      <c r="E357" s="18" t="s">
        <v>2801</v>
      </c>
      <c r="F357" s="28">
        <f t="shared" si="7"/>
        <v>216</v>
      </c>
      <c r="G357" s="18" t="s">
        <v>2802</v>
      </c>
      <c r="H357" s="28">
        <f t="shared" si="8"/>
        <v>79</v>
      </c>
      <c r="I357" s="33" t="s">
        <v>2803</v>
      </c>
      <c r="J357" s="30">
        <f t="shared" si="9"/>
        <v>419</v>
      </c>
      <c r="K357" s="33" t="s">
        <v>2804</v>
      </c>
      <c r="L357" s="18">
        <f t="shared" si="10"/>
        <v>47</v>
      </c>
    </row>
    <row r="358" spans="1:12" ht="14.25" customHeight="1" x14ac:dyDescent="0.2">
      <c r="A358" s="18" t="s">
        <v>3028</v>
      </c>
      <c r="B358" s="18">
        <f t="shared" si="6"/>
        <v>59</v>
      </c>
      <c r="C358" s="29"/>
      <c r="D358" s="29"/>
      <c r="E358" s="18" t="s">
        <v>3029</v>
      </c>
      <c r="F358" s="28">
        <f t="shared" si="7"/>
        <v>125</v>
      </c>
      <c r="G358" s="18" t="s">
        <v>3030</v>
      </c>
      <c r="H358" s="28">
        <f t="shared" si="8"/>
        <v>66</v>
      </c>
      <c r="I358" s="33" t="s">
        <v>3031</v>
      </c>
      <c r="J358" s="30">
        <f t="shared" si="9"/>
        <v>81</v>
      </c>
      <c r="K358" s="33" t="s">
        <v>3032</v>
      </c>
      <c r="L358" s="18">
        <f t="shared" si="10"/>
        <v>47</v>
      </c>
    </row>
    <row r="359" spans="1:12" ht="14.25" customHeight="1" x14ac:dyDescent="0.2">
      <c r="A359" s="18" t="s">
        <v>4413</v>
      </c>
      <c r="B359" s="18">
        <f t="shared" si="6"/>
        <v>28</v>
      </c>
      <c r="C359" s="29"/>
      <c r="D359" s="29"/>
      <c r="E359" s="18" t="s">
        <v>4414</v>
      </c>
      <c r="F359" s="28">
        <f t="shared" si="7"/>
        <v>71</v>
      </c>
      <c r="G359" s="18" t="s">
        <v>4415</v>
      </c>
      <c r="H359" s="28">
        <f t="shared" si="8"/>
        <v>49</v>
      </c>
      <c r="I359" s="33" t="s">
        <v>4416</v>
      </c>
      <c r="J359" s="30">
        <f t="shared" si="9"/>
        <v>54</v>
      </c>
      <c r="K359" s="33" t="s">
        <v>4418</v>
      </c>
      <c r="L359" s="18">
        <f t="shared" si="10"/>
        <v>47</v>
      </c>
    </row>
    <row r="360" spans="1:12" ht="14.25" customHeight="1" x14ac:dyDescent="0.2">
      <c r="A360" s="18" t="s">
        <v>3511</v>
      </c>
      <c r="B360" s="18">
        <f t="shared" si="6"/>
        <v>20</v>
      </c>
      <c r="C360" s="29"/>
      <c r="D360" s="29"/>
      <c r="E360" s="18" t="s">
        <v>4942</v>
      </c>
      <c r="F360" s="28">
        <f t="shared" si="7"/>
        <v>26</v>
      </c>
      <c r="G360" s="18" t="s">
        <v>4943</v>
      </c>
      <c r="H360" s="28">
        <f t="shared" si="8"/>
        <v>45</v>
      </c>
      <c r="I360" s="33" t="s">
        <v>4944</v>
      </c>
      <c r="J360" s="30">
        <f t="shared" si="9"/>
        <v>128</v>
      </c>
      <c r="K360" s="33" t="s">
        <v>4945</v>
      </c>
      <c r="L360" s="18">
        <f t="shared" si="10"/>
        <v>47</v>
      </c>
    </row>
    <row r="361" spans="1:12" ht="14.25" customHeight="1" x14ac:dyDescent="0.2">
      <c r="A361" s="18" t="s">
        <v>242</v>
      </c>
      <c r="B361" s="18">
        <f t="shared" si="6"/>
        <v>2</v>
      </c>
      <c r="C361" s="29"/>
      <c r="D361" s="29"/>
      <c r="E361" s="18" t="s">
        <v>2869</v>
      </c>
      <c r="F361" s="28">
        <f t="shared" si="7"/>
        <v>146</v>
      </c>
      <c r="G361" s="18" t="s">
        <v>242</v>
      </c>
      <c r="H361" s="28">
        <f t="shared" si="8"/>
        <v>2</v>
      </c>
      <c r="I361" s="33" t="s">
        <v>2870</v>
      </c>
      <c r="J361" s="30">
        <f t="shared" si="9"/>
        <v>8</v>
      </c>
      <c r="K361" s="33" t="s">
        <v>2871</v>
      </c>
      <c r="L361" s="18">
        <f t="shared" si="10"/>
        <v>46</v>
      </c>
    </row>
    <row r="362" spans="1:12" ht="14.25" customHeight="1" x14ac:dyDescent="0.2">
      <c r="A362" s="18" t="s">
        <v>2892</v>
      </c>
      <c r="B362" s="18">
        <f t="shared" si="6"/>
        <v>83</v>
      </c>
      <c r="C362" s="29"/>
      <c r="D362" s="29"/>
      <c r="E362" s="18" t="s">
        <v>2893</v>
      </c>
      <c r="F362" s="28">
        <f t="shared" si="7"/>
        <v>108</v>
      </c>
      <c r="G362" s="18" t="s">
        <v>2895</v>
      </c>
      <c r="H362" s="28">
        <f t="shared" si="8"/>
        <v>18</v>
      </c>
      <c r="I362" s="33" t="s">
        <v>2896</v>
      </c>
      <c r="J362" s="30">
        <f t="shared" si="9"/>
        <v>87</v>
      </c>
      <c r="K362" s="33" t="s">
        <v>2897</v>
      </c>
      <c r="L362" s="18">
        <f t="shared" si="10"/>
        <v>46</v>
      </c>
    </row>
    <row r="363" spans="1:12" ht="14.25" customHeight="1" x14ac:dyDescent="0.2">
      <c r="A363" s="18" t="s">
        <v>3122</v>
      </c>
      <c r="B363" s="18">
        <f t="shared" si="6"/>
        <v>23</v>
      </c>
      <c r="C363" s="29"/>
      <c r="D363" s="29"/>
      <c r="E363" s="18" t="s">
        <v>3123</v>
      </c>
      <c r="F363" s="28">
        <f t="shared" si="7"/>
        <v>41</v>
      </c>
      <c r="G363" s="18" t="s">
        <v>3124</v>
      </c>
      <c r="H363" s="28">
        <f t="shared" si="8"/>
        <v>56</v>
      </c>
      <c r="I363" s="33" t="s">
        <v>3125</v>
      </c>
      <c r="J363" s="30">
        <f t="shared" si="9"/>
        <v>19</v>
      </c>
      <c r="K363" s="33" t="s">
        <v>3126</v>
      </c>
      <c r="L363" s="18">
        <f t="shared" si="10"/>
        <v>46</v>
      </c>
    </row>
    <row r="364" spans="1:12" ht="14.25" customHeight="1" x14ac:dyDescent="0.2">
      <c r="A364" s="18" t="s">
        <v>54</v>
      </c>
      <c r="B364" s="18">
        <f t="shared" si="6"/>
        <v>3</v>
      </c>
      <c r="C364" s="29"/>
      <c r="D364" s="29"/>
      <c r="E364" s="18" t="s">
        <v>3411</v>
      </c>
      <c r="F364" s="28">
        <f t="shared" si="7"/>
        <v>121</v>
      </c>
      <c r="G364" s="18" t="s">
        <v>3413</v>
      </c>
      <c r="H364" s="28">
        <f t="shared" si="8"/>
        <v>64</v>
      </c>
      <c r="I364" s="33" t="s">
        <v>3414</v>
      </c>
      <c r="J364" s="30">
        <f t="shared" si="9"/>
        <v>41</v>
      </c>
      <c r="K364" s="33" t="s">
        <v>3415</v>
      </c>
      <c r="L364" s="18">
        <f t="shared" si="10"/>
        <v>46</v>
      </c>
    </row>
    <row r="365" spans="1:12" ht="14.25" customHeight="1" x14ac:dyDescent="0.2">
      <c r="A365" s="18" t="s">
        <v>4490</v>
      </c>
      <c r="B365" s="18">
        <f t="shared" si="6"/>
        <v>39</v>
      </c>
      <c r="C365" s="29"/>
      <c r="D365" s="29"/>
      <c r="E365" s="18" t="s">
        <v>4491</v>
      </c>
      <c r="F365" s="28">
        <f t="shared" si="7"/>
        <v>136</v>
      </c>
      <c r="G365" s="18" t="s">
        <v>4493</v>
      </c>
      <c r="H365" s="28">
        <f t="shared" si="8"/>
        <v>64</v>
      </c>
      <c r="I365" s="33" t="s">
        <v>4495</v>
      </c>
      <c r="J365" s="30">
        <f t="shared" si="9"/>
        <v>75</v>
      </c>
      <c r="K365" s="33" t="s">
        <v>4496</v>
      </c>
      <c r="L365" s="18">
        <f t="shared" si="10"/>
        <v>46</v>
      </c>
    </row>
    <row r="366" spans="1:12" ht="14.25" customHeight="1" x14ac:dyDescent="0.2">
      <c r="A366" s="18" t="s">
        <v>1042</v>
      </c>
      <c r="B366" s="18">
        <f t="shared" si="6"/>
        <v>58</v>
      </c>
      <c r="C366" s="29"/>
      <c r="D366" s="29"/>
      <c r="E366" s="18" t="s">
        <v>1043</v>
      </c>
      <c r="F366" s="28">
        <f t="shared" si="7"/>
        <v>74</v>
      </c>
      <c r="G366" s="18" t="s">
        <v>1044</v>
      </c>
      <c r="H366" s="28">
        <f t="shared" si="8"/>
        <v>115</v>
      </c>
      <c r="I366" s="33" t="s">
        <v>1045</v>
      </c>
      <c r="J366" s="30">
        <f t="shared" si="9"/>
        <v>306</v>
      </c>
      <c r="K366" s="33" t="s">
        <v>1046</v>
      </c>
      <c r="L366" s="18">
        <f t="shared" si="10"/>
        <v>45</v>
      </c>
    </row>
    <row r="367" spans="1:12" ht="14.25" customHeight="1" x14ac:dyDescent="0.2">
      <c r="A367" s="18" t="s">
        <v>1663</v>
      </c>
      <c r="B367" s="18">
        <f t="shared" si="6"/>
        <v>56</v>
      </c>
      <c r="C367" s="29"/>
      <c r="D367" s="29"/>
      <c r="E367" s="18" t="s">
        <v>1664</v>
      </c>
      <c r="F367" s="28">
        <f t="shared" si="7"/>
        <v>101</v>
      </c>
      <c r="G367" s="18" t="s">
        <v>1665</v>
      </c>
      <c r="H367" s="28">
        <f t="shared" si="8"/>
        <v>78</v>
      </c>
      <c r="I367" s="33" t="s">
        <v>1666</v>
      </c>
      <c r="J367" s="30">
        <f t="shared" si="9"/>
        <v>80</v>
      </c>
      <c r="K367" s="33" t="s">
        <v>1667</v>
      </c>
      <c r="L367" s="18">
        <f t="shared" si="10"/>
        <v>45</v>
      </c>
    </row>
    <row r="368" spans="1:12" ht="14.25" customHeight="1" x14ac:dyDescent="0.2">
      <c r="A368" s="18" t="s">
        <v>123</v>
      </c>
      <c r="B368" s="18">
        <f t="shared" si="6"/>
        <v>3</v>
      </c>
      <c r="C368" s="29"/>
      <c r="D368" s="29"/>
      <c r="E368" s="18" t="s">
        <v>1749</v>
      </c>
      <c r="F368" s="28">
        <f t="shared" si="7"/>
        <v>19</v>
      </c>
      <c r="G368" s="18" t="s">
        <v>1750</v>
      </c>
      <c r="H368" s="28">
        <f t="shared" si="8"/>
        <v>54</v>
      </c>
      <c r="I368" s="33" t="s">
        <v>1751</v>
      </c>
      <c r="J368" s="30">
        <f t="shared" si="9"/>
        <v>6</v>
      </c>
      <c r="K368" s="33" t="s">
        <v>1752</v>
      </c>
      <c r="L368" s="18">
        <f t="shared" si="10"/>
        <v>45</v>
      </c>
    </row>
    <row r="369" spans="1:12" ht="14.25" customHeight="1" x14ac:dyDescent="0.2">
      <c r="A369" s="18" t="s">
        <v>4068</v>
      </c>
      <c r="B369" s="18">
        <f t="shared" si="6"/>
        <v>19</v>
      </c>
      <c r="C369" s="29"/>
      <c r="D369" s="29"/>
      <c r="E369" s="18" t="s">
        <v>4069</v>
      </c>
      <c r="F369" s="28">
        <f t="shared" si="7"/>
        <v>69</v>
      </c>
      <c r="G369" s="18" t="s">
        <v>2637</v>
      </c>
      <c r="H369" s="28">
        <f t="shared" si="8"/>
        <v>3</v>
      </c>
      <c r="I369" s="33" t="s">
        <v>4070</v>
      </c>
      <c r="J369" s="30">
        <f t="shared" si="9"/>
        <v>55</v>
      </c>
      <c r="K369" s="33" t="s">
        <v>4071</v>
      </c>
      <c r="L369" s="18">
        <f t="shared" si="10"/>
        <v>45</v>
      </c>
    </row>
    <row r="370" spans="1:12" ht="14.25" customHeight="1" x14ac:dyDescent="0.2">
      <c r="A370" s="18" t="s">
        <v>4222</v>
      </c>
      <c r="B370" s="18">
        <f t="shared" si="6"/>
        <v>33</v>
      </c>
      <c r="C370" s="29"/>
      <c r="D370" s="29"/>
      <c r="E370" s="18" t="s">
        <v>4223</v>
      </c>
      <c r="F370" s="28">
        <f t="shared" si="7"/>
        <v>36</v>
      </c>
      <c r="G370" s="18" t="s">
        <v>4224</v>
      </c>
      <c r="H370" s="28">
        <f t="shared" si="8"/>
        <v>10</v>
      </c>
      <c r="I370" s="33" t="s">
        <v>4225</v>
      </c>
      <c r="J370" s="30">
        <f t="shared" si="9"/>
        <v>34</v>
      </c>
      <c r="K370" s="33" t="s">
        <v>4226</v>
      </c>
      <c r="L370" s="18">
        <f t="shared" si="10"/>
        <v>45</v>
      </c>
    </row>
    <row r="371" spans="1:12" ht="14.25" customHeight="1" x14ac:dyDescent="0.2">
      <c r="A371" s="18" t="s">
        <v>789</v>
      </c>
      <c r="B371" s="18">
        <f t="shared" si="6"/>
        <v>6</v>
      </c>
      <c r="C371" s="29"/>
      <c r="D371" s="29"/>
      <c r="E371" s="18" t="s">
        <v>54</v>
      </c>
      <c r="F371" s="28">
        <f t="shared" si="7"/>
        <v>3</v>
      </c>
      <c r="G371" s="18" t="s">
        <v>790</v>
      </c>
      <c r="H371" s="28">
        <f t="shared" si="8"/>
        <v>141</v>
      </c>
      <c r="I371" s="33" t="s">
        <v>791</v>
      </c>
      <c r="J371" s="30">
        <f t="shared" si="9"/>
        <v>88</v>
      </c>
      <c r="K371" s="33" t="s">
        <v>792</v>
      </c>
      <c r="L371" s="18">
        <f t="shared" si="10"/>
        <v>44</v>
      </c>
    </row>
    <row r="372" spans="1:12" ht="14.25" customHeight="1" x14ac:dyDescent="0.2">
      <c r="A372" s="18" t="s">
        <v>185</v>
      </c>
      <c r="B372" s="18">
        <f t="shared" si="6"/>
        <v>2</v>
      </c>
      <c r="C372" s="29"/>
      <c r="D372" s="29"/>
      <c r="E372" s="18" t="s">
        <v>284</v>
      </c>
      <c r="F372" s="28">
        <f t="shared" si="7"/>
        <v>3</v>
      </c>
      <c r="G372" s="18" t="s">
        <v>54</v>
      </c>
      <c r="H372" s="28">
        <f t="shared" si="8"/>
        <v>3</v>
      </c>
      <c r="I372" s="33" t="s">
        <v>890</v>
      </c>
      <c r="J372" s="30">
        <f t="shared" si="9"/>
        <v>26</v>
      </c>
      <c r="K372" s="33" t="s">
        <v>891</v>
      </c>
      <c r="L372" s="18">
        <f t="shared" si="10"/>
        <v>44</v>
      </c>
    </row>
    <row r="373" spans="1:12" ht="14.25" customHeight="1" x14ac:dyDescent="0.2">
      <c r="A373" s="18" t="s">
        <v>2008</v>
      </c>
      <c r="B373" s="18">
        <f t="shared" si="6"/>
        <v>49</v>
      </c>
      <c r="C373" s="34">
        <v>10</v>
      </c>
      <c r="D373" s="34">
        <v>6</v>
      </c>
      <c r="E373" s="18" t="s">
        <v>2010</v>
      </c>
      <c r="F373" s="28">
        <f t="shared" si="7"/>
        <v>106</v>
      </c>
      <c r="G373" s="18" t="s">
        <v>2011</v>
      </c>
      <c r="H373" s="28">
        <f t="shared" si="8"/>
        <v>87</v>
      </c>
      <c r="I373" s="33" t="s">
        <v>2012</v>
      </c>
      <c r="J373" s="30">
        <f t="shared" si="9"/>
        <v>49</v>
      </c>
      <c r="K373" s="33" t="s">
        <v>2013</v>
      </c>
      <c r="L373" s="18">
        <f t="shared" si="10"/>
        <v>44</v>
      </c>
    </row>
    <row r="374" spans="1:12" ht="14.25" customHeight="1" x14ac:dyDescent="0.2">
      <c r="A374" s="18" t="s">
        <v>2584</v>
      </c>
      <c r="B374" s="18">
        <f t="shared" si="6"/>
        <v>48</v>
      </c>
      <c r="C374" s="29"/>
      <c r="D374" s="29"/>
      <c r="E374" s="18" t="s">
        <v>2585</v>
      </c>
      <c r="F374" s="28">
        <f t="shared" si="7"/>
        <v>51</v>
      </c>
      <c r="G374" s="18" t="s">
        <v>2586</v>
      </c>
      <c r="H374" s="28">
        <f t="shared" si="8"/>
        <v>45</v>
      </c>
      <c r="I374" s="33" t="s">
        <v>2587</v>
      </c>
      <c r="J374" s="30">
        <f t="shared" si="9"/>
        <v>7</v>
      </c>
      <c r="K374" s="33" t="s">
        <v>2588</v>
      </c>
      <c r="L374" s="18">
        <f t="shared" si="10"/>
        <v>44</v>
      </c>
    </row>
    <row r="375" spans="1:12" ht="14.25" customHeight="1" x14ac:dyDescent="0.2">
      <c r="A375" s="18" t="s">
        <v>2919</v>
      </c>
      <c r="B375" s="18">
        <f t="shared" si="6"/>
        <v>20</v>
      </c>
      <c r="C375" s="29"/>
      <c r="D375" s="29"/>
      <c r="E375" s="18" t="s">
        <v>2920</v>
      </c>
      <c r="F375" s="28">
        <f t="shared" si="7"/>
        <v>130</v>
      </c>
      <c r="G375" s="18" t="s">
        <v>1122</v>
      </c>
      <c r="H375" s="28">
        <f t="shared" si="8"/>
        <v>10</v>
      </c>
      <c r="I375" s="33" t="s">
        <v>2922</v>
      </c>
      <c r="J375" s="30">
        <f t="shared" si="9"/>
        <v>155</v>
      </c>
      <c r="K375" s="33" t="s">
        <v>2923</v>
      </c>
      <c r="L375" s="18">
        <f t="shared" si="10"/>
        <v>44</v>
      </c>
    </row>
    <row r="376" spans="1:12" ht="14.25" customHeight="1" x14ac:dyDescent="0.2">
      <c r="A376" s="18" t="s">
        <v>1629</v>
      </c>
      <c r="B376" s="18">
        <f t="shared" si="6"/>
        <v>84</v>
      </c>
      <c r="C376" s="29"/>
      <c r="D376" s="29"/>
      <c r="E376" s="18" t="s">
        <v>1630</v>
      </c>
      <c r="F376" s="28">
        <f t="shared" si="7"/>
        <v>233</v>
      </c>
      <c r="G376" s="18" t="s">
        <v>1631</v>
      </c>
      <c r="H376" s="28">
        <f t="shared" si="8"/>
        <v>159</v>
      </c>
      <c r="I376" s="33" t="s">
        <v>1632</v>
      </c>
      <c r="J376" s="30">
        <f t="shared" si="9"/>
        <v>81</v>
      </c>
      <c r="K376" s="33" t="s">
        <v>1633</v>
      </c>
      <c r="L376" s="18">
        <f t="shared" si="10"/>
        <v>43</v>
      </c>
    </row>
    <row r="377" spans="1:12" ht="14.25" customHeight="1" x14ac:dyDescent="0.2">
      <c r="A377" s="18" t="s">
        <v>2402</v>
      </c>
      <c r="B377" s="18">
        <f t="shared" si="6"/>
        <v>72</v>
      </c>
      <c r="C377" s="29"/>
      <c r="D377" s="29"/>
      <c r="E377" s="18" t="s">
        <v>2403</v>
      </c>
      <c r="F377" s="28">
        <f t="shared" si="7"/>
        <v>174</v>
      </c>
      <c r="G377" s="18" t="s">
        <v>2404</v>
      </c>
      <c r="H377" s="28">
        <f t="shared" si="8"/>
        <v>2</v>
      </c>
      <c r="I377" s="33" t="s">
        <v>2405</v>
      </c>
      <c r="J377" s="30">
        <f t="shared" si="9"/>
        <v>88</v>
      </c>
      <c r="K377" s="33" t="s">
        <v>2406</v>
      </c>
      <c r="L377" s="18">
        <f t="shared" si="10"/>
        <v>43</v>
      </c>
    </row>
    <row r="378" spans="1:12" ht="14.25" customHeight="1" x14ac:dyDescent="0.2">
      <c r="A378" s="18" t="s">
        <v>3839</v>
      </c>
      <c r="B378" s="18">
        <f t="shared" si="6"/>
        <v>28</v>
      </c>
      <c r="C378" s="34" t="s">
        <v>646</v>
      </c>
      <c r="D378" s="34">
        <v>7</v>
      </c>
      <c r="E378" s="18" t="s">
        <v>3840</v>
      </c>
      <c r="F378" s="28">
        <f t="shared" si="7"/>
        <v>38</v>
      </c>
      <c r="G378" s="18" t="s">
        <v>3841</v>
      </c>
      <c r="H378" s="28">
        <f t="shared" si="8"/>
        <v>50</v>
      </c>
      <c r="I378" s="33" t="s">
        <v>3842</v>
      </c>
      <c r="J378" s="30">
        <f t="shared" si="9"/>
        <v>41</v>
      </c>
      <c r="K378" s="33" t="s">
        <v>3843</v>
      </c>
      <c r="L378" s="18">
        <f t="shared" si="10"/>
        <v>43</v>
      </c>
    </row>
    <row r="379" spans="1:12" ht="14.25" customHeight="1" x14ac:dyDescent="0.2">
      <c r="A379" s="18" t="s">
        <v>54</v>
      </c>
      <c r="B379" s="18">
        <f t="shared" si="6"/>
        <v>3</v>
      </c>
      <c r="C379" s="29"/>
      <c r="D379" s="29"/>
      <c r="E379" s="18" t="s">
        <v>4113</v>
      </c>
      <c r="F379" s="28">
        <f t="shared" si="7"/>
        <v>21</v>
      </c>
      <c r="G379" s="18" t="s">
        <v>54</v>
      </c>
      <c r="H379" s="28">
        <f t="shared" si="8"/>
        <v>3</v>
      </c>
      <c r="I379" s="33" t="s">
        <v>54</v>
      </c>
      <c r="J379" s="30">
        <f t="shared" si="9"/>
        <v>3</v>
      </c>
      <c r="K379" s="33" t="s">
        <v>4114</v>
      </c>
      <c r="L379" s="18">
        <f t="shared" si="10"/>
        <v>43</v>
      </c>
    </row>
    <row r="380" spans="1:12" ht="14.25" customHeight="1" x14ac:dyDescent="0.2">
      <c r="A380" s="18" t="s">
        <v>1210</v>
      </c>
      <c r="B380" s="18">
        <f t="shared" si="6"/>
        <v>40</v>
      </c>
      <c r="C380" s="29"/>
      <c r="D380" s="29"/>
      <c r="E380" s="18" t="s">
        <v>1211</v>
      </c>
      <c r="F380" s="28">
        <f t="shared" si="7"/>
        <v>134</v>
      </c>
      <c r="G380" s="18" t="s">
        <v>54</v>
      </c>
      <c r="H380" s="28">
        <f t="shared" si="8"/>
        <v>3</v>
      </c>
      <c r="I380" s="33" t="s">
        <v>54</v>
      </c>
      <c r="J380" s="30">
        <f t="shared" si="9"/>
        <v>3</v>
      </c>
      <c r="K380" s="33" t="s">
        <v>1213</v>
      </c>
      <c r="L380" s="18">
        <f t="shared" si="10"/>
        <v>42</v>
      </c>
    </row>
    <row r="381" spans="1:12" ht="14.25" customHeight="1" x14ac:dyDescent="0.2">
      <c r="A381" s="18" t="s">
        <v>1245</v>
      </c>
      <c r="B381" s="18">
        <f t="shared" si="6"/>
        <v>248</v>
      </c>
      <c r="C381" s="29"/>
      <c r="D381" s="29"/>
      <c r="E381" s="18" t="s">
        <v>1247</v>
      </c>
      <c r="F381" s="28">
        <f t="shared" si="7"/>
        <v>73</v>
      </c>
      <c r="G381" s="18" t="s">
        <v>1249</v>
      </c>
      <c r="H381" s="28">
        <f t="shared" si="8"/>
        <v>120</v>
      </c>
      <c r="I381" s="33" t="s">
        <v>1250</v>
      </c>
      <c r="J381" s="30">
        <f t="shared" si="9"/>
        <v>54</v>
      </c>
      <c r="K381" s="33" t="s">
        <v>1251</v>
      </c>
      <c r="L381" s="18">
        <f t="shared" si="10"/>
        <v>42</v>
      </c>
    </row>
    <row r="382" spans="1:12" ht="14.25" customHeight="1" x14ac:dyDescent="0.2">
      <c r="A382" s="18" t="s">
        <v>1522</v>
      </c>
      <c r="B382" s="18">
        <f t="shared" si="6"/>
        <v>9</v>
      </c>
      <c r="C382" s="29"/>
      <c r="D382" s="29"/>
      <c r="E382" s="18" t="s">
        <v>1523</v>
      </c>
      <c r="F382" s="28">
        <f t="shared" si="7"/>
        <v>87</v>
      </c>
      <c r="G382" s="18" t="s">
        <v>1524</v>
      </c>
      <c r="H382" s="28">
        <f t="shared" si="8"/>
        <v>44</v>
      </c>
      <c r="I382" s="33" t="s">
        <v>1525</v>
      </c>
      <c r="J382" s="30">
        <f t="shared" si="9"/>
        <v>101</v>
      </c>
      <c r="K382" s="33" t="s">
        <v>1527</v>
      </c>
      <c r="L382" s="18">
        <f t="shared" si="10"/>
        <v>42</v>
      </c>
    </row>
    <row r="383" spans="1:12" ht="14.25" customHeight="1" x14ac:dyDescent="0.2">
      <c r="A383" s="18" t="s">
        <v>2293</v>
      </c>
      <c r="B383" s="18">
        <f t="shared" si="6"/>
        <v>178</v>
      </c>
      <c r="C383" s="32"/>
      <c r="D383" s="32" t="s">
        <v>80</v>
      </c>
      <c r="E383" s="18" t="s">
        <v>2294</v>
      </c>
      <c r="F383" s="28">
        <f t="shared" si="7"/>
        <v>122</v>
      </c>
      <c r="G383" s="18" t="s">
        <v>2296</v>
      </c>
      <c r="H383" s="28">
        <f t="shared" si="8"/>
        <v>42</v>
      </c>
      <c r="I383" s="33" t="s">
        <v>2297</v>
      </c>
      <c r="J383" s="30">
        <f t="shared" si="9"/>
        <v>222</v>
      </c>
      <c r="K383" s="33" t="s">
        <v>2299</v>
      </c>
      <c r="L383" s="18">
        <f t="shared" si="10"/>
        <v>42</v>
      </c>
    </row>
    <row r="384" spans="1:12" ht="14.25" customHeight="1" x14ac:dyDescent="0.2">
      <c r="A384" s="18" t="s">
        <v>2591</v>
      </c>
      <c r="B384" s="18">
        <f t="shared" si="6"/>
        <v>43</v>
      </c>
      <c r="C384" s="29"/>
      <c r="D384" s="29"/>
      <c r="E384" s="18" t="s">
        <v>2592</v>
      </c>
      <c r="F384" s="28">
        <f t="shared" si="7"/>
        <v>50</v>
      </c>
      <c r="G384" s="18" t="s">
        <v>2593</v>
      </c>
      <c r="H384" s="28">
        <f t="shared" si="8"/>
        <v>20</v>
      </c>
      <c r="I384" s="33" t="s">
        <v>2594</v>
      </c>
      <c r="J384" s="30">
        <f t="shared" si="9"/>
        <v>62</v>
      </c>
      <c r="K384" s="33" t="s">
        <v>2595</v>
      </c>
      <c r="L384" s="18">
        <f t="shared" si="10"/>
        <v>42</v>
      </c>
    </row>
    <row r="385" spans="1:12" ht="14.25" customHeight="1" x14ac:dyDescent="0.2">
      <c r="A385" s="18" t="s">
        <v>3056</v>
      </c>
      <c r="B385" s="18">
        <f t="shared" si="6"/>
        <v>105</v>
      </c>
      <c r="C385" s="29"/>
      <c r="D385" s="29"/>
      <c r="E385" s="18" t="s">
        <v>3057</v>
      </c>
      <c r="F385" s="28">
        <f t="shared" si="7"/>
        <v>4</v>
      </c>
      <c r="G385" s="18" t="s">
        <v>2270</v>
      </c>
      <c r="H385" s="28">
        <f t="shared" si="8"/>
        <v>3</v>
      </c>
      <c r="I385" s="33" t="s">
        <v>3058</v>
      </c>
      <c r="J385" s="30">
        <f t="shared" si="9"/>
        <v>37</v>
      </c>
      <c r="K385" s="33" t="s">
        <v>3059</v>
      </c>
      <c r="L385" s="18">
        <f t="shared" si="10"/>
        <v>42</v>
      </c>
    </row>
    <row r="386" spans="1:12" ht="14.25" customHeight="1" x14ac:dyDescent="0.2">
      <c r="A386" s="18" t="s">
        <v>3550</v>
      </c>
      <c r="B386" s="18">
        <f t="shared" si="6"/>
        <v>27</v>
      </c>
      <c r="C386" s="29"/>
      <c r="D386" s="29"/>
      <c r="E386" s="18" t="s">
        <v>3551</v>
      </c>
      <c r="F386" s="28">
        <f t="shared" si="7"/>
        <v>17</v>
      </c>
      <c r="G386" s="18" t="s">
        <v>3552</v>
      </c>
      <c r="H386" s="28">
        <f t="shared" si="8"/>
        <v>32</v>
      </c>
      <c r="I386" s="33" t="s">
        <v>3553</v>
      </c>
      <c r="J386" s="30">
        <f t="shared" si="9"/>
        <v>22</v>
      </c>
      <c r="K386" s="33" t="s">
        <v>3554</v>
      </c>
      <c r="L386" s="18">
        <f t="shared" si="10"/>
        <v>42</v>
      </c>
    </row>
    <row r="387" spans="1:12" ht="14.25" customHeight="1" x14ac:dyDescent="0.2">
      <c r="A387" s="18" t="s">
        <v>3597</v>
      </c>
      <c r="B387" s="18">
        <f t="shared" si="6"/>
        <v>66</v>
      </c>
      <c r="C387" s="34" t="s">
        <v>101</v>
      </c>
      <c r="D387" s="34">
        <v>6</v>
      </c>
      <c r="E387" s="18" t="s">
        <v>3598</v>
      </c>
      <c r="F387" s="28">
        <f t="shared" si="7"/>
        <v>110</v>
      </c>
      <c r="G387" s="18" t="s">
        <v>3599</v>
      </c>
      <c r="H387" s="28">
        <f t="shared" si="8"/>
        <v>130</v>
      </c>
      <c r="I387" s="33" t="s">
        <v>3600</v>
      </c>
      <c r="J387" s="30">
        <f t="shared" si="9"/>
        <v>35</v>
      </c>
      <c r="K387" s="33" t="s">
        <v>3601</v>
      </c>
      <c r="L387" s="18">
        <f t="shared" si="10"/>
        <v>42</v>
      </c>
    </row>
    <row r="388" spans="1:12" ht="14.25" customHeight="1" x14ac:dyDescent="0.2">
      <c r="A388" s="18" t="s">
        <v>714</v>
      </c>
      <c r="B388" s="18">
        <f t="shared" si="6"/>
        <v>21</v>
      </c>
      <c r="C388" s="32">
        <v>1</v>
      </c>
      <c r="D388" s="32">
        <v>1</v>
      </c>
      <c r="E388" s="18" t="s">
        <v>715</v>
      </c>
      <c r="F388" s="28">
        <f t="shared" si="7"/>
        <v>31</v>
      </c>
      <c r="G388" s="18" t="s">
        <v>717</v>
      </c>
      <c r="H388" s="28">
        <f t="shared" si="8"/>
        <v>16</v>
      </c>
      <c r="I388" s="33" t="s">
        <v>718</v>
      </c>
      <c r="J388" s="30">
        <f t="shared" si="9"/>
        <v>40</v>
      </c>
      <c r="K388" s="33" t="s">
        <v>719</v>
      </c>
      <c r="L388" s="18">
        <f t="shared" si="10"/>
        <v>41</v>
      </c>
    </row>
    <row r="389" spans="1:12" ht="14.25" customHeight="1" x14ac:dyDescent="0.2">
      <c r="A389" s="18" t="s">
        <v>1350</v>
      </c>
      <c r="B389" s="18">
        <f t="shared" si="6"/>
        <v>158</v>
      </c>
      <c r="C389" s="29"/>
      <c r="D389" s="29"/>
      <c r="E389" s="18" t="s">
        <v>1352</v>
      </c>
      <c r="F389" s="28">
        <f t="shared" si="7"/>
        <v>59</v>
      </c>
      <c r="G389" s="18" t="s">
        <v>1354</v>
      </c>
      <c r="H389" s="28">
        <f t="shared" si="8"/>
        <v>65</v>
      </c>
      <c r="I389" s="33" t="s">
        <v>1355</v>
      </c>
      <c r="J389" s="30">
        <f t="shared" si="9"/>
        <v>42</v>
      </c>
      <c r="K389" s="33" t="s">
        <v>1356</v>
      </c>
      <c r="L389" s="18">
        <f t="shared" si="10"/>
        <v>41</v>
      </c>
    </row>
    <row r="390" spans="1:12" ht="14.25" customHeight="1" x14ac:dyDescent="0.2">
      <c r="A390" s="18" t="s">
        <v>1531</v>
      </c>
      <c r="B390" s="18">
        <f t="shared" si="6"/>
        <v>110</v>
      </c>
      <c r="C390" s="29"/>
      <c r="D390" s="29"/>
      <c r="E390" s="18" t="s">
        <v>1532</v>
      </c>
      <c r="F390" s="28">
        <f t="shared" si="7"/>
        <v>268</v>
      </c>
      <c r="G390" s="18" t="s">
        <v>1534</v>
      </c>
      <c r="H390" s="28">
        <f t="shared" si="8"/>
        <v>108</v>
      </c>
      <c r="I390" s="33" t="s">
        <v>1535</v>
      </c>
      <c r="J390" s="30">
        <f t="shared" si="9"/>
        <v>67</v>
      </c>
      <c r="K390" s="33" t="s">
        <v>1536</v>
      </c>
      <c r="L390" s="18">
        <f t="shared" si="10"/>
        <v>41</v>
      </c>
    </row>
    <row r="391" spans="1:12" ht="14.25" customHeight="1" x14ac:dyDescent="0.2">
      <c r="A391" s="18" t="s">
        <v>54</v>
      </c>
      <c r="B391" s="18">
        <f t="shared" si="6"/>
        <v>3</v>
      </c>
      <c r="C391" s="29">
        <v>-99</v>
      </c>
      <c r="D391" s="29"/>
      <c r="E391" s="18" t="s">
        <v>1538</v>
      </c>
      <c r="F391" s="28">
        <f t="shared" si="7"/>
        <v>35</v>
      </c>
      <c r="G391" s="18" t="s">
        <v>1539</v>
      </c>
      <c r="H391" s="28">
        <f t="shared" si="8"/>
        <v>78</v>
      </c>
      <c r="I391" s="33" t="s">
        <v>1541</v>
      </c>
      <c r="J391" s="30">
        <f t="shared" si="9"/>
        <v>23</v>
      </c>
      <c r="K391" s="33" t="s">
        <v>1542</v>
      </c>
      <c r="L391" s="18">
        <f t="shared" si="10"/>
        <v>41</v>
      </c>
    </row>
    <row r="392" spans="1:12" ht="14.25" customHeight="1" x14ac:dyDescent="0.2">
      <c r="A392" s="18" t="s">
        <v>2382</v>
      </c>
      <c r="B392" s="18">
        <f t="shared" si="6"/>
        <v>30</v>
      </c>
      <c r="C392" s="29"/>
      <c r="D392" s="29"/>
      <c r="E392" s="18" t="s">
        <v>2383</v>
      </c>
      <c r="F392" s="28">
        <f t="shared" si="7"/>
        <v>78</v>
      </c>
      <c r="G392" s="18" t="s">
        <v>242</v>
      </c>
      <c r="H392" s="28">
        <f t="shared" si="8"/>
        <v>2</v>
      </c>
      <c r="I392" s="33" t="s">
        <v>2384</v>
      </c>
      <c r="J392" s="30">
        <f t="shared" si="9"/>
        <v>53</v>
      </c>
      <c r="K392" s="33" t="s">
        <v>2385</v>
      </c>
      <c r="L392" s="18">
        <f t="shared" si="10"/>
        <v>41</v>
      </c>
    </row>
    <row r="393" spans="1:12" ht="14.25" customHeight="1" x14ac:dyDescent="0.2">
      <c r="A393" s="18" t="s">
        <v>3981</v>
      </c>
      <c r="B393" s="18">
        <f t="shared" si="6"/>
        <v>164</v>
      </c>
      <c r="C393" s="29"/>
      <c r="D393" s="29"/>
      <c r="E393" s="18" t="s">
        <v>3983</v>
      </c>
      <c r="F393" s="28">
        <f t="shared" si="7"/>
        <v>333</v>
      </c>
      <c r="G393" s="18" t="s">
        <v>3984</v>
      </c>
      <c r="H393" s="28">
        <f t="shared" si="8"/>
        <v>426</v>
      </c>
      <c r="I393" s="33" t="s">
        <v>3985</v>
      </c>
      <c r="J393" s="30">
        <f t="shared" si="9"/>
        <v>217</v>
      </c>
      <c r="K393" s="33" t="s">
        <v>3986</v>
      </c>
      <c r="L393" s="18">
        <f t="shared" si="10"/>
        <v>41</v>
      </c>
    </row>
    <row r="394" spans="1:12" ht="14.25" customHeight="1" x14ac:dyDescent="0.2">
      <c r="A394" s="18" t="s">
        <v>3146</v>
      </c>
      <c r="B394" s="18">
        <f t="shared" si="6"/>
        <v>125</v>
      </c>
      <c r="C394" s="29"/>
      <c r="D394" s="29"/>
      <c r="E394" s="18" t="s">
        <v>3147</v>
      </c>
      <c r="F394" s="28">
        <f t="shared" si="7"/>
        <v>60</v>
      </c>
      <c r="G394" s="18" t="s">
        <v>3148</v>
      </c>
      <c r="H394" s="28">
        <f t="shared" si="8"/>
        <v>160</v>
      </c>
      <c r="I394" s="33" t="s">
        <v>3149</v>
      </c>
      <c r="J394" s="30">
        <f t="shared" si="9"/>
        <v>125</v>
      </c>
      <c r="K394" s="33" t="s">
        <v>3150</v>
      </c>
      <c r="L394" s="18">
        <f t="shared" si="10"/>
        <v>40</v>
      </c>
    </row>
    <row r="395" spans="1:12" ht="14.25" customHeight="1" x14ac:dyDescent="0.2">
      <c r="A395" s="18" t="s">
        <v>4172</v>
      </c>
      <c r="B395" s="18">
        <f t="shared" si="6"/>
        <v>73</v>
      </c>
      <c r="C395" s="29"/>
      <c r="D395" s="29"/>
      <c r="E395" s="18" t="s">
        <v>4174</v>
      </c>
      <c r="F395" s="28">
        <f t="shared" si="7"/>
        <v>309</v>
      </c>
      <c r="G395" s="18" t="s">
        <v>4176</v>
      </c>
      <c r="H395" s="28">
        <f t="shared" si="8"/>
        <v>48</v>
      </c>
      <c r="I395" s="33" t="s">
        <v>4177</v>
      </c>
      <c r="J395" s="30">
        <f t="shared" si="9"/>
        <v>48</v>
      </c>
      <c r="K395" s="33" t="s">
        <v>4178</v>
      </c>
      <c r="L395" s="18">
        <f t="shared" si="10"/>
        <v>40</v>
      </c>
    </row>
    <row r="396" spans="1:12" ht="14.25" customHeight="1" x14ac:dyDescent="0.2">
      <c r="A396" s="18" t="s">
        <v>4704</v>
      </c>
      <c r="B396" s="18">
        <f t="shared" si="6"/>
        <v>150</v>
      </c>
      <c r="C396" s="29"/>
      <c r="D396" s="29"/>
      <c r="E396" s="18" t="s">
        <v>4705</v>
      </c>
      <c r="F396" s="28">
        <f t="shared" si="7"/>
        <v>581</v>
      </c>
      <c r="G396" s="18" t="s">
        <v>4707</v>
      </c>
      <c r="H396" s="28">
        <f t="shared" si="8"/>
        <v>184</v>
      </c>
      <c r="I396" s="33" t="s">
        <v>3271</v>
      </c>
      <c r="J396" s="30">
        <f t="shared" si="9"/>
        <v>7</v>
      </c>
      <c r="K396" s="33" t="s">
        <v>4708</v>
      </c>
      <c r="L396" s="18">
        <f t="shared" si="10"/>
        <v>40</v>
      </c>
    </row>
    <row r="397" spans="1:12" ht="14.25" customHeight="1" x14ac:dyDescent="0.2">
      <c r="A397" s="18" t="s">
        <v>5027</v>
      </c>
      <c r="B397" s="18">
        <f t="shared" si="6"/>
        <v>66</v>
      </c>
      <c r="C397" s="29"/>
      <c r="D397" s="29"/>
      <c r="E397" s="18" t="s">
        <v>5028</v>
      </c>
      <c r="F397" s="28">
        <f t="shared" si="7"/>
        <v>75</v>
      </c>
      <c r="G397" s="18" t="s">
        <v>5029</v>
      </c>
      <c r="H397" s="28">
        <f t="shared" si="8"/>
        <v>66</v>
      </c>
      <c r="I397" s="33" t="s">
        <v>5030</v>
      </c>
      <c r="J397" s="30">
        <f t="shared" si="9"/>
        <v>35</v>
      </c>
      <c r="K397" s="33" t="s">
        <v>5031</v>
      </c>
      <c r="L397" s="18">
        <f t="shared" si="10"/>
        <v>40</v>
      </c>
    </row>
    <row r="398" spans="1:12" ht="14.25" customHeight="1" x14ac:dyDescent="0.2">
      <c r="A398" s="18" t="s">
        <v>964</v>
      </c>
      <c r="B398" s="18">
        <f t="shared" si="6"/>
        <v>60</v>
      </c>
      <c r="C398" s="29"/>
      <c r="D398" s="29"/>
      <c r="E398" s="18" t="s">
        <v>965</v>
      </c>
      <c r="F398" s="28">
        <f t="shared" si="7"/>
        <v>175</v>
      </c>
      <c r="G398" s="18" t="s">
        <v>966</v>
      </c>
      <c r="H398" s="28">
        <f t="shared" si="8"/>
        <v>189</v>
      </c>
      <c r="I398" s="33" t="s">
        <v>967</v>
      </c>
      <c r="J398" s="30">
        <f t="shared" si="9"/>
        <v>62</v>
      </c>
      <c r="K398" s="33" t="s">
        <v>968</v>
      </c>
      <c r="L398" s="18">
        <f t="shared" si="10"/>
        <v>39</v>
      </c>
    </row>
    <row r="399" spans="1:12" ht="14.25" customHeight="1" x14ac:dyDescent="0.2">
      <c r="A399" s="18" t="s">
        <v>1595</v>
      </c>
      <c r="B399" s="18">
        <f t="shared" si="6"/>
        <v>54</v>
      </c>
      <c r="C399" s="29"/>
      <c r="D399" s="29"/>
      <c r="E399" s="18" t="s">
        <v>1596</v>
      </c>
      <c r="F399" s="28">
        <f t="shared" si="7"/>
        <v>87</v>
      </c>
      <c r="G399" s="18" t="s">
        <v>1598</v>
      </c>
      <c r="H399" s="28">
        <f t="shared" si="8"/>
        <v>72</v>
      </c>
      <c r="I399" s="33" t="s">
        <v>1599</v>
      </c>
      <c r="J399" s="30">
        <f t="shared" si="9"/>
        <v>106</v>
      </c>
      <c r="K399" s="33" t="s">
        <v>1601</v>
      </c>
      <c r="L399" s="18">
        <f t="shared" si="10"/>
        <v>39</v>
      </c>
    </row>
    <row r="400" spans="1:12" ht="14.25" customHeight="1" x14ac:dyDescent="0.2">
      <c r="A400" s="18" t="s">
        <v>2263</v>
      </c>
      <c r="B400" s="18">
        <f t="shared" si="6"/>
        <v>68</v>
      </c>
      <c r="C400" s="29"/>
      <c r="D400" s="29"/>
      <c r="E400" s="18" t="s">
        <v>2264</v>
      </c>
      <c r="F400" s="28">
        <f t="shared" si="7"/>
        <v>22</v>
      </c>
      <c r="G400" s="18" t="s">
        <v>2265</v>
      </c>
      <c r="H400" s="28">
        <f t="shared" si="8"/>
        <v>87</v>
      </c>
      <c r="I400" s="33" t="s">
        <v>2266</v>
      </c>
      <c r="J400" s="30">
        <f t="shared" si="9"/>
        <v>21</v>
      </c>
      <c r="K400" s="33" t="s">
        <v>2267</v>
      </c>
      <c r="L400" s="18">
        <f t="shared" si="10"/>
        <v>39</v>
      </c>
    </row>
    <row r="401" spans="1:12" ht="14.25" customHeight="1" x14ac:dyDescent="0.2">
      <c r="A401" s="18" t="s">
        <v>1635</v>
      </c>
      <c r="B401" s="18">
        <f t="shared" si="6"/>
        <v>30</v>
      </c>
      <c r="C401" s="29"/>
      <c r="D401" s="29"/>
      <c r="E401" s="18" t="s">
        <v>2742</v>
      </c>
      <c r="F401" s="28">
        <f t="shared" si="7"/>
        <v>66</v>
      </c>
      <c r="G401" s="18" t="s">
        <v>2743</v>
      </c>
      <c r="H401" s="28">
        <f t="shared" si="8"/>
        <v>20</v>
      </c>
      <c r="I401" s="33" t="s">
        <v>2744</v>
      </c>
      <c r="J401" s="30">
        <f t="shared" si="9"/>
        <v>146</v>
      </c>
      <c r="K401" s="33" t="s">
        <v>2746</v>
      </c>
      <c r="L401" s="18">
        <f t="shared" si="10"/>
        <v>39</v>
      </c>
    </row>
    <row r="402" spans="1:12" ht="14.25" customHeight="1" x14ac:dyDescent="0.2">
      <c r="A402" s="18" t="s">
        <v>2981</v>
      </c>
      <c r="B402" s="18">
        <f t="shared" si="6"/>
        <v>75</v>
      </c>
      <c r="C402" s="49" t="s">
        <v>2983</v>
      </c>
      <c r="D402" s="34" t="s">
        <v>2984</v>
      </c>
      <c r="E402" s="18" t="s">
        <v>2985</v>
      </c>
      <c r="F402" s="28">
        <f t="shared" si="7"/>
        <v>182</v>
      </c>
      <c r="G402" s="18" t="s">
        <v>2986</v>
      </c>
      <c r="H402" s="28">
        <f t="shared" si="8"/>
        <v>98</v>
      </c>
      <c r="I402" s="33" t="s">
        <v>2987</v>
      </c>
      <c r="J402" s="30">
        <f t="shared" si="9"/>
        <v>96</v>
      </c>
      <c r="K402" s="33" t="s">
        <v>2988</v>
      </c>
      <c r="L402" s="18">
        <f t="shared" si="10"/>
        <v>39</v>
      </c>
    </row>
    <row r="403" spans="1:12" ht="14.25" customHeight="1" x14ac:dyDescent="0.2">
      <c r="A403" s="18" t="s">
        <v>3851</v>
      </c>
      <c r="B403" s="18">
        <f t="shared" si="6"/>
        <v>76</v>
      </c>
      <c r="C403" s="29"/>
      <c r="D403" s="29"/>
      <c r="E403" s="18" t="s">
        <v>3852</v>
      </c>
      <c r="F403" s="28">
        <f t="shared" si="7"/>
        <v>25</v>
      </c>
      <c r="G403" s="18" t="s">
        <v>3853</v>
      </c>
      <c r="H403" s="28">
        <f t="shared" si="8"/>
        <v>33</v>
      </c>
      <c r="I403" s="33" t="s">
        <v>3854</v>
      </c>
      <c r="J403" s="30">
        <f t="shared" si="9"/>
        <v>50</v>
      </c>
      <c r="K403" s="33" t="s">
        <v>3855</v>
      </c>
      <c r="L403" s="18">
        <f t="shared" si="10"/>
        <v>39</v>
      </c>
    </row>
    <row r="404" spans="1:12" ht="14.25" customHeight="1" x14ac:dyDescent="0.2">
      <c r="A404" s="18" t="s">
        <v>4886</v>
      </c>
      <c r="B404" s="18">
        <f t="shared" si="6"/>
        <v>41</v>
      </c>
      <c r="C404" s="29"/>
      <c r="D404" s="29"/>
      <c r="E404" s="18" t="s">
        <v>4887</v>
      </c>
      <c r="F404" s="28">
        <f t="shared" si="7"/>
        <v>134</v>
      </c>
      <c r="G404" s="18" t="s">
        <v>54</v>
      </c>
      <c r="H404" s="28">
        <f t="shared" si="8"/>
        <v>3</v>
      </c>
      <c r="I404" s="33" t="s">
        <v>4889</v>
      </c>
      <c r="J404" s="30">
        <f t="shared" si="9"/>
        <v>16</v>
      </c>
      <c r="K404" s="33" t="s">
        <v>4890</v>
      </c>
      <c r="L404" s="18">
        <f t="shared" si="10"/>
        <v>39</v>
      </c>
    </row>
    <row r="405" spans="1:12" ht="14.25" customHeight="1" x14ac:dyDescent="0.2">
      <c r="A405" s="18" t="s">
        <v>185</v>
      </c>
      <c r="B405" s="18">
        <f t="shared" si="6"/>
        <v>2</v>
      </c>
      <c r="C405" s="29">
        <v>-999</v>
      </c>
      <c r="D405" s="29"/>
      <c r="E405" s="18" t="s">
        <v>312</v>
      </c>
      <c r="F405" s="28">
        <f t="shared" si="7"/>
        <v>99</v>
      </c>
      <c r="G405" s="18" t="s">
        <v>313</v>
      </c>
      <c r="H405" s="28">
        <f t="shared" si="8"/>
        <v>3</v>
      </c>
      <c r="I405" s="33" t="s">
        <v>314</v>
      </c>
      <c r="J405" s="30">
        <f t="shared" si="9"/>
        <v>191</v>
      </c>
      <c r="K405" s="33" t="s">
        <v>316</v>
      </c>
      <c r="L405" s="18">
        <f t="shared" si="10"/>
        <v>37</v>
      </c>
    </row>
    <row r="406" spans="1:12" ht="14.25" customHeight="1" x14ac:dyDescent="0.2">
      <c r="A406" s="18" t="s">
        <v>1774</v>
      </c>
      <c r="B406" s="18">
        <f t="shared" si="6"/>
        <v>111</v>
      </c>
      <c r="C406" s="29"/>
      <c r="D406" s="29"/>
      <c r="E406" s="18" t="s">
        <v>1775</v>
      </c>
      <c r="F406" s="28">
        <f t="shared" si="7"/>
        <v>324</v>
      </c>
      <c r="G406" s="18" t="s">
        <v>1777</v>
      </c>
      <c r="H406" s="28">
        <f t="shared" si="8"/>
        <v>87</v>
      </c>
      <c r="I406" s="33" t="s">
        <v>1779</v>
      </c>
      <c r="J406" s="30">
        <f t="shared" si="9"/>
        <v>68</v>
      </c>
      <c r="K406" s="33" t="s">
        <v>1780</v>
      </c>
      <c r="L406" s="18">
        <f t="shared" si="10"/>
        <v>37</v>
      </c>
    </row>
    <row r="407" spans="1:12" ht="14.25" customHeight="1" x14ac:dyDescent="0.2">
      <c r="A407" s="18" t="s">
        <v>3205</v>
      </c>
      <c r="B407" s="18">
        <f t="shared" si="6"/>
        <v>151</v>
      </c>
      <c r="C407" s="29"/>
      <c r="D407" s="29"/>
      <c r="E407" s="18" t="s">
        <v>3206</v>
      </c>
      <c r="F407" s="28">
        <f t="shared" si="7"/>
        <v>82</v>
      </c>
      <c r="G407" s="18" t="s">
        <v>3207</v>
      </c>
      <c r="H407" s="28">
        <f t="shared" si="8"/>
        <v>189</v>
      </c>
      <c r="I407" s="33" t="s">
        <v>3209</v>
      </c>
      <c r="J407" s="30">
        <f t="shared" si="9"/>
        <v>300</v>
      </c>
      <c r="K407" s="33" t="s">
        <v>3210</v>
      </c>
      <c r="L407" s="18">
        <f t="shared" si="10"/>
        <v>37</v>
      </c>
    </row>
    <row r="408" spans="1:12" ht="14.25" customHeight="1" x14ac:dyDescent="0.2">
      <c r="A408" s="18" t="s">
        <v>4282</v>
      </c>
      <c r="B408" s="18">
        <f t="shared" si="6"/>
        <v>56</v>
      </c>
      <c r="C408" s="29"/>
      <c r="D408" s="29"/>
      <c r="E408" s="18" t="s">
        <v>4283</v>
      </c>
      <c r="F408" s="28">
        <f t="shared" si="7"/>
        <v>13</v>
      </c>
      <c r="G408" s="18" t="s">
        <v>4284</v>
      </c>
      <c r="H408" s="28">
        <f t="shared" si="8"/>
        <v>18</v>
      </c>
      <c r="I408" s="33" t="s">
        <v>4285</v>
      </c>
      <c r="J408" s="30">
        <f t="shared" si="9"/>
        <v>25</v>
      </c>
      <c r="K408" s="33" t="s">
        <v>4286</v>
      </c>
      <c r="L408" s="18">
        <f t="shared" si="10"/>
        <v>37</v>
      </c>
    </row>
    <row r="409" spans="1:12" ht="14.25" customHeight="1" x14ac:dyDescent="0.2">
      <c r="A409" s="18" t="s">
        <v>4423</v>
      </c>
      <c r="B409" s="18">
        <f t="shared" si="6"/>
        <v>35</v>
      </c>
      <c r="C409" s="29"/>
      <c r="D409" s="29"/>
      <c r="E409" s="18" t="s">
        <v>4424</v>
      </c>
      <c r="F409" s="28">
        <f t="shared" si="7"/>
        <v>26</v>
      </c>
      <c r="G409" s="18" t="s">
        <v>4425</v>
      </c>
      <c r="H409" s="28">
        <f t="shared" si="8"/>
        <v>31</v>
      </c>
      <c r="I409" s="33" t="s">
        <v>4426</v>
      </c>
      <c r="J409" s="30">
        <f t="shared" si="9"/>
        <v>53</v>
      </c>
      <c r="K409" s="33" t="s">
        <v>4427</v>
      </c>
      <c r="L409" s="18">
        <f t="shared" si="10"/>
        <v>37</v>
      </c>
    </row>
    <row r="410" spans="1:12" ht="14.25" customHeight="1" x14ac:dyDescent="0.2">
      <c r="A410" s="18" t="s">
        <v>163</v>
      </c>
      <c r="B410" s="18">
        <f t="shared" si="6"/>
        <v>80</v>
      </c>
      <c r="C410" s="29"/>
      <c r="D410" s="29"/>
      <c r="E410" s="18" t="s">
        <v>165</v>
      </c>
      <c r="F410" s="28">
        <f t="shared" si="7"/>
        <v>49</v>
      </c>
      <c r="G410" s="18" t="s">
        <v>167</v>
      </c>
      <c r="H410" s="28">
        <f t="shared" si="8"/>
        <v>30</v>
      </c>
      <c r="I410" s="33" t="s">
        <v>168</v>
      </c>
      <c r="J410" s="30">
        <f t="shared" si="9"/>
        <v>30</v>
      </c>
      <c r="K410" s="33" t="s">
        <v>169</v>
      </c>
      <c r="L410" s="18">
        <f t="shared" si="10"/>
        <v>36</v>
      </c>
    </row>
    <row r="411" spans="1:12" ht="14.25" customHeight="1" x14ac:dyDescent="0.2">
      <c r="A411" s="18" t="s">
        <v>54</v>
      </c>
      <c r="B411" s="18">
        <f t="shared" si="6"/>
        <v>3</v>
      </c>
      <c r="C411" s="29"/>
      <c r="D411" s="29"/>
      <c r="E411" s="18" t="s">
        <v>667</v>
      </c>
      <c r="F411" s="28">
        <f t="shared" si="7"/>
        <v>33</v>
      </c>
      <c r="G411" s="18" t="s">
        <v>668</v>
      </c>
      <c r="H411" s="28">
        <f t="shared" si="8"/>
        <v>56</v>
      </c>
      <c r="I411" s="33" t="s">
        <v>669</v>
      </c>
      <c r="J411" s="30">
        <f t="shared" si="9"/>
        <v>32</v>
      </c>
      <c r="K411" s="33" t="s">
        <v>670</v>
      </c>
      <c r="L411" s="18">
        <f t="shared" si="10"/>
        <v>36</v>
      </c>
    </row>
    <row r="412" spans="1:12" ht="14.25" customHeight="1" x14ac:dyDescent="0.2">
      <c r="A412" s="18" t="s">
        <v>54</v>
      </c>
      <c r="B412" s="18">
        <f t="shared" si="6"/>
        <v>3</v>
      </c>
      <c r="C412" s="29"/>
      <c r="D412" s="29"/>
      <c r="E412" s="18" t="s">
        <v>54</v>
      </c>
      <c r="F412" s="28">
        <f t="shared" si="7"/>
        <v>3</v>
      </c>
      <c r="G412" s="18" t="s">
        <v>1441</v>
      </c>
      <c r="H412" s="28">
        <f t="shared" si="8"/>
        <v>146</v>
      </c>
      <c r="I412" s="33" t="s">
        <v>1443</v>
      </c>
      <c r="J412" s="30">
        <f t="shared" si="9"/>
        <v>48</v>
      </c>
      <c r="K412" s="33" t="s">
        <v>1444</v>
      </c>
      <c r="L412" s="18">
        <f t="shared" si="10"/>
        <v>36</v>
      </c>
    </row>
    <row r="413" spans="1:12" ht="14.25" customHeight="1" x14ac:dyDescent="0.2">
      <c r="A413" s="18" t="s">
        <v>2247</v>
      </c>
      <c r="B413" s="18">
        <f t="shared" si="6"/>
        <v>36</v>
      </c>
      <c r="C413" s="29"/>
      <c r="D413" s="29"/>
      <c r="E413" s="18" t="s">
        <v>2248</v>
      </c>
      <c r="F413" s="28">
        <f t="shared" si="7"/>
        <v>33</v>
      </c>
      <c r="G413" s="18" t="s">
        <v>54</v>
      </c>
      <c r="H413" s="28">
        <f t="shared" si="8"/>
        <v>3</v>
      </c>
      <c r="I413" s="33" t="s">
        <v>2249</v>
      </c>
      <c r="J413" s="30">
        <f t="shared" si="9"/>
        <v>76</v>
      </c>
      <c r="K413" s="33" t="s">
        <v>2250</v>
      </c>
      <c r="L413" s="18">
        <f t="shared" si="10"/>
        <v>36</v>
      </c>
    </row>
    <row r="414" spans="1:12" ht="14.25" customHeight="1" x14ac:dyDescent="0.2">
      <c r="A414" s="18" t="s">
        <v>3331</v>
      </c>
      <c r="B414" s="18">
        <f t="shared" si="6"/>
        <v>73</v>
      </c>
      <c r="C414" s="29"/>
      <c r="D414" s="29"/>
      <c r="E414" s="18" t="s">
        <v>3332</v>
      </c>
      <c r="F414" s="28">
        <f t="shared" si="7"/>
        <v>77</v>
      </c>
      <c r="G414" s="18" t="s">
        <v>513</v>
      </c>
      <c r="H414" s="28">
        <f t="shared" si="8"/>
        <v>3</v>
      </c>
      <c r="I414" s="33" t="s">
        <v>3334</v>
      </c>
      <c r="J414" s="30">
        <f t="shared" si="9"/>
        <v>28</v>
      </c>
      <c r="K414" s="33" t="s">
        <v>3335</v>
      </c>
      <c r="L414" s="18">
        <f t="shared" si="10"/>
        <v>36</v>
      </c>
    </row>
    <row r="415" spans="1:12" ht="14.25" customHeight="1" x14ac:dyDescent="0.2">
      <c r="A415" s="18" t="s">
        <v>123</v>
      </c>
      <c r="B415" s="18">
        <f t="shared" si="6"/>
        <v>3</v>
      </c>
      <c r="C415" s="29">
        <v>-999</v>
      </c>
      <c r="D415" s="29">
        <v>-999</v>
      </c>
      <c r="E415" s="18" t="s">
        <v>124</v>
      </c>
      <c r="F415" s="28">
        <f t="shared" si="7"/>
        <v>13</v>
      </c>
      <c r="G415" s="18" t="s">
        <v>126</v>
      </c>
      <c r="H415" s="28">
        <f t="shared" si="8"/>
        <v>24</v>
      </c>
      <c r="I415" s="33" t="s">
        <v>127</v>
      </c>
      <c r="J415" s="30">
        <f t="shared" si="9"/>
        <v>93</v>
      </c>
      <c r="K415" s="33" t="s">
        <v>128</v>
      </c>
      <c r="L415" s="18">
        <f t="shared" si="10"/>
        <v>35</v>
      </c>
    </row>
    <row r="416" spans="1:12" ht="14.25" customHeight="1" x14ac:dyDescent="0.2">
      <c r="A416" s="18" t="s">
        <v>284</v>
      </c>
      <c r="B416" s="18">
        <f t="shared" si="6"/>
        <v>3</v>
      </c>
      <c r="C416" s="29"/>
      <c r="D416" s="29"/>
      <c r="E416" s="18" t="s">
        <v>1950</v>
      </c>
      <c r="F416" s="28">
        <f t="shared" si="7"/>
        <v>212</v>
      </c>
      <c r="G416" s="18" t="s">
        <v>1952</v>
      </c>
      <c r="H416" s="28">
        <f t="shared" si="8"/>
        <v>76</v>
      </c>
      <c r="I416" s="33" t="s">
        <v>1953</v>
      </c>
      <c r="J416" s="30">
        <f t="shared" si="9"/>
        <v>178</v>
      </c>
      <c r="K416" s="33" t="s">
        <v>1954</v>
      </c>
      <c r="L416" s="18">
        <f t="shared" si="10"/>
        <v>35</v>
      </c>
    </row>
    <row r="417" spans="1:12" ht="14.25" customHeight="1" x14ac:dyDescent="0.2">
      <c r="A417" s="18" t="s">
        <v>2044</v>
      </c>
      <c r="B417" s="18">
        <f t="shared" si="6"/>
        <v>45</v>
      </c>
      <c r="C417" s="32">
        <v>6</v>
      </c>
      <c r="D417" s="32">
        <v>6</v>
      </c>
      <c r="E417" s="18" t="s">
        <v>2045</v>
      </c>
      <c r="F417" s="28">
        <f t="shared" si="7"/>
        <v>66</v>
      </c>
      <c r="G417" s="18" t="s">
        <v>2046</v>
      </c>
      <c r="H417" s="28">
        <f t="shared" si="8"/>
        <v>115</v>
      </c>
      <c r="I417" s="33" t="s">
        <v>2048</v>
      </c>
      <c r="J417" s="30">
        <f t="shared" si="9"/>
        <v>123</v>
      </c>
      <c r="K417" s="33" t="s">
        <v>2049</v>
      </c>
      <c r="L417" s="18">
        <f t="shared" si="10"/>
        <v>35</v>
      </c>
    </row>
    <row r="418" spans="1:12" ht="14.25" customHeight="1" x14ac:dyDescent="0.2">
      <c r="A418" s="18" t="s">
        <v>2457</v>
      </c>
      <c r="B418" s="18">
        <f t="shared" si="6"/>
        <v>89</v>
      </c>
      <c r="C418" s="32" t="s">
        <v>101</v>
      </c>
      <c r="D418" s="32" t="s">
        <v>101</v>
      </c>
      <c r="E418" s="18" t="s">
        <v>2458</v>
      </c>
      <c r="F418" s="28">
        <f t="shared" si="7"/>
        <v>104</v>
      </c>
      <c r="G418" s="18" t="s">
        <v>2459</v>
      </c>
      <c r="H418" s="28">
        <f t="shared" si="8"/>
        <v>65</v>
      </c>
      <c r="I418" s="33" t="s">
        <v>2460</v>
      </c>
      <c r="J418" s="30">
        <f t="shared" si="9"/>
        <v>76</v>
      </c>
      <c r="K418" s="33" t="s">
        <v>2461</v>
      </c>
      <c r="L418" s="18">
        <f t="shared" si="10"/>
        <v>35</v>
      </c>
    </row>
    <row r="419" spans="1:12" ht="14.25" customHeight="1" x14ac:dyDescent="0.2">
      <c r="A419" s="18" t="s">
        <v>2491</v>
      </c>
      <c r="B419" s="18">
        <f t="shared" si="6"/>
        <v>90</v>
      </c>
      <c r="C419" s="29"/>
      <c r="D419" s="29"/>
      <c r="E419" s="18" t="s">
        <v>2493</v>
      </c>
      <c r="F419" s="28">
        <f t="shared" si="7"/>
        <v>111</v>
      </c>
      <c r="G419" s="18" t="s">
        <v>2494</v>
      </c>
      <c r="H419" s="28">
        <f t="shared" si="8"/>
        <v>38</v>
      </c>
      <c r="I419" s="33" t="s">
        <v>2495</v>
      </c>
      <c r="J419" s="30">
        <f t="shared" si="9"/>
        <v>46</v>
      </c>
      <c r="K419" s="33" t="s">
        <v>2496</v>
      </c>
      <c r="L419" s="18">
        <f t="shared" si="10"/>
        <v>35</v>
      </c>
    </row>
    <row r="420" spans="1:12" ht="14.25" customHeight="1" x14ac:dyDescent="0.2">
      <c r="A420" s="18" t="s">
        <v>123</v>
      </c>
      <c r="B420" s="18">
        <f t="shared" si="6"/>
        <v>3</v>
      </c>
      <c r="C420" s="29"/>
      <c r="D420" s="29"/>
      <c r="E420" s="18" t="s">
        <v>4144</v>
      </c>
      <c r="F420" s="28">
        <f t="shared" si="7"/>
        <v>54</v>
      </c>
      <c r="G420" s="18" t="s">
        <v>4145</v>
      </c>
      <c r="H420" s="28">
        <f t="shared" si="8"/>
        <v>437</v>
      </c>
      <c r="I420" s="33" t="s">
        <v>4146</v>
      </c>
      <c r="J420" s="30">
        <f t="shared" si="9"/>
        <v>51</v>
      </c>
      <c r="K420" s="33" t="s">
        <v>4147</v>
      </c>
      <c r="L420" s="18">
        <f t="shared" si="10"/>
        <v>35</v>
      </c>
    </row>
    <row r="421" spans="1:12" ht="14.25" customHeight="1" x14ac:dyDescent="0.2">
      <c r="A421" s="18" t="s">
        <v>4257</v>
      </c>
      <c r="B421" s="18">
        <f t="shared" si="6"/>
        <v>25</v>
      </c>
      <c r="C421" s="29"/>
      <c r="D421" s="29"/>
      <c r="E421" s="18" t="s">
        <v>4258</v>
      </c>
      <c r="F421" s="28">
        <f t="shared" si="7"/>
        <v>59</v>
      </c>
      <c r="G421" s="18" t="s">
        <v>54</v>
      </c>
      <c r="H421" s="28">
        <f t="shared" si="8"/>
        <v>3</v>
      </c>
      <c r="I421" s="33" t="s">
        <v>4260</v>
      </c>
      <c r="J421" s="30">
        <f t="shared" si="9"/>
        <v>80</v>
      </c>
      <c r="K421" s="33" t="s">
        <v>4261</v>
      </c>
      <c r="L421" s="18">
        <f t="shared" si="10"/>
        <v>35</v>
      </c>
    </row>
    <row r="422" spans="1:12" ht="14.25" customHeight="1" x14ac:dyDescent="0.2">
      <c r="A422" s="18" t="s">
        <v>454</v>
      </c>
      <c r="B422" s="18">
        <f t="shared" si="6"/>
        <v>7</v>
      </c>
      <c r="C422" s="29"/>
      <c r="D422" s="29"/>
      <c r="E422" s="18" t="s">
        <v>454</v>
      </c>
      <c r="F422" s="28">
        <f t="shared" si="7"/>
        <v>7</v>
      </c>
      <c r="G422" s="18" t="s">
        <v>185</v>
      </c>
      <c r="H422" s="28">
        <f t="shared" si="8"/>
        <v>2</v>
      </c>
      <c r="I422" s="33" t="s">
        <v>454</v>
      </c>
      <c r="J422" s="30">
        <f t="shared" si="9"/>
        <v>7</v>
      </c>
      <c r="K422" s="33" t="s">
        <v>2806</v>
      </c>
      <c r="L422" s="18">
        <f t="shared" si="10"/>
        <v>34</v>
      </c>
    </row>
    <row r="423" spans="1:12" ht="14.25" customHeight="1" x14ac:dyDescent="0.2">
      <c r="A423" s="18" t="s">
        <v>2950</v>
      </c>
      <c r="B423" s="18">
        <f t="shared" si="6"/>
        <v>64</v>
      </c>
      <c r="C423" s="29"/>
      <c r="D423" s="29"/>
      <c r="E423" s="18" t="s">
        <v>54</v>
      </c>
      <c r="F423" s="28">
        <f t="shared" si="7"/>
        <v>3</v>
      </c>
      <c r="G423" s="18" t="s">
        <v>2952</v>
      </c>
      <c r="H423" s="28">
        <f t="shared" si="8"/>
        <v>295</v>
      </c>
      <c r="I423" s="33" t="s">
        <v>2953</v>
      </c>
      <c r="J423" s="30">
        <f t="shared" si="9"/>
        <v>41</v>
      </c>
      <c r="K423" s="33" t="s">
        <v>2954</v>
      </c>
      <c r="L423" s="18">
        <f t="shared" si="10"/>
        <v>34</v>
      </c>
    </row>
    <row r="424" spans="1:12" ht="14.25" customHeight="1" x14ac:dyDescent="0.2">
      <c r="A424" s="18" t="s">
        <v>3392</v>
      </c>
      <c r="B424" s="18">
        <f t="shared" si="6"/>
        <v>139</v>
      </c>
      <c r="C424" s="29"/>
      <c r="D424" s="29"/>
      <c r="E424" s="18" t="s">
        <v>513</v>
      </c>
      <c r="F424" s="28">
        <f t="shared" si="7"/>
        <v>3</v>
      </c>
      <c r="G424" s="18" t="s">
        <v>3393</v>
      </c>
      <c r="H424" s="28">
        <f t="shared" si="8"/>
        <v>28</v>
      </c>
      <c r="I424" s="33" t="s">
        <v>3394</v>
      </c>
      <c r="J424" s="30">
        <f t="shared" si="9"/>
        <v>83</v>
      </c>
      <c r="K424" s="33" t="s">
        <v>3395</v>
      </c>
      <c r="L424" s="18">
        <f t="shared" si="10"/>
        <v>34</v>
      </c>
    </row>
    <row r="425" spans="1:12" ht="14.25" customHeight="1" x14ac:dyDescent="0.2">
      <c r="A425" s="18" t="s">
        <v>456</v>
      </c>
      <c r="B425" s="18">
        <f t="shared" si="6"/>
        <v>132</v>
      </c>
      <c r="C425" s="29"/>
      <c r="D425" s="29"/>
      <c r="E425" s="18" t="s">
        <v>457</v>
      </c>
      <c r="F425" s="28">
        <f t="shared" si="7"/>
        <v>194</v>
      </c>
      <c r="G425" s="18" t="s">
        <v>459</v>
      </c>
      <c r="H425" s="28">
        <f t="shared" si="8"/>
        <v>126</v>
      </c>
      <c r="I425" s="33" t="s">
        <v>461</v>
      </c>
      <c r="J425" s="30">
        <f t="shared" si="9"/>
        <v>68</v>
      </c>
      <c r="K425" s="33" t="s">
        <v>462</v>
      </c>
      <c r="L425" s="18">
        <f t="shared" si="10"/>
        <v>33</v>
      </c>
    </row>
    <row r="426" spans="1:12" ht="14.25" customHeight="1" x14ac:dyDescent="0.2">
      <c r="A426" s="18" t="s">
        <v>869</v>
      </c>
      <c r="B426" s="18">
        <f t="shared" si="6"/>
        <v>11</v>
      </c>
      <c r="C426" s="29">
        <v>10</v>
      </c>
      <c r="D426" s="29">
        <v>10</v>
      </c>
      <c r="E426" s="18" t="s">
        <v>870</v>
      </c>
      <c r="F426" s="28">
        <f t="shared" si="7"/>
        <v>30</v>
      </c>
      <c r="G426" s="18" t="s">
        <v>871</v>
      </c>
      <c r="H426" s="28">
        <f t="shared" si="8"/>
        <v>53</v>
      </c>
      <c r="I426" s="33" t="s">
        <v>872</v>
      </c>
      <c r="J426" s="30">
        <f t="shared" si="9"/>
        <v>20</v>
      </c>
      <c r="K426" s="33" t="s">
        <v>873</v>
      </c>
      <c r="L426" s="18">
        <f t="shared" si="10"/>
        <v>33</v>
      </c>
    </row>
    <row r="427" spans="1:12" ht="14.25" customHeight="1" x14ac:dyDescent="0.2">
      <c r="A427" s="18" t="s">
        <v>1648</v>
      </c>
      <c r="B427" s="18">
        <f t="shared" si="6"/>
        <v>54</v>
      </c>
      <c r="C427" s="29"/>
      <c r="D427" s="29"/>
      <c r="E427" s="18" t="s">
        <v>1649</v>
      </c>
      <c r="F427" s="28">
        <f t="shared" si="7"/>
        <v>61</v>
      </c>
      <c r="G427" s="18" t="s">
        <v>1650</v>
      </c>
      <c r="H427" s="28">
        <f t="shared" si="8"/>
        <v>50</v>
      </c>
      <c r="I427" s="33" t="s">
        <v>1651</v>
      </c>
      <c r="J427" s="30">
        <f t="shared" si="9"/>
        <v>105</v>
      </c>
      <c r="K427" s="33" t="s">
        <v>1652</v>
      </c>
      <c r="L427" s="18">
        <f t="shared" si="10"/>
        <v>33</v>
      </c>
    </row>
    <row r="428" spans="1:12" ht="14.25" customHeight="1" x14ac:dyDescent="0.2">
      <c r="A428" s="18" t="s">
        <v>1767</v>
      </c>
      <c r="B428" s="18">
        <f t="shared" si="6"/>
        <v>51</v>
      </c>
      <c r="C428" s="29"/>
      <c r="D428" s="29"/>
      <c r="E428" s="18" t="s">
        <v>1769</v>
      </c>
      <c r="F428" s="28">
        <f t="shared" si="7"/>
        <v>97</v>
      </c>
      <c r="G428" s="18" t="s">
        <v>1122</v>
      </c>
      <c r="H428" s="28">
        <f t="shared" si="8"/>
        <v>10</v>
      </c>
      <c r="I428" s="33" t="s">
        <v>1771</v>
      </c>
      <c r="J428" s="30">
        <f t="shared" si="9"/>
        <v>78</v>
      </c>
      <c r="K428" s="33" t="s">
        <v>1772</v>
      </c>
      <c r="L428" s="18">
        <f t="shared" si="10"/>
        <v>33</v>
      </c>
    </row>
    <row r="429" spans="1:12" ht="14.25" customHeight="1" x14ac:dyDescent="0.2">
      <c r="A429" s="18" t="s">
        <v>2155</v>
      </c>
      <c r="B429" s="18">
        <f t="shared" si="6"/>
        <v>17</v>
      </c>
      <c r="C429" s="29"/>
      <c r="D429" s="29"/>
      <c r="E429" s="18" t="s">
        <v>2156</v>
      </c>
      <c r="F429" s="28">
        <f t="shared" si="7"/>
        <v>22</v>
      </c>
      <c r="G429" s="18" t="s">
        <v>2157</v>
      </c>
      <c r="H429" s="28">
        <f t="shared" si="8"/>
        <v>89</v>
      </c>
      <c r="I429" s="33" t="s">
        <v>2158</v>
      </c>
      <c r="J429" s="30">
        <f t="shared" si="9"/>
        <v>45</v>
      </c>
      <c r="K429" s="33" t="s">
        <v>2159</v>
      </c>
      <c r="L429" s="18">
        <f t="shared" si="10"/>
        <v>33</v>
      </c>
    </row>
    <row r="430" spans="1:12" ht="14.25" customHeight="1" x14ac:dyDescent="0.2">
      <c r="A430" s="18" t="s">
        <v>2287</v>
      </c>
      <c r="B430" s="18">
        <f t="shared" si="6"/>
        <v>66</v>
      </c>
      <c r="C430" s="29"/>
      <c r="D430" s="29"/>
      <c r="E430" s="18" t="s">
        <v>2288</v>
      </c>
      <c r="F430" s="28">
        <f t="shared" si="7"/>
        <v>65</v>
      </c>
      <c r="G430" s="18" t="s">
        <v>2289</v>
      </c>
      <c r="H430" s="28">
        <f t="shared" si="8"/>
        <v>42</v>
      </c>
      <c r="I430" s="33" t="s">
        <v>2290</v>
      </c>
      <c r="J430" s="30">
        <f t="shared" si="9"/>
        <v>99</v>
      </c>
      <c r="K430" s="33" t="s">
        <v>2291</v>
      </c>
      <c r="L430" s="18">
        <f t="shared" si="10"/>
        <v>33</v>
      </c>
    </row>
    <row r="431" spans="1:12" ht="14.25" customHeight="1" x14ac:dyDescent="0.2">
      <c r="A431" s="18" t="s">
        <v>2668</v>
      </c>
      <c r="B431" s="18">
        <f t="shared" si="6"/>
        <v>108</v>
      </c>
      <c r="C431" s="29"/>
      <c r="D431" s="29"/>
      <c r="E431" s="18" t="s">
        <v>2670</v>
      </c>
      <c r="F431" s="28">
        <f t="shared" si="7"/>
        <v>38</v>
      </c>
      <c r="G431" s="18" t="s">
        <v>2671</v>
      </c>
      <c r="H431" s="28">
        <f t="shared" si="8"/>
        <v>122</v>
      </c>
      <c r="I431" s="33" t="s">
        <v>2672</v>
      </c>
      <c r="J431" s="30">
        <f t="shared" si="9"/>
        <v>93</v>
      </c>
      <c r="K431" s="33" t="s">
        <v>2673</v>
      </c>
      <c r="L431" s="18">
        <f t="shared" si="10"/>
        <v>33</v>
      </c>
    </row>
    <row r="432" spans="1:12" ht="14.25" customHeight="1" x14ac:dyDescent="0.2">
      <c r="A432" s="18" t="s">
        <v>2784</v>
      </c>
      <c r="B432" s="18">
        <f t="shared" si="6"/>
        <v>10</v>
      </c>
      <c r="C432" s="29"/>
      <c r="D432" s="29"/>
      <c r="E432" s="18" t="s">
        <v>3426</v>
      </c>
      <c r="F432" s="28">
        <f t="shared" si="7"/>
        <v>261</v>
      </c>
      <c r="G432" s="18" t="s">
        <v>3428</v>
      </c>
      <c r="H432" s="28">
        <f t="shared" si="8"/>
        <v>287</v>
      </c>
      <c r="I432" s="33" t="s">
        <v>3430</v>
      </c>
      <c r="J432" s="30">
        <f t="shared" si="9"/>
        <v>66</v>
      </c>
      <c r="K432" s="33" t="s">
        <v>3431</v>
      </c>
      <c r="L432" s="18">
        <f t="shared" si="10"/>
        <v>33</v>
      </c>
    </row>
    <row r="433" spans="1:12" ht="14.25" customHeight="1" x14ac:dyDescent="0.2">
      <c r="A433" s="18" t="s">
        <v>4871</v>
      </c>
      <c r="B433" s="18">
        <f t="shared" si="6"/>
        <v>74</v>
      </c>
      <c r="C433" s="29"/>
      <c r="D433" s="29"/>
      <c r="E433" s="18" t="s">
        <v>4872</v>
      </c>
      <c r="F433" s="28">
        <f t="shared" si="7"/>
        <v>173</v>
      </c>
      <c r="G433" s="18" t="s">
        <v>4874</v>
      </c>
      <c r="H433" s="28">
        <f t="shared" si="8"/>
        <v>67</v>
      </c>
      <c r="I433" s="33" t="s">
        <v>4875</v>
      </c>
      <c r="J433" s="30">
        <f t="shared" si="9"/>
        <v>51</v>
      </c>
      <c r="K433" s="33" t="s">
        <v>4876</v>
      </c>
      <c r="L433" s="18">
        <f t="shared" si="10"/>
        <v>33</v>
      </c>
    </row>
    <row r="434" spans="1:12" ht="14.25" customHeight="1" x14ac:dyDescent="0.2">
      <c r="A434" s="18" t="s">
        <v>678</v>
      </c>
      <c r="B434" s="18">
        <f t="shared" si="6"/>
        <v>24</v>
      </c>
      <c r="C434" s="29"/>
      <c r="D434" s="29"/>
      <c r="E434" s="18" t="s">
        <v>680</v>
      </c>
      <c r="F434" s="28">
        <f t="shared" si="7"/>
        <v>49</v>
      </c>
      <c r="G434" s="18" t="s">
        <v>242</v>
      </c>
      <c r="H434" s="28">
        <f t="shared" si="8"/>
        <v>2</v>
      </c>
      <c r="I434" s="33" t="s">
        <v>682</v>
      </c>
      <c r="J434" s="30">
        <f t="shared" si="9"/>
        <v>8</v>
      </c>
      <c r="K434" s="33" t="s">
        <v>683</v>
      </c>
      <c r="L434" s="18">
        <f t="shared" si="10"/>
        <v>32</v>
      </c>
    </row>
    <row r="435" spans="1:12" ht="14.25" customHeight="1" x14ac:dyDescent="0.2">
      <c r="A435" s="18" t="s">
        <v>1717</v>
      </c>
      <c r="B435" s="18">
        <f t="shared" si="6"/>
        <v>57</v>
      </c>
      <c r="C435" s="39" t="s">
        <v>70</v>
      </c>
      <c r="D435" s="39" t="s">
        <v>1719</v>
      </c>
      <c r="E435" s="18" t="s">
        <v>1720</v>
      </c>
      <c r="F435" s="28">
        <f t="shared" si="7"/>
        <v>39</v>
      </c>
      <c r="G435" s="18" t="s">
        <v>1122</v>
      </c>
      <c r="H435" s="28">
        <f t="shared" si="8"/>
        <v>10</v>
      </c>
      <c r="I435" s="33" t="s">
        <v>1721</v>
      </c>
      <c r="J435" s="30">
        <f t="shared" si="9"/>
        <v>37</v>
      </c>
      <c r="K435" s="33" t="s">
        <v>1722</v>
      </c>
      <c r="L435" s="18">
        <f t="shared" si="10"/>
        <v>32</v>
      </c>
    </row>
    <row r="436" spans="1:12" ht="14.25" customHeight="1" x14ac:dyDescent="0.2">
      <c r="A436" s="18" t="s">
        <v>54</v>
      </c>
      <c r="B436" s="18">
        <f t="shared" si="6"/>
        <v>3</v>
      </c>
      <c r="C436" s="29"/>
      <c r="D436" s="29"/>
      <c r="E436" s="18" t="s">
        <v>2098</v>
      </c>
      <c r="F436" s="28">
        <f t="shared" si="7"/>
        <v>39</v>
      </c>
      <c r="G436" s="18" t="s">
        <v>185</v>
      </c>
      <c r="H436" s="28">
        <f t="shared" si="8"/>
        <v>2</v>
      </c>
      <c r="I436" s="33" t="s">
        <v>2099</v>
      </c>
      <c r="J436" s="30">
        <f t="shared" si="9"/>
        <v>44</v>
      </c>
      <c r="K436" s="33" t="s">
        <v>2100</v>
      </c>
      <c r="L436" s="18">
        <f t="shared" si="10"/>
        <v>32</v>
      </c>
    </row>
    <row r="437" spans="1:12" ht="14.25" customHeight="1" x14ac:dyDescent="0.2">
      <c r="A437" s="18" t="s">
        <v>3099</v>
      </c>
      <c r="B437" s="18">
        <f t="shared" si="6"/>
        <v>62</v>
      </c>
      <c r="C437" s="29"/>
      <c r="D437" s="29"/>
      <c r="E437" s="18" t="s">
        <v>3100</v>
      </c>
      <c r="F437" s="28">
        <f t="shared" si="7"/>
        <v>28</v>
      </c>
      <c r="G437" s="18" t="s">
        <v>468</v>
      </c>
      <c r="H437" s="28">
        <f t="shared" si="8"/>
        <v>26</v>
      </c>
      <c r="I437" s="33" t="s">
        <v>3101</v>
      </c>
      <c r="J437" s="30">
        <f t="shared" si="9"/>
        <v>60</v>
      </c>
      <c r="K437" s="33" t="s">
        <v>3102</v>
      </c>
      <c r="L437" s="18">
        <f t="shared" si="10"/>
        <v>32</v>
      </c>
    </row>
    <row r="438" spans="1:12" ht="14.25" customHeight="1" x14ac:dyDescent="0.2">
      <c r="A438" s="18" t="s">
        <v>3931</v>
      </c>
      <c r="B438" s="18">
        <f t="shared" si="6"/>
        <v>52</v>
      </c>
      <c r="C438" s="29"/>
      <c r="D438" s="29"/>
      <c r="E438" s="18" t="s">
        <v>3932</v>
      </c>
      <c r="F438" s="28">
        <f t="shared" si="7"/>
        <v>16</v>
      </c>
      <c r="G438" s="18" t="s">
        <v>3170</v>
      </c>
      <c r="H438" s="28">
        <f t="shared" si="8"/>
        <v>2</v>
      </c>
      <c r="I438" s="33" t="s">
        <v>3933</v>
      </c>
      <c r="J438" s="30">
        <f t="shared" si="9"/>
        <v>7</v>
      </c>
      <c r="K438" s="33" t="s">
        <v>3934</v>
      </c>
      <c r="L438" s="18">
        <f t="shared" si="10"/>
        <v>32</v>
      </c>
    </row>
    <row r="439" spans="1:12" ht="14.25" customHeight="1" x14ac:dyDescent="0.2">
      <c r="A439" s="18" t="s">
        <v>4267</v>
      </c>
      <c r="B439" s="18">
        <f t="shared" si="6"/>
        <v>212</v>
      </c>
      <c r="C439" s="29"/>
      <c r="D439" s="29"/>
      <c r="E439" s="18" t="s">
        <v>4269</v>
      </c>
      <c r="F439" s="28">
        <f t="shared" si="7"/>
        <v>57</v>
      </c>
      <c r="G439" s="18" t="s">
        <v>4271</v>
      </c>
      <c r="H439" s="28">
        <f t="shared" si="8"/>
        <v>291</v>
      </c>
      <c r="I439" s="33" t="s">
        <v>4272</v>
      </c>
      <c r="J439" s="30">
        <f t="shared" si="9"/>
        <v>63</v>
      </c>
      <c r="K439" s="33" t="s">
        <v>4274</v>
      </c>
      <c r="L439" s="18">
        <f t="shared" si="10"/>
        <v>32</v>
      </c>
    </row>
    <row r="440" spans="1:12" ht="14.25" customHeight="1" x14ac:dyDescent="0.2">
      <c r="A440" s="18" t="s">
        <v>952</v>
      </c>
      <c r="B440" s="18">
        <f t="shared" si="6"/>
        <v>18</v>
      </c>
      <c r="C440" s="38" t="s">
        <v>953</v>
      </c>
      <c r="D440" s="34" t="s">
        <v>125</v>
      </c>
      <c r="E440" s="18" t="s">
        <v>954</v>
      </c>
      <c r="F440" s="28">
        <f t="shared" si="7"/>
        <v>65</v>
      </c>
      <c r="G440" s="18" t="s">
        <v>955</v>
      </c>
      <c r="H440" s="28">
        <f t="shared" si="8"/>
        <v>71</v>
      </c>
      <c r="I440" s="33" t="s">
        <v>956</v>
      </c>
      <c r="J440" s="30">
        <f t="shared" si="9"/>
        <v>33</v>
      </c>
      <c r="K440" s="33" t="s">
        <v>957</v>
      </c>
      <c r="L440" s="18">
        <f t="shared" si="10"/>
        <v>31</v>
      </c>
    </row>
    <row r="441" spans="1:12" ht="14.25" customHeight="1" x14ac:dyDescent="0.2">
      <c r="A441" s="18" t="s">
        <v>1453</v>
      </c>
      <c r="B441" s="18">
        <f t="shared" si="6"/>
        <v>75</v>
      </c>
      <c r="C441" s="29"/>
      <c r="D441" s="29"/>
      <c r="E441" s="18" t="s">
        <v>1455</v>
      </c>
      <c r="F441" s="28">
        <f t="shared" si="7"/>
        <v>46</v>
      </c>
      <c r="G441" s="18" t="s">
        <v>1457</v>
      </c>
      <c r="H441" s="28">
        <f t="shared" si="8"/>
        <v>118</v>
      </c>
      <c r="I441" s="33" t="s">
        <v>1458</v>
      </c>
      <c r="J441" s="30">
        <f t="shared" si="9"/>
        <v>111</v>
      </c>
      <c r="K441" s="33" t="s">
        <v>1459</v>
      </c>
      <c r="L441" s="18">
        <f t="shared" si="10"/>
        <v>31</v>
      </c>
    </row>
    <row r="442" spans="1:12" ht="14.25" customHeight="1" x14ac:dyDescent="0.2">
      <c r="A442" s="18" t="s">
        <v>1068</v>
      </c>
      <c r="B442" s="18">
        <f t="shared" si="6"/>
        <v>17</v>
      </c>
      <c r="C442" s="29"/>
      <c r="D442" s="29"/>
      <c r="E442" s="18" t="s">
        <v>1582</v>
      </c>
      <c r="F442" s="28">
        <f t="shared" si="7"/>
        <v>49</v>
      </c>
      <c r="G442" s="18" t="s">
        <v>1583</v>
      </c>
      <c r="H442" s="28">
        <f t="shared" si="8"/>
        <v>91</v>
      </c>
      <c r="I442" s="33" t="s">
        <v>1585</v>
      </c>
      <c r="J442" s="30">
        <f t="shared" si="9"/>
        <v>127</v>
      </c>
      <c r="K442" s="33" t="s">
        <v>1586</v>
      </c>
      <c r="L442" s="18">
        <f t="shared" si="10"/>
        <v>31</v>
      </c>
    </row>
    <row r="443" spans="1:12" ht="14.25" customHeight="1" x14ac:dyDescent="0.2">
      <c r="A443" s="18" t="s">
        <v>1622</v>
      </c>
      <c r="B443" s="18">
        <f t="shared" si="6"/>
        <v>15</v>
      </c>
      <c r="C443" s="29"/>
      <c r="D443" s="29"/>
      <c r="E443" s="18" t="s">
        <v>1623</v>
      </c>
      <c r="F443" s="28">
        <f t="shared" si="7"/>
        <v>329</v>
      </c>
      <c r="G443" s="18" t="s">
        <v>1624</v>
      </c>
      <c r="H443" s="28">
        <f t="shared" si="8"/>
        <v>165</v>
      </c>
      <c r="I443" s="33" t="s">
        <v>1626</v>
      </c>
      <c r="J443" s="30">
        <f t="shared" si="9"/>
        <v>183</v>
      </c>
      <c r="K443" s="33" t="s">
        <v>1627</v>
      </c>
      <c r="L443" s="18">
        <f t="shared" si="10"/>
        <v>31</v>
      </c>
    </row>
    <row r="444" spans="1:12" ht="14.25" customHeight="1" x14ac:dyDescent="0.2">
      <c r="A444" s="18" t="s">
        <v>2873</v>
      </c>
      <c r="B444" s="18">
        <f t="shared" si="6"/>
        <v>12</v>
      </c>
      <c r="C444" s="29"/>
      <c r="D444" s="29"/>
      <c r="E444" s="18" t="s">
        <v>2874</v>
      </c>
      <c r="F444" s="28">
        <f t="shared" si="7"/>
        <v>12</v>
      </c>
      <c r="G444" s="18" t="s">
        <v>2875</v>
      </c>
      <c r="H444" s="28">
        <f t="shared" si="8"/>
        <v>26</v>
      </c>
      <c r="I444" s="33" t="s">
        <v>2876</v>
      </c>
      <c r="J444" s="30">
        <f t="shared" si="9"/>
        <v>39</v>
      </c>
      <c r="K444" s="33" t="s">
        <v>2877</v>
      </c>
      <c r="L444" s="18">
        <f t="shared" si="10"/>
        <v>31</v>
      </c>
    </row>
    <row r="445" spans="1:12" ht="14.25" customHeight="1" x14ac:dyDescent="0.2">
      <c r="A445" s="18" t="s">
        <v>3925</v>
      </c>
      <c r="B445" s="18">
        <f t="shared" si="6"/>
        <v>37</v>
      </c>
      <c r="C445" s="29"/>
      <c r="D445" s="29"/>
      <c r="E445" s="18" t="s">
        <v>3926</v>
      </c>
      <c r="F445" s="28">
        <f t="shared" si="7"/>
        <v>46</v>
      </c>
      <c r="G445" s="18" t="s">
        <v>3927</v>
      </c>
      <c r="H445" s="28">
        <f t="shared" si="8"/>
        <v>19</v>
      </c>
      <c r="I445" s="33" t="s">
        <v>3928</v>
      </c>
      <c r="J445" s="30">
        <f t="shared" si="9"/>
        <v>8</v>
      </c>
      <c r="K445" s="33" t="s">
        <v>3929</v>
      </c>
      <c r="L445" s="18">
        <f t="shared" si="10"/>
        <v>31</v>
      </c>
    </row>
    <row r="446" spans="1:12" ht="14.25" customHeight="1" x14ac:dyDescent="0.2">
      <c r="A446" s="18" t="s">
        <v>4086</v>
      </c>
      <c r="B446" s="18">
        <f t="shared" si="6"/>
        <v>44</v>
      </c>
      <c r="C446" s="29"/>
      <c r="D446" s="29"/>
      <c r="E446" s="18" t="s">
        <v>4087</v>
      </c>
      <c r="F446" s="28">
        <f t="shared" si="7"/>
        <v>30</v>
      </c>
      <c r="G446" s="18" t="s">
        <v>54</v>
      </c>
      <c r="H446" s="28">
        <f t="shared" si="8"/>
        <v>3</v>
      </c>
      <c r="I446" s="33" t="s">
        <v>4088</v>
      </c>
      <c r="J446" s="30">
        <f t="shared" si="9"/>
        <v>40</v>
      </c>
      <c r="K446" s="33" t="s">
        <v>4089</v>
      </c>
      <c r="L446" s="18">
        <f t="shared" si="10"/>
        <v>31</v>
      </c>
    </row>
    <row r="447" spans="1:12" ht="14.25" customHeight="1" x14ac:dyDescent="0.2">
      <c r="A447" s="18" t="s">
        <v>4188</v>
      </c>
      <c r="B447" s="18">
        <f t="shared" si="6"/>
        <v>45</v>
      </c>
      <c r="C447" s="29"/>
      <c r="D447" s="29"/>
      <c r="E447" s="18" t="s">
        <v>4190</v>
      </c>
      <c r="F447" s="28">
        <f t="shared" si="7"/>
        <v>23</v>
      </c>
      <c r="G447" s="18" t="s">
        <v>4191</v>
      </c>
      <c r="H447" s="28">
        <f t="shared" si="8"/>
        <v>43</v>
      </c>
      <c r="I447" s="33" t="s">
        <v>4192</v>
      </c>
      <c r="J447" s="30">
        <f t="shared" si="9"/>
        <v>85</v>
      </c>
      <c r="K447" s="33" t="s">
        <v>4193</v>
      </c>
      <c r="L447" s="18">
        <f t="shared" si="10"/>
        <v>31</v>
      </c>
    </row>
    <row r="448" spans="1:12" ht="14.25" customHeight="1" x14ac:dyDescent="0.2">
      <c r="A448" s="18" t="s">
        <v>123</v>
      </c>
      <c r="B448" s="18">
        <f t="shared" si="6"/>
        <v>3</v>
      </c>
      <c r="C448" s="29"/>
      <c r="D448" s="29"/>
      <c r="E448" s="18" t="s">
        <v>185</v>
      </c>
      <c r="F448" s="28">
        <f t="shared" si="7"/>
        <v>2</v>
      </c>
      <c r="G448" s="18" t="s">
        <v>4303</v>
      </c>
      <c r="H448" s="28">
        <f t="shared" si="8"/>
        <v>338</v>
      </c>
      <c r="I448" s="33" t="s">
        <v>4305</v>
      </c>
      <c r="J448" s="30">
        <f t="shared" si="9"/>
        <v>57</v>
      </c>
      <c r="K448" s="33" t="s">
        <v>4306</v>
      </c>
      <c r="L448" s="18">
        <f t="shared" si="10"/>
        <v>31</v>
      </c>
    </row>
    <row r="449" spans="1:12" ht="14.25" customHeight="1" x14ac:dyDescent="0.2">
      <c r="A449" s="18" t="s">
        <v>432</v>
      </c>
      <c r="B449" s="18">
        <f t="shared" si="6"/>
        <v>58</v>
      </c>
      <c r="C449" s="29"/>
      <c r="D449" s="29"/>
      <c r="E449" s="18" t="s">
        <v>434</v>
      </c>
      <c r="F449" s="28">
        <f t="shared" si="7"/>
        <v>29</v>
      </c>
      <c r="G449" s="18" t="s">
        <v>435</v>
      </c>
      <c r="H449" s="28">
        <f t="shared" si="8"/>
        <v>19</v>
      </c>
      <c r="I449" s="33" t="s">
        <v>436</v>
      </c>
      <c r="J449" s="30">
        <f t="shared" si="9"/>
        <v>7</v>
      </c>
      <c r="K449" s="33" t="s">
        <v>437</v>
      </c>
      <c r="L449" s="18">
        <f t="shared" si="10"/>
        <v>30</v>
      </c>
    </row>
    <row r="450" spans="1:12" ht="14.25" customHeight="1" x14ac:dyDescent="0.2">
      <c r="A450" s="18" t="s">
        <v>2051</v>
      </c>
      <c r="B450" s="18">
        <f t="shared" si="6"/>
        <v>48</v>
      </c>
      <c r="C450" s="29"/>
      <c r="D450" s="29"/>
      <c r="E450" s="18" t="s">
        <v>2052</v>
      </c>
      <c r="F450" s="28">
        <f t="shared" si="7"/>
        <v>133</v>
      </c>
      <c r="G450" s="18" t="s">
        <v>2054</v>
      </c>
      <c r="H450" s="28">
        <f t="shared" si="8"/>
        <v>37</v>
      </c>
      <c r="I450" s="33" t="s">
        <v>2055</v>
      </c>
      <c r="J450" s="30">
        <f t="shared" si="9"/>
        <v>58</v>
      </c>
      <c r="K450" s="33" t="s">
        <v>2056</v>
      </c>
      <c r="L450" s="18">
        <f t="shared" si="10"/>
        <v>30</v>
      </c>
    </row>
    <row r="451" spans="1:12" ht="14.25" customHeight="1" x14ac:dyDescent="0.2">
      <c r="A451" s="18" t="s">
        <v>2787</v>
      </c>
      <c r="B451" s="18">
        <f t="shared" si="6"/>
        <v>24</v>
      </c>
      <c r="C451" s="29"/>
      <c r="D451" s="29"/>
      <c r="E451" s="18" t="s">
        <v>2788</v>
      </c>
      <c r="F451" s="28">
        <f t="shared" si="7"/>
        <v>92</v>
      </c>
      <c r="G451" s="18" t="s">
        <v>2789</v>
      </c>
      <c r="H451" s="28">
        <f t="shared" si="8"/>
        <v>52</v>
      </c>
      <c r="I451" s="33" t="s">
        <v>2790</v>
      </c>
      <c r="J451" s="30">
        <f t="shared" si="9"/>
        <v>73</v>
      </c>
      <c r="K451" s="33" t="s">
        <v>2791</v>
      </c>
      <c r="L451" s="18">
        <f t="shared" si="10"/>
        <v>30</v>
      </c>
    </row>
    <row r="452" spans="1:12" ht="14.25" customHeight="1" x14ac:dyDescent="0.2">
      <c r="A452" s="18" t="s">
        <v>3128</v>
      </c>
      <c r="B452" s="18">
        <f t="shared" si="6"/>
        <v>79</v>
      </c>
      <c r="C452" s="29"/>
      <c r="D452" s="29"/>
      <c r="E452" s="18" t="s">
        <v>3130</v>
      </c>
      <c r="F452" s="28">
        <f t="shared" si="7"/>
        <v>160</v>
      </c>
      <c r="G452" s="18" t="s">
        <v>54</v>
      </c>
      <c r="H452" s="28">
        <f t="shared" si="8"/>
        <v>3</v>
      </c>
      <c r="I452" s="33" t="s">
        <v>3132</v>
      </c>
      <c r="J452" s="30">
        <f t="shared" si="9"/>
        <v>91</v>
      </c>
      <c r="K452" s="33" t="s">
        <v>3133</v>
      </c>
      <c r="L452" s="18">
        <f t="shared" si="10"/>
        <v>30</v>
      </c>
    </row>
    <row r="453" spans="1:12" ht="14.25" customHeight="1" x14ac:dyDescent="0.2">
      <c r="A453" s="18" t="s">
        <v>3141</v>
      </c>
      <c r="B453" s="18">
        <f t="shared" si="6"/>
        <v>28</v>
      </c>
      <c r="C453" s="29"/>
      <c r="D453" s="29"/>
      <c r="E453" s="18" t="s">
        <v>3142</v>
      </c>
      <c r="F453" s="28">
        <f t="shared" si="7"/>
        <v>18</v>
      </c>
      <c r="G453" s="18" t="s">
        <v>3143</v>
      </c>
      <c r="H453" s="28">
        <f t="shared" si="8"/>
        <v>27</v>
      </c>
      <c r="I453" s="33" t="s">
        <v>54</v>
      </c>
      <c r="J453" s="30">
        <f t="shared" si="9"/>
        <v>3</v>
      </c>
      <c r="K453" s="33" t="s">
        <v>3144</v>
      </c>
      <c r="L453" s="18">
        <f t="shared" si="10"/>
        <v>30</v>
      </c>
    </row>
    <row r="454" spans="1:12" ht="14.25" customHeight="1" x14ac:dyDescent="0.2">
      <c r="A454" s="18" t="s">
        <v>185</v>
      </c>
      <c r="B454" s="18">
        <f t="shared" si="6"/>
        <v>2</v>
      </c>
      <c r="C454" s="29"/>
      <c r="D454" s="29"/>
      <c r="E454" s="18" t="s">
        <v>2784</v>
      </c>
      <c r="F454" s="28">
        <f t="shared" si="7"/>
        <v>10</v>
      </c>
      <c r="G454" s="18" t="s">
        <v>54</v>
      </c>
      <c r="H454" s="28">
        <f t="shared" si="8"/>
        <v>3</v>
      </c>
      <c r="I454" s="33" t="s">
        <v>2925</v>
      </c>
      <c r="J454" s="30">
        <f t="shared" si="9"/>
        <v>5</v>
      </c>
      <c r="K454" s="33" t="s">
        <v>3304</v>
      </c>
      <c r="L454" s="18">
        <f t="shared" si="10"/>
        <v>30</v>
      </c>
    </row>
    <row r="455" spans="1:12" ht="14.25" customHeight="1" x14ac:dyDescent="0.2">
      <c r="A455" s="18" t="s">
        <v>3754</v>
      </c>
      <c r="B455" s="18">
        <f t="shared" si="6"/>
        <v>128</v>
      </c>
      <c r="C455" s="29"/>
      <c r="D455" s="29"/>
      <c r="E455" s="18" t="s">
        <v>3756</v>
      </c>
      <c r="F455" s="28">
        <f t="shared" si="7"/>
        <v>1011</v>
      </c>
      <c r="G455" s="18" t="s">
        <v>3758</v>
      </c>
      <c r="H455" s="28">
        <f t="shared" si="8"/>
        <v>4</v>
      </c>
      <c r="I455" s="33" t="s">
        <v>3759</v>
      </c>
      <c r="J455" s="30">
        <f t="shared" si="9"/>
        <v>185</v>
      </c>
      <c r="K455" s="33" t="s">
        <v>3760</v>
      </c>
      <c r="L455" s="18">
        <f t="shared" si="10"/>
        <v>30</v>
      </c>
    </row>
    <row r="456" spans="1:12" ht="14.25" customHeight="1" x14ac:dyDescent="0.2">
      <c r="A456" s="18" t="s">
        <v>4660</v>
      </c>
      <c r="B456" s="18">
        <f t="shared" si="6"/>
        <v>89</v>
      </c>
      <c r="C456" s="29"/>
      <c r="D456" s="29"/>
      <c r="E456" s="18" t="s">
        <v>54</v>
      </c>
      <c r="F456" s="28">
        <f t="shared" si="7"/>
        <v>3</v>
      </c>
      <c r="G456" s="18" t="s">
        <v>4661</v>
      </c>
      <c r="H456" s="28">
        <f t="shared" si="8"/>
        <v>54</v>
      </c>
      <c r="I456" s="33" t="s">
        <v>4662</v>
      </c>
      <c r="J456" s="30">
        <f t="shared" si="9"/>
        <v>61</v>
      </c>
      <c r="K456" s="33" t="s">
        <v>4663</v>
      </c>
      <c r="L456" s="18">
        <f t="shared" si="10"/>
        <v>30</v>
      </c>
    </row>
    <row r="457" spans="1:12" ht="14.25" customHeight="1" x14ac:dyDescent="0.2">
      <c r="A457" s="18" t="s">
        <v>1861</v>
      </c>
      <c r="B457" s="18">
        <f t="shared" si="6"/>
        <v>30</v>
      </c>
      <c r="C457" s="29"/>
      <c r="D457" s="29"/>
      <c r="E457" s="18" t="s">
        <v>1862</v>
      </c>
      <c r="F457" s="28">
        <f t="shared" si="7"/>
        <v>6</v>
      </c>
      <c r="G457" s="18" t="s">
        <v>242</v>
      </c>
      <c r="H457" s="28">
        <f t="shared" si="8"/>
        <v>2</v>
      </c>
      <c r="I457" s="33" t="s">
        <v>1863</v>
      </c>
      <c r="J457" s="30">
        <f t="shared" si="9"/>
        <v>15</v>
      </c>
      <c r="K457" s="33" t="s">
        <v>1864</v>
      </c>
      <c r="L457" s="18">
        <f t="shared" si="10"/>
        <v>29</v>
      </c>
    </row>
    <row r="458" spans="1:12" ht="14.25" customHeight="1" x14ac:dyDescent="0.2">
      <c r="A458" s="18" t="s">
        <v>2149</v>
      </c>
      <c r="B458" s="18">
        <f t="shared" si="6"/>
        <v>67</v>
      </c>
      <c r="C458" s="29"/>
      <c r="D458" s="29"/>
      <c r="E458" s="18" t="s">
        <v>2150</v>
      </c>
      <c r="F458" s="28">
        <f t="shared" si="7"/>
        <v>342</v>
      </c>
      <c r="G458" s="18" t="s">
        <v>2152</v>
      </c>
      <c r="H458" s="28">
        <f t="shared" si="8"/>
        <v>196</v>
      </c>
      <c r="I458" s="33" t="s">
        <v>2073</v>
      </c>
      <c r="J458" s="30">
        <f t="shared" si="9"/>
        <v>7</v>
      </c>
      <c r="K458" s="33" t="s">
        <v>2153</v>
      </c>
      <c r="L458" s="18">
        <f t="shared" si="10"/>
        <v>29</v>
      </c>
    </row>
    <row r="459" spans="1:12" ht="14.25" customHeight="1" x14ac:dyDescent="0.2">
      <c r="A459" s="18" t="s">
        <v>2688</v>
      </c>
      <c r="B459" s="18">
        <f t="shared" si="6"/>
        <v>61</v>
      </c>
      <c r="C459" s="29"/>
      <c r="D459" s="29"/>
      <c r="E459" s="18" t="s">
        <v>2689</v>
      </c>
      <c r="F459" s="28">
        <f t="shared" si="7"/>
        <v>99</v>
      </c>
      <c r="G459" s="18" t="s">
        <v>2690</v>
      </c>
      <c r="H459" s="28">
        <f t="shared" si="8"/>
        <v>74</v>
      </c>
      <c r="I459" s="33" t="s">
        <v>2691</v>
      </c>
      <c r="J459" s="30">
        <f t="shared" si="9"/>
        <v>26</v>
      </c>
      <c r="K459" s="33" t="s">
        <v>2692</v>
      </c>
      <c r="L459" s="18">
        <f t="shared" si="10"/>
        <v>29</v>
      </c>
    </row>
    <row r="460" spans="1:12" ht="14.25" customHeight="1" x14ac:dyDescent="0.2">
      <c r="A460" s="18" t="s">
        <v>4061</v>
      </c>
      <c r="B460" s="18">
        <f t="shared" si="6"/>
        <v>22</v>
      </c>
      <c r="C460" s="29"/>
      <c r="D460" s="29"/>
      <c r="E460" s="18" t="s">
        <v>4062</v>
      </c>
      <c r="F460" s="28">
        <f t="shared" si="7"/>
        <v>56</v>
      </c>
      <c r="G460" s="18" t="s">
        <v>4064</v>
      </c>
      <c r="H460" s="28">
        <f t="shared" si="8"/>
        <v>51</v>
      </c>
      <c r="I460" s="33" t="s">
        <v>4065</v>
      </c>
      <c r="J460" s="30">
        <f t="shared" si="9"/>
        <v>14</v>
      </c>
      <c r="K460" s="33" t="s">
        <v>4066</v>
      </c>
      <c r="L460" s="18">
        <f t="shared" si="10"/>
        <v>29</v>
      </c>
    </row>
    <row r="461" spans="1:12" ht="14.25" customHeight="1" x14ac:dyDescent="0.2">
      <c r="A461" s="18" t="s">
        <v>54</v>
      </c>
      <c r="B461" s="18">
        <f t="shared" si="6"/>
        <v>3</v>
      </c>
      <c r="C461" s="29"/>
      <c r="D461" s="29"/>
      <c r="E461" s="18" t="s">
        <v>4700</v>
      </c>
      <c r="F461" s="28">
        <f t="shared" si="7"/>
        <v>189</v>
      </c>
      <c r="G461" s="18" t="s">
        <v>4701</v>
      </c>
      <c r="H461" s="28">
        <f t="shared" si="8"/>
        <v>34</v>
      </c>
      <c r="I461" s="33" t="s">
        <v>54</v>
      </c>
      <c r="J461" s="30">
        <f t="shared" si="9"/>
        <v>3</v>
      </c>
      <c r="K461" s="33" t="s">
        <v>4702</v>
      </c>
      <c r="L461" s="18">
        <f t="shared" si="10"/>
        <v>29</v>
      </c>
    </row>
    <row r="462" spans="1:12" ht="14.25" customHeight="1" x14ac:dyDescent="0.2">
      <c r="A462" s="18" t="s">
        <v>54</v>
      </c>
      <c r="B462" s="18">
        <f t="shared" si="6"/>
        <v>3</v>
      </c>
      <c r="C462" s="29"/>
      <c r="D462" s="29"/>
      <c r="E462" s="18" t="s">
        <v>1726</v>
      </c>
      <c r="F462" s="28">
        <f t="shared" si="7"/>
        <v>52</v>
      </c>
      <c r="G462" s="18" t="s">
        <v>54</v>
      </c>
      <c r="H462" s="28">
        <f t="shared" si="8"/>
        <v>3</v>
      </c>
      <c r="I462" s="33" t="s">
        <v>54</v>
      </c>
      <c r="J462" s="30">
        <f t="shared" si="9"/>
        <v>3</v>
      </c>
      <c r="K462" s="33" t="s">
        <v>1728</v>
      </c>
      <c r="L462" s="18">
        <f t="shared" si="10"/>
        <v>28</v>
      </c>
    </row>
    <row r="463" spans="1:12" ht="14.25" customHeight="1" x14ac:dyDescent="0.2">
      <c r="A463" s="18" t="s">
        <v>4033</v>
      </c>
      <c r="B463" s="18">
        <f t="shared" si="6"/>
        <v>44</v>
      </c>
      <c r="C463" s="29"/>
      <c r="D463" s="29"/>
      <c r="E463" s="18" t="s">
        <v>4034</v>
      </c>
      <c r="F463" s="28">
        <f t="shared" si="7"/>
        <v>838</v>
      </c>
      <c r="G463" s="18" t="s">
        <v>4036</v>
      </c>
      <c r="H463" s="28">
        <f t="shared" si="8"/>
        <v>17</v>
      </c>
      <c r="I463" s="33" t="s">
        <v>4037</v>
      </c>
      <c r="J463" s="30">
        <f t="shared" si="9"/>
        <v>82</v>
      </c>
      <c r="K463" s="33" t="s">
        <v>4038</v>
      </c>
      <c r="L463" s="18">
        <f t="shared" si="10"/>
        <v>28</v>
      </c>
    </row>
    <row r="464" spans="1:12" ht="14.25" customHeight="1" x14ac:dyDescent="0.2">
      <c r="A464" s="18" t="s">
        <v>4041</v>
      </c>
      <c r="B464" s="18">
        <f t="shared" si="6"/>
        <v>35</v>
      </c>
      <c r="C464" s="29"/>
      <c r="D464" s="29"/>
      <c r="E464" s="18" t="s">
        <v>4042</v>
      </c>
      <c r="F464" s="28">
        <f t="shared" si="7"/>
        <v>29</v>
      </c>
      <c r="G464" s="18" t="s">
        <v>4043</v>
      </c>
      <c r="H464" s="28">
        <f t="shared" si="8"/>
        <v>56</v>
      </c>
      <c r="I464" s="33" t="s">
        <v>4044</v>
      </c>
      <c r="J464" s="30">
        <f t="shared" si="9"/>
        <v>57</v>
      </c>
      <c r="K464" s="33" t="s">
        <v>4045</v>
      </c>
      <c r="L464" s="18">
        <f t="shared" si="10"/>
        <v>28</v>
      </c>
    </row>
    <row r="465" spans="1:12" ht="14.25" customHeight="1" x14ac:dyDescent="0.2">
      <c r="A465" s="18" t="s">
        <v>4195</v>
      </c>
      <c r="B465" s="18">
        <f t="shared" si="6"/>
        <v>28</v>
      </c>
      <c r="C465" s="32">
        <v>2</v>
      </c>
      <c r="D465" s="32">
        <v>2</v>
      </c>
      <c r="E465" s="18" t="s">
        <v>4196</v>
      </c>
      <c r="F465" s="28">
        <f t="shared" si="7"/>
        <v>57</v>
      </c>
      <c r="G465" s="18" t="s">
        <v>4197</v>
      </c>
      <c r="H465" s="28">
        <f t="shared" si="8"/>
        <v>42</v>
      </c>
      <c r="I465" s="33" t="s">
        <v>4199</v>
      </c>
      <c r="J465" s="30">
        <f t="shared" si="9"/>
        <v>79</v>
      </c>
      <c r="K465" s="33" t="s">
        <v>4201</v>
      </c>
      <c r="L465" s="18">
        <f t="shared" si="10"/>
        <v>28</v>
      </c>
    </row>
    <row r="466" spans="1:12" ht="14.25" customHeight="1" x14ac:dyDescent="0.2">
      <c r="A466" s="18" t="s">
        <v>2155</v>
      </c>
      <c r="B466" s="18">
        <f t="shared" si="6"/>
        <v>17</v>
      </c>
      <c r="C466" s="29"/>
      <c r="D466" s="29"/>
      <c r="E466" s="18" t="s">
        <v>4441</v>
      </c>
      <c r="F466" s="28">
        <f t="shared" si="7"/>
        <v>239</v>
      </c>
      <c r="G466" s="18" t="s">
        <v>4443</v>
      </c>
      <c r="H466" s="28">
        <f t="shared" si="8"/>
        <v>148</v>
      </c>
      <c r="I466" s="33" t="s">
        <v>4444</v>
      </c>
      <c r="J466" s="30">
        <f t="shared" si="9"/>
        <v>85</v>
      </c>
      <c r="K466" s="33" t="s">
        <v>4445</v>
      </c>
      <c r="L466" s="18">
        <f t="shared" si="10"/>
        <v>28</v>
      </c>
    </row>
    <row r="467" spans="1:12" ht="14.25" customHeight="1" x14ac:dyDescent="0.2">
      <c r="A467" s="18" t="s">
        <v>85</v>
      </c>
      <c r="B467" s="18">
        <f t="shared" si="6"/>
        <v>118</v>
      </c>
      <c r="C467" s="29"/>
      <c r="D467" s="29"/>
      <c r="E467" s="18" t="s">
        <v>87</v>
      </c>
      <c r="F467" s="28">
        <f t="shared" si="7"/>
        <v>72</v>
      </c>
      <c r="G467" s="18" t="s">
        <v>88</v>
      </c>
      <c r="H467" s="28">
        <f t="shared" si="8"/>
        <v>15</v>
      </c>
      <c r="I467" s="33" t="s">
        <v>89</v>
      </c>
      <c r="J467" s="30">
        <f t="shared" si="9"/>
        <v>16</v>
      </c>
      <c r="K467" s="33" t="s">
        <v>90</v>
      </c>
      <c r="L467" s="18">
        <f t="shared" si="10"/>
        <v>27</v>
      </c>
    </row>
    <row r="468" spans="1:12" ht="14.25" customHeight="1" x14ac:dyDescent="0.2">
      <c r="A468" s="18" t="s">
        <v>135</v>
      </c>
      <c r="B468" s="18">
        <f t="shared" si="6"/>
        <v>245</v>
      </c>
      <c r="C468" s="29"/>
      <c r="D468" s="29"/>
      <c r="E468" s="18" t="s">
        <v>136</v>
      </c>
      <c r="F468" s="28">
        <f t="shared" si="7"/>
        <v>242</v>
      </c>
      <c r="G468" s="18" t="s">
        <v>138</v>
      </c>
      <c r="H468" s="28">
        <f t="shared" si="8"/>
        <v>62</v>
      </c>
      <c r="I468" s="33" t="s">
        <v>139</v>
      </c>
      <c r="J468" s="30">
        <f t="shared" si="9"/>
        <v>208</v>
      </c>
      <c r="K468" s="33" t="s">
        <v>141</v>
      </c>
      <c r="L468" s="18">
        <f t="shared" si="10"/>
        <v>27</v>
      </c>
    </row>
    <row r="469" spans="1:12" ht="14.25" customHeight="1" x14ac:dyDescent="0.2">
      <c r="A469" s="18" t="s">
        <v>726</v>
      </c>
      <c r="B469" s="18">
        <f t="shared" si="6"/>
        <v>81</v>
      </c>
      <c r="C469" s="29"/>
      <c r="D469" s="29"/>
      <c r="E469" s="18" t="s">
        <v>728</v>
      </c>
      <c r="F469" s="28">
        <f t="shared" si="7"/>
        <v>176</v>
      </c>
      <c r="G469" s="18" t="s">
        <v>730</v>
      </c>
      <c r="H469" s="28">
        <f t="shared" si="8"/>
        <v>143</v>
      </c>
      <c r="I469" s="33" t="s">
        <v>732</v>
      </c>
      <c r="J469" s="30">
        <f t="shared" si="9"/>
        <v>219</v>
      </c>
      <c r="K469" s="33" t="s">
        <v>733</v>
      </c>
      <c r="L469" s="18">
        <f t="shared" si="10"/>
        <v>27</v>
      </c>
    </row>
    <row r="470" spans="1:12" ht="14.25" customHeight="1" x14ac:dyDescent="0.2">
      <c r="A470" s="18" t="s">
        <v>1737</v>
      </c>
      <c r="B470" s="18">
        <f t="shared" si="6"/>
        <v>82</v>
      </c>
      <c r="C470" s="29"/>
      <c r="D470" s="29"/>
      <c r="E470" s="18" t="s">
        <v>1738</v>
      </c>
      <c r="F470" s="28">
        <f t="shared" si="7"/>
        <v>105</v>
      </c>
      <c r="G470" s="18" t="s">
        <v>1739</v>
      </c>
      <c r="H470" s="28">
        <f t="shared" si="8"/>
        <v>30</v>
      </c>
      <c r="I470" s="33" t="s">
        <v>1740</v>
      </c>
      <c r="J470" s="30">
        <f t="shared" si="9"/>
        <v>95</v>
      </c>
      <c r="K470" s="33" t="s">
        <v>1742</v>
      </c>
      <c r="L470" s="18">
        <f t="shared" si="10"/>
        <v>27</v>
      </c>
    </row>
    <row r="471" spans="1:12" ht="14.25" customHeight="1" x14ac:dyDescent="0.2">
      <c r="A471" s="18" t="s">
        <v>3720</v>
      </c>
      <c r="B471" s="18">
        <f t="shared" si="6"/>
        <v>97</v>
      </c>
      <c r="C471" s="29"/>
      <c r="D471" s="29"/>
      <c r="E471" s="18" t="s">
        <v>3721</v>
      </c>
      <c r="F471" s="28">
        <f t="shared" si="7"/>
        <v>158</v>
      </c>
      <c r="G471" s="18" t="s">
        <v>3722</v>
      </c>
      <c r="H471" s="28">
        <f t="shared" si="8"/>
        <v>226</v>
      </c>
      <c r="I471" s="33" t="s">
        <v>3723</v>
      </c>
      <c r="J471" s="30">
        <f t="shared" si="9"/>
        <v>56</v>
      </c>
      <c r="K471" s="33" t="s">
        <v>3724</v>
      </c>
      <c r="L471" s="18">
        <f t="shared" si="10"/>
        <v>27</v>
      </c>
    </row>
    <row r="472" spans="1:12" ht="14.25" customHeight="1" x14ac:dyDescent="0.2">
      <c r="A472" s="18" t="s">
        <v>4210</v>
      </c>
      <c r="B472" s="18">
        <f t="shared" si="6"/>
        <v>62</v>
      </c>
      <c r="C472" s="29"/>
      <c r="D472" s="29"/>
      <c r="E472" s="18" t="s">
        <v>4212</v>
      </c>
      <c r="F472" s="28">
        <f t="shared" si="7"/>
        <v>73</v>
      </c>
      <c r="G472" s="18" t="s">
        <v>4213</v>
      </c>
      <c r="H472" s="28">
        <f t="shared" si="8"/>
        <v>36</v>
      </c>
      <c r="I472" s="33" t="s">
        <v>4214</v>
      </c>
      <c r="J472" s="30">
        <f t="shared" si="9"/>
        <v>17</v>
      </c>
      <c r="K472" s="33" t="s">
        <v>4215</v>
      </c>
      <c r="L472" s="18">
        <f t="shared" si="10"/>
        <v>27</v>
      </c>
    </row>
    <row r="473" spans="1:12" ht="14.25" customHeight="1" x14ac:dyDescent="0.2">
      <c r="A473" s="18" t="s">
        <v>574</v>
      </c>
      <c r="B473" s="18">
        <f t="shared" si="6"/>
        <v>26</v>
      </c>
      <c r="C473" s="29"/>
      <c r="D473" s="29"/>
      <c r="E473" s="18" t="s">
        <v>575</v>
      </c>
      <c r="F473" s="28">
        <f t="shared" si="7"/>
        <v>45</v>
      </c>
      <c r="G473" s="18" t="s">
        <v>577</v>
      </c>
      <c r="H473" s="28">
        <f t="shared" si="8"/>
        <v>18</v>
      </c>
      <c r="I473" s="33" t="s">
        <v>578</v>
      </c>
      <c r="J473" s="30">
        <f t="shared" si="9"/>
        <v>81</v>
      </c>
      <c r="K473" s="33" t="s">
        <v>579</v>
      </c>
      <c r="L473" s="18">
        <f t="shared" si="10"/>
        <v>26</v>
      </c>
    </row>
    <row r="474" spans="1:12" ht="14.25" customHeight="1" x14ac:dyDescent="0.2">
      <c r="A474" s="18" t="s">
        <v>1708</v>
      </c>
      <c r="B474" s="18">
        <f t="shared" si="6"/>
        <v>19</v>
      </c>
      <c r="C474" s="29"/>
      <c r="D474" s="29"/>
      <c r="E474" s="18" t="s">
        <v>1709</v>
      </c>
      <c r="F474" s="28">
        <f t="shared" si="7"/>
        <v>47</v>
      </c>
      <c r="G474" s="18" t="s">
        <v>1710</v>
      </c>
      <c r="H474" s="28">
        <f t="shared" si="8"/>
        <v>58</v>
      </c>
      <c r="I474" s="33" t="s">
        <v>1711</v>
      </c>
      <c r="J474" s="30">
        <f t="shared" si="9"/>
        <v>9</v>
      </c>
      <c r="K474" s="33" t="s">
        <v>1712</v>
      </c>
      <c r="L474" s="18">
        <f t="shared" si="10"/>
        <v>26</v>
      </c>
    </row>
    <row r="475" spans="1:12" ht="14.25" customHeight="1" x14ac:dyDescent="0.2">
      <c r="A475" s="18" t="s">
        <v>1885</v>
      </c>
      <c r="B475" s="18">
        <f t="shared" si="6"/>
        <v>14</v>
      </c>
      <c r="C475" s="29"/>
      <c r="D475" s="29"/>
      <c r="E475" s="18" t="s">
        <v>1886</v>
      </c>
      <c r="F475" s="28">
        <f t="shared" si="7"/>
        <v>2</v>
      </c>
      <c r="G475" s="18" t="s">
        <v>1886</v>
      </c>
      <c r="H475" s="28">
        <f t="shared" si="8"/>
        <v>2</v>
      </c>
      <c r="I475" s="33" t="s">
        <v>1887</v>
      </c>
      <c r="J475" s="30">
        <f t="shared" si="9"/>
        <v>17</v>
      </c>
      <c r="K475" s="33" t="s">
        <v>1888</v>
      </c>
      <c r="L475" s="18">
        <f t="shared" si="10"/>
        <v>26</v>
      </c>
    </row>
    <row r="476" spans="1:12" ht="14.25" customHeight="1" x14ac:dyDescent="0.2">
      <c r="A476" s="18" t="s">
        <v>2144</v>
      </c>
      <c r="B476" s="18">
        <f t="shared" si="6"/>
        <v>27</v>
      </c>
      <c r="C476" s="29"/>
      <c r="D476" s="29"/>
      <c r="E476" s="18" t="s">
        <v>2145</v>
      </c>
      <c r="F476" s="28">
        <f t="shared" si="7"/>
        <v>17</v>
      </c>
      <c r="G476" s="18" t="s">
        <v>1122</v>
      </c>
      <c r="H476" s="28">
        <f t="shared" si="8"/>
        <v>10</v>
      </c>
      <c r="I476" s="33" t="s">
        <v>2146</v>
      </c>
      <c r="J476" s="30">
        <f t="shared" si="9"/>
        <v>32</v>
      </c>
      <c r="K476" s="33" t="s">
        <v>2147</v>
      </c>
      <c r="L476" s="18">
        <f t="shared" si="10"/>
        <v>26</v>
      </c>
    </row>
    <row r="477" spans="1:12" ht="14.25" customHeight="1" x14ac:dyDescent="0.2">
      <c r="A477" s="18" t="s">
        <v>54</v>
      </c>
      <c r="B477" s="18">
        <f t="shared" si="6"/>
        <v>3</v>
      </c>
      <c r="C477" s="32">
        <v>-99</v>
      </c>
      <c r="D477" s="32">
        <v>-99</v>
      </c>
      <c r="E477" s="18" t="s">
        <v>2555</v>
      </c>
      <c r="F477" s="28">
        <f t="shared" si="7"/>
        <v>65</v>
      </c>
      <c r="G477" s="18" t="s">
        <v>2556</v>
      </c>
      <c r="H477" s="28">
        <f t="shared" si="8"/>
        <v>61</v>
      </c>
      <c r="I477" s="33" t="s">
        <v>2557</v>
      </c>
      <c r="J477" s="30">
        <f t="shared" si="9"/>
        <v>77</v>
      </c>
      <c r="K477" s="33" t="s">
        <v>2559</v>
      </c>
      <c r="L477" s="18">
        <f t="shared" si="10"/>
        <v>26</v>
      </c>
    </row>
    <row r="478" spans="1:12" ht="14.25" customHeight="1" x14ac:dyDescent="0.2">
      <c r="A478" s="18" t="s">
        <v>3234</v>
      </c>
      <c r="B478" s="18">
        <f t="shared" si="6"/>
        <v>45</v>
      </c>
      <c r="C478" s="29"/>
      <c r="D478" s="29"/>
      <c r="E478" s="18" t="s">
        <v>3235</v>
      </c>
      <c r="F478" s="28">
        <f t="shared" si="7"/>
        <v>61</v>
      </c>
      <c r="G478" s="18" t="s">
        <v>3237</v>
      </c>
      <c r="H478" s="28">
        <f t="shared" si="8"/>
        <v>19</v>
      </c>
      <c r="I478" s="33" t="s">
        <v>3238</v>
      </c>
      <c r="J478" s="30">
        <f t="shared" si="9"/>
        <v>56</v>
      </c>
      <c r="K478" s="33" t="s">
        <v>3239</v>
      </c>
      <c r="L478" s="18">
        <f t="shared" si="10"/>
        <v>26</v>
      </c>
    </row>
    <row r="479" spans="1:12" ht="14.25" customHeight="1" x14ac:dyDescent="0.2">
      <c r="A479" s="18" t="s">
        <v>54</v>
      </c>
      <c r="B479" s="18">
        <f t="shared" si="6"/>
        <v>3</v>
      </c>
      <c r="C479" s="29"/>
      <c r="D479" s="29"/>
      <c r="E479" s="18" t="s">
        <v>4331</v>
      </c>
      <c r="F479" s="28">
        <f t="shared" si="7"/>
        <v>35</v>
      </c>
      <c r="G479" s="18" t="s">
        <v>4332</v>
      </c>
      <c r="H479" s="28">
        <f t="shared" si="8"/>
        <v>48</v>
      </c>
      <c r="I479" s="33" t="s">
        <v>4333</v>
      </c>
      <c r="J479" s="30">
        <f t="shared" si="9"/>
        <v>15</v>
      </c>
      <c r="K479" s="33" t="s">
        <v>4334</v>
      </c>
      <c r="L479" s="18">
        <f t="shared" si="10"/>
        <v>26</v>
      </c>
    </row>
    <row r="480" spans="1:12" ht="14.25" customHeight="1" x14ac:dyDescent="0.2">
      <c r="A480" s="18" t="s">
        <v>202</v>
      </c>
      <c r="B480" s="18">
        <f t="shared" si="6"/>
        <v>31</v>
      </c>
      <c r="C480" s="29"/>
      <c r="D480" s="29"/>
      <c r="E480" s="18" t="s">
        <v>203</v>
      </c>
      <c r="F480" s="28">
        <f t="shared" si="7"/>
        <v>33</v>
      </c>
      <c r="G480" s="18" t="s">
        <v>205</v>
      </c>
      <c r="H480" s="28">
        <f t="shared" si="8"/>
        <v>16</v>
      </c>
      <c r="I480" s="33" t="s">
        <v>206</v>
      </c>
      <c r="J480" s="30">
        <f t="shared" si="9"/>
        <v>59</v>
      </c>
      <c r="K480" s="33" t="s">
        <v>207</v>
      </c>
      <c r="L480" s="18">
        <f t="shared" si="10"/>
        <v>25</v>
      </c>
    </row>
    <row r="481" spans="1:12" ht="14.25" customHeight="1" x14ac:dyDescent="0.2">
      <c r="A481" s="18" t="s">
        <v>1302</v>
      </c>
      <c r="B481" s="18">
        <f t="shared" si="6"/>
        <v>34</v>
      </c>
      <c r="C481" s="29"/>
      <c r="D481" s="29"/>
      <c r="E481" s="18" t="s">
        <v>1303</v>
      </c>
      <c r="F481" s="28">
        <f t="shared" si="7"/>
        <v>84</v>
      </c>
      <c r="G481" s="18" t="s">
        <v>1305</v>
      </c>
      <c r="H481" s="28">
        <f t="shared" si="8"/>
        <v>32</v>
      </c>
      <c r="I481" s="33" t="s">
        <v>1306</v>
      </c>
      <c r="J481" s="30">
        <f t="shared" si="9"/>
        <v>22</v>
      </c>
      <c r="K481" s="33" t="s">
        <v>1307</v>
      </c>
      <c r="L481" s="18">
        <f t="shared" si="10"/>
        <v>25</v>
      </c>
    </row>
    <row r="482" spans="1:12" ht="14.25" customHeight="1" x14ac:dyDescent="0.2">
      <c r="A482" s="18" t="s">
        <v>1616</v>
      </c>
      <c r="B482" s="18">
        <f t="shared" si="6"/>
        <v>91</v>
      </c>
      <c r="C482" s="29"/>
      <c r="D482" s="29"/>
      <c r="E482" s="18" t="s">
        <v>1617</v>
      </c>
      <c r="F482" s="28">
        <f t="shared" si="7"/>
        <v>154</v>
      </c>
      <c r="G482" s="18" t="s">
        <v>242</v>
      </c>
      <c r="H482" s="28">
        <f t="shared" si="8"/>
        <v>2</v>
      </c>
      <c r="I482" s="33" t="s">
        <v>1619</v>
      </c>
      <c r="J482" s="30">
        <f t="shared" si="9"/>
        <v>73</v>
      </c>
      <c r="K482" s="33" t="s">
        <v>1620</v>
      </c>
      <c r="L482" s="18">
        <f t="shared" si="10"/>
        <v>25</v>
      </c>
    </row>
    <row r="483" spans="1:12" ht="14.25" customHeight="1" x14ac:dyDescent="0.2">
      <c r="A483" s="18" t="s">
        <v>2663</v>
      </c>
      <c r="B483" s="18">
        <f t="shared" si="6"/>
        <v>55</v>
      </c>
      <c r="C483" s="29"/>
      <c r="D483" s="29"/>
      <c r="E483" s="18" t="s">
        <v>2636</v>
      </c>
      <c r="F483" s="28">
        <f t="shared" si="7"/>
        <v>3</v>
      </c>
      <c r="G483" s="18" t="s">
        <v>2637</v>
      </c>
      <c r="H483" s="28">
        <f t="shared" si="8"/>
        <v>3</v>
      </c>
      <c r="I483" s="33" t="s">
        <v>2665</v>
      </c>
      <c r="J483" s="30">
        <f t="shared" si="9"/>
        <v>35</v>
      </c>
      <c r="K483" s="33" t="s">
        <v>2666</v>
      </c>
      <c r="L483" s="18">
        <f t="shared" si="10"/>
        <v>25</v>
      </c>
    </row>
    <row r="484" spans="1:12" ht="14.25" customHeight="1" x14ac:dyDescent="0.2">
      <c r="A484" s="18" t="s">
        <v>3186</v>
      </c>
      <c r="B484" s="18">
        <f t="shared" si="6"/>
        <v>42</v>
      </c>
      <c r="C484" s="34">
        <v>10</v>
      </c>
      <c r="D484" s="34">
        <v>6</v>
      </c>
      <c r="E484" s="18" t="s">
        <v>3187</v>
      </c>
      <c r="F484" s="28">
        <f t="shared" si="7"/>
        <v>85</v>
      </c>
      <c r="G484" s="18" t="s">
        <v>3188</v>
      </c>
      <c r="H484" s="28">
        <f t="shared" si="8"/>
        <v>116</v>
      </c>
      <c r="I484" s="33" t="s">
        <v>3189</v>
      </c>
      <c r="J484" s="30">
        <f t="shared" si="9"/>
        <v>79</v>
      </c>
      <c r="K484" s="33" t="s">
        <v>3190</v>
      </c>
      <c r="L484" s="18">
        <f t="shared" si="10"/>
        <v>25</v>
      </c>
    </row>
    <row r="485" spans="1:12" ht="14.25" customHeight="1" x14ac:dyDescent="0.2">
      <c r="A485" s="18" t="s">
        <v>4073</v>
      </c>
      <c r="B485" s="18">
        <f t="shared" si="6"/>
        <v>50</v>
      </c>
      <c r="C485" s="29"/>
      <c r="D485" s="29"/>
      <c r="E485" s="18" t="s">
        <v>4074</v>
      </c>
      <c r="F485" s="28">
        <f t="shared" si="7"/>
        <v>13</v>
      </c>
      <c r="G485" s="18" t="s">
        <v>4075</v>
      </c>
      <c r="H485" s="28">
        <f t="shared" si="8"/>
        <v>82</v>
      </c>
      <c r="I485" s="33" t="s">
        <v>4076</v>
      </c>
      <c r="J485" s="30">
        <f t="shared" si="9"/>
        <v>62</v>
      </c>
      <c r="K485" s="33" t="s">
        <v>4077</v>
      </c>
      <c r="L485" s="18">
        <f t="shared" si="10"/>
        <v>25</v>
      </c>
    </row>
    <row r="486" spans="1:12" ht="14.25" customHeight="1" x14ac:dyDescent="0.2">
      <c r="A486" s="18" t="s">
        <v>4180</v>
      </c>
      <c r="B486" s="18">
        <f t="shared" si="6"/>
        <v>106</v>
      </c>
      <c r="C486" s="29"/>
      <c r="D486" s="29"/>
      <c r="E486" s="18" t="s">
        <v>4182</v>
      </c>
      <c r="F486" s="28">
        <f t="shared" si="7"/>
        <v>68</v>
      </c>
      <c r="G486" s="18" t="s">
        <v>4183</v>
      </c>
      <c r="H486" s="28">
        <f t="shared" si="8"/>
        <v>146</v>
      </c>
      <c r="I486" s="33" t="s">
        <v>4185</v>
      </c>
      <c r="J486" s="30">
        <f t="shared" si="9"/>
        <v>155</v>
      </c>
      <c r="K486" s="33" t="s">
        <v>4186</v>
      </c>
      <c r="L486" s="18">
        <f t="shared" si="10"/>
        <v>25</v>
      </c>
    </row>
    <row r="487" spans="1:12" ht="14.25" customHeight="1" x14ac:dyDescent="0.2">
      <c r="A487" s="18" t="s">
        <v>4276</v>
      </c>
      <c r="B487" s="18">
        <f t="shared" si="6"/>
        <v>103</v>
      </c>
      <c r="C487" s="29"/>
      <c r="D487" s="29"/>
      <c r="E487" s="18" t="s">
        <v>4277</v>
      </c>
      <c r="F487" s="28">
        <f t="shared" si="7"/>
        <v>9</v>
      </c>
      <c r="G487" s="18" t="s">
        <v>4278</v>
      </c>
      <c r="H487" s="28">
        <f t="shared" si="8"/>
        <v>140</v>
      </c>
      <c r="I487" s="33" t="s">
        <v>4279</v>
      </c>
      <c r="J487" s="30">
        <f t="shared" si="9"/>
        <v>178</v>
      </c>
      <c r="K487" s="33" t="s">
        <v>4280</v>
      </c>
      <c r="L487" s="18">
        <f t="shared" si="10"/>
        <v>25</v>
      </c>
    </row>
    <row r="488" spans="1:12" ht="14.25" customHeight="1" x14ac:dyDescent="0.2">
      <c r="A488" s="18" t="s">
        <v>4358</v>
      </c>
      <c r="B488" s="18">
        <f t="shared" si="6"/>
        <v>139</v>
      </c>
      <c r="C488" s="29"/>
      <c r="D488" s="29"/>
      <c r="E488" s="18" t="s">
        <v>4359</v>
      </c>
      <c r="F488" s="28">
        <f t="shared" si="7"/>
        <v>352</v>
      </c>
      <c r="G488" s="18" t="s">
        <v>4360</v>
      </c>
      <c r="H488" s="28">
        <f t="shared" si="8"/>
        <v>93</v>
      </c>
      <c r="I488" s="33" t="s">
        <v>4361</v>
      </c>
      <c r="J488" s="30">
        <f t="shared" si="9"/>
        <v>255</v>
      </c>
      <c r="K488" s="33" t="s">
        <v>4362</v>
      </c>
      <c r="L488" s="18">
        <f t="shared" si="10"/>
        <v>25</v>
      </c>
    </row>
    <row r="489" spans="1:12" ht="14.25" customHeight="1" x14ac:dyDescent="0.2">
      <c r="A489" s="18" t="s">
        <v>2737</v>
      </c>
      <c r="B489" s="18">
        <f t="shared" si="6"/>
        <v>10</v>
      </c>
      <c r="C489" s="29"/>
      <c r="D489" s="29"/>
      <c r="E489" s="18" t="s">
        <v>4740</v>
      </c>
      <c r="F489" s="28">
        <f t="shared" si="7"/>
        <v>62</v>
      </c>
      <c r="G489" s="18" t="s">
        <v>4742</v>
      </c>
      <c r="H489" s="28">
        <f t="shared" si="8"/>
        <v>267</v>
      </c>
      <c r="I489" s="33" t="s">
        <v>4744</v>
      </c>
      <c r="J489" s="30">
        <f t="shared" si="9"/>
        <v>66</v>
      </c>
      <c r="K489" s="33" t="s">
        <v>4745</v>
      </c>
      <c r="L489" s="18">
        <f t="shared" si="10"/>
        <v>25</v>
      </c>
    </row>
    <row r="490" spans="1:12" ht="14.25" customHeight="1" x14ac:dyDescent="0.2">
      <c r="A490" s="18" t="s">
        <v>607</v>
      </c>
      <c r="B490" s="18">
        <f t="shared" si="6"/>
        <v>58</v>
      </c>
      <c r="C490" s="29"/>
      <c r="D490" s="29"/>
      <c r="E490" s="18" t="s">
        <v>608</v>
      </c>
      <c r="F490" s="28">
        <f t="shared" si="7"/>
        <v>100</v>
      </c>
      <c r="G490" s="18" t="s">
        <v>610</v>
      </c>
      <c r="H490" s="28">
        <f t="shared" si="8"/>
        <v>22</v>
      </c>
      <c r="I490" s="33" t="s">
        <v>611</v>
      </c>
      <c r="J490" s="30">
        <f t="shared" si="9"/>
        <v>346</v>
      </c>
      <c r="K490" s="33" t="s">
        <v>612</v>
      </c>
      <c r="L490" s="18">
        <f t="shared" si="10"/>
        <v>24</v>
      </c>
    </row>
    <row r="491" spans="1:12" ht="14.25" customHeight="1" x14ac:dyDescent="0.2">
      <c r="A491" s="18" t="s">
        <v>1974</v>
      </c>
      <c r="B491" s="18">
        <f t="shared" si="6"/>
        <v>151</v>
      </c>
      <c r="C491" s="34" t="s">
        <v>1975</v>
      </c>
      <c r="D491" s="38" t="s">
        <v>133</v>
      </c>
      <c r="E491" s="18" t="s">
        <v>1976</v>
      </c>
      <c r="F491" s="28">
        <f t="shared" si="7"/>
        <v>131</v>
      </c>
      <c r="G491" s="18" t="s">
        <v>1978</v>
      </c>
      <c r="H491" s="28">
        <f t="shared" si="8"/>
        <v>170</v>
      </c>
      <c r="I491" s="33" t="s">
        <v>1979</v>
      </c>
      <c r="J491" s="30">
        <f t="shared" si="9"/>
        <v>54</v>
      </c>
      <c r="K491" s="33" t="s">
        <v>1980</v>
      </c>
      <c r="L491" s="18">
        <f t="shared" si="10"/>
        <v>24</v>
      </c>
    </row>
    <row r="492" spans="1:12" ht="14.25" customHeight="1" x14ac:dyDescent="0.2">
      <c r="A492" s="18" t="s">
        <v>144</v>
      </c>
      <c r="B492" s="18">
        <f t="shared" si="6"/>
        <v>9</v>
      </c>
      <c r="C492" s="29">
        <v>-999</v>
      </c>
      <c r="D492" s="29">
        <v>-999</v>
      </c>
      <c r="E492" s="18" t="s">
        <v>2748</v>
      </c>
      <c r="F492" s="28">
        <f t="shared" si="7"/>
        <v>51</v>
      </c>
      <c r="G492" s="18" t="s">
        <v>2749</v>
      </c>
      <c r="H492" s="28">
        <f t="shared" si="8"/>
        <v>67</v>
      </c>
      <c r="I492" s="33" t="s">
        <v>2750</v>
      </c>
      <c r="J492" s="30">
        <f t="shared" si="9"/>
        <v>30</v>
      </c>
      <c r="K492" s="33" t="s">
        <v>2751</v>
      </c>
      <c r="L492" s="18">
        <f t="shared" si="10"/>
        <v>24</v>
      </c>
    </row>
    <row r="493" spans="1:12" ht="14.25" customHeight="1" x14ac:dyDescent="0.2">
      <c r="A493" s="18" t="s">
        <v>3295</v>
      </c>
      <c r="B493" s="18">
        <f t="shared" si="6"/>
        <v>5</v>
      </c>
      <c r="C493" s="29"/>
      <c r="D493" s="29"/>
      <c r="E493" s="18" t="s">
        <v>3295</v>
      </c>
      <c r="F493" s="28">
        <f t="shared" si="7"/>
        <v>5</v>
      </c>
      <c r="G493" s="18" t="s">
        <v>123</v>
      </c>
      <c r="H493" s="28">
        <f t="shared" si="8"/>
        <v>3</v>
      </c>
      <c r="I493" s="33" t="s">
        <v>3296</v>
      </c>
      <c r="J493" s="30">
        <f t="shared" si="9"/>
        <v>32</v>
      </c>
      <c r="K493" s="33" t="s">
        <v>3297</v>
      </c>
      <c r="L493" s="18">
        <f t="shared" si="10"/>
        <v>24</v>
      </c>
    </row>
    <row r="494" spans="1:12" ht="14.25" customHeight="1" x14ac:dyDescent="0.2">
      <c r="A494" s="18" t="s">
        <v>4344</v>
      </c>
      <c r="B494" s="18">
        <f t="shared" si="6"/>
        <v>19</v>
      </c>
      <c r="C494" s="29"/>
      <c r="D494" s="29"/>
      <c r="E494" s="18" t="s">
        <v>4345</v>
      </c>
      <c r="F494" s="28">
        <f t="shared" si="7"/>
        <v>16</v>
      </c>
      <c r="G494" s="18" t="s">
        <v>4346</v>
      </c>
      <c r="H494" s="28">
        <f t="shared" si="8"/>
        <v>66</v>
      </c>
      <c r="I494" s="33" t="s">
        <v>4347</v>
      </c>
      <c r="J494" s="30">
        <f t="shared" si="9"/>
        <v>37</v>
      </c>
      <c r="K494" s="33" t="s">
        <v>4349</v>
      </c>
      <c r="L494" s="18">
        <f t="shared" si="10"/>
        <v>24</v>
      </c>
    </row>
    <row r="495" spans="1:12" ht="14.25" customHeight="1" x14ac:dyDescent="0.2">
      <c r="A495" s="18" t="s">
        <v>362</v>
      </c>
      <c r="B495" s="18">
        <f t="shared" si="6"/>
        <v>34</v>
      </c>
      <c r="C495" s="29">
        <v>10</v>
      </c>
      <c r="D495" s="29"/>
      <c r="E495" s="18" t="s">
        <v>364</v>
      </c>
      <c r="F495" s="28">
        <f t="shared" si="7"/>
        <v>243</v>
      </c>
      <c r="G495" s="18" t="s">
        <v>365</v>
      </c>
      <c r="H495" s="28">
        <f t="shared" si="8"/>
        <v>10</v>
      </c>
      <c r="I495" s="33" t="s">
        <v>366</v>
      </c>
      <c r="J495" s="30">
        <f t="shared" si="9"/>
        <v>44</v>
      </c>
      <c r="K495" s="33" t="s">
        <v>367</v>
      </c>
      <c r="L495" s="18">
        <f t="shared" si="10"/>
        <v>23</v>
      </c>
    </row>
    <row r="496" spans="1:12" ht="14.25" customHeight="1" x14ac:dyDescent="0.2">
      <c r="A496" s="18" t="s">
        <v>644</v>
      </c>
      <c r="B496" s="18">
        <f t="shared" si="6"/>
        <v>45</v>
      </c>
      <c r="C496" s="29"/>
      <c r="D496" s="29"/>
      <c r="E496" s="18" t="s">
        <v>645</v>
      </c>
      <c r="F496" s="28">
        <f t="shared" si="7"/>
        <v>56</v>
      </c>
      <c r="G496" s="18" t="s">
        <v>647</v>
      </c>
      <c r="H496" s="28">
        <f t="shared" si="8"/>
        <v>16</v>
      </c>
      <c r="I496" s="33" t="s">
        <v>648</v>
      </c>
      <c r="J496" s="30">
        <f t="shared" si="9"/>
        <v>58</v>
      </c>
      <c r="K496" s="33" t="s">
        <v>650</v>
      </c>
      <c r="L496" s="18">
        <f t="shared" si="10"/>
        <v>23</v>
      </c>
    </row>
    <row r="497" spans="1:12" ht="14.25" customHeight="1" x14ac:dyDescent="0.2">
      <c r="A497" s="18" t="s">
        <v>1492</v>
      </c>
      <c r="B497" s="18">
        <f t="shared" si="6"/>
        <v>108</v>
      </c>
      <c r="C497" s="29"/>
      <c r="D497" s="29"/>
      <c r="E497" s="18" t="s">
        <v>1494</v>
      </c>
      <c r="F497" s="28">
        <f t="shared" si="7"/>
        <v>47</v>
      </c>
      <c r="G497" s="18" t="s">
        <v>1495</v>
      </c>
      <c r="H497" s="28">
        <f t="shared" si="8"/>
        <v>45</v>
      </c>
      <c r="I497" s="33" t="s">
        <v>1496</v>
      </c>
      <c r="J497" s="30">
        <f t="shared" si="9"/>
        <v>105</v>
      </c>
      <c r="K497" s="33" t="s">
        <v>1497</v>
      </c>
      <c r="L497" s="18">
        <f t="shared" si="10"/>
        <v>23</v>
      </c>
    </row>
    <row r="498" spans="1:12" ht="14.25" customHeight="1" x14ac:dyDescent="0.2">
      <c r="A498" s="18" t="s">
        <v>1744</v>
      </c>
      <c r="B498" s="18">
        <f t="shared" si="6"/>
        <v>63</v>
      </c>
      <c r="C498" s="29">
        <v>2</v>
      </c>
      <c r="D498" s="29">
        <v>2</v>
      </c>
      <c r="E498" s="18" t="s">
        <v>1745</v>
      </c>
      <c r="F498" s="28">
        <f t="shared" si="7"/>
        <v>20</v>
      </c>
      <c r="G498" s="18" t="s">
        <v>54</v>
      </c>
      <c r="H498" s="28">
        <f t="shared" si="8"/>
        <v>3</v>
      </c>
      <c r="I498" s="33" t="s">
        <v>1746</v>
      </c>
      <c r="J498" s="30">
        <f t="shared" si="9"/>
        <v>19</v>
      </c>
      <c r="K498" s="33" t="s">
        <v>1747</v>
      </c>
      <c r="L498" s="18">
        <f t="shared" si="10"/>
        <v>23</v>
      </c>
    </row>
    <row r="499" spans="1:12" ht="14.25" customHeight="1" x14ac:dyDescent="0.2">
      <c r="A499" s="18" t="s">
        <v>1897</v>
      </c>
      <c r="B499" s="18">
        <f t="shared" si="6"/>
        <v>55</v>
      </c>
      <c r="C499" s="29"/>
      <c r="D499" s="29"/>
      <c r="E499" s="18" t="s">
        <v>1898</v>
      </c>
      <c r="F499" s="28">
        <f t="shared" si="7"/>
        <v>22</v>
      </c>
      <c r="G499" s="18" t="s">
        <v>54</v>
      </c>
      <c r="H499" s="28">
        <f t="shared" si="8"/>
        <v>3</v>
      </c>
      <c r="I499" s="33" t="s">
        <v>1899</v>
      </c>
      <c r="J499" s="30">
        <f t="shared" si="9"/>
        <v>61</v>
      </c>
      <c r="K499" s="33" t="s">
        <v>1900</v>
      </c>
      <c r="L499" s="18">
        <f t="shared" si="10"/>
        <v>23</v>
      </c>
    </row>
    <row r="500" spans="1:12" ht="14.25" customHeight="1" x14ac:dyDescent="0.2">
      <c r="A500" s="18" t="s">
        <v>2793</v>
      </c>
      <c r="B500" s="18">
        <f t="shared" si="6"/>
        <v>31</v>
      </c>
      <c r="C500" s="29"/>
      <c r="D500" s="29"/>
      <c r="E500" s="18" t="s">
        <v>2794</v>
      </c>
      <c r="F500" s="28">
        <f t="shared" si="7"/>
        <v>32</v>
      </c>
      <c r="G500" s="18" t="s">
        <v>2795</v>
      </c>
      <c r="H500" s="28">
        <f t="shared" si="8"/>
        <v>97</v>
      </c>
      <c r="I500" s="33" t="s">
        <v>2796</v>
      </c>
      <c r="J500" s="30">
        <f t="shared" si="9"/>
        <v>55</v>
      </c>
      <c r="K500" s="33" t="s">
        <v>2797</v>
      </c>
      <c r="L500" s="18">
        <f t="shared" si="10"/>
        <v>23</v>
      </c>
    </row>
    <row r="501" spans="1:12" ht="14.25" customHeight="1" x14ac:dyDescent="0.2">
      <c r="A501" s="18" t="s">
        <v>4452</v>
      </c>
      <c r="B501" s="18">
        <f t="shared" si="6"/>
        <v>20</v>
      </c>
      <c r="C501" s="29"/>
      <c r="D501" s="29"/>
      <c r="E501" s="18" t="s">
        <v>4453</v>
      </c>
      <c r="F501" s="28">
        <f t="shared" si="7"/>
        <v>15</v>
      </c>
      <c r="G501" s="18" t="s">
        <v>71</v>
      </c>
      <c r="H501" s="28">
        <f t="shared" si="8"/>
        <v>4</v>
      </c>
      <c r="I501" s="33" t="s">
        <v>4454</v>
      </c>
      <c r="J501" s="30">
        <f t="shared" si="9"/>
        <v>106</v>
      </c>
      <c r="K501" s="33" t="s">
        <v>4455</v>
      </c>
      <c r="L501" s="18">
        <f t="shared" si="10"/>
        <v>23</v>
      </c>
    </row>
    <row r="502" spans="1:12" ht="14.25" customHeight="1" x14ac:dyDescent="0.2">
      <c r="A502" s="18" t="s">
        <v>2344</v>
      </c>
      <c r="B502" s="18">
        <f t="shared" si="6"/>
        <v>62</v>
      </c>
      <c r="C502" s="34"/>
      <c r="D502" s="34"/>
      <c r="E502" s="18" t="s">
        <v>2345</v>
      </c>
      <c r="F502" s="28">
        <f t="shared" si="7"/>
        <v>345</v>
      </c>
      <c r="G502" s="18" t="s">
        <v>2347</v>
      </c>
      <c r="H502" s="28">
        <f t="shared" si="8"/>
        <v>381</v>
      </c>
      <c r="I502" s="33" t="s">
        <v>2349</v>
      </c>
      <c r="J502" s="30">
        <f t="shared" si="9"/>
        <v>67</v>
      </c>
      <c r="K502" s="33" t="s">
        <v>2350</v>
      </c>
      <c r="L502" s="18">
        <f t="shared" si="10"/>
        <v>22</v>
      </c>
    </row>
    <row r="503" spans="1:12" ht="14.25" customHeight="1" x14ac:dyDescent="0.2">
      <c r="A503" s="18" t="s">
        <v>2363</v>
      </c>
      <c r="B503" s="18">
        <f t="shared" si="6"/>
        <v>13</v>
      </c>
      <c r="C503" s="29"/>
      <c r="D503" s="29"/>
      <c r="E503" s="18" t="s">
        <v>2364</v>
      </c>
      <c r="F503" s="28">
        <f t="shared" si="7"/>
        <v>81</v>
      </c>
      <c r="G503" s="18" t="s">
        <v>2365</v>
      </c>
      <c r="H503" s="28">
        <f t="shared" si="8"/>
        <v>30</v>
      </c>
      <c r="I503" s="33" t="s">
        <v>2366</v>
      </c>
      <c r="J503" s="30">
        <f t="shared" si="9"/>
        <v>27</v>
      </c>
      <c r="K503" s="33" t="s">
        <v>2367</v>
      </c>
      <c r="L503" s="18">
        <f t="shared" si="10"/>
        <v>22</v>
      </c>
    </row>
    <row r="504" spans="1:12" ht="14.25" customHeight="1" x14ac:dyDescent="0.2">
      <c r="A504" s="18" t="s">
        <v>2808</v>
      </c>
      <c r="B504" s="18">
        <f t="shared" si="6"/>
        <v>96</v>
      </c>
      <c r="C504" s="29"/>
      <c r="D504" s="29"/>
      <c r="E504" s="18" t="s">
        <v>2810</v>
      </c>
      <c r="F504" s="28">
        <f t="shared" si="7"/>
        <v>81</v>
      </c>
      <c r="G504" s="18" t="s">
        <v>2811</v>
      </c>
      <c r="H504" s="28">
        <f t="shared" si="8"/>
        <v>51</v>
      </c>
      <c r="I504" s="33" t="s">
        <v>2812</v>
      </c>
      <c r="J504" s="30">
        <f t="shared" si="9"/>
        <v>79</v>
      </c>
      <c r="K504" s="33" t="s">
        <v>2813</v>
      </c>
      <c r="L504" s="18">
        <f t="shared" si="10"/>
        <v>22</v>
      </c>
    </row>
    <row r="505" spans="1:12" ht="14.25" customHeight="1" x14ac:dyDescent="0.2">
      <c r="A505" s="18" t="s">
        <v>3762</v>
      </c>
      <c r="B505" s="18">
        <f t="shared" si="6"/>
        <v>17</v>
      </c>
      <c r="C505" s="32">
        <v>10</v>
      </c>
      <c r="D505" s="32">
        <v>6</v>
      </c>
      <c r="E505" s="18" t="s">
        <v>3763</v>
      </c>
      <c r="F505" s="28">
        <f t="shared" si="7"/>
        <v>39</v>
      </c>
      <c r="G505" s="18" t="s">
        <v>3764</v>
      </c>
      <c r="H505" s="28">
        <f t="shared" si="8"/>
        <v>57</v>
      </c>
      <c r="I505" s="33" t="s">
        <v>2327</v>
      </c>
      <c r="J505" s="30">
        <f t="shared" si="9"/>
        <v>5</v>
      </c>
      <c r="K505" s="33" t="s">
        <v>3765</v>
      </c>
      <c r="L505" s="18">
        <f t="shared" si="10"/>
        <v>22</v>
      </c>
    </row>
    <row r="506" spans="1:12" ht="14.25" customHeight="1" x14ac:dyDescent="0.2">
      <c r="A506" s="18" t="s">
        <v>276</v>
      </c>
      <c r="B506" s="18">
        <f t="shared" si="6"/>
        <v>27</v>
      </c>
      <c r="C506" s="29">
        <v>6</v>
      </c>
      <c r="D506" s="29">
        <v>6</v>
      </c>
      <c r="E506" s="18" t="s">
        <v>277</v>
      </c>
      <c r="F506" s="28">
        <f t="shared" si="7"/>
        <v>131</v>
      </c>
      <c r="G506" s="18" t="s">
        <v>279</v>
      </c>
      <c r="H506" s="28">
        <f t="shared" si="8"/>
        <v>63</v>
      </c>
      <c r="I506" s="33" t="s">
        <v>280</v>
      </c>
      <c r="J506" s="30">
        <f t="shared" si="9"/>
        <v>68</v>
      </c>
      <c r="K506" s="33" t="s">
        <v>281</v>
      </c>
      <c r="L506" s="18">
        <f t="shared" si="10"/>
        <v>21</v>
      </c>
    </row>
    <row r="507" spans="1:12" ht="14.25" customHeight="1" x14ac:dyDescent="0.2">
      <c r="A507" s="18" t="s">
        <v>523</v>
      </c>
      <c r="B507" s="18">
        <f t="shared" si="6"/>
        <v>126</v>
      </c>
      <c r="C507" s="29"/>
      <c r="D507" s="29"/>
      <c r="E507" s="18" t="s">
        <v>525</v>
      </c>
      <c r="F507" s="28">
        <f t="shared" si="7"/>
        <v>65</v>
      </c>
      <c r="G507" s="18" t="s">
        <v>526</v>
      </c>
      <c r="H507" s="28">
        <f t="shared" si="8"/>
        <v>179</v>
      </c>
      <c r="I507" s="33" t="s">
        <v>527</v>
      </c>
      <c r="J507" s="30">
        <f t="shared" si="9"/>
        <v>194</v>
      </c>
      <c r="K507" s="33" t="s">
        <v>528</v>
      </c>
      <c r="L507" s="18">
        <f t="shared" si="10"/>
        <v>21</v>
      </c>
    </row>
    <row r="508" spans="1:12" ht="14.25" customHeight="1" x14ac:dyDescent="0.2">
      <c r="A508" s="18" t="s">
        <v>54</v>
      </c>
      <c r="B508" s="18">
        <f t="shared" si="6"/>
        <v>3</v>
      </c>
      <c r="C508" s="29">
        <v>-99</v>
      </c>
      <c r="D508" s="29">
        <v>-99</v>
      </c>
      <c r="E508" s="18" t="s">
        <v>1409</v>
      </c>
      <c r="F508" s="28">
        <f t="shared" si="7"/>
        <v>60</v>
      </c>
      <c r="G508" s="18" t="s">
        <v>1410</v>
      </c>
      <c r="H508" s="28">
        <f t="shared" si="8"/>
        <v>65</v>
      </c>
      <c r="I508" s="33" t="s">
        <v>1411</v>
      </c>
      <c r="J508" s="30">
        <f t="shared" si="9"/>
        <v>64</v>
      </c>
      <c r="K508" s="33" t="s">
        <v>1412</v>
      </c>
      <c r="L508" s="18">
        <f t="shared" si="10"/>
        <v>21</v>
      </c>
    </row>
    <row r="509" spans="1:12" ht="14.25" customHeight="1" x14ac:dyDescent="0.2">
      <c r="A509" s="18" t="s">
        <v>1588</v>
      </c>
      <c r="B509" s="18">
        <f t="shared" si="6"/>
        <v>25</v>
      </c>
      <c r="C509" s="29"/>
      <c r="D509" s="29"/>
      <c r="E509" s="18" t="s">
        <v>1589</v>
      </c>
      <c r="F509" s="28">
        <f t="shared" si="7"/>
        <v>23</v>
      </c>
      <c r="G509" s="18" t="s">
        <v>1591</v>
      </c>
      <c r="H509" s="28">
        <f t="shared" si="8"/>
        <v>18</v>
      </c>
      <c r="I509" s="33" t="s">
        <v>1592</v>
      </c>
      <c r="J509" s="30">
        <f t="shared" si="9"/>
        <v>30</v>
      </c>
      <c r="K509" s="33" t="s">
        <v>1593</v>
      </c>
      <c r="L509" s="18">
        <f t="shared" si="10"/>
        <v>21</v>
      </c>
    </row>
    <row r="510" spans="1:12" ht="14.25" customHeight="1" x14ac:dyDescent="0.2">
      <c r="A510" s="18" t="s">
        <v>1754</v>
      </c>
      <c r="B510" s="18">
        <f t="shared" si="6"/>
        <v>10</v>
      </c>
      <c r="C510" s="32">
        <v>-999</v>
      </c>
      <c r="D510" s="32"/>
      <c r="E510" s="18" t="s">
        <v>1755</v>
      </c>
      <c r="F510" s="28">
        <f t="shared" si="7"/>
        <v>66</v>
      </c>
      <c r="G510" s="18" t="s">
        <v>1756</v>
      </c>
      <c r="H510" s="28">
        <f t="shared" si="8"/>
        <v>11</v>
      </c>
      <c r="I510" s="33" t="s">
        <v>1757</v>
      </c>
      <c r="J510" s="30">
        <f t="shared" si="9"/>
        <v>93</v>
      </c>
      <c r="K510" s="33" t="s">
        <v>1758</v>
      </c>
      <c r="L510" s="18">
        <f t="shared" si="10"/>
        <v>21</v>
      </c>
    </row>
    <row r="511" spans="1:12" ht="14.25" customHeight="1" x14ac:dyDescent="0.2">
      <c r="A511" s="18" t="s">
        <v>1997</v>
      </c>
      <c r="B511" s="18">
        <f t="shared" si="6"/>
        <v>93</v>
      </c>
      <c r="C511" s="34" t="s">
        <v>159</v>
      </c>
      <c r="D511" s="45" t="s">
        <v>1719</v>
      </c>
      <c r="E511" s="18" t="s">
        <v>1998</v>
      </c>
      <c r="F511" s="28">
        <f t="shared" si="7"/>
        <v>75</v>
      </c>
      <c r="G511" s="18" t="s">
        <v>1999</v>
      </c>
      <c r="H511" s="28">
        <f t="shared" si="8"/>
        <v>103</v>
      </c>
      <c r="I511" s="33" t="s">
        <v>2000</v>
      </c>
      <c r="J511" s="30">
        <f t="shared" si="9"/>
        <v>118</v>
      </c>
      <c r="K511" s="33" t="s">
        <v>1412</v>
      </c>
      <c r="L511" s="18">
        <f t="shared" si="10"/>
        <v>21</v>
      </c>
    </row>
    <row r="512" spans="1:12" ht="14.25" customHeight="1" x14ac:dyDescent="0.2">
      <c r="A512" s="18" t="s">
        <v>2002</v>
      </c>
      <c r="B512" s="18">
        <f t="shared" si="6"/>
        <v>32</v>
      </c>
      <c r="C512" s="29"/>
      <c r="D512" s="29"/>
      <c r="E512" s="18" t="s">
        <v>2003</v>
      </c>
      <c r="F512" s="28">
        <f t="shared" si="7"/>
        <v>27</v>
      </c>
      <c r="G512" s="18" t="s">
        <v>2004</v>
      </c>
      <c r="H512" s="28">
        <f t="shared" si="8"/>
        <v>81</v>
      </c>
      <c r="I512" s="33" t="s">
        <v>2005</v>
      </c>
      <c r="J512" s="30">
        <f t="shared" si="9"/>
        <v>33</v>
      </c>
      <c r="K512" s="33" t="s">
        <v>2006</v>
      </c>
      <c r="L512" s="18">
        <f t="shared" si="10"/>
        <v>21</v>
      </c>
    </row>
    <row r="513" spans="1:12" ht="14.25" customHeight="1" x14ac:dyDescent="0.2">
      <c r="A513" s="18" t="s">
        <v>54</v>
      </c>
      <c r="B513" s="18">
        <f t="shared" ref="B513:B767" si="11">LEN(A513)</f>
        <v>3</v>
      </c>
      <c r="C513" s="29">
        <v>-99</v>
      </c>
      <c r="D513" s="29">
        <v>-99</v>
      </c>
      <c r="E513" s="18" t="s">
        <v>54</v>
      </c>
      <c r="F513" s="28">
        <f t="shared" ref="F513:F767" si="12">LEN(E513)</f>
        <v>3</v>
      </c>
      <c r="G513" s="18" t="s">
        <v>1886</v>
      </c>
      <c r="H513" s="28">
        <f t="shared" ref="H513:H767" si="13">LEN(G513)</f>
        <v>2</v>
      </c>
      <c r="I513" s="33" t="s">
        <v>2161</v>
      </c>
      <c r="J513" s="30">
        <f t="shared" ref="J513:J767" si="14">LEN(I513)</f>
        <v>21</v>
      </c>
      <c r="K513" s="33" t="s">
        <v>2162</v>
      </c>
      <c r="L513" s="18">
        <f t="shared" ref="L513:L767" si="15">LEN(K513)</f>
        <v>21</v>
      </c>
    </row>
    <row r="514" spans="1:12" ht="14.25" customHeight="1" x14ac:dyDescent="0.2">
      <c r="A514" s="18" t="s">
        <v>2409</v>
      </c>
      <c r="B514" s="18">
        <f t="shared" si="11"/>
        <v>12</v>
      </c>
      <c r="C514" s="29"/>
      <c r="D514" s="29"/>
      <c r="E514" s="18" t="s">
        <v>2410</v>
      </c>
      <c r="F514" s="28">
        <f t="shared" si="12"/>
        <v>114</v>
      </c>
      <c r="G514" s="18" t="s">
        <v>2412</v>
      </c>
      <c r="H514" s="28">
        <f t="shared" si="13"/>
        <v>38</v>
      </c>
      <c r="I514" s="33" t="s">
        <v>2413</v>
      </c>
      <c r="J514" s="30">
        <f t="shared" si="14"/>
        <v>33</v>
      </c>
      <c r="K514" s="33" t="s">
        <v>2414</v>
      </c>
      <c r="L514" s="18">
        <f t="shared" si="15"/>
        <v>21</v>
      </c>
    </row>
    <row r="515" spans="1:12" ht="14.25" customHeight="1" x14ac:dyDescent="0.2">
      <c r="A515" s="18" t="s">
        <v>3433</v>
      </c>
      <c r="B515" s="18">
        <f t="shared" si="11"/>
        <v>78</v>
      </c>
      <c r="C515" s="29"/>
      <c r="D515" s="29"/>
      <c r="E515" s="18" t="s">
        <v>3434</v>
      </c>
      <c r="F515" s="28">
        <f t="shared" si="12"/>
        <v>17</v>
      </c>
      <c r="G515" s="18" t="s">
        <v>54</v>
      </c>
      <c r="H515" s="28">
        <f t="shared" si="13"/>
        <v>3</v>
      </c>
      <c r="I515" s="33" t="s">
        <v>3435</v>
      </c>
      <c r="J515" s="30">
        <f t="shared" si="14"/>
        <v>64</v>
      </c>
      <c r="K515" s="33" t="s">
        <v>3436</v>
      </c>
      <c r="L515" s="18">
        <f t="shared" si="15"/>
        <v>21</v>
      </c>
    </row>
    <row r="516" spans="1:12" ht="14.25" customHeight="1" x14ac:dyDescent="0.2">
      <c r="A516" s="18" t="s">
        <v>3536</v>
      </c>
      <c r="B516" s="18">
        <f t="shared" si="11"/>
        <v>317</v>
      </c>
      <c r="C516" s="29"/>
      <c r="D516" s="29"/>
      <c r="E516" s="18" t="s">
        <v>3537</v>
      </c>
      <c r="F516" s="28">
        <f t="shared" si="12"/>
        <v>275</v>
      </c>
      <c r="G516" s="18" t="s">
        <v>3538</v>
      </c>
      <c r="H516" s="28">
        <f t="shared" si="13"/>
        <v>82</v>
      </c>
      <c r="I516" s="33" t="s">
        <v>3539</v>
      </c>
      <c r="J516" s="30">
        <f t="shared" si="14"/>
        <v>324</v>
      </c>
      <c r="K516" s="33" t="s">
        <v>3541</v>
      </c>
      <c r="L516" s="18">
        <f t="shared" si="15"/>
        <v>21</v>
      </c>
    </row>
    <row r="517" spans="1:12" ht="14.25" customHeight="1" x14ac:dyDescent="0.2">
      <c r="A517" s="18" t="s">
        <v>123</v>
      </c>
      <c r="B517" s="18">
        <f t="shared" si="11"/>
        <v>3</v>
      </c>
      <c r="C517" s="29"/>
      <c r="D517" s="29"/>
      <c r="E517" s="18" t="s">
        <v>3889</v>
      </c>
      <c r="F517" s="28">
        <f t="shared" si="12"/>
        <v>14</v>
      </c>
      <c r="G517" s="18" t="s">
        <v>3890</v>
      </c>
      <c r="H517" s="28">
        <f t="shared" si="13"/>
        <v>71</v>
      </c>
      <c r="I517" s="33" t="s">
        <v>3891</v>
      </c>
      <c r="J517" s="30">
        <f t="shared" si="14"/>
        <v>134</v>
      </c>
      <c r="K517" s="33" t="s">
        <v>3892</v>
      </c>
      <c r="L517" s="18">
        <f t="shared" si="15"/>
        <v>21</v>
      </c>
    </row>
    <row r="518" spans="1:12" ht="14.25" customHeight="1" x14ac:dyDescent="0.2">
      <c r="A518" s="18" t="s">
        <v>4000</v>
      </c>
      <c r="B518" s="18">
        <f t="shared" si="11"/>
        <v>42</v>
      </c>
      <c r="C518" s="29"/>
      <c r="D518" s="29"/>
      <c r="E518" s="18" t="s">
        <v>4001</v>
      </c>
      <c r="F518" s="28">
        <f t="shared" si="12"/>
        <v>76</v>
      </c>
      <c r="G518" s="18" t="s">
        <v>4002</v>
      </c>
      <c r="H518" s="28">
        <f t="shared" si="13"/>
        <v>111</v>
      </c>
      <c r="I518" s="33" t="s">
        <v>4003</v>
      </c>
      <c r="J518" s="30">
        <f t="shared" si="14"/>
        <v>32</v>
      </c>
      <c r="K518" s="33" t="s">
        <v>4004</v>
      </c>
      <c r="L518" s="18">
        <f t="shared" si="15"/>
        <v>21</v>
      </c>
    </row>
    <row r="519" spans="1:12" ht="14.25" customHeight="1" x14ac:dyDescent="0.2">
      <c r="A519" s="18" t="s">
        <v>4447</v>
      </c>
      <c r="B519" s="18">
        <f t="shared" si="11"/>
        <v>61</v>
      </c>
      <c r="C519" s="39" t="s">
        <v>2669</v>
      </c>
      <c r="D519" s="39" t="s">
        <v>125</v>
      </c>
      <c r="E519" s="18" t="s">
        <v>4448</v>
      </c>
      <c r="F519" s="28">
        <f t="shared" si="12"/>
        <v>31</v>
      </c>
      <c r="G519" s="18" t="s">
        <v>4449</v>
      </c>
      <c r="H519" s="28">
        <f t="shared" si="13"/>
        <v>119</v>
      </c>
      <c r="I519" s="33" t="s">
        <v>4450</v>
      </c>
      <c r="J519" s="30">
        <f t="shared" si="14"/>
        <v>13</v>
      </c>
      <c r="K519" s="33" t="s">
        <v>1412</v>
      </c>
      <c r="L519" s="18">
        <f t="shared" si="15"/>
        <v>21</v>
      </c>
    </row>
    <row r="520" spans="1:12" ht="14.25" customHeight="1" x14ac:dyDescent="0.2">
      <c r="A520" s="18" t="s">
        <v>4484</v>
      </c>
      <c r="B520" s="18">
        <f t="shared" si="11"/>
        <v>5</v>
      </c>
      <c r="C520" s="29"/>
      <c r="D520" s="29"/>
      <c r="E520" s="18" t="s">
        <v>4485</v>
      </c>
      <c r="F520" s="28">
        <f t="shared" si="12"/>
        <v>23</v>
      </c>
      <c r="G520" s="18" t="s">
        <v>4486</v>
      </c>
      <c r="H520" s="28">
        <f t="shared" si="13"/>
        <v>80</v>
      </c>
      <c r="I520" s="33" t="s">
        <v>4487</v>
      </c>
      <c r="J520" s="30">
        <f t="shared" si="14"/>
        <v>99</v>
      </c>
      <c r="K520" s="33" t="s">
        <v>4488</v>
      </c>
      <c r="L520" s="18">
        <f t="shared" si="15"/>
        <v>21</v>
      </c>
    </row>
    <row r="521" spans="1:12" ht="14.25" customHeight="1" x14ac:dyDescent="0.2">
      <c r="A521" s="18" t="s">
        <v>2390</v>
      </c>
      <c r="B521" s="18">
        <f t="shared" si="11"/>
        <v>25</v>
      </c>
      <c r="C521" s="29"/>
      <c r="D521" s="29"/>
      <c r="E521" s="18" t="s">
        <v>2391</v>
      </c>
      <c r="F521" s="28">
        <f t="shared" si="12"/>
        <v>20</v>
      </c>
      <c r="G521" s="18" t="s">
        <v>284</v>
      </c>
      <c r="H521" s="28">
        <f t="shared" si="13"/>
        <v>3</v>
      </c>
      <c r="I521" s="33" t="s">
        <v>2392</v>
      </c>
      <c r="J521" s="30">
        <f t="shared" si="14"/>
        <v>50</v>
      </c>
      <c r="K521" s="33" t="s">
        <v>2393</v>
      </c>
      <c r="L521" s="18">
        <f t="shared" si="15"/>
        <v>20</v>
      </c>
    </row>
    <row r="522" spans="1:12" ht="14.25" customHeight="1" x14ac:dyDescent="0.2">
      <c r="A522" s="18" t="s">
        <v>2855</v>
      </c>
      <c r="B522" s="18">
        <f t="shared" si="11"/>
        <v>57</v>
      </c>
      <c r="C522" s="29"/>
      <c r="D522" s="29"/>
      <c r="E522" s="18" t="s">
        <v>2856</v>
      </c>
      <c r="F522" s="28">
        <f t="shared" si="12"/>
        <v>44</v>
      </c>
      <c r="G522" s="18" t="s">
        <v>898</v>
      </c>
      <c r="H522" s="28">
        <f t="shared" si="13"/>
        <v>3</v>
      </c>
      <c r="I522" s="33" t="s">
        <v>2857</v>
      </c>
      <c r="J522" s="30">
        <f t="shared" si="14"/>
        <v>40</v>
      </c>
      <c r="K522" s="33" t="s">
        <v>2859</v>
      </c>
      <c r="L522" s="18">
        <f t="shared" si="15"/>
        <v>20</v>
      </c>
    </row>
    <row r="523" spans="1:12" ht="14.25" customHeight="1" x14ac:dyDescent="0.2">
      <c r="A523" s="18" t="s">
        <v>3894</v>
      </c>
      <c r="B523" s="18">
        <f t="shared" si="11"/>
        <v>139</v>
      </c>
      <c r="C523" s="29"/>
      <c r="D523" s="29"/>
      <c r="E523" s="18" t="s">
        <v>3896</v>
      </c>
      <c r="F523" s="28">
        <f t="shared" si="12"/>
        <v>195</v>
      </c>
      <c r="G523" s="18" t="s">
        <v>3898</v>
      </c>
      <c r="H523" s="28">
        <f t="shared" si="13"/>
        <v>241</v>
      </c>
      <c r="I523" s="33" t="s">
        <v>3899</v>
      </c>
      <c r="J523" s="30">
        <f t="shared" si="14"/>
        <v>179</v>
      </c>
      <c r="K523" s="33" t="s">
        <v>3900</v>
      </c>
      <c r="L523" s="18">
        <f t="shared" si="15"/>
        <v>20</v>
      </c>
    </row>
    <row r="524" spans="1:12" ht="14.25" customHeight="1" x14ac:dyDescent="0.2">
      <c r="A524" s="18" t="s">
        <v>3936</v>
      </c>
      <c r="B524" s="18">
        <f t="shared" si="11"/>
        <v>31</v>
      </c>
      <c r="C524" s="29"/>
      <c r="D524" s="29"/>
      <c r="E524" s="18" t="s">
        <v>242</v>
      </c>
      <c r="F524" s="28">
        <f t="shared" si="12"/>
        <v>2</v>
      </c>
      <c r="G524" s="18" t="s">
        <v>123</v>
      </c>
      <c r="H524" s="28">
        <f t="shared" si="13"/>
        <v>3</v>
      </c>
      <c r="I524" s="33" t="s">
        <v>3937</v>
      </c>
      <c r="J524" s="30">
        <f t="shared" si="14"/>
        <v>13</v>
      </c>
      <c r="K524" s="33" t="s">
        <v>3938</v>
      </c>
      <c r="L524" s="18">
        <f t="shared" si="15"/>
        <v>20</v>
      </c>
    </row>
    <row r="525" spans="1:12" ht="14.25" customHeight="1" x14ac:dyDescent="0.2">
      <c r="A525" s="18" t="s">
        <v>4524</v>
      </c>
      <c r="B525" s="18">
        <f t="shared" si="11"/>
        <v>62</v>
      </c>
      <c r="C525" s="29"/>
      <c r="D525" s="29"/>
      <c r="E525" s="18" t="s">
        <v>4525</v>
      </c>
      <c r="F525" s="28">
        <f t="shared" si="12"/>
        <v>121</v>
      </c>
      <c r="G525" s="18" t="s">
        <v>54</v>
      </c>
      <c r="H525" s="28">
        <f t="shared" si="13"/>
        <v>3</v>
      </c>
      <c r="I525" s="33" t="s">
        <v>4526</v>
      </c>
      <c r="J525" s="30">
        <f t="shared" si="14"/>
        <v>68</v>
      </c>
      <c r="K525" s="33" t="s">
        <v>4527</v>
      </c>
      <c r="L525" s="18">
        <f t="shared" si="15"/>
        <v>20</v>
      </c>
    </row>
    <row r="526" spans="1:12" ht="14.25" customHeight="1" x14ac:dyDescent="0.2">
      <c r="A526" s="18" t="s">
        <v>4856</v>
      </c>
      <c r="B526" s="18">
        <f t="shared" si="11"/>
        <v>534</v>
      </c>
      <c r="C526" s="29"/>
      <c r="D526" s="29"/>
      <c r="E526" s="18" t="s">
        <v>4858</v>
      </c>
      <c r="F526" s="28">
        <f t="shared" si="12"/>
        <v>366</v>
      </c>
      <c r="G526" s="18" t="s">
        <v>54</v>
      </c>
      <c r="H526" s="28">
        <f t="shared" si="13"/>
        <v>3</v>
      </c>
      <c r="I526" s="33" t="s">
        <v>4859</v>
      </c>
      <c r="J526" s="30">
        <f t="shared" si="14"/>
        <v>117</v>
      </c>
      <c r="K526" s="33" t="s">
        <v>3900</v>
      </c>
      <c r="L526" s="18">
        <f t="shared" si="15"/>
        <v>20</v>
      </c>
    </row>
    <row r="527" spans="1:12" ht="14.25" customHeight="1" x14ac:dyDescent="0.2">
      <c r="A527" s="18" t="s">
        <v>489</v>
      </c>
      <c r="B527" s="18">
        <f t="shared" si="11"/>
        <v>72</v>
      </c>
      <c r="C527" s="36" t="s">
        <v>490</v>
      </c>
      <c r="D527" s="32" t="s">
        <v>491</v>
      </c>
      <c r="E527" s="18" t="s">
        <v>492</v>
      </c>
      <c r="F527" s="28">
        <f t="shared" si="12"/>
        <v>50</v>
      </c>
      <c r="G527" s="18" t="s">
        <v>494</v>
      </c>
      <c r="H527" s="28">
        <f t="shared" si="13"/>
        <v>48</v>
      </c>
      <c r="I527" s="33" t="s">
        <v>495</v>
      </c>
      <c r="J527" s="30">
        <f t="shared" si="14"/>
        <v>61</v>
      </c>
      <c r="K527" s="33" t="s">
        <v>497</v>
      </c>
      <c r="L527" s="18">
        <f t="shared" si="15"/>
        <v>19</v>
      </c>
    </row>
    <row r="528" spans="1:12" ht="14.25" customHeight="1" x14ac:dyDescent="0.2">
      <c r="A528" s="18" t="s">
        <v>904</v>
      </c>
      <c r="B528" s="18">
        <f t="shared" si="11"/>
        <v>13</v>
      </c>
      <c r="C528" s="32">
        <v>1</v>
      </c>
      <c r="D528" s="32">
        <v>1</v>
      </c>
      <c r="E528" s="18" t="s">
        <v>905</v>
      </c>
      <c r="F528" s="28">
        <f t="shared" si="12"/>
        <v>114</v>
      </c>
      <c r="G528" s="18" t="s">
        <v>907</v>
      </c>
      <c r="H528" s="28">
        <f t="shared" si="13"/>
        <v>28</v>
      </c>
      <c r="I528" s="33" t="s">
        <v>909</v>
      </c>
      <c r="J528" s="30">
        <f t="shared" si="14"/>
        <v>36</v>
      </c>
      <c r="K528" s="33" t="s">
        <v>910</v>
      </c>
      <c r="L528" s="18">
        <f t="shared" si="15"/>
        <v>19</v>
      </c>
    </row>
    <row r="529" spans="1:12" ht="14.25" customHeight="1" x14ac:dyDescent="0.2">
      <c r="A529" s="18" t="s">
        <v>54</v>
      </c>
      <c r="B529" s="18">
        <f t="shared" si="11"/>
        <v>3</v>
      </c>
      <c r="C529" s="29"/>
      <c r="D529" s="29"/>
      <c r="E529" s="18" t="s">
        <v>1761</v>
      </c>
      <c r="F529" s="28">
        <f t="shared" si="12"/>
        <v>104</v>
      </c>
      <c r="G529" s="18" t="s">
        <v>1763</v>
      </c>
      <c r="H529" s="28">
        <f t="shared" si="13"/>
        <v>17</v>
      </c>
      <c r="I529" s="33" t="s">
        <v>1764</v>
      </c>
      <c r="J529" s="30">
        <f t="shared" si="14"/>
        <v>45</v>
      </c>
      <c r="K529" s="33" t="s">
        <v>1765</v>
      </c>
      <c r="L529" s="18">
        <f t="shared" si="15"/>
        <v>19</v>
      </c>
    </row>
    <row r="530" spans="1:12" ht="14.25" customHeight="1" x14ac:dyDescent="0.2">
      <c r="A530" s="18" t="s">
        <v>185</v>
      </c>
      <c r="B530" s="18">
        <f t="shared" si="11"/>
        <v>2</v>
      </c>
      <c r="C530" s="29"/>
      <c r="D530" s="29"/>
      <c r="E530" s="18" t="s">
        <v>1802</v>
      </c>
      <c r="F530" s="28">
        <f t="shared" si="12"/>
        <v>12</v>
      </c>
      <c r="G530" s="18" t="s">
        <v>284</v>
      </c>
      <c r="H530" s="28">
        <f t="shared" si="13"/>
        <v>3</v>
      </c>
      <c r="I530" s="33" t="s">
        <v>1803</v>
      </c>
      <c r="J530" s="30">
        <f t="shared" si="14"/>
        <v>18</v>
      </c>
      <c r="K530" s="33" t="s">
        <v>1804</v>
      </c>
      <c r="L530" s="18">
        <f t="shared" si="15"/>
        <v>19</v>
      </c>
    </row>
    <row r="531" spans="1:12" ht="14.25" customHeight="1" x14ac:dyDescent="0.2">
      <c r="A531" s="18" t="s">
        <v>561</v>
      </c>
      <c r="B531" s="18">
        <f t="shared" si="11"/>
        <v>19</v>
      </c>
      <c r="C531" s="34">
        <v>0</v>
      </c>
      <c r="D531" s="34" t="s">
        <v>125</v>
      </c>
      <c r="E531" s="18" t="s">
        <v>563</v>
      </c>
      <c r="F531" s="28">
        <f t="shared" si="12"/>
        <v>36</v>
      </c>
      <c r="G531" s="18" t="s">
        <v>564</v>
      </c>
      <c r="H531" s="28">
        <f t="shared" si="13"/>
        <v>47</v>
      </c>
      <c r="I531" s="33" t="s">
        <v>565</v>
      </c>
      <c r="J531" s="30">
        <f t="shared" si="14"/>
        <v>24</v>
      </c>
      <c r="K531" s="33" t="s">
        <v>566</v>
      </c>
      <c r="L531" s="18">
        <f t="shared" si="15"/>
        <v>18</v>
      </c>
    </row>
    <row r="532" spans="1:12" ht="14.25" customHeight="1" x14ac:dyDescent="0.2">
      <c r="A532" s="18" t="s">
        <v>672</v>
      </c>
      <c r="B532" s="18">
        <f t="shared" si="11"/>
        <v>4</v>
      </c>
      <c r="C532" s="29"/>
      <c r="D532" s="29"/>
      <c r="E532" s="18" t="s">
        <v>673</v>
      </c>
      <c r="F532" s="28">
        <f t="shared" si="12"/>
        <v>8</v>
      </c>
      <c r="G532" s="18" t="s">
        <v>674</v>
      </c>
      <c r="H532" s="28">
        <f t="shared" si="13"/>
        <v>52</v>
      </c>
      <c r="I532" s="33" t="s">
        <v>675</v>
      </c>
      <c r="J532" s="30">
        <f t="shared" si="14"/>
        <v>10</v>
      </c>
      <c r="K532" s="33" t="s">
        <v>676</v>
      </c>
      <c r="L532" s="18">
        <f t="shared" si="15"/>
        <v>18</v>
      </c>
    </row>
    <row r="533" spans="1:12" ht="14.25" customHeight="1" x14ac:dyDescent="0.2">
      <c r="A533" s="18" t="s">
        <v>1943</v>
      </c>
      <c r="B533" s="18">
        <f t="shared" si="11"/>
        <v>9</v>
      </c>
      <c r="C533" s="29"/>
      <c r="D533" s="29"/>
      <c r="E533" s="18" t="s">
        <v>1944</v>
      </c>
      <c r="F533" s="28">
        <f t="shared" si="12"/>
        <v>494</v>
      </c>
      <c r="G533" s="18" t="s">
        <v>1946</v>
      </c>
      <c r="H533" s="28">
        <f t="shared" si="13"/>
        <v>166</v>
      </c>
      <c r="I533" s="33" t="s">
        <v>1947</v>
      </c>
      <c r="J533" s="30">
        <f t="shared" si="14"/>
        <v>88</v>
      </c>
      <c r="K533" s="33" t="s">
        <v>1948</v>
      </c>
      <c r="L533" s="18">
        <f t="shared" si="15"/>
        <v>18</v>
      </c>
    </row>
    <row r="534" spans="1:12" ht="14.25" customHeight="1" x14ac:dyDescent="0.2">
      <c r="A534" s="18" t="s">
        <v>54</v>
      </c>
      <c r="B534" s="18">
        <f t="shared" si="11"/>
        <v>3</v>
      </c>
      <c r="C534" s="29"/>
      <c r="D534" s="29"/>
      <c r="E534" s="18" t="s">
        <v>2212</v>
      </c>
      <c r="F534" s="28">
        <f t="shared" si="12"/>
        <v>172</v>
      </c>
      <c r="G534" s="18" t="s">
        <v>2213</v>
      </c>
      <c r="H534" s="28">
        <f t="shared" si="13"/>
        <v>100</v>
      </c>
      <c r="I534" s="33" t="s">
        <v>2214</v>
      </c>
      <c r="J534" s="30">
        <f t="shared" si="14"/>
        <v>23</v>
      </c>
      <c r="K534" s="33" t="s">
        <v>2215</v>
      </c>
      <c r="L534" s="18">
        <f t="shared" si="15"/>
        <v>18</v>
      </c>
    </row>
    <row r="535" spans="1:12" ht="14.25" customHeight="1" x14ac:dyDescent="0.2">
      <c r="A535" s="18" t="s">
        <v>3199</v>
      </c>
      <c r="B535" s="18">
        <f t="shared" si="11"/>
        <v>53</v>
      </c>
      <c r="C535" s="29"/>
      <c r="D535" s="29"/>
      <c r="E535" s="18" t="s">
        <v>3200</v>
      </c>
      <c r="F535" s="28">
        <f t="shared" si="12"/>
        <v>151</v>
      </c>
      <c r="G535" s="18" t="s">
        <v>3201</v>
      </c>
      <c r="H535" s="28">
        <f t="shared" si="13"/>
        <v>22</v>
      </c>
      <c r="I535" s="33" t="s">
        <v>3202</v>
      </c>
      <c r="J535" s="30">
        <f t="shared" si="14"/>
        <v>57</v>
      </c>
      <c r="K535" s="33" t="s">
        <v>3203</v>
      </c>
      <c r="L535" s="18">
        <f t="shared" si="15"/>
        <v>18</v>
      </c>
    </row>
    <row r="536" spans="1:12" ht="14.25" customHeight="1" x14ac:dyDescent="0.2">
      <c r="A536" s="18" t="s">
        <v>3531</v>
      </c>
      <c r="B536" s="18">
        <f t="shared" si="11"/>
        <v>89</v>
      </c>
      <c r="C536" s="29"/>
      <c r="D536" s="29"/>
      <c r="E536" s="18" t="s">
        <v>1522</v>
      </c>
      <c r="F536" s="28">
        <f t="shared" si="12"/>
        <v>9</v>
      </c>
      <c r="G536" s="18" t="s">
        <v>242</v>
      </c>
      <c r="H536" s="28">
        <f t="shared" si="13"/>
        <v>2</v>
      </c>
      <c r="I536" s="33" t="s">
        <v>3533</v>
      </c>
      <c r="J536" s="30">
        <f t="shared" si="14"/>
        <v>11</v>
      </c>
      <c r="K536" s="33" t="s">
        <v>3534</v>
      </c>
      <c r="L536" s="18">
        <f t="shared" si="15"/>
        <v>18</v>
      </c>
    </row>
    <row r="537" spans="1:12" ht="14.25" customHeight="1" x14ac:dyDescent="0.2">
      <c r="A537" s="18" t="s">
        <v>3733</v>
      </c>
      <c r="B537" s="18">
        <f t="shared" si="11"/>
        <v>77</v>
      </c>
      <c r="C537" s="29"/>
      <c r="D537" s="29"/>
      <c r="E537" s="18" t="s">
        <v>3734</v>
      </c>
      <c r="F537" s="28">
        <f t="shared" si="12"/>
        <v>34</v>
      </c>
      <c r="G537" s="18" t="s">
        <v>3735</v>
      </c>
      <c r="H537" s="28">
        <f t="shared" si="13"/>
        <v>10</v>
      </c>
      <c r="I537" s="33" t="s">
        <v>3736</v>
      </c>
      <c r="J537" s="30">
        <f t="shared" si="14"/>
        <v>32</v>
      </c>
      <c r="K537" s="33" t="s">
        <v>3737</v>
      </c>
      <c r="L537" s="18">
        <f t="shared" si="15"/>
        <v>18</v>
      </c>
    </row>
    <row r="538" spans="1:12" ht="14.25" customHeight="1" x14ac:dyDescent="0.2">
      <c r="A538" s="18" t="s">
        <v>4671</v>
      </c>
      <c r="B538" s="18">
        <f t="shared" si="11"/>
        <v>147</v>
      </c>
      <c r="C538" s="29"/>
      <c r="D538" s="29"/>
      <c r="E538" s="18" t="s">
        <v>4672</v>
      </c>
      <c r="F538" s="28">
        <f t="shared" si="12"/>
        <v>262</v>
      </c>
      <c r="G538" s="18" t="s">
        <v>4674</v>
      </c>
      <c r="H538" s="28">
        <f t="shared" si="13"/>
        <v>197</v>
      </c>
      <c r="I538" s="33" t="s">
        <v>4675</v>
      </c>
      <c r="J538" s="30">
        <f t="shared" si="14"/>
        <v>118</v>
      </c>
      <c r="K538" s="33" t="s">
        <v>4677</v>
      </c>
      <c r="L538" s="18">
        <f t="shared" si="15"/>
        <v>18</v>
      </c>
    </row>
    <row r="539" spans="1:12" ht="14.25" customHeight="1" x14ac:dyDescent="0.2">
      <c r="A539" s="18" t="s">
        <v>621</v>
      </c>
      <c r="B539" s="18">
        <f t="shared" si="11"/>
        <v>9</v>
      </c>
      <c r="C539" s="32">
        <v>-999</v>
      </c>
      <c r="D539" s="32">
        <v>-999</v>
      </c>
      <c r="E539" s="18" t="s">
        <v>622</v>
      </c>
      <c r="F539" s="28">
        <f t="shared" si="12"/>
        <v>8</v>
      </c>
      <c r="G539" s="18" t="s">
        <v>623</v>
      </c>
      <c r="H539" s="28">
        <f t="shared" si="13"/>
        <v>4</v>
      </c>
      <c r="I539" s="33" t="s">
        <v>244</v>
      </c>
      <c r="J539" s="30">
        <f t="shared" si="14"/>
        <v>3</v>
      </c>
      <c r="K539" s="33" t="s">
        <v>624</v>
      </c>
      <c r="L539" s="18">
        <f t="shared" si="15"/>
        <v>17</v>
      </c>
    </row>
    <row r="540" spans="1:12" ht="14.25" customHeight="1" x14ac:dyDescent="0.2">
      <c r="A540" s="18" t="s">
        <v>1362</v>
      </c>
      <c r="B540" s="18">
        <f t="shared" si="11"/>
        <v>62</v>
      </c>
      <c r="C540" s="29"/>
      <c r="D540" s="29"/>
      <c r="E540" s="18" t="s">
        <v>1364</v>
      </c>
      <c r="F540" s="28">
        <f t="shared" si="12"/>
        <v>241</v>
      </c>
      <c r="G540" s="18" t="s">
        <v>54</v>
      </c>
      <c r="H540" s="28">
        <f t="shared" si="13"/>
        <v>3</v>
      </c>
      <c r="I540" s="33" t="s">
        <v>1366</v>
      </c>
      <c r="J540" s="30">
        <f t="shared" si="14"/>
        <v>159</v>
      </c>
      <c r="K540" s="33" t="s">
        <v>1368</v>
      </c>
      <c r="L540" s="18">
        <f t="shared" si="15"/>
        <v>17</v>
      </c>
    </row>
    <row r="541" spans="1:12" ht="14.25" customHeight="1" x14ac:dyDescent="0.2">
      <c r="A541" s="18" t="s">
        <v>54</v>
      </c>
      <c r="B541" s="18">
        <f t="shared" si="11"/>
        <v>3</v>
      </c>
      <c r="C541" s="29"/>
      <c r="D541" s="29"/>
      <c r="E541" s="18" t="s">
        <v>1603</v>
      </c>
      <c r="F541" s="28">
        <f t="shared" si="12"/>
        <v>6</v>
      </c>
      <c r="G541" s="18" t="s">
        <v>1122</v>
      </c>
      <c r="H541" s="28">
        <f t="shared" si="13"/>
        <v>10</v>
      </c>
      <c r="I541" s="33" t="s">
        <v>1604</v>
      </c>
      <c r="J541" s="30">
        <f t="shared" si="14"/>
        <v>35</v>
      </c>
      <c r="K541" s="33" t="s">
        <v>624</v>
      </c>
      <c r="L541" s="18">
        <f t="shared" si="15"/>
        <v>17</v>
      </c>
    </row>
    <row r="542" spans="1:12" ht="14.25" customHeight="1" x14ac:dyDescent="0.2">
      <c r="A542" s="18" t="s">
        <v>2093</v>
      </c>
      <c r="B542" s="18">
        <f t="shared" si="11"/>
        <v>71</v>
      </c>
      <c r="C542" s="29"/>
      <c r="D542" s="29"/>
      <c r="E542" s="18" t="s">
        <v>2094</v>
      </c>
      <c r="F542" s="28">
        <f t="shared" si="12"/>
        <v>142</v>
      </c>
      <c r="G542" s="18" t="s">
        <v>2095</v>
      </c>
      <c r="H542" s="28">
        <f t="shared" si="13"/>
        <v>67</v>
      </c>
      <c r="I542" s="33" t="s">
        <v>2096</v>
      </c>
      <c r="J542" s="30">
        <f t="shared" si="14"/>
        <v>112</v>
      </c>
      <c r="K542" s="33" t="s">
        <v>624</v>
      </c>
      <c r="L542" s="18">
        <f t="shared" si="15"/>
        <v>17</v>
      </c>
    </row>
    <row r="543" spans="1:12" ht="14.25" customHeight="1" x14ac:dyDescent="0.2">
      <c r="A543" s="18" t="s">
        <v>1635</v>
      </c>
      <c r="B543" s="18">
        <f t="shared" si="11"/>
        <v>30</v>
      </c>
      <c r="C543" s="29"/>
      <c r="D543" s="29"/>
      <c r="E543" s="18" t="s">
        <v>2682</v>
      </c>
      <c r="F543" s="28">
        <f t="shared" si="12"/>
        <v>37</v>
      </c>
      <c r="G543" s="18" t="s">
        <v>2683</v>
      </c>
      <c r="H543" s="28">
        <f t="shared" si="13"/>
        <v>22</v>
      </c>
      <c r="I543" s="33" t="s">
        <v>2685</v>
      </c>
      <c r="J543" s="30">
        <f t="shared" si="14"/>
        <v>40</v>
      </c>
      <c r="K543" s="33" t="s">
        <v>2686</v>
      </c>
      <c r="L543" s="18">
        <f t="shared" si="15"/>
        <v>17</v>
      </c>
    </row>
    <row r="544" spans="1:12" ht="14.25" customHeight="1" x14ac:dyDescent="0.2">
      <c r="A544" s="18" t="s">
        <v>3360</v>
      </c>
      <c r="B544" s="18">
        <f t="shared" si="11"/>
        <v>49</v>
      </c>
      <c r="C544" s="29"/>
      <c r="D544" s="29"/>
      <c r="E544" s="18" t="s">
        <v>3361</v>
      </c>
      <c r="F544" s="28">
        <f t="shared" si="12"/>
        <v>60</v>
      </c>
      <c r="G544" s="18" t="s">
        <v>3362</v>
      </c>
      <c r="H544" s="28">
        <f t="shared" si="13"/>
        <v>50</v>
      </c>
      <c r="I544" s="33" t="s">
        <v>3363</v>
      </c>
      <c r="J544" s="30">
        <f t="shared" si="14"/>
        <v>36</v>
      </c>
      <c r="K544" s="33" t="s">
        <v>3364</v>
      </c>
      <c r="L544" s="18">
        <f t="shared" si="15"/>
        <v>17</v>
      </c>
    </row>
    <row r="545" spans="1:12" ht="14.25" customHeight="1" x14ac:dyDescent="0.2">
      <c r="A545" s="18" t="s">
        <v>3714</v>
      </c>
      <c r="B545" s="18">
        <f t="shared" si="11"/>
        <v>75</v>
      </c>
      <c r="C545" s="29"/>
      <c r="D545" s="29"/>
      <c r="E545" s="18" t="s">
        <v>3716</v>
      </c>
      <c r="F545" s="28">
        <f t="shared" si="12"/>
        <v>38</v>
      </c>
      <c r="G545" s="18" t="s">
        <v>3717</v>
      </c>
      <c r="H545" s="28">
        <f t="shared" si="13"/>
        <v>24</v>
      </c>
      <c r="I545" s="33" t="s">
        <v>54</v>
      </c>
      <c r="J545" s="30">
        <f t="shared" si="14"/>
        <v>3</v>
      </c>
      <c r="K545" s="33" t="s">
        <v>3718</v>
      </c>
      <c r="L545" s="18">
        <f t="shared" si="15"/>
        <v>17</v>
      </c>
    </row>
    <row r="546" spans="1:12" ht="14.25" customHeight="1" x14ac:dyDescent="0.2">
      <c r="A546" s="18" t="s">
        <v>54</v>
      </c>
      <c r="B546" s="18">
        <f t="shared" si="11"/>
        <v>3</v>
      </c>
      <c r="C546" s="29"/>
      <c r="D546" s="29"/>
      <c r="E546" s="18" t="s">
        <v>4161</v>
      </c>
      <c r="F546" s="28">
        <f t="shared" si="12"/>
        <v>24</v>
      </c>
      <c r="G546" s="18" t="s">
        <v>4162</v>
      </c>
      <c r="H546" s="28">
        <f t="shared" si="13"/>
        <v>59</v>
      </c>
      <c r="I546" s="33" t="s">
        <v>4163</v>
      </c>
      <c r="J546" s="30">
        <f t="shared" si="14"/>
        <v>8</v>
      </c>
      <c r="K546" s="33" t="s">
        <v>4164</v>
      </c>
      <c r="L546" s="18">
        <f t="shared" si="15"/>
        <v>17</v>
      </c>
    </row>
    <row r="547" spans="1:12" ht="14.25" customHeight="1" x14ac:dyDescent="0.2">
      <c r="A547" s="18" t="s">
        <v>4228</v>
      </c>
      <c r="B547" s="18">
        <f t="shared" si="11"/>
        <v>45</v>
      </c>
      <c r="C547" s="34" t="s">
        <v>2707</v>
      </c>
      <c r="D547" s="38">
        <v>6</v>
      </c>
      <c r="E547" s="18" t="s">
        <v>4229</v>
      </c>
      <c r="F547" s="28">
        <f t="shared" si="12"/>
        <v>28</v>
      </c>
      <c r="G547" s="18" t="s">
        <v>4230</v>
      </c>
      <c r="H547" s="28">
        <f t="shared" si="13"/>
        <v>120</v>
      </c>
      <c r="I547" s="33" t="s">
        <v>4231</v>
      </c>
      <c r="J547" s="30">
        <f t="shared" si="14"/>
        <v>27</v>
      </c>
      <c r="K547" s="33" t="s">
        <v>4232</v>
      </c>
      <c r="L547" s="18">
        <f t="shared" si="15"/>
        <v>17</v>
      </c>
    </row>
    <row r="548" spans="1:12" ht="14.25" customHeight="1" x14ac:dyDescent="0.2">
      <c r="A548" s="18" t="s">
        <v>5015</v>
      </c>
      <c r="B548" s="18">
        <f t="shared" si="11"/>
        <v>81</v>
      </c>
      <c r="C548" s="29"/>
      <c r="D548" s="29"/>
      <c r="E548" s="18" t="s">
        <v>5016</v>
      </c>
      <c r="F548" s="28">
        <f t="shared" si="12"/>
        <v>75</v>
      </c>
      <c r="G548" s="18" t="s">
        <v>5017</v>
      </c>
      <c r="H548" s="28">
        <f t="shared" si="13"/>
        <v>38</v>
      </c>
      <c r="I548" s="33" t="s">
        <v>2889</v>
      </c>
      <c r="J548" s="30">
        <f t="shared" si="14"/>
        <v>8</v>
      </c>
      <c r="K548" s="33" t="s">
        <v>5018</v>
      </c>
      <c r="L548" s="18">
        <f t="shared" si="15"/>
        <v>17</v>
      </c>
    </row>
    <row r="549" spans="1:12" ht="14.25" customHeight="1" x14ac:dyDescent="0.2">
      <c r="A549" s="18" t="s">
        <v>5044</v>
      </c>
      <c r="B549" s="18">
        <f t="shared" si="11"/>
        <v>28</v>
      </c>
      <c r="C549" s="32">
        <v>-999</v>
      </c>
      <c r="D549" s="32">
        <v>-999</v>
      </c>
      <c r="E549" s="18" t="s">
        <v>52</v>
      </c>
      <c r="F549" s="28">
        <f t="shared" si="12"/>
        <v>1</v>
      </c>
      <c r="G549" s="18" t="s">
        <v>5045</v>
      </c>
      <c r="H549" s="28">
        <f t="shared" si="13"/>
        <v>63</v>
      </c>
      <c r="I549" s="33" t="s">
        <v>5046</v>
      </c>
      <c r="J549" s="30">
        <f t="shared" si="14"/>
        <v>17</v>
      </c>
      <c r="K549" s="33" t="s">
        <v>5047</v>
      </c>
      <c r="L549" s="18">
        <f t="shared" si="15"/>
        <v>17</v>
      </c>
    </row>
    <row r="550" spans="1:12" ht="14.25" customHeight="1" x14ac:dyDescent="0.2">
      <c r="A550" s="18" t="s">
        <v>54</v>
      </c>
      <c r="B550" s="18">
        <f t="shared" si="11"/>
        <v>3</v>
      </c>
      <c r="C550" s="29"/>
      <c r="D550" s="29"/>
      <c r="E550" s="18" t="s">
        <v>1006</v>
      </c>
      <c r="F550" s="28">
        <f t="shared" si="12"/>
        <v>125</v>
      </c>
      <c r="G550" s="18" t="s">
        <v>54</v>
      </c>
      <c r="H550" s="28">
        <f t="shared" si="13"/>
        <v>3</v>
      </c>
      <c r="I550" s="33" t="s">
        <v>1008</v>
      </c>
      <c r="J550" s="30">
        <f t="shared" si="14"/>
        <v>87</v>
      </c>
      <c r="K550" s="33" t="s">
        <v>1009</v>
      </c>
      <c r="L550" s="18">
        <f t="shared" si="15"/>
        <v>16</v>
      </c>
    </row>
    <row r="551" spans="1:12" ht="14.25" customHeight="1" x14ac:dyDescent="0.2">
      <c r="A551" s="18" t="s">
        <v>185</v>
      </c>
      <c r="B551" s="18">
        <f t="shared" si="11"/>
        <v>2</v>
      </c>
      <c r="C551" s="29"/>
      <c r="D551" s="29"/>
      <c r="E551" s="18" t="s">
        <v>284</v>
      </c>
      <c r="F551" s="28">
        <f t="shared" si="12"/>
        <v>3</v>
      </c>
      <c r="G551" s="18" t="s">
        <v>185</v>
      </c>
      <c r="H551" s="28">
        <f t="shared" si="13"/>
        <v>2</v>
      </c>
      <c r="I551" s="33" t="s">
        <v>1126</v>
      </c>
      <c r="J551" s="30">
        <f t="shared" si="14"/>
        <v>30</v>
      </c>
      <c r="K551" s="33" t="s">
        <v>1128</v>
      </c>
      <c r="L551" s="18">
        <f t="shared" si="15"/>
        <v>16</v>
      </c>
    </row>
    <row r="552" spans="1:12" ht="14.25" customHeight="1" x14ac:dyDescent="0.2">
      <c r="A552" s="18" t="s">
        <v>1468</v>
      </c>
      <c r="B552" s="18">
        <f t="shared" si="11"/>
        <v>22</v>
      </c>
      <c r="C552" s="29"/>
      <c r="D552" s="29"/>
      <c r="E552" s="18" t="s">
        <v>1469</v>
      </c>
      <c r="F552" s="28">
        <f t="shared" si="12"/>
        <v>96</v>
      </c>
      <c r="G552" s="18" t="s">
        <v>1470</v>
      </c>
      <c r="H552" s="28">
        <f t="shared" si="13"/>
        <v>171</v>
      </c>
      <c r="I552" s="33" t="s">
        <v>1471</v>
      </c>
      <c r="J552" s="30">
        <f t="shared" si="14"/>
        <v>204</v>
      </c>
      <c r="K552" s="33" t="s">
        <v>1472</v>
      </c>
      <c r="L552" s="18">
        <f t="shared" si="15"/>
        <v>16</v>
      </c>
    </row>
    <row r="553" spans="1:12" ht="14.25" customHeight="1" x14ac:dyDescent="0.2">
      <c r="A553" s="18" t="s">
        <v>3697</v>
      </c>
      <c r="B553" s="18">
        <f t="shared" si="11"/>
        <v>18</v>
      </c>
      <c r="C553" s="29"/>
      <c r="D553" s="29"/>
      <c r="E553" s="18" t="s">
        <v>3698</v>
      </c>
      <c r="F553" s="28">
        <f t="shared" si="12"/>
        <v>291</v>
      </c>
      <c r="G553" s="18" t="s">
        <v>3699</v>
      </c>
      <c r="H553" s="28">
        <f t="shared" si="13"/>
        <v>217</v>
      </c>
      <c r="I553" s="33" t="s">
        <v>3701</v>
      </c>
      <c r="J553" s="30">
        <f t="shared" si="14"/>
        <v>263</v>
      </c>
      <c r="K553" s="33" t="s">
        <v>3702</v>
      </c>
      <c r="L553" s="18">
        <f t="shared" si="15"/>
        <v>16</v>
      </c>
    </row>
    <row r="554" spans="1:12" ht="14.25" customHeight="1" x14ac:dyDescent="0.2">
      <c r="A554" s="18" t="s">
        <v>4047</v>
      </c>
      <c r="B554" s="18">
        <f t="shared" si="11"/>
        <v>48</v>
      </c>
      <c r="C554" s="29"/>
      <c r="D554" s="29"/>
      <c r="E554" s="18" t="s">
        <v>4048</v>
      </c>
      <c r="F554" s="28">
        <f t="shared" si="12"/>
        <v>154</v>
      </c>
      <c r="G554" s="18" t="s">
        <v>4049</v>
      </c>
      <c r="H554" s="28">
        <f t="shared" si="13"/>
        <v>142</v>
      </c>
      <c r="I554" s="33" t="s">
        <v>4050</v>
      </c>
      <c r="J554" s="30">
        <f t="shared" si="14"/>
        <v>83</v>
      </c>
      <c r="K554" s="33" t="s">
        <v>4051</v>
      </c>
      <c r="L554" s="18">
        <f t="shared" si="15"/>
        <v>16</v>
      </c>
    </row>
    <row r="555" spans="1:12" ht="14.25" customHeight="1" x14ac:dyDescent="0.2">
      <c r="A555" s="18" t="s">
        <v>736</v>
      </c>
      <c r="B555" s="18">
        <f t="shared" si="11"/>
        <v>60</v>
      </c>
      <c r="C555" s="34">
        <v>10</v>
      </c>
      <c r="D555" s="34" t="s">
        <v>649</v>
      </c>
      <c r="E555" s="18" t="s">
        <v>738</v>
      </c>
      <c r="F555" s="28">
        <f t="shared" si="12"/>
        <v>134</v>
      </c>
      <c r="G555" s="18" t="s">
        <v>739</v>
      </c>
      <c r="H555" s="28">
        <f t="shared" si="13"/>
        <v>108</v>
      </c>
      <c r="I555" s="33" t="s">
        <v>740</v>
      </c>
      <c r="J555" s="30">
        <f t="shared" si="14"/>
        <v>120</v>
      </c>
      <c r="K555" s="33" t="s">
        <v>741</v>
      </c>
      <c r="L555" s="18">
        <f t="shared" si="15"/>
        <v>15</v>
      </c>
    </row>
    <row r="556" spans="1:12" ht="14.25" customHeight="1" x14ac:dyDescent="0.2">
      <c r="A556" s="18" t="s">
        <v>841</v>
      </c>
      <c r="B556" s="18">
        <f t="shared" si="11"/>
        <v>74</v>
      </c>
      <c r="C556" s="29"/>
      <c r="D556" s="29"/>
      <c r="E556" s="18" t="s">
        <v>842</v>
      </c>
      <c r="F556" s="28">
        <f t="shared" si="12"/>
        <v>144</v>
      </c>
      <c r="G556" s="18" t="s">
        <v>844</v>
      </c>
      <c r="H556" s="28">
        <f t="shared" si="13"/>
        <v>45</v>
      </c>
      <c r="I556" s="33" t="s">
        <v>845</v>
      </c>
      <c r="J556" s="30">
        <f t="shared" si="14"/>
        <v>98</v>
      </c>
      <c r="K556" s="33" t="s">
        <v>846</v>
      </c>
      <c r="L556" s="18">
        <f t="shared" si="15"/>
        <v>15</v>
      </c>
    </row>
    <row r="557" spans="1:12" ht="14.25" customHeight="1" x14ac:dyDescent="0.2">
      <c r="A557" s="18" t="s">
        <v>2538</v>
      </c>
      <c r="B557" s="18">
        <f t="shared" si="11"/>
        <v>150</v>
      </c>
      <c r="C557" s="39">
        <v>2</v>
      </c>
      <c r="D557" s="39" t="s">
        <v>80</v>
      </c>
      <c r="E557" s="18" t="s">
        <v>513</v>
      </c>
      <c r="F557" s="28">
        <f t="shared" si="12"/>
        <v>3</v>
      </c>
      <c r="G557" s="18" t="s">
        <v>2539</v>
      </c>
      <c r="H557" s="28">
        <f t="shared" si="13"/>
        <v>267</v>
      </c>
      <c r="I557" s="33" t="s">
        <v>2540</v>
      </c>
      <c r="J557" s="30">
        <f t="shared" si="14"/>
        <v>664</v>
      </c>
      <c r="K557" s="33" t="s">
        <v>2542</v>
      </c>
      <c r="L557" s="18">
        <f t="shared" si="15"/>
        <v>15</v>
      </c>
    </row>
    <row r="558" spans="1:12" ht="14.25" customHeight="1" x14ac:dyDescent="0.2">
      <c r="A558" s="18" t="s">
        <v>994</v>
      </c>
      <c r="B558" s="18">
        <f t="shared" si="11"/>
        <v>33</v>
      </c>
      <c r="C558" s="34">
        <v>7</v>
      </c>
      <c r="D558" s="34" t="s">
        <v>125</v>
      </c>
      <c r="E558" s="18" t="s">
        <v>995</v>
      </c>
      <c r="F558" s="28">
        <f t="shared" si="12"/>
        <v>112</v>
      </c>
      <c r="G558" s="18" t="s">
        <v>996</v>
      </c>
      <c r="H558" s="28">
        <f t="shared" si="13"/>
        <v>48</v>
      </c>
      <c r="I558" s="33" t="s">
        <v>997</v>
      </c>
      <c r="J558" s="30">
        <f t="shared" si="14"/>
        <v>21</v>
      </c>
      <c r="K558" s="33" t="s">
        <v>998</v>
      </c>
      <c r="L558" s="18">
        <f t="shared" si="15"/>
        <v>14</v>
      </c>
    </row>
    <row r="559" spans="1:12" ht="14.25" customHeight="1" x14ac:dyDescent="0.2">
      <c r="A559" s="18" t="s">
        <v>1392</v>
      </c>
      <c r="B559" s="18">
        <f t="shared" si="11"/>
        <v>67</v>
      </c>
      <c r="C559" s="29"/>
      <c r="D559" s="29"/>
      <c r="E559" s="18" t="s">
        <v>1393</v>
      </c>
      <c r="F559" s="28">
        <f t="shared" si="12"/>
        <v>63</v>
      </c>
      <c r="G559" s="18" t="s">
        <v>1395</v>
      </c>
      <c r="H559" s="28">
        <f t="shared" si="13"/>
        <v>74</v>
      </c>
      <c r="I559" s="33" t="s">
        <v>1396</v>
      </c>
      <c r="J559" s="30">
        <f t="shared" si="14"/>
        <v>37</v>
      </c>
      <c r="K559" s="33" t="s">
        <v>1397</v>
      </c>
      <c r="L559" s="18">
        <f t="shared" si="15"/>
        <v>14</v>
      </c>
    </row>
    <row r="560" spans="1:12" ht="14.25" customHeight="1" x14ac:dyDescent="0.2">
      <c r="A560" s="18" t="s">
        <v>1732</v>
      </c>
      <c r="B560" s="18">
        <f t="shared" si="11"/>
        <v>9</v>
      </c>
      <c r="C560" s="29"/>
      <c r="D560" s="29"/>
      <c r="E560" s="18" t="s">
        <v>1733</v>
      </c>
      <c r="F560" s="28">
        <f t="shared" si="12"/>
        <v>15</v>
      </c>
      <c r="G560" s="18" t="s">
        <v>54</v>
      </c>
      <c r="H560" s="28">
        <f t="shared" si="13"/>
        <v>3</v>
      </c>
      <c r="I560" s="33" t="s">
        <v>71</v>
      </c>
      <c r="J560" s="30">
        <f t="shared" si="14"/>
        <v>4</v>
      </c>
      <c r="K560" s="33" t="s">
        <v>1734</v>
      </c>
      <c r="L560" s="18">
        <f t="shared" si="15"/>
        <v>14</v>
      </c>
    </row>
    <row r="561" spans="1:12" ht="14.25" customHeight="1" x14ac:dyDescent="0.2">
      <c r="A561" s="18" t="s">
        <v>1068</v>
      </c>
      <c r="B561" s="18">
        <f t="shared" si="11"/>
        <v>17</v>
      </c>
      <c r="C561" s="34">
        <v>10</v>
      </c>
      <c r="D561" s="34">
        <v>6</v>
      </c>
      <c r="E561" s="18" t="s">
        <v>2643</v>
      </c>
      <c r="F561" s="28">
        <f t="shared" si="12"/>
        <v>138</v>
      </c>
      <c r="G561" s="18" t="s">
        <v>2644</v>
      </c>
      <c r="H561" s="28">
        <f t="shared" si="13"/>
        <v>178</v>
      </c>
      <c r="I561" s="33" t="s">
        <v>2645</v>
      </c>
      <c r="J561" s="30">
        <f t="shared" si="14"/>
        <v>197</v>
      </c>
      <c r="K561" s="33" t="s">
        <v>2647</v>
      </c>
      <c r="L561" s="18">
        <f t="shared" si="15"/>
        <v>14</v>
      </c>
    </row>
    <row r="562" spans="1:12" ht="14.25" customHeight="1" x14ac:dyDescent="0.2">
      <c r="A562" s="18" t="s">
        <v>2968</v>
      </c>
      <c r="B562" s="18">
        <f t="shared" si="11"/>
        <v>19</v>
      </c>
      <c r="C562" s="29"/>
      <c r="D562" s="29"/>
      <c r="E562" s="18" t="s">
        <v>585</v>
      </c>
      <c r="F562" s="28">
        <f t="shared" si="12"/>
        <v>3</v>
      </c>
      <c r="G562" s="18" t="s">
        <v>2969</v>
      </c>
      <c r="H562" s="28">
        <f t="shared" si="13"/>
        <v>41</v>
      </c>
      <c r="I562" s="33" t="s">
        <v>2970</v>
      </c>
      <c r="J562" s="30">
        <f t="shared" si="14"/>
        <v>44</v>
      </c>
      <c r="K562" s="33" t="s">
        <v>2971</v>
      </c>
      <c r="L562" s="18">
        <f t="shared" si="15"/>
        <v>14</v>
      </c>
    </row>
    <row r="563" spans="1:12" ht="14.25" customHeight="1" x14ac:dyDescent="0.2">
      <c r="A563" s="18" t="s">
        <v>3775</v>
      </c>
      <c r="B563" s="18">
        <f t="shared" si="11"/>
        <v>24</v>
      </c>
      <c r="C563" s="29"/>
      <c r="D563" s="29"/>
      <c r="E563" s="18" t="s">
        <v>3776</v>
      </c>
      <c r="F563" s="28">
        <f t="shared" si="12"/>
        <v>38</v>
      </c>
      <c r="G563" s="18" t="s">
        <v>3777</v>
      </c>
      <c r="H563" s="28">
        <f t="shared" si="13"/>
        <v>75</v>
      </c>
      <c r="I563" s="33" t="s">
        <v>3778</v>
      </c>
      <c r="J563" s="30">
        <f t="shared" si="14"/>
        <v>36</v>
      </c>
      <c r="K563" s="33" t="s">
        <v>3779</v>
      </c>
      <c r="L563" s="18">
        <f t="shared" si="15"/>
        <v>14</v>
      </c>
    </row>
    <row r="564" spans="1:12" ht="14.25" customHeight="1" x14ac:dyDescent="0.2">
      <c r="A564" s="18" t="s">
        <v>4841</v>
      </c>
      <c r="B564" s="18">
        <f t="shared" si="11"/>
        <v>11</v>
      </c>
      <c r="C564" s="29"/>
      <c r="D564" s="29"/>
      <c r="E564" s="18" t="s">
        <v>4842</v>
      </c>
      <c r="F564" s="28">
        <f t="shared" si="12"/>
        <v>125</v>
      </c>
      <c r="G564" s="18" t="s">
        <v>4844</v>
      </c>
      <c r="H564" s="28">
        <f t="shared" si="13"/>
        <v>25</v>
      </c>
      <c r="I564" s="33" t="s">
        <v>4845</v>
      </c>
      <c r="J564" s="30">
        <f t="shared" si="14"/>
        <v>108</v>
      </c>
      <c r="K564" s="33" t="s">
        <v>4847</v>
      </c>
      <c r="L564" s="18">
        <f t="shared" si="15"/>
        <v>14</v>
      </c>
    </row>
    <row r="565" spans="1:12" ht="14.25" customHeight="1" x14ac:dyDescent="0.2">
      <c r="A565" s="18" t="s">
        <v>4897</v>
      </c>
      <c r="B565" s="18">
        <f t="shared" si="11"/>
        <v>9</v>
      </c>
      <c r="C565" s="29"/>
      <c r="D565" s="29"/>
      <c r="E565" s="18" t="s">
        <v>4898</v>
      </c>
      <c r="F565" s="28">
        <f t="shared" si="12"/>
        <v>51</v>
      </c>
      <c r="G565" s="18" t="s">
        <v>4899</v>
      </c>
      <c r="H565" s="28">
        <f t="shared" si="13"/>
        <v>15</v>
      </c>
      <c r="I565" s="33" t="s">
        <v>4900</v>
      </c>
      <c r="J565" s="30">
        <f t="shared" si="14"/>
        <v>4</v>
      </c>
      <c r="K565" s="33" t="s">
        <v>4901</v>
      </c>
      <c r="L565" s="18">
        <f t="shared" si="15"/>
        <v>14</v>
      </c>
    </row>
    <row r="566" spans="1:12" ht="14.25" customHeight="1" x14ac:dyDescent="0.2">
      <c r="A566" s="18" t="s">
        <v>4903</v>
      </c>
      <c r="B566" s="18">
        <f t="shared" si="11"/>
        <v>69</v>
      </c>
      <c r="C566" s="29"/>
      <c r="D566" s="29"/>
      <c r="E566" s="18" t="s">
        <v>4904</v>
      </c>
      <c r="F566" s="28">
        <f t="shared" si="12"/>
        <v>40</v>
      </c>
      <c r="G566" s="18" t="s">
        <v>4905</v>
      </c>
      <c r="H566" s="28">
        <f t="shared" si="13"/>
        <v>52</v>
      </c>
      <c r="I566" s="33" t="s">
        <v>4906</v>
      </c>
      <c r="J566" s="30">
        <f t="shared" si="14"/>
        <v>41</v>
      </c>
      <c r="K566" s="33" t="s">
        <v>4907</v>
      </c>
      <c r="L566" s="18">
        <f t="shared" si="15"/>
        <v>14</v>
      </c>
    </row>
    <row r="567" spans="1:12" ht="14.25" customHeight="1" x14ac:dyDescent="0.2">
      <c r="A567" s="18" t="s">
        <v>2831</v>
      </c>
      <c r="B567" s="18">
        <f t="shared" si="11"/>
        <v>13</v>
      </c>
      <c r="C567" s="29"/>
      <c r="D567" s="29"/>
      <c r="E567" s="18" t="s">
        <v>2832</v>
      </c>
      <c r="F567" s="28">
        <f t="shared" si="12"/>
        <v>24</v>
      </c>
      <c r="G567" s="18" t="s">
        <v>2833</v>
      </c>
      <c r="H567" s="28">
        <f t="shared" si="13"/>
        <v>4</v>
      </c>
      <c r="I567" s="33" t="s">
        <v>2834</v>
      </c>
      <c r="J567" s="30">
        <f t="shared" si="14"/>
        <v>23</v>
      </c>
      <c r="K567" s="33" t="s">
        <v>2835</v>
      </c>
      <c r="L567" s="18">
        <f t="shared" si="15"/>
        <v>13</v>
      </c>
    </row>
    <row r="568" spans="1:12" ht="14.25" customHeight="1" x14ac:dyDescent="0.2">
      <c r="A568" s="18" t="s">
        <v>2850</v>
      </c>
      <c r="B568" s="18">
        <f t="shared" si="11"/>
        <v>62</v>
      </c>
      <c r="C568" s="29"/>
      <c r="D568" s="29"/>
      <c r="E568" s="18" t="s">
        <v>2851</v>
      </c>
      <c r="F568" s="28">
        <f t="shared" si="12"/>
        <v>10</v>
      </c>
      <c r="G568" s="18" t="s">
        <v>242</v>
      </c>
      <c r="H568" s="28">
        <f t="shared" si="13"/>
        <v>2</v>
      </c>
      <c r="I568" s="33" t="s">
        <v>2852</v>
      </c>
      <c r="J568" s="30">
        <f t="shared" si="14"/>
        <v>21</v>
      </c>
      <c r="K568" s="33" t="s">
        <v>2853</v>
      </c>
      <c r="L568" s="18">
        <f t="shared" si="15"/>
        <v>13</v>
      </c>
    </row>
    <row r="569" spans="1:12" ht="14.25" customHeight="1" x14ac:dyDescent="0.2">
      <c r="A569" s="18" t="s">
        <v>3337</v>
      </c>
      <c r="B569" s="18">
        <f t="shared" si="11"/>
        <v>37</v>
      </c>
      <c r="C569" s="29"/>
      <c r="D569" s="29"/>
      <c r="E569" s="18" t="s">
        <v>3338</v>
      </c>
      <c r="F569" s="28">
        <f t="shared" si="12"/>
        <v>19</v>
      </c>
      <c r="G569" s="18" t="s">
        <v>3339</v>
      </c>
      <c r="H569" s="28">
        <f t="shared" si="13"/>
        <v>281</v>
      </c>
      <c r="I569" s="33" t="s">
        <v>3340</v>
      </c>
      <c r="J569" s="30">
        <f t="shared" si="14"/>
        <v>40</v>
      </c>
      <c r="K569" s="33" t="s">
        <v>3341</v>
      </c>
      <c r="L569" s="18">
        <f t="shared" si="15"/>
        <v>13</v>
      </c>
    </row>
    <row r="570" spans="1:12" ht="14.25" customHeight="1" x14ac:dyDescent="0.2">
      <c r="A570" s="18" t="s">
        <v>4458</v>
      </c>
      <c r="B570" s="18">
        <f t="shared" si="11"/>
        <v>88</v>
      </c>
      <c r="C570" s="29"/>
      <c r="D570" s="29"/>
      <c r="E570" s="18" t="s">
        <v>4459</v>
      </c>
      <c r="F570" s="28">
        <f t="shared" si="12"/>
        <v>271</v>
      </c>
      <c r="G570" s="18" t="s">
        <v>898</v>
      </c>
      <c r="H570" s="28">
        <f t="shared" si="13"/>
        <v>3</v>
      </c>
      <c r="I570" s="33" t="s">
        <v>4461</v>
      </c>
      <c r="J570" s="30">
        <f t="shared" si="14"/>
        <v>56</v>
      </c>
      <c r="K570" s="33" t="s">
        <v>4462</v>
      </c>
      <c r="L570" s="18">
        <f t="shared" si="15"/>
        <v>13</v>
      </c>
    </row>
    <row r="571" spans="1:12" ht="14.25" customHeight="1" x14ac:dyDescent="0.2">
      <c r="A571" s="18" t="s">
        <v>54</v>
      </c>
      <c r="B571" s="18">
        <f t="shared" si="11"/>
        <v>3</v>
      </c>
      <c r="C571" s="29"/>
      <c r="D571" s="29"/>
      <c r="E571" s="18" t="s">
        <v>4728</v>
      </c>
      <c r="F571" s="28">
        <f t="shared" si="12"/>
        <v>36</v>
      </c>
      <c r="G571" s="18" t="s">
        <v>4729</v>
      </c>
      <c r="H571" s="28">
        <f t="shared" si="13"/>
        <v>8</v>
      </c>
      <c r="I571" s="33" t="s">
        <v>4730</v>
      </c>
      <c r="J571" s="30">
        <f t="shared" si="14"/>
        <v>143</v>
      </c>
      <c r="K571" s="33" t="s">
        <v>4731</v>
      </c>
      <c r="L571" s="18">
        <f t="shared" si="15"/>
        <v>13</v>
      </c>
    </row>
    <row r="572" spans="1:12" ht="14.25" customHeight="1" x14ac:dyDescent="0.2">
      <c r="A572" s="18" t="s">
        <v>248</v>
      </c>
      <c r="B572" s="18">
        <f t="shared" si="11"/>
        <v>40</v>
      </c>
      <c r="C572" s="29"/>
      <c r="D572" s="29"/>
      <c r="E572" s="18" t="s">
        <v>250</v>
      </c>
      <c r="F572" s="28">
        <f t="shared" si="12"/>
        <v>95</v>
      </c>
      <c r="G572" s="18" t="s">
        <v>251</v>
      </c>
      <c r="H572" s="28">
        <f t="shared" si="13"/>
        <v>44</v>
      </c>
      <c r="I572" s="33" t="s">
        <v>252</v>
      </c>
      <c r="J572" s="30">
        <f t="shared" si="14"/>
        <v>67</v>
      </c>
      <c r="K572" s="33" t="s">
        <v>253</v>
      </c>
      <c r="L572" s="18">
        <f t="shared" si="15"/>
        <v>12</v>
      </c>
    </row>
    <row r="573" spans="1:12" ht="14.25" customHeight="1" x14ac:dyDescent="0.2">
      <c r="A573" s="18" t="s">
        <v>1011</v>
      </c>
      <c r="B573" s="18">
        <f t="shared" si="11"/>
        <v>34</v>
      </c>
      <c r="C573" s="29"/>
      <c r="D573" s="29"/>
      <c r="E573" s="18" t="s">
        <v>1012</v>
      </c>
      <c r="F573" s="28">
        <f t="shared" si="12"/>
        <v>21</v>
      </c>
      <c r="G573" s="18" t="s">
        <v>242</v>
      </c>
      <c r="H573" s="28">
        <f t="shared" si="13"/>
        <v>2</v>
      </c>
      <c r="I573" s="33" t="s">
        <v>1013</v>
      </c>
      <c r="J573" s="30">
        <f t="shared" si="14"/>
        <v>49</v>
      </c>
      <c r="K573" s="33" t="s">
        <v>1014</v>
      </c>
      <c r="L573" s="18">
        <f t="shared" si="15"/>
        <v>12</v>
      </c>
    </row>
    <row r="574" spans="1:12" ht="14.25" customHeight="1" x14ac:dyDescent="0.2">
      <c r="A574" s="18" t="s">
        <v>1029</v>
      </c>
      <c r="B574" s="18">
        <f t="shared" si="11"/>
        <v>19</v>
      </c>
      <c r="C574" s="29"/>
      <c r="D574" s="29"/>
      <c r="E574" s="18" t="s">
        <v>1030</v>
      </c>
      <c r="F574" s="28">
        <f t="shared" si="12"/>
        <v>37</v>
      </c>
      <c r="G574" s="18" t="s">
        <v>1031</v>
      </c>
      <c r="H574" s="28">
        <f t="shared" si="13"/>
        <v>115</v>
      </c>
      <c r="I574" s="33" t="s">
        <v>1032</v>
      </c>
      <c r="J574" s="30">
        <f t="shared" si="14"/>
        <v>29</v>
      </c>
      <c r="K574" s="33" t="s">
        <v>1033</v>
      </c>
      <c r="L574" s="18">
        <f t="shared" si="15"/>
        <v>12</v>
      </c>
    </row>
    <row r="575" spans="1:12" ht="14.25" customHeight="1" x14ac:dyDescent="0.2">
      <c r="A575" s="18" t="s">
        <v>1120</v>
      </c>
      <c r="B575" s="18">
        <f t="shared" si="11"/>
        <v>10</v>
      </c>
      <c r="C575" s="29"/>
      <c r="D575" s="29"/>
      <c r="E575" s="18" t="s">
        <v>1121</v>
      </c>
      <c r="F575" s="28">
        <f t="shared" si="12"/>
        <v>21</v>
      </c>
      <c r="G575" s="18" t="s">
        <v>1122</v>
      </c>
      <c r="H575" s="28">
        <f t="shared" si="13"/>
        <v>10</v>
      </c>
      <c r="I575" s="33" t="s">
        <v>1123</v>
      </c>
      <c r="J575" s="30">
        <f t="shared" si="14"/>
        <v>43</v>
      </c>
      <c r="K575" s="33" t="s">
        <v>1124</v>
      </c>
      <c r="L575" s="18">
        <f t="shared" si="15"/>
        <v>12</v>
      </c>
    </row>
    <row r="576" spans="1:12" ht="14.25" customHeight="1" x14ac:dyDescent="0.2">
      <c r="A576" s="18" t="s">
        <v>1184</v>
      </c>
      <c r="B576" s="18">
        <f t="shared" si="11"/>
        <v>9</v>
      </c>
      <c r="C576" s="29"/>
      <c r="D576" s="29"/>
      <c r="E576" s="18" t="s">
        <v>1185</v>
      </c>
      <c r="F576" s="28">
        <f t="shared" si="12"/>
        <v>108</v>
      </c>
      <c r="G576" s="18" t="s">
        <v>1187</v>
      </c>
      <c r="H576" s="28">
        <f t="shared" si="13"/>
        <v>271</v>
      </c>
      <c r="I576" s="33" t="s">
        <v>1188</v>
      </c>
      <c r="J576" s="30">
        <f t="shared" si="14"/>
        <v>178</v>
      </c>
      <c r="K576" s="33" t="s">
        <v>1189</v>
      </c>
      <c r="L576" s="18">
        <f t="shared" si="15"/>
        <v>12</v>
      </c>
    </row>
    <row r="577" spans="1:12" ht="14.25" customHeight="1" x14ac:dyDescent="0.2">
      <c r="A577" s="18" t="s">
        <v>621</v>
      </c>
      <c r="B577" s="18">
        <f t="shared" si="11"/>
        <v>9</v>
      </c>
      <c r="C577" s="29"/>
      <c r="D577" s="29"/>
      <c r="E577" s="18" t="s">
        <v>1714</v>
      </c>
      <c r="F577" s="28">
        <f t="shared" si="12"/>
        <v>14</v>
      </c>
      <c r="G577" s="18" t="s">
        <v>242</v>
      </c>
      <c r="H577" s="28">
        <f t="shared" si="13"/>
        <v>2</v>
      </c>
      <c r="I577" s="33" t="s">
        <v>1715</v>
      </c>
      <c r="J577" s="30">
        <f t="shared" si="14"/>
        <v>15</v>
      </c>
      <c r="K577" s="33" t="s">
        <v>1124</v>
      </c>
      <c r="L577" s="18">
        <f t="shared" si="15"/>
        <v>12</v>
      </c>
    </row>
    <row r="578" spans="1:12" ht="14.25" customHeight="1" x14ac:dyDescent="0.2">
      <c r="A578" s="18" t="s">
        <v>1926</v>
      </c>
      <c r="B578" s="18">
        <f t="shared" si="11"/>
        <v>44</v>
      </c>
      <c r="C578" s="29"/>
      <c r="D578" s="29"/>
      <c r="E578" s="18" t="s">
        <v>1927</v>
      </c>
      <c r="F578" s="28">
        <f t="shared" si="12"/>
        <v>49</v>
      </c>
      <c r="G578" s="18" t="s">
        <v>123</v>
      </c>
      <c r="H578" s="28">
        <f t="shared" si="13"/>
        <v>3</v>
      </c>
      <c r="I578" s="33" t="s">
        <v>1928</v>
      </c>
      <c r="J578" s="30">
        <f t="shared" si="14"/>
        <v>81</v>
      </c>
      <c r="K578" s="33" t="s">
        <v>1014</v>
      </c>
      <c r="L578" s="18">
        <f t="shared" si="15"/>
        <v>12</v>
      </c>
    </row>
    <row r="579" spans="1:12" ht="14.25" customHeight="1" x14ac:dyDescent="0.2">
      <c r="A579" s="18" t="s">
        <v>2232</v>
      </c>
      <c r="B579" s="18">
        <f t="shared" si="11"/>
        <v>30</v>
      </c>
      <c r="C579" s="29"/>
      <c r="D579" s="29"/>
      <c r="E579" s="18" t="s">
        <v>2233</v>
      </c>
      <c r="F579" s="28">
        <f t="shared" si="12"/>
        <v>22</v>
      </c>
      <c r="G579" s="18" t="s">
        <v>185</v>
      </c>
      <c r="H579" s="28">
        <f t="shared" si="13"/>
        <v>2</v>
      </c>
      <c r="I579" s="33" t="s">
        <v>2234</v>
      </c>
      <c r="J579" s="30">
        <f t="shared" si="14"/>
        <v>64</v>
      </c>
      <c r="K579" s="33" t="s">
        <v>2236</v>
      </c>
      <c r="L579" s="18">
        <f t="shared" si="15"/>
        <v>12</v>
      </c>
    </row>
    <row r="580" spans="1:12" ht="14.25" customHeight="1" x14ac:dyDescent="0.2">
      <c r="A580" s="18" t="s">
        <v>2320</v>
      </c>
      <c r="B580" s="18">
        <f t="shared" si="11"/>
        <v>57</v>
      </c>
      <c r="C580" s="29"/>
      <c r="D580" s="29"/>
      <c r="E580" s="18" t="s">
        <v>2321</v>
      </c>
      <c r="F580" s="28">
        <f t="shared" si="12"/>
        <v>33</v>
      </c>
      <c r="G580" s="18" t="s">
        <v>2322</v>
      </c>
      <c r="H580" s="28">
        <f t="shared" si="13"/>
        <v>63</v>
      </c>
      <c r="I580" s="33" t="s">
        <v>2323</v>
      </c>
      <c r="J580" s="30">
        <f t="shared" si="14"/>
        <v>77</v>
      </c>
      <c r="K580" s="33" t="s">
        <v>2324</v>
      </c>
      <c r="L580" s="18">
        <f t="shared" si="15"/>
        <v>12</v>
      </c>
    </row>
    <row r="581" spans="1:12" ht="14.25" customHeight="1" x14ac:dyDescent="0.2">
      <c r="A581" s="18" t="s">
        <v>2377</v>
      </c>
      <c r="B581" s="18">
        <f t="shared" si="11"/>
        <v>68</v>
      </c>
      <c r="C581" s="29"/>
      <c r="D581" s="29"/>
      <c r="E581" s="18" t="s">
        <v>2378</v>
      </c>
      <c r="F581" s="28">
        <f t="shared" si="12"/>
        <v>102</v>
      </c>
      <c r="G581" s="18" t="s">
        <v>2379</v>
      </c>
      <c r="H581" s="28">
        <f t="shared" si="13"/>
        <v>30</v>
      </c>
      <c r="I581" s="33" t="s">
        <v>2380</v>
      </c>
      <c r="J581" s="30">
        <f t="shared" si="14"/>
        <v>40</v>
      </c>
      <c r="K581" s="33" t="s">
        <v>860</v>
      </c>
      <c r="L581" s="18">
        <f t="shared" si="15"/>
        <v>12</v>
      </c>
    </row>
    <row r="582" spans="1:12" ht="14.25" customHeight="1" x14ac:dyDescent="0.2">
      <c r="A582" s="18" t="s">
        <v>3299</v>
      </c>
      <c r="B582" s="18">
        <f t="shared" si="11"/>
        <v>24</v>
      </c>
      <c r="C582" s="29"/>
      <c r="D582" s="29"/>
      <c r="E582" s="18" t="s">
        <v>3300</v>
      </c>
      <c r="F582" s="28">
        <f t="shared" si="12"/>
        <v>43</v>
      </c>
      <c r="G582" s="18" t="s">
        <v>3301</v>
      </c>
      <c r="H582" s="28">
        <f t="shared" si="13"/>
        <v>41</v>
      </c>
      <c r="I582" s="33" t="s">
        <v>3302</v>
      </c>
      <c r="J582" s="30">
        <f t="shared" si="14"/>
        <v>68</v>
      </c>
      <c r="K582" s="33" t="s">
        <v>2236</v>
      </c>
      <c r="L582" s="18">
        <f t="shared" si="15"/>
        <v>12</v>
      </c>
    </row>
    <row r="583" spans="1:12" ht="14.25" customHeight="1" x14ac:dyDescent="0.2">
      <c r="A583" s="18" t="s">
        <v>3397</v>
      </c>
      <c r="B583" s="18">
        <f t="shared" si="11"/>
        <v>30</v>
      </c>
      <c r="C583" s="29"/>
      <c r="D583" s="29"/>
      <c r="E583" s="18" t="s">
        <v>3398</v>
      </c>
      <c r="F583" s="28">
        <f t="shared" si="12"/>
        <v>44</v>
      </c>
      <c r="G583" s="18" t="s">
        <v>123</v>
      </c>
      <c r="H583" s="28">
        <f t="shared" si="13"/>
        <v>3</v>
      </c>
      <c r="I583" s="33" t="s">
        <v>3399</v>
      </c>
      <c r="J583" s="30">
        <f t="shared" si="14"/>
        <v>20</v>
      </c>
      <c r="K583" s="33" t="s">
        <v>3400</v>
      </c>
      <c r="L583" s="18">
        <f t="shared" si="15"/>
        <v>12</v>
      </c>
    </row>
    <row r="584" spans="1:12" ht="14.25" customHeight="1" x14ac:dyDescent="0.2">
      <c r="A584" s="18" t="s">
        <v>54</v>
      </c>
      <c r="B584" s="18">
        <f t="shared" si="11"/>
        <v>3</v>
      </c>
      <c r="C584" s="29"/>
      <c r="D584" s="29"/>
      <c r="E584" s="18" t="s">
        <v>3438</v>
      </c>
      <c r="F584" s="28">
        <f t="shared" si="12"/>
        <v>160</v>
      </c>
      <c r="G584" s="18" t="s">
        <v>3439</v>
      </c>
      <c r="H584" s="28">
        <f t="shared" si="13"/>
        <v>46</v>
      </c>
      <c r="I584" s="33" t="s">
        <v>3440</v>
      </c>
      <c r="J584" s="30">
        <f t="shared" si="14"/>
        <v>32</v>
      </c>
      <c r="K584" s="33" t="s">
        <v>860</v>
      </c>
      <c r="L584" s="18">
        <f t="shared" si="15"/>
        <v>12</v>
      </c>
    </row>
    <row r="585" spans="1:12" ht="14.25" customHeight="1" x14ac:dyDescent="0.2">
      <c r="A585" s="18" t="s">
        <v>3945</v>
      </c>
      <c r="B585" s="18">
        <f t="shared" si="11"/>
        <v>207</v>
      </c>
      <c r="C585" s="29"/>
      <c r="D585" s="29"/>
      <c r="E585" s="18" t="s">
        <v>3947</v>
      </c>
      <c r="F585" s="28">
        <f t="shared" si="12"/>
        <v>47</v>
      </c>
      <c r="G585" s="18" t="s">
        <v>3948</v>
      </c>
      <c r="H585" s="28">
        <f t="shared" si="13"/>
        <v>56</v>
      </c>
      <c r="I585" s="33" t="s">
        <v>3949</v>
      </c>
      <c r="J585" s="30">
        <f t="shared" si="14"/>
        <v>140</v>
      </c>
      <c r="K585" s="33" t="s">
        <v>3400</v>
      </c>
      <c r="L585" s="18">
        <f t="shared" si="15"/>
        <v>12</v>
      </c>
    </row>
    <row r="586" spans="1:12" ht="14.25" customHeight="1" x14ac:dyDescent="0.2">
      <c r="A586" s="18" t="s">
        <v>4240</v>
      </c>
      <c r="B586" s="18">
        <f t="shared" si="11"/>
        <v>16</v>
      </c>
      <c r="C586" s="29"/>
      <c r="D586" s="29"/>
      <c r="E586" s="18" t="s">
        <v>4241</v>
      </c>
      <c r="F586" s="28">
        <f t="shared" si="12"/>
        <v>27</v>
      </c>
      <c r="G586" s="18" t="s">
        <v>4242</v>
      </c>
      <c r="H586" s="28">
        <f t="shared" si="13"/>
        <v>30</v>
      </c>
      <c r="I586" s="33" t="s">
        <v>4243</v>
      </c>
      <c r="J586" s="30">
        <f t="shared" si="14"/>
        <v>45</v>
      </c>
      <c r="K586" s="33" t="s">
        <v>4244</v>
      </c>
      <c r="L586" s="18">
        <f t="shared" si="15"/>
        <v>12</v>
      </c>
    </row>
    <row r="587" spans="1:12" ht="14.25" customHeight="1" x14ac:dyDescent="0.2">
      <c r="A587" s="18" t="s">
        <v>4250</v>
      </c>
      <c r="B587" s="18">
        <f t="shared" si="11"/>
        <v>38</v>
      </c>
      <c r="C587" s="29"/>
      <c r="D587" s="29"/>
      <c r="E587" s="18" t="s">
        <v>4251</v>
      </c>
      <c r="F587" s="28">
        <f t="shared" si="12"/>
        <v>96</v>
      </c>
      <c r="G587" s="18" t="s">
        <v>4253</v>
      </c>
      <c r="H587" s="28">
        <f t="shared" si="13"/>
        <v>63</v>
      </c>
      <c r="I587" s="33" t="s">
        <v>4254</v>
      </c>
      <c r="J587" s="30">
        <f t="shared" si="14"/>
        <v>82</v>
      </c>
      <c r="K587" s="33" t="s">
        <v>4255</v>
      </c>
      <c r="L587" s="18">
        <f t="shared" si="15"/>
        <v>12</v>
      </c>
    </row>
    <row r="588" spans="1:12" ht="14.25" customHeight="1" x14ac:dyDescent="0.2">
      <c r="A588" s="18" t="s">
        <v>1688</v>
      </c>
      <c r="B588" s="18">
        <f t="shared" si="11"/>
        <v>9</v>
      </c>
      <c r="C588" s="29"/>
      <c r="D588" s="29"/>
      <c r="E588" s="18" t="s">
        <v>1690</v>
      </c>
      <c r="F588" s="28">
        <f t="shared" si="12"/>
        <v>2</v>
      </c>
      <c r="G588" s="18" t="s">
        <v>1691</v>
      </c>
      <c r="H588" s="28">
        <f t="shared" si="13"/>
        <v>35</v>
      </c>
      <c r="I588" s="33" t="s">
        <v>1692</v>
      </c>
      <c r="J588" s="30">
        <f t="shared" si="14"/>
        <v>4</v>
      </c>
      <c r="K588" s="33" t="s">
        <v>1693</v>
      </c>
      <c r="L588" s="18">
        <f t="shared" si="15"/>
        <v>11</v>
      </c>
    </row>
    <row r="589" spans="1:12" ht="14.25" customHeight="1" x14ac:dyDescent="0.2">
      <c r="A589" s="18" t="s">
        <v>242</v>
      </c>
      <c r="B589" s="18">
        <f t="shared" si="11"/>
        <v>2</v>
      </c>
      <c r="C589" s="29">
        <v>-999</v>
      </c>
      <c r="D589" s="29">
        <v>-999</v>
      </c>
      <c r="E589" s="18" t="s">
        <v>2164</v>
      </c>
      <c r="F589" s="28">
        <f t="shared" si="12"/>
        <v>9</v>
      </c>
      <c r="G589" s="18" t="s">
        <v>2165</v>
      </c>
      <c r="H589" s="28">
        <f t="shared" si="13"/>
        <v>25</v>
      </c>
      <c r="I589" s="33" t="s">
        <v>2166</v>
      </c>
      <c r="J589" s="30">
        <f t="shared" si="14"/>
        <v>17</v>
      </c>
      <c r="K589" s="33" t="s">
        <v>2167</v>
      </c>
      <c r="L589" s="18">
        <f t="shared" si="15"/>
        <v>11</v>
      </c>
    </row>
    <row r="590" spans="1:12" ht="14.25" customHeight="1" x14ac:dyDescent="0.2">
      <c r="A590" s="18" t="s">
        <v>2269</v>
      </c>
      <c r="B590" s="18">
        <f t="shared" si="11"/>
        <v>10</v>
      </c>
      <c r="C590" s="29"/>
      <c r="D590" s="29"/>
      <c r="E590" s="18" t="s">
        <v>2270</v>
      </c>
      <c r="F590" s="28">
        <f t="shared" si="12"/>
        <v>3</v>
      </c>
      <c r="G590" s="18" t="s">
        <v>2271</v>
      </c>
      <c r="H590" s="28">
        <f t="shared" si="13"/>
        <v>3</v>
      </c>
      <c r="I590" s="33" t="s">
        <v>2272</v>
      </c>
      <c r="J590" s="30">
        <f t="shared" si="14"/>
        <v>36</v>
      </c>
      <c r="K590" s="33" t="s">
        <v>2273</v>
      </c>
      <c r="L590" s="18">
        <f t="shared" si="15"/>
        <v>11</v>
      </c>
    </row>
    <row r="591" spans="1:12" ht="14.25" customHeight="1" x14ac:dyDescent="0.2">
      <c r="A591" s="18" t="s">
        <v>3173</v>
      </c>
      <c r="B591" s="18">
        <f t="shared" si="11"/>
        <v>42</v>
      </c>
      <c r="C591" s="29"/>
      <c r="D591" s="29"/>
      <c r="E591" s="18" t="s">
        <v>3174</v>
      </c>
      <c r="F591" s="28">
        <f t="shared" si="12"/>
        <v>98</v>
      </c>
      <c r="G591" s="18" t="s">
        <v>3175</v>
      </c>
      <c r="H591" s="28">
        <f t="shared" si="13"/>
        <v>20</v>
      </c>
      <c r="I591" s="33" t="s">
        <v>3176</v>
      </c>
      <c r="J591" s="30">
        <f t="shared" si="14"/>
        <v>20</v>
      </c>
      <c r="K591" s="33" t="s">
        <v>3177</v>
      </c>
      <c r="L591" s="18">
        <f t="shared" si="15"/>
        <v>11</v>
      </c>
    </row>
    <row r="592" spans="1:12" ht="14.25" customHeight="1" x14ac:dyDescent="0.2">
      <c r="A592" s="18" t="s">
        <v>3726</v>
      </c>
      <c r="B592" s="18">
        <f t="shared" si="11"/>
        <v>26</v>
      </c>
      <c r="C592" s="29"/>
      <c r="D592" s="29"/>
      <c r="E592" s="18" t="s">
        <v>3727</v>
      </c>
      <c r="F592" s="28">
        <f t="shared" si="12"/>
        <v>70</v>
      </c>
      <c r="G592" s="18" t="s">
        <v>3729</v>
      </c>
      <c r="H592" s="28">
        <f t="shared" si="13"/>
        <v>27</v>
      </c>
      <c r="I592" s="33" t="s">
        <v>3730</v>
      </c>
      <c r="J592" s="30">
        <f t="shared" si="14"/>
        <v>18</v>
      </c>
      <c r="K592" s="33" t="s">
        <v>3731</v>
      </c>
      <c r="L592" s="18">
        <f t="shared" si="15"/>
        <v>11</v>
      </c>
    </row>
    <row r="593" spans="1:12" ht="14.25" customHeight="1" x14ac:dyDescent="0.2">
      <c r="A593" s="18" t="s">
        <v>3884</v>
      </c>
      <c r="B593" s="18">
        <f t="shared" si="11"/>
        <v>20</v>
      </c>
      <c r="C593" s="32"/>
      <c r="D593" s="32" t="s">
        <v>101</v>
      </c>
      <c r="E593" s="18" t="s">
        <v>3885</v>
      </c>
      <c r="F593" s="28">
        <f t="shared" si="12"/>
        <v>206</v>
      </c>
      <c r="G593" s="18" t="s">
        <v>242</v>
      </c>
      <c r="H593" s="28">
        <f t="shared" si="13"/>
        <v>2</v>
      </c>
      <c r="I593" s="33" t="s">
        <v>3886</v>
      </c>
      <c r="J593" s="30">
        <f t="shared" si="14"/>
        <v>8</v>
      </c>
      <c r="K593" s="33" t="s">
        <v>3887</v>
      </c>
      <c r="L593" s="18">
        <f t="shared" si="15"/>
        <v>11</v>
      </c>
    </row>
    <row r="594" spans="1:12" ht="14.25" customHeight="1" x14ac:dyDescent="0.2">
      <c r="A594" s="18" t="s">
        <v>54</v>
      </c>
      <c r="B594" s="18">
        <f t="shared" si="11"/>
        <v>3</v>
      </c>
      <c r="C594" s="29"/>
      <c r="D594" s="29"/>
      <c r="E594" s="18" t="s">
        <v>4996</v>
      </c>
      <c r="F594" s="28">
        <f t="shared" si="12"/>
        <v>241</v>
      </c>
      <c r="G594" s="18" t="s">
        <v>4997</v>
      </c>
      <c r="H594" s="28">
        <f t="shared" si="13"/>
        <v>176</v>
      </c>
      <c r="I594" s="33" t="s">
        <v>4998</v>
      </c>
      <c r="J594" s="30">
        <f t="shared" si="14"/>
        <v>112</v>
      </c>
      <c r="K594" s="33" t="s">
        <v>4999</v>
      </c>
      <c r="L594" s="18">
        <f t="shared" si="15"/>
        <v>11</v>
      </c>
    </row>
    <row r="595" spans="1:12" ht="14.25" customHeight="1" x14ac:dyDescent="0.2">
      <c r="A595" s="18" t="s">
        <v>1299</v>
      </c>
      <c r="B595" s="18">
        <f t="shared" si="11"/>
        <v>19</v>
      </c>
      <c r="C595" s="29"/>
      <c r="D595" s="29"/>
      <c r="E595" s="18" t="s">
        <v>1300</v>
      </c>
      <c r="F595" s="28">
        <f t="shared" si="12"/>
        <v>10</v>
      </c>
      <c r="G595" s="18" t="s">
        <v>546</v>
      </c>
      <c r="H595" s="28">
        <f t="shared" si="13"/>
        <v>4</v>
      </c>
      <c r="I595" s="33" t="s">
        <v>546</v>
      </c>
      <c r="J595" s="30">
        <f t="shared" si="14"/>
        <v>4</v>
      </c>
      <c r="K595" s="33" t="s">
        <v>1300</v>
      </c>
      <c r="L595" s="18">
        <f t="shared" si="15"/>
        <v>10</v>
      </c>
    </row>
    <row r="596" spans="1:12" ht="14.25" customHeight="1" x14ac:dyDescent="0.2">
      <c r="A596" s="18" t="s">
        <v>1344</v>
      </c>
      <c r="B596" s="18">
        <f t="shared" si="11"/>
        <v>99</v>
      </c>
      <c r="C596" s="29"/>
      <c r="D596" s="29"/>
      <c r="E596" s="18" t="s">
        <v>1345</v>
      </c>
      <c r="F596" s="28">
        <f t="shared" si="12"/>
        <v>137</v>
      </c>
      <c r="G596" s="18" t="s">
        <v>1346</v>
      </c>
      <c r="H596" s="28">
        <f t="shared" si="13"/>
        <v>49</v>
      </c>
      <c r="I596" s="33" t="s">
        <v>1347</v>
      </c>
      <c r="J596" s="30">
        <f t="shared" si="14"/>
        <v>160</v>
      </c>
      <c r="K596" s="33" t="s">
        <v>1348</v>
      </c>
      <c r="L596" s="18">
        <f t="shared" si="15"/>
        <v>10</v>
      </c>
    </row>
    <row r="597" spans="1:12" ht="14.25" customHeight="1" x14ac:dyDescent="0.2">
      <c r="A597" s="18" t="s">
        <v>2623</v>
      </c>
      <c r="B597" s="18">
        <f t="shared" si="11"/>
        <v>88</v>
      </c>
      <c r="C597" s="29"/>
      <c r="D597" s="29"/>
      <c r="E597" s="18" t="s">
        <v>2625</v>
      </c>
      <c r="F597" s="28">
        <f t="shared" si="12"/>
        <v>58</v>
      </c>
      <c r="G597" s="18" t="s">
        <v>242</v>
      </c>
      <c r="H597" s="28">
        <f t="shared" si="13"/>
        <v>2</v>
      </c>
      <c r="I597" s="33" t="s">
        <v>2626</v>
      </c>
      <c r="J597" s="30">
        <f t="shared" si="14"/>
        <v>28</v>
      </c>
      <c r="K597" s="33" t="s">
        <v>2627</v>
      </c>
      <c r="L597" s="18">
        <f t="shared" si="15"/>
        <v>10</v>
      </c>
    </row>
    <row r="598" spans="1:12" ht="14.25" customHeight="1" x14ac:dyDescent="0.2">
      <c r="A598" s="18" t="s">
        <v>2629</v>
      </c>
      <c r="B598" s="18">
        <f t="shared" si="11"/>
        <v>81</v>
      </c>
      <c r="C598" s="29"/>
      <c r="D598" s="29"/>
      <c r="E598" s="18" t="s">
        <v>2630</v>
      </c>
      <c r="F598" s="28">
        <f t="shared" si="12"/>
        <v>235</v>
      </c>
      <c r="G598" s="18" t="s">
        <v>2631</v>
      </c>
      <c r="H598" s="28">
        <f t="shared" si="13"/>
        <v>109</v>
      </c>
      <c r="I598" s="33" t="s">
        <v>2632</v>
      </c>
      <c r="J598" s="30">
        <f t="shared" si="14"/>
        <v>48</v>
      </c>
      <c r="K598" s="33" t="s">
        <v>2633</v>
      </c>
      <c r="L598" s="18">
        <f t="shared" si="15"/>
        <v>10</v>
      </c>
    </row>
    <row r="599" spans="1:12" ht="14.25" customHeight="1" x14ac:dyDescent="0.2">
      <c r="A599" s="18" t="s">
        <v>3152</v>
      </c>
      <c r="B599" s="18">
        <f t="shared" si="11"/>
        <v>43</v>
      </c>
      <c r="C599" s="34">
        <v>0</v>
      </c>
      <c r="D599" s="34">
        <v>2</v>
      </c>
      <c r="E599" s="18" t="s">
        <v>3153</v>
      </c>
      <c r="F599" s="28">
        <f t="shared" si="12"/>
        <v>14</v>
      </c>
      <c r="G599" s="18" t="s">
        <v>185</v>
      </c>
      <c r="H599" s="28">
        <f t="shared" si="13"/>
        <v>2</v>
      </c>
      <c r="I599" s="33" t="s">
        <v>3154</v>
      </c>
      <c r="J599" s="30">
        <f t="shared" si="14"/>
        <v>5</v>
      </c>
      <c r="K599" s="33" t="s">
        <v>1300</v>
      </c>
      <c r="L599" s="18">
        <f t="shared" si="15"/>
        <v>10</v>
      </c>
    </row>
    <row r="600" spans="1:12" ht="14.25" customHeight="1" x14ac:dyDescent="0.2">
      <c r="A600" s="18" t="s">
        <v>185</v>
      </c>
      <c r="B600" s="18">
        <f t="shared" si="11"/>
        <v>2</v>
      </c>
      <c r="C600" s="29"/>
      <c r="D600" s="29"/>
      <c r="E600" s="18" t="s">
        <v>3223</v>
      </c>
      <c r="F600" s="28">
        <f t="shared" si="12"/>
        <v>22</v>
      </c>
      <c r="G600" s="18" t="s">
        <v>242</v>
      </c>
      <c r="H600" s="28">
        <f t="shared" si="13"/>
        <v>2</v>
      </c>
      <c r="I600" s="33" t="s">
        <v>3224</v>
      </c>
      <c r="J600" s="30">
        <f t="shared" si="14"/>
        <v>14</v>
      </c>
      <c r="K600" s="33" t="s">
        <v>3225</v>
      </c>
      <c r="L600" s="18">
        <f t="shared" si="15"/>
        <v>10</v>
      </c>
    </row>
    <row r="601" spans="1:12" ht="14.25" customHeight="1" x14ac:dyDescent="0.2">
      <c r="A601" s="18" t="s">
        <v>54</v>
      </c>
      <c r="B601" s="18">
        <f t="shared" si="11"/>
        <v>3</v>
      </c>
      <c r="C601" s="29"/>
      <c r="D601" s="29"/>
      <c r="E601" s="18" t="s">
        <v>3282</v>
      </c>
      <c r="F601" s="28">
        <f t="shared" si="12"/>
        <v>140</v>
      </c>
      <c r="G601" s="18" t="s">
        <v>3283</v>
      </c>
      <c r="H601" s="28">
        <f t="shared" si="13"/>
        <v>131</v>
      </c>
      <c r="I601" s="33" t="s">
        <v>3285</v>
      </c>
      <c r="J601" s="30">
        <f t="shared" si="14"/>
        <v>15</v>
      </c>
      <c r="K601" s="33" t="s">
        <v>3286</v>
      </c>
      <c r="L601" s="18">
        <f t="shared" si="15"/>
        <v>10</v>
      </c>
    </row>
    <row r="602" spans="1:12" ht="14.25" customHeight="1" x14ac:dyDescent="0.2">
      <c r="A602" s="18" t="s">
        <v>3572</v>
      </c>
      <c r="B602" s="18">
        <f t="shared" si="11"/>
        <v>3</v>
      </c>
      <c r="C602" s="29"/>
      <c r="D602" s="29"/>
      <c r="E602" s="18" t="s">
        <v>3573</v>
      </c>
      <c r="F602" s="28">
        <f t="shared" si="12"/>
        <v>32</v>
      </c>
      <c r="G602" s="18" t="s">
        <v>3574</v>
      </c>
      <c r="H602" s="28">
        <f t="shared" si="13"/>
        <v>4</v>
      </c>
      <c r="I602" s="33" t="s">
        <v>1033</v>
      </c>
      <c r="J602" s="30">
        <f t="shared" si="14"/>
        <v>12</v>
      </c>
      <c r="K602" s="33" t="s">
        <v>1122</v>
      </c>
      <c r="L602" s="18">
        <f t="shared" si="15"/>
        <v>10</v>
      </c>
    </row>
    <row r="603" spans="1:12" ht="14.25" customHeight="1" x14ac:dyDescent="0.2">
      <c r="A603" s="18" t="s">
        <v>3704</v>
      </c>
      <c r="B603" s="18">
        <f t="shared" si="11"/>
        <v>70</v>
      </c>
      <c r="C603" s="29"/>
      <c r="D603" s="29"/>
      <c r="E603" s="18" t="s">
        <v>3705</v>
      </c>
      <c r="F603" s="28">
        <f t="shared" si="12"/>
        <v>265</v>
      </c>
      <c r="G603" s="18" t="s">
        <v>3706</v>
      </c>
      <c r="H603" s="28">
        <f t="shared" si="13"/>
        <v>94</v>
      </c>
      <c r="I603" s="33" t="s">
        <v>3707</v>
      </c>
      <c r="J603" s="30">
        <f t="shared" si="14"/>
        <v>147</v>
      </c>
      <c r="K603" s="33" t="s">
        <v>3708</v>
      </c>
      <c r="L603" s="18">
        <f t="shared" si="15"/>
        <v>10</v>
      </c>
    </row>
    <row r="604" spans="1:12" ht="14.25" customHeight="1" x14ac:dyDescent="0.2">
      <c r="A604" s="18" t="s">
        <v>4613</v>
      </c>
      <c r="B604" s="18">
        <f t="shared" si="11"/>
        <v>6</v>
      </c>
      <c r="C604" s="29"/>
      <c r="D604" s="29"/>
      <c r="E604" s="18" t="s">
        <v>4614</v>
      </c>
      <c r="F604" s="28">
        <f t="shared" si="12"/>
        <v>31</v>
      </c>
      <c r="G604" s="18" t="s">
        <v>4615</v>
      </c>
      <c r="H604" s="28">
        <f t="shared" si="13"/>
        <v>16</v>
      </c>
      <c r="I604" s="33" t="s">
        <v>4616</v>
      </c>
      <c r="J604" s="30">
        <f t="shared" si="14"/>
        <v>8</v>
      </c>
      <c r="K604" s="33" t="s">
        <v>4617</v>
      </c>
      <c r="L604" s="18">
        <f t="shared" si="15"/>
        <v>10</v>
      </c>
    </row>
    <row r="605" spans="1:12" ht="14.25" customHeight="1" x14ac:dyDescent="0.2">
      <c r="A605" s="18" t="s">
        <v>54</v>
      </c>
      <c r="B605" s="18">
        <f t="shared" si="11"/>
        <v>3</v>
      </c>
      <c r="C605" s="29"/>
      <c r="D605" s="29"/>
      <c r="E605" s="18" t="s">
        <v>1483</v>
      </c>
      <c r="F605" s="28">
        <f t="shared" si="12"/>
        <v>82</v>
      </c>
      <c r="G605" s="18" t="s">
        <v>242</v>
      </c>
      <c r="H605" s="28">
        <f t="shared" si="13"/>
        <v>2</v>
      </c>
      <c r="I605" s="33" t="s">
        <v>1484</v>
      </c>
      <c r="J605" s="30">
        <f t="shared" si="14"/>
        <v>46</v>
      </c>
      <c r="K605" s="33" t="s">
        <v>1485</v>
      </c>
      <c r="L605" s="18">
        <f t="shared" si="15"/>
        <v>9</v>
      </c>
    </row>
    <row r="606" spans="1:12" ht="14.25" customHeight="1" x14ac:dyDescent="0.2">
      <c r="A606" s="18" t="s">
        <v>1505</v>
      </c>
      <c r="B606" s="18">
        <f t="shared" si="11"/>
        <v>52</v>
      </c>
      <c r="C606" s="29"/>
      <c r="D606" s="29"/>
      <c r="E606" s="18" t="s">
        <v>1506</v>
      </c>
      <c r="F606" s="28">
        <f t="shared" si="12"/>
        <v>42</v>
      </c>
      <c r="G606" s="18" t="s">
        <v>1508</v>
      </c>
      <c r="H606" s="28">
        <f t="shared" si="13"/>
        <v>53</v>
      </c>
      <c r="I606" s="33" t="s">
        <v>1510</v>
      </c>
      <c r="J606" s="30">
        <f t="shared" si="14"/>
        <v>26</v>
      </c>
      <c r="K606" s="33" t="s">
        <v>1511</v>
      </c>
      <c r="L606" s="18">
        <f t="shared" si="15"/>
        <v>9</v>
      </c>
    </row>
    <row r="607" spans="1:12" ht="14.25" customHeight="1" x14ac:dyDescent="0.2">
      <c r="A607" s="18" t="s">
        <v>2015</v>
      </c>
      <c r="B607" s="18">
        <f t="shared" si="11"/>
        <v>10</v>
      </c>
      <c r="C607" s="29"/>
      <c r="D607" s="29"/>
      <c r="E607" s="18" t="s">
        <v>2016</v>
      </c>
      <c r="F607" s="28">
        <f t="shared" si="12"/>
        <v>75</v>
      </c>
      <c r="G607" s="18" t="s">
        <v>2017</v>
      </c>
      <c r="H607" s="28">
        <f t="shared" si="13"/>
        <v>82</v>
      </c>
      <c r="I607" s="33" t="s">
        <v>2018</v>
      </c>
      <c r="J607" s="30">
        <f t="shared" si="14"/>
        <v>26</v>
      </c>
      <c r="K607" s="33" t="s">
        <v>2019</v>
      </c>
      <c r="L607" s="18">
        <f t="shared" si="15"/>
        <v>9</v>
      </c>
    </row>
    <row r="608" spans="1:12" ht="14.25" customHeight="1" x14ac:dyDescent="0.2">
      <c r="A608" s="18" t="s">
        <v>2088</v>
      </c>
      <c r="B608" s="18">
        <f t="shared" si="11"/>
        <v>9</v>
      </c>
      <c r="C608" s="29"/>
      <c r="D608" s="29"/>
      <c r="E608" s="18" t="s">
        <v>2089</v>
      </c>
      <c r="F608" s="28">
        <f t="shared" si="12"/>
        <v>9</v>
      </c>
      <c r="G608" s="18" t="s">
        <v>123</v>
      </c>
      <c r="H608" s="28">
        <f t="shared" si="13"/>
        <v>3</v>
      </c>
      <c r="I608" s="33" t="s">
        <v>2090</v>
      </c>
      <c r="J608" s="30">
        <f t="shared" si="14"/>
        <v>15</v>
      </c>
      <c r="K608" s="33" t="s">
        <v>1511</v>
      </c>
      <c r="L608" s="18">
        <f t="shared" si="15"/>
        <v>9</v>
      </c>
    </row>
    <row r="609" spans="1:12" ht="14.25" customHeight="1" x14ac:dyDescent="0.2">
      <c r="A609" s="18" t="s">
        <v>2469</v>
      </c>
      <c r="B609" s="18">
        <f t="shared" si="11"/>
        <v>11</v>
      </c>
      <c r="C609" s="29"/>
      <c r="D609" s="29"/>
      <c r="E609" s="18" t="s">
        <v>185</v>
      </c>
      <c r="F609" s="28">
        <f t="shared" si="12"/>
        <v>2</v>
      </c>
      <c r="G609" s="18" t="s">
        <v>284</v>
      </c>
      <c r="H609" s="28">
        <f t="shared" si="13"/>
        <v>3</v>
      </c>
      <c r="I609" s="33" t="s">
        <v>2470</v>
      </c>
      <c r="J609" s="30">
        <f t="shared" si="14"/>
        <v>8</v>
      </c>
      <c r="K609" s="33" t="s">
        <v>2471</v>
      </c>
      <c r="L609" s="18">
        <f t="shared" si="15"/>
        <v>9</v>
      </c>
    </row>
    <row r="610" spans="1:12" ht="14.25" customHeight="1" x14ac:dyDescent="0.2">
      <c r="A610" s="18" t="s">
        <v>2570</v>
      </c>
      <c r="B610" s="18">
        <f t="shared" si="11"/>
        <v>21</v>
      </c>
      <c r="C610" s="29">
        <v>1</v>
      </c>
      <c r="D610" s="29">
        <v>1</v>
      </c>
      <c r="E610" s="18" t="s">
        <v>2571</v>
      </c>
      <c r="F610" s="28">
        <f t="shared" si="12"/>
        <v>68</v>
      </c>
      <c r="G610" s="18" t="s">
        <v>2573</v>
      </c>
      <c r="H610" s="28">
        <f t="shared" si="13"/>
        <v>51</v>
      </c>
      <c r="I610" s="33" t="s">
        <v>2574</v>
      </c>
      <c r="J610" s="30">
        <f t="shared" si="14"/>
        <v>86</v>
      </c>
      <c r="K610" s="33" t="s">
        <v>2575</v>
      </c>
      <c r="L610" s="18">
        <f t="shared" si="15"/>
        <v>9</v>
      </c>
    </row>
    <row r="611" spans="1:12" ht="14.25" customHeight="1" x14ac:dyDescent="0.2">
      <c r="A611" s="18" t="s">
        <v>3038</v>
      </c>
      <c r="B611" s="18">
        <f t="shared" si="11"/>
        <v>71</v>
      </c>
      <c r="C611" s="29"/>
      <c r="D611" s="29"/>
      <c r="E611" s="18" t="s">
        <v>3040</v>
      </c>
      <c r="F611" s="28">
        <f t="shared" si="12"/>
        <v>28</v>
      </c>
      <c r="G611" s="18" t="s">
        <v>3041</v>
      </c>
      <c r="H611" s="28">
        <f t="shared" si="13"/>
        <v>37</v>
      </c>
      <c r="I611" s="33" t="s">
        <v>3042</v>
      </c>
      <c r="J611" s="30">
        <f t="shared" si="14"/>
        <v>55</v>
      </c>
      <c r="K611" s="33" t="s">
        <v>2019</v>
      </c>
      <c r="L611" s="18">
        <f t="shared" si="15"/>
        <v>9</v>
      </c>
    </row>
    <row r="612" spans="1:12" ht="14.25" customHeight="1" x14ac:dyDescent="0.2">
      <c r="A612" s="18" t="s">
        <v>3161</v>
      </c>
      <c r="B612" s="18">
        <f t="shared" si="11"/>
        <v>174</v>
      </c>
      <c r="C612" s="29"/>
      <c r="D612" s="29"/>
      <c r="E612" s="18" t="s">
        <v>3162</v>
      </c>
      <c r="F612" s="28">
        <f t="shared" si="12"/>
        <v>565</v>
      </c>
      <c r="G612" s="18" t="s">
        <v>3164</v>
      </c>
      <c r="H612" s="28">
        <f t="shared" si="13"/>
        <v>496</v>
      </c>
      <c r="I612" s="33" t="s">
        <v>3165</v>
      </c>
      <c r="J612" s="30">
        <f t="shared" si="14"/>
        <v>782</v>
      </c>
      <c r="K612" s="33" t="s">
        <v>3167</v>
      </c>
      <c r="L612" s="18">
        <f t="shared" si="15"/>
        <v>9</v>
      </c>
    </row>
    <row r="613" spans="1:12" ht="14.25" customHeight="1" x14ac:dyDescent="0.2">
      <c r="A613" s="18" t="s">
        <v>54</v>
      </c>
      <c r="B613" s="18">
        <f t="shared" si="11"/>
        <v>3</v>
      </c>
      <c r="C613" s="29"/>
      <c r="D613" s="29"/>
      <c r="E613" s="18" t="s">
        <v>3804</v>
      </c>
      <c r="F613" s="28">
        <f t="shared" si="12"/>
        <v>63</v>
      </c>
      <c r="G613" s="18" t="s">
        <v>3805</v>
      </c>
      <c r="H613" s="28">
        <f t="shared" si="13"/>
        <v>25</v>
      </c>
      <c r="I613" s="33" t="s">
        <v>3806</v>
      </c>
      <c r="J613" s="30">
        <f t="shared" si="14"/>
        <v>31</v>
      </c>
      <c r="K613" s="33" t="s">
        <v>1485</v>
      </c>
      <c r="L613" s="18">
        <f t="shared" si="15"/>
        <v>9</v>
      </c>
    </row>
    <row r="614" spans="1:12" ht="14.25" customHeight="1" x14ac:dyDescent="0.2">
      <c r="A614" s="18" t="s">
        <v>54</v>
      </c>
      <c r="B614" s="18">
        <f t="shared" si="11"/>
        <v>3</v>
      </c>
      <c r="C614" s="29"/>
      <c r="D614" s="29"/>
      <c r="E614" s="18" t="s">
        <v>4569</v>
      </c>
      <c r="F614" s="28">
        <f t="shared" si="12"/>
        <v>153</v>
      </c>
      <c r="G614" s="18" t="s">
        <v>4570</v>
      </c>
      <c r="H614" s="28">
        <f t="shared" si="13"/>
        <v>129</v>
      </c>
      <c r="I614" s="33" t="s">
        <v>4571</v>
      </c>
      <c r="J614" s="30">
        <f t="shared" si="14"/>
        <v>146</v>
      </c>
      <c r="K614" s="33" t="s">
        <v>1485</v>
      </c>
      <c r="L614" s="18">
        <f t="shared" si="15"/>
        <v>9</v>
      </c>
    </row>
    <row r="615" spans="1:12" ht="14.25" customHeight="1" x14ac:dyDescent="0.2">
      <c r="A615" s="18" t="s">
        <v>4608</v>
      </c>
      <c r="B615" s="18">
        <f t="shared" si="11"/>
        <v>163</v>
      </c>
      <c r="C615" s="29"/>
      <c r="D615" s="29"/>
      <c r="E615" s="18" t="s">
        <v>4609</v>
      </c>
      <c r="F615" s="28">
        <f t="shared" si="12"/>
        <v>41</v>
      </c>
      <c r="G615" s="18" t="s">
        <v>4610</v>
      </c>
      <c r="H615" s="28">
        <f t="shared" si="13"/>
        <v>93</v>
      </c>
      <c r="I615" s="33" t="s">
        <v>54</v>
      </c>
      <c r="J615" s="30">
        <f t="shared" si="14"/>
        <v>3</v>
      </c>
      <c r="K615" s="33" t="s">
        <v>2019</v>
      </c>
      <c r="L615" s="18">
        <f t="shared" si="15"/>
        <v>9</v>
      </c>
    </row>
    <row r="616" spans="1:12" ht="14.25" customHeight="1" x14ac:dyDescent="0.2">
      <c r="A616" s="18" t="s">
        <v>857</v>
      </c>
      <c r="B616" s="18">
        <f t="shared" si="11"/>
        <v>21</v>
      </c>
      <c r="C616" s="29"/>
      <c r="D616" s="29"/>
      <c r="E616" s="18" t="s">
        <v>858</v>
      </c>
      <c r="F616" s="28">
        <f t="shared" si="12"/>
        <v>34</v>
      </c>
      <c r="G616" s="18" t="s">
        <v>859</v>
      </c>
      <c r="H616" s="28">
        <f t="shared" si="13"/>
        <v>22</v>
      </c>
      <c r="I616" s="33" t="s">
        <v>860</v>
      </c>
      <c r="J616" s="30">
        <f t="shared" si="14"/>
        <v>12</v>
      </c>
      <c r="K616" s="33" t="s">
        <v>861</v>
      </c>
      <c r="L616" s="18">
        <f t="shared" si="15"/>
        <v>8</v>
      </c>
    </row>
    <row r="617" spans="1:12" ht="14.25" customHeight="1" x14ac:dyDescent="0.2">
      <c r="A617" s="18" t="s">
        <v>1370</v>
      </c>
      <c r="B617" s="18">
        <f t="shared" si="11"/>
        <v>51</v>
      </c>
      <c r="C617" s="29"/>
      <c r="D617" s="29"/>
      <c r="E617" s="18" t="s">
        <v>1371</v>
      </c>
      <c r="F617" s="28">
        <f t="shared" si="12"/>
        <v>62</v>
      </c>
      <c r="G617" s="18" t="s">
        <v>1372</v>
      </c>
      <c r="H617" s="28">
        <f t="shared" si="13"/>
        <v>151</v>
      </c>
      <c r="I617" s="33" t="s">
        <v>1373</v>
      </c>
      <c r="J617" s="30">
        <f t="shared" si="14"/>
        <v>50</v>
      </c>
      <c r="K617" s="33" t="s">
        <v>1374</v>
      </c>
      <c r="L617" s="18">
        <f t="shared" si="15"/>
        <v>8</v>
      </c>
    </row>
    <row r="618" spans="1:12" ht="14.25" customHeight="1" x14ac:dyDescent="0.2">
      <c r="A618" s="18" t="s">
        <v>1908</v>
      </c>
      <c r="B618" s="18">
        <f t="shared" si="11"/>
        <v>40</v>
      </c>
      <c r="C618" s="29"/>
      <c r="D618" s="29"/>
      <c r="E618" s="18" t="s">
        <v>1909</v>
      </c>
      <c r="F618" s="28">
        <f t="shared" si="12"/>
        <v>77</v>
      </c>
      <c r="G618" s="18" t="s">
        <v>1910</v>
      </c>
      <c r="H618" s="28">
        <f t="shared" si="13"/>
        <v>10</v>
      </c>
      <c r="I618" s="33" t="s">
        <v>585</v>
      </c>
      <c r="J618" s="30">
        <f t="shared" si="14"/>
        <v>3</v>
      </c>
      <c r="K618" s="33" t="s">
        <v>1911</v>
      </c>
      <c r="L618" s="18">
        <f t="shared" si="15"/>
        <v>8</v>
      </c>
    </row>
    <row r="619" spans="1:12" ht="14.25" customHeight="1" x14ac:dyDescent="0.2">
      <c r="A619" s="18" t="s">
        <v>2737</v>
      </c>
      <c r="B619" s="18">
        <f t="shared" si="11"/>
        <v>10</v>
      </c>
      <c r="C619" s="29"/>
      <c r="D619" s="29"/>
      <c r="E619" s="18" t="s">
        <v>2738</v>
      </c>
      <c r="F619" s="28">
        <f t="shared" si="12"/>
        <v>14</v>
      </c>
      <c r="G619" s="18" t="s">
        <v>242</v>
      </c>
      <c r="H619" s="28">
        <f t="shared" si="13"/>
        <v>2</v>
      </c>
      <c r="I619" s="33" t="s">
        <v>2740</v>
      </c>
      <c r="J619" s="30">
        <f t="shared" si="14"/>
        <v>22</v>
      </c>
      <c r="K619" s="33" t="s">
        <v>682</v>
      </c>
      <c r="L619" s="18">
        <f t="shared" si="15"/>
        <v>8</v>
      </c>
    </row>
    <row r="620" spans="1:12" ht="14.25" customHeight="1" x14ac:dyDescent="0.2">
      <c r="A620" s="18" t="s">
        <v>3092</v>
      </c>
      <c r="B620" s="18">
        <f t="shared" si="11"/>
        <v>48</v>
      </c>
      <c r="C620" s="29"/>
      <c r="D620" s="29"/>
      <c r="E620" s="18" t="s">
        <v>3093</v>
      </c>
      <c r="F620" s="28">
        <f t="shared" si="12"/>
        <v>212</v>
      </c>
      <c r="G620" s="18" t="s">
        <v>3095</v>
      </c>
      <c r="H620" s="28">
        <f t="shared" si="13"/>
        <v>196</v>
      </c>
      <c r="I620" s="33" t="s">
        <v>3096</v>
      </c>
      <c r="J620" s="30">
        <f t="shared" si="14"/>
        <v>209</v>
      </c>
      <c r="K620" s="33" t="s">
        <v>3097</v>
      </c>
      <c r="L620" s="18">
        <f t="shared" si="15"/>
        <v>8</v>
      </c>
    </row>
    <row r="621" spans="1:12" ht="14.25" customHeight="1" x14ac:dyDescent="0.2">
      <c r="A621" s="18" t="s">
        <v>4408</v>
      </c>
      <c r="B621" s="18">
        <f t="shared" si="11"/>
        <v>65</v>
      </c>
      <c r="C621" s="32">
        <v>6</v>
      </c>
      <c r="D621" s="32">
        <v>6</v>
      </c>
      <c r="E621" s="18" t="s">
        <v>4409</v>
      </c>
      <c r="F621" s="28">
        <f t="shared" si="12"/>
        <v>27</v>
      </c>
      <c r="G621" s="18" t="s">
        <v>4410</v>
      </c>
      <c r="H621" s="28">
        <f t="shared" si="13"/>
        <v>23</v>
      </c>
      <c r="I621" s="33" t="s">
        <v>4411</v>
      </c>
      <c r="J621" s="30">
        <f t="shared" si="14"/>
        <v>15</v>
      </c>
      <c r="K621" s="33" t="s">
        <v>682</v>
      </c>
      <c r="L621" s="18">
        <f t="shared" si="15"/>
        <v>8</v>
      </c>
    </row>
    <row r="622" spans="1:12" ht="14.25" customHeight="1" x14ac:dyDescent="0.2">
      <c r="A622" s="18" t="s">
        <v>183</v>
      </c>
      <c r="B622" s="18">
        <f t="shared" si="11"/>
        <v>14</v>
      </c>
      <c r="C622" s="29">
        <v>10</v>
      </c>
      <c r="D622" s="29">
        <v>6</v>
      </c>
      <c r="E622" s="18" t="s">
        <v>184</v>
      </c>
      <c r="F622" s="28">
        <f t="shared" si="12"/>
        <v>6</v>
      </c>
      <c r="G622" s="18" t="s">
        <v>185</v>
      </c>
      <c r="H622" s="28">
        <f t="shared" si="13"/>
        <v>2</v>
      </c>
      <c r="I622" s="33" t="s">
        <v>186</v>
      </c>
      <c r="J622" s="30">
        <f t="shared" si="14"/>
        <v>15</v>
      </c>
      <c r="K622" s="33" t="s">
        <v>187</v>
      </c>
      <c r="L622" s="18">
        <f t="shared" si="15"/>
        <v>7</v>
      </c>
    </row>
    <row r="623" spans="1:12" ht="14.25" customHeight="1" x14ac:dyDescent="0.2">
      <c r="A623" s="18" t="s">
        <v>447</v>
      </c>
      <c r="B623" s="18">
        <f t="shared" si="11"/>
        <v>79</v>
      </c>
      <c r="C623" s="29"/>
      <c r="D623" s="29"/>
      <c r="E623" s="18" t="s">
        <v>449</v>
      </c>
      <c r="F623" s="28">
        <f t="shared" si="12"/>
        <v>34</v>
      </c>
      <c r="G623" s="18" t="s">
        <v>451</v>
      </c>
      <c r="H623" s="28">
        <f t="shared" si="13"/>
        <v>160</v>
      </c>
      <c r="I623" s="33" t="s">
        <v>453</v>
      </c>
      <c r="J623" s="30">
        <f t="shared" si="14"/>
        <v>417</v>
      </c>
      <c r="K623" s="33" t="s">
        <v>454</v>
      </c>
      <c r="L623" s="18">
        <f t="shared" si="15"/>
        <v>7</v>
      </c>
    </row>
    <row r="624" spans="1:12" ht="14.25" customHeight="1" x14ac:dyDescent="0.2">
      <c r="A624" s="18" t="s">
        <v>659</v>
      </c>
      <c r="B624" s="18">
        <f t="shared" si="11"/>
        <v>204</v>
      </c>
      <c r="C624" s="29"/>
      <c r="D624" s="29"/>
      <c r="E624" s="18" t="s">
        <v>661</v>
      </c>
      <c r="F624" s="28">
        <f t="shared" si="12"/>
        <v>77</v>
      </c>
      <c r="G624" s="18" t="s">
        <v>663</v>
      </c>
      <c r="H624" s="28">
        <f t="shared" si="13"/>
        <v>69</v>
      </c>
      <c r="I624" s="33" t="s">
        <v>664</v>
      </c>
      <c r="J624" s="30">
        <f t="shared" si="14"/>
        <v>37</v>
      </c>
      <c r="K624" s="33" t="s">
        <v>665</v>
      </c>
      <c r="L624" s="18">
        <f t="shared" si="15"/>
        <v>7</v>
      </c>
    </row>
    <row r="625" spans="1:12" ht="14.25" customHeight="1" x14ac:dyDescent="0.2">
      <c r="A625" s="18" t="s">
        <v>1068</v>
      </c>
      <c r="B625" s="18">
        <f t="shared" si="11"/>
        <v>17</v>
      </c>
      <c r="C625" s="29"/>
      <c r="D625" s="29"/>
      <c r="E625" s="18" t="s">
        <v>1069</v>
      </c>
      <c r="F625" s="28">
        <f t="shared" si="12"/>
        <v>22</v>
      </c>
      <c r="G625" s="18" t="s">
        <v>1070</v>
      </c>
      <c r="H625" s="28">
        <f t="shared" si="13"/>
        <v>25</v>
      </c>
      <c r="I625" s="33" t="s">
        <v>1071</v>
      </c>
      <c r="J625" s="30">
        <f t="shared" si="14"/>
        <v>13</v>
      </c>
      <c r="K625" s="33" t="s">
        <v>1072</v>
      </c>
      <c r="L625" s="18">
        <f t="shared" si="15"/>
        <v>7</v>
      </c>
    </row>
    <row r="626" spans="1:12" ht="14.25" customHeight="1" x14ac:dyDescent="0.2">
      <c r="A626" s="18" t="s">
        <v>54</v>
      </c>
      <c r="B626" s="18">
        <f t="shared" si="11"/>
        <v>3</v>
      </c>
      <c r="C626" s="29"/>
      <c r="D626" s="29"/>
      <c r="E626" s="18" t="s">
        <v>1437</v>
      </c>
      <c r="F626" s="28">
        <f t="shared" si="12"/>
        <v>54</v>
      </c>
      <c r="G626" s="18" t="s">
        <v>1438</v>
      </c>
      <c r="H626" s="28">
        <f t="shared" si="13"/>
        <v>81</v>
      </c>
      <c r="I626" s="33" t="s">
        <v>1439</v>
      </c>
      <c r="J626" s="30">
        <f t="shared" si="14"/>
        <v>40</v>
      </c>
      <c r="K626" s="33" t="s">
        <v>187</v>
      </c>
      <c r="L626" s="18">
        <f t="shared" si="15"/>
        <v>7</v>
      </c>
    </row>
    <row r="627" spans="1:12" ht="14.25" customHeight="1" x14ac:dyDescent="0.2">
      <c r="A627" s="18" t="s">
        <v>2029</v>
      </c>
      <c r="B627" s="18">
        <f t="shared" si="11"/>
        <v>64</v>
      </c>
      <c r="C627" s="29"/>
      <c r="D627" s="29"/>
      <c r="E627" s="18" t="s">
        <v>2030</v>
      </c>
      <c r="F627" s="28">
        <f t="shared" si="12"/>
        <v>69</v>
      </c>
      <c r="G627" s="18" t="s">
        <v>2032</v>
      </c>
      <c r="H627" s="28">
        <f t="shared" si="13"/>
        <v>16</v>
      </c>
      <c r="I627" s="33" t="s">
        <v>2033</v>
      </c>
      <c r="J627" s="30">
        <f t="shared" si="14"/>
        <v>86</v>
      </c>
      <c r="K627" s="33" t="s">
        <v>2034</v>
      </c>
      <c r="L627" s="18">
        <f t="shared" si="15"/>
        <v>7</v>
      </c>
    </row>
    <row r="628" spans="1:12" ht="14.25" customHeight="1" x14ac:dyDescent="0.2">
      <c r="A628" s="18" t="s">
        <v>2069</v>
      </c>
      <c r="B628" s="18">
        <f t="shared" si="11"/>
        <v>43</v>
      </c>
      <c r="C628" s="34" t="s">
        <v>737</v>
      </c>
      <c r="D628" s="34" t="s">
        <v>2070</v>
      </c>
      <c r="E628" s="18" t="s">
        <v>242</v>
      </c>
      <c r="F628" s="28">
        <f t="shared" si="12"/>
        <v>2</v>
      </c>
      <c r="G628" s="18" t="s">
        <v>123</v>
      </c>
      <c r="H628" s="28">
        <f t="shared" si="13"/>
        <v>3</v>
      </c>
      <c r="I628" s="33" t="s">
        <v>2071</v>
      </c>
      <c r="J628" s="30">
        <f t="shared" si="14"/>
        <v>36</v>
      </c>
      <c r="K628" s="33" t="s">
        <v>2073</v>
      </c>
      <c r="L628" s="18">
        <f t="shared" si="15"/>
        <v>7</v>
      </c>
    </row>
    <row r="629" spans="1:12" ht="14.25" customHeight="1" x14ac:dyDescent="0.2">
      <c r="A629" s="18" t="s">
        <v>123</v>
      </c>
      <c r="B629" s="18">
        <f t="shared" si="11"/>
        <v>3</v>
      </c>
      <c r="C629" s="29"/>
      <c r="D629" s="29"/>
      <c r="E629" s="18" t="s">
        <v>54</v>
      </c>
      <c r="F629" s="28">
        <f t="shared" si="12"/>
        <v>3</v>
      </c>
      <c r="G629" s="18" t="s">
        <v>242</v>
      </c>
      <c r="H629" s="28">
        <f t="shared" si="13"/>
        <v>2</v>
      </c>
      <c r="I629" s="33" t="s">
        <v>244</v>
      </c>
      <c r="J629" s="30">
        <f t="shared" si="14"/>
        <v>3</v>
      </c>
      <c r="K629" s="33" t="s">
        <v>2073</v>
      </c>
      <c r="L629" s="18">
        <f t="shared" si="15"/>
        <v>7</v>
      </c>
    </row>
    <row r="630" spans="1:12" ht="14.25" customHeight="1" x14ac:dyDescent="0.2">
      <c r="A630" s="18" t="s">
        <v>3169</v>
      </c>
      <c r="B630" s="18">
        <f t="shared" si="11"/>
        <v>17</v>
      </c>
      <c r="C630" s="29"/>
      <c r="D630" s="29"/>
      <c r="E630" s="18" t="s">
        <v>3170</v>
      </c>
      <c r="F630" s="28">
        <f t="shared" si="12"/>
        <v>2</v>
      </c>
      <c r="G630" s="18" t="s">
        <v>123</v>
      </c>
      <c r="H630" s="28">
        <f t="shared" si="13"/>
        <v>3</v>
      </c>
      <c r="I630" s="33" t="s">
        <v>3171</v>
      </c>
      <c r="J630" s="30">
        <f t="shared" si="14"/>
        <v>44</v>
      </c>
      <c r="K630" s="33" t="s">
        <v>2073</v>
      </c>
      <c r="L630" s="18">
        <f t="shared" si="15"/>
        <v>7</v>
      </c>
    </row>
    <row r="631" spans="1:12" ht="14.25" customHeight="1" x14ac:dyDescent="0.2">
      <c r="A631" s="18" t="s">
        <v>71</v>
      </c>
      <c r="B631" s="18">
        <f t="shared" si="11"/>
        <v>4</v>
      </c>
      <c r="C631" s="29"/>
      <c r="D631" s="29"/>
      <c r="E631" s="18" t="s">
        <v>3230</v>
      </c>
      <c r="F631" s="28">
        <f t="shared" si="12"/>
        <v>43</v>
      </c>
      <c r="G631" s="18" t="s">
        <v>3231</v>
      </c>
      <c r="H631" s="28">
        <f t="shared" si="13"/>
        <v>18</v>
      </c>
      <c r="I631" s="33" t="s">
        <v>2073</v>
      </c>
      <c r="J631" s="30">
        <f t="shared" si="14"/>
        <v>7</v>
      </c>
      <c r="K631" s="33" t="s">
        <v>3232</v>
      </c>
      <c r="L631" s="18">
        <f t="shared" si="15"/>
        <v>7</v>
      </c>
    </row>
    <row r="632" spans="1:12" ht="14.25" customHeight="1" x14ac:dyDescent="0.2">
      <c r="A632" s="18" t="s">
        <v>3268</v>
      </c>
      <c r="B632" s="18">
        <f t="shared" si="11"/>
        <v>16</v>
      </c>
      <c r="C632" s="29"/>
      <c r="D632" s="29"/>
      <c r="E632" s="18" t="s">
        <v>3269</v>
      </c>
      <c r="F632" s="28">
        <f t="shared" si="12"/>
        <v>36</v>
      </c>
      <c r="G632" s="18" t="s">
        <v>3270</v>
      </c>
      <c r="H632" s="28">
        <f t="shared" si="13"/>
        <v>54</v>
      </c>
      <c r="I632" s="33" t="s">
        <v>3271</v>
      </c>
      <c r="J632" s="30">
        <f t="shared" si="14"/>
        <v>7</v>
      </c>
      <c r="K632" s="33" t="s">
        <v>3272</v>
      </c>
      <c r="L632" s="18">
        <f t="shared" si="15"/>
        <v>7</v>
      </c>
    </row>
    <row r="633" spans="1:12" ht="14.25" customHeight="1" x14ac:dyDescent="0.2">
      <c r="A633" s="18" t="s">
        <v>3290</v>
      </c>
      <c r="B633" s="18">
        <f t="shared" si="11"/>
        <v>7</v>
      </c>
      <c r="C633" s="32">
        <v>-999</v>
      </c>
      <c r="D633" s="32">
        <v>-999</v>
      </c>
      <c r="E633" s="18" t="s">
        <v>3291</v>
      </c>
      <c r="F633" s="28">
        <f t="shared" si="12"/>
        <v>205</v>
      </c>
      <c r="G633" s="18" t="s">
        <v>3292</v>
      </c>
      <c r="H633" s="28">
        <f t="shared" si="13"/>
        <v>85</v>
      </c>
      <c r="I633" s="33" t="s">
        <v>3293</v>
      </c>
      <c r="J633" s="30">
        <f t="shared" si="14"/>
        <v>67</v>
      </c>
      <c r="K633" s="33" t="s">
        <v>3290</v>
      </c>
      <c r="L633" s="18">
        <f t="shared" si="15"/>
        <v>7</v>
      </c>
    </row>
    <row r="634" spans="1:12" ht="14.25" customHeight="1" x14ac:dyDescent="0.2">
      <c r="A634" s="18" t="s">
        <v>144</v>
      </c>
      <c r="B634" s="18">
        <f t="shared" si="11"/>
        <v>9</v>
      </c>
      <c r="C634" s="29"/>
      <c r="D634" s="29"/>
      <c r="E634" s="18" t="s">
        <v>4218</v>
      </c>
      <c r="F634" s="28">
        <f t="shared" si="12"/>
        <v>52</v>
      </c>
      <c r="G634" s="18" t="s">
        <v>242</v>
      </c>
      <c r="H634" s="28">
        <f t="shared" si="13"/>
        <v>2</v>
      </c>
      <c r="I634" s="33" t="s">
        <v>4219</v>
      </c>
      <c r="J634" s="30">
        <f t="shared" si="14"/>
        <v>35</v>
      </c>
      <c r="K634" s="33" t="s">
        <v>4220</v>
      </c>
      <c r="L634" s="18">
        <f t="shared" si="15"/>
        <v>7</v>
      </c>
    </row>
    <row r="635" spans="1:12" ht="14.25" customHeight="1" x14ac:dyDescent="0.2">
      <c r="A635" s="18" t="s">
        <v>4696</v>
      </c>
      <c r="B635" s="18">
        <f t="shared" si="11"/>
        <v>43</v>
      </c>
      <c r="C635" s="29"/>
      <c r="D635" s="29"/>
      <c r="E635" s="18" t="s">
        <v>623</v>
      </c>
      <c r="F635" s="28">
        <f t="shared" si="12"/>
        <v>4</v>
      </c>
      <c r="G635" s="18" t="s">
        <v>623</v>
      </c>
      <c r="H635" s="28">
        <f t="shared" si="13"/>
        <v>4</v>
      </c>
      <c r="I635" s="33" t="s">
        <v>4697</v>
      </c>
      <c r="J635" s="30">
        <f t="shared" si="14"/>
        <v>60</v>
      </c>
      <c r="K635" s="33" t="s">
        <v>4698</v>
      </c>
      <c r="L635" s="18">
        <f t="shared" si="15"/>
        <v>7</v>
      </c>
    </row>
    <row r="636" spans="1:12" ht="14.25" customHeight="1" x14ac:dyDescent="0.2">
      <c r="A636" s="18" t="s">
        <v>242</v>
      </c>
      <c r="B636" s="18">
        <f t="shared" si="11"/>
        <v>2</v>
      </c>
      <c r="C636" s="29"/>
      <c r="D636" s="29"/>
      <c r="E636" s="18" t="s">
        <v>242</v>
      </c>
      <c r="F636" s="28">
        <f t="shared" si="12"/>
        <v>2</v>
      </c>
      <c r="G636" s="18" t="s">
        <v>242</v>
      </c>
      <c r="H636" s="28">
        <f t="shared" si="13"/>
        <v>2</v>
      </c>
      <c r="I636" s="33" t="s">
        <v>4775</v>
      </c>
      <c r="J636" s="30">
        <f t="shared" si="14"/>
        <v>23</v>
      </c>
      <c r="K636" s="33" t="s">
        <v>2073</v>
      </c>
      <c r="L636" s="18">
        <f t="shared" si="15"/>
        <v>7</v>
      </c>
    </row>
    <row r="637" spans="1:12" ht="14.25" customHeight="1" x14ac:dyDescent="0.2">
      <c r="A637" s="18" t="s">
        <v>4827</v>
      </c>
      <c r="B637" s="18">
        <f t="shared" si="11"/>
        <v>14</v>
      </c>
      <c r="C637" s="29"/>
      <c r="D637" s="29"/>
      <c r="E637" s="18" t="s">
        <v>4828</v>
      </c>
      <c r="F637" s="28">
        <f t="shared" si="12"/>
        <v>58</v>
      </c>
      <c r="G637" s="18" t="s">
        <v>4829</v>
      </c>
      <c r="H637" s="28">
        <f t="shared" si="13"/>
        <v>53</v>
      </c>
      <c r="I637" s="33" t="s">
        <v>4830</v>
      </c>
      <c r="J637" s="30">
        <f t="shared" si="14"/>
        <v>18</v>
      </c>
      <c r="K637" s="33" t="s">
        <v>4831</v>
      </c>
      <c r="L637" s="18">
        <f t="shared" si="15"/>
        <v>7</v>
      </c>
    </row>
    <row r="638" spans="1:12" ht="14.25" customHeight="1" x14ac:dyDescent="0.2">
      <c r="A638" s="18" t="s">
        <v>4833</v>
      </c>
      <c r="B638" s="18">
        <f t="shared" si="11"/>
        <v>73</v>
      </c>
      <c r="C638" s="29"/>
      <c r="D638" s="29"/>
      <c r="E638" s="18" t="s">
        <v>4835</v>
      </c>
      <c r="F638" s="28">
        <f t="shared" si="12"/>
        <v>118</v>
      </c>
      <c r="G638" s="18" t="s">
        <v>4837</v>
      </c>
      <c r="H638" s="28">
        <f t="shared" si="13"/>
        <v>109</v>
      </c>
      <c r="I638" s="33" t="s">
        <v>4839</v>
      </c>
      <c r="J638" s="30">
        <f t="shared" si="14"/>
        <v>53</v>
      </c>
      <c r="K638" s="33" t="s">
        <v>2073</v>
      </c>
      <c r="L638" s="18">
        <f t="shared" si="15"/>
        <v>7</v>
      </c>
    </row>
    <row r="639" spans="1:12" ht="14.25" customHeight="1" x14ac:dyDescent="0.2">
      <c r="A639" s="18" t="s">
        <v>1695</v>
      </c>
      <c r="B639" s="18">
        <f t="shared" si="11"/>
        <v>7</v>
      </c>
      <c r="C639" s="29"/>
      <c r="D639" s="29"/>
      <c r="E639" s="18" t="s">
        <v>1696</v>
      </c>
      <c r="F639" s="28">
        <f t="shared" si="12"/>
        <v>72</v>
      </c>
      <c r="G639" s="18" t="s">
        <v>242</v>
      </c>
      <c r="H639" s="28">
        <f t="shared" si="13"/>
        <v>2</v>
      </c>
      <c r="I639" s="33" t="s">
        <v>1697</v>
      </c>
      <c r="J639" s="30">
        <f t="shared" si="14"/>
        <v>18</v>
      </c>
      <c r="K639" s="33" t="s">
        <v>1698</v>
      </c>
      <c r="L639" s="18">
        <f t="shared" si="15"/>
        <v>6</v>
      </c>
    </row>
    <row r="640" spans="1:12" ht="14.25" customHeight="1" x14ac:dyDescent="0.2">
      <c r="A640" s="18" t="s">
        <v>2259</v>
      </c>
      <c r="B640" s="18">
        <f t="shared" si="11"/>
        <v>31</v>
      </c>
      <c r="C640" s="29"/>
      <c r="D640" s="29"/>
      <c r="E640" s="18" t="s">
        <v>2260</v>
      </c>
      <c r="F640" s="28">
        <f t="shared" si="12"/>
        <v>40</v>
      </c>
      <c r="G640" s="18" t="s">
        <v>242</v>
      </c>
      <c r="H640" s="28">
        <f t="shared" si="13"/>
        <v>2</v>
      </c>
      <c r="I640" s="33" t="s">
        <v>2261</v>
      </c>
      <c r="J640" s="30">
        <f t="shared" si="14"/>
        <v>16</v>
      </c>
      <c r="K640" s="33" t="s">
        <v>1862</v>
      </c>
      <c r="L640" s="18">
        <f t="shared" si="15"/>
        <v>6</v>
      </c>
    </row>
    <row r="641" spans="1:12" ht="14.25" customHeight="1" x14ac:dyDescent="0.2">
      <c r="A641" s="18" t="s">
        <v>3525</v>
      </c>
      <c r="B641" s="18">
        <f t="shared" si="11"/>
        <v>64</v>
      </c>
      <c r="C641" s="29"/>
      <c r="D641" s="29"/>
      <c r="E641" s="18" t="s">
        <v>3526</v>
      </c>
      <c r="F641" s="28">
        <f t="shared" si="12"/>
        <v>104</v>
      </c>
      <c r="G641" s="18" t="s">
        <v>3527</v>
      </c>
      <c r="H641" s="28">
        <f t="shared" si="13"/>
        <v>77</v>
      </c>
      <c r="I641" s="33" t="s">
        <v>3528</v>
      </c>
      <c r="J641" s="30">
        <f t="shared" si="14"/>
        <v>110</v>
      </c>
      <c r="K641" s="33" t="s">
        <v>3529</v>
      </c>
      <c r="L641" s="18">
        <f t="shared" si="15"/>
        <v>6</v>
      </c>
    </row>
    <row r="642" spans="1:12" ht="14.25" customHeight="1" x14ac:dyDescent="0.2">
      <c r="A642" s="18" t="s">
        <v>4404</v>
      </c>
      <c r="B642" s="18">
        <f t="shared" si="11"/>
        <v>67</v>
      </c>
      <c r="C642" s="29"/>
      <c r="D642" s="29"/>
      <c r="E642" s="18" t="s">
        <v>242</v>
      </c>
      <c r="F642" s="28">
        <f t="shared" si="12"/>
        <v>2</v>
      </c>
      <c r="G642" s="18" t="s">
        <v>4405</v>
      </c>
      <c r="H642" s="28">
        <f t="shared" si="13"/>
        <v>35</v>
      </c>
      <c r="I642" s="33" t="s">
        <v>4406</v>
      </c>
      <c r="J642" s="30">
        <f t="shared" si="14"/>
        <v>21</v>
      </c>
      <c r="K642" s="33" t="s">
        <v>1862</v>
      </c>
      <c r="L642" s="18">
        <f t="shared" si="15"/>
        <v>6</v>
      </c>
    </row>
    <row r="643" spans="1:12" ht="14.25" customHeight="1" x14ac:dyDescent="0.2">
      <c r="A643" s="18" t="s">
        <v>4947</v>
      </c>
      <c r="B643" s="18">
        <f t="shared" si="11"/>
        <v>84</v>
      </c>
      <c r="C643" s="29"/>
      <c r="D643" s="29"/>
      <c r="E643" s="18" t="s">
        <v>4948</v>
      </c>
      <c r="F643" s="28">
        <f t="shared" si="12"/>
        <v>52</v>
      </c>
      <c r="G643" s="18" t="s">
        <v>4949</v>
      </c>
      <c r="H643" s="28">
        <f t="shared" si="13"/>
        <v>97</v>
      </c>
      <c r="I643" s="33" t="s">
        <v>4950</v>
      </c>
      <c r="J643" s="30">
        <f t="shared" si="14"/>
        <v>20</v>
      </c>
      <c r="K643" s="33" t="s">
        <v>1862</v>
      </c>
      <c r="L643" s="18">
        <f t="shared" si="15"/>
        <v>6</v>
      </c>
    </row>
    <row r="644" spans="1:12" ht="14.25" customHeight="1" x14ac:dyDescent="0.2">
      <c r="A644" s="18" t="s">
        <v>875</v>
      </c>
      <c r="B644" s="18">
        <f t="shared" si="11"/>
        <v>22</v>
      </c>
      <c r="C644" s="29"/>
      <c r="D644" s="29"/>
      <c r="E644" s="18" t="s">
        <v>585</v>
      </c>
      <c r="F644" s="28">
        <f t="shared" si="12"/>
        <v>3</v>
      </c>
      <c r="G644" s="18" t="s">
        <v>876</v>
      </c>
      <c r="H644" s="28">
        <f t="shared" si="13"/>
        <v>34</v>
      </c>
      <c r="I644" s="33" t="s">
        <v>877</v>
      </c>
      <c r="J644" s="30">
        <f t="shared" si="14"/>
        <v>18</v>
      </c>
      <c r="K644" s="33" t="s">
        <v>878</v>
      </c>
      <c r="L644" s="18">
        <f t="shared" si="15"/>
        <v>5</v>
      </c>
    </row>
    <row r="645" spans="1:12" ht="14.25" customHeight="1" x14ac:dyDescent="0.2">
      <c r="A645" s="18" t="s">
        <v>1221</v>
      </c>
      <c r="B645" s="18">
        <f t="shared" si="11"/>
        <v>42</v>
      </c>
      <c r="C645" s="29"/>
      <c r="D645" s="29"/>
      <c r="E645" s="18" t="s">
        <v>1223</v>
      </c>
      <c r="F645" s="28">
        <f t="shared" si="12"/>
        <v>23</v>
      </c>
      <c r="G645" s="18" t="s">
        <v>1224</v>
      </c>
      <c r="H645" s="28">
        <f t="shared" si="13"/>
        <v>57</v>
      </c>
      <c r="I645" s="33" t="s">
        <v>1225</v>
      </c>
      <c r="J645" s="30">
        <f t="shared" si="14"/>
        <v>17</v>
      </c>
      <c r="K645" s="33" t="s">
        <v>1226</v>
      </c>
      <c r="L645" s="18">
        <f t="shared" si="15"/>
        <v>5</v>
      </c>
    </row>
    <row r="646" spans="1:12" ht="14.25" customHeight="1" x14ac:dyDescent="0.2">
      <c r="A646" s="18" t="s">
        <v>1943</v>
      </c>
      <c r="B646" s="18">
        <f t="shared" si="11"/>
        <v>9</v>
      </c>
      <c r="C646" s="32">
        <v>-999</v>
      </c>
      <c r="D646" s="32">
        <v>-999</v>
      </c>
      <c r="E646" s="18" t="s">
        <v>2021</v>
      </c>
      <c r="F646" s="28">
        <f t="shared" si="12"/>
        <v>212</v>
      </c>
      <c r="G646" s="18" t="s">
        <v>242</v>
      </c>
      <c r="H646" s="28">
        <f t="shared" si="13"/>
        <v>2</v>
      </c>
      <c r="I646" s="33" t="s">
        <v>2022</v>
      </c>
      <c r="J646" s="30">
        <f t="shared" si="14"/>
        <v>163</v>
      </c>
      <c r="K646" s="33" t="s">
        <v>1226</v>
      </c>
      <c r="L646" s="18">
        <f t="shared" si="15"/>
        <v>5</v>
      </c>
    </row>
    <row r="647" spans="1:12" ht="14.25" customHeight="1" x14ac:dyDescent="0.2">
      <c r="A647" s="18" t="s">
        <v>2709</v>
      </c>
      <c r="B647" s="18">
        <f t="shared" si="11"/>
        <v>117</v>
      </c>
      <c r="C647" s="29"/>
      <c r="D647" s="29"/>
      <c r="E647" s="18" t="s">
        <v>2710</v>
      </c>
      <c r="F647" s="28">
        <f t="shared" si="12"/>
        <v>88</v>
      </c>
      <c r="G647" s="18" t="s">
        <v>2712</v>
      </c>
      <c r="H647" s="28">
        <f t="shared" si="13"/>
        <v>99</v>
      </c>
      <c r="I647" s="33" t="s">
        <v>2713</v>
      </c>
      <c r="J647" s="30">
        <f t="shared" si="14"/>
        <v>82</v>
      </c>
      <c r="K647" s="33" t="s">
        <v>1226</v>
      </c>
      <c r="L647" s="18">
        <f t="shared" si="15"/>
        <v>5</v>
      </c>
    </row>
    <row r="648" spans="1:12" ht="14.25" customHeight="1" x14ac:dyDescent="0.2">
      <c r="A648" s="18" t="s">
        <v>4149</v>
      </c>
      <c r="B648" s="18">
        <f t="shared" si="11"/>
        <v>45</v>
      </c>
      <c r="C648" s="29"/>
      <c r="D648" s="29"/>
      <c r="E648" s="18" t="s">
        <v>4150</v>
      </c>
      <c r="F648" s="28">
        <f t="shared" si="12"/>
        <v>4</v>
      </c>
      <c r="G648" s="18" t="s">
        <v>3735</v>
      </c>
      <c r="H648" s="28">
        <f t="shared" si="13"/>
        <v>10</v>
      </c>
      <c r="I648" s="33" t="s">
        <v>4151</v>
      </c>
      <c r="J648" s="30">
        <f t="shared" si="14"/>
        <v>53</v>
      </c>
      <c r="K648" s="33" t="s">
        <v>4152</v>
      </c>
      <c r="L648" s="18">
        <f t="shared" si="15"/>
        <v>5</v>
      </c>
    </row>
    <row r="649" spans="1:12" ht="14.25" customHeight="1" x14ac:dyDescent="0.2">
      <c r="A649" s="18" t="s">
        <v>4399</v>
      </c>
      <c r="B649" s="18">
        <f t="shared" si="11"/>
        <v>39</v>
      </c>
      <c r="C649" s="29"/>
      <c r="D649" s="29"/>
      <c r="E649" s="18" t="s">
        <v>4400</v>
      </c>
      <c r="F649" s="28">
        <f t="shared" si="12"/>
        <v>120</v>
      </c>
      <c r="G649" s="18" t="s">
        <v>4401</v>
      </c>
      <c r="H649" s="28">
        <f t="shared" si="13"/>
        <v>37</v>
      </c>
      <c r="I649" s="33" t="s">
        <v>4402</v>
      </c>
      <c r="J649" s="30">
        <f t="shared" si="14"/>
        <v>85</v>
      </c>
      <c r="K649" s="33" t="s">
        <v>878</v>
      </c>
      <c r="L649" s="18">
        <f t="shared" si="15"/>
        <v>5</v>
      </c>
    </row>
    <row r="650" spans="1:12" ht="14.25" customHeight="1" x14ac:dyDescent="0.2">
      <c r="A650" s="18" t="s">
        <v>4957</v>
      </c>
      <c r="B650" s="18">
        <f t="shared" si="11"/>
        <v>76</v>
      </c>
      <c r="C650" s="29"/>
      <c r="D650" s="29"/>
      <c r="E650" s="18" t="s">
        <v>4959</v>
      </c>
      <c r="F650" s="28">
        <f t="shared" si="12"/>
        <v>68</v>
      </c>
      <c r="G650" s="18" t="s">
        <v>4960</v>
      </c>
      <c r="H650" s="28">
        <f t="shared" si="13"/>
        <v>50</v>
      </c>
      <c r="I650" s="33" t="s">
        <v>4961</v>
      </c>
      <c r="J650" s="30">
        <f t="shared" si="14"/>
        <v>14</v>
      </c>
      <c r="K650" s="33" t="s">
        <v>4152</v>
      </c>
      <c r="L650" s="18">
        <f t="shared" si="15"/>
        <v>5</v>
      </c>
    </row>
    <row r="651" spans="1:12" ht="14.25" customHeight="1" x14ac:dyDescent="0.2">
      <c r="A651" s="18" t="s">
        <v>66</v>
      </c>
      <c r="B651" s="18">
        <f t="shared" si="11"/>
        <v>113</v>
      </c>
      <c r="C651" s="32">
        <v>6</v>
      </c>
      <c r="D651" s="32">
        <v>6</v>
      </c>
      <c r="E651" s="18" t="s">
        <v>67</v>
      </c>
      <c r="F651" s="28">
        <f t="shared" si="12"/>
        <v>80</v>
      </c>
      <c r="G651" s="28" t="s">
        <v>54</v>
      </c>
      <c r="H651" s="28">
        <f t="shared" si="13"/>
        <v>3</v>
      </c>
      <c r="I651" s="33" t="s">
        <v>69</v>
      </c>
      <c r="J651" s="30">
        <f t="shared" si="14"/>
        <v>400</v>
      </c>
      <c r="K651" s="33" t="s">
        <v>71</v>
      </c>
      <c r="L651" s="18">
        <f t="shared" si="15"/>
        <v>4</v>
      </c>
    </row>
    <row r="652" spans="1:12" ht="14.25" customHeight="1" x14ac:dyDescent="0.2">
      <c r="A652" s="18" t="s">
        <v>539</v>
      </c>
      <c r="B652" s="18">
        <f t="shared" si="11"/>
        <v>56</v>
      </c>
      <c r="C652" s="29"/>
      <c r="D652" s="29"/>
      <c r="E652" s="18" t="s">
        <v>541</v>
      </c>
      <c r="F652" s="28">
        <f t="shared" si="12"/>
        <v>177</v>
      </c>
      <c r="G652" s="18" t="s">
        <v>543</v>
      </c>
      <c r="H652" s="28">
        <f t="shared" si="13"/>
        <v>216</v>
      </c>
      <c r="I652" s="33" t="s">
        <v>545</v>
      </c>
      <c r="J652" s="30">
        <f t="shared" si="14"/>
        <v>18</v>
      </c>
      <c r="K652" s="33" t="s">
        <v>546</v>
      </c>
      <c r="L652" s="18">
        <f t="shared" si="15"/>
        <v>4</v>
      </c>
    </row>
    <row r="653" spans="1:12" ht="14.25" customHeight="1" x14ac:dyDescent="0.2">
      <c r="A653" s="18" t="s">
        <v>54</v>
      </c>
      <c r="B653" s="18">
        <f t="shared" si="11"/>
        <v>3</v>
      </c>
      <c r="C653" s="29"/>
      <c r="D653" s="29"/>
      <c r="E653" s="18" t="s">
        <v>1253</v>
      </c>
      <c r="F653" s="28">
        <f t="shared" si="12"/>
        <v>20</v>
      </c>
      <c r="G653" s="18" t="s">
        <v>242</v>
      </c>
      <c r="H653" s="28">
        <f t="shared" si="13"/>
        <v>2</v>
      </c>
      <c r="I653" s="33" t="s">
        <v>1254</v>
      </c>
      <c r="J653" s="30">
        <f t="shared" si="14"/>
        <v>72</v>
      </c>
      <c r="K653" s="33" t="s">
        <v>71</v>
      </c>
      <c r="L653" s="18">
        <f t="shared" si="15"/>
        <v>4</v>
      </c>
    </row>
    <row r="654" spans="1:12" ht="14.25" customHeight="1" x14ac:dyDescent="0.2">
      <c r="A654" s="18" t="s">
        <v>284</v>
      </c>
      <c r="B654" s="18">
        <f t="shared" si="11"/>
        <v>3</v>
      </c>
      <c r="C654" s="29"/>
      <c r="D654" s="29"/>
      <c r="E654" s="18" t="s">
        <v>284</v>
      </c>
      <c r="F654" s="28">
        <f t="shared" si="12"/>
        <v>3</v>
      </c>
      <c r="G654" s="18" t="s">
        <v>284</v>
      </c>
      <c r="H654" s="28">
        <f t="shared" si="13"/>
        <v>3</v>
      </c>
      <c r="I654" s="33" t="s">
        <v>1359</v>
      </c>
      <c r="J654" s="30">
        <f t="shared" si="14"/>
        <v>44</v>
      </c>
      <c r="K654" s="33" t="s">
        <v>546</v>
      </c>
      <c r="L654" s="18">
        <f t="shared" si="15"/>
        <v>4</v>
      </c>
    </row>
    <row r="655" spans="1:12" ht="14.25" customHeight="1" x14ac:dyDescent="0.2">
      <c r="A655" s="18" t="s">
        <v>1563</v>
      </c>
      <c r="B655" s="18">
        <f t="shared" si="11"/>
        <v>106</v>
      </c>
      <c r="C655" s="29"/>
      <c r="D655" s="29"/>
      <c r="E655" s="18" t="s">
        <v>1564</v>
      </c>
      <c r="F655" s="28">
        <f t="shared" si="12"/>
        <v>210</v>
      </c>
      <c r="G655" s="18" t="s">
        <v>1566</v>
      </c>
      <c r="H655" s="28">
        <f t="shared" si="13"/>
        <v>64</v>
      </c>
      <c r="I655" s="33" t="s">
        <v>1567</v>
      </c>
      <c r="J655" s="30">
        <f t="shared" si="14"/>
        <v>200</v>
      </c>
      <c r="K655" s="33" t="s">
        <v>1569</v>
      </c>
      <c r="L655" s="18">
        <f t="shared" si="15"/>
        <v>4</v>
      </c>
    </row>
    <row r="656" spans="1:12" ht="14.25" customHeight="1" x14ac:dyDescent="0.2">
      <c r="A656" s="18" t="s">
        <v>1578</v>
      </c>
      <c r="B656" s="18">
        <f t="shared" si="11"/>
        <v>21</v>
      </c>
      <c r="C656" s="29"/>
      <c r="D656" s="29"/>
      <c r="E656" s="18" t="s">
        <v>71</v>
      </c>
      <c r="F656" s="28">
        <f t="shared" si="12"/>
        <v>4</v>
      </c>
      <c r="G656" s="18" t="s">
        <v>1579</v>
      </c>
      <c r="H656" s="28">
        <f t="shared" si="13"/>
        <v>48</v>
      </c>
      <c r="I656" s="33" t="s">
        <v>1580</v>
      </c>
      <c r="J656" s="30">
        <f t="shared" si="14"/>
        <v>30</v>
      </c>
      <c r="K656" s="33" t="s">
        <v>71</v>
      </c>
      <c r="L656" s="18">
        <f t="shared" si="15"/>
        <v>4</v>
      </c>
    </row>
    <row r="657" spans="1:12" ht="14.25" customHeight="1" x14ac:dyDescent="0.2">
      <c r="A657" s="18" t="s">
        <v>1818</v>
      </c>
      <c r="B657" s="18">
        <f t="shared" si="11"/>
        <v>27</v>
      </c>
      <c r="C657" s="29"/>
      <c r="D657" s="29"/>
      <c r="E657" s="18" t="s">
        <v>1819</v>
      </c>
      <c r="F657" s="28">
        <f t="shared" si="12"/>
        <v>185</v>
      </c>
      <c r="G657" s="18" t="s">
        <v>1821</v>
      </c>
      <c r="H657" s="28">
        <f t="shared" si="13"/>
        <v>96</v>
      </c>
      <c r="I657" s="33" t="s">
        <v>1822</v>
      </c>
      <c r="J657" s="30">
        <f t="shared" si="14"/>
        <v>81</v>
      </c>
      <c r="K657" s="33" t="s">
        <v>71</v>
      </c>
      <c r="L657" s="18">
        <f t="shared" si="15"/>
        <v>4</v>
      </c>
    </row>
    <row r="658" spans="1:12" ht="14.25" customHeight="1" x14ac:dyDescent="0.2">
      <c r="A658" s="18" t="s">
        <v>123</v>
      </c>
      <c r="B658" s="18">
        <f t="shared" si="11"/>
        <v>3</v>
      </c>
      <c r="C658" s="29"/>
      <c r="D658" s="29"/>
      <c r="E658" s="18" t="s">
        <v>1956</v>
      </c>
      <c r="F658" s="28">
        <f t="shared" si="12"/>
        <v>113</v>
      </c>
      <c r="G658" s="18" t="s">
        <v>1957</v>
      </c>
      <c r="H658" s="28">
        <f t="shared" si="13"/>
        <v>15</v>
      </c>
      <c r="I658" s="33" t="s">
        <v>1958</v>
      </c>
      <c r="J658" s="30">
        <f t="shared" si="14"/>
        <v>39</v>
      </c>
      <c r="K658" s="33" t="s">
        <v>71</v>
      </c>
      <c r="L658" s="18">
        <f t="shared" si="15"/>
        <v>4</v>
      </c>
    </row>
    <row r="659" spans="1:12" ht="14.25" customHeight="1" x14ac:dyDescent="0.2">
      <c r="A659" s="18" t="s">
        <v>2424</v>
      </c>
      <c r="B659" s="18">
        <f t="shared" si="11"/>
        <v>39</v>
      </c>
      <c r="C659" s="29"/>
      <c r="D659" s="29"/>
      <c r="E659" s="18" t="s">
        <v>2425</v>
      </c>
      <c r="F659" s="28">
        <f t="shared" si="12"/>
        <v>112</v>
      </c>
      <c r="G659" s="18" t="s">
        <v>2427</v>
      </c>
      <c r="H659" s="28">
        <f t="shared" si="13"/>
        <v>40</v>
      </c>
      <c r="I659" s="33" t="s">
        <v>2428</v>
      </c>
      <c r="J659" s="30">
        <f t="shared" si="14"/>
        <v>70</v>
      </c>
      <c r="K659" s="33" t="s">
        <v>71</v>
      </c>
      <c r="L659" s="18">
        <f t="shared" si="15"/>
        <v>4</v>
      </c>
    </row>
    <row r="660" spans="1:12" ht="14.25" customHeight="1" x14ac:dyDescent="0.2">
      <c r="A660" s="18" t="s">
        <v>2465</v>
      </c>
      <c r="B660" s="18">
        <f t="shared" si="11"/>
        <v>13</v>
      </c>
      <c r="C660" s="29"/>
      <c r="D660" s="29"/>
      <c r="E660" s="18" t="s">
        <v>2466</v>
      </c>
      <c r="F660" s="28">
        <f t="shared" si="12"/>
        <v>20</v>
      </c>
      <c r="G660" s="18" t="s">
        <v>242</v>
      </c>
      <c r="H660" s="28">
        <f t="shared" si="13"/>
        <v>2</v>
      </c>
      <c r="I660" s="33" t="s">
        <v>2467</v>
      </c>
      <c r="J660" s="30">
        <f t="shared" si="14"/>
        <v>87</v>
      </c>
      <c r="K660" s="33" t="s">
        <v>71</v>
      </c>
      <c r="L660" s="18">
        <f t="shared" si="15"/>
        <v>4</v>
      </c>
    </row>
    <row r="661" spans="1:12" ht="14.25" customHeight="1" x14ac:dyDescent="0.2">
      <c r="A661" s="18" t="s">
        <v>2486</v>
      </c>
      <c r="B661" s="18">
        <f t="shared" si="11"/>
        <v>85</v>
      </c>
      <c r="C661" s="34" t="s">
        <v>262</v>
      </c>
      <c r="D661" s="38" t="s">
        <v>1526</v>
      </c>
      <c r="E661" s="18" t="s">
        <v>2487</v>
      </c>
      <c r="F661" s="28">
        <f t="shared" si="12"/>
        <v>28</v>
      </c>
      <c r="G661" s="18" t="s">
        <v>2488</v>
      </c>
      <c r="H661" s="28">
        <f t="shared" si="13"/>
        <v>53</v>
      </c>
      <c r="I661" s="33" t="s">
        <v>2489</v>
      </c>
      <c r="J661" s="30">
        <f t="shared" si="14"/>
        <v>4</v>
      </c>
      <c r="K661" s="33" t="s">
        <v>71</v>
      </c>
      <c r="L661" s="18">
        <f t="shared" si="15"/>
        <v>4</v>
      </c>
    </row>
    <row r="662" spans="1:12" ht="14.25" customHeight="1" x14ac:dyDescent="0.2">
      <c r="A662" s="18" t="s">
        <v>546</v>
      </c>
      <c r="B662" s="18">
        <f t="shared" si="11"/>
        <v>4</v>
      </c>
      <c r="C662" s="29"/>
      <c r="D662" s="29"/>
      <c r="E662" s="18" t="s">
        <v>2715</v>
      </c>
      <c r="F662" s="28">
        <f t="shared" si="12"/>
        <v>68</v>
      </c>
      <c r="G662" s="18" t="s">
        <v>185</v>
      </c>
      <c r="H662" s="28">
        <f t="shared" si="13"/>
        <v>2</v>
      </c>
      <c r="I662" s="33" t="s">
        <v>2716</v>
      </c>
      <c r="J662" s="30">
        <f t="shared" si="14"/>
        <v>27</v>
      </c>
      <c r="K662" s="33" t="s">
        <v>546</v>
      </c>
      <c r="L662" s="18">
        <f t="shared" si="15"/>
        <v>4</v>
      </c>
    </row>
    <row r="663" spans="1:12" ht="14.25" customHeight="1" x14ac:dyDescent="0.2">
      <c r="A663" s="18" t="s">
        <v>2782</v>
      </c>
      <c r="B663" s="18">
        <f t="shared" si="11"/>
        <v>75</v>
      </c>
      <c r="C663" s="29"/>
      <c r="D663" s="29"/>
      <c r="E663" s="18" t="s">
        <v>2783</v>
      </c>
      <c r="F663" s="28">
        <f t="shared" si="12"/>
        <v>181</v>
      </c>
      <c r="G663" s="18" t="s">
        <v>2784</v>
      </c>
      <c r="H663" s="28">
        <f t="shared" si="13"/>
        <v>10</v>
      </c>
      <c r="I663" s="33" t="s">
        <v>2785</v>
      </c>
      <c r="J663" s="30">
        <f t="shared" si="14"/>
        <v>106</v>
      </c>
      <c r="K663" s="33" t="s">
        <v>71</v>
      </c>
      <c r="L663" s="18">
        <f t="shared" si="15"/>
        <v>4</v>
      </c>
    </row>
    <row r="664" spans="1:12" ht="14.25" customHeight="1" x14ac:dyDescent="0.2">
      <c r="A664" s="18" t="s">
        <v>2887</v>
      </c>
      <c r="B664" s="18">
        <f t="shared" si="11"/>
        <v>43</v>
      </c>
      <c r="C664" s="29"/>
      <c r="D664" s="29"/>
      <c r="E664" s="18" t="s">
        <v>2888</v>
      </c>
      <c r="F664" s="28">
        <f t="shared" si="12"/>
        <v>21</v>
      </c>
      <c r="G664" s="18" t="s">
        <v>242</v>
      </c>
      <c r="H664" s="28">
        <f t="shared" si="13"/>
        <v>2</v>
      </c>
      <c r="I664" s="33" t="s">
        <v>2889</v>
      </c>
      <c r="J664" s="30">
        <f t="shared" si="14"/>
        <v>8</v>
      </c>
      <c r="K664" s="33" t="s">
        <v>71</v>
      </c>
      <c r="L664" s="18">
        <f t="shared" si="15"/>
        <v>4</v>
      </c>
    </row>
    <row r="665" spans="1:12" ht="14.25" customHeight="1" x14ac:dyDescent="0.2">
      <c r="A665" s="18" t="s">
        <v>2899</v>
      </c>
      <c r="B665" s="18">
        <f t="shared" si="11"/>
        <v>25</v>
      </c>
      <c r="C665" s="29"/>
      <c r="D665" s="29"/>
      <c r="E665" s="18" t="s">
        <v>1522</v>
      </c>
      <c r="F665" s="28">
        <f t="shared" si="12"/>
        <v>9</v>
      </c>
      <c r="G665" s="18" t="s">
        <v>2900</v>
      </c>
      <c r="H665" s="28">
        <f t="shared" si="13"/>
        <v>41</v>
      </c>
      <c r="I665" s="33" t="s">
        <v>2901</v>
      </c>
      <c r="J665" s="30">
        <f t="shared" si="14"/>
        <v>16</v>
      </c>
      <c r="K665" s="33" t="s">
        <v>71</v>
      </c>
      <c r="L665" s="18">
        <f t="shared" si="15"/>
        <v>4</v>
      </c>
    </row>
    <row r="666" spans="1:12" ht="14.25" customHeight="1" x14ac:dyDescent="0.2">
      <c r="A666" s="18" t="s">
        <v>3034</v>
      </c>
      <c r="B666" s="18">
        <f t="shared" si="11"/>
        <v>36</v>
      </c>
      <c r="C666" s="34" t="s">
        <v>241</v>
      </c>
      <c r="D666" s="34" t="s">
        <v>101</v>
      </c>
      <c r="E666" s="18" t="s">
        <v>3035</v>
      </c>
      <c r="F666" s="28">
        <f t="shared" si="12"/>
        <v>127</v>
      </c>
      <c r="G666" s="18" t="s">
        <v>242</v>
      </c>
      <c r="H666" s="28">
        <f t="shared" si="13"/>
        <v>2</v>
      </c>
      <c r="I666" s="33" t="s">
        <v>3036</v>
      </c>
      <c r="J666" s="30">
        <f t="shared" si="14"/>
        <v>78</v>
      </c>
      <c r="K666" s="33" t="s">
        <v>71</v>
      </c>
      <c r="L666" s="18">
        <f t="shared" si="15"/>
        <v>4</v>
      </c>
    </row>
    <row r="667" spans="1:12" ht="14.25" customHeight="1" x14ac:dyDescent="0.2">
      <c r="A667" s="18" t="s">
        <v>3692</v>
      </c>
      <c r="B667" s="18">
        <f t="shared" si="11"/>
        <v>45</v>
      </c>
      <c r="C667" s="29">
        <v>2</v>
      </c>
      <c r="D667" s="29">
        <v>2</v>
      </c>
      <c r="E667" s="18" t="s">
        <v>3693</v>
      </c>
      <c r="F667" s="28">
        <f t="shared" si="12"/>
        <v>6</v>
      </c>
      <c r="G667" s="18" t="s">
        <v>3694</v>
      </c>
      <c r="H667" s="28">
        <f t="shared" si="13"/>
        <v>53</v>
      </c>
      <c r="I667" s="33" t="s">
        <v>3695</v>
      </c>
      <c r="J667" s="30">
        <f t="shared" si="14"/>
        <v>31</v>
      </c>
      <c r="K667" s="33" t="s">
        <v>71</v>
      </c>
      <c r="L667" s="18">
        <f t="shared" si="15"/>
        <v>4</v>
      </c>
    </row>
    <row r="668" spans="1:12" ht="14.25" customHeight="1" x14ac:dyDescent="0.2">
      <c r="A668" s="18" t="s">
        <v>54</v>
      </c>
      <c r="B668" s="18">
        <f t="shared" si="11"/>
        <v>3</v>
      </c>
      <c r="C668" s="29"/>
      <c r="D668" s="29"/>
      <c r="E668" s="18" t="s">
        <v>621</v>
      </c>
      <c r="F668" s="28">
        <f t="shared" si="12"/>
        <v>9</v>
      </c>
      <c r="G668" s="18" t="s">
        <v>242</v>
      </c>
      <c r="H668" s="28">
        <f t="shared" si="13"/>
        <v>2</v>
      </c>
      <c r="I668" s="33" t="s">
        <v>3845</v>
      </c>
      <c r="J668" s="30">
        <f t="shared" si="14"/>
        <v>5</v>
      </c>
      <c r="K668" s="33" t="s">
        <v>71</v>
      </c>
      <c r="L668" s="18">
        <f t="shared" si="15"/>
        <v>4</v>
      </c>
    </row>
    <row r="669" spans="1:12" ht="14.25" customHeight="1" x14ac:dyDescent="0.2">
      <c r="A669" s="18" t="s">
        <v>546</v>
      </c>
      <c r="B669" s="18">
        <f t="shared" si="11"/>
        <v>4</v>
      </c>
      <c r="C669" s="29"/>
      <c r="D669" s="29"/>
      <c r="E669" s="18" t="s">
        <v>546</v>
      </c>
      <c r="F669" s="28">
        <f t="shared" si="12"/>
        <v>4</v>
      </c>
      <c r="G669" s="18" t="s">
        <v>546</v>
      </c>
      <c r="H669" s="28">
        <f t="shared" si="13"/>
        <v>4</v>
      </c>
      <c r="I669" s="33" t="s">
        <v>546</v>
      </c>
      <c r="J669" s="30">
        <f t="shared" si="14"/>
        <v>4</v>
      </c>
      <c r="K669" s="33" t="s">
        <v>546</v>
      </c>
      <c r="L669" s="18">
        <f t="shared" si="15"/>
        <v>4</v>
      </c>
    </row>
    <row r="670" spans="1:12" ht="14.25" customHeight="1" x14ac:dyDescent="0.2">
      <c r="A670" s="18" t="s">
        <v>4433</v>
      </c>
      <c r="B670" s="18">
        <f t="shared" si="11"/>
        <v>32</v>
      </c>
      <c r="C670" s="29"/>
      <c r="D670" s="29"/>
      <c r="E670" s="18" t="s">
        <v>4434</v>
      </c>
      <c r="F670" s="28">
        <f t="shared" si="12"/>
        <v>23</v>
      </c>
      <c r="G670" s="18" t="s">
        <v>4435</v>
      </c>
      <c r="H670" s="28">
        <f t="shared" si="13"/>
        <v>50</v>
      </c>
      <c r="I670" s="33" t="s">
        <v>4436</v>
      </c>
      <c r="J670" s="30">
        <f t="shared" si="14"/>
        <v>57</v>
      </c>
      <c r="K670" s="33" t="s">
        <v>71</v>
      </c>
      <c r="L670" s="18">
        <f t="shared" si="15"/>
        <v>4</v>
      </c>
    </row>
    <row r="671" spans="1:12" ht="14.25" customHeight="1" x14ac:dyDescent="0.2">
      <c r="A671" s="18" t="s">
        <v>4791</v>
      </c>
      <c r="B671" s="18">
        <f t="shared" si="11"/>
        <v>41</v>
      </c>
      <c r="C671" s="29"/>
      <c r="D671" s="29"/>
      <c r="E671" s="18" t="s">
        <v>4792</v>
      </c>
      <c r="F671" s="28">
        <f t="shared" si="12"/>
        <v>20</v>
      </c>
      <c r="G671" s="18" t="s">
        <v>4793</v>
      </c>
      <c r="H671" s="28">
        <f t="shared" si="13"/>
        <v>61</v>
      </c>
      <c r="I671" s="33" t="s">
        <v>4794</v>
      </c>
      <c r="J671" s="30">
        <f t="shared" si="14"/>
        <v>333</v>
      </c>
      <c r="K671" s="33" t="s">
        <v>546</v>
      </c>
      <c r="L671" s="18">
        <f t="shared" si="15"/>
        <v>4</v>
      </c>
    </row>
    <row r="672" spans="1:12" ht="14.25" customHeight="1" x14ac:dyDescent="0.2">
      <c r="A672" s="18" t="s">
        <v>4922</v>
      </c>
      <c r="B672" s="18">
        <f t="shared" si="11"/>
        <v>11</v>
      </c>
      <c r="C672" s="29"/>
      <c r="D672" s="29"/>
      <c r="E672" s="18" t="s">
        <v>4923</v>
      </c>
      <c r="F672" s="28">
        <f t="shared" si="12"/>
        <v>40</v>
      </c>
      <c r="G672" s="18" t="s">
        <v>242</v>
      </c>
      <c r="H672" s="28">
        <f t="shared" si="13"/>
        <v>2</v>
      </c>
      <c r="I672" s="33" t="s">
        <v>4924</v>
      </c>
      <c r="J672" s="30">
        <f t="shared" si="14"/>
        <v>34</v>
      </c>
      <c r="K672" s="33" t="s">
        <v>71</v>
      </c>
      <c r="L672" s="18">
        <f t="shared" si="15"/>
        <v>4</v>
      </c>
    </row>
    <row r="673" spans="1:12" ht="14.25" customHeight="1" x14ac:dyDescent="0.2">
      <c r="A673" s="18" t="s">
        <v>4952</v>
      </c>
      <c r="B673" s="18">
        <f t="shared" si="11"/>
        <v>27</v>
      </c>
      <c r="C673" s="29"/>
      <c r="D673" s="29"/>
      <c r="E673" s="18" t="s">
        <v>4953</v>
      </c>
      <c r="F673" s="28">
        <f t="shared" si="12"/>
        <v>45</v>
      </c>
      <c r="G673" s="18" t="s">
        <v>4954</v>
      </c>
      <c r="H673" s="28">
        <f t="shared" si="13"/>
        <v>18</v>
      </c>
      <c r="I673" s="33" t="s">
        <v>4955</v>
      </c>
      <c r="J673" s="30">
        <f t="shared" si="14"/>
        <v>54</v>
      </c>
      <c r="K673" s="33" t="s">
        <v>71</v>
      </c>
      <c r="L673" s="18">
        <f t="shared" si="15"/>
        <v>4</v>
      </c>
    </row>
    <row r="674" spans="1:12" ht="14.25" customHeight="1" x14ac:dyDescent="0.2">
      <c r="A674" s="28" t="s">
        <v>54</v>
      </c>
      <c r="B674" s="18">
        <f t="shared" si="11"/>
        <v>3</v>
      </c>
      <c r="C674" s="29">
        <v>-99</v>
      </c>
      <c r="D674" s="29">
        <v>-99</v>
      </c>
      <c r="E674" s="28" t="s">
        <v>54</v>
      </c>
      <c r="F674" s="28">
        <f t="shared" si="12"/>
        <v>3</v>
      </c>
      <c r="G674" s="28" t="s">
        <v>54</v>
      </c>
      <c r="H674" s="28">
        <f t="shared" si="13"/>
        <v>3</v>
      </c>
      <c r="I674" s="30" t="s">
        <v>54</v>
      </c>
      <c r="J674" s="30">
        <f t="shared" si="14"/>
        <v>3</v>
      </c>
      <c r="K674" s="30" t="s">
        <v>54</v>
      </c>
      <c r="L674" s="18">
        <f t="shared" si="15"/>
        <v>3</v>
      </c>
    </row>
    <row r="675" spans="1:12" ht="14.25" customHeight="1" x14ac:dyDescent="0.2">
      <c r="A675" s="18" t="s">
        <v>54</v>
      </c>
      <c r="B675" s="18">
        <f t="shared" si="11"/>
        <v>3</v>
      </c>
      <c r="C675" s="29">
        <v>-99</v>
      </c>
      <c r="D675" s="29">
        <v>-99</v>
      </c>
      <c r="E675" s="18" t="s">
        <v>54</v>
      </c>
      <c r="F675" s="28">
        <f t="shared" si="12"/>
        <v>3</v>
      </c>
      <c r="G675" s="18" t="s">
        <v>54</v>
      </c>
      <c r="H675" s="28">
        <f t="shared" si="13"/>
        <v>3</v>
      </c>
      <c r="I675" s="33" t="s">
        <v>54</v>
      </c>
      <c r="J675" s="30">
        <f t="shared" si="14"/>
        <v>3</v>
      </c>
      <c r="K675" s="33" t="s">
        <v>54</v>
      </c>
      <c r="L675" s="18">
        <f t="shared" si="15"/>
        <v>3</v>
      </c>
    </row>
    <row r="676" spans="1:12" ht="14.25" customHeight="1" x14ac:dyDescent="0.2">
      <c r="A676" s="28">
        <v>-99</v>
      </c>
      <c r="B676" s="18">
        <f t="shared" si="11"/>
        <v>3</v>
      </c>
      <c r="C676" s="29">
        <v>-99</v>
      </c>
      <c r="D676" s="29">
        <v>-99</v>
      </c>
      <c r="E676" s="28">
        <v>-99</v>
      </c>
      <c r="F676" s="28">
        <f t="shared" si="12"/>
        <v>3</v>
      </c>
      <c r="G676" s="28">
        <v>-99</v>
      </c>
      <c r="H676" s="28">
        <f t="shared" si="13"/>
        <v>3</v>
      </c>
      <c r="I676" s="30">
        <v>-99</v>
      </c>
      <c r="J676" s="30">
        <f t="shared" si="14"/>
        <v>3</v>
      </c>
      <c r="K676" s="30">
        <v>-99</v>
      </c>
      <c r="L676" s="18">
        <f t="shared" si="15"/>
        <v>3</v>
      </c>
    </row>
    <row r="677" spans="1:12" ht="14.25" customHeight="1" x14ac:dyDescent="0.2">
      <c r="A677" s="28" t="s">
        <v>54</v>
      </c>
      <c r="B677" s="18">
        <f t="shared" si="11"/>
        <v>3</v>
      </c>
      <c r="C677" s="29">
        <v>-99</v>
      </c>
      <c r="D677" s="29">
        <v>-99</v>
      </c>
      <c r="E677" s="28" t="s">
        <v>54</v>
      </c>
      <c r="F677" s="28">
        <f t="shared" si="12"/>
        <v>3</v>
      </c>
      <c r="G677" s="28" t="s">
        <v>54</v>
      </c>
      <c r="H677" s="28">
        <f t="shared" si="13"/>
        <v>3</v>
      </c>
      <c r="I677" s="30" t="s">
        <v>54</v>
      </c>
      <c r="J677" s="30">
        <f t="shared" si="14"/>
        <v>3</v>
      </c>
      <c r="K677" s="30" t="s">
        <v>54</v>
      </c>
      <c r="L677" s="18">
        <f t="shared" si="15"/>
        <v>3</v>
      </c>
    </row>
    <row r="678" spans="1:12" ht="14.25" customHeight="1" x14ac:dyDescent="0.2">
      <c r="A678" s="18" t="s">
        <v>144</v>
      </c>
      <c r="B678" s="18">
        <f t="shared" si="11"/>
        <v>9</v>
      </c>
      <c r="C678" s="29">
        <v>-999</v>
      </c>
      <c r="D678" s="29">
        <v>-999</v>
      </c>
      <c r="E678" s="18" t="s">
        <v>145</v>
      </c>
      <c r="F678" s="28">
        <f t="shared" si="12"/>
        <v>11</v>
      </c>
      <c r="G678" s="18" t="s">
        <v>54</v>
      </c>
      <c r="H678" s="28">
        <f t="shared" si="13"/>
        <v>3</v>
      </c>
      <c r="I678" s="33" t="s">
        <v>54</v>
      </c>
      <c r="J678" s="30">
        <f t="shared" si="14"/>
        <v>3</v>
      </c>
      <c r="K678" s="33" t="s">
        <v>54</v>
      </c>
      <c r="L678" s="18">
        <f t="shared" si="15"/>
        <v>3</v>
      </c>
    </row>
    <row r="679" spans="1:12" ht="14.25" customHeight="1" x14ac:dyDescent="0.2">
      <c r="A679" s="18" t="s">
        <v>54</v>
      </c>
      <c r="B679" s="18">
        <f t="shared" si="11"/>
        <v>3</v>
      </c>
      <c r="C679" s="29">
        <v>-99</v>
      </c>
      <c r="D679" s="29">
        <v>-99</v>
      </c>
      <c r="E679" s="18" t="s">
        <v>54</v>
      </c>
      <c r="F679" s="28">
        <f t="shared" si="12"/>
        <v>3</v>
      </c>
      <c r="G679" s="18" t="s">
        <v>54</v>
      </c>
      <c r="H679" s="28">
        <f t="shared" si="13"/>
        <v>3</v>
      </c>
      <c r="I679" s="33" t="s">
        <v>54</v>
      </c>
      <c r="J679" s="30">
        <f t="shared" si="14"/>
        <v>3</v>
      </c>
      <c r="K679" s="33" t="s">
        <v>54</v>
      </c>
      <c r="L679" s="18">
        <f t="shared" si="15"/>
        <v>3</v>
      </c>
    </row>
    <row r="680" spans="1:12" ht="14.25" customHeight="1" x14ac:dyDescent="0.2">
      <c r="A680" s="18" t="s">
        <v>158</v>
      </c>
      <c r="B680" s="18">
        <f t="shared" si="11"/>
        <v>78</v>
      </c>
      <c r="C680" s="29"/>
      <c r="D680" s="29"/>
      <c r="E680" s="18" t="s">
        <v>160</v>
      </c>
      <c r="F680" s="28">
        <f t="shared" si="12"/>
        <v>42</v>
      </c>
      <c r="G680" s="18" t="s">
        <v>54</v>
      </c>
      <c r="H680" s="28">
        <f t="shared" si="13"/>
        <v>3</v>
      </c>
      <c r="I680" s="33" t="s">
        <v>161</v>
      </c>
      <c r="J680" s="30">
        <f t="shared" si="14"/>
        <v>42</v>
      </c>
      <c r="K680" s="33" t="s">
        <v>54</v>
      </c>
      <c r="L680" s="18">
        <f t="shared" si="15"/>
        <v>3</v>
      </c>
    </row>
    <row r="681" spans="1:12" ht="14.25" customHeight="1" x14ac:dyDescent="0.2">
      <c r="A681" s="18" t="s">
        <v>54</v>
      </c>
      <c r="B681" s="18">
        <f t="shared" si="11"/>
        <v>3</v>
      </c>
      <c r="C681" s="29">
        <v>-99</v>
      </c>
      <c r="D681" s="29">
        <v>-99</v>
      </c>
      <c r="E681" s="18" t="s">
        <v>54</v>
      </c>
      <c r="F681" s="28">
        <f t="shared" si="12"/>
        <v>3</v>
      </c>
      <c r="G681" s="18" t="s">
        <v>54</v>
      </c>
      <c r="H681" s="28">
        <f t="shared" si="13"/>
        <v>3</v>
      </c>
      <c r="I681" s="33" t="s">
        <v>54</v>
      </c>
      <c r="J681" s="30">
        <f t="shared" si="14"/>
        <v>3</v>
      </c>
      <c r="K681" s="33" t="s">
        <v>54</v>
      </c>
      <c r="L681" s="18">
        <f t="shared" si="15"/>
        <v>3</v>
      </c>
    </row>
    <row r="682" spans="1:12" ht="14.25" customHeight="1" x14ac:dyDescent="0.2">
      <c r="A682" s="18" t="s">
        <v>193</v>
      </c>
      <c r="B682" s="18">
        <f t="shared" si="11"/>
        <v>57</v>
      </c>
      <c r="C682" s="29"/>
      <c r="D682" s="29"/>
      <c r="E682" s="18" t="s">
        <v>195</v>
      </c>
      <c r="F682" s="28">
        <f t="shared" si="12"/>
        <v>34</v>
      </c>
      <c r="G682" s="18" t="s">
        <v>197</v>
      </c>
      <c r="H682" s="28">
        <f t="shared" si="13"/>
        <v>48</v>
      </c>
      <c r="I682" s="33" t="s">
        <v>198</v>
      </c>
      <c r="J682" s="30">
        <f t="shared" si="14"/>
        <v>23</v>
      </c>
      <c r="K682" s="33" t="s">
        <v>200</v>
      </c>
      <c r="L682" s="18">
        <f t="shared" si="15"/>
        <v>3</v>
      </c>
    </row>
    <row r="683" spans="1:12" ht="14.25" customHeight="1" x14ac:dyDescent="0.2">
      <c r="A683" s="18" t="s">
        <v>54</v>
      </c>
      <c r="B683" s="18">
        <f t="shared" si="11"/>
        <v>3</v>
      </c>
      <c r="C683" s="29">
        <v>-99</v>
      </c>
      <c r="D683" s="29">
        <v>-99</v>
      </c>
      <c r="E683" s="18" t="s">
        <v>54</v>
      </c>
      <c r="F683" s="28">
        <f t="shared" si="12"/>
        <v>3</v>
      </c>
      <c r="G683" s="18" t="s">
        <v>54</v>
      </c>
      <c r="H683" s="28">
        <f t="shared" si="13"/>
        <v>3</v>
      </c>
      <c r="I683" s="33" t="s">
        <v>54</v>
      </c>
      <c r="J683" s="30">
        <f t="shared" si="14"/>
        <v>3</v>
      </c>
      <c r="K683" s="33" t="s">
        <v>54</v>
      </c>
      <c r="L683" s="18">
        <f t="shared" si="15"/>
        <v>3</v>
      </c>
    </row>
    <row r="684" spans="1:12" ht="14.25" customHeight="1" x14ac:dyDescent="0.2">
      <c r="A684" s="18" t="s">
        <v>239</v>
      </c>
      <c r="B684" s="18">
        <f t="shared" si="11"/>
        <v>54</v>
      </c>
      <c r="C684" s="29"/>
      <c r="D684" s="29"/>
      <c r="E684" s="18" t="s">
        <v>240</v>
      </c>
      <c r="F684" s="28">
        <f t="shared" si="12"/>
        <v>23</v>
      </c>
      <c r="G684" s="18" t="s">
        <v>242</v>
      </c>
      <c r="H684" s="28">
        <f t="shared" si="13"/>
        <v>2</v>
      </c>
      <c r="I684" s="33" t="s">
        <v>243</v>
      </c>
      <c r="J684" s="30">
        <f t="shared" si="14"/>
        <v>47</v>
      </c>
      <c r="K684" s="33" t="s">
        <v>244</v>
      </c>
      <c r="L684" s="18">
        <f t="shared" si="15"/>
        <v>3</v>
      </c>
    </row>
    <row r="685" spans="1:12" ht="14.25" customHeight="1" x14ac:dyDescent="0.2">
      <c r="A685" s="18" t="s">
        <v>54</v>
      </c>
      <c r="B685" s="18">
        <f t="shared" si="11"/>
        <v>3</v>
      </c>
      <c r="C685" s="29">
        <v>-99</v>
      </c>
      <c r="D685" s="29">
        <v>-99</v>
      </c>
      <c r="E685" s="18" t="s">
        <v>54</v>
      </c>
      <c r="F685" s="28">
        <f t="shared" si="12"/>
        <v>3</v>
      </c>
      <c r="G685" s="18" t="s">
        <v>54</v>
      </c>
      <c r="H685" s="28">
        <f t="shared" si="13"/>
        <v>3</v>
      </c>
      <c r="I685" s="33" t="s">
        <v>54</v>
      </c>
      <c r="J685" s="30">
        <f t="shared" si="14"/>
        <v>3</v>
      </c>
      <c r="K685" s="33" t="s">
        <v>54</v>
      </c>
      <c r="L685" s="18">
        <f t="shared" si="15"/>
        <v>3</v>
      </c>
    </row>
    <row r="686" spans="1:12" ht="14.25" customHeight="1" x14ac:dyDescent="0.2">
      <c r="A686" s="18" t="s">
        <v>267</v>
      </c>
      <c r="B686" s="18">
        <f t="shared" si="11"/>
        <v>31</v>
      </c>
      <c r="C686" s="29"/>
      <c r="D686" s="29"/>
      <c r="E686" s="18" t="s">
        <v>268</v>
      </c>
      <c r="F686" s="28">
        <f t="shared" si="12"/>
        <v>217</v>
      </c>
      <c r="G686" s="18" t="s">
        <v>54</v>
      </c>
      <c r="H686" s="28">
        <f t="shared" si="13"/>
        <v>3</v>
      </c>
      <c r="I686" s="33" t="s">
        <v>270</v>
      </c>
      <c r="J686" s="30">
        <f t="shared" si="14"/>
        <v>49</v>
      </c>
      <c r="K686" s="33" t="s">
        <v>54</v>
      </c>
      <c r="L686" s="18">
        <f t="shared" si="15"/>
        <v>3</v>
      </c>
    </row>
    <row r="687" spans="1:12" ht="14.25" customHeight="1" x14ac:dyDescent="0.2">
      <c r="A687" s="18" t="s">
        <v>54</v>
      </c>
      <c r="B687" s="18">
        <f t="shared" si="11"/>
        <v>3</v>
      </c>
      <c r="C687" s="29">
        <v>-99</v>
      </c>
      <c r="D687" s="29">
        <v>-99</v>
      </c>
      <c r="E687" s="18" t="s">
        <v>54</v>
      </c>
      <c r="F687" s="28">
        <f t="shared" si="12"/>
        <v>3</v>
      </c>
      <c r="G687" s="18" t="s">
        <v>54</v>
      </c>
      <c r="H687" s="28">
        <f t="shared" si="13"/>
        <v>3</v>
      </c>
      <c r="I687" s="33" t="s">
        <v>54</v>
      </c>
      <c r="J687" s="30">
        <f t="shared" si="14"/>
        <v>3</v>
      </c>
      <c r="K687" s="33" t="s">
        <v>54</v>
      </c>
      <c r="L687" s="18">
        <f t="shared" si="15"/>
        <v>3</v>
      </c>
    </row>
    <row r="688" spans="1:12" ht="14.25" customHeight="1" x14ac:dyDescent="0.2">
      <c r="A688" s="18" t="s">
        <v>54</v>
      </c>
      <c r="B688" s="18">
        <f t="shared" si="11"/>
        <v>3</v>
      </c>
      <c r="C688" s="29">
        <v>-99</v>
      </c>
      <c r="D688" s="29">
        <v>-99</v>
      </c>
      <c r="E688" s="18" t="s">
        <v>54</v>
      </c>
      <c r="F688" s="28">
        <f t="shared" si="12"/>
        <v>3</v>
      </c>
      <c r="G688" s="18" t="s">
        <v>54</v>
      </c>
      <c r="H688" s="28">
        <f t="shared" si="13"/>
        <v>3</v>
      </c>
      <c r="I688" s="33" t="s">
        <v>274</v>
      </c>
      <c r="J688" s="30">
        <f t="shared" si="14"/>
        <v>137</v>
      </c>
      <c r="K688" s="33" t="s">
        <v>54</v>
      </c>
      <c r="L688" s="18">
        <f t="shared" si="15"/>
        <v>3</v>
      </c>
    </row>
    <row r="689" spans="1:12" ht="14.25" customHeight="1" x14ac:dyDescent="0.2">
      <c r="A689" s="18" t="s">
        <v>54</v>
      </c>
      <c r="B689" s="18">
        <f t="shared" si="11"/>
        <v>3</v>
      </c>
      <c r="C689" s="29">
        <v>-99</v>
      </c>
      <c r="D689" s="29">
        <v>-99</v>
      </c>
      <c r="E689" s="18" t="s">
        <v>54</v>
      </c>
      <c r="F689" s="28">
        <f t="shared" si="12"/>
        <v>3</v>
      </c>
      <c r="G689" s="18" t="s">
        <v>54</v>
      </c>
      <c r="H689" s="28">
        <f t="shared" si="13"/>
        <v>3</v>
      </c>
      <c r="I689" s="33" t="s">
        <v>54</v>
      </c>
      <c r="J689" s="30">
        <f t="shared" si="14"/>
        <v>3</v>
      </c>
      <c r="K689" s="33" t="s">
        <v>54</v>
      </c>
      <c r="L689" s="18">
        <f t="shared" si="15"/>
        <v>3</v>
      </c>
    </row>
    <row r="690" spans="1:12" ht="14.25" customHeight="1" x14ac:dyDescent="0.2">
      <c r="A690" s="18" t="s">
        <v>318</v>
      </c>
      <c r="B690" s="18">
        <f t="shared" si="11"/>
        <v>48</v>
      </c>
      <c r="C690" s="29"/>
      <c r="D690" s="29"/>
      <c r="E690" s="18" t="s">
        <v>320</v>
      </c>
      <c r="F690" s="28">
        <f t="shared" si="12"/>
        <v>206</v>
      </c>
      <c r="G690" s="18" t="s">
        <v>322</v>
      </c>
      <c r="H690" s="28">
        <f t="shared" si="13"/>
        <v>307</v>
      </c>
      <c r="I690" s="33" t="s">
        <v>324</v>
      </c>
      <c r="J690" s="30">
        <f t="shared" si="14"/>
        <v>221</v>
      </c>
      <c r="K690" s="33" t="s">
        <v>54</v>
      </c>
      <c r="L690" s="18">
        <f t="shared" si="15"/>
        <v>3</v>
      </c>
    </row>
    <row r="691" spans="1:12" ht="14.25" customHeight="1" x14ac:dyDescent="0.2">
      <c r="A691" s="18">
        <v>-99</v>
      </c>
      <c r="B691" s="18">
        <f t="shared" si="11"/>
        <v>3</v>
      </c>
      <c r="C691" s="29">
        <v>-99</v>
      </c>
      <c r="D691" s="29">
        <v>-99</v>
      </c>
      <c r="E691" s="18">
        <v>-99</v>
      </c>
      <c r="F691" s="28">
        <f t="shared" si="12"/>
        <v>3</v>
      </c>
      <c r="G691" s="18">
        <v>-99</v>
      </c>
      <c r="H691" s="28">
        <f t="shared" si="13"/>
        <v>3</v>
      </c>
      <c r="I691" s="33">
        <v>-99</v>
      </c>
      <c r="J691" s="30">
        <f t="shared" si="14"/>
        <v>3</v>
      </c>
      <c r="K691" s="33">
        <v>-99</v>
      </c>
      <c r="L691" s="18">
        <f t="shared" si="15"/>
        <v>3</v>
      </c>
    </row>
    <row r="692" spans="1:12" ht="14.25" customHeight="1" x14ac:dyDescent="0.2">
      <c r="A692" s="18" t="s">
        <v>54</v>
      </c>
      <c r="B692" s="18">
        <f t="shared" si="11"/>
        <v>3</v>
      </c>
      <c r="C692" s="29">
        <v>-99</v>
      </c>
      <c r="D692" s="29">
        <v>-99</v>
      </c>
      <c r="E692" s="18" t="s">
        <v>54</v>
      </c>
      <c r="F692" s="28">
        <f t="shared" si="12"/>
        <v>3</v>
      </c>
      <c r="G692" s="18" t="s">
        <v>54</v>
      </c>
      <c r="H692" s="28">
        <f t="shared" si="13"/>
        <v>3</v>
      </c>
      <c r="I692" s="33" t="s">
        <v>54</v>
      </c>
      <c r="J692" s="30">
        <f t="shared" si="14"/>
        <v>3</v>
      </c>
      <c r="K692" s="33" t="s">
        <v>54</v>
      </c>
      <c r="L692" s="18">
        <f t="shared" si="15"/>
        <v>3</v>
      </c>
    </row>
    <row r="693" spans="1:12" ht="14.25" customHeight="1" x14ac:dyDescent="0.2">
      <c r="A693" s="18" t="s">
        <v>382</v>
      </c>
      <c r="B693" s="18">
        <f t="shared" si="11"/>
        <v>17</v>
      </c>
      <c r="C693" s="29"/>
      <c r="D693" s="29"/>
      <c r="E693" s="18" t="s">
        <v>383</v>
      </c>
      <c r="F693" s="28">
        <f t="shared" si="12"/>
        <v>9</v>
      </c>
      <c r="G693" s="18" t="s">
        <v>54</v>
      </c>
      <c r="H693" s="28">
        <f t="shared" si="13"/>
        <v>3</v>
      </c>
      <c r="I693" s="33" t="s">
        <v>384</v>
      </c>
      <c r="J693" s="30">
        <f t="shared" si="14"/>
        <v>93</v>
      </c>
      <c r="K693" s="33" t="s">
        <v>54</v>
      </c>
      <c r="L693" s="18">
        <f t="shared" si="15"/>
        <v>3</v>
      </c>
    </row>
    <row r="694" spans="1:12" ht="14.25" customHeight="1" x14ac:dyDescent="0.2">
      <c r="A694" s="18" t="s">
        <v>54</v>
      </c>
      <c r="B694" s="18">
        <f t="shared" si="11"/>
        <v>3</v>
      </c>
      <c r="C694" s="29">
        <v>-99</v>
      </c>
      <c r="D694" s="29">
        <v>-99</v>
      </c>
      <c r="E694" s="18" t="s">
        <v>54</v>
      </c>
      <c r="F694" s="28">
        <f t="shared" si="12"/>
        <v>3</v>
      </c>
      <c r="G694" s="18" t="s">
        <v>54</v>
      </c>
      <c r="H694" s="28">
        <f t="shared" si="13"/>
        <v>3</v>
      </c>
      <c r="I694" s="33" t="s">
        <v>54</v>
      </c>
      <c r="J694" s="30">
        <f t="shared" si="14"/>
        <v>3</v>
      </c>
      <c r="K694" s="33" t="s">
        <v>54</v>
      </c>
      <c r="L694" s="18">
        <f t="shared" si="15"/>
        <v>3</v>
      </c>
    </row>
    <row r="695" spans="1:12" ht="14.25" customHeight="1" x14ac:dyDescent="0.2">
      <c r="A695" s="18" t="s">
        <v>473</v>
      </c>
      <c r="B695" s="18">
        <f t="shared" si="11"/>
        <v>53</v>
      </c>
      <c r="C695" s="29"/>
      <c r="D695" s="29"/>
      <c r="E695" s="18" t="s">
        <v>475</v>
      </c>
      <c r="F695" s="28">
        <f t="shared" si="12"/>
        <v>218</v>
      </c>
      <c r="G695" s="18" t="s">
        <v>477</v>
      </c>
      <c r="H695" s="28">
        <f t="shared" si="13"/>
        <v>223</v>
      </c>
      <c r="I695" s="33" t="s">
        <v>54</v>
      </c>
      <c r="J695" s="30">
        <f t="shared" si="14"/>
        <v>3</v>
      </c>
      <c r="K695" s="33" t="s">
        <v>54</v>
      </c>
      <c r="L695" s="18">
        <f t="shared" si="15"/>
        <v>3</v>
      </c>
    </row>
    <row r="696" spans="1:12" ht="14.25" customHeight="1" x14ac:dyDescent="0.2">
      <c r="A696" s="18" t="s">
        <v>508</v>
      </c>
      <c r="B696" s="18">
        <f t="shared" si="11"/>
        <v>183</v>
      </c>
      <c r="C696" s="29"/>
      <c r="D696" s="29"/>
      <c r="E696" s="18" t="s">
        <v>510</v>
      </c>
      <c r="F696" s="28">
        <f t="shared" si="12"/>
        <v>127</v>
      </c>
      <c r="G696" s="18" t="s">
        <v>242</v>
      </c>
      <c r="H696" s="28">
        <f t="shared" si="13"/>
        <v>2</v>
      </c>
      <c r="I696" s="33" t="s">
        <v>512</v>
      </c>
      <c r="J696" s="30">
        <f t="shared" si="14"/>
        <v>89</v>
      </c>
      <c r="K696" s="33" t="s">
        <v>513</v>
      </c>
      <c r="L696" s="18">
        <f t="shared" si="15"/>
        <v>3</v>
      </c>
    </row>
    <row r="697" spans="1:12" ht="14.25" customHeight="1" x14ac:dyDescent="0.2">
      <c r="A697" s="18" t="s">
        <v>548</v>
      </c>
      <c r="B697" s="18">
        <f t="shared" si="11"/>
        <v>61</v>
      </c>
      <c r="C697" s="29"/>
      <c r="D697" s="29"/>
      <c r="E697" s="18" t="s">
        <v>549</v>
      </c>
      <c r="F697" s="28">
        <f t="shared" si="12"/>
        <v>102</v>
      </c>
      <c r="G697" s="18" t="s">
        <v>242</v>
      </c>
      <c r="H697" s="28">
        <f t="shared" si="13"/>
        <v>2</v>
      </c>
      <c r="I697" s="33" t="s">
        <v>513</v>
      </c>
      <c r="J697" s="30">
        <f t="shared" si="14"/>
        <v>3</v>
      </c>
      <c r="K697" s="33" t="s">
        <v>513</v>
      </c>
      <c r="L697" s="18">
        <f t="shared" si="15"/>
        <v>3</v>
      </c>
    </row>
    <row r="698" spans="1:12" ht="14.25" customHeight="1" x14ac:dyDescent="0.2">
      <c r="A698" s="18" t="s">
        <v>54</v>
      </c>
      <c r="B698" s="18">
        <f t="shared" si="11"/>
        <v>3</v>
      </c>
      <c r="C698" s="29"/>
      <c r="D698" s="29"/>
      <c r="E698" s="18" t="s">
        <v>54</v>
      </c>
      <c r="F698" s="28">
        <f t="shared" si="12"/>
        <v>3</v>
      </c>
      <c r="G698" s="18" t="s">
        <v>54</v>
      </c>
      <c r="H698" s="28">
        <f t="shared" si="13"/>
        <v>3</v>
      </c>
      <c r="I698" s="33" t="s">
        <v>54</v>
      </c>
      <c r="J698" s="30">
        <f t="shared" si="14"/>
        <v>3</v>
      </c>
      <c r="K698" s="33" t="s">
        <v>54</v>
      </c>
      <c r="L698" s="18">
        <f t="shared" si="15"/>
        <v>3</v>
      </c>
    </row>
    <row r="699" spans="1:12" ht="14.25" customHeight="1" x14ac:dyDescent="0.2">
      <c r="A699" s="18" t="s">
        <v>569</v>
      </c>
      <c r="B699" s="18">
        <f t="shared" si="11"/>
        <v>36</v>
      </c>
      <c r="C699" s="29">
        <v>6</v>
      </c>
      <c r="D699" s="29">
        <v>6</v>
      </c>
      <c r="E699" s="18" t="s">
        <v>570</v>
      </c>
      <c r="F699" s="28">
        <f t="shared" si="12"/>
        <v>9</v>
      </c>
      <c r="G699" s="18" t="s">
        <v>571</v>
      </c>
      <c r="H699" s="28">
        <f t="shared" si="13"/>
        <v>67</v>
      </c>
      <c r="I699" s="33" t="s">
        <v>54</v>
      </c>
      <c r="J699" s="30">
        <f t="shared" si="14"/>
        <v>3</v>
      </c>
      <c r="K699" s="33" t="s">
        <v>54</v>
      </c>
      <c r="L699" s="18">
        <f t="shared" si="15"/>
        <v>3</v>
      </c>
    </row>
    <row r="700" spans="1:12" ht="14.25" customHeight="1" x14ac:dyDescent="0.2">
      <c r="A700" s="18" t="s">
        <v>581</v>
      </c>
      <c r="B700" s="18">
        <f t="shared" si="11"/>
        <v>25</v>
      </c>
      <c r="C700" s="29"/>
      <c r="D700" s="29"/>
      <c r="E700" s="18" t="s">
        <v>582</v>
      </c>
      <c r="F700" s="28">
        <f t="shared" si="12"/>
        <v>17</v>
      </c>
      <c r="G700" s="18" t="s">
        <v>583</v>
      </c>
      <c r="H700" s="28">
        <f t="shared" si="13"/>
        <v>57</v>
      </c>
      <c r="I700" s="33" t="s">
        <v>584</v>
      </c>
      <c r="J700" s="30">
        <f t="shared" si="14"/>
        <v>57</v>
      </c>
      <c r="K700" s="33" t="s">
        <v>585</v>
      </c>
      <c r="L700" s="18">
        <f t="shared" si="15"/>
        <v>3</v>
      </c>
    </row>
    <row r="701" spans="1:12" ht="14.25" customHeight="1" x14ac:dyDescent="0.2">
      <c r="A701" s="18" t="s">
        <v>54</v>
      </c>
      <c r="B701" s="18">
        <f t="shared" si="11"/>
        <v>3</v>
      </c>
      <c r="C701" s="29"/>
      <c r="D701" s="29"/>
      <c r="E701" s="18" t="s">
        <v>602</v>
      </c>
      <c r="F701" s="28">
        <f t="shared" si="12"/>
        <v>119</v>
      </c>
      <c r="G701" s="18" t="s">
        <v>604</v>
      </c>
      <c r="H701" s="28">
        <f t="shared" si="13"/>
        <v>34</v>
      </c>
      <c r="I701" s="33" t="s">
        <v>605</v>
      </c>
      <c r="J701" s="30">
        <f t="shared" si="14"/>
        <v>31</v>
      </c>
      <c r="K701" s="33" t="s">
        <v>54</v>
      </c>
      <c r="L701" s="18">
        <f t="shared" si="15"/>
        <v>3</v>
      </c>
    </row>
    <row r="702" spans="1:12" ht="14.25" customHeight="1" x14ac:dyDescent="0.2">
      <c r="A702" s="18" t="s">
        <v>54</v>
      </c>
      <c r="B702" s="18">
        <f t="shared" si="11"/>
        <v>3</v>
      </c>
      <c r="C702" s="32"/>
      <c r="D702" s="32"/>
      <c r="E702" s="18" t="s">
        <v>54</v>
      </c>
      <c r="F702" s="28">
        <f t="shared" si="12"/>
        <v>3</v>
      </c>
      <c r="G702" s="18" t="s">
        <v>54</v>
      </c>
      <c r="H702" s="28">
        <f t="shared" si="13"/>
        <v>3</v>
      </c>
      <c r="I702" s="33" t="s">
        <v>54</v>
      </c>
      <c r="J702" s="30">
        <f t="shared" si="14"/>
        <v>3</v>
      </c>
      <c r="K702" s="33" t="s">
        <v>54</v>
      </c>
      <c r="L702" s="18">
        <f t="shared" si="15"/>
        <v>3</v>
      </c>
    </row>
    <row r="703" spans="1:12" ht="14.25" customHeight="1" x14ac:dyDescent="0.2">
      <c r="A703" s="18" t="s">
        <v>54</v>
      </c>
      <c r="B703" s="18">
        <f t="shared" si="11"/>
        <v>3</v>
      </c>
      <c r="C703" s="32"/>
      <c r="D703" s="32"/>
      <c r="E703" s="18" t="s">
        <v>54</v>
      </c>
      <c r="F703" s="28">
        <f t="shared" si="12"/>
        <v>3</v>
      </c>
      <c r="G703" s="18" t="s">
        <v>54</v>
      </c>
      <c r="H703" s="28">
        <f t="shared" si="13"/>
        <v>3</v>
      </c>
      <c r="I703" s="33" t="s">
        <v>54</v>
      </c>
      <c r="J703" s="30">
        <f t="shared" si="14"/>
        <v>3</v>
      </c>
      <c r="K703" s="33" t="s">
        <v>54</v>
      </c>
      <c r="L703" s="18">
        <f t="shared" si="15"/>
        <v>3</v>
      </c>
    </row>
    <row r="704" spans="1:12" ht="14.25" customHeight="1" x14ac:dyDescent="0.2">
      <c r="A704" s="18" t="s">
        <v>697</v>
      </c>
      <c r="B704" s="18">
        <f t="shared" si="11"/>
        <v>3</v>
      </c>
      <c r="C704" s="29"/>
      <c r="D704" s="29"/>
      <c r="E704" s="18" t="s">
        <v>54</v>
      </c>
      <c r="F704" s="28">
        <f t="shared" si="12"/>
        <v>3</v>
      </c>
      <c r="G704" s="18" t="s">
        <v>54</v>
      </c>
      <c r="H704" s="28">
        <f t="shared" si="13"/>
        <v>3</v>
      </c>
      <c r="I704" s="33" t="s">
        <v>54</v>
      </c>
      <c r="J704" s="30">
        <f t="shared" si="14"/>
        <v>3</v>
      </c>
      <c r="K704" s="33" t="s">
        <v>54</v>
      </c>
      <c r="L704" s="18">
        <f t="shared" si="15"/>
        <v>3</v>
      </c>
    </row>
    <row r="705" spans="1:12" ht="14.25" customHeight="1" x14ac:dyDescent="0.2">
      <c r="A705" s="18" t="s">
        <v>709</v>
      </c>
      <c r="B705" s="18">
        <f t="shared" si="11"/>
        <v>38</v>
      </c>
      <c r="C705" s="29">
        <v>1</v>
      </c>
      <c r="D705" s="29">
        <v>1</v>
      </c>
      <c r="E705" s="18" t="s">
        <v>54</v>
      </c>
      <c r="F705" s="28">
        <f t="shared" si="12"/>
        <v>3</v>
      </c>
      <c r="G705" s="18" t="s">
        <v>710</v>
      </c>
      <c r="H705" s="28">
        <f t="shared" si="13"/>
        <v>12</v>
      </c>
      <c r="I705" s="33" t="s">
        <v>711</v>
      </c>
      <c r="J705" s="30">
        <f t="shared" si="14"/>
        <v>46</v>
      </c>
      <c r="K705" s="33" t="s">
        <v>54</v>
      </c>
      <c r="L705" s="18">
        <f t="shared" si="15"/>
        <v>3</v>
      </c>
    </row>
    <row r="706" spans="1:12" ht="14.25" customHeight="1" x14ac:dyDescent="0.2">
      <c r="A706" s="18" t="s">
        <v>54</v>
      </c>
      <c r="B706" s="18">
        <f t="shared" si="11"/>
        <v>3</v>
      </c>
      <c r="C706" s="32">
        <v>-99</v>
      </c>
      <c r="D706" s="32">
        <v>-99</v>
      </c>
      <c r="E706" s="18" t="s">
        <v>54</v>
      </c>
      <c r="F706" s="28">
        <f t="shared" si="12"/>
        <v>3</v>
      </c>
      <c r="G706" s="18" t="s">
        <v>54</v>
      </c>
      <c r="H706" s="28">
        <f t="shared" si="13"/>
        <v>3</v>
      </c>
      <c r="I706" s="33" t="s">
        <v>54</v>
      </c>
      <c r="J706" s="30">
        <f t="shared" si="14"/>
        <v>3</v>
      </c>
      <c r="K706" s="33" t="s">
        <v>54</v>
      </c>
      <c r="L706" s="18">
        <f t="shared" si="15"/>
        <v>3</v>
      </c>
    </row>
    <row r="707" spans="1:12" ht="14.25" customHeight="1" x14ac:dyDescent="0.2">
      <c r="A707" s="18" t="s">
        <v>54</v>
      </c>
      <c r="B707" s="18">
        <f t="shared" si="11"/>
        <v>3</v>
      </c>
      <c r="C707" s="29"/>
      <c r="D707" s="29"/>
      <c r="E707" s="18" t="s">
        <v>54</v>
      </c>
      <c r="F707" s="28">
        <f t="shared" si="12"/>
        <v>3</v>
      </c>
      <c r="G707" s="18" t="s">
        <v>54</v>
      </c>
      <c r="H707" s="28">
        <f t="shared" si="13"/>
        <v>3</v>
      </c>
      <c r="I707" s="33" t="s">
        <v>54</v>
      </c>
      <c r="J707" s="30">
        <f t="shared" si="14"/>
        <v>3</v>
      </c>
      <c r="K707" s="33" t="s">
        <v>54</v>
      </c>
      <c r="L707" s="18">
        <f t="shared" si="15"/>
        <v>3</v>
      </c>
    </row>
    <row r="708" spans="1:12" ht="14.25" customHeight="1" x14ac:dyDescent="0.2">
      <c r="A708" s="18" t="s">
        <v>284</v>
      </c>
      <c r="B708" s="18">
        <f t="shared" si="11"/>
        <v>3</v>
      </c>
      <c r="C708" s="29"/>
      <c r="D708" s="29"/>
      <c r="E708" s="18" t="s">
        <v>54</v>
      </c>
      <c r="F708" s="28">
        <f t="shared" si="12"/>
        <v>3</v>
      </c>
      <c r="G708" s="18" t="s">
        <v>54</v>
      </c>
      <c r="H708" s="28">
        <f t="shared" si="13"/>
        <v>3</v>
      </c>
      <c r="I708" s="33" t="s">
        <v>54</v>
      </c>
      <c r="J708" s="30">
        <f t="shared" si="14"/>
        <v>3</v>
      </c>
      <c r="K708" s="33" t="s">
        <v>54</v>
      </c>
      <c r="L708" s="18">
        <f t="shared" si="15"/>
        <v>3</v>
      </c>
    </row>
    <row r="709" spans="1:12" ht="14.25" customHeight="1" x14ac:dyDescent="0.2">
      <c r="A709" s="18" t="s">
        <v>769</v>
      </c>
      <c r="B709" s="18">
        <f t="shared" si="11"/>
        <v>3</v>
      </c>
      <c r="C709" s="29"/>
      <c r="D709" s="29"/>
      <c r="E709" s="18" t="s">
        <v>771</v>
      </c>
      <c r="F709" s="28">
        <f t="shared" si="12"/>
        <v>243</v>
      </c>
      <c r="G709" s="18" t="s">
        <v>773</v>
      </c>
      <c r="H709" s="28">
        <f t="shared" si="13"/>
        <v>10</v>
      </c>
      <c r="I709" s="33" t="s">
        <v>774</v>
      </c>
      <c r="J709" s="30">
        <f t="shared" si="14"/>
        <v>2</v>
      </c>
      <c r="K709" s="33" t="s">
        <v>775</v>
      </c>
      <c r="L709" s="18">
        <f t="shared" si="15"/>
        <v>3</v>
      </c>
    </row>
    <row r="710" spans="1:12" ht="14.25" customHeight="1" x14ac:dyDescent="0.2">
      <c r="A710" s="18" t="s">
        <v>54</v>
      </c>
      <c r="B710" s="18">
        <f t="shared" si="11"/>
        <v>3</v>
      </c>
      <c r="C710" s="29"/>
      <c r="D710" s="29"/>
      <c r="E710" s="18" t="s">
        <v>777</v>
      </c>
      <c r="F710" s="28">
        <f t="shared" si="12"/>
        <v>95</v>
      </c>
      <c r="G710" s="18" t="s">
        <v>778</v>
      </c>
      <c r="H710" s="28">
        <f t="shared" si="13"/>
        <v>58</v>
      </c>
      <c r="I710" s="33" t="s">
        <v>779</v>
      </c>
      <c r="J710" s="30">
        <f t="shared" si="14"/>
        <v>26</v>
      </c>
      <c r="K710" s="33" t="s">
        <v>54</v>
      </c>
      <c r="L710" s="18">
        <f t="shared" si="15"/>
        <v>3</v>
      </c>
    </row>
    <row r="711" spans="1:12" ht="14.25" customHeight="1" x14ac:dyDescent="0.2">
      <c r="A711" s="18" t="s">
        <v>801</v>
      </c>
      <c r="B711" s="18">
        <f t="shared" si="11"/>
        <v>78</v>
      </c>
      <c r="C711" s="29"/>
      <c r="D711" s="29"/>
      <c r="E711" s="18" t="s">
        <v>803</v>
      </c>
      <c r="F711" s="28">
        <f t="shared" si="12"/>
        <v>11</v>
      </c>
      <c r="G711" s="18" t="s">
        <v>804</v>
      </c>
      <c r="H711" s="28">
        <f t="shared" si="13"/>
        <v>16</v>
      </c>
      <c r="I711" s="33" t="s">
        <v>54</v>
      </c>
      <c r="J711" s="30">
        <f t="shared" si="14"/>
        <v>3</v>
      </c>
      <c r="K711" s="33" t="s">
        <v>54</v>
      </c>
      <c r="L711" s="18">
        <f t="shared" si="15"/>
        <v>3</v>
      </c>
    </row>
    <row r="712" spans="1:12" ht="14.25" customHeight="1" x14ac:dyDescent="0.2">
      <c r="A712" s="18" t="s">
        <v>848</v>
      </c>
      <c r="B712" s="18">
        <f t="shared" si="11"/>
        <v>45</v>
      </c>
      <c r="C712" s="29"/>
      <c r="D712" s="29"/>
      <c r="E712" s="18" t="s">
        <v>850</v>
      </c>
      <c r="F712" s="28">
        <f t="shared" si="12"/>
        <v>244</v>
      </c>
      <c r="G712" s="18" t="s">
        <v>54</v>
      </c>
      <c r="H712" s="28">
        <f t="shared" si="13"/>
        <v>3</v>
      </c>
      <c r="I712" s="33" t="s">
        <v>852</v>
      </c>
      <c r="J712" s="30">
        <f t="shared" si="14"/>
        <v>36</v>
      </c>
      <c r="K712" s="33" t="s">
        <v>54</v>
      </c>
      <c r="L712" s="18">
        <f t="shared" si="15"/>
        <v>3</v>
      </c>
    </row>
    <row r="713" spans="1:12" ht="14.25" customHeight="1" x14ac:dyDescent="0.2">
      <c r="A713" s="18" t="s">
        <v>54</v>
      </c>
      <c r="B713" s="18">
        <f t="shared" si="11"/>
        <v>3</v>
      </c>
      <c r="C713" s="29"/>
      <c r="D713" s="29"/>
      <c r="E713" s="18" t="s">
        <v>854</v>
      </c>
      <c r="F713" s="28">
        <f t="shared" si="12"/>
        <v>87</v>
      </c>
      <c r="G713" s="18" t="s">
        <v>855</v>
      </c>
      <c r="H713" s="28">
        <f t="shared" si="13"/>
        <v>72</v>
      </c>
      <c r="I713" s="33" t="s">
        <v>54</v>
      </c>
      <c r="J713" s="30">
        <f t="shared" si="14"/>
        <v>3</v>
      </c>
      <c r="K713" s="33" t="s">
        <v>54</v>
      </c>
      <c r="L713" s="18">
        <f t="shared" si="15"/>
        <v>3</v>
      </c>
    </row>
    <row r="714" spans="1:12" ht="14.25" customHeight="1" x14ac:dyDescent="0.2">
      <c r="A714" s="18" t="s">
        <v>54</v>
      </c>
      <c r="B714" s="18">
        <f t="shared" si="11"/>
        <v>3</v>
      </c>
      <c r="C714" s="29">
        <v>-99</v>
      </c>
      <c r="D714" s="29">
        <v>-99</v>
      </c>
      <c r="E714" s="18" t="s">
        <v>54</v>
      </c>
      <c r="F714" s="28">
        <f t="shared" si="12"/>
        <v>3</v>
      </c>
      <c r="G714" s="18" t="s">
        <v>54</v>
      </c>
      <c r="H714" s="28">
        <f t="shared" si="13"/>
        <v>3</v>
      </c>
      <c r="I714" s="33" t="s">
        <v>54</v>
      </c>
      <c r="J714" s="30">
        <f t="shared" si="14"/>
        <v>3</v>
      </c>
      <c r="K714" s="33" t="s">
        <v>54</v>
      </c>
      <c r="L714" s="18">
        <f t="shared" si="15"/>
        <v>3</v>
      </c>
    </row>
    <row r="715" spans="1:12" ht="14.25" customHeight="1" x14ac:dyDescent="0.2">
      <c r="A715" s="18" t="s">
        <v>54</v>
      </c>
      <c r="B715" s="18">
        <f t="shared" si="11"/>
        <v>3</v>
      </c>
      <c r="C715" s="29">
        <v>-99</v>
      </c>
      <c r="D715" s="29">
        <v>-99</v>
      </c>
      <c r="E715" s="18" t="s">
        <v>54</v>
      </c>
      <c r="F715" s="28">
        <f t="shared" si="12"/>
        <v>3</v>
      </c>
      <c r="G715" s="18" t="s">
        <v>54</v>
      </c>
      <c r="H715" s="28">
        <f t="shared" si="13"/>
        <v>3</v>
      </c>
      <c r="I715" s="33" t="s">
        <v>54</v>
      </c>
      <c r="J715" s="30">
        <f t="shared" si="14"/>
        <v>3</v>
      </c>
      <c r="K715" s="33" t="s">
        <v>54</v>
      </c>
      <c r="L715" s="18">
        <f t="shared" si="15"/>
        <v>3</v>
      </c>
    </row>
    <row r="716" spans="1:12" ht="14.25" customHeight="1" x14ac:dyDescent="0.2">
      <c r="A716" s="18" t="s">
        <v>946</v>
      </c>
      <c r="B716" s="18">
        <f t="shared" si="11"/>
        <v>107</v>
      </c>
      <c r="C716" s="29"/>
      <c r="D716" s="29"/>
      <c r="E716" s="18" t="s">
        <v>948</v>
      </c>
      <c r="F716" s="28">
        <f t="shared" si="12"/>
        <v>48</v>
      </c>
      <c r="G716" s="18" t="s">
        <v>54</v>
      </c>
      <c r="H716" s="28">
        <f t="shared" si="13"/>
        <v>3</v>
      </c>
      <c r="I716" s="33" t="s">
        <v>950</v>
      </c>
      <c r="J716" s="30">
        <f t="shared" si="14"/>
        <v>31</v>
      </c>
      <c r="K716" s="33" t="s">
        <v>54</v>
      </c>
      <c r="L716" s="18">
        <f t="shared" si="15"/>
        <v>3</v>
      </c>
    </row>
    <row r="717" spans="1:12" ht="14.25" customHeight="1" x14ac:dyDescent="0.2">
      <c r="A717" s="18" t="s">
        <v>971</v>
      </c>
      <c r="B717" s="18">
        <f t="shared" si="11"/>
        <v>63</v>
      </c>
      <c r="C717" s="29"/>
      <c r="D717" s="29"/>
      <c r="E717" s="18" t="s">
        <v>972</v>
      </c>
      <c r="F717" s="28">
        <f t="shared" si="12"/>
        <v>28</v>
      </c>
      <c r="G717" s="18" t="s">
        <v>54</v>
      </c>
      <c r="H717" s="28">
        <f t="shared" si="13"/>
        <v>3</v>
      </c>
      <c r="I717" s="33" t="s">
        <v>54</v>
      </c>
      <c r="J717" s="30">
        <f t="shared" si="14"/>
        <v>3</v>
      </c>
      <c r="K717" s="33" t="s">
        <v>54</v>
      </c>
      <c r="L717" s="18">
        <f t="shared" si="15"/>
        <v>3</v>
      </c>
    </row>
    <row r="718" spans="1:12" ht="14.25" customHeight="1" x14ac:dyDescent="0.2">
      <c r="A718" s="18" t="s">
        <v>974</v>
      </c>
      <c r="B718" s="18">
        <f t="shared" si="11"/>
        <v>26</v>
      </c>
      <c r="C718" s="32">
        <v>6</v>
      </c>
      <c r="D718" s="32">
        <v>6</v>
      </c>
      <c r="E718" s="18" t="s">
        <v>975</v>
      </c>
      <c r="F718" s="28">
        <f t="shared" si="12"/>
        <v>70</v>
      </c>
      <c r="G718" s="18" t="s">
        <v>976</v>
      </c>
      <c r="H718" s="28">
        <f t="shared" si="13"/>
        <v>68</v>
      </c>
      <c r="I718" s="33" t="s">
        <v>977</v>
      </c>
      <c r="J718" s="30">
        <f t="shared" si="14"/>
        <v>11</v>
      </c>
      <c r="K718" s="33" t="s">
        <v>54</v>
      </c>
      <c r="L718" s="18">
        <f t="shared" si="15"/>
        <v>3</v>
      </c>
    </row>
    <row r="719" spans="1:12" ht="14.25" customHeight="1" x14ac:dyDescent="0.2">
      <c r="A719" s="18" t="s">
        <v>1063</v>
      </c>
      <c r="B719" s="18">
        <f t="shared" si="11"/>
        <v>47</v>
      </c>
      <c r="C719" s="29"/>
      <c r="D719" s="29"/>
      <c r="E719" s="18" t="s">
        <v>1065</v>
      </c>
      <c r="F719" s="28">
        <f t="shared" si="12"/>
        <v>60</v>
      </c>
      <c r="G719" s="18" t="s">
        <v>54</v>
      </c>
      <c r="H719" s="28">
        <f t="shared" si="13"/>
        <v>3</v>
      </c>
      <c r="I719" s="33" t="s">
        <v>1066</v>
      </c>
      <c r="J719" s="30">
        <f t="shared" si="14"/>
        <v>36</v>
      </c>
      <c r="K719" s="33" t="s">
        <v>54</v>
      </c>
      <c r="L719" s="18">
        <f t="shared" si="15"/>
        <v>3</v>
      </c>
    </row>
    <row r="720" spans="1:12" ht="14.25" customHeight="1" x14ac:dyDescent="0.2">
      <c r="A720" s="18" t="s">
        <v>1090</v>
      </c>
      <c r="B720" s="18">
        <f t="shared" si="11"/>
        <v>284</v>
      </c>
      <c r="C720" s="29"/>
      <c r="D720" s="29"/>
      <c r="E720" s="18" t="s">
        <v>1092</v>
      </c>
      <c r="F720" s="28">
        <f t="shared" si="12"/>
        <v>90</v>
      </c>
      <c r="G720" s="18" t="s">
        <v>1094</v>
      </c>
      <c r="H720" s="28">
        <f t="shared" si="13"/>
        <v>142</v>
      </c>
      <c r="I720" s="33" t="s">
        <v>1095</v>
      </c>
      <c r="J720" s="30">
        <f t="shared" si="14"/>
        <v>196</v>
      </c>
      <c r="K720" s="33" t="s">
        <v>513</v>
      </c>
      <c r="L720" s="18">
        <f t="shared" si="15"/>
        <v>3</v>
      </c>
    </row>
    <row r="721" spans="1:12" ht="14.25" customHeight="1" x14ac:dyDescent="0.2">
      <c r="A721" s="18" t="s">
        <v>123</v>
      </c>
      <c r="B721" s="18">
        <f t="shared" si="11"/>
        <v>3</v>
      </c>
      <c r="C721" s="29"/>
      <c r="D721" s="29"/>
      <c r="E721" s="18" t="s">
        <v>54</v>
      </c>
      <c r="F721" s="28">
        <f t="shared" si="12"/>
        <v>3</v>
      </c>
      <c r="G721" s="18" t="s">
        <v>54</v>
      </c>
      <c r="H721" s="28">
        <f t="shared" si="13"/>
        <v>3</v>
      </c>
      <c r="I721" s="33" t="s">
        <v>54</v>
      </c>
      <c r="J721" s="30">
        <f t="shared" si="14"/>
        <v>3</v>
      </c>
      <c r="K721" s="33" t="s">
        <v>54</v>
      </c>
      <c r="L721" s="18">
        <f t="shared" si="15"/>
        <v>3</v>
      </c>
    </row>
    <row r="722" spans="1:12" ht="14.25" customHeight="1" x14ac:dyDescent="0.2">
      <c r="A722" s="18" t="s">
        <v>54</v>
      </c>
      <c r="B722" s="18">
        <f t="shared" si="11"/>
        <v>3</v>
      </c>
      <c r="C722" s="29"/>
      <c r="D722" s="29"/>
      <c r="E722" s="18" t="s">
        <v>54</v>
      </c>
      <c r="F722" s="28">
        <f t="shared" si="12"/>
        <v>3</v>
      </c>
      <c r="G722" s="18" t="s">
        <v>54</v>
      </c>
      <c r="H722" s="28">
        <f t="shared" si="13"/>
        <v>3</v>
      </c>
      <c r="I722" s="33" t="s">
        <v>54</v>
      </c>
      <c r="J722" s="30">
        <f t="shared" si="14"/>
        <v>3</v>
      </c>
      <c r="K722" s="33" t="s">
        <v>54</v>
      </c>
      <c r="L722" s="18">
        <f t="shared" si="15"/>
        <v>3</v>
      </c>
    </row>
    <row r="723" spans="1:12" ht="14.25" customHeight="1" x14ac:dyDescent="0.2">
      <c r="A723" s="18" t="s">
        <v>54</v>
      </c>
      <c r="B723" s="18">
        <f t="shared" si="11"/>
        <v>3</v>
      </c>
      <c r="C723" s="29"/>
      <c r="D723" s="29"/>
      <c r="E723" s="18" t="s">
        <v>54</v>
      </c>
      <c r="F723" s="28">
        <f t="shared" si="12"/>
        <v>3</v>
      </c>
      <c r="G723" s="18" t="s">
        <v>54</v>
      </c>
      <c r="H723" s="28">
        <f t="shared" si="13"/>
        <v>3</v>
      </c>
      <c r="I723" s="33" t="s">
        <v>54</v>
      </c>
      <c r="J723" s="30">
        <f t="shared" si="14"/>
        <v>3</v>
      </c>
      <c r="K723" s="33" t="s">
        <v>54</v>
      </c>
      <c r="L723" s="18">
        <f t="shared" si="15"/>
        <v>3</v>
      </c>
    </row>
    <row r="724" spans="1:12" ht="14.25" customHeight="1" x14ac:dyDescent="0.2">
      <c r="A724" s="18" t="s">
        <v>54</v>
      </c>
      <c r="B724" s="18">
        <f t="shared" si="11"/>
        <v>3</v>
      </c>
      <c r="C724" s="29"/>
      <c r="D724" s="29"/>
      <c r="E724" s="18" t="s">
        <v>54</v>
      </c>
      <c r="F724" s="28">
        <f t="shared" si="12"/>
        <v>3</v>
      </c>
      <c r="G724" s="18" t="s">
        <v>54</v>
      </c>
      <c r="H724" s="28">
        <f t="shared" si="13"/>
        <v>3</v>
      </c>
      <c r="I724" s="33" t="s">
        <v>54</v>
      </c>
      <c r="J724" s="30">
        <f t="shared" si="14"/>
        <v>3</v>
      </c>
      <c r="K724" s="33" t="s">
        <v>54</v>
      </c>
      <c r="L724" s="18">
        <f t="shared" si="15"/>
        <v>3</v>
      </c>
    </row>
    <row r="725" spans="1:12" ht="14.25" customHeight="1" x14ac:dyDescent="0.2">
      <c r="A725" s="18" t="s">
        <v>1115</v>
      </c>
      <c r="B725" s="18">
        <f t="shared" si="11"/>
        <v>23</v>
      </c>
      <c r="C725" s="29"/>
      <c r="D725" s="29"/>
      <c r="E725" s="18" t="s">
        <v>1116</v>
      </c>
      <c r="F725" s="28">
        <f t="shared" si="12"/>
        <v>60</v>
      </c>
      <c r="G725" s="18" t="s">
        <v>54</v>
      </c>
      <c r="H725" s="28">
        <f t="shared" si="13"/>
        <v>3</v>
      </c>
      <c r="I725" s="33" t="s">
        <v>54</v>
      </c>
      <c r="J725" s="30">
        <f t="shared" si="14"/>
        <v>3</v>
      </c>
      <c r="K725" s="33" t="s">
        <v>54</v>
      </c>
      <c r="L725" s="18">
        <f t="shared" si="15"/>
        <v>3</v>
      </c>
    </row>
    <row r="726" spans="1:12" ht="14.25" customHeight="1" x14ac:dyDescent="0.2">
      <c r="A726" s="18" t="s">
        <v>54</v>
      </c>
      <c r="B726" s="18">
        <f t="shared" si="11"/>
        <v>3</v>
      </c>
      <c r="C726" s="29"/>
      <c r="D726" s="29"/>
      <c r="E726" s="18" t="s">
        <v>54</v>
      </c>
      <c r="F726" s="28">
        <f t="shared" si="12"/>
        <v>3</v>
      </c>
      <c r="G726" s="18" t="s">
        <v>54</v>
      </c>
      <c r="H726" s="28">
        <f t="shared" si="13"/>
        <v>3</v>
      </c>
      <c r="I726" s="33" t="s">
        <v>54</v>
      </c>
      <c r="J726" s="30">
        <f t="shared" si="14"/>
        <v>3</v>
      </c>
      <c r="K726" s="33" t="s">
        <v>54</v>
      </c>
      <c r="L726" s="18">
        <f t="shared" si="15"/>
        <v>3</v>
      </c>
    </row>
    <row r="727" spans="1:12" ht="14.25" customHeight="1" x14ac:dyDescent="0.2">
      <c r="A727" s="18" t="s">
        <v>54</v>
      </c>
      <c r="B727" s="18">
        <f t="shared" si="11"/>
        <v>3</v>
      </c>
      <c r="C727" s="29"/>
      <c r="D727" s="29"/>
      <c r="E727" s="18" t="s">
        <v>54</v>
      </c>
      <c r="F727" s="28">
        <f t="shared" si="12"/>
        <v>3</v>
      </c>
      <c r="G727" s="18" t="s">
        <v>54</v>
      </c>
      <c r="H727" s="28">
        <f t="shared" si="13"/>
        <v>3</v>
      </c>
      <c r="I727" s="33" t="s">
        <v>54</v>
      </c>
      <c r="J727" s="30">
        <f t="shared" si="14"/>
        <v>3</v>
      </c>
      <c r="K727" s="33" t="s">
        <v>54</v>
      </c>
      <c r="L727" s="18">
        <f t="shared" si="15"/>
        <v>3</v>
      </c>
    </row>
    <row r="728" spans="1:12" ht="14.25" customHeight="1" x14ac:dyDescent="0.2">
      <c r="A728" s="18" t="s">
        <v>1150</v>
      </c>
      <c r="B728" s="18">
        <f t="shared" si="11"/>
        <v>37</v>
      </c>
      <c r="C728" s="29"/>
      <c r="D728" s="29"/>
      <c r="E728" s="18" t="s">
        <v>1151</v>
      </c>
      <c r="F728" s="28">
        <f t="shared" si="12"/>
        <v>33</v>
      </c>
      <c r="G728" s="18" t="s">
        <v>54</v>
      </c>
      <c r="H728" s="28">
        <f t="shared" si="13"/>
        <v>3</v>
      </c>
      <c r="I728" s="33" t="s">
        <v>1152</v>
      </c>
      <c r="J728" s="30">
        <f t="shared" si="14"/>
        <v>29</v>
      </c>
      <c r="K728" s="33" t="s">
        <v>54</v>
      </c>
      <c r="L728" s="18">
        <f t="shared" si="15"/>
        <v>3</v>
      </c>
    </row>
    <row r="729" spans="1:12" ht="14.25" customHeight="1" x14ac:dyDescent="0.2">
      <c r="A729" s="18" t="s">
        <v>1164</v>
      </c>
      <c r="B729" s="18">
        <f t="shared" si="11"/>
        <v>79</v>
      </c>
      <c r="C729" s="32">
        <v>4</v>
      </c>
      <c r="D729" s="32" t="s">
        <v>101</v>
      </c>
      <c r="E729" s="18" t="s">
        <v>1165</v>
      </c>
      <c r="F729" s="28">
        <f t="shared" si="12"/>
        <v>73</v>
      </c>
      <c r="G729" s="18" t="s">
        <v>54</v>
      </c>
      <c r="H729" s="28">
        <f t="shared" si="13"/>
        <v>3</v>
      </c>
      <c r="I729" s="33" t="s">
        <v>54</v>
      </c>
      <c r="J729" s="30">
        <f t="shared" si="14"/>
        <v>3</v>
      </c>
      <c r="K729" s="33" t="s">
        <v>54</v>
      </c>
      <c r="L729" s="18">
        <f t="shared" si="15"/>
        <v>3</v>
      </c>
    </row>
    <row r="730" spans="1:12" ht="14.25" customHeight="1" x14ac:dyDescent="0.2">
      <c r="A730" s="18" t="s">
        <v>54</v>
      </c>
      <c r="B730" s="18">
        <f t="shared" si="11"/>
        <v>3</v>
      </c>
      <c r="C730" s="29"/>
      <c r="D730" s="29"/>
      <c r="E730" s="18" t="s">
        <v>54</v>
      </c>
      <c r="F730" s="28">
        <f t="shared" si="12"/>
        <v>3</v>
      </c>
      <c r="G730" s="18" t="s">
        <v>54</v>
      </c>
      <c r="H730" s="28">
        <f t="shared" si="13"/>
        <v>3</v>
      </c>
      <c r="I730" s="33" t="s">
        <v>54</v>
      </c>
      <c r="J730" s="30">
        <f t="shared" si="14"/>
        <v>3</v>
      </c>
      <c r="K730" s="33" t="s">
        <v>54</v>
      </c>
      <c r="L730" s="18">
        <f t="shared" si="15"/>
        <v>3</v>
      </c>
    </row>
    <row r="731" spans="1:12" ht="14.25" customHeight="1" x14ac:dyDescent="0.2">
      <c r="A731" s="18" t="s">
        <v>54</v>
      </c>
      <c r="B731" s="18">
        <f t="shared" si="11"/>
        <v>3</v>
      </c>
      <c r="C731" s="29">
        <v>-99</v>
      </c>
      <c r="D731" s="29"/>
      <c r="E731" s="18" t="s">
        <v>54</v>
      </c>
      <c r="F731" s="28">
        <f t="shared" si="12"/>
        <v>3</v>
      </c>
      <c r="G731" s="18" t="s">
        <v>54</v>
      </c>
      <c r="H731" s="28">
        <f t="shared" si="13"/>
        <v>3</v>
      </c>
      <c r="I731" s="33" t="s">
        <v>54</v>
      </c>
      <c r="J731" s="30">
        <f t="shared" si="14"/>
        <v>3</v>
      </c>
      <c r="K731" s="33" t="s">
        <v>54</v>
      </c>
      <c r="L731" s="18">
        <f t="shared" si="15"/>
        <v>3</v>
      </c>
    </row>
    <row r="732" spans="1:12" ht="14.25" customHeight="1" x14ac:dyDescent="0.2">
      <c r="A732" s="18" t="s">
        <v>54</v>
      </c>
      <c r="B732" s="18">
        <f t="shared" si="11"/>
        <v>3</v>
      </c>
      <c r="C732" s="29"/>
      <c r="D732" s="29"/>
      <c r="E732" s="18" t="s">
        <v>54</v>
      </c>
      <c r="F732" s="28">
        <f t="shared" si="12"/>
        <v>3</v>
      </c>
      <c r="G732" s="18" t="s">
        <v>54</v>
      </c>
      <c r="H732" s="28">
        <f t="shared" si="13"/>
        <v>3</v>
      </c>
      <c r="I732" s="33" t="s">
        <v>54</v>
      </c>
      <c r="J732" s="30">
        <f t="shared" si="14"/>
        <v>3</v>
      </c>
      <c r="K732" s="33" t="s">
        <v>54</v>
      </c>
      <c r="L732" s="18">
        <f t="shared" si="15"/>
        <v>3</v>
      </c>
    </row>
    <row r="733" spans="1:12" ht="14.25" customHeight="1" x14ac:dyDescent="0.2">
      <c r="A733" s="18" t="s">
        <v>1199</v>
      </c>
      <c r="B733" s="18">
        <f t="shared" si="11"/>
        <v>24</v>
      </c>
      <c r="C733" s="29"/>
      <c r="D733" s="29"/>
      <c r="E733" s="18" t="s">
        <v>54</v>
      </c>
      <c r="F733" s="28">
        <f t="shared" si="12"/>
        <v>3</v>
      </c>
      <c r="G733" s="18" t="s">
        <v>1200</v>
      </c>
      <c r="H733" s="28">
        <f t="shared" si="13"/>
        <v>48</v>
      </c>
      <c r="I733" s="33" t="s">
        <v>54</v>
      </c>
      <c r="J733" s="30">
        <f t="shared" si="14"/>
        <v>3</v>
      </c>
      <c r="K733" s="33" t="s">
        <v>54</v>
      </c>
      <c r="L733" s="18">
        <f t="shared" si="15"/>
        <v>3</v>
      </c>
    </row>
    <row r="734" spans="1:12" ht="14.25" customHeight="1" x14ac:dyDescent="0.2">
      <c r="A734" s="18" t="s">
        <v>54</v>
      </c>
      <c r="B734" s="18">
        <f t="shared" si="11"/>
        <v>3</v>
      </c>
      <c r="C734" s="29"/>
      <c r="D734" s="29"/>
      <c r="E734" s="18" t="s">
        <v>54</v>
      </c>
      <c r="F734" s="28">
        <f t="shared" si="12"/>
        <v>3</v>
      </c>
      <c r="G734" s="18" t="s">
        <v>54</v>
      </c>
      <c r="H734" s="28">
        <f t="shared" si="13"/>
        <v>3</v>
      </c>
      <c r="I734" s="33" t="s">
        <v>54</v>
      </c>
      <c r="J734" s="30">
        <f t="shared" si="14"/>
        <v>3</v>
      </c>
      <c r="K734" s="33" t="s">
        <v>54</v>
      </c>
      <c r="L734" s="18">
        <f t="shared" si="15"/>
        <v>3</v>
      </c>
    </row>
    <row r="735" spans="1:12" ht="14.25" customHeight="1" x14ac:dyDescent="0.2">
      <c r="A735" s="18" t="s">
        <v>1261</v>
      </c>
      <c r="B735" s="18">
        <f t="shared" si="11"/>
        <v>49</v>
      </c>
      <c r="C735" s="29"/>
      <c r="D735" s="29"/>
      <c r="E735" s="18" t="s">
        <v>1262</v>
      </c>
      <c r="F735" s="28">
        <f t="shared" si="12"/>
        <v>70</v>
      </c>
      <c r="G735" s="18" t="s">
        <v>54</v>
      </c>
      <c r="H735" s="28">
        <f t="shared" si="13"/>
        <v>3</v>
      </c>
      <c r="I735" s="33" t="s">
        <v>1263</v>
      </c>
      <c r="J735" s="30">
        <f t="shared" si="14"/>
        <v>14</v>
      </c>
      <c r="K735" s="33" t="s">
        <v>585</v>
      </c>
      <c r="L735" s="18">
        <f t="shared" si="15"/>
        <v>3</v>
      </c>
    </row>
    <row r="736" spans="1:12" ht="14.25" customHeight="1" x14ac:dyDescent="0.2">
      <c r="A736" s="18" t="s">
        <v>1309</v>
      </c>
      <c r="B736" s="18">
        <f t="shared" si="11"/>
        <v>18</v>
      </c>
      <c r="C736" s="29"/>
      <c r="D736" s="29"/>
      <c r="E736" s="18" t="s">
        <v>1310</v>
      </c>
      <c r="F736" s="28">
        <f t="shared" si="12"/>
        <v>61</v>
      </c>
      <c r="G736" s="18" t="s">
        <v>1311</v>
      </c>
      <c r="H736" s="28">
        <f t="shared" si="13"/>
        <v>36</v>
      </c>
      <c r="I736" s="33" t="s">
        <v>54</v>
      </c>
      <c r="J736" s="30">
        <f t="shared" si="14"/>
        <v>3</v>
      </c>
      <c r="K736" s="33" t="s">
        <v>54</v>
      </c>
      <c r="L736" s="18">
        <f t="shared" si="15"/>
        <v>3</v>
      </c>
    </row>
    <row r="737" spans="1:12" ht="14.25" customHeight="1" x14ac:dyDescent="0.2">
      <c r="A737" s="18" t="s">
        <v>1338</v>
      </c>
      <c r="B737" s="18">
        <f t="shared" si="11"/>
        <v>42</v>
      </c>
      <c r="C737" s="29"/>
      <c r="D737" s="29"/>
      <c r="E737" s="18" t="s">
        <v>1339</v>
      </c>
      <c r="F737" s="28">
        <f t="shared" si="12"/>
        <v>45</v>
      </c>
      <c r="G737" s="18" t="s">
        <v>1340</v>
      </c>
      <c r="H737" s="28">
        <f t="shared" si="13"/>
        <v>65</v>
      </c>
      <c r="I737" s="33" t="s">
        <v>1341</v>
      </c>
      <c r="J737" s="30">
        <f t="shared" si="14"/>
        <v>180</v>
      </c>
      <c r="K737" s="33" t="s">
        <v>54</v>
      </c>
      <c r="L737" s="18">
        <f t="shared" si="15"/>
        <v>3</v>
      </c>
    </row>
    <row r="738" spans="1:12" ht="14.25" customHeight="1" x14ac:dyDescent="0.2">
      <c r="A738" s="18" t="s">
        <v>54</v>
      </c>
      <c r="B738" s="18">
        <f t="shared" si="11"/>
        <v>3</v>
      </c>
      <c r="C738" s="29"/>
      <c r="D738" s="29"/>
      <c r="E738" s="18" t="s">
        <v>54</v>
      </c>
      <c r="F738" s="28">
        <f t="shared" si="12"/>
        <v>3</v>
      </c>
      <c r="G738" s="18" t="s">
        <v>54</v>
      </c>
      <c r="H738" s="28">
        <f t="shared" si="13"/>
        <v>3</v>
      </c>
      <c r="I738" s="33" t="s">
        <v>54</v>
      </c>
      <c r="J738" s="30">
        <f t="shared" si="14"/>
        <v>3</v>
      </c>
      <c r="K738" s="33" t="s">
        <v>54</v>
      </c>
      <c r="L738" s="18">
        <f t="shared" si="15"/>
        <v>3</v>
      </c>
    </row>
    <row r="739" spans="1:12" ht="14.25" customHeight="1" x14ac:dyDescent="0.2">
      <c r="A739" s="18" t="s">
        <v>54</v>
      </c>
      <c r="B739" s="18">
        <f t="shared" si="11"/>
        <v>3</v>
      </c>
      <c r="C739" s="29"/>
      <c r="D739" s="29"/>
      <c r="E739" s="18" t="s">
        <v>54</v>
      </c>
      <c r="F739" s="28">
        <f t="shared" si="12"/>
        <v>3</v>
      </c>
      <c r="G739" s="18" t="s">
        <v>54</v>
      </c>
      <c r="H739" s="28">
        <f t="shared" si="13"/>
        <v>3</v>
      </c>
      <c r="I739" s="33" t="s">
        <v>54</v>
      </c>
      <c r="J739" s="30">
        <f t="shared" si="14"/>
        <v>3</v>
      </c>
      <c r="K739" s="33" t="s">
        <v>54</v>
      </c>
      <c r="L739" s="18">
        <f t="shared" si="15"/>
        <v>3</v>
      </c>
    </row>
    <row r="740" spans="1:12" ht="14.25" customHeight="1" x14ac:dyDescent="0.2">
      <c r="A740" s="18" t="s">
        <v>54</v>
      </c>
      <c r="B740" s="18">
        <f t="shared" si="11"/>
        <v>3</v>
      </c>
      <c r="C740" s="29"/>
      <c r="D740" s="29"/>
      <c r="E740" s="18" t="s">
        <v>54</v>
      </c>
      <c r="F740" s="28">
        <f t="shared" si="12"/>
        <v>3</v>
      </c>
      <c r="G740" s="18" t="s">
        <v>54</v>
      </c>
      <c r="H740" s="28">
        <f t="shared" si="13"/>
        <v>3</v>
      </c>
      <c r="I740" s="33" t="s">
        <v>54</v>
      </c>
      <c r="J740" s="30">
        <f t="shared" si="14"/>
        <v>3</v>
      </c>
      <c r="K740" s="33" t="s">
        <v>54</v>
      </c>
      <c r="L740" s="18">
        <f t="shared" si="15"/>
        <v>3</v>
      </c>
    </row>
    <row r="741" spans="1:12" ht="14.25" customHeight="1" x14ac:dyDescent="0.2">
      <c r="A741" s="18" t="s">
        <v>1544</v>
      </c>
      <c r="B741" s="18">
        <f t="shared" si="11"/>
        <v>67</v>
      </c>
      <c r="C741" s="29"/>
      <c r="D741" s="29"/>
      <c r="E741" s="18" t="s">
        <v>1546</v>
      </c>
      <c r="F741" s="28">
        <f t="shared" si="12"/>
        <v>80</v>
      </c>
      <c r="G741" s="18" t="s">
        <v>1548</v>
      </c>
      <c r="H741" s="28">
        <f t="shared" si="13"/>
        <v>149</v>
      </c>
      <c r="I741" s="33" t="s">
        <v>1549</v>
      </c>
      <c r="J741" s="30">
        <f t="shared" si="14"/>
        <v>41</v>
      </c>
      <c r="K741" s="33" t="s">
        <v>54</v>
      </c>
      <c r="L741" s="18">
        <f t="shared" si="15"/>
        <v>3</v>
      </c>
    </row>
    <row r="742" spans="1:12" ht="14.25" customHeight="1" x14ac:dyDescent="0.2">
      <c r="A742" s="18" t="s">
        <v>144</v>
      </c>
      <c r="B742" s="18">
        <f t="shared" si="11"/>
        <v>9</v>
      </c>
      <c r="C742" s="29"/>
      <c r="D742" s="29"/>
      <c r="E742" s="18" t="s">
        <v>1551</v>
      </c>
      <c r="F742" s="28">
        <f t="shared" si="12"/>
        <v>27</v>
      </c>
      <c r="G742" s="18" t="s">
        <v>54</v>
      </c>
      <c r="H742" s="28">
        <f t="shared" si="13"/>
        <v>3</v>
      </c>
      <c r="I742" s="33" t="s">
        <v>54</v>
      </c>
      <c r="J742" s="30">
        <f t="shared" si="14"/>
        <v>3</v>
      </c>
      <c r="K742" s="33" t="s">
        <v>54</v>
      </c>
      <c r="L742" s="18">
        <f t="shared" si="15"/>
        <v>3</v>
      </c>
    </row>
    <row r="743" spans="1:12" ht="14.25" customHeight="1" x14ac:dyDescent="0.2">
      <c r="A743" s="18" t="s">
        <v>1635</v>
      </c>
      <c r="B743" s="18">
        <f t="shared" si="11"/>
        <v>30</v>
      </c>
      <c r="C743" s="29"/>
      <c r="D743" s="29"/>
      <c r="E743" s="18" t="s">
        <v>1636</v>
      </c>
      <c r="F743" s="28">
        <f t="shared" si="12"/>
        <v>20</v>
      </c>
      <c r="G743" s="18" t="s">
        <v>54</v>
      </c>
      <c r="H743" s="28">
        <f t="shared" si="13"/>
        <v>3</v>
      </c>
      <c r="I743" s="33" t="s">
        <v>1637</v>
      </c>
      <c r="J743" s="30">
        <f t="shared" si="14"/>
        <v>35</v>
      </c>
      <c r="K743" s="33" t="s">
        <v>54</v>
      </c>
      <c r="L743" s="18">
        <f t="shared" si="15"/>
        <v>3</v>
      </c>
    </row>
    <row r="744" spans="1:12" ht="14.25" customHeight="1" x14ac:dyDescent="0.2">
      <c r="A744" s="18" t="s">
        <v>1654</v>
      </c>
      <c r="B744" s="18">
        <f t="shared" si="11"/>
        <v>8</v>
      </c>
      <c r="C744" s="29"/>
      <c r="D744" s="29"/>
      <c r="E744" s="18" t="s">
        <v>1655</v>
      </c>
      <c r="F744" s="28">
        <f t="shared" si="12"/>
        <v>29</v>
      </c>
      <c r="G744" s="18" t="s">
        <v>185</v>
      </c>
      <c r="H744" s="28">
        <f t="shared" si="13"/>
        <v>2</v>
      </c>
      <c r="I744" s="33" t="s">
        <v>313</v>
      </c>
      <c r="J744" s="30">
        <f t="shared" si="14"/>
        <v>3</v>
      </c>
      <c r="K744" s="33" t="s">
        <v>313</v>
      </c>
      <c r="L744" s="18">
        <f t="shared" si="15"/>
        <v>3</v>
      </c>
    </row>
    <row r="745" spans="1:12" ht="14.25" customHeight="1" x14ac:dyDescent="0.2">
      <c r="A745" s="18" t="s">
        <v>54</v>
      </c>
      <c r="B745" s="18">
        <f t="shared" si="11"/>
        <v>3</v>
      </c>
      <c r="C745" s="29"/>
      <c r="D745" s="29"/>
      <c r="E745" s="18" t="s">
        <v>54</v>
      </c>
      <c r="F745" s="28">
        <f t="shared" si="12"/>
        <v>3</v>
      </c>
      <c r="G745" s="18" t="s">
        <v>54</v>
      </c>
      <c r="H745" s="28">
        <f t="shared" si="13"/>
        <v>3</v>
      </c>
      <c r="I745" s="33" t="s">
        <v>54</v>
      </c>
      <c r="J745" s="30">
        <f t="shared" si="14"/>
        <v>3</v>
      </c>
      <c r="K745" s="33" t="s">
        <v>54</v>
      </c>
      <c r="L745" s="18">
        <f t="shared" si="15"/>
        <v>3</v>
      </c>
    </row>
    <row r="746" spans="1:12" ht="14.25" customHeight="1" x14ac:dyDescent="0.2">
      <c r="A746" s="18" t="s">
        <v>54</v>
      </c>
      <c r="B746" s="18">
        <f t="shared" si="11"/>
        <v>3</v>
      </c>
      <c r="C746" s="29"/>
      <c r="D746" s="29"/>
      <c r="E746" s="18" t="s">
        <v>54</v>
      </c>
      <c r="F746" s="28">
        <f t="shared" si="12"/>
        <v>3</v>
      </c>
      <c r="G746" s="18" t="s">
        <v>54</v>
      </c>
      <c r="H746" s="28">
        <f t="shared" si="13"/>
        <v>3</v>
      </c>
      <c r="I746" s="33" t="s">
        <v>54</v>
      </c>
      <c r="J746" s="30">
        <f t="shared" si="14"/>
        <v>3</v>
      </c>
      <c r="K746" s="33" t="s">
        <v>54</v>
      </c>
      <c r="L746" s="18">
        <f t="shared" si="15"/>
        <v>3</v>
      </c>
    </row>
    <row r="747" spans="1:12" ht="14.25" customHeight="1" x14ac:dyDescent="0.2">
      <c r="A747" s="18" t="s">
        <v>54</v>
      </c>
      <c r="B747" s="18">
        <f t="shared" si="11"/>
        <v>3</v>
      </c>
      <c r="C747" s="29"/>
      <c r="D747" s="29"/>
      <c r="E747" s="18" t="s">
        <v>54</v>
      </c>
      <c r="F747" s="28">
        <f t="shared" si="12"/>
        <v>3</v>
      </c>
      <c r="G747" s="18" t="s">
        <v>54</v>
      </c>
      <c r="H747" s="28">
        <f t="shared" si="13"/>
        <v>3</v>
      </c>
      <c r="I747" s="33" t="s">
        <v>54</v>
      </c>
      <c r="J747" s="30">
        <f t="shared" si="14"/>
        <v>3</v>
      </c>
      <c r="K747" s="33" t="s">
        <v>54</v>
      </c>
      <c r="L747" s="18">
        <f t="shared" si="15"/>
        <v>3</v>
      </c>
    </row>
    <row r="748" spans="1:12" ht="14.25" customHeight="1" x14ac:dyDescent="0.2">
      <c r="A748" s="18" t="s">
        <v>54</v>
      </c>
      <c r="B748" s="18">
        <f t="shared" si="11"/>
        <v>3</v>
      </c>
      <c r="C748" s="29"/>
      <c r="D748" s="29"/>
      <c r="E748" s="18" t="s">
        <v>54</v>
      </c>
      <c r="F748" s="28">
        <f t="shared" si="12"/>
        <v>3</v>
      </c>
      <c r="G748" s="18" t="s">
        <v>54</v>
      </c>
      <c r="H748" s="28">
        <f t="shared" si="13"/>
        <v>3</v>
      </c>
      <c r="I748" s="33" t="s">
        <v>54</v>
      </c>
      <c r="J748" s="30">
        <f t="shared" si="14"/>
        <v>3</v>
      </c>
      <c r="K748" s="33" t="s">
        <v>54</v>
      </c>
      <c r="L748" s="18">
        <f t="shared" si="15"/>
        <v>3</v>
      </c>
    </row>
    <row r="749" spans="1:12" ht="14.25" customHeight="1" x14ac:dyDescent="0.2">
      <c r="A749" s="18" t="s">
        <v>1522</v>
      </c>
      <c r="B749" s="18">
        <f t="shared" si="11"/>
        <v>9</v>
      </c>
      <c r="C749" s="29"/>
      <c r="D749" s="29"/>
      <c r="E749" s="18" t="s">
        <v>1522</v>
      </c>
      <c r="F749" s="28">
        <f t="shared" si="12"/>
        <v>9</v>
      </c>
      <c r="G749" s="18" t="s">
        <v>123</v>
      </c>
      <c r="H749" s="28">
        <f t="shared" si="13"/>
        <v>3</v>
      </c>
      <c r="I749" s="33" t="s">
        <v>54</v>
      </c>
      <c r="J749" s="30">
        <f t="shared" si="14"/>
        <v>3</v>
      </c>
      <c r="K749" s="33" t="s">
        <v>54</v>
      </c>
      <c r="L749" s="18">
        <f t="shared" si="15"/>
        <v>3</v>
      </c>
    </row>
    <row r="750" spans="1:12" ht="14.25" customHeight="1" x14ac:dyDescent="0.2">
      <c r="A750" s="18" t="s">
        <v>54</v>
      </c>
      <c r="B750" s="18">
        <f t="shared" si="11"/>
        <v>3</v>
      </c>
      <c r="C750" s="29"/>
      <c r="D750" s="29"/>
      <c r="E750" s="18" t="s">
        <v>54</v>
      </c>
      <c r="F750" s="28">
        <f t="shared" si="12"/>
        <v>3</v>
      </c>
      <c r="G750" s="18" t="s">
        <v>54</v>
      </c>
      <c r="H750" s="28">
        <f t="shared" si="13"/>
        <v>3</v>
      </c>
      <c r="I750" s="33" t="s">
        <v>54</v>
      </c>
      <c r="J750" s="30">
        <f t="shared" si="14"/>
        <v>3</v>
      </c>
      <c r="K750" s="33" t="s">
        <v>54</v>
      </c>
      <c r="L750" s="18">
        <f t="shared" si="15"/>
        <v>3</v>
      </c>
    </row>
    <row r="751" spans="1:12" ht="14.25" customHeight="1" x14ac:dyDescent="0.2">
      <c r="A751" s="18" t="s">
        <v>1783</v>
      </c>
      <c r="B751" s="18">
        <f t="shared" si="11"/>
        <v>72</v>
      </c>
      <c r="C751" s="29"/>
      <c r="D751" s="29"/>
      <c r="E751" s="18" t="s">
        <v>1785</v>
      </c>
      <c r="F751" s="28">
        <f t="shared" si="12"/>
        <v>64</v>
      </c>
      <c r="G751" s="18" t="s">
        <v>1786</v>
      </c>
      <c r="H751" s="28">
        <f t="shared" si="13"/>
        <v>246</v>
      </c>
      <c r="I751" s="33" t="s">
        <v>1787</v>
      </c>
      <c r="J751" s="30">
        <f t="shared" si="14"/>
        <v>145</v>
      </c>
      <c r="K751" s="33" t="s">
        <v>54</v>
      </c>
      <c r="L751" s="18">
        <f t="shared" si="15"/>
        <v>3</v>
      </c>
    </row>
    <row r="752" spans="1:12" ht="14.25" customHeight="1" x14ac:dyDescent="0.2">
      <c r="A752" s="18" t="s">
        <v>1806</v>
      </c>
      <c r="B752" s="18">
        <f t="shared" si="11"/>
        <v>78</v>
      </c>
      <c r="C752" s="34" t="s">
        <v>1808</v>
      </c>
      <c r="D752" s="34" t="s">
        <v>1809</v>
      </c>
      <c r="E752" s="18" t="s">
        <v>1810</v>
      </c>
      <c r="F752" s="28">
        <f t="shared" si="12"/>
        <v>50</v>
      </c>
      <c r="G752" s="18" t="s">
        <v>1811</v>
      </c>
      <c r="H752" s="28">
        <f t="shared" si="13"/>
        <v>70</v>
      </c>
      <c r="I752" s="33" t="s">
        <v>1812</v>
      </c>
      <c r="J752" s="30">
        <f t="shared" si="14"/>
        <v>160</v>
      </c>
      <c r="K752" s="33" t="s">
        <v>54</v>
      </c>
      <c r="L752" s="18">
        <f t="shared" si="15"/>
        <v>3</v>
      </c>
    </row>
    <row r="753" spans="1:12" ht="14.25" customHeight="1" x14ac:dyDescent="0.2">
      <c r="A753" s="18" t="s">
        <v>54</v>
      </c>
      <c r="B753" s="18">
        <f t="shared" si="11"/>
        <v>3</v>
      </c>
      <c r="C753" s="29"/>
      <c r="D753" s="29"/>
      <c r="E753" s="18" t="s">
        <v>1876</v>
      </c>
      <c r="F753" s="28">
        <f t="shared" si="12"/>
        <v>83</v>
      </c>
      <c r="G753" s="18" t="s">
        <v>54</v>
      </c>
      <c r="H753" s="28">
        <f t="shared" si="13"/>
        <v>3</v>
      </c>
      <c r="I753" s="33" t="s">
        <v>54</v>
      </c>
      <c r="J753" s="30">
        <f t="shared" si="14"/>
        <v>3</v>
      </c>
      <c r="K753" s="33" t="s">
        <v>54</v>
      </c>
      <c r="L753" s="18">
        <f t="shared" si="15"/>
        <v>3</v>
      </c>
    </row>
    <row r="754" spans="1:12" ht="14.25" customHeight="1" x14ac:dyDescent="0.2">
      <c r="A754" s="18" t="s">
        <v>54</v>
      </c>
      <c r="B754" s="18">
        <f t="shared" si="11"/>
        <v>3</v>
      </c>
      <c r="C754" s="29"/>
      <c r="D754" s="29"/>
      <c r="E754" s="18" t="s">
        <v>54</v>
      </c>
      <c r="F754" s="28">
        <f t="shared" si="12"/>
        <v>3</v>
      </c>
      <c r="G754" s="18" t="s">
        <v>54</v>
      </c>
      <c r="H754" s="28">
        <f t="shared" si="13"/>
        <v>3</v>
      </c>
      <c r="I754" s="33" t="s">
        <v>54</v>
      </c>
      <c r="J754" s="30">
        <f t="shared" si="14"/>
        <v>3</v>
      </c>
      <c r="K754" s="33" t="s">
        <v>54</v>
      </c>
      <c r="L754" s="18">
        <f t="shared" si="15"/>
        <v>3</v>
      </c>
    </row>
    <row r="755" spans="1:12" ht="14.25" customHeight="1" x14ac:dyDescent="0.2">
      <c r="A755" s="18" t="s">
        <v>2058</v>
      </c>
      <c r="B755" s="18">
        <f t="shared" si="11"/>
        <v>85</v>
      </c>
      <c r="C755" s="29"/>
      <c r="D755" s="29"/>
      <c r="E755" s="18" t="s">
        <v>2059</v>
      </c>
      <c r="F755" s="28">
        <f t="shared" si="12"/>
        <v>244</v>
      </c>
      <c r="G755" s="18" t="s">
        <v>54</v>
      </c>
      <c r="H755" s="28">
        <f t="shared" si="13"/>
        <v>3</v>
      </c>
      <c r="I755" s="33" t="s">
        <v>54</v>
      </c>
      <c r="J755" s="30">
        <f t="shared" si="14"/>
        <v>3</v>
      </c>
      <c r="K755" s="33" t="s">
        <v>54</v>
      </c>
      <c r="L755" s="18">
        <f t="shared" si="15"/>
        <v>3</v>
      </c>
    </row>
    <row r="756" spans="1:12" ht="14.25" customHeight="1" x14ac:dyDescent="0.2">
      <c r="A756" s="18" t="s">
        <v>2083</v>
      </c>
      <c r="B756" s="18">
        <f t="shared" si="11"/>
        <v>57</v>
      </c>
      <c r="C756" s="29"/>
      <c r="D756" s="29"/>
      <c r="E756" s="18" t="s">
        <v>2085</v>
      </c>
      <c r="F756" s="28">
        <f t="shared" si="12"/>
        <v>219</v>
      </c>
      <c r="G756" s="18" t="s">
        <v>54</v>
      </c>
      <c r="H756" s="28">
        <f t="shared" si="13"/>
        <v>3</v>
      </c>
      <c r="I756" s="33" t="s">
        <v>2086</v>
      </c>
      <c r="J756" s="30">
        <f t="shared" si="14"/>
        <v>112</v>
      </c>
      <c r="K756" s="33" t="s">
        <v>54</v>
      </c>
      <c r="L756" s="18">
        <f t="shared" si="15"/>
        <v>3</v>
      </c>
    </row>
    <row r="757" spans="1:12" ht="14.25" customHeight="1" x14ac:dyDescent="0.2">
      <c r="A757" s="18" t="s">
        <v>2201</v>
      </c>
      <c r="B757" s="18">
        <f t="shared" si="11"/>
        <v>129</v>
      </c>
      <c r="C757" s="29"/>
      <c r="D757" s="29"/>
      <c r="E757" s="18" t="s">
        <v>2202</v>
      </c>
      <c r="F757" s="28">
        <f t="shared" si="12"/>
        <v>156</v>
      </c>
      <c r="G757" s="18" t="s">
        <v>54</v>
      </c>
      <c r="H757" s="28">
        <f t="shared" si="13"/>
        <v>3</v>
      </c>
      <c r="I757" s="33" t="s">
        <v>54</v>
      </c>
      <c r="J757" s="30">
        <f t="shared" si="14"/>
        <v>3</v>
      </c>
      <c r="K757" s="33" t="s">
        <v>54</v>
      </c>
      <c r="L757" s="18">
        <f t="shared" si="15"/>
        <v>3</v>
      </c>
    </row>
    <row r="758" spans="1:12" ht="14.25" customHeight="1" x14ac:dyDescent="0.2">
      <c r="A758" s="18" t="s">
        <v>54</v>
      </c>
      <c r="B758" s="18">
        <f t="shared" si="11"/>
        <v>3</v>
      </c>
      <c r="C758" s="32"/>
      <c r="D758" s="32"/>
      <c r="E758" s="18" t="s">
        <v>54</v>
      </c>
      <c r="F758" s="28">
        <f t="shared" si="12"/>
        <v>3</v>
      </c>
      <c r="G758" s="18" t="s">
        <v>54</v>
      </c>
      <c r="H758" s="28">
        <f t="shared" si="13"/>
        <v>3</v>
      </c>
      <c r="I758" s="33" t="s">
        <v>54</v>
      </c>
      <c r="J758" s="30">
        <f t="shared" si="14"/>
        <v>3</v>
      </c>
      <c r="K758" s="33" t="s">
        <v>54</v>
      </c>
      <c r="L758" s="18">
        <f t="shared" si="15"/>
        <v>3</v>
      </c>
    </row>
    <row r="759" spans="1:12" ht="14.25" customHeight="1" x14ac:dyDescent="0.2">
      <c r="A759" s="18" t="s">
        <v>2281</v>
      </c>
      <c r="B759" s="18">
        <f t="shared" si="11"/>
        <v>120</v>
      </c>
      <c r="C759" s="29"/>
      <c r="D759" s="29"/>
      <c r="E759" s="18" t="s">
        <v>2282</v>
      </c>
      <c r="F759" s="28">
        <f t="shared" si="12"/>
        <v>83</v>
      </c>
      <c r="G759" s="18" t="s">
        <v>2283</v>
      </c>
      <c r="H759" s="28">
        <f t="shared" si="13"/>
        <v>245</v>
      </c>
      <c r="I759" s="33" t="s">
        <v>2284</v>
      </c>
      <c r="J759" s="30">
        <f t="shared" si="14"/>
        <v>94</v>
      </c>
      <c r="K759" s="33" t="s">
        <v>54</v>
      </c>
      <c r="L759" s="18">
        <f t="shared" si="15"/>
        <v>3</v>
      </c>
    </row>
    <row r="760" spans="1:12" ht="14.25" customHeight="1" x14ac:dyDescent="0.2">
      <c r="A760" s="18" t="s">
        <v>54</v>
      </c>
      <c r="B760" s="18">
        <f t="shared" si="11"/>
        <v>3</v>
      </c>
      <c r="C760" s="29"/>
      <c r="D760" s="29"/>
      <c r="E760" s="18" t="s">
        <v>54</v>
      </c>
      <c r="F760" s="28">
        <f t="shared" si="12"/>
        <v>3</v>
      </c>
      <c r="G760" s="18" t="s">
        <v>54</v>
      </c>
      <c r="H760" s="28">
        <f t="shared" si="13"/>
        <v>3</v>
      </c>
      <c r="I760" s="33" t="s">
        <v>54</v>
      </c>
      <c r="J760" s="30">
        <f t="shared" si="14"/>
        <v>3</v>
      </c>
      <c r="K760" s="33" t="s">
        <v>54</v>
      </c>
      <c r="L760" s="18">
        <f t="shared" si="15"/>
        <v>3</v>
      </c>
    </row>
    <row r="761" spans="1:12" ht="14.25" customHeight="1" x14ac:dyDescent="0.2">
      <c r="A761" s="18" t="s">
        <v>54</v>
      </c>
      <c r="B761" s="18">
        <f t="shared" si="11"/>
        <v>3</v>
      </c>
      <c r="C761" s="29"/>
      <c r="D761" s="29"/>
      <c r="E761" s="18" t="s">
        <v>2301</v>
      </c>
      <c r="F761" s="28">
        <f t="shared" si="12"/>
        <v>96</v>
      </c>
      <c r="G761" s="18" t="s">
        <v>54</v>
      </c>
      <c r="H761" s="28">
        <f t="shared" si="13"/>
        <v>3</v>
      </c>
      <c r="I761" s="33" t="s">
        <v>54</v>
      </c>
      <c r="J761" s="30">
        <f t="shared" si="14"/>
        <v>3</v>
      </c>
      <c r="K761" s="33" t="s">
        <v>54</v>
      </c>
      <c r="L761" s="18">
        <f t="shared" si="15"/>
        <v>3</v>
      </c>
    </row>
    <row r="762" spans="1:12" ht="14.25" customHeight="1" x14ac:dyDescent="0.2">
      <c r="A762" s="18" t="s">
        <v>54</v>
      </c>
      <c r="B762" s="18">
        <f t="shared" si="11"/>
        <v>3</v>
      </c>
      <c r="C762" s="29"/>
      <c r="D762" s="29"/>
      <c r="E762" s="18" t="s">
        <v>2326</v>
      </c>
      <c r="F762" s="28">
        <f t="shared" si="12"/>
        <v>38</v>
      </c>
      <c r="G762" s="18" t="s">
        <v>54</v>
      </c>
      <c r="H762" s="28">
        <f t="shared" si="13"/>
        <v>3</v>
      </c>
      <c r="I762" s="33" t="s">
        <v>2327</v>
      </c>
      <c r="J762" s="30">
        <f t="shared" si="14"/>
        <v>5</v>
      </c>
      <c r="K762" s="33" t="s">
        <v>54</v>
      </c>
      <c r="L762" s="18">
        <f t="shared" si="15"/>
        <v>3</v>
      </c>
    </row>
    <row r="763" spans="1:12" ht="14.25" customHeight="1" x14ac:dyDescent="0.2">
      <c r="A763" s="18" t="s">
        <v>54</v>
      </c>
      <c r="B763" s="18">
        <f t="shared" si="11"/>
        <v>3</v>
      </c>
      <c r="C763" s="29"/>
      <c r="D763" s="29"/>
      <c r="E763" s="18" t="s">
        <v>2360</v>
      </c>
      <c r="F763" s="28">
        <f t="shared" si="12"/>
        <v>29</v>
      </c>
      <c r="G763" s="18" t="s">
        <v>54</v>
      </c>
      <c r="H763" s="28">
        <f t="shared" si="13"/>
        <v>3</v>
      </c>
      <c r="I763" s="33" t="s">
        <v>54</v>
      </c>
      <c r="J763" s="30">
        <f t="shared" si="14"/>
        <v>3</v>
      </c>
      <c r="K763" s="33" t="s">
        <v>54</v>
      </c>
      <c r="L763" s="18">
        <f t="shared" si="15"/>
        <v>3</v>
      </c>
    </row>
    <row r="764" spans="1:12" ht="14.25" customHeight="1" x14ac:dyDescent="0.2">
      <c r="A764" s="18" t="s">
        <v>54</v>
      </c>
      <c r="B764" s="18">
        <f t="shared" si="11"/>
        <v>3</v>
      </c>
      <c r="C764" s="29"/>
      <c r="D764" s="29"/>
      <c r="E764" s="18" t="s">
        <v>54</v>
      </c>
      <c r="F764" s="28">
        <f t="shared" si="12"/>
        <v>3</v>
      </c>
      <c r="G764" s="18" t="s">
        <v>54</v>
      </c>
      <c r="H764" s="28">
        <f t="shared" si="13"/>
        <v>3</v>
      </c>
      <c r="I764" s="33" t="s">
        <v>54</v>
      </c>
      <c r="J764" s="30">
        <f t="shared" si="14"/>
        <v>3</v>
      </c>
      <c r="K764" s="33" t="s">
        <v>54</v>
      </c>
      <c r="L764" s="18">
        <f t="shared" si="15"/>
        <v>3</v>
      </c>
    </row>
    <row r="765" spans="1:12" ht="14.25" customHeight="1" x14ac:dyDescent="0.2">
      <c r="A765" s="18" t="s">
        <v>54</v>
      </c>
      <c r="B765" s="18">
        <f t="shared" si="11"/>
        <v>3</v>
      </c>
      <c r="C765" s="32">
        <v>-99</v>
      </c>
      <c r="D765" s="32"/>
      <c r="E765" s="18" t="s">
        <v>54</v>
      </c>
      <c r="F765" s="28">
        <f t="shared" si="12"/>
        <v>3</v>
      </c>
      <c r="G765" s="18" t="s">
        <v>54</v>
      </c>
      <c r="H765" s="28">
        <f t="shared" si="13"/>
        <v>3</v>
      </c>
      <c r="I765" s="33" t="s">
        <v>54</v>
      </c>
      <c r="J765" s="30">
        <f t="shared" si="14"/>
        <v>3</v>
      </c>
      <c r="K765" s="33" t="s">
        <v>54</v>
      </c>
      <c r="L765" s="18">
        <f t="shared" si="15"/>
        <v>3</v>
      </c>
    </row>
    <row r="766" spans="1:12" ht="14.25" customHeight="1" x14ac:dyDescent="0.2">
      <c r="A766" s="18" t="s">
        <v>54</v>
      </c>
      <c r="B766" s="18">
        <f t="shared" si="11"/>
        <v>3</v>
      </c>
      <c r="C766" s="29"/>
      <c r="D766" s="29"/>
      <c r="E766" s="18" t="s">
        <v>54</v>
      </c>
      <c r="F766" s="28">
        <f t="shared" si="12"/>
        <v>3</v>
      </c>
      <c r="G766" s="18" t="s">
        <v>54</v>
      </c>
      <c r="H766" s="28">
        <f t="shared" si="13"/>
        <v>3</v>
      </c>
      <c r="I766" s="33" t="s">
        <v>54</v>
      </c>
      <c r="J766" s="30">
        <f t="shared" si="14"/>
        <v>3</v>
      </c>
      <c r="K766" s="33" t="s">
        <v>54</v>
      </c>
      <c r="L766" s="18">
        <f t="shared" si="15"/>
        <v>3</v>
      </c>
    </row>
    <row r="767" spans="1:12" ht="14.25" customHeight="1" x14ac:dyDescent="0.2">
      <c r="A767" s="18" t="s">
        <v>54</v>
      </c>
      <c r="B767" s="18">
        <f t="shared" si="11"/>
        <v>3</v>
      </c>
      <c r="C767" s="29"/>
      <c r="D767" s="29"/>
      <c r="E767" s="18" t="s">
        <v>54</v>
      </c>
      <c r="F767" s="28">
        <f t="shared" si="12"/>
        <v>3</v>
      </c>
      <c r="G767" s="18" t="s">
        <v>54</v>
      </c>
      <c r="H767" s="28">
        <f t="shared" si="13"/>
        <v>3</v>
      </c>
      <c r="I767" s="33" t="s">
        <v>54</v>
      </c>
      <c r="J767" s="30">
        <f t="shared" si="14"/>
        <v>3</v>
      </c>
      <c r="K767" s="33" t="s">
        <v>54</v>
      </c>
      <c r="L767" s="18">
        <f t="shared" si="15"/>
        <v>3</v>
      </c>
    </row>
    <row r="768" spans="1:12" ht="14.25" customHeight="1" x14ac:dyDescent="0.2">
      <c r="A768" s="18" t="s">
        <v>2155</v>
      </c>
      <c r="B768" s="18">
        <f t="shared" ref="B768:B925" si="16">LEN(A768)</f>
        <v>17</v>
      </c>
      <c r="C768" s="29"/>
      <c r="D768" s="29"/>
      <c r="E768" s="18" t="s">
        <v>54</v>
      </c>
      <c r="F768" s="28">
        <f t="shared" ref="F768:F925" si="17">LEN(E768)</f>
        <v>3</v>
      </c>
      <c r="G768" s="18" t="s">
        <v>54</v>
      </c>
      <c r="H768" s="28">
        <f t="shared" ref="H768:H925" si="18">LEN(G768)</f>
        <v>3</v>
      </c>
      <c r="I768" s="33" t="s">
        <v>54</v>
      </c>
      <c r="J768" s="30">
        <f t="shared" ref="J768:J925" si="19">LEN(I768)</f>
        <v>3</v>
      </c>
      <c r="K768" s="33" t="s">
        <v>54</v>
      </c>
      <c r="L768" s="18">
        <f t="shared" ref="L768:L925" si="20">LEN(K768)</f>
        <v>3</v>
      </c>
    </row>
    <row r="769" spans="1:12" ht="14.25" customHeight="1" x14ac:dyDescent="0.2">
      <c r="A769" s="18" t="s">
        <v>2275</v>
      </c>
      <c r="B769" s="18">
        <f t="shared" si="16"/>
        <v>10</v>
      </c>
      <c r="C769" s="29"/>
      <c r="D769" s="29"/>
      <c r="E769" s="18" t="s">
        <v>2443</v>
      </c>
      <c r="F769" s="28">
        <f t="shared" si="17"/>
        <v>112</v>
      </c>
      <c r="G769" s="18" t="s">
        <v>2445</v>
      </c>
      <c r="H769" s="28">
        <f t="shared" si="18"/>
        <v>60</v>
      </c>
      <c r="I769" s="33" t="s">
        <v>54</v>
      </c>
      <c r="J769" s="30">
        <f t="shared" si="19"/>
        <v>3</v>
      </c>
      <c r="K769" s="33" t="s">
        <v>54</v>
      </c>
      <c r="L769" s="18">
        <f t="shared" si="20"/>
        <v>3</v>
      </c>
    </row>
    <row r="770" spans="1:12" ht="14.25" customHeight="1" x14ac:dyDescent="0.2">
      <c r="A770" s="18" t="s">
        <v>2447</v>
      </c>
      <c r="B770" s="18">
        <f t="shared" si="16"/>
        <v>3</v>
      </c>
      <c r="C770" s="29"/>
      <c r="D770" s="29"/>
      <c r="E770" s="18" t="s">
        <v>2448</v>
      </c>
      <c r="F770" s="28">
        <f t="shared" si="17"/>
        <v>107</v>
      </c>
      <c r="G770" s="18" t="s">
        <v>2450</v>
      </c>
      <c r="H770" s="28">
        <f t="shared" si="18"/>
        <v>26</v>
      </c>
      <c r="I770" s="33" t="s">
        <v>54</v>
      </c>
      <c r="J770" s="30">
        <f t="shared" si="19"/>
        <v>3</v>
      </c>
      <c r="K770" s="33" t="s">
        <v>54</v>
      </c>
      <c r="L770" s="18">
        <f t="shared" si="20"/>
        <v>3</v>
      </c>
    </row>
    <row r="771" spans="1:12" ht="14.25" customHeight="1" x14ac:dyDescent="0.2">
      <c r="A771" s="18" t="s">
        <v>54</v>
      </c>
      <c r="B771" s="18">
        <f t="shared" si="16"/>
        <v>3</v>
      </c>
      <c r="C771" s="29"/>
      <c r="D771" s="29"/>
      <c r="E771" s="18" t="s">
        <v>54</v>
      </c>
      <c r="F771" s="28">
        <f t="shared" si="17"/>
        <v>3</v>
      </c>
      <c r="G771" s="18" t="s">
        <v>54</v>
      </c>
      <c r="H771" s="28">
        <f t="shared" si="18"/>
        <v>3</v>
      </c>
      <c r="I771" s="33" t="s">
        <v>54</v>
      </c>
      <c r="J771" s="30">
        <f t="shared" si="19"/>
        <v>3</v>
      </c>
      <c r="K771" s="33" t="s">
        <v>54</v>
      </c>
      <c r="L771" s="18">
        <f t="shared" si="20"/>
        <v>3</v>
      </c>
    </row>
    <row r="772" spans="1:12" ht="14.25" customHeight="1" x14ac:dyDescent="0.2">
      <c r="A772" s="18" t="s">
        <v>54</v>
      </c>
      <c r="B772" s="18">
        <f t="shared" si="16"/>
        <v>3</v>
      </c>
      <c r="C772" s="29"/>
      <c r="D772" s="29"/>
      <c r="E772" s="18" t="s">
        <v>54</v>
      </c>
      <c r="F772" s="28">
        <f t="shared" si="17"/>
        <v>3</v>
      </c>
      <c r="G772" s="18" t="s">
        <v>54</v>
      </c>
      <c r="H772" s="28">
        <f t="shared" si="18"/>
        <v>3</v>
      </c>
      <c r="I772" s="33" t="s">
        <v>54</v>
      </c>
      <c r="J772" s="30">
        <f t="shared" si="19"/>
        <v>3</v>
      </c>
      <c r="K772" s="33" t="s">
        <v>54</v>
      </c>
      <c r="L772" s="18">
        <f t="shared" si="20"/>
        <v>3</v>
      </c>
    </row>
    <row r="773" spans="1:12" ht="14.25" customHeight="1" x14ac:dyDescent="0.2">
      <c r="A773" s="18" t="s">
        <v>54</v>
      </c>
      <c r="B773" s="18">
        <f t="shared" si="16"/>
        <v>3</v>
      </c>
      <c r="C773" s="29"/>
      <c r="D773" s="29"/>
      <c r="E773" s="18" t="s">
        <v>54</v>
      </c>
      <c r="F773" s="28">
        <f t="shared" si="17"/>
        <v>3</v>
      </c>
      <c r="G773" s="18" t="s">
        <v>54</v>
      </c>
      <c r="H773" s="28">
        <f t="shared" si="18"/>
        <v>3</v>
      </c>
      <c r="I773" s="33" t="s">
        <v>54</v>
      </c>
      <c r="J773" s="30">
        <f t="shared" si="19"/>
        <v>3</v>
      </c>
      <c r="K773" s="33" t="s">
        <v>54</v>
      </c>
      <c r="L773" s="18">
        <f t="shared" si="20"/>
        <v>3</v>
      </c>
    </row>
    <row r="774" spans="1:12" ht="14.25" customHeight="1" x14ac:dyDescent="0.2">
      <c r="A774" s="18" t="s">
        <v>2610</v>
      </c>
      <c r="B774" s="18">
        <f t="shared" si="16"/>
        <v>38</v>
      </c>
      <c r="C774" s="29"/>
      <c r="D774" s="29"/>
      <c r="E774" s="18" t="s">
        <v>54</v>
      </c>
      <c r="F774" s="28">
        <f t="shared" si="17"/>
        <v>3</v>
      </c>
      <c r="G774" s="18" t="s">
        <v>54</v>
      </c>
      <c r="H774" s="28">
        <f t="shared" si="18"/>
        <v>3</v>
      </c>
      <c r="I774" s="33" t="s">
        <v>54</v>
      </c>
      <c r="J774" s="30">
        <f t="shared" si="19"/>
        <v>3</v>
      </c>
      <c r="K774" s="33" t="s">
        <v>54</v>
      </c>
      <c r="L774" s="18">
        <f t="shared" si="20"/>
        <v>3</v>
      </c>
    </row>
    <row r="775" spans="1:12" ht="14.25" customHeight="1" x14ac:dyDescent="0.2">
      <c r="A775" s="18" t="s">
        <v>54</v>
      </c>
      <c r="B775" s="18">
        <f t="shared" si="16"/>
        <v>3</v>
      </c>
      <c r="C775" s="32"/>
      <c r="D775" s="32"/>
      <c r="E775" s="18" t="s">
        <v>2613</v>
      </c>
      <c r="F775" s="28">
        <f t="shared" si="17"/>
        <v>25</v>
      </c>
      <c r="G775" s="18" t="s">
        <v>2614</v>
      </c>
      <c r="H775" s="28">
        <f t="shared" si="18"/>
        <v>27</v>
      </c>
      <c r="I775" s="33" t="s">
        <v>2615</v>
      </c>
      <c r="J775" s="30">
        <f t="shared" si="19"/>
        <v>13</v>
      </c>
      <c r="K775" s="33" t="s">
        <v>54</v>
      </c>
      <c r="L775" s="18">
        <f t="shared" si="20"/>
        <v>3</v>
      </c>
    </row>
    <row r="776" spans="1:12" ht="14.25" customHeight="1" x14ac:dyDescent="0.2">
      <c r="A776" s="18" t="s">
        <v>54</v>
      </c>
      <c r="B776" s="18">
        <f t="shared" si="16"/>
        <v>3</v>
      </c>
      <c r="C776" s="29"/>
      <c r="D776" s="29"/>
      <c r="E776" s="18" t="s">
        <v>54</v>
      </c>
      <c r="F776" s="28">
        <f t="shared" si="17"/>
        <v>3</v>
      </c>
      <c r="G776" s="18" t="s">
        <v>54</v>
      </c>
      <c r="H776" s="28">
        <f t="shared" si="18"/>
        <v>3</v>
      </c>
      <c r="I776" s="33" t="s">
        <v>54</v>
      </c>
      <c r="J776" s="30">
        <f t="shared" si="19"/>
        <v>3</v>
      </c>
      <c r="K776" s="33" t="s">
        <v>54</v>
      </c>
      <c r="L776" s="18">
        <f t="shared" si="20"/>
        <v>3</v>
      </c>
    </row>
    <row r="777" spans="1:12" ht="14.25" customHeight="1" x14ac:dyDescent="0.2">
      <c r="A777" s="18" t="s">
        <v>2732</v>
      </c>
      <c r="B777" s="18">
        <f t="shared" si="16"/>
        <v>28</v>
      </c>
      <c r="C777" s="29"/>
      <c r="D777" s="29"/>
      <c r="E777" s="18" t="s">
        <v>2733</v>
      </c>
      <c r="F777" s="28">
        <f t="shared" si="17"/>
        <v>28</v>
      </c>
      <c r="G777" s="18" t="s">
        <v>2734</v>
      </c>
      <c r="H777" s="28">
        <f t="shared" si="18"/>
        <v>72</v>
      </c>
      <c r="I777" s="33" t="s">
        <v>2735</v>
      </c>
      <c r="J777" s="30">
        <f t="shared" si="19"/>
        <v>23</v>
      </c>
      <c r="K777" s="33" t="s">
        <v>54</v>
      </c>
      <c r="L777" s="18">
        <f t="shared" si="20"/>
        <v>3</v>
      </c>
    </row>
    <row r="778" spans="1:12" ht="14.25" customHeight="1" x14ac:dyDescent="0.2">
      <c r="A778" s="18" t="s">
        <v>54</v>
      </c>
      <c r="B778" s="18">
        <f t="shared" si="16"/>
        <v>3</v>
      </c>
      <c r="C778" s="29"/>
      <c r="D778" s="29"/>
      <c r="E778" s="18" t="s">
        <v>54</v>
      </c>
      <c r="F778" s="28">
        <f t="shared" si="17"/>
        <v>3</v>
      </c>
      <c r="G778" s="18" t="s">
        <v>54</v>
      </c>
      <c r="H778" s="28">
        <f t="shared" si="18"/>
        <v>3</v>
      </c>
      <c r="I778" s="33" t="s">
        <v>54</v>
      </c>
      <c r="J778" s="30">
        <f t="shared" si="19"/>
        <v>3</v>
      </c>
      <c r="K778" s="33" t="s">
        <v>54</v>
      </c>
      <c r="L778" s="18">
        <f t="shared" si="20"/>
        <v>3</v>
      </c>
    </row>
    <row r="779" spans="1:12" ht="14.25" customHeight="1" x14ac:dyDescent="0.2">
      <c r="A779" s="18" t="s">
        <v>54</v>
      </c>
      <c r="B779" s="18">
        <f t="shared" si="16"/>
        <v>3</v>
      </c>
      <c r="C779" s="29"/>
      <c r="D779" s="29"/>
      <c r="E779" s="18" t="s">
        <v>54</v>
      </c>
      <c r="F779" s="28">
        <f t="shared" si="17"/>
        <v>3</v>
      </c>
      <c r="G779" s="18" t="s">
        <v>54</v>
      </c>
      <c r="H779" s="28">
        <f t="shared" si="18"/>
        <v>3</v>
      </c>
      <c r="I779" s="33" t="s">
        <v>54</v>
      </c>
      <c r="J779" s="30">
        <f t="shared" si="19"/>
        <v>3</v>
      </c>
      <c r="K779" s="33" t="s">
        <v>54</v>
      </c>
      <c r="L779" s="18">
        <f t="shared" si="20"/>
        <v>3</v>
      </c>
    </row>
    <row r="780" spans="1:12" ht="14.25" customHeight="1" x14ac:dyDescent="0.2">
      <c r="A780" s="18" t="s">
        <v>2838</v>
      </c>
      <c r="B780" s="18">
        <f t="shared" si="16"/>
        <v>38</v>
      </c>
      <c r="C780" s="29"/>
      <c r="D780" s="29"/>
      <c r="E780" s="18" t="s">
        <v>2839</v>
      </c>
      <c r="F780" s="28">
        <f t="shared" si="17"/>
        <v>25</v>
      </c>
      <c r="G780" s="18" t="s">
        <v>54</v>
      </c>
      <c r="H780" s="28">
        <f t="shared" si="18"/>
        <v>3</v>
      </c>
      <c r="I780" s="33" t="s">
        <v>54</v>
      </c>
      <c r="J780" s="30">
        <f t="shared" si="19"/>
        <v>3</v>
      </c>
      <c r="K780" s="33" t="s">
        <v>54</v>
      </c>
      <c r="L780" s="18">
        <f t="shared" si="20"/>
        <v>3</v>
      </c>
    </row>
    <row r="781" spans="1:12" ht="14.25" customHeight="1" x14ac:dyDescent="0.2">
      <c r="A781" s="18" t="s">
        <v>54</v>
      </c>
      <c r="B781" s="18">
        <f t="shared" si="16"/>
        <v>3</v>
      </c>
      <c r="C781" s="29"/>
      <c r="D781" s="29"/>
      <c r="E781" s="18" t="s">
        <v>54</v>
      </c>
      <c r="F781" s="28">
        <f t="shared" si="17"/>
        <v>3</v>
      </c>
      <c r="G781" s="18" t="s">
        <v>54</v>
      </c>
      <c r="H781" s="28">
        <f t="shared" si="18"/>
        <v>3</v>
      </c>
      <c r="I781" s="33" t="s">
        <v>54</v>
      </c>
      <c r="J781" s="30">
        <f t="shared" si="19"/>
        <v>3</v>
      </c>
      <c r="K781" s="33" t="s">
        <v>54</v>
      </c>
      <c r="L781" s="18">
        <f t="shared" si="20"/>
        <v>3</v>
      </c>
    </row>
    <row r="782" spans="1:12" ht="14.25" customHeight="1" x14ac:dyDescent="0.2">
      <c r="A782" s="18" t="s">
        <v>2912</v>
      </c>
      <c r="B782" s="18">
        <f t="shared" si="16"/>
        <v>93</v>
      </c>
      <c r="C782" s="29"/>
      <c r="D782" s="29"/>
      <c r="E782" s="18" t="s">
        <v>2914</v>
      </c>
      <c r="F782" s="28">
        <f t="shared" si="17"/>
        <v>88</v>
      </c>
      <c r="G782" s="18" t="s">
        <v>2915</v>
      </c>
      <c r="H782" s="28">
        <f t="shared" si="18"/>
        <v>21</v>
      </c>
      <c r="I782" s="33" t="s">
        <v>2916</v>
      </c>
      <c r="J782" s="30">
        <f t="shared" si="19"/>
        <v>8</v>
      </c>
      <c r="K782" s="33" t="s">
        <v>513</v>
      </c>
      <c r="L782" s="18">
        <f t="shared" si="20"/>
        <v>3</v>
      </c>
    </row>
    <row r="783" spans="1:12" ht="14.25" customHeight="1" x14ac:dyDescent="0.2">
      <c r="A783" s="18" t="s">
        <v>2925</v>
      </c>
      <c r="B783" s="18">
        <f t="shared" si="16"/>
        <v>5</v>
      </c>
      <c r="C783" s="29"/>
      <c r="D783" s="29"/>
      <c r="E783" s="18" t="s">
        <v>123</v>
      </c>
      <c r="F783" s="28">
        <f t="shared" si="17"/>
        <v>3</v>
      </c>
      <c r="G783" s="18" t="s">
        <v>2926</v>
      </c>
      <c r="H783" s="28">
        <f t="shared" si="18"/>
        <v>61</v>
      </c>
      <c r="I783" s="33" t="s">
        <v>2927</v>
      </c>
      <c r="J783" s="30">
        <f t="shared" si="19"/>
        <v>68</v>
      </c>
      <c r="K783" s="33">
        <v>-99</v>
      </c>
      <c r="L783" s="18">
        <f t="shared" si="20"/>
        <v>3</v>
      </c>
    </row>
    <row r="784" spans="1:12" ht="14.25" customHeight="1" x14ac:dyDescent="0.2">
      <c r="A784" s="18" t="s">
        <v>2929</v>
      </c>
      <c r="B784" s="18">
        <f t="shared" si="16"/>
        <v>11</v>
      </c>
      <c r="C784" s="29"/>
      <c r="D784" s="29"/>
      <c r="E784" s="18" t="s">
        <v>2930</v>
      </c>
      <c r="F784" s="28">
        <f t="shared" si="17"/>
        <v>27</v>
      </c>
      <c r="G784" s="18" t="s">
        <v>585</v>
      </c>
      <c r="H784" s="28">
        <f t="shared" si="18"/>
        <v>3</v>
      </c>
      <c r="I784" s="33" t="s">
        <v>2931</v>
      </c>
      <c r="J784" s="30">
        <f t="shared" si="19"/>
        <v>15</v>
      </c>
      <c r="K784" s="33" t="s">
        <v>585</v>
      </c>
      <c r="L784" s="18">
        <f t="shared" si="20"/>
        <v>3</v>
      </c>
    </row>
    <row r="785" spans="1:12" ht="14.25" customHeight="1" x14ac:dyDescent="0.2">
      <c r="A785" s="18" t="s">
        <v>54</v>
      </c>
      <c r="B785" s="18">
        <f t="shared" si="16"/>
        <v>3</v>
      </c>
      <c r="C785" s="29">
        <v>-99</v>
      </c>
      <c r="D785" s="29">
        <v>-99</v>
      </c>
      <c r="E785" s="18" t="s">
        <v>54</v>
      </c>
      <c r="F785" s="28">
        <f t="shared" si="17"/>
        <v>3</v>
      </c>
      <c r="G785" s="18" t="s">
        <v>54</v>
      </c>
      <c r="H785" s="28">
        <f t="shared" si="18"/>
        <v>3</v>
      </c>
      <c r="I785" s="33" t="s">
        <v>54</v>
      </c>
      <c r="J785" s="30">
        <f t="shared" si="19"/>
        <v>3</v>
      </c>
      <c r="K785" s="33" t="s">
        <v>54</v>
      </c>
      <c r="L785" s="18">
        <f t="shared" si="20"/>
        <v>3</v>
      </c>
    </row>
    <row r="786" spans="1:12" ht="14.25" customHeight="1" x14ac:dyDescent="0.2">
      <c r="A786" s="18" t="s">
        <v>3018</v>
      </c>
      <c r="B786" s="18">
        <f t="shared" si="16"/>
        <v>140</v>
      </c>
      <c r="C786" s="29"/>
      <c r="D786" s="29"/>
      <c r="E786" s="18" t="s">
        <v>3019</v>
      </c>
      <c r="F786" s="28">
        <f t="shared" si="17"/>
        <v>108</v>
      </c>
      <c r="G786" s="18" t="s">
        <v>3020</v>
      </c>
      <c r="H786" s="28">
        <f t="shared" si="18"/>
        <v>20</v>
      </c>
      <c r="I786" s="33" t="s">
        <v>54</v>
      </c>
      <c r="J786" s="30">
        <f t="shared" si="19"/>
        <v>3</v>
      </c>
      <c r="K786" s="33" t="s">
        <v>54</v>
      </c>
      <c r="L786" s="18">
        <f t="shared" si="20"/>
        <v>3</v>
      </c>
    </row>
    <row r="787" spans="1:12" ht="14.25" customHeight="1" x14ac:dyDescent="0.2">
      <c r="A787" s="18" t="s">
        <v>3022</v>
      </c>
      <c r="B787" s="18">
        <f t="shared" si="16"/>
        <v>112</v>
      </c>
      <c r="C787" s="29"/>
      <c r="D787" s="29"/>
      <c r="E787" s="18" t="s">
        <v>3024</v>
      </c>
      <c r="F787" s="28">
        <f t="shared" si="17"/>
        <v>55</v>
      </c>
      <c r="G787" s="18" t="s">
        <v>3025</v>
      </c>
      <c r="H787" s="28">
        <f t="shared" si="18"/>
        <v>266</v>
      </c>
      <c r="I787" s="33" t="s">
        <v>3026</v>
      </c>
      <c r="J787" s="30">
        <f t="shared" si="19"/>
        <v>282</v>
      </c>
      <c r="K787" s="33" t="s">
        <v>54</v>
      </c>
      <c r="L787" s="18">
        <f t="shared" si="20"/>
        <v>3</v>
      </c>
    </row>
    <row r="788" spans="1:12" ht="14.25" customHeight="1" x14ac:dyDescent="0.2">
      <c r="A788" s="18" t="s">
        <v>54</v>
      </c>
      <c r="B788" s="18">
        <f t="shared" si="16"/>
        <v>3</v>
      </c>
      <c r="C788" s="29"/>
      <c r="D788" s="29"/>
      <c r="E788" s="18" t="s">
        <v>54</v>
      </c>
      <c r="F788" s="28">
        <f t="shared" si="17"/>
        <v>3</v>
      </c>
      <c r="G788" s="18" t="s">
        <v>54</v>
      </c>
      <c r="H788" s="28">
        <f t="shared" si="18"/>
        <v>3</v>
      </c>
      <c r="I788" s="33" t="s">
        <v>54</v>
      </c>
      <c r="J788" s="30">
        <f t="shared" si="19"/>
        <v>3</v>
      </c>
      <c r="K788" s="33" t="s">
        <v>54</v>
      </c>
      <c r="L788" s="18">
        <f t="shared" si="20"/>
        <v>3</v>
      </c>
    </row>
    <row r="789" spans="1:12" ht="14.25" customHeight="1" x14ac:dyDescent="0.2">
      <c r="A789" s="18" t="s">
        <v>54</v>
      </c>
      <c r="B789" s="18">
        <f t="shared" si="16"/>
        <v>3</v>
      </c>
      <c r="C789" s="29"/>
      <c r="D789" s="29"/>
      <c r="E789" s="18" t="s">
        <v>3119</v>
      </c>
      <c r="F789" s="28">
        <f t="shared" si="17"/>
        <v>62</v>
      </c>
      <c r="G789" s="18" t="s">
        <v>54</v>
      </c>
      <c r="H789" s="28">
        <f t="shared" si="18"/>
        <v>3</v>
      </c>
      <c r="I789" s="33" t="s">
        <v>3120</v>
      </c>
      <c r="J789" s="30">
        <f t="shared" si="19"/>
        <v>69</v>
      </c>
      <c r="K789" s="33" t="s">
        <v>54</v>
      </c>
      <c r="L789" s="18">
        <f t="shared" si="20"/>
        <v>3</v>
      </c>
    </row>
    <row r="790" spans="1:12" ht="14.25" customHeight="1" x14ac:dyDescent="0.2">
      <c r="A790" s="18" t="s">
        <v>3156</v>
      </c>
      <c r="B790" s="18">
        <f t="shared" si="16"/>
        <v>83</v>
      </c>
      <c r="C790" s="29"/>
      <c r="D790" s="29"/>
      <c r="E790" s="18" t="s">
        <v>3157</v>
      </c>
      <c r="F790" s="28">
        <f t="shared" si="17"/>
        <v>16</v>
      </c>
      <c r="G790" s="18" t="s">
        <v>3158</v>
      </c>
      <c r="H790" s="28">
        <f t="shared" si="18"/>
        <v>34</v>
      </c>
      <c r="I790" s="33" t="s">
        <v>3159</v>
      </c>
      <c r="J790" s="30">
        <f t="shared" si="19"/>
        <v>52</v>
      </c>
      <c r="K790" s="33" t="s">
        <v>54</v>
      </c>
      <c r="L790" s="18">
        <f t="shared" si="20"/>
        <v>3</v>
      </c>
    </row>
    <row r="791" spans="1:12" ht="14.25" customHeight="1" x14ac:dyDescent="0.2">
      <c r="A791" s="18" t="s">
        <v>3212</v>
      </c>
      <c r="B791" s="18">
        <f t="shared" si="16"/>
        <v>40</v>
      </c>
      <c r="C791" s="29"/>
      <c r="D791" s="29"/>
      <c r="E791" s="18" t="s">
        <v>3213</v>
      </c>
      <c r="F791" s="28">
        <f t="shared" si="17"/>
        <v>65</v>
      </c>
      <c r="G791" s="18" t="s">
        <v>3214</v>
      </c>
      <c r="H791" s="28">
        <f t="shared" si="18"/>
        <v>58</v>
      </c>
      <c r="I791" s="33" t="s">
        <v>3215</v>
      </c>
      <c r="J791" s="30">
        <f t="shared" si="19"/>
        <v>34</v>
      </c>
      <c r="K791" s="33" t="s">
        <v>585</v>
      </c>
      <c r="L791" s="18">
        <f t="shared" si="20"/>
        <v>3</v>
      </c>
    </row>
    <row r="792" spans="1:12" ht="14.25" customHeight="1" x14ac:dyDescent="0.2">
      <c r="A792" s="18" t="s">
        <v>54</v>
      </c>
      <c r="B792" s="18">
        <f t="shared" si="16"/>
        <v>3</v>
      </c>
      <c r="C792" s="29"/>
      <c r="D792" s="29"/>
      <c r="E792" s="18" t="s">
        <v>54</v>
      </c>
      <c r="F792" s="28">
        <f t="shared" si="17"/>
        <v>3</v>
      </c>
      <c r="G792" s="18" t="s">
        <v>3263</v>
      </c>
      <c r="H792" s="28">
        <f t="shared" si="18"/>
        <v>89</v>
      </c>
      <c r="I792" s="33" t="s">
        <v>3265</v>
      </c>
      <c r="J792" s="30">
        <f t="shared" si="19"/>
        <v>81</v>
      </c>
      <c r="K792" s="33" t="s">
        <v>54</v>
      </c>
      <c r="L792" s="18">
        <f t="shared" si="20"/>
        <v>3</v>
      </c>
    </row>
    <row r="793" spans="1:12" ht="14.25" customHeight="1" x14ac:dyDescent="0.2">
      <c r="A793" s="18" t="s">
        <v>54</v>
      </c>
      <c r="B793" s="18">
        <f t="shared" si="16"/>
        <v>3</v>
      </c>
      <c r="C793" s="29"/>
      <c r="D793" s="29"/>
      <c r="E793" s="18" t="s">
        <v>54</v>
      </c>
      <c r="F793" s="28">
        <f t="shared" si="17"/>
        <v>3</v>
      </c>
      <c r="G793" s="18" t="s">
        <v>54</v>
      </c>
      <c r="H793" s="28">
        <f t="shared" si="18"/>
        <v>3</v>
      </c>
      <c r="I793" s="33" t="s">
        <v>54</v>
      </c>
      <c r="J793" s="30">
        <f t="shared" si="19"/>
        <v>3</v>
      </c>
      <c r="K793" s="33" t="s">
        <v>54</v>
      </c>
      <c r="L793" s="18">
        <f t="shared" si="20"/>
        <v>3</v>
      </c>
    </row>
    <row r="794" spans="1:12" ht="14.25" customHeight="1" x14ac:dyDescent="0.2">
      <c r="A794" s="18" t="s">
        <v>185</v>
      </c>
      <c r="B794" s="18">
        <f t="shared" si="16"/>
        <v>2</v>
      </c>
      <c r="C794" s="29"/>
      <c r="D794" s="29"/>
      <c r="E794" s="18" t="s">
        <v>185</v>
      </c>
      <c r="F794" s="28">
        <f t="shared" si="17"/>
        <v>2</v>
      </c>
      <c r="G794" s="18" t="s">
        <v>185</v>
      </c>
      <c r="H794" s="28">
        <f t="shared" si="18"/>
        <v>2</v>
      </c>
      <c r="I794" s="33" t="s">
        <v>54</v>
      </c>
      <c r="J794" s="30">
        <f t="shared" si="19"/>
        <v>3</v>
      </c>
      <c r="K794" s="33" t="s">
        <v>54</v>
      </c>
      <c r="L794" s="18">
        <f t="shared" si="20"/>
        <v>3</v>
      </c>
    </row>
    <row r="795" spans="1:12" ht="14.25" customHeight="1" x14ac:dyDescent="0.2">
      <c r="A795" s="18" t="s">
        <v>54</v>
      </c>
      <c r="B795" s="18">
        <f t="shared" si="16"/>
        <v>3</v>
      </c>
      <c r="C795" s="29"/>
      <c r="D795" s="29"/>
      <c r="E795" s="18" t="s">
        <v>54</v>
      </c>
      <c r="F795" s="28">
        <f t="shared" si="17"/>
        <v>3</v>
      </c>
      <c r="G795" s="18" t="s">
        <v>54</v>
      </c>
      <c r="H795" s="28">
        <f t="shared" si="18"/>
        <v>3</v>
      </c>
      <c r="I795" s="33" t="s">
        <v>54</v>
      </c>
      <c r="J795" s="30">
        <f t="shared" si="19"/>
        <v>3</v>
      </c>
      <c r="K795" s="33" t="s">
        <v>54</v>
      </c>
      <c r="L795" s="18">
        <f t="shared" si="20"/>
        <v>3</v>
      </c>
    </row>
    <row r="796" spans="1:12" ht="14.25" customHeight="1" x14ac:dyDescent="0.2">
      <c r="A796" s="18" t="s">
        <v>54</v>
      </c>
      <c r="B796" s="18">
        <f t="shared" si="16"/>
        <v>3</v>
      </c>
      <c r="C796" s="29"/>
      <c r="D796" s="29"/>
      <c r="E796" s="18" t="s">
        <v>54</v>
      </c>
      <c r="F796" s="28">
        <f t="shared" si="17"/>
        <v>3</v>
      </c>
      <c r="G796" s="18" t="s">
        <v>54</v>
      </c>
      <c r="H796" s="28">
        <f t="shared" si="18"/>
        <v>3</v>
      </c>
      <c r="I796" s="33" t="s">
        <v>54</v>
      </c>
      <c r="J796" s="30">
        <f t="shared" si="19"/>
        <v>3</v>
      </c>
      <c r="K796" s="33" t="s">
        <v>54</v>
      </c>
      <c r="L796" s="18">
        <f t="shared" si="20"/>
        <v>3</v>
      </c>
    </row>
    <row r="797" spans="1:12" ht="14.25" customHeight="1" x14ac:dyDescent="0.2">
      <c r="A797" s="18" t="s">
        <v>54</v>
      </c>
      <c r="B797" s="18">
        <f t="shared" si="16"/>
        <v>3</v>
      </c>
      <c r="C797" s="29"/>
      <c r="D797" s="29"/>
      <c r="E797" s="18" t="s">
        <v>54</v>
      </c>
      <c r="F797" s="28">
        <f t="shared" si="17"/>
        <v>3</v>
      </c>
      <c r="G797" s="18" t="s">
        <v>54</v>
      </c>
      <c r="H797" s="28">
        <f t="shared" si="18"/>
        <v>3</v>
      </c>
      <c r="I797" s="33" t="s">
        <v>54</v>
      </c>
      <c r="J797" s="30">
        <f t="shared" si="19"/>
        <v>3</v>
      </c>
      <c r="K797" s="33" t="s">
        <v>54</v>
      </c>
      <c r="L797" s="18">
        <f t="shared" si="20"/>
        <v>3</v>
      </c>
    </row>
    <row r="798" spans="1:12" ht="14.25" customHeight="1" x14ac:dyDescent="0.2">
      <c r="A798" s="18" t="s">
        <v>54</v>
      </c>
      <c r="B798" s="18">
        <f t="shared" si="16"/>
        <v>3</v>
      </c>
      <c r="C798" s="29"/>
      <c r="D798" s="29"/>
      <c r="E798" s="18" t="s">
        <v>54</v>
      </c>
      <c r="F798" s="28">
        <f t="shared" si="17"/>
        <v>3</v>
      </c>
      <c r="G798" s="18" t="s">
        <v>54</v>
      </c>
      <c r="H798" s="28">
        <f t="shared" si="18"/>
        <v>3</v>
      </c>
      <c r="I798" s="33" t="s">
        <v>54</v>
      </c>
      <c r="J798" s="30">
        <f t="shared" si="19"/>
        <v>3</v>
      </c>
      <c r="K798" s="33" t="s">
        <v>54</v>
      </c>
      <c r="L798" s="18">
        <f t="shared" si="20"/>
        <v>3</v>
      </c>
    </row>
    <row r="799" spans="1:12" ht="14.25" customHeight="1" x14ac:dyDescent="0.2">
      <c r="A799" s="18" t="s">
        <v>3307</v>
      </c>
      <c r="B799" s="18">
        <f t="shared" si="16"/>
        <v>22</v>
      </c>
      <c r="C799" s="29"/>
      <c r="D799" s="29"/>
      <c r="E799" s="18" t="s">
        <v>3308</v>
      </c>
      <c r="F799" s="28">
        <f t="shared" si="17"/>
        <v>3</v>
      </c>
      <c r="G799" s="18" t="s">
        <v>3308</v>
      </c>
      <c r="H799" s="28">
        <f t="shared" si="18"/>
        <v>3</v>
      </c>
      <c r="I799" s="33" t="s">
        <v>54</v>
      </c>
      <c r="J799" s="30">
        <f t="shared" si="19"/>
        <v>3</v>
      </c>
      <c r="K799" s="33" t="s">
        <v>54</v>
      </c>
      <c r="L799" s="18">
        <f t="shared" si="20"/>
        <v>3</v>
      </c>
    </row>
    <row r="800" spans="1:12" ht="14.25" customHeight="1" x14ac:dyDescent="0.2">
      <c r="A800" s="18" t="s">
        <v>54</v>
      </c>
      <c r="B800" s="18">
        <f t="shared" si="16"/>
        <v>3</v>
      </c>
      <c r="C800" s="29"/>
      <c r="D800" s="29"/>
      <c r="E800" s="18" t="s">
        <v>54</v>
      </c>
      <c r="F800" s="28">
        <f t="shared" si="17"/>
        <v>3</v>
      </c>
      <c r="G800" s="18" t="s">
        <v>54</v>
      </c>
      <c r="H800" s="28">
        <f t="shared" si="18"/>
        <v>3</v>
      </c>
      <c r="I800" s="33" t="s">
        <v>54</v>
      </c>
      <c r="J800" s="30">
        <f t="shared" si="19"/>
        <v>3</v>
      </c>
      <c r="K800" s="33" t="s">
        <v>54</v>
      </c>
      <c r="L800" s="18">
        <f t="shared" si="20"/>
        <v>3</v>
      </c>
    </row>
    <row r="801" spans="1:12" ht="14.25" customHeight="1" x14ac:dyDescent="0.2">
      <c r="A801" s="18" t="s">
        <v>54</v>
      </c>
      <c r="B801" s="18">
        <f t="shared" si="16"/>
        <v>3</v>
      </c>
      <c r="C801" s="29"/>
      <c r="D801" s="29"/>
      <c r="E801" s="18" t="s">
        <v>3316</v>
      </c>
      <c r="F801" s="28">
        <f t="shared" si="17"/>
        <v>36</v>
      </c>
      <c r="G801" s="18" t="s">
        <v>54</v>
      </c>
      <c r="H801" s="28">
        <f t="shared" si="18"/>
        <v>3</v>
      </c>
      <c r="I801" s="33" t="s">
        <v>3317</v>
      </c>
      <c r="J801" s="30">
        <f t="shared" si="19"/>
        <v>32</v>
      </c>
      <c r="K801" s="33" t="s">
        <v>54</v>
      </c>
      <c r="L801" s="18">
        <f t="shared" si="20"/>
        <v>3</v>
      </c>
    </row>
    <row r="802" spans="1:12" ht="14.25" customHeight="1" x14ac:dyDescent="0.2">
      <c r="A802" s="18" t="s">
        <v>242</v>
      </c>
      <c r="B802" s="18">
        <f t="shared" si="16"/>
        <v>2</v>
      </c>
      <c r="C802" s="29"/>
      <c r="D802" s="29"/>
      <c r="E802" s="18" t="s">
        <v>54</v>
      </c>
      <c r="F802" s="28">
        <f t="shared" si="17"/>
        <v>3</v>
      </c>
      <c r="G802" s="18" t="s">
        <v>54</v>
      </c>
      <c r="H802" s="28">
        <f t="shared" si="18"/>
        <v>3</v>
      </c>
      <c r="I802" s="33" t="s">
        <v>54</v>
      </c>
      <c r="J802" s="30">
        <f t="shared" si="19"/>
        <v>3</v>
      </c>
      <c r="K802" s="33" t="s">
        <v>54</v>
      </c>
      <c r="L802" s="18">
        <f t="shared" si="20"/>
        <v>3</v>
      </c>
    </row>
    <row r="803" spans="1:12" ht="14.25" customHeight="1" x14ac:dyDescent="0.2">
      <c r="A803" s="18" t="s">
        <v>3343</v>
      </c>
      <c r="B803" s="18">
        <f t="shared" si="16"/>
        <v>32</v>
      </c>
      <c r="C803" s="32" t="s">
        <v>125</v>
      </c>
      <c r="D803" s="32" t="s">
        <v>125</v>
      </c>
      <c r="E803" s="18" t="s">
        <v>3344</v>
      </c>
      <c r="F803" s="28">
        <f t="shared" si="17"/>
        <v>30</v>
      </c>
      <c r="G803" s="18" t="s">
        <v>54</v>
      </c>
      <c r="H803" s="28">
        <f t="shared" si="18"/>
        <v>3</v>
      </c>
      <c r="I803" s="33" t="s">
        <v>54</v>
      </c>
      <c r="J803" s="30">
        <f t="shared" si="19"/>
        <v>3</v>
      </c>
      <c r="K803" s="33" t="s">
        <v>54</v>
      </c>
      <c r="L803" s="18">
        <f t="shared" si="20"/>
        <v>3</v>
      </c>
    </row>
    <row r="804" spans="1:12" ht="14.25" customHeight="1" x14ac:dyDescent="0.2">
      <c r="A804" s="18" t="s">
        <v>54</v>
      </c>
      <c r="B804" s="18">
        <f t="shared" si="16"/>
        <v>3</v>
      </c>
      <c r="C804" s="29"/>
      <c r="D804" s="29"/>
      <c r="E804" s="18" t="s">
        <v>54</v>
      </c>
      <c r="F804" s="28">
        <f t="shared" si="17"/>
        <v>3</v>
      </c>
      <c r="G804" s="18" t="s">
        <v>54</v>
      </c>
      <c r="H804" s="28">
        <f t="shared" si="18"/>
        <v>3</v>
      </c>
      <c r="I804" s="33" t="s">
        <v>54</v>
      </c>
      <c r="J804" s="30">
        <f t="shared" si="19"/>
        <v>3</v>
      </c>
      <c r="K804" s="33" t="s">
        <v>54</v>
      </c>
      <c r="L804" s="18">
        <f t="shared" si="20"/>
        <v>3</v>
      </c>
    </row>
    <row r="805" spans="1:12" ht="14.25" customHeight="1" x14ac:dyDescent="0.2">
      <c r="A805" s="18" t="s">
        <v>54</v>
      </c>
      <c r="B805" s="18">
        <f t="shared" si="16"/>
        <v>3</v>
      </c>
      <c r="C805" s="29"/>
      <c r="D805" s="29"/>
      <c r="E805" s="18" t="s">
        <v>54</v>
      </c>
      <c r="F805" s="28">
        <f t="shared" si="17"/>
        <v>3</v>
      </c>
      <c r="G805" s="18" t="s">
        <v>54</v>
      </c>
      <c r="H805" s="28">
        <f t="shared" si="18"/>
        <v>3</v>
      </c>
      <c r="I805" s="33" t="s">
        <v>54</v>
      </c>
      <c r="J805" s="30">
        <f t="shared" si="19"/>
        <v>3</v>
      </c>
      <c r="K805" s="33" t="s">
        <v>54</v>
      </c>
      <c r="L805" s="18">
        <f t="shared" si="20"/>
        <v>3</v>
      </c>
    </row>
    <row r="806" spans="1:12" ht="14.25" customHeight="1" x14ac:dyDescent="0.2">
      <c r="A806" s="18" t="s">
        <v>284</v>
      </c>
      <c r="B806" s="18">
        <f t="shared" si="16"/>
        <v>3</v>
      </c>
      <c r="C806" s="29"/>
      <c r="D806" s="29"/>
      <c r="E806" s="18" t="s">
        <v>54</v>
      </c>
      <c r="F806" s="28">
        <f t="shared" si="17"/>
        <v>3</v>
      </c>
      <c r="G806" s="18" t="s">
        <v>54</v>
      </c>
      <c r="H806" s="28">
        <f t="shared" si="18"/>
        <v>3</v>
      </c>
      <c r="I806" s="33" t="s">
        <v>54</v>
      </c>
      <c r="J806" s="30">
        <f t="shared" si="19"/>
        <v>3</v>
      </c>
      <c r="K806" s="33" t="s">
        <v>54</v>
      </c>
      <c r="L806" s="18">
        <f t="shared" si="20"/>
        <v>3</v>
      </c>
    </row>
    <row r="807" spans="1:12" ht="14.25" customHeight="1" x14ac:dyDescent="0.2">
      <c r="A807" s="18" t="s">
        <v>54</v>
      </c>
      <c r="B807" s="18">
        <f t="shared" si="16"/>
        <v>3</v>
      </c>
      <c r="C807" s="29"/>
      <c r="D807" s="29"/>
      <c r="E807" s="18" t="s">
        <v>54</v>
      </c>
      <c r="F807" s="28">
        <f t="shared" si="17"/>
        <v>3</v>
      </c>
      <c r="G807" s="18" t="s">
        <v>54</v>
      </c>
      <c r="H807" s="28">
        <f t="shared" si="18"/>
        <v>3</v>
      </c>
      <c r="I807" s="33" t="s">
        <v>54</v>
      </c>
      <c r="J807" s="30">
        <f t="shared" si="19"/>
        <v>3</v>
      </c>
      <c r="K807" s="33" t="s">
        <v>54</v>
      </c>
      <c r="L807" s="18">
        <f t="shared" si="20"/>
        <v>3</v>
      </c>
    </row>
    <row r="808" spans="1:12" ht="14.25" customHeight="1" x14ac:dyDescent="0.2">
      <c r="A808" s="18" t="s">
        <v>54</v>
      </c>
      <c r="B808" s="18">
        <f t="shared" si="16"/>
        <v>3</v>
      </c>
      <c r="C808" s="29"/>
      <c r="D808" s="29"/>
      <c r="E808" s="18" t="s">
        <v>54</v>
      </c>
      <c r="F808" s="28">
        <f t="shared" si="17"/>
        <v>3</v>
      </c>
      <c r="G808" s="18" t="s">
        <v>54</v>
      </c>
      <c r="H808" s="28">
        <f t="shared" si="18"/>
        <v>3</v>
      </c>
      <c r="I808" s="33" t="s">
        <v>54</v>
      </c>
      <c r="J808" s="30">
        <f t="shared" si="19"/>
        <v>3</v>
      </c>
      <c r="K808" s="33" t="s">
        <v>54</v>
      </c>
      <c r="L808" s="18">
        <f t="shared" si="20"/>
        <v>3</v>
      </c>
    </row>
    <row r="809" spans="1:12" ht="14.25" customHeight="1" x14ac:dyDescent="0.2">
      <c r="A809" s="18" t="s">
        <v>3443</v>
      </c>
      <c r="B809" s="18">
        <f t="shared" si="16"/>
        <v>21</v>
      </c>
      <c r="C809" s="29"/>
      <c r="D809" s="29"/>
      <c r="E809" s="18" t="s">
        <v>3444</v>
      </c>
      <c r="F809" s="28">
        <f t="shared" si="17"/>
        <v>74</v>
      </c>
      <c r="G809" s="18" t="s">
        <v>3446</v>
      </c>
      <c r="H809" s="28">
        <f t="shared" si="18"/>
        <v>28</v>
      </c>
      <c r="I809" s="33" t="s">
        <v>54</v>
      </c>
      <c r="J809" s="30">
        <f t="shared" si="19"/>
        <v>3</v>
      </c>
      <c r="K809" s="33" t="s">
        <v>54</v>
      </c>
      <c r="L809" s="18">
        <f t="shared" si="20"/>
        <v>3</v>
      </c>
    </row>
    <row r="810" spans="1:12" ht="14.25" customHeight="1" x14ac:dyDescent="0.2">
      <c r="A810" s="18" t="s">
        <v>3473</v>
      </c>
      <c r="B810" s="18">
        <f t="shared" si="16"/>
        <v>112</v>
      </c>
      <c r="C810" s="29"/>
      <c r="D810" s="29"/>
      <c r="E810" s="18" t="s">
        <v>3475</v>
      </c>
      <c r="F810" s="28">
        <f t="shared" si="17"/>
        <v>154</v>
      </c>
      <c r="G810" s="18" t="s">
        <v>3477</v>
      </c>
      <c r="H810" s="28">
        <f t="shared" si="18"/>
        <v>211</v>
      </c>
      <c r="I810" s="33" t="s">
        <v>3479</v>
      </c>
      <c r="J810" s="30">
        <f t="shared" si="19"/>
        <v>108</v>
      </c>
      <c r="K810" s="33" t="s">
        <v>54</v>
      </c>
      <c r="L810" s="18">
        <f t="shared" si="20"/>
        <v>3</v>
      </c>
    </row>
    <row r="811" spans="1:12" ht="14.25" customHeight="1" x14ac:dyDescent="0.2">
      <c r="A811" s="18" t="s">
        <v>54</v>
      </c>
      <c r="B811" s="18">
        <f t="shared" si="16"/>
        <v>3</v>
      </c>
      <c r="C811" s="29"/>
      <c r="D811" s="29"/>
      <c r="E811" s="18" t="s">
        <v>54</v>
      </c>
      <c r="F811" s="28">
        <f t="shared" si="17"/>
        <v>3</v>
      </c>
      <c r="G811" s="18" t="s">
        <v>54</v>
      </c>
      <c r="H811" s="28">
        <f t="shared" si="18"/>
        <v>3</v>
      </c>
      <c r="I811" s="33" t="s">
        <v>54</v>
      </c>
      <c r="J811" s="30">
        <f t="shared" si="19"/>
        <v>3</v>
      </c>
      <c r="K811" s="33" t="s">
        <v>54</v>
      </c>
      <c r="L811" s="18">
        <f t="shared" si="20"/>
        <v>3</v>
      </c>
    </row>
    <row r="812" spans="1:12" ht="14.25" customHeight="1" x14ac:dyDescent="0.2">
      <c r="A812" s="18" t="s">
        <v>3483</v>
      </c>
      <c r="B812" s="18">
        <f t="shared" si="16"/>
        <v>20</v>
      </c>
      <c r="C812" s="29"/>
      <c r="D812" s="29"/>
      <c r="E812" s="18" t="s">
        <v>3484</v>
      </c>
      <c r="F812" s="28">
        <f t="shared" si="17"/>
        <v>114</v>
      </c>
      <c r="G812" s="18" t="s">
        <v>54</v>
      </c>
      <c r="H812" s="28">
        <f t="shared" si="18"/>
        <v>3</v>
      </c>
      <c r="I812" s="33" t="s">
        <v>54</v>
      </c>
      <c r="J812" s="30">
        <f t="shared" si="19"/>
        <v>3</v>
      </c>
      <c r="K812" s="33" t="s">
        <v>54</v>
      </c>
      <c r="L812" s="18">
        <f t="shared" si="20"/>
        <v>3</v>
      </c>
    </row>
    <row r="813" spans="1:12" ht="14.25" customHeight="1" x14ac:dyDescent="0.2">
      <c r="A813" s="18" t="s">
        <v>54</v>
      </c>
      <c r="B813" s="18">
        <f t="shared" si="16"/>
        <v>3</v>
      </c>
      <c r="C813" s="29"/>
      <c r="D813" s="29"/>
      <c r="E813" s="18" t="s">
        <v>54</v>
      </c>
      <c r="F813" s="28">
        <f t="shared" si="17"/>
        <v>3</v>
      </c>
      <c r="G813" s="18" t="s">
        <v>54</v>
      </c>
      <c r="H813" s="28">
        <f t="shared" si="18"/>
        <v>3</v>
      </c>
      <c r="I813" s="33" t="s">
        <v>54</v>
      </c>
      <c r="J813" s="30">
        <f t="shared" si="19"/>
        <v>3</v>
      </c>
      <c r="K813" s="33" t="s">
        <v>54</v>
      </c>
      <c r="L813" s="18">
        <f t="shared" si="20"/>
        <v>3</v>
      </c>
    </row>
    <row r="814" spans="1:12" ht="14.25" customHeight="1" x14ac:dyDescent="0.2">
      <c r="A814" s="18" t="s">
        <v>54</v>
      </c>
      <c r="B814" s="18">
        <f t="shared" si="16"/>
        <v>3</v>
      </c>
      <c r="C814" s="29"/>
      <c r="D814" s="29"/>
      <c r="E814" s="18" t="s">
        <v>54</v>
      </c>
      <c r="F814" s="28">
        <f t="shared" si="17"/>
        <v>3</v>
      </c>
      <c r="G814" s="18" t="s">
        <v>54</v>
      </c>
      <c r="H814" s="28">
        <f t="shared" si="18"/>
        <v>3</v>
      </c>
      <c r="I814" s="33" t="s">
        <v>54</v>
      </c>
      <c r="J814" s="30">
        <f t="shared" si="19"/>
        <v>3</v>
      </c>
      <c r="K814" s="33" t="s">
        <v>54</v>
      </c>
      <c r="L814" s="18">
        <f t="shared" si="20"/>
        <v>3</v>
      </c>
    </row>
    <row r="815" spans="1:12" ht="14.25" customHeight="1" x14ac:dyDescent="0.2">
      <c r="A815" s="18" t="s">
        <v>54</v>
      </c>
      <c r="B815" s="18">
        <f t="shared" si="16"/>
        <v>3</v>
      </c>
      <c r="C815" s="29"/>
      <c r="D815" s="29"/>
      <c r="E815" s="18" t="s">
        <v>54</v>
      </c>
      <c r="F815" s="28">
        <f t="shared" si="17"/>
        <v>3</v>
      </c>
      <c r="G815" s="18" t="s">
        <v>54</v>
      </c>
      <c r="H815" s="28">
        <f t="shared" si="18"/>
        <v>3</v>
      </c>
      <c r="I815" s="33" t="s">
        <v>54</v>
      </c>
      <c r="J815" s="30">
        <f t="shared" si="19"/>
        <v>3</v>
      </c>
      <c r="K815" s="33" t="s">
        <v>54</v>
      </c>
      <c r="L815" s="18">
        <f t="shared" si="20"/>
        <v>3</v>
      </c>
    </row>
    <row r="816" spans="1:12" ht="14.25" customHeight="1" x14ac:dyDescent="0.2">
      <c r="A816" s="18" t="s">
        <v>54</v>
      </c>
      <c r="B816" s="18">
        <f t="shared" si="16"/>
        <v>3</v>
      </c>
      <c r="C816" s="29"/>
      <c r="D816" s="29"/>
      <c r="E816" s="18" t="s">
        <v>54</v>
      </c>
      <c r="F816" s="28">
        <f t="shared" si="17"/>
        <v>3</v>
      </c>
      <c r="G816" s="18" t="s">
        <v>54</v>
      </c>
      <c r="H816" s="28">
        <f t="shared" si="18"/>
        <v>3</v>
      </c>
      <c r="I816" s="33" t="s">
        <v>54</v>
      </c>
      <c r="J816" s="30">
        <f t="shared" si="19"/>
        <v>3</v>
      </c>
      <c r="K816" s="33" t="s">
        <v>54</v>
      </c>
      <c r="L816" s="18">
        <f t="shared" si="20"/>
        <v>3</v>
      </c>
    </row>
    <row r="817" spans="1:12" ht="14.25" customHeight="1" x14ac:dyDescent="0.2">
      <c r="A817" s="18" t="s">
        <v>54</v>
      </c>
      <c r="B817" s="18">
        <f t="shared" si="16"/>
        <v>3</v>
      </c>
      <c r="C817" s="29"/>
      <c r="D817" s="29"/>
      <c r="E817" s="18" t="s">
        <v>54</v>
      </c>
      <c r="F817" s="28">
        <f t="shared" si="17"/>
        <v>3</v>
      </c>
      <c r="G817" s="18" t="s">
        <v>54</v>
      </c>
      <c r="H817" s="28">
        <f t="shared" si="18"/>
        <v>3</v>
      </c>
      <c r="I817" s="33" t="s">
        <v>54</v>
      </c>
      <c r="J817" s="30">
        <f t="shared" si="19"/>
        <v>3</v>
      </c>
      <c r="K817" s="33" t="s">
        <v>54</v>
      </c>
      <c r="L817" s="18">
        <f t="shared" si="20"/>
        <v>3</v>
      </c>
    </row>
    <row r="818" spans="1:12" ht="14.25" customHeight="1" x14ac:dyDescent="0.2">
      <c r="A818" s="18" t="s">
        <v>54</v>
      </c>
      <c r="B818" s="18">
        <f t="shared" si="16"/>
        <v>3</v>
      </c>
      <c r="C818" s="29"/>
      <c r="D818" s="29"/>
      <c r="E818" s="18" t="s">
        <v>54</v>
      </c>
      <c r="F818" s="28">
        <f t="shared" si="17"/>
        <v>3</v>
      </c>
      <c r="G818" s="18" t="s">
        <v>54</v>
      </c>
      <c r="H818" s="28">
        <f t="shared" si="18"/>
        <v>3</v>
      </c>
      <c r="I818" s="33" t="s">
        <v>54</v>
      </c>
      <c r="J818" s="30">
        <f t="shared" si="19"/>
        <v>3</v>
      </c>
      <c r="K818" s="33" t="s">
        <v>54</v>
      </c>
      <c r="L818" s="18">
        <f t="shared" si="20"/>
        <v>3</v>
      </c>
    </row>
    <row r="819" spans="1:12" ht="14.25" customHeight="1" x14ac:dyDescent="0.2">
      <c r="A819" s="18" t="s">
        <v>54</v>
      </c>
      <c r="B819" s="18">
        <f t="shared" si="16"/>
        <v>3</v>
      </c>
      <c r="C819" s="29"/>
      <c r="D819" s="29"/>
      <c r="E819" s="18" t="s">
        <v>54</v>
      </c>
      <c r="F819" s="28">
        <f t="shared" si="17"/>
        <v>3</v>
      </c>
      <c r="G819" s="18" t="s">
        <v>54</v>
      </c>
      <c r="H819" s="28">
        <f t="shared" si="18"/>
        <v>3</v>
      </c>
      <c r="I819" s="33" t="s">
        <v>54</v>
      </c>
      <c r="J819" s="30">
        <f t="shared" si="19"/>
        <v>3</v>
      </c>
      <c r="K819" s="33" t="s">
        <v>54</v>
      </c>
      <c r="L819" s="18">
        <f t="shared" si="20"/>
        <v>3</v>
      </c>
    </row>
    <row r="820" spans="1:12" ht="14.25" customHeight="1" x14ac:dyDescent="0.2">
      <c r="A820" s="18" t="s">
        <v>54</v>
      </c>
      <c r="B820" s="18">
        <f t="shared" si="16"/>
        <v>3</v>
      </c>
      <c r="C820" s="29">
        <v>-99</v>
      </c>
      <c r="D820" s="29">
        <v>-99</v>
      </c>
      <c r="E820" s="18" t="s">
        <v>54</v>
      </c>
      <c r="F820" s="28">
        <f t="shared" si="17"/>
        <v>3</v>
      </c>
      <c r="G820" s="18" t="s">
        <v>54</v>
      </c>
      <c r="H820" s="28">
        <f t="shared" si="18"/>
        <v>3</v>
      </c>
      <c r="I820" s="33" t="s">
        <v>54</v>
      </c>
      <c r="J820" s="30">
        <f t="shared" si="19"/>
        <v>3</v>
      </c>
      <c r="K820" s="33" t="s">
        <v>54</v>
      </c>
      <c r="L820" s="18">
        <f t="shared" si="20"/>
        <v>3</v>
      </c>
    </row>
    <row r="821" spans="1:12" ht="14.25" customHeight="1" x14ac:dyDescent="0.2">
      <c r="A821" s="18" t="s">
        <v>3591</v>
      </c>
      <c r="B821" s="18">
        <f t="shared" si="16"/>
        <v>13</v>
      </c>
      <c r="C821" s="29"/>
      <c r="D821" s="29"/>
      <c r="E821" s="18" t="s">
        <v>54</v>
      </c>
      <c r="F821" s="28">
        <f t="shared" si="17"/>
        <v>3</v>
      </c>
      <c r="G821" s="18" t="s">
        <v>1711</v>
      </c>
      <c r="H821" s="28">
        <f t="shared" si="18"/>
        <v>9</v>
      </c>
      <c r="I821" s="33" t="s">
        <v>3592</v>
      </c>
      <c r="J821" s="30">
        <f t="shared" si="19"/>
        <v>8</v>
      </c>
      <c r="K821" s="33" t="s">
        <v>54</v>
      </c>
      <c r="L821" s="18">
        <f t="shared" si="20"/>
        <v>3</v>
      </c>
    </row>
    <row r="822" spans="1:12" ht="14.25" customHeight="1" x14ac:dyDescent="0.2">
      <c r="A822" s="18" t="s">
        <v>3594</v>
      </c>
      <c r="B822" s="18">
        <f t="shared" si="16"/>
        <v>90</v>
      </c>
      <c r="C822" s="29"/>
      <c r="D822" s="29"/>
      <c r="E822" s="18" t="s">
        <v>3595</v>
      </c>
      <c r="F822" s="28">
        <f t="shared" si="17"/>
        <v>27</v>
      </c>
      <c r="G822" s="18" t="s">
        <v>54</v>
      </c>
      <c r="H822" s="28">
        <f t="shared" si="18"/>
        <v>3</v>
      </c>
      <c r="I822" s="33" t="s">
        <v>54</v>
      </c>
      <c r="J822" s="30">
        <f t="shared" si="19"/>
        <v>3</v>
      </c>
      <c r="K822" s="33" t="s">
        <v>54</v>
      </c>
      <c r="L822" s="18">
        <f t="shared" si="20"/>
        <v>3</v>
      </c>
    </row>
    <row r="823" spans="1:12" ht="14.25" customHeight="1" x14ac:dyDescent="0.2">
      <c r="A823" s="18" t="s">
        <v>54</v>
      </c>
      <c r="B823" s="18">
        <f t="shared" si="16"/>
        <v>3</v>
      </c>
      <c r="C823" s="29"/>
      <c r="D823" s="29"/>
      <c r="E823" s="18" t="s">
        <v>54</v>
      </c>
      <c r="F823" s="28">
        <f t="shared" si="17"/>
        <v>3</v>
      </c>
      <c r="G823" s="18" t="s">
        <v>54</v>
      </c>
      <c r="H823" s="28">
        <f t="shared" si="18"/>
        <v>3</v>
      </c>
      <c r="I823" s="33" t="s">
        <v>54</v>
      </c>
      <c r="J823" s="30">
        <f t="shared" si="19"/>
        <v>3</v>
      </c>
      <c r="K823" s="33" t="s">
        <v>54</v>
      </c>
      <c r="L823" s="18">
        <f t="shared" si="20"/>
        <v>3</v>
      </c>
    </row>
    <row r="824" spans="1:12" ht="14.25" customHeight="1" x14ac:dyDescent="0.2">
      <c r="A824" s="18" t="s">
        <v>3511</v>
      </c>
      <c r="B824" s="18">
        <f t="shared" si="16"/>
        <v>20</v>
      </c>
      <c r="C824" s="29"/>
      <c r="D824" s="29"/>
      <c r="E824" s="18" t="s">
        <v>2695</v>
      </c>
      <c r="F824" s="28">
        <f t="shared" si="17"/>
        <v>3</v>
      </c>
      <c r="G824" s="18" t="s">
        <v>2271</v>
      </c>
      <c r="H824" s="28">
        <f t="shared" si="18"/>
        <v>3</v>
      </c>
      <c r="I824" s="33" t="s">
        <v>54</v>
      </c>
      <c r="J824" s="30">
        <f t="shared" si="19"/>
        <v>3</v>
      </c>
      <c r="K824" s="33" t="s">
        <v>54</v>
      </c>
      <c r="L824" s="18">
        <f t="shared" si="20"/>
        <v>3</v>
      </c>
    </row>
    <row r="825" spans="1:12" ht="14.25" customHeight="1" x14ac:dyDescent="0.2">
      <c r="A825" s="18" t="s">
        <v>54</v>
      </c>
      <c r="B825" s="18">
        <f t="shared" si="16"/>
        <v>3</v>
      </c>
      <c r="C825" s="32">
        <v>-99</v>
      </c>
      <c r="D825" s="29"/>
      <c r="E825" s="18" t="s">
        <v>54</v>
      </c>
      <c r="F825" s="28">
        <f t="shared" si="17"/>
        <v>3</v>
      </c>
      <c r="G825" s="18" t="s">
        <v>3612</v>
      </c>
      <c r="H825" s="28">
        <f t="shared" si="18"/>
        <v>56</v>
      </c>
      <c r="I825" s="33" t="s">
        <v>54</v>
      </c>
      <c r="J825" s="30">
        <f t="shared" si="19"/>
        <v>3</v>
      </c>
      <c r="K825" s="33" t="s">
        <v>54</v>
      </c>
      <c r="L825" s="18">
        <f t="shared" si="20"/>
        <v>3</v>
      </c>
    </row>
    <row r="826" spans="1:12" ht="14.25" customHeight="1" x14ac:dyDescent="0.2">
      <c r="A826" s="18" t="s">
        <v>54</v>
      </c>
      <c r="B826" s="18">
        <f t="shared" si="16"/>
        <v>3</v>
      </c>
      <c r="C826" s="29"/>
      <c r="D826" s="29"/>
      <c r="E826" s="18" t="s">
        <v>54</v>
      </c>
      <c r="F826" s="28">
        <f t="shared" si="17"/>
        <v>3</v>
      </c>
      <c r="G826" s="18" t="s">
        <v>54</v>
      </c>
      <c r="H826" s="28">
        <f t="shared" si="18"/>
        <v>3</v>
      </c>
      <c r="I826" s="33" t="s">
        <v>54</v>
      </c>
      <c r="J826" s="30">
        <f t="shared" si="19"/>
        <v>3</v>
      </c>
      <c r="K826" s="33" t="s">
        <v>54</v>
      </c>
      <c r="L826" s="18">
        <f t="shared" si="20"/>
        <v>3</v>
      </c>
    </row>
    <row r="827" spans="1:12" ht="14.25" customHeight="1" x14ac:dyDescent="0.2">
      <c r="A827" s="18" t="s">
        <v>54</v>
      </c>
      <c r="B827" s="18">
        <f t="shared" si="16"/>
        <v>3</v>
      </c>
      <c r="C827" s="32">
        <v>-99</v>
      </c>
      <c r="D827" s="32"/>
      <c r="E827" s="18" t="s">
        <v>54</v>
      </c>
      <c r="F827" s="28">
        <f t="shared" si="17"/>
        <v>3</v>
      </c>
      <c r="G827" s="18" t="s">
        <v>54</v>
      </c>
      <c r="H827" s="28">
        <f t="shared" si="18"/>
        <v>3</v>
      </c>
      <c r="I827" s="33" t="s">
        <v>54</v>
      </c>
      <c r="J827" s="30">
        <f t="shared" si="19"/>
        <v>3</v>
      </c>
      <c r="K827" s="33" t="s">
        <v>54</v>
      </c>
      <c r="L827" s="18">
        <f t="shared" si="20"/>
        <v>3</v>
      </c>
    </row>
    <row r="828" spans="1:12" ht="14.25" customHeight="1" x14ac:dyDescent="0.2">
      <c r="A828" s="18" t="s">
        <v>54</v>
      </c>
      <c r="B828" s="18">
        <f t="shared" si="16"/>
        <v>3</v>
      </c>
      <c r="C828" s="29"/>
      <c r="D828" s="29"/>
      <c r="E828" s="18" t="s">
        <v>54</v>
      </c>
      <c r="F828" s="28">
        <f t="shared" si="17"/>
        <v>3</v>
      </c>
      <c r="G828" s="18" t="s">
        <v>54</v>
      </c>
      <c r="H828" s="28">
        <f t="shared" si="18"/>
        <v>3</v>
      </c>
      <c r="I828" s="33" t="s">
        <v>54</v>
      </c>
      <c r="J828" s="30">
        <f t="shared" si="19"/>
        <v>3</v>
      </c>
      <c r="K828" s="33" t="s">
        <v>54</v>
      </c>
      <c r="L828" s="18">
        <f t="shared" si="20"/>
        <v>3</v>
      </c>
    </row>
    <row r="829" spans="1:12" ht="14.25" customHeight="1" x14ac:dyDescent="0.2">
      <c r="A829" s="18" t="s">
        <v>54</v>
      </c>
      <c r="B829" s="18">
        <f t="shared" si="16"/>
        <v>3</v>
      </c>
      <c r="C829" s="32">
        <v>-99</v>
      </c>
      <c r="D829" s="29"/>
      <c r="E829" s="18" t="s">
        <v>54</v>
      </c>
      <c r="F829" s="28">
        <f t="shared" si="17"/>
        <v>3</v>
      </c>
      <c r="G829" s="18" t="s">
        <v>54</v>
      </c>
      <c r="H829" s="28">
        <f t="shared" si="18"/>
        <v>3</v>
      </c>
      <c r="I829" s="33" t="s">
        <v>54</v>
      </c>
      <c r="J829" s="30">
        <f t="shared" si="19"/>
        <v>3</v>
      </c>
      <c r="K829" s="33" t="s">
        <v>54</v>
      </c>
      <c r="L829" s="18">
        <f t="shared" si="20"/>
        <v>3</v>
      </c>
    </row>
    <row r="830" spans="1:12" ht="14.25" customHeight="1" x14ac:dyDescent="0.2">
      <c r="A830" s="18" t="s">
        <v>3663</v>
      </c>
      <c r="B830" s="18">
        <f t="shared" si="16"/>
        <v>58</v>
      </c>
      <c r="C830" s="29"/>
      <c r="D830" s="29"/>
      <c r="E830" s="18" t="s">
        <v>3664</v>
      </c>
      <c r="F830" s="28">
        <f t="shared" si="17"/>
        <v>141</v>
      </c>
      <c r="G830" s="18" t="s">
        <v>54</v>
      </c>
      <c r="H830" s="28">
        <f t="shared" si="18"/>
        <v>3</v>
      </c>
      <c r="I830" s="33" t="s">
        <v>3665</v>
      </c>
      <c r="J830" s="30">
        <f t="shared" si="19"/>
        <v>128</v>
      </c>
      <c r="K830" s="33" t="s">
        <v>54</v>
      </c>
      <c r="L830" s="18">
        <f t="shared" si="20"/>
        <v>3</v>
      </c>
    </row>
    <row r="831" spans="1:12" ht="14.25" customHeight="1" x14ac:dyDescent="0.2">
      <c r="A831" s="18" t="s">
        <v>54</v>
      </c>
      <c r="B831" s="18">
        <f t="shared" si="16"/>
        <v>3</v>
      </c>
      <c r="C831" s="29"/>
      <c r="D831" s="29"/>
      <c r="E831" s="18" t="s">
        <v>54</v>
      </c>
      <c r="F831" s="28">
        <f t="shared" si="17"/>
        <v>3</v>
      </c>
      <c r="G831" s="18" t="s">
        <v>54</v>
      </c>
      <c r="H831" s="28">
        <f t="shared" si="18"/>
        <v>3</v>
      </c>
      <c r="I831" s="33" t="s">
        <v>54</v>
      </c>
      <c r="J831" s="30">
        <f t="shared" si="19"/>
        <v>3</v>
      </c>
      <c r="K831" s="33" t="s">
        <v>54</v>
      </c>
      <c r="L831" s="18">
        <f t="shared" si="20"/>
        <v>3</v>
      </c>
    </row>
    <row r="832" spans="1:12" ht="14.25" customHeight="1" x14ac:dyDescent="0.2">
      <c r="A832" s="18" t="s">
        <v>54</v>
      </c>
      <c r="B832" s="18">
        <f t="shared" si="16"/>
        <v>3</v>
      </c>
      <c r="C832" s="29"/>
      <c r="D832" s="29"/>
      <c r="E832" s="18" t="s">
        <v>54</v>
      </c>
      <c r="F832" s="28">
        <f t="shared" si="17"/>
        <v>3</v>
      </c>
      <c r="G832" s="18" t="s">
        <v>54</v>
      </c>
      <c r="H832" s="28">
        <f t="shared" si="18"/>
        <v>3</v>
      </c>
      <c r="I832" s="33" t="s">
        <v>54</v>
      </c>
      <c r="J832" s="30">
        <f t="shared" si="19"/>
        <v>3</v>
      </c>
      <c r="K832" s="33" t="s">
        <v>54</v>
      </c>
      <c r="L832" s="18">
        <f t="shared" si="20"/>
        <v>3</v>
      </c>
    </row>
    <row r="833" spans="1:12" ht="14.25" customHeight="1" x14ac:dyDescent="0.2">
      <c r="A833" s="18" t="s">
        <v>54</v>
      </c>
      <c r="B833" s="18">
        <f t="shared" si="16"/>
        <v>3</v>
      </c>
      <c r="C833" s="29"/>
      <c r="D833" s="29"/>
      <c r="E833" s="18" t="s">
        <v>54</v>
      </c>
      <c r="F833" s="28">
        <f t="shared" si="17"/>
        <v>3</v>
      </c>
      <c r="G833" s="18" t="s">
        <v>54</v>
      </c>
      <c r="H833" s="28">
        <f t="shared" si="18"/>
        <v>3</v>
      </c>
      <c r="I833" s="33" t="s">
        <v>54</v>
      </c>
      <c r="J833" s="30">
        <f t="shared" si="19"/>
        <v>3</v>
      </c>
      <c r="K833" s="33" t="s">
        <v>54</v>
      </c>
      <c r="L833" s="18">
        <f t="shared" si="20"/>
        <v>3</v>
      </c>
    </row>
    <row r="834" spans="1:12" ht="14.25" customHeight="1" x14ac:dyDescent="0.2">
      <c r="A834" s="18" t="s">
        <v>2155</v>
      </c>
      <c r="B834" s="18">
        <f t="shared" si="16"/>
        <v>17</v>
      </c>
      <c r="C834" s="29"/>
      <c r="D834" s="29"/>
      <c r="E834" s="18" t="s">
        <v>3710</v>
      </c>
      <c r="F834" s="28">
        <f t="shared" si="17"/>
        <v>46</v>
      </c>
      <c r="G834" s="18" t="s">
        <v>3711</v>
      </c>
      <c r="H834" s="28">
        <f t="shared" si="18"/>
        <v>48</v>
      </c>
      <c r="I834" s="33" t="s">
        <v>3712</v>
      </c>
      <c r="J834" s="30">
        <f t="shared" si="19"/>
        <v>30</v>
      </c>
      <c r="K834" s="33" t="s">
        <v>54</v>
      </c>
      <c r="L834" s="18">
        <f t="shared" si="20"/>
        <v>3</v>
      </c>
    </row>
    <row r="835" spans="1:12" ht="14.25" customHeight="1" x14ac:dyDescent="0.2">
      <c r="A835" s="18" t="s">
        <v>54</v>
      </c>
      <c r="B835" s="18">
        <f t="shared" si="16"/>
        <v>3</v>
      </c>
      <c r="C835" s="29"/>
      <c r="D835" s="29"/>
      <c r="E835" s="18" t="s">
        <v>54</v>
      </c>
      <c r="F835" s="28">
        <f t="shared" si="17"/>
        <v>3</v>
      </c>
      <c r="G835" s="18" t="s">
        <v>54</v>
      </c>
      <c r="H835" s="28">
        <f t="shared" si="18"/>
        <v>3</v>
      </c>
      <c r="I835" s="33" t="s">
        <v>54</v>
      </c>
      <c r="J835" s="30">
        <f t="shared" si="19"/>
        <v>3</v>
      </c>
      <c r="K835" s="33" t="s">
        <v>54</v>
      </c>
      <c r="L835" s="18">
        <f t="shared" si="20"/>
        <v>3</v>
      </c>
    </row>
    <row r="836" spans="1:12" ht="14.25" customHeight="1" x14ac:dyDescent="0.2">
      <c r="A836" s="18" t="s">
        <v>2155</v>
      </c>
      <c r="B836" s="18">
        <f t="shared" si="16"/>
        <v>17</v>
      </c>
      <c r="C836" s="29"/>
      <c r="D836" s="29"/>
      <c r="E836" s="18" t="s">
        <v>54</v>
      </c>
      <c r="F836" s="28">
        <f t="shared" si="17"/>
        <v>3</v>
      </c>
      <c r="G836" s="18" t="s">
        <v>54</v>
      </c>
      <c r="H836" s="28">
        <f t="shared" si="18"/>
        <v>3</v>
      </c>
      <c r="I836" s="33" t="s">
        <v>54</v>
      </c>
      <c r="J836" s="30">
        <f t="shared" si="19"/>
        <v>3</v>
      </c>
      <c r="K836" s="33" t="s">
        <v>54</v>
      </c>
      <c r="L836" s="18">
        <f t="shared" si="20"/>
        <v>3</v>
      </c>
    </row>
    <row r="837" spans="1:12" ht="14.25" customHeight="1" x14ac:dyDescent="0.2">
      <c r="A837" s="18" t="s">
        <v>54</v>
      </c>
      <c r="B837" s="18">
        <f t="shared" si="16"/>
        <v>3</v>
      </c>
      <c r="C837" s="29"/>
      <c r="D837" s="29"/>
      <c r="E837" s="18" t="s">
        <v>3781</v>
      </c>
      <c r="F837" s="28">
        <f t="shared" si="17"/>
        <v>83</v>
      </c>
      <c r="G837" s="18" t="s">
        <v>54</v>
      </c>
      <c r="H837" s="28">
        <f t="shared" si="18"/>
        <v>3</v>
      </c>
      <c r="I837" s="33" t="s">
        <v>3782</v>
      </c>
      <c r="J837" s="30">
        <f t="shared" si="19"/>
        <v>30</v>
      </c>
      <c r="K837" s="33" t="s">
        <v>54</v>
      </c>
      <c r="L837" s="18">
        <f t="shared" si="20"/>
        <v>3</v>
      </c>
    </row>
    <row r="838" spans="1:12" ht="14.25" customHeight="1" x14ac:dyDescent="0.2">
      <c r="A838" s="18" t="s">
        <v>3816</v>
      </c>
      <c r="B838" s="18">
        <f t="shared" si="16"/>
        <v>18</v>
      </c>
      <c r="C838" s="29"/>
      <c r="D838" s="29"/>
      <c r="E838" s="18" t="s">
        <v>54</v>
      </c>
      <c r="F838" s="28">
        <f t="shared" si="17"/>
        <v>3</v>
      </c>
      <c r="G838" s="18" t="s">
        <v>54</v>
      </c>
      <c r="H838" s="28">
        <f t="shared" si="18"/>
        <v>3</v>
      </c>
      <c r="I838" s="33" t="s">
        <v>54</v>
      </c>
      <c r="J838" s="30">
        <f t="shared" si="19"/>
        <v>3</v>
      </c>
      <c r="K838" s="33" t="s">
        <v>54</v>
      </c>
      <c r="L838" s="18">
        <f t="shared" si="20"/>
        <v>3</v>
      </c>
    </row>
    <row r="839" spans="1:12" ht="14.25" customHeight="1" x14ac:dyDescent="0.2">
      <c r="A839" s="18" t="s">
        <v>3818</v>
      </c>
      <c r="B839" s="18">
        <f t="shared" si="16"/>
        <v>65</v>
      </c>
      <c r="C839" s="29"/>
      <c r="D839" s="29"/>
      <c r="E839" s="18" t="s">
        <v>3819</v>
      </c>
      <c r="F839" s="28">
        <f t="shared" si="17"/>
        <v>56</v>
      </c>
      <c r="G839" s="18" t="s">
        <v>3820</v>
      </c>
      <c r="H839" s="28">
        <f t="shared" si="18"/>
        <v>51</v>
      </c>
      <c r="I839" s="33" t="s">
        <v>3821</v>
      </c>
      <c r="J839" s="30">
        <f t="shared" si="19"/>
        <v>36</v>
      </c>
      <c r="K839" s="33" t="s">
        <v>54</v>
      </c>
      <c r="L839" s="18">
        <f t="shared" si="20"/>
        <v>3</v>
      </c>
    </row>
    <row r="840" spans="1:12" ht="14.25" customHeight="1" x14ac:dyDescent="0.2">
      <c r="A840" s="18" t="s">
        <v>54</v>
      </c>
      <c r="B840" s="18">
        <f t="shared" si="16"/>
        <v>3</v>
      </c>
      <c r="C840" s="29"/>
      <c r="D840" s="29"/>
      <c r="E840" s="18" t="s">
        <v>54</v>
      </c>
      <c r="F840" s="28">
        <f t="shared" si="17"/>
        <v>3</v>
      </c>
      <c r="G840" s="18" t="s">
        <v>54</v>
      </c>
      <c r="H840" s="28">
        <f t="shared" si="18"/>
        <v>3</v>
      </c>
      <c r="I840" s="33" t="s">
        <v>54</v>
      </c>
      <c r="J840" s="30">
        <f t="shared" si="19"/>
        <v>3</v>
      </c>
      <c r="K840" s="33" t="s">
        <v>54</v>
      </c>
      <c r="L840" s="18">
        <f t="shared" si="20"/>
        <v>3</v>
      </c>
    </row>
    <row r="841" spans="1:12" ht="14.25" customHeight="1" x14ac:dyDescent="0.2">
      <c r="A841" s="18" t="s">
        <v>3847</v>
      </c>
      <c r="B841" s="18">
        <f t="shared" si="16"/>
        <v>68</v>
      </c>
      <c r="C841" s="29"/>
      <c r="D841" s="29"/>
      <c r="E841" s="18" t="s">
        <v>3848</v>
      </c>
      <c r="F841" s="28">
        <f t="shared" si="17"/>
        <v>26</v>
      </c>
      <c r="G841" s="18" t="s">
        <v>54</v>
      </c>
      <c r="H841" s="28">
        <f t="shared" si="18"/>
        <v>3</v>
      </c>
      <c r="I841" s="33" t="s">
        <v>3849</v>
      </c>
      <c r="J841" s="30">
        <f t="shared" si="19"/>
        <v>51</v>
      </c>
      <c r="K841" s="33" t="s">
        <v>54</v>
      </c>
      <c r="L841" s="18">
        <f t="shared" si="20"/>
        <v>3</v>
      </c>
    </row>
    <row r="842" spans="1:12" ht="14.25" customHeight="1" x14ac:dyDescent="0.2">
      <c r="A842" s="18" t="s">
        <v>3867</v>
      </c>
      <c r="B842" s="18">
        <f t="shared" si="16"/>
        <v>7</v>
      </c>
      <c r="C842" s="29"/>
      <c r="D842" s="29"/>
      <c r="E842" s="18" t="s">
        <v>3868</v>
      </c>
      <c r="F842" s="28">
        <f t="shared" si="17"/>
        <v>22</v>
      </c>
      <c r="G842" s="18" t="s">
        <v>3869</v>
      </c>
      <c r="H842" s="28">
        <f t="shared" si="18"/>
        <v>27</v>
      </c>
      <c r="I842" s="33" t="s">
        <v>3870</v>
      </c>
      <c r="J842" s="30">
        <f t="shared" si="19"/>
        <v>7</v>
      </c>
      <c r="K842" s="33" t="s">
        <v>54</v>
      </c>
      <c r="L842" s="18">
        <f t="shared" si="20"/>
        <v>3</v>
      </c>
    </row>
    <row r="843" spans="1:12" ht="14.25" customHeight="1" x14ac:dyDescent="0.2">
      <c r="A843" s="18" t="s">
        <v>54</v>
      </c>
      <c r="B843" s="18">
        <f t="shared" si="16"/>
        <v>3</v>
      </c>
      <c r="C843" s="29"/>
      <c r="D843" s="29"/>
      <c r="E843" s="18" t="s">
        <v>54</v>
      </c>
      <c r="F843" s="28">
        <f t="shared" si="17"/>
        <v>3</v>
      </c>
      <c r="G843" s="18" t="s">
        <v>54</v>
      </c>
      <c r="H843" s="28">
        <f t="shared" si="18"/>
        <v>3</v>
      </c>
      <c r="I843" s="33" t="s">
        <v>54</v>
      </c>
      <c r="J843" s="30">
        <f t="shared" si="19"/>
        <v>3</v>
      </c>
      <c r="K843" s="33" t="s">
        <v>54</v>
      </c>
      <c r="L843" s="18">
        <f t="shared" si="20"/>
        <v>3</v>
      </c>
    </row>
    <row r="844" spans="1:12" ht="14.25" customHeight="1" x14ac:dyDescent="0.2">
      <c r="A844" s="18" t="s">
        <v>185</v>
      </c>
      <c r="B844" s="18">
        <f t="shared" si="16"/>
        <v>2</v>
      </c>
      <c r="C844" s="29"/>
      <c r="D844" s="29"/>
      <c r="E844" s="18" t="s">
        <v>54</v>
      </c>
      <c r="F844" s="28">
        <f t="shared" si="17"/>
        <v>3</v>
      </c>
      <c r="G844" s="18" t="s">
        <v>54</v>
      </c>
      <c r="H844" s="28">
        <f t="shared" si="18"/>
        <v>3</v>
      </c>
      <c r="I844" s="33" t="s">
        <v>54</v>
      </c>
      <c r="J844" s="30">
        <f t="shared" si="19"/>
        <v>3</v>
      </c>
      <c r="K844" s="33" t="s">
        <v>54</v>
      </c>
      <c r="L844" s="18">
        <f t="shared" si="20"/>
        <v>3</v>
      </c>
    </row>
    <row r="845" spans="1:12" ht="14.25" customHeight="1" x14ac:dyDescent="0.2">
      <c r="A845" s="18" t="s">
        <v>54</v>
      </c>
      <c r="B845" s="18">
        <f t="shared" si="16"/>
        <v>3</v>
      </c>
      <c r="C845" s="29"/>
      <c r="D845" s="29"/>
      <c r="E845" s="18" t="s">
        <v>3959</v>
      </c>
      <c r="F845" s="28">
        <f t="shared" si="17"/>
        <v>90</v>
      </c>
      <c r="G845" s="18" t="s">
        <v>3960</v>
      </c>
      <c r="H845" s="28">
        <f t="shared" si="18"/>
        <v>109</v>
      </c>
      <c r="I845" s="33" t="s">
        <v>3961</v>
      </c>
      <c r="J845" s="30">
        <f t="shared" si="19"/>
        <v>143</v>
      </c>
      <c r="K845" s="33" t="s">
        <v>54</v>
      </c>
      <c r="L845" s="18">
        <f t="shared" si="20"/>
        <v>3</v>
      </c>
    </row>
    <row r="846" spans="1:12" ht="14.25" customHeight="1" x14ac:dyDescent="0.2">
      <c r="A846" s="18" t="s">
        <v>3975</v>
      </c>
      <c r="B846" s="18">
        <f t="shared" si="16"/>
        <v>38</v>
      </c>
      <c r="C846" s="29"/>
      <c r="D846" s="29"/>
      <c r="E846" s="18" t="s">
        <v>3976</v>
      </c>
      <c r="F846" s="28">
        <f t="shared" si="17"/>
        <v>56</v>
      </c>
      <c r="G846" s="18" t="s">
        <v>3978</v>
      </c>
      <c r="H846" s="28">
        <f t="shared" si="18"/>
        <v>16</v>
      </c>
      <c r="I846" s="33" t="s">
        <v>3979</v>
      </c>
      <c r="J846" s="30">
        <f t="shared" si="19"/>
        <v>12</v>
      </c>
      <c r="K846" s="33" t="s">
        <v>54</v>
      </c>
      <c r="L846" s="18">
        <f t="shared" si="20"/>
        <v>3</v>
      </c>
    </row>
    <row r="847" spans="1:12" ht="14.25" customHeight="1" x14ac:dyDescent="0.2">
      <c r="A847" s="18" t="s">
        <v>54</v>
      </c>
      <c r="B847" s="18">
        <f t="shared" si="16"/>
        <v>3</v>
      </c>
      <c r="C847" s="29"/>
      <c r="D847" s="29"/>
      <c r="E847" s="18" t="s">
        <v>54</v>
      </c>
      <c r="F847" s="28">
        <f t="shared" si="17"/>
        <v>3</v>
      </c>
      <c r="G847" s="18" t="s">
        <v>54</v>
      </c>
      <c r="H847" s="28">
        <f t="shared" si="18"/>
        <v>3</v>
      </c>
      <c r="I847" s="33" t="s">
        <v>54</v>
      </c>
      <c r="J847" s="30">
        <f t="shared" si="19"/>
        <v>3</v>
      </c>
      <c r="K847" s="33" t="s">
        <v>54</v>
      </c>
      <c r="L847" s="18">
        <f t="shared" si="20"/>
        <v>3</v>
      </c>
    </row>
    <row r="848" spans="1:12" ht="14.25" customHeight="1" x14ac:dyDescent="0.2">
      <c r="A848" s="18" t="s">
        <v>54</v>
      </c>
      <c r="B848" s="18">
        <f t="shared" si="16"/>
        <v>3</v>
      </c>
      <c r="C848" s="29"/>
      <c r="D848" s="29"/>
      <c r="E848" s="18" t="s">
        <v>54</v>
      </c>
      <c r="F848" s="28">
        <f t="shared" si="17"/>
        <v>3</v>
      </c>
      <c r="G848" s="18" t="s">
        <v>54</v>
      </c>
      <c r="H848" s="28">
        <f t="shared" si="18"/>
        <v>3</v>
      </c>
      <c r="I848" s="33" t="s">
        <v>54</v>
      </c>
      <c r="J848" s="30">
        <f t="shared" si="19"/>
        <v>3</v>
      </c>
      <c r="K848" s="33" t="s">
        <v>54</v>
      </c>
      <c r="L848" s="18">
        <f t="shared" si="20"/>
        <v>3</v>
      </c>
    </row>
    <row r="849" spans="1:12" ht="14.25" customHeight="1" x14ac:dyDescent="0.2">
      <c r="A849" s="18" t="s">
        <v>54</v>
      </c>
      <c r="B849" s="18">
        <f t="shared" si="16"/>
        <v>3</v>
      </c>
      <c r="C849" s="29"/>
      <c r="D849" s="29"/>
      <c r="E849" s="18" t="s">
        <v>54</v>
      </c>
      <c r="F849" s="28">
        <f t="shared" si="17"/>
        <v>3</v>
      </c>
      <c r="G849" s="18" t="s">
        <v>54</v>
      </c>
      <c r="H849" s="28">
        <f t="shared" si="18"/>
        <v>3</v>
      </c>
      <c r="I849" s="33" t="s">
        <v>54</v>
      </c>
      <c r="J849" s="30">
        <f t="shared" si="19"/>
        <v>3</v>
      </c>
      <c r="K849" s="33" t="s">
        <v>54</v>
      </c>
      <c r="L849" s="18">
        <f t="shared" si="20"/>
        <v>3</v>
      </c>
    </row>
    <row r="850" spans="1:12" ht="14.25" customHeight="1" x14ac:dyDescent="0.2">
      <c r="A850" s="18" t="s">
        <v>4100</v>
      </c>
      <c r="B850" s="18">
        <f t="shared" si="16"/>
        <v>39</v>
      </c>
      <c r="C850" s="29"/>
      <c r="D850" s="29"/>
      <c r="E850" s="18" t="s">
        <v>4101</v>
      </c>
      <c r="F850" s="28">
        <f t="shared" si="17"/>
        <v>24</v>
      </c>
      <c r="G850" s="18" t="s">
        <v>54</v>
      </c>
      <c r="H850" s="28">
        <f t="shared" si="18"/>
        <v>3</v>
      </c>
      <c r="I850" s="33" t="s">
        <v>54</v>
      </c>
      <c r="J850" s="30">
        <f t="shared" si="19"/>
        <v>3</v>
      </c>
      <c r="K850" s="33" t="s">
        <v>54</v>
      </c>
      <c r="L850" s="18">
        <f t="shared" si="20"/>
        <v>3</v>
      </c>
    </row>
    <row r="851" spans="1:12" ht="14.25" customHeight="1" x14ac:dyDescent="0.2">
      <c r="A851" s="18" t="s">
        <v>54</v>
      </c>
      <c r="B851" s="18">
        <f t="shared" si="16"/>
        <v>3</v>
      </c>
      <c r="C851" s="29"/>
      <c r="D851" s="29"/>
      <c r="E851" s="18" t="s">
        <v>54</v>
      </c>
      <c r="F851" s="28">
        <f t="shared" si="17"/>
        <v>3</v>
      </c>
      <c r="G851" s="18" t="s">
        <v>54</v>
      </c>
      <c r="H851" s="28">
        <f t="shared" si="18"/>
        <v>3</v>
      </c>
      <c r="I851" s="33" t="s">
        <v>54</v>
      </c>
      <c r="J851" s="30">
        <f t="shared" si="19"/>
        <v>3</v>
      </c>
      <c r="K851" s="33" t="s">
        <v>54</v>
      </c>
      <c r="L851" s="18">
        <f t="shared" si="20"/>
        <v>3</v>
      </c>
    </row>
    <row r="852" spans="1:12" ht="14.25" customHeight="1" x14ac:dyDescent="0.2">
      <c r="A852" s="18" t="s">
        <v>54</v>
      </c>
      <c r="B852" s="18">
        <f t="shared" si="16"/>
        <v>3</v>
      </c>
      <c r="C852" s="29"/>
      <c r="D852" s="29"/>
      <c r="E852" s="18" t="s">
        <v>54</v>
      </c>
      <c r="F852" s="28">
        <f t="shared" si="17"/>
        <v>3</v>
      </c>
      <c r="G852" s="18" t="s">
        <v>54</v>
      </c>
      <c r="H852" s="28">
        <f t="shared" si="18"/>
        <v>3</v>
      </c>
      <c r="I852" s="33" t="s">
        <v>54</v>
      </c>
      <c r="J852" s="30">
        <f t="shared" si="19"/>
        <v>3</v>
      </c>
      <c r="K852" s="33" t="s">
        <v>54</v>
      </c>
      <c r="L852" s="18">
        <f t="shared" si="20"/>
        <v>3</v>
      </c>
    </row>
    <row r="853" spans="1:12" ht="14.25" customHeight="1" x14ac:dyDescent="0.2">
      <c r="A853" s="18" t="s">
        <v>54</v>
      </c>
      <c r="B853" s="18">
        <f t="shared" si="16"/>
        <v>3</v>
      </c>
      <c r="C853" s="29"/>
      <c r="D853" s="29"/>
      <c r="E853" s="18" t="s">
        <v>54</v>
      </c>
      <c r="F853" s="28">
        <f t="shared" si="17"/>
        <v>3</v>
      </c>
      <c r="G853" s="18" t="s">
        <v>54</v>
      </c>
      <c r="H853" s="28">
        <f t="shared" si="18"/>
        <v>3</v>
      </c>
      <c r="I853" s="33" t="s">
        <v>54</v>
      </c>
      <c r="J853" s="30">
        <f t="shared" si="19"/>
        <v>3</v>
      </c>
      <c r="K853" s="33" t="s">
        <v>54</v>
      </c>
      <c r="L853" s="18">
        <f t="shared" si="20"/>
        <v>3</v>
      </c>
    </row>
    <row r="854" spans="1:12" ht="14.25" customHeight="1" x14ac:dyDescent="0.2">
      <c r="A854" s="18" t="s">
        <v>4246</v>
      </c>
      <c r="B854" s="18">
        <f t="shared" si="16"/>
        <v>22</v>
      </c>
      <c r="C854" s="29"/>
      <c r="D854" s="29"/>
      <c r="E854" s="18" t="s">
        <v>4247</v>
      </c>
      <c r="F854" s="28">
        <f t="shared" si="17"/>
        <v>12</v>
      </c>
      <c r="G854" s="18" t="s">
        <v>4248</v>
      </c>
      <c r="H854" s="28">
        <f t="shared" si="18"/>
        <v>26</v>
      </c>
      <c r="I854" s="33" t="s">
        <v>54</v>
      </c>
      <c r="J854" s="30">
        <f t="shared" si="19"/>
        <v>3</v>
      </c>
      <c r="K854" s="33" t="s">
        <v>54</v>
      </c>
      <c r="L854" s="18">
        <f t="shared" si="20"/>
        <v>3</v>
      </c>
    </row>
    <row r="855" spans="1:12" ht="14.25" customHeight="1" x14ac:dyDescent="0.2">
      <c r="A855" s="18" t="s">
        <v>4263</v>
      </c>
      <c r="B855" s="18">
        <f t="shared" si="16"/>
        <v>4</v>
      </c>
      <c r="C855" s="29"/>
      <c r="D855" s="29"/>
      <c r="E855" s="18" t="s">
        <v>4264</v>
      </c>
      <c r="F855" s="28">
        <f t="shared" si="17"/>
        <v>9</v>
      </c>
      <c r="G855" s="18" t="s">
        <v>4265</v>
      </c>
      <c r="H855" s="28">
        <f t="shared" si="18"/>
        <v>9</v>
      </c>
      <c r="I855" s="33" t="s">
        <v>54</v>
      </c>
      <c r="J855" s="30">
        <f t="shared" si="19"/>
        <v>3</v>
      </c>
      <c r="K855" s="33" t="s">
        <v>54</v>
      </c>
      <c r="L855" s="18">
        <f t="shared" si="20"/>
        <v>3</v>
      </c>
    </row>
    <row r="856" spans="1:12" ht="14.25" customHeight="1" x14ac:dyDescent="0.2">
      <c r="A856" s="18" t="s">
        <v>4364</v>
      </c>
      <c r="B856" s="18">
        <f t="shared" si="16"/>
        <v>98</v>
      </c>
      <c r="C856" s="29"/>
      <c r="D856" s="29"/>
      <c r="E856" s="18" t="s">
        <v>54</v>
      </c>
      <c r="F856" s="28">
        <f t="shared" si="17"/>
        <v>3</v>
      </c>
      <c r="G856" s="18" t="s">
        <v>54</v>
      </c>
      <c r="H856" s="28">
        <f t="shared" si="18"/>
        <v>3</v>
      </c>
      <c r="I856" s="33" t="s">
        <v>54</v>
      </c>
      <c r="J856" s="30">
        <f t="shared" si="19"/>
        <v>3</v>
      </c>
      <c r="K856" s="33" t="s">
        <v>54</v>
      </c>
      <c r="L856" s="18">
        <f t="shared" si="20"/>
        <v>3</v>
      </c>
    </row>
    <row r="857" spans="1:12" ht="14.25" customHeight="1" x14ac:dyDescent="0.2">
      <c r="A857" s="18" t="s">
        <v>54</v>
      </c>
      <c r="B857" s="18">
        <f t="shared" si="16"/>
        <v>3</v>
      </c>
      <c r="C857" s="29"/>
      <c r="D857" s="29"/>
      <c r="E857" s="18" t="s">
        <v>54</v>
      </c>
      <c r="F857" s="28">
        <f t="shared" si="17"/>
        <v>3</v>
      </c>
      <c r="G857" s="18" t="s">
        <v>54</v>
      </c>
      <c r="H857" s="28">
        <f t="shared" si="18"/>
        <v>3</v>
      </c>
      <c r="I857" s="33" t="s">
        <v>54</v>
      </c>
      <c r="J857" s="30">
        <f t="shared" si="19"/>
        <v>3</v>
      </c>
      <c r="K857" s="33" t="s">
        <v>54</v>
      </c>
      <c r="L857" s="18">
        <f t="shared" si="20"/>
        <v>3</v>
      </c>
    </row>
    <row r="858" spans="1:12" ht="14.25" customHeight="1" x14ac:dyDescent="0.2">
      <c r="A858" s="18" t="s">
        <v>54</v>
      </c>
      <c r="B858" s="18">
        <f t="shared" si="16"/>
        <v>3</v>
      </c>
      <c r="C858" s="29"/>
      <c r="D858" s="29"/>
      <c r="E858" s="18" t="s">
        <v>54</v>
      </c>
      <c r="F858" s="28">
        <f t="shared" si="17"/>
        <v>3</v>
      </c>
      <c r="G858" s="18" t="s">
        <v>54</v>
      </c>
      <c r="H858" s="28">
        <f t="shared" si="18"/>
        <v>3</v>
      </c>
      <c r="I858" s="33" t="s">
        <v>54</v>
      </c>
      <c r="J858" s="30">
        <f t="shared" si="19"/>
        <v>3</v>
      </c>
      <c r="K858" s="33" t="s">
        <v>54</v>
      </c>
      <c r="L858" s="18">
        <f t="shared" si="20"/>
        <v>3</v>
      </c>
    </row>
    <row r="859" spans="1:12" ht="14.25" customHeight="1" x14ac:dyDescent="0.2">
      <c r="A859" s="18" t="s">
        <v>4394</v>
      </c>
      <c r="B859" s="18">
        <f t="shared" si="16"/>
        <v>48</v>
      </c>
      <c r="C859" s="29"/>
      <c r="D859" s="29"/>
      <c r="E859" s="18" t="s">
        <v>4395</v>
      </c>
      <c r="F859" s="28">
        <f t="shared" si="17"/>
        <v>10</v>
      </c>
      <c r="G859" s="18" t="s">
        <v>54</v>
      </c>
      <c r="H859" s="28">
        <f t="shared" si="18"/>
        <v>3</v>
      </c>
      <c r="I859" s="33" t="s">
        <v>54</v>
      </c>
      <c r="J859" s="30">
        <f t="shared" si="19"/>
        <v>3</v>
      </c>
      <c r="K859" s="33" t="s">
        <v>54</v>
      </c>
      <c r="L859" s="18">
        <f t="shared" si="20"/>
        <v>3</v>
      </c>
    </row>
    <row r="860" spans="1:12" ht="14.25" customHeight="1" x14ac:dyDescent="0.2">
      <c r="A860" s="18" t="s">
        <v>4420</v>
      </c>
      <c r="B860" s="18">
        <f t="shared" si="16"/>
        <v>14</v>
      </c>
      <c r="C860" s="29"/>
      <c r="D860" s="29"/>
      <c r="E860" s="18" t="s">
        <v>4421</v>
      </c>
      <c r="F860" s="28">
        <f t="shared" si="17"/>
        <v>13</v>
      </c>
      <c r="G860" s="18" t="s">
        <v>54</v>
      </c>
      <c r="H860" s="28">
        <f t="shared" si="18"/>
        <v>3</v>
      </c>
      <c r="I860" s="33" t="s">
        <v>54</v>
      </c>
      <c r="J860" s="30">
        <f t="shared" si="19"/>
        <v>3</v>
      </c>
      <c r="K860" s="33" t="s">
        <v>54</v>
      </c>
      <c r="L860" s="18">
        <f t="shared" si="20"/>
        <v>3</v>
      </c>
    </row>
    <row r="861" spans="1:12" ht="14.25" customHeight="1" x14ac:dyDescent="0.2">
      <c r="A861" s="18" t="s">
        <v>4429</v>
      </c>
      <c r="B861" s="18">
        <f t="shared" si="16"/>
        <v>79</v>
      </c>
      <c r="C861" s="29"/>
      <c r="D861" s="29"/>
      <c r="E861" s="18" t="s">
        <v>4430</v>
      </c>
      <c r="F861" s="28">
        <f t="shared" si="17"/>
        <v>33</v>
      </c>
      <c r="G861" s="18" t="s">
        <v>4431</v>
      </c>
      <c r="H861" s="28">
        <f t="shared" si="18"/>
        <v>79</v>
      </c>
      <c r="I861" s="33" t="s">
        <v>54</v>
      </c>
      <c r="J861" s="30">
        <f t="shared" si="19"/>
        <v>3</v>
      </c>
      <c r="K861" s="33" t="s">
        <v>54</v>
      </c>
      <c r="L861" s="18">
        <f t="shared" si="20"/>
        <v>3</v>
      </c>
    </row>
    <row r="862" spans="1:12" ht="14.25" customHeight="1" x14ac:dyDescent="0.2">
      <c r="A862" s="18" t="s">
        <v>54</v>
      </c>
      <c r="B862" s="18">
        <f t="shared" si="16"/>
        <v>3</v>
      </c>
      <c r="C862" s="29">
        <v>-99</v>
      </c>
      <c r="D862" s="29">
        <v>-99</v>
      </c>
      <c r="E862" s="18" t="s">
        <v>4438</v>
      </c>
      <c r="F862" s="28">
        <f t="shared" si="17"/>
        <v>99</v>
      </c>
      <c r="G862" s="18" t="s">
        <v>4439</v>
      </c>
      <c r="H862" s="28">
        <f t="shared" si="18"/>
        <v>7</v>
      </c>
      <c r="I862" s="33" t="s">
        <v>54</v>
      </c>
      <c r="J862" s="30">
        <f t="shared" si="19"/>
        <v>3</v>
      </c>
      <c r="K862" s="33" t="s">
        <v>54</v>
      </c>
      <c r="L862" s="18">
        <f t="shared" si="20"/>
        <v>3</v>
      </c>
    </row>
    <row r="863" spans="1:12" ht="14.25" customHeight="1" x14ac:dyDescent="0.2">
      <c r="A863" s="18" t="s">
        <v>54</v>
      </c>
      <c r="B863" s="18">
        <f t="shared" si="16"/>
        <v>3</v>
      </c>
      <c r="C863" s="29">
        <v>-99</v>
      </c>
      <c r="D863" s="29">
        <v>-99</v>
      </c>
      <c r="E863" s="18" t="s">
        <v>54</v>
      </c>
      <c r="F863" s="28">
        <f t="shared" si="17"/>
        <v>3</v>
      </c>
      <c r="G863" s="18" t="s">
        <v>54</v>
      </c>
      <c r="H863" s="28">
        <f t="shared" si="18"/>
        <v>3</v>
      </c>
      <c r="I863" s="33" t="s">
        <v>54</v>
      </c>
      <c r="J863" s="30">
        <f t="shared" si="19"/>
        <v>3</v>
      </c>
      <c r="K863" s="33" t="s">
        <v>54</v>
      </c>
      <c r="L863" s="18">
        <f t="shared" si="20"/>
        <v>3</v>
      </c>
    </row>
    <row r="864" spans="1:12" ht="14.25" customHeight="1" x14ac:dyDescent="0.2">
      <c r="A864" s="18" t="s">
        <v>4476</v>
      </c>
      <c r="B864" s="18">
        <f t="shared" si="16"/>
        <v>23</v>
      </c>
      <c r="C864" s="29"/>
      <c r="D864" s="29"/>
      <c r="E864" s="18" t="s">
        <v>54</v>
      </c>
      <c r="F864" s="28">
        <f t="shared" si="17"/>
        <v>3</v>
      </c>
      <c r="G864" s="18" t="s">
        <v>54</v>
      </c>
      <c r="H864" s="28">
        <f t="shared" si="18"/>
        <v>3</v>
      </c>
      <c r="I864" s="33" t="s">
        <v>54</v>
      </c>
      <c r="J864" s="30">
        <f t="shared" si="19"/>
        <v>3</v>
      </c>
      <c r="K864" s="33" t="s">
        <v>54</v>
      </c>
      <c r="L864" s="18">
        <f t="shared" si="20"/>
        <v>3</v>
      </c>
    </row>
    <row r="865" spans="1:12" ht="14.25" customHeight="1" x14ac:dyDescent="0.2">
      <c r="A865" s="18" t="s">
        <v>4543</v>
      </c>
      <c r="B865" s="18">
        <f t="shared" si="16"/>
        <v>100</v>
      </c>
      <c r="C865" s="29"/>
      <c r="D865" s="29"/>
      <c r="E865" s="18" t="s">
        <v>4545</v>
      </c>
      <c r="F865" s="28">
        <f t="shared" si="17"/>
        <v>70</v>
      </c>
      <c r="G865" s="18" t="s">
        <v>4546</v>
      </c>
      <c r="H865" s="28">
        <f t="shared" si="18"/>
        <v>50</v>
      </c>
      <c r="I865" s="33" t="s">
        <v>4547</v>
      </c>
      <c r="J865" s="30">
        <f t="shared" si="19"/>
        <v>115</v>
      </c>
      <c r="K865" s="33" t="s">
        <v>54</v>
      </c>
      <c r="L865" s="18">
        <f t="shared" si="20"/>
        <v>3</v>
      </c>
    </row>
    <row r="866" spans="1:12" ht="14.25" customHeight="1" x14ac:dyDescent="0.2">
      <c r="A866" s="18" t="s">
        <v>4549</v>
      </c>
      <c r="B866" s="18">
        <f t="shared" si="16"/>
        <v>12</v>
      </c>
      <c r="C866" s="29"/>
      <c r="D866" s="29"/>
      <c r="E866" s="18" t="s">
        <v>4550</v>
      </c>
      <c r="F866" s="28">
        <f t="shared" si="17"/>
        <v>16</v>
      </c>
      <c r="G866" s="18" t="s">
        <v>54</v>
      </c>
      <c r="H866" s="28">
        <f t="shared" si="18"/>
        <v>3</v>
      </c>
      <c r="I866" s="33" t="s">
        <v>54</v>
      </c>
      <c r="J866" s="30">
        <f t="shared" si="19"/>
        <v>3</v>
      </c>
      <c r="K866" s="33" t="s">
        <v>54</v>
      </c>
      <c r="L866" s="18">
        <f t="shared" si="20"/>
        <v>3</v>
      </c>
    </row>
    <row r="867" spans="1:12" ht="14.25" customHeight="1" x14ac:dyDescent="0.2">
      <c r="A867" s="18" t="s">
        <v>54</v>
      </c>
      <c r="B867" s="18">
        <f t="shared" si="16"/>
        <v>3</v>
      </c>
      <c r="C867" s="29"/>
      <c r="D867" s="29"/>
      <c r="E867" s="18" t="s">
        <v>4567</v>
      </c>
      <c r="F867" s="28">
        <f t="shared" si="17"/>
        <v>68</v>
      </c>
      <c r="G867" s="18" t="s">
        <v>54</v>
      </c>
      <c r="H867" s="28">
        <f t="shared" si="18"/>
        <v>3</v>
      </c>
      <c r="I867" s="33" t="s">
        <v>2889</v>
      </c>
      <c r="J867" s="30">
        <f t="shared" si="19"/>
        <v>8</v>
      </c>
      <c r="K867" s="33" t="s">
        <v>54</v>
      </c>
      <c r="L867" s="18">
        <f t="shared" si="20"/>
        <v>3</v>
      </c>
    </row>
    <row r="868" spans="1:12" ht="14.25" customHeight="1" x14ac:dyDescent="0.2">
      <c r="A868" s="18" t="s">
        <v>4580</v>
      </c>
      <c r="B868" s="18">
        <f t="shared" si="16"/>
        <v>96</v>
      </c>
      <c r="C868" s="29"/>
      <c r="D868" s="29"/>
      <c r="E868" s="18" t="s">
        <v>4581</v>
      </c>
      <c r="F868" s="28">
        <f t="shared" si="17"/>
        <v>27</v>
      </c>
      <c r="G868" s="18" t="s">
        <v>4582</v>
      </c>
      <c r="H868" s="28">
        <f t="shared" si="18"/>
        <v>26</v>
      </c>
      <c r="I868" s="33" t="s">
        <v>4583</v>
      </c>
      <c r="J868" s="30">
        <f t="shared" si="19"/>
        <v>95</v>
      </c>
      <c r="K868" s="33" t="s">
        <v>54</v>
      </c>
      <c r="L868" s="18">
        <f t="shared" si="20"/>
        <v>3</v>
      </c>
    </row>
    <row r="869" spans="1:12" ht="14.25" customHeight="1" x14ac:dyDescent="0.2">
      <c r="A869" s="18" t="s">
        <v>4620</v>
      </c>
      <c r="B869" s="18">
        <f t="shared" si="16"/>
        <v>29</v>
      </c>
      <c r="C869" s="29"/>
      <c r="D869" s="29"/>
      <c r="E869" s="18" t="s">
        <v>4621</v>
      </c>
      <c r="F869" s="28">
        <f t="shared" si="17"/>
        <v>33</v>
      </c>
      <c r="G869" s="18" t="s">
        <v>54</v>
      </c>
      <c r="H869" s="28">
        <f t="shared" si="18"/>
        <v>3</v>
      </c>
      <c r="I869" s="33" t="s">
        <v>4622</v>
      </c>
      <c r="J869" s="30">
        <f t="shared" si="19"/>
        <v>19</v>
      </c>
      <c r="K869" s="33" t="s">
        <v>54</v>
      </c>
      <c r="L869" s="18">
        <f t="shared" si="20"/>
        <v>3</v>
      </c>
    </row>
    <row r="870" spans="1:12" ht="14.25" customHeight="1" x14ac:dyDescent="0.2">
      <c r="A870" s="18" t="s">
        <v>54</v>
      </c>
      <c r="B870" s="18">
        <f t="shared" si="16"/>
        <v>3</v>
      </c>
      <c r="C870" s="29"/>
      <c r="D870" s="29"/>
      <c r="E870" s="18" t="s">
        <v>54</v>
      </c>
      <c r="F870" s="28">
        <f t="shared" si="17"/>
        <v>3</v>
      </c>
      <c r="G870" s="18" t="s">
        <v>54</v>
      </c>
      <c r="H870" s="28">
        <f t="shared" si="18"/>
        <v>3</v>
      </c>
      <c r="I870" s="33" t="s">
        <v>54</v>
      </c>
      <c r="J870" s="30">
        <f t="shared" si="19"/>
        <v>3</v>
      </c>
      <c r="K870" s="33" t="s">
        <v>54</v>
      </c>
      <c r="L870" s="18">
        <f t="shared" si="20"/>
        <v>3</v>
      </c>
    </row>
    <row r="871" spans="1:12" ht="14.25" customHeight="1" x14ac:dyDescent="0.2">
      <c r="A871" s="18" t="s">
        <v>4679</v>
      </c>
      <c r="B871" s="18">
        <f t="shared" si="16"/>
        <v>85</v>
      </c>
      <c r="C871" s="34" t="s">
        <v>4681</v>
      </c>
      <c r="D871" s="34" t="s">
        <v>4680</v>
      </c>
      <c r="E871" s="18" t="s">
        <v>4682</v>
      </c>
      <c r="F871" s="28">
        <f t="shared" si="17"/>
        <v>117</v>
      </c>
      <c r="G871" s="18" t="s">
        <v>4683</v>
      </c>
      <c r="H871" s="28">
        <f t="shared" si="18"/>
        <v>55</v>
      </c>
      <c r="I871" s="33" t="s">
        <v>4684</v>
      </c>
      <c r="J871" s="30">
        <f t="shared" si="19"/>
        <v>85</v>
      </c>
      <c r="K871" s="33" t="s">
        <v>585</v>
      </c>
      <c r="L871" s="18">
        <f t="shared" si="20"/>
        <v>3</v>
      </c>
    </row>
    <row r="872" spans="1:12" ht="14.25" customHeight="1" x14ac:dyDescent="0.2">
      <c r="A872" s="18" t="s">
        <v>54</v>
      </c>
      <c r="B872" s="18">
        <f t="shared" si="16"/>
        <v>3</v>
      </c>
      <c r="C872" s="29"/>
      <c r="D872" s="29"/>
      <c r="E872" s="18" t="s">
        <v>54</v>
      </c>
      <c r="F872" s="28">
        <f t="shared" si="17"/>
        <v>3</v>
      </c>
      <c r="G872" s="18" t="s">
        <v>54</v>
      </c>
      <c r="H872" s="28">
        <f t="shared" si="18"/>
        <v>3</v>
      </c>
      <c r="I872" s="33" t="s">
        <v>54</v>
      </c>
      <c r="J872" s="30">
        <f t="shared" si="19"/>
        <v>3</v>
      </c>
      <c r="K872" s="33" t="s">
        <v>54</v>
      </c>
      <c r="L872" s="18">
        <f t="shared" si="20"/>
        <v>3</v>
      </c>
    </row>
    <row r="873" spans="1:12" ht="14.25" customHeight="1" x14ac:dyDescent="0.2">
      <c r="A873" s="18" t="s">
        <v>54</v>
      </c>
      <c r="B873" s="18">
        <f t="shared" si="16"/>
        <v>3</v>
      </c>
      <c r="C873" s="29"/>
      <c r="D873" s="29"/>
      <c r="E873" s="18" t="s">
        <v>54</v>
      </c>
      <c r="F873" s="28">
        <f t="shared" si="17"/>
        <v>3</v>
      </c>
      <c r="G873" s="18" t="s">
        <v>54</v>
      </c>
      <c r="H873" s="28">
        <f t="shared" si="18"/>
        <v>3</v>
      </c>
      <c r="I873" s="33" t="s">
        <v>54</v>
      </c>
      <c r="J873" s="30">
        <f t="shared" si="19"/>
        <v>3</v>
      </c>
      <c r="K873" s="33" t="s">
        <v>54</v>
      </c>
      <c r="L873" s="18">
        <f t="shared" si="20"/>
        <v>3</v>
      </c>
    </row>
    <row r="874" spans="1:12" ht="14.25" customHeight="1" x14ac:dyDescent="0.2">
      <c r="A874" s="18" t="s">
        <v>4711</v>
      </c>
      <c r="B874" s="18">
        <f t="shared" si="16"/>
        <v>42</v>
      </c>
      <c r="C874" s="29"/>
      <c r="D874" s="29"/>
      <c r="E874" s="18" t="s">
        <v>4712</v>
      </c>
      <c r="F874" s="28">
        <f t="shared" si="17"/>
        <v>59</v>
      </c>
      <c r="G874" s="18" t="s">
        <v>4713</v>
      </c>
      <c r="H874" s="28">
        <f t="shared" si="18"/>
        <v>99</v>
      </c>
      <c r="I874" s="33" t="s">
        <v>4714</v>
      </c>
      <c r="J874" s="30">
        <f t="shared" si="19"/>
        <v>60</v>
      </c>
      <c r="K874" s="33" t="s">
        <v>54</v>
      </c>
      <c r="L874" s="18">
        <f t="shared" si="20"/>
        <v>3</v>
      </c>
    </row>
    <row r="875" spans="1:12" ht="14.25" customHeight="1" x14ac:dyDescent="0.2">
      <c r="A875" s="18" t="s">
        <v>54</v>
      </c>
      <c r="B875" s="18">
        <f t="shared" si="16"/>
        <v>3</v>
      </c>
      <c r="C875" s="29"/>
      <c r="D875" s="29"/>
      <c r="E875" s="18" t="s">
        <v>54</v>
      </c>
      <c r="F875" s="28">
        <f t="shared" si="17"/>
        <v>3</v>
      </c>
      <c r="G875" s="18" t="s">
        <v>54</v>
      </c>
      <c r="H875" s="28">
        <f t="shared" si="18"/>
        <v>3</v>
      </c>
      <c r="I875" s="33" t="s">
        <v>54</v>
      </c>
      <c r="J875" s="30">
        <f t="shared" si="19"/>
        <v>3</v>
      </c>
      <c r="K875" s="33" t="s">
        <v>54</v>
      </c>
      <c r="L875" s="18">
        <f t="shared" si="20"/>
        <v>3</v>
      </c>
    </row>
    <row r="876" spans="1:12" ht="14.25" customHeight="1" x14ac:dyDescent="0.2">
      <c r="A876" s="18" t="s">
        <v>54</v>
      </c>
      <c r="B876" s="18">
        <f t="shared" si="16"/>
        <v>3</v>
      </c>
      <c r="C876" s="29"/>
      <c r="D876" s="29"/>
      <c r="E876" s="18" t="s">
        <v>54</v>
      </c>
      <c r="F876" s="28">
        <f t="shared" si="17"/>
        <v>3</v>
      </c>
      <c r="G876" s="18" t="s">
        <v>54</v>
      </c>
      <c r="H876" s="28">
        <f t="shared" si="18"/>
        <v>3</v>
      </c>
      <c r="I876" s="33" t="s">
        <v>54</v>
      </c>
      <c r="J876" s="30">
        <f t="shared" si="19"/>
        <v>3</v>
      </c>
      <c r="K876" s="33" t="s">
        <v>54</v>
      </c>
      <c r="L876" s="18">
        <f t="shared" si="20"/>
        <v>3</v>
      </c>
    </row>
    <row r="877" spans="1:12" ht="14.25" customHeight="1" x14ac:dyDescent="0.2">
      <c r="A877" s="18" t="s">
        <v>54</v>
      </c>
      <c r="B877" s="18">
        <f t="shared" si="16"/>
        <v>3</v>
      </c>
      <c r="C877" s="29"/>
      <c r="D877" s="29"/>
      <c r="E877" s="18" t="s">
        <v>54</v>
      </c>
      <c r="F877" s="28">
        <f t="shared" si="17"/>
        <v>3</v>
      </c>
      <c r="G877" s="18" t="s">
        <v>54</v>
      </c>
      <c r="H877" s="28">
        <f t="shared" si="18"/>
        <v>3</v>
      </c>
      <c r="I877" s="33" t="s">
        <v>54</v>
      </c>
      <c r="J877" s="30">
        <f t="shared" si="19"/>
        <v>3</v>
      </c>
      <c r="K877" s="33" t="s">
        <v>54</v>
      </c>
      <c r="L877" s="18">
        <f t="shared" si="20"/>
        <v>3</v>
      </c>
    </row>
    <row r="878" spans="1:12" ht="14.25" customHeight="1" x14ac:dyDescent="0.2">
      <c r="A878" s="18" t="s">
        <v>4916</v>
      </c>
      <c r="B878" s="18">
        <f t="shared" si="16"/>
        <v>27</v>
      </c>
      <c r="C878" s="29"/>
      <c r="D878" s="29"/>
      <c r="E878" s="18" t="s">
        <v>4917</v>
      </c>
      <c r="F878" s="28">
        <f t="shared" si="17"/>
        <v>37</v>
      </c>
      <c r="G878" s="18" t="s">
        <v>4918</v>
      </c>
      <c r="H878" s="28">
        <f t="shared" si="18"/>
        <v>73</v>
      </c>
      <c r="I878" s="33" t="s">
        <v>4919</v>
      </c>
      <c r="J878" s="30">
        <f t="shared" si="19"/>
        <v>30</v>
      </c>
      <c r="K878" s="33" t="s">
        <v>54</v>
      </c>
      <c r="L878" s="18">
        <f t="shared" si="20"/>
        <v>3</v>
      </c>
    </row>
    <row r="879" spans="1:12" ht="14.25" customHeight="1" x14ac:dyDescent="0.2">
      <c r="A879" s="18" t="s">
        <v>54</v>
      </c>
      <c r="B879" s="18">
        <f t="shared" si="16"/>
        <v>3</v>
      </c>
      <c r="C879" s="29"/>
      <c r="D879" s="29"/>
      <c r="E879" s="18" t="s">
        <v>54</v>
      </c>
      <c r="F879" s="28">
        <f t="shared" si="17"/>
        <v>3</v>
      </c>
      <c r="G879" s="18" t="s">
        <v>54</v>
      </c>
      <c r="H879" s="28">
        <f t="shared" si="18"/>
        <v>3</v>
      </c>
      <c r="I879" s="33" t="s">
        <v>54</v>
      </c>
      <c r="J879" s="30">
        <f t="shared" si="19"/>
        <v>3</v>
      </c>
      <c r="K879" s="33" t="s">
        <v>54</v>
      </c>
      <c r="L879" s="18">
        <f t="shared" si="20"/>
        <v>3</v>
      </c>
    </row>
    <row r="880" spans="1:12" ht="14.25" customHeight="1" x14ac:dyDescent="0.2">
      <c r="A880" s="18" t="s">
        <v>5064</v>
      </c>
      <c r="B880" s="18">
        <f t="shared" si="16"/>
        <v>40</v>
      </c>
      <c r="C880" s="29"/>
      <c r="D880" s="29"/>
      <c r="E880" s="18" t="s">
        <v>242</v>
      </c>
      <c r="F880" s="28">
        <f t="shared" si="17"/>
        <v>2</v>
      </c>
      <c r="G880" s="18" t="s">
        <v>185</v>
      </c>
      <c r="H880" s="28">
        <f t="shared" si="18"/>
        <v>2</v>
      </c>
      <c r="I880" s="33" t="s">
        <v>5065</v>
      </c>
      <c r="J880" s="30">
        <f t="shared" si="19"/>
        <v>60</v>
      </c>
      <c r="K880" s="33" t="s">
        <v>54</v>
      </c>
      <c r="L880" s="18">
        <f t="shared" si="20"/>
        <v>3</v>
      </c>
    </row>
    <row r="881" spans="1:12" ht="14.25" customHeight="1" x14ac:dyDescent="0.2">
      <c r="A881" s="18" t="s">
        <v>54</v>
      </c>
      <c r="B881" s="18">
        <f t="shared" si="16"/>
        <v>3</v>
      </c>
      <c r="C881" s="29"/>
      <c r="D881" s="29"/>
      <c r="E881" s="18" t="s">
        <v>5067</v>
      </c>
      <c r="F881" s="28">
        <f t="shared" si="17"/>
        <v>53</v>
      </c>
      <c r="G881" s="18" t="s">
        <v>5068</v>
      </c>
      <c r="H881" s="28">
        <f t="shared" si="18"/>
        <v>34</v>
      </c>
      <c r="I881" s="33" t="s">
        <v>5069</v>
      </c>
      <c r="J881" s="30">
        <f t="shared" si="19"/>
        <v>19</v>
      </c>
      <c r="K881" s="33" t="s">
        <v>54</v>
      </c>
      <c r="L881" s="18">
        <f t="shared" si="20"/>
        <v>3</v>
      </c>
    </row>
    <row r="882" spans="1:12" ht="14.25" customHeight="1" x14ac:dyDescent="0.2">
      <c r="A882" s="18" t="s">
        <v>242</v>
      </c>
      <c r="B882" s="18">
        <f t="shared" si="16"/>
        <v>2</v>
      </c>
      <c r="C882" s="29">
        <v>-999</v>
      </c>
      <c r="D882" s="29">
        <v>-999</v>
      </c>
      <c r="E882" s="18" t="s">
        <v>242</v>
      </c>
      <c r="F882" s="28">
        <f t="shared" si="17"/>
        <v>2</v>
      </c>
      <c r="G882" s="18" t="s">
        <v>242</v>
      </c>
      <c r="H882" s="28">
        <f t="shared" si="18"/>
        <v>2</v>
      </c>
      <c r="I882" s="33" t="s">
        <v>242</v>
      </c>
      <c r="J882" s="30">
        <f t="shared" si="19"/>
        <v>2</v>
      </c>
      <c r="K882" s="33" t="s">
        <v>242</v>
      </c>
      <c r="L882" s="18">
        <f t="shared" si="20"/>
        <v>2</v>
      </c>
    </row>
    <row r="883" spans="1:12" ht="14.25" customHeight="1" x14ac:dyDescent="0.2">
      <c r="A883" s="18" t="s">
        <v>3916</v>
      </c>
      <c r="B883" s="18">
        <f t="shared" si="16"/>
        <v>77</v>
      </c>
      <c r="C883" s="29"/>
      <c r="D883" s="29"/>
      <c r="E883" s="18" t="s">
        <v>3917</v>
      </c>
      <c r="F883" s="28">
        <f t="shared" si="17"/>
        <v>55</v>
      </c>
      <c r="G883" s="18" t="s">
        <v>3170</v>
      </c>
      <c r="H883" s="28">
        <f t="shared" si="18"/>
        <v>2</v>
      </c>
      <c r="I883" s="33" t="s">
        <v>3918</v>
      </c>
      <c r="J883" s="30">
        <f t="shared" si="19"/>
        <v>109</v>
      </c>
      <c r="K883" s="33" t="s">
        <v>3170</v>
      </c>
      <c r="L883" s="18">
        <f t="shared" si="20"/>
        <v>2</v>
      </c>
    </row>
    <row r="884" spans="1:12" ht="14.25" customHeight="1" x14ac:dyDescent="0.2">
      <c r="A884" s="18" t="s">
        <v>4013</v>
      </c>
      <c r="B884" s="18">
        <f t="shared" si="16"/>
        <v>14</v>
      </c>
      <c r="C884" s="29"/>
      <c r="D884" s="29"/>
      <c r="E884" s="18" t="s">
        <v>54</v>
      </c>
      <c r="F884" s="28">
        <f t="shared" si="17"/>
        <v>3</v>
      </c>
      <c r="G884" s="18" t="s">
        <v>4014</v>
      </c>
      <c r="H884" s="28">
        <f t="shared" si="18"/>
        <v>10</v>
      </c>
      <c r="I884" s="33" t="s">
        <v>4015</v>
      </c>
      <c r="J884" s="30">
        <f t="shared" si="19"/>
        <v>42</v>
      </c>
      <c r="K884" s="33" t="s">
        <v>4016</v>
      </c>
      <c r="L884" s="18">
        <f t="shared" si="20"/>
        <v>2</v>
      </c>
    </row>
    <row r="885" spans="1:12" ht="14.25" customHeight="1" x14ac:dyDescent="0.2">
      <c r="A885" s="18" t="s">
        <v>2761</v>
      </c>
      <c r="B885" s="18">
        <f t="shared" si="16"/>
        <v>5</v>
      </c>
      <c r="C885" s="29"/>
      <c r="D885" s="29"/>
      <c r="E885" s="18" t="s">
        <v>185</v>
      </c>
      <c r="F885" s="28">
        <f t="shared" si="17"/>
        <v>2</v>
      </c>
      <c r="G885" s="18" t="s">
        <v>284</v>
      </c>
      <c r="H885" s="28">
        <f t="shared" si="18"/>
        <v>3</v>
      </c>
      <c r="I885" s="33" t="s">
        <v>2762</v>
      </c>
      <c r="J885" s="30">
        <f t="shared" si="19"/>
        <v>1</v>
      </c>
      <c r="K885" s="33" t="s">
        <v>2762</v>
      </c>
      <c r="L885" s="18">
        <f t="shared" si="20"/>
        <v>1</v>
      </c>
    </row>
    <row r="886" spans="1:12" ht="14.25" customHeight="1" x14ac:dyDescent="0.2">
      <c r="A886" s="18" t="s">
        <v>3227</v>
      </c>
      <c r="B886" s="18">
        <f t="shared" si="16"/>
        <v>26</v>
      </c>
      <c r="C886" s="29"/>
      <c r="D886" s="29"/>
      <c r="E886" s="18" t="s">
        <v>3228</v>
      </c>
      <c r="F886" s="28">
        <f t="shared" si="17"/>
        <v>50</v>
      </c>
      <c r="G886" s="18" t="s">
        <v>185</v>
      </c>
      <c r="H886" s="28">
        <f t="shared" si="18"/>
        <v>2</v>
      </c>
      <c r="I886" s="33" t="s">
        <v>54</v>
      </c>
      <c r="J886" s="30">
        <f t="shared" si="19"/>
        <v>3</v>
      </c>
      <c r="K886" s="33" t="s">
        <v>2171</v>
      </c>
      <c r="L886" s="18">
        <f t="shared" si="20"/>
        <v>1</v>
      </c>
    </row>
    <row r="887" spans="1:12" ht="14.25" customHeight="1" x14ac:dyDescent="0.2">
      <c r="A887" s="18" t="s">
        <v>3500</v>
      </c>
      <c r="B887" s="18">
        <f t="shared" si="16"/>
        <v>1</v>
      </c>
      <c r="C887" s="29"/>
      <c r="D887" s="29"/>
      <c r="E887" s="18" t="s">
        <v>3500</v>
      </c>
      <c r="F887" s="28">
        <f t="shared" si="17"/>
        <v>1</v>
      </c>
      <c r="G887" s="18" t="s">
        <v>3500</v>
      </c>
      <c r="H887" s="28">
        <f t="shared" si="18"/>
        <v>1</v>
      </c>
      <c r="I887" s="33" t="s">
        <v>3500</v>
      </c>
      <c r="J887" s="30">
        <f t="shared" si="19"/>
        <v>1</v>
      </c>
      <c r="K887" s="33" t="s">
        <v>3500</v>
      </c>
      <c r="L887" s="18">
        <f t="shared" si="20"/>
        <v>1</v>
      </c>
    </row>
    <row r="888" spans="1:12" ht="14.25" customHeight="1" x14ac:dyDescent="0.2">
      <c r="A888" s="18" t="s">
        <v>3508</v>
      </c>
      <c r="B888" s="18">
        <f t="shared" si="16"/>
        <v>52</v>
      </c>
      <c r="C888" s="29"/>
      <c r="D888" s="29"/>
      <c r="E888" s="18" t="s">
        <v>3509</v>
      </c>
      <c r="F888" s="28">
        <f t="shared" si="17"/>
        <v>79</v>
      </c>
      <c r="G888" s="18" t="s">
        <v>52</v>
      </c>
      <c r="H888" s="28">
        <f t="shared" si="18"/>
        <v>1</v>
      </c>
      <c r="I888" s="33" t="s">
        <v>52</v>
      </c>
      <c r="J888" s="30">
        <f t="shared" si="19"/>
        <v>1</v>
      </c>
      <c r="K888" s="33" t="s">
        <v>52</v>
      </c>
      <c r="L888" s="18">
        <f t="shared" si="20"/>
        <v>1</v>
      </c>
    </row>
    <row r="889" spans="1:12" ht="14.25" customHeight="1" x14ac:dyDescent="0.2">
      <c r="A889" s="18" t="s">
        <v>1068</v>
      </c>
      <c r="B889" s="18">
        <f t="shared" si="16"/>
        <v>17</v>
      </c>
      <c r="C889" s="32">
        <v>6</v>
      </c>
      <c r="D889" s="32">
        <v>6</v>
      </c>
      <c r="E889" s="18" t="s">
        <v>4573</v>
      </c>
      <c r="F889" s="28">
        <f t="shared" si="17"/>
        <v>42</v>
      </c>
      <c r="G889" s="18" t="s">
        <v>4574</v>
      </c>
      <c r="H889" s="28">
        <f t="shared" si="18"/>
        <v>23</v>
      </c>
      <c r="I889" s="33" t="s">
        <v>52</v>
      </c>
      <c r="J889" s="30">
        <f t="shared" si="19"/>
        <v>1</v>
      </c>
      <c r="K889" s="33" t="s">
        <v>52</v>
      </c>
      <c r="L889" s="18">
        <f t="shared" si="20"/>
        <v>1</v>
      </c>
    </row>
    <row r="890" spans="1:12" ht="14.25" customHeight="1" x14ac:dyDescent="0.2">
      <c r="B890" s="18">
        <f t="shared" si="16"/>
        <v>0</v>
      </c>
      <c r="C890" s="29"/>
      <c r="D890" s="29"/>
      <c r="F890" s="28">
        <f t="shared" si="17"/>
        <v>0</v>
      </c>
      <c r="H890" s="28">
        <f t="shared" si="18"/>
        <v>0</v>
      </c>
      <c r="I890" s="33"/>
      <c r="J890" s="30">
        <f t="shared" si="19"/>
        <v>0</v>
      </c>
      <c r="K890" s="33"/>
      <c r="L890" s="18">
        <f t="shared" si="20"/>
        <v>0</v>
      </c>
    </row>
    <row r="891" spans="1:12" ht="14.25" customHeight="1" x14ac:dyDescent="0.2">
      <c r="B891" s="18">
        <f t="shared" si="16"/>
        <v>0</v>
      </c>
      <c r="C891" s="29"/>
      <c r="D891" s="29"/>
      <c r="F891" s="28">
        <f t="shared" si="17"/>
        <v>0</v>
      </c>
      <c r="H891" s="28">
        <f t="shared" si="18"/>
        <v>0</v>
      </c>
      <c r="I891" s="33"/>
      <c r="J891" s="30">
        <f t="shared" si="19"/>
        <v>0</v>
      </c>
      <c r="K891" s="33"/>
      <c r="L891" s="18">
        <f t="shared" si="20"/>
        <v>0</v>
      </c>
    </row>
    <row r="892" spans="1:12" ht="14.25" customHeight="1" x14ac:dyDescent="0.2">
      <c r="B892" s="18">
        <f t="shared" si="16"/>
        <v>0</v>
      </c>
      <c r="C892" s="29"/>
      <c r="D892" s="29"/>
      <c r="F892" s="28">
        <f t="shared" si="17"/>
        <v>0</v>
      </c>
      <c r="H892" s="28">
        <f t="shared" si="18"/>
        <v>0</v>
      </c>
      <c r="I892" s="33"/>
      <c r="J892" s="30">
        <f t="shared" si="19"/>
        <v>0</v>
      </c>
      <c r="K892" s="33"/>
      <c r="L892" s="18">
        <f t="shared" si="20"/>
        <v>0</v>
      </c>
    </row>
    <row r="893" spans="1:12" ht="14.25" customHeight="1" x14ac:dyDescent="0.2">
      <c r="B893" s="18">
        <f t="shared" si="16"/>
        <v>0</v>
      </c>
      <c r="C893" s="29"/>
      <c r="D893" s="29"/>
      <c r="F893" s="28">
        <f t="shared" si="17"/>
        <v>0</v>
      </c>
      <c r="H893" s="28">
        <f t="shared" si="18"/>
        <v>0</v>
      </c>
      <c r="I893" s="33"/>
      <c r="J893" s="30">
        <f t="shared" si="19"/>
        <v>0</v>
      </c>
      <c r="K893" s="33"/>
      <c r="L893" s="18">
        <f t="shared" si="20"/>
        <v>0</v>
      </c>
    </row>
    <row r="894" spans="1:12" ht="14.25" customHeight="1" x14ac:dyDescent="0.2">
      <c r="B894" s="18">
        <f t="shared" si="16"/>
        <v>0</v>
      </c>
      <c r="C894" s="29"/>
      <c r="D894" s="29"/>
      <c r="F894" s="28">
        <f t="shared" si="17"/>
        <v>0</v>
      </c>
      <c r="H894" s="28">
        <f t="shared" si="18"/>
        <v>0</v>
      </c>
      <c r="I894" s="33"/>
      <c r="J894" s="30">
        <f t="shared" si="19"/>
        <v>0</v>
      </c>
      <c r="K894" s="33"/>
      <c r="L894" s="18">
        <f t="shared" si="20"/>
        <v>0</v>
      </c>
    </row>
    <row r="895" spans="1:12" ht="14.25" customHeight="1" x14ac:dyDescent="0.2">
      <c r="B895" s="18">
        <f t="shared" si="16"/>
        <v>0</v>
      </c>
      <c r="C895" s="29"/>
      <c r="D895" s="29"/>
      <c r="F895" s="28">
        <f t="shared" si="17"/>
        <v>0</v>
      </c>
      <c r="H895" s="28">
        <f t="shared" si="18"/>
        <v>0</v>
      </c>
      <c r="I895" s="33"/>
      <c r="J895" s="30">
        <f t="shared" si="19"/>
        <v>0</v>
      </c>
      <c r="K895" s="33"/>
      <c r="L895" s="18">
        <f t="shared" si="20"/>
        <v>0</v>
      </c>
    </row>
    <row r="896" spans="1:12" ht="14.25" customHeight="1" x14ac:dyDescent="0.2">
      <c r="B896" s="18">
        <f t="shared" si="16"/>
        <v>0</v>
      </c>
      <c r="C896" s="29"/>
      <c r="D896" s="29"/>
      <c r="F896" s="28">
        <f t="shared" si="17"/>
        <v>0</v>
      </c>
      <c r="H896" s="28">
        <f t="shared" si="18"/>
        <v>0</v>
      </c>
      <c r="I896" s="33"/>
      <c r="J896" s="30">
        <f t="shared" si="19"/>
        <v>0</v>
      </c>
      <c r="K896" s="33"/>
      <c r="L896" s="18">
        <f t="shared" si="20"/>
        <v>0</v>
      </c>
    </row>
    <row r="897" spans="1:12" ht="14.25" customHeight="1" x14ac:dyDescent="0.2">
      <c r="B897" s="18">
        <f t="shared" si="16"/>
        <v>0</v>
      </c>
      <c r="C897" s="29"/>
      <c r="D897" s="29"/>
      <c r="F897" s="28">
        <f t="shared" si="17"/>
        <v>0</v>
      </c>
      <c r="H897" s="28">
        <f t="shared" si="18"/>
        <v>0</v>
      </c>
      <c r="I897" s="33"/>
      <c r="J897" s="30">
        <f t="shared" si="19"/>
        <v>0</v>
      </c>
      <c r="K897" s="33"/>
      <c r="L897" s="18">
        <f t="shared" si="20"/>
        <v>0</v>
      </c>
    </row>
    <row r="898" spans="1:12" ht="14.25" customHeight="1" x14ac:dyDescent="0.2">
      <c r="B898" s="18">
        <f t="shared" si="16"/>
        <v>0</v>
      </c>
      <c r="C898" s="29"/>
      <c r="D898" s="29"/>
      <c r="F898" s="28">
        <f t="shared" si="17"/>
        <v>0</v>
      </c>
      <c r="H898" s="28">
        <f t="shared" si="18"/>
        <v>0</v>
      </c>
      <c r="I898" s="33"/>
      <c r="J898" s="30">
        <f t="shared" si="19"/>
        <v>0</v>
      </c>
      <c r="K898" s="33"/>
      <c r="L898" s="18">
        <f t="shared" si="20"/>
        <v>0</v>
      </c>
    </row>
    <row r="899" spans="1:12" ht="14.25" customHeight="1" x14ac:dyDescent="0.2">
      <c r="B899" s="18">
        <f t="shared" si="16"/>
        <v>0</v>
      </c>
      <c r="C899" s="29"/>
      <c r="D899" s="29"/>
      <c r="F899" s="28">
        <f t="shared" si="17"/>
        <v>0</v>
      </c>
      <c r="H899" s="28">
        <f t="shared" si="18"/>
        <v>0</v>
      </c>
      <c r="I899" s="33"/>
      <c r="J899" s="30">
        <f t="shared" si="19"/>
        <v>0</v>
      </c>
      <c r="K899" s="33"/>
      <c r="L899" s="18">
        <f t="shared" si="20"/>
        <v>0</v>
      </c>
    </row>
    <row r="900" spans="1:12" ht="14.25" customHeight="1" x14ac:dyDescent="0.2">
      <c r="B900" s="18">
        <f t="shared" si="16"/>
        <v>0</v>
      </c>
      <c r="C900" s="29"/>
      <c r="D900" s="29"/>
      <c r="F900" s="28">
        <f t="shared" si="17"/>
        <v>0</v>
      </c>
      <c r="H900" s="28">
        <f t="shared" si="18"/>
        <v>0</v>
      </c>
      <c r="I900" s="33"/>
      <c r="J900" s="30">
        <f t="shared" si="19"/>
        <v>0</v>
      </c>
      <c r="K900" s="33"/>
      <c r="L900" s="18">
        <f t="shared" si="20"/>
        <v>0</v>
      </c>
    </row>
    <row r="901" spans="1:12" ht="14.25" customHeight="1" x14ac:dyDescent="0.2">
      <c r="B901" s="18">
        <f t="shared" si="16"/>
        <v>0</v>
      </c>
      <c r="C901" s="29"/>
      <c r="D901" s="29"/>
      <c r="F901" s="28">
        <f t="shared" si="17"/>
        <v>0</v>
      </c>
      <c r="H901" s="28">
        <f t="shared" si="18"/>
        <v>0</v>
      </c>
      <c r="I901" s="33"/>
      <c r="J901" s="30">
        <f t="shared" si="19"/>
        <v>0</v>
      </c>
      <c r="K901" s="33"/>
      <c r="L901" s="18">
        <f t="shared" si="20"/>
        <v>0</v>
      </c>
    </row>
    <row r="902" spans="1:12" ht="14.25" customHeight="1" x14ac:dyDescent="0.2">
      <c r="B902" s="18">
        <f t="shared" si="16"/>
        <v>0</v>
      </c>
      <c r="C902" s="29"/>
      <c r="D902" s="29"/>
      <c r="F902" s="28">
        <f t="shared" si="17"/>
        <v>0</v>
      </c>
      <c r="H902" s="28">
        <f t="shared" si="18"/>
        <v>0</v>
      </c>
      <c r="I902" s="33"/>
      <c r="J902" s="30">
        <f t="shared" si="19"/>
        <v>0</v>
      </c>
      <c r="K902" s="33"/>
      <c r="L902" s="18">
        <f t="shared" si="20"/>
        <v>0</v>
      </c>
    </row>
    <row r="903" spans="1:12" ht="14.25" customHeight="1" x14ac:dyDescent="0.2">
      <c r="B903" s="18">
        <f t="shared" si="16"/>
        <v>0</v>
      </c>
      <c r="C903" s="29"/>
      <c r="D903" s="29"/>
      <c r="F903" s="28">
        <f t="shared" si="17"/>
        <v>0</v>
      </c>
      <c r="H903" s="28">
        <f t="shared" si="18"/>
        <v>0</v>
      </c>
      <c r="I903" s="33"/>
      <c r="J903" s="30">
        <f t="shared" si="19"/>
        <v>0</v>
      </c>
      <c r="K903" s="33"/>
      <c r="L903" s="18">
        <f t="shared" si="20"/>
        <v>0</v>
      </c>
    </row>
    <row r="904" spans="1:12" ht="14.25" customHeight="1" x14ac:dyDescent="0.2">
      <c r="B904" s="18">
        <f t="shared" si="16"/>
        <v>0</v>
      </c>
      <c r="C904" s="29"/>
      <c r="D904" s="29"/>
      <c r="F904" s="28">
        <f t="shared" si="17"/>
        <v>0</v>
      </c>
      <c r="H904" s="28">
        <f t="shared" si="18"/>
        <v>0</v>
      </c>
      <c r="I904" s="33"/>
      <c r="J904" s="30">
        <f t="shared" si="19"/>
        <v>0</v>
      </c>
      <c r="K904" s="33"/>
      <c r="L904" s="18">
        <f t="shared" si="20"/>
        <v>0</v>
      </c>
    </row>
    <row r="905" spans="1:12" ht="14.25" customHeight="1" x14ac:dyDescent="0.2">
      <c r="B905" s="18">
        <f t="shared" si="16"/>
        <v>0</v>
      </c>
      <c r="C905" s="29"/>
      <c r="D905" s="29"/>
      <c r="F905" s="28">
        <f t="shared" si="17"/>
        <v>0</v>
      </c>
      <c r="H905" s="28">
        <f t="shared" si="18"/>
        <v>0</v>
      </c>
      <c r="I905" s="33"/>
      <c r="J905" s="30">
        <f t="shared" si="19"/>
        <v>0</v>
      </c>
      <c r="K905" s="33"/>
      <c r="L905" s="18">
        <f t="shared" si="20"/>
        <v>0</v>
      </c>
    </row>
    <row r="906" spans="1:12" ht="14.25" customHeight="1" x14ac:dyDescent="0.2">
      <c r="B906" s="18">
        <f t="shared" si="16"/>
        <v>0</v>
      </c>
      <c r="C906" s="29"/>
      <c r="D906" s="29"/>
      <c r="F906" s="28">
        <f t="shared" si="17"/>
        <v>0</v>
      </c>
      <c r="H906" s="28">
        <f t="shared" si="18"/>
        <v>0</v>
      </c>
      <c r="I906" s="33"/>
      <c r="J906" s="30">
        <f t="shared" si="19"/>
        <v>0</v>
      </c>
      <c r="K906" s="33"/>
      <c r="L906" s="18">
        <f t="shared" si="20"/>
        <v>0</v>
      </c>
    </row>
    <row r="907" spans="1:12" ht="14.25" customHeight="1" x14ac:dyDescent="0.2">
      <c r="A907" s="18" t="s">
        <v>3311</v>
      </c>
      <c r="B907" s="18">
        <f t="shared" si="16"/>
        <v>242</v>
      </c>
      <c r="C907" s="29"/>
      <c r="D907" s="29"/>
      <c r="E907" s="18" t="s">
        <v>3312</v>
      </c>
      <c r="F907" s="28">
        <f t="shared" si="17"/>
        <v>81</v>
      </c>
      <c r="G907" s="18" t="s">
        <v>3313</v>
      </c>
      <c r="H907" s="28">
        <f t="shared" si="18"/>
        <v>257</v>
      </c>
      <c r="I907" s="33" t="s">
        <v>3314</v>
      </c>
      <c r="J907" s="30">
        <f t="shared" si="19"/>
        <v>99</v>
      </c>
      <c r="K907" s="33"/>
      <c r="L907" s="18">
        <f t="shared" si="20"/>
        <v>0</v>
      </c>
    </row>
    <row r="908" spans="1:12" ht="14.25" customHeight="1" x14ac:dyDescent="0.2">
      <c r="B908" s="18">
        <f t="shared" si="16"/>
        <v>0</v>
      </c>
      <c r="C908" s="29"/>
      <c r="D908" s="29"/>
      <c r="F908" s="28">
        <f t="shared" si="17"/>
        <v>0</v>
      </c>
      <c r="H908" s="28">
        <f t="shared" si="18"/>
        <v>0</v>
      </c>
      <c r="I908" s="33"/>
      <c r="J908" s="30">
        <f t="shared" si="19"/>
        <v>0</v>
      </c>
      <c r="K908" s="33"/>
      <c r="L908" s="18">
        <f t="shared" si="20"/>
        <v>0</v>
      </c>
    </row>
    <row r="909" spans="1:12" ht="14.25" customHeight="1" x14ac:dyDescent="0.2">
      <c r="B909" s="18">
        <f t="shared" si="16"/>
        <v>0</v>
      </c>
      <c r="C909" s="29"/>
      <c r="D909" s="29"/>
      <c r="F909" s="28">
        <f t="shared" si="17"/>
        <v>0</v>
      </c>
      <c r="H909" s="28">
        <f t="shared" si="18"/>
        <v>0</v>
      </c>
      <c r="I909" s="33"/>
      <c r="J909" s="30">
        <f t="shared" si="19"/>
        <v>0</v>
      </c>
      <c r="K909" s="33"/>
      <c r="L909" s="18">
        <f t="shared" si="20"/>
        <v>0</v>
      </c>
    </row>
    <row r="910" spans="1:12" ht="14.25" customHeight="1" x14ac:dyDescent="0.2">
      <c r="B910" s="18">
        <f t="shared" si="16"/>
        <v>0</v>
      </c>
      <c r="C910" s="29"/>
      <c r="D910" s="29"/>
      <c r="F910" s="28">
        <f t="shared" si="17"/>
        <v>0</v>
      </c>
      <c r="H910" s="28">
        <f t="shared" si="18"/>
        <v>0</v>
      </c>
      <c r="I910" s="33"/>
      <c r="J910" s="30">
        <f t="shared" si="19"/>
        <v>0</v>
      </c>
      <c r="K910" s="33"/>
      <c r="L910" s="18">
        <f t="shared" si="20"/>
        <v>0</v>
      </c>
    </row>
    <row r="911" spans="1:12" ht="14.25" customHeight="1" x14ac:dyDescent="0.2">
      <c r="B911" s="18">
        <f t="shared" si="16"/>
        <v>0</v>
      </c>
      <c r="C911" s="29"/>
      <c r="D911" s="29"/>
      <c r="F911" s="28">
        <f t="shared" si="17"/>
        <v>0</v>
      </c>
      <c r="H911" s="28">
        <f t="shared" si="18"/>
        <v>0</v>
      </c>
      <c r="I911" s="33"/>
      <c r="J911" s="30">
        <f t="shared" si="19"/>
        <v>0</v>
      </c>
      <c r="K911" s="33"/>
      <c r="L911" s="18">
        <f t="shared" si="20"/>
        <v>0</v>
      </c>
    </row>
    <row r="912" spans="1:12" ht="14.25" customHeight="1" x14ac:dyDescent="0.2">
      <c r="B912" s="18">
        <f t="shared" si="16"/>
        <v>0</v>
      </c>
      <c r="C912" s="29"/>
      <c r="D912" s="29"/>
      <c r="F912" s="28">
        <f t="shared" si="17"/>
        <v>0</v>
      </c>
      <c r="H912" s="28">
        <f t="shared" si="18"/>
        <v>0</v>
      </c>
      <c r="I912" s="33"/>
      <c r="J912" s="30">
        <f t="shared" si="19"/>
        <v>0</v>
      </c>
      <c r="K912" s="33"/>
      <c r="L912" s="18">
        <f t="shared" si="20"/>
        <v>0</v>
      </c>
    </row>
    <row r="913" spans="1:12" ht="14.25" customHeight="1" x14ac:dyDescent="0.2">
      <c r="B913" s="18">
        <f t="shared" si="16"/>
        <v>0</v>
      </c>
      <c r="C913" s="29"/>
      <c r="D913" s="29"/>
      <c r="F913" s="28">
        <f t="shared" si="17"/>
        <v>0</v>
      </c>
      <c r="H913" s="28">
        <f t="shared" si="18"/>
        <v>0</v>
      </c>
      <c r="I913" s="33"/>
      <c r="J913" s="30">
        <f t="shared" si="19"/>
        <v>0</v>
      </c>
      <c r="K913" s="33"/>
      <c r="L913" s="18">
        <f t="shared" si="20"/>
        <v>0</v>
      </c>
    </row>
    <row r="914" spans="1:12" ht="14.25" customHeight="1" x14ac:dyDescent="0.2">
      <c r="B914" s="18">
        <f t="shared" si="16"/>
        <v>0</v>
      </c>
      <c r="C914" s="29"/>
      <c r="D914" s="29"/>
      <c r="F914" s="28">
        <f t="shared" si="17"/>
        <v>0</v>
      </c>
      <c r="H914" s="28">
        <f t="shared" si="18"/>
        <v>0</v>
      </c>
      <c r="I914" s="33"/>
      <c r="J914" s="30">
        <f t="shared" si="19"/>
        <v>0</v>
      </c>
      <c r="K914" s="33"/>
      <c r="L914" s="18">
        <f t="shared" si="20"/>
        <v>0</v>
      </c>
    </row>
    <row r="915" spans="1:12" ht="14.25" customHeight="1" x14ac:dyDescent="0.2">
      <c r="B915" s="18">
        <f t="shared" si="16"/>
        <v>0</v>
      </c>
      <c r="C915" s="29"/>
      <c r="D915" s="29"/>
      <c r="F915" s="28">
        <f t="shared" si="17"/>
        <v>0</v>
      </c>
      <c r="H915" s="28">
        <f t="shared" si="18"/>
        <v>0</v>
      </c>
      <c r="I915" s="33"/>
      <c r="J915" s="30">
        <f t="shared" si="19"/>
        <v>0</v>
      </c>
      <c r="K915" s="33"/>
      <c r="L915" s="18">
        <f t="shared" si="20"/>
        <v>0</v>
      </c>
    </row>
    <row r="916" spans="1:12" ht="14.25" customHeight="1" x14ac:dyDescent="0.2">
      <c r="B916" s="18">
        <f t="shared" si="16"/>
        <v>0</v>
      </c>
      <c r="C916" s="29"/>
      <c r="D916" s="29"/>
      <c r="F916" s="28">
        <f t="shared" si="17"/>
        <v>0</v>
      </c>
      <c r="H916" s="28">
        <f t="shared" si="18"/>
        <v>0</v>
      </c>
      <c r="I916" s="33"/>
      <c r="J916" s="30">
        <f t="shared" si="19"/>
        <v>0</v>
      </c>
      <c r="K916" s="33"/>
      <c r="L916" s="18">
        <f t="shared" si="20"/>
        <v>0</v>
      </c>
    </row>
    <row r="917" spans="1:12" ht="14.25" customHeight="1" x14ac:dyDescent="0.2">
      <c r="B917" s="18">
        <f t="shared" si="16"/>
        <v>0</v>
      </c>
      <c r="C917" s="29"/>
      <c r="D917" s="29"/>
      <c r="F917" s="28">
        <f t="shared" si="17"/>
        <v>0</v>
      </c>
      <c r="H917" s="28">
        <f t="shared" si="18"/>
        <v>0</v>
      </c>
      <c r="I917" s="33"/>
      <c r="J917" s="30">
        <f t="shared" si="19"/>
        <v>0</v>
      </c>
      <c r="K917" s="33"/>
      <c r="L917" s="18">
        <f t="shared" si="20"/>
        <v>0</v>
      </c>
    </row>
    <row r="918" spans="1:12" ht="14.25" customHeight="1" x14ac:dyDescent="0.2">
      <c r="B918" s="18">
        <f t="shared" si="16"/>
        <v>0</v>
      </c>
      <c r="C918" s="29">
        <v>-99</v>
      </c>
      <c r="D918" s="29"/>
      <c r="F918" s="28">
        <f t="shared" si="17"/>
        <v>0</v>
      </c>
      <c r="H918" s="28">
        <f t="shared" si="18"/>
        <v>0</v>
      </c>
      <c r="I918" s="33"/>
      <c r="J918" s="30">
        <f t="shared" si="19"/>
        <v>0</v>
      </c>
      <c r="K918" s="33"/>
      <c r="L918" s="18">
        <f t="shared" si="20"/>
        <v>0</v>
      </c>
    </row>
    <row r="919" spans="1:12" ht="14.25" customHeight="1" x14ac:dyDescent="0.2">
      <c r="B919" s="18">
        <f t="shared" si="16"/>
        <v>0</v>
      </c>
      <c r="C919" s="29"/>
      <c r="D919" s="29"/>
      <c r="F919" s="28">
        <f t="shared" si="17"/>
        <v>0</v>
      </c>
      <c r="H919" s="28">
        <f t="shared" si="18"/>
        <v>0</v>
      </c>
      <c r="I919" s="33"/>
      <c r="J919" s="30">
        <f t="shared" si="19"/>
        <v>0</v>
      </c>
      <c r="K919" s="33"/>
      <c r="L919" s="18">
        <f t="shared" si="20"/>
        <v>0</v>
      </c>
    </row>
    <row r="920" spans="1:12" ht="14.25" customHeight="1" x14ac:dyDescent="0.2">
      <c r="B920" s="18">
        <f t="shared" si="16"/>
        <v>0</v>
      </c>
      <c r="C920" s="29"/>
      <c r="D920" s="29"/>
      <c r="F920" s="28">
        <f t="shared" si="17"/>
        <v>0</v>
      </c>
      <c r="H920" s="28">
        <f t="shared" si="18"/>
        <v>0</v>
      </c>
      <c r="I920" s="33"/>
      <c r="J920" s="30">
        <f t="shared" si="19"/>
        <v>0</v>
      </c>
      <c r="K920" s="33"/>
      <c r="L920" s="18">
        <f t="shared" si="20"/>
        <v>0</v>
      </c>
    </row>
    <row r="921" spans="1:12" ht="14.25" customHeight="1" x14ac:dyDescent="0.2">
      <c r="B921" s="18">
        <f t="shared" si="16"/>
        <v>0</v>
      </c>
      <c r="C921" s="29"/>
      <c r="D921" s="29"/>
      <c r="F921" s="28">
        <f t="shared" si="17"/>
        <v>0</v>
      </c>
      <c r="H921" s="28">
        <f t="shared" si="18"/>
        <v>0</v>
      </c>
      <c r="I921" s="33"/>
      <c r="J921" s="30">
        <f t="shared" si="19"/>
        <v>0</v>
      </c>
      <c r="K921" s="33"/>
      <c r="L921" s="18">
        <f t="shared" si="20"/>
        <v>0</v>
      </c>
    </row>
    <row r="922" spans="1:12" ht="14.25" customHeight="1" x14ac:dyDescent="0.2">
      <c r="B922" s="18">
        <f t="shared" si="16"/>
        <v>0</v>
      </c>
      <c r="C922" s="29"/>
      <c r="D922" s="29"/>
      <c r="F922" s="28">
        <f t="shared" si="17"/>
        <v>0</v>
      </c>
      <c r="H922" s="28">
        <f t="shared" si="18"/>
        <v>0</v>
      </c>
      <c r="I922" s="33"/>
      <c r="J922" s="30">
        <f t="shared" si="19"/>
        <v>0</v>
      </c>
      <c r="K922" s="33"/>
      <c r="L922" s="18">
        <f t="shared" si="20"/>
        <v>0</v>
      </c>
    </row>
    <row r="923" spans="1:12" ht="14.25" customHeight="1" x14ac:dyDescent="0.2">
      <c r="B923" s="18">
        <f t="shared" si="16"/>
        <v>0</v>
      </c>
      <c r="C923" s="32"/>
      <c r="D923" s="32"/>
      <c r="F923" s="28">
        <f t="shared" si="17"/>
        <v>0</v>
      </c>
      <c r="H923" s="28">
        <f t="shared" si="18"/>
        <v>0</v>
      </c>
      <c r="I923" s="33"/>
      <c r="J923" s="30">
        <f t="shared" si="19"/>
        <v>0</v>
      </c>
      <c r="K923" s="33"/>
      <c r="L923" s="18">
        <f t="shared" si="20"/>
        <v>0</v>
      </c>
    </row>
    <row r="924" spans="1:12" ht="14.25" customHeight="1" x14ac:dyDescent="0.2">
      <c r="B924" s="18">
        <f t="shared" si="16"/>
        <v>0</v>
      </c>
      <c r="C924" s="29"/>
      <c r="D924" s="29"/>
      <c r="F924" s="28">
        <f t="shared" si="17"/>
        <v>0</v>
      </c>
      <c r="H924" s="28">
        <f t="shared" si="18"/>
        <v>0</v>
      </c>
      <c r="I924" s="33"/>
      <c r="J924" s="30">
        <f t="shared" si="19"/>
        <v>0</v>
      </c>
      <c r="K924" s="33"/>
      <c r="L924" s="18">
        <f t="shared" si="20"/>
        <v>0</v>
      </c>
    </row>
    <row r="925" spans="1:12" ht="14.25" customHeight="1" x14ac:dyDescent="0.2">
      <c r="B925" s="18">
        <f t="shared" si="16"/>
        <v>0</v>
      </c>
      <c r="C925" s="29"/>
      <c r="D925" s="29"/>
      <c r="F925" s="28">
        <f t="shared" si="17"/>
        <v>0</v>
      </c>
      <c r="H925" s="28">
        <f t="shared" si="18"/>
        <v>0</v>
      </c>
      <c r="I925" s="33"/>
      <c r="J925" s="30">
        <f t="shared" si="19"/>
        <v>0</v>
      </c>
      <c r="K925" s="33"/>
      <c r="L925" s="18">
        <f t="shared" si="20"/>
        <v>0</v>
      </c>
    </row>
    <row r="926" spans="1:12" ht="14.25" customHeight="1" x14ac:dyDescent="0.2">
      <c r="A926" s="2"/>
      <c r="C926" s="3"/>
      <c r="D926" s="3"/>
      <c r="E926" s="59" t="s">
        <v>0</v>
      </c>
      <c r="F926" s="59"/>
      <c r="G926" s="59"/>
      <c r="H926" s="59"/>
      <c r="I926" s="8" t="s">
        <v>1</v>
      </c>
      <c r="J926" s="8"/>
      <c r="K926" s="8"/>
    </row>
    <row r="927" spans="1:12" ht="14.25" customHeight="1" x14ac:dyDescent="0.2">
      <c r="A927" s="12" t="s">
        <v>14</v>
      </c>
      <c r="B927" s="12"/>
      <c r="C927" s="13" t="s">
        <v>0</v>
      </c>
      <c r="D927" s="13" t="s">
        <v>1</v>
      </c>
      <c r="E927" s="12" t="s">
        <v>16</v>
      </c>
      <c r="F927" s="12"/>
      <c r="G927" s="12" t="s">
        <v>18</v>
      </c>
      <c r="H927" s="12"/>
      <c r="I927" s="12" t="s">
        <v>20</v>
      </c>
      <c r="J927" s="12"/>
      <c r="K927" s="12" t="s">
        <v>22</v>
      </c>
    </row>
    <row r="928" spans="1:12" ht="14.25" customHeight="1" x14ac:dyDescent="0.2">
      <c r="A928" s="19">
        <f>COUNTIF(B948:B1871,"-99")</f>
        <v>0</v>
      </c>
      <c r="B928" s="20"/>
      <c r="C928" s="19"/>
      <c r="D928" s="19"/>
      <c r="E928" s="19">
        <f>COUNTIF(F948:F1871,"-99")</f>
        <v>0</v>
      </c>
      <c r="F928" s="19"/>
      <c r="G928" s="19">
        <f>COUNTIF(H948:H1871,"-99")</f>
        <v>0</v>
      </c>
      <c r="H928" s="19"/>
      <c r="I928" s="19">
        <f>COUNTIF(J948:J1871,"-99")</f>
        <v>0</v>
      </c>
      <c r="J928" s="19"/>
      <c r="K928" s="19">
        <f>COUNTIF(L948:L1871,"-99")</f>
        <v>0</v>
      </c>
    </row>
    <row r="929" spans="1:11" ht="14.25" customHeight="1" x14ac:dyDescent="0.2">
      <c r="A929" s="19">
        <f>COUNTIF(B948:B1872,"-999")</f>
        <v>0</v>
      </c>
      <c r="B929" s="20"/>
      <c r="C929" s="19"/>
      <c r="D929" s="19"/>
      <c r="E929" s="19">
        <f>COUNTIF(F948:F1872,"-999")</f>
        <v>0</v>
      </c>
      <c r="F929" s="19"/>
      <c r="G929" s="19">
        <f>COUNTIF(H948:H1872,"-999")</f>
        <v>0</v>
      </c>
      <c r="H929" s="19"/>
      <c r="I929" s="19">
        <f>COUNTIF(J948:J1872,"-999")</f>
        <v>0</v>
      </c>
      <c r="J929" s="19"/>
      <c r="K929" s="19">
        <f>COUNTIF(L948:L1872,"-999")</f>
        <v>0</v>
      </c>
    </row>
    <row r="930" spans="1:11" ht="14.25" customHeight="1" x14ac:dyDescent="0.2">
      <c r="A930" s="19">
        <f>COUNTIF(B948:B1872,"13")</f>
        <v>0</v>
      </c>
      <c r="B930" s="20"/>
      <c r="C930" s="19"/>
      <c r="D930" s="19"/>
      <c r="E930" s="19">
        <f>COUNTIF(F948:F1872,"13")</f>
        <v>0</v>
      </c>
      <c r="F930" s="23"/>
      <c r="G930" s="19">
        <f>COUNTIF(H948:H1872,"13")</f>
        <v>0</v>
      </c>
      <c r="H930" s="19"/>
      <c r="I930" s="19">
        <f>COUNTIF(J948:J1872,"13")</f>
        <v>0</v>
      </c>
      <c r="J930" s="19"/>
      <c r="K930" s="19">
        <f>COUNTIF(L948:L1872,"13")</f>
        <v>0</v>
      </c>
    </row>
    <row r="931" spans="1:11" ht="14.25" customHeight="1" x14ac:dyDescent="0.2">
      <c r="A931" s="19">
        <f>COUNTIF(B948:B1872,"1")</f>
        <v>0</v>
      </c>
      <c r="B931" s="20"/>
      <c r="C931" s="19"/>
      <c r="D931" s="19"/>
      <c r="E931" s="19">
        <f>COUNTIF(F948:F1872,"1")</f>
        <v>0</v>
      </c>
      <c r="F931" s="19"/>
      <c r="G931" s="19">
        <f>COUNTIF(H948:H1872,"1")</f>
        <v>0</v>
      </c>
      <c r="H931" s="19"/>
      <c r="I931" s="19">
        <f>COUNTIF(J948:J1872,"1")</f>
        <v>0</v>
      </c>
      <c r="J931" s="19"/>
      <c r="K931" s="19">
        <f>COUNTIF(L948:L1872,"1")</f>
        <v>0</v>
      </c>
    </row>
    <row r="932" spans="1:11" ht="14.25" customHeight="1" x14ac:dyDescent="0.2">
      <c r="A932" s="19">
        <f>COUNTIF(B948:B1872,"2")</f>
        <v>0</v>
      </c>
      <c r="B932" s="20"/>
      <c r="C932" s="19"/>
      <c r="D932" s="19"/>
      <c r="E932" s="19">
        <f>COUNTIF(F948:F1872,"2")</f>
        <v>0</v>
      </c>
      <c r="F932" s="19"/>
      <c r="G932" s="19">
        <f>COUNTIF(H948:H1872,"2")</f>
        <v>0</v>
      </c>
      <c r="H932" s="19"/>
      <c r="I932" s="19">
        <f>COUNTIF(J948:J1872,"2")</f>
        <v>0</v>
      </c>
      <c r="J932" s="19"/>
      <c r="K932" s="19">
        <f>COUNTIF(L948:L1872,"2")</f>
        <v>0</v>
      </c>
    </row>
    <row r="933" spans="1:11" ht="14.25" customHeight="1" x14ac:dyDescent="0.2">
      <c r="A933" s="19">
        <f>COUNTIF(B948:B1872,"3")</f>
        <v>0</v>
      </c>
      <c r="B933" s="20"/>
      <c r="C933" s="19"/>
      <c r="D933" s="19"/>
      <c r="E933" s="19">
        <f>COUNTIF(F948:F1872,"3")</f>
        <v>0</v>
      </c>
      <c r="F933" s="19"/>
      <c r="G933" s="19">
        <f>COUNTIF(H948:H1872,"3")</f>
        <v>0</v>
      </c>
      <c r="H933" s="19"/>
      <c r="I933" s="19">
        <f>COUNTIF(J948:J1872,"3")</f>
        <v>0</v>
      </c>
      <c r="J933" s="19"/>
      <c r="K933" s="19">
        <f>COUNTIF(L948:L1872,"3")</f>
        <v>0</v>
      </c>
    </row>
    <row r="934" spans="1:11" ht="14.25" customHeight="1" x14ac:dyDescent="0.2">
      <c r="A934" s="19">
        <f>COUNTIF(B948:B1872,"4+")</f>
        <v>0</v>
      </c>
      <c r="B934" s="20"/>
      <c r="C934" s="19"/>
      <c r="D934" s="19"/>
      <c r="E934" s="19">
        <f>COUNTIF(F948:F1872,"4+")</f>
        <v>0</v>
      </c>
      <c r="F934" s="19"/>
      <c r="G934" s="19">
        <f>COUNTIF(H948:H1872,"4+")</f>
        <v>0</v>
      </c>
      <c r="H934" s="19"/>
      <c r="I934" s="19">
        <f>COUNTIF(J948:J1872,"4+")</f>
        <v>0</v>
      </c>
      <c r="J934" s="19"/>
      <c r="K934" s="19">
        <f>COUNTIF(L948:L1872,"4+")</f>
        <v>0</v>
      </c>
    </row>
    <row r="935" spans="1:11" ht="14.25" customHeight="1" x14ac:dyDescent="0.2">
      <c r="A935" s="19">
        <f>COUNTIF(B948:B1872,"4-")</f>
        <v>0</v>
      </c>
      <c r="B935" s="20"/>
      <c r="C935" s="19"/>
      <c r="D935" s="19"/>
      <c r="E935" s="19">
        <f>COUNTIF(F948:F1872,"4-")</f>
        <v>0</v>
      </c>
      <c r="F935" s="19"/>
      <c r="G935" s="19">
        <f>COUNTIF(H948:H1872,"4-")</f>
        <v>0</v>
      </c>
      <c r="H935" s="19"/>
      <c r="I935" s="19">
        <f>COUNTIF(J948:J1872,"4-")</f>
        <v>0</v>
      </c>
      <c r="J935" s="19"/>
      <c r="K935" s="19">
        <f>COUNTIF(L948:L1872,"4-")</f>
        <v>0</v>
      </c>
    </row>
    <row r="936" spans="1:11" ht="14.25" customHeight="1" x14ac:dyDescent="0.2">
      <c r="A936" s="19">
        <f>COUNTIF(B948:B1872,"5+")</f>
        <v>0</v>
      </c>
      <c r="B936" s="20"/>
      <c r="C936" s="19"/>
      <c r="D936" s="19"/>
      <c r="E936" s="19">
        <f>COUNTIF(F948:F1872,"5+")</f>
        <v>0</v>
      </c>
      <c r="F936" s="19"/>
      <c r="G936" s="19">
        <f>COUNTIF(H948:H1872,"5+")</f>
        <v>0</v>
      </c>
      <c r="H936" s="19"/>
      <c r="I936" s="19">
        <f>COUNTIF(J948:J1872,"5+")</f>
        <v>0</v>
      </c>
      <c r="J936" s="19"/>
      <c r="K936" s="19">
        <f>COUNTIF(L948:L1872,"5+")</f>
        <v>0</v>
      </c>
    </row>
    <row r="937" spans="1:11" ht="14.25" customHeight="1" x14ac:dyDescent="0.2">
      <c r="A937" s="19">
        <f>COUNTIF(B948:B1872,"5-")</f>
        <v>0</v>
      </c>
      <c r="B937" s="20"/>
      <c r="C937" s="19"/>
      <c r="D937" s="19"/>
      <c r="E937" s="19">
        <f>COUNTIF(F948:F1872,"5-")</f>
        <v>0</v>
      </c>
      <c r="F937" s="19"/>
      <c r="G937" s="19">
        <f>COUNTIF(H948:H1872,"5-")</f>
        <v>0</v>
      </c>
      <c r="H937" s="19"/>
      <c r="I937" s="19">
        <f>COUNTIF(J948:J1872,"5-")</f>
        <v>0</v>
      </c>
      <c r="J937" s="19"/>
      <c r="K937" s="19">
        <f>COUNTIF(L948:L1872,"5-")</f>
        <v>0</v>
      </c>
    </row>
    <row r="938" spans="1:11" ht="14.25" customHeight="1" x14ac:dyDescent="0.2">
      <c r="A938" s="19">
        <f>COUNTIF(B948:B1872,"6")</f>
        <v>0</v>
      </c>
      <c r="B938" s="20"/>
      <c r="C938" s="19"/>
      <c r="D938" s="19"/>
      <c r="E938" s="19">
        <f>COUNTIF(F948:F1872,"6")</f>
        <v>0</v>
      </c>
      <c r="F938" s="19"/>
      <c r="G938" s="19">
        <f>COUNTIF(H948:H1872,"6")</f>
        <v>0</v>
      </c>
      <c r="H938" s="19"/>
      <c r="I938" s="19">
        <f>COUNTIF(J948:J1872,"6")</f>
        <v>0</v>
      </c>
      <c r="J938" s="19"/>
      <c r="K938" s="19">
        <f>COUNTIF(L948:L1872,"6")</f>
        <v>0</v>
      </c>
    </row>
    <row r="939" spans="1:11" ht="14.25" customHeight="1" x14ac:dyDescent="0.2">
      <c r="A939" s="19">
        <f>COUNTIF(B948:B1872,"7")</f>
        <v>0</v>
      </c>
      <c r="B939" s="20"/>
      <c r="C939" s="19"/>
      <c r="D939" s="19"/>
      <c r="E939" s="19">
        <f>COUNTIF(F948:F1872,"7")</f>
        <v>0</v>
      </c>
      <c r="F939" s="19"/>
      <c r="G939" s="19">
        <f>COUNTIF(H948:H1872,"7")</f>
        <v>0</v>
      </c>
      <c r="H939" s="19"/>
      <c r="I939" s="19">
        <f>COUNTIF(J948:J1872,"7")</f>
        <v>0</v>
      </c>
      <c r="J939" s="19"/>
      <c r="K939" s="19">
        <f>COUNTIF(L948:L1872,"7")</f>
        <v>0</v>
      </c>
    </row>
    <row r="940" spans="1:11" ht="14.25" customHeight="1" x14ac:dyDescent="0.2">
      <c r="A940" s="19">
        <f>COUNTIF(B948:B1872,"8")</f>
        <v>0</v>
      </c>
      <c r="B940" s="20"/>
      <c r="C940" s="19"/>
      <c r="D940" s="19"/>
      <c r="E940" s="19">
        <f>COUNTIF(F948:F1872,"8")</f>
        <v>0</v>
      </c>
      <c r="F940" s="19"/>
      <c r="G940" s="19">
        <f>COUNTIF(H948:H1872,"8")</f>
        <v>0</v>
      </c>
      <c r="H940" s="19"/>
      <c r="I940" s="19">
        <f>COUNTIF(J948:J1872,"8")</f>
        <v>0</v>
      </c>
      <c r="J940" s="19"/>
      <c r="K940" s="19">
        <f>COUNTIF(L948:L1872,"8")</f>
        <v>0</v>
      </c>
    </row>
    <row r="941" spans="1:11" ht="14.25" customHeight="1" x14ac:dyDescent="0.2">
      <c r="A941" s="19">
        <f>COUNTIF(B948:B1872,"9")</f>
        <v>0</v>
      </c>
      <c r="B941" s="20"/>
      <c r="C941" s="19"/>
      <c r="D941" s="19"/>
      <c r="E941" s="19">
        <f>COUNTIF(F948:F1872,"9")</f>
        <v>0</v>
      </c>
      <c r="F941" s="19"/>
      <c r="G941" s="19">
        <f>COUNTIF(H948:H1872,"9")</f>
        <v>0</v>
      </c>
      <c r="H941" s="19"/>
      <c r="I941" s="19">
        <f>COUNTIF(J948:J1872,"9")</f>
        <v>0</v>
      </c>
      <c r="J941" s="19"/>
      <c r="K941" s="19">
        <f>COUNTIF(L948:L1872,"9")</f>
        <v>0</v>
      </c>
    </row>
    <row r="942" spans="1:11" ht="14.25" customHeight="1" x14ac:dyDescent="0.2">
      <c r="A942" s="19">
        <f>COUNTIF(B948:B1872,"10")</f>
        <v>0</v>
      </c>
      <c r="B942" s="20"/>
      <c r="C942" s="19"/>
      <c r="D942" s="19"/>
      <c r="E942" s="19">
        <f>COUNTIF(F948:F1872,"10")</f>
        <v>0</v>
      </c>
      <c r="F942" s="19"/>
      <c r="G942" s="19">
        <f>COUNTIF(H948:H1872,"10")</f>
        <v>0</v>
      </c>
      <c r="H942" s="19"/>
      <c r="I942" s="19">
        <f>COUNTIF(J948:J1872,"10")</f>
        <v>0</v>
      </c>
      <c r="J942" s="19"/>
      <c r="K942" s="19">
        <f>COUNTIF(L948:L1872,"10")</f>
        <v>0</v>
      </c>
    </row>
    <row r="943" spans="1:11" ht="14.25" customHeight="1" x14ac:dyDescent="0.2">
      <c r="A943" s="19">
        <f>COUNTIF(B948:B1872,"11")</f>
        <v>0</v>
      </c>
      <c r="B943" s="20"/>
      <c r="C943" s="19"/>
      <c r="D943" s="19"/>
      <c r="E943" s="19">
        <f>COUNTIF(F948:F1872,"11")</f>
        <v>0</v>
      </c>
      <c r="F943" s="19"/>
      <c r="G943" s="19">
        <f>COUNTIF(H948:H1872,"11")</f>
        <v>0</v>
      </c>
      <c r="H943" s="19"/>
      <c r="I943" s="19">
        <f>COUNTIF(J948:J1872,"11")</f>
        <v>0</v>
      </c>
      <c r="J943" s="19"/>
      <c r="K943" s="19">
        <f>COUNTIF(L948:L1872,"11")</f>
        <v>0</v>
      </c>
    </row>
    <row r="944" spans="1:11" ht="14.25" customHeight="1" x14ac:dyDescent="0.2">
      <c r="A944" s="19">
        <f>COUNTIF(B948:B1872,"11")</f>
        <v>0</v>
      </c>
      <c r="B944" s="20"/>
      <c r="C944" s="19"/>
      <c r="D944" s="19"/>
      <c r="E944" s="19">
        <f>COUNTIF(F948:F1872,"12")</f>
        <v>0</v>
      </c>
      <c r="F944" s="19"/>
      <c r="G944" s="19">
        <f>COUNTIF(H948:H1872,"12")</f>
        <v>0</v>
      </c>
      <c r="H944" s="19"/>
      <c r="I944" s="19">
        <f>COUNTIF(J948:J1872,"12")</f>
        <v>0</v>
      </c>
      <c r="J944" s="19"/>
      <c r="K944" s="19">
        <f>COUNTIF(L948:L1872,"12")</f>
        <v>0</v>
      </c>
    </row>
    <row r="945" spans="1:11" ht="14.25" customHeight="1" x14ac:dyDescent="0.2">
      <c r="A945" s="10"/>
      <c r="C945" s="10"/>
      <c r="D945" s="10"/>
      <c r="E945" s="10"/>
      <c r="F945" s="10"/>
      <c r="G945" s="10"/>
      <c r="H945" s="10"/>
      <c r="I945" s="10"/>
      <c r="J945" s="10"/>
      <c r="K945" s="10"/>
    </row>
    <row r="946" spans="1:11" ht="14.25" customHeight="1" x14ac:dyDescent="0.2">
      <c r="A946" s="10"/>
      <c r="C946" s="10"/>
      <c r="D946" s="10"/>
      <c r="E946" s="10"/>
      <c r="F946" s="10"/>
      <c r="G946" s="10"/>
      <c r="H946" s="10"/>
      <c r="I946" s="10"/>
      <c r="J946" s="10"/>
      <c r="K946" s="10"/>
    </row>
    <row r="947" spans="1:11" ht="14.25" customHeight="1" x14ac:dyDescent="0.2">
      <c r="A947" s="10"/>
      <c r="C947" s="10"/>
      <c r="D947" s="10"/>
      <c r="E947" s="10"/>
      <c r="F947" s="10"/>
      <c r="G947" s="10"/>
      <c r="H947" s="10"/>
      <c r="I947" s="10"/>
      <c r="J947" s="10"/>
      <c r="K947" s="10"/>
    </row>
    <row r="948" spans="1:11" ht="14.25" customHeight="1" x14ac:dyDescent="0.2">
      <c r="A948" s="2"/>
      <c r="C948" s="3"/>
      <c r="D948" s="3"/>
      <c r="E948" s="2"/>
      <c r="F948" s="2"/>
      <c r="G948" s="2"/>
      <c r="H948" s="2"/>
      <c r="I948" s="31"/>
      <c r="J948" s="31"/>
      <c r="K948" s="31"/>
    </row>
    <row r="949" spans="1:11" ht="14.25" customHeight="1" x14ac:dyDescent="0.2">
      <c r="A949" s="2"/>
      <c r="C949" s="3"/>
      <c r="D949" s="3"/>
      <c r="E949" s="2"/>
      <c r="F949" s="2"/>
      <c r="G949" s="2"/>
      <c r="H949" s="2"/>
      <c r="I949" s="31"/>
      <c r="J949" s="31"/>
      <c r="K949" s="31"/>
    </row>
    <row r="950" spans="1:11" ht="14.25" customHeight="1" x14ac:dyDescent="0.2">
      <c r="A950" s="2"/>
      <c r="C950" s="3"/>
      <c r="D950" s="3"/>
      <c r="E950" s="2"/>
      <c r="F950" s="2"/>
      <c r="G950" s="2"/>
      <c r="H950" s="2"/>
      <c r="I950" s="31"/>
      <c r="J950" s="31"/>
      <c r="K950" s="31"/>
    </row>
    <row r="951" spans="1:11" ht="14.25" customHeight="1" x14ac:dyDescent="0.2">
      <c r="A951" s="2"/>
      <c r="C951" s="3"/>
      <c r="D951" s="3"/>
      <c r="E951" s="2"/>
      <c r="F951" s="2"/>
      <c r="G951" s="2"/>
      <c r="H951" s="2"/>
      <c r="I951" s="31"/>
      <c r="J951" s="31"/>
      <c r="K951" s="31"/>
    </row>
    <row r="952" spans="1:11" ht="14.25" customHeight="1" x14ac:dyDescent="0.2">
      <c r="A952" s="2"/>
      <c r="C952" s="3"/>
      <c r="D952" s="3"/>
      <c r="E952" s="2"/>
      <c r="F952" s="2"/>
      <c r="G952" s="2"/>
      <c r="H952" s="2"/>
      <c r="I952" s="31"/>
      <c r="J952" s="31"/>
      <c r="K952" s="31"/>
    </row>
    <row r="953" spans="1:11" ht="14.25" customHeight="1" x14ac:dyDescent="0.2">
      <c r="A953" s="2"/>
      <c r="C953" s="3"/>
      <c r="D953" s="3"/>
      <c r="E953" s="2"/>
      <c r="F953" s="2"/>
      <c r="G953" s="2"/>
      <c r="H953" s="2"/>
      <c r="I953" s="31"/>
      <c r="J953" s="31"/>
      <c r="K953" s="31"/>
    </row>
    <row r="954" spans="1:11" ht="14.25" customHeight="1" x14ac:dyDescent="0.2">
      <c r="A954" s="2"/>
      <c r="C954" s="3"/>
      <c r="D954" s="3"/>
      <c r="E954" s="2"/>
      <c r="F954" s="2"/>
      <c r="G954" s="2"/>
      <c r="H954" s="2"/>
      <c r="I954" s="31"/>
      <c r="J954" s="31"/>
      <c r="K954" s="31"/>
    </row>
    <row r="955" spans="1:11" ht="14.25" customHeight="1" x14ac:dyDescent="0.2">
      <c r="A955" s="2"/>
      <c r="C955" s="3"/>
      <c r="D955" s="3"/>
      <c r="E955" s="2"/>
      <c r="F955" s="2"/>
      <c r="G955" s="2"/>
      <c r="H955" s="2"/>
      <c r="I955" s="31"/>
      <c r="J955" s="31"/>
      <c r="K955" s="31"/>
    </row>
    <row r="956" spans="1:11" ht="14.25" customHeight="1" x14ac:dyDescent="0.2">
      <c r="A956" s="2"/>
      <c r="C956" s="3"/>
      <c r="D956" s="3"/>
      <c r="E956" s="2"/>
      <c r="F956" s="2"/>
      <c r="G956" s="2"/>
      <c r="H956" s="2"/>
      <c r="I956" s="31"/>
      <c r="J956" s="31"/>
      <c r="K956" s="31"/>
    </row>
    <row r="957" spans="1:11" ht="14.25" customHeight="1" x14ac:dyDescent="0.2">
      <c r="A957" s="2"/>
      <c r="C957" s="3"/>
      <c r="D957" s="3"/>
      <c r="E957" s="2"/>
      <c r="F957" s="2"/>
      <c r="G957" s="2"/>
      <c r="H957" s="2"/>
      <c r="I957" s="31"/>
      <c r="J957" s="31"/>
      <c r="K957" s="31"/>
    </row>
    <row r="958" spans="1:11" ht="14.25" customHeight="1" x14ac:dyDescent="0.2">
      <c r="A958" s="2"/>
      <c r="C958" s="3"/>
      <c r="D958" s="3"/>
      <c r="E958" s="2"/>
      <c r="F958" s="2"/>
      <c r="G958" s="2"/>
      <c r="H958" s="2"/>
      <c r="I958" s="31"/>
      <c r="J958" s="31"/>
      <c r="K958" s="31"/>
    </row>
    <row r="959" spans="1:11" ht="14.25" customHeight="1" x14ac:dyDescent="0.2">
      <c r="A959" s="2"/>
      <c r="C959" s="3"/>
      <c r="D959" s="3"/>
      <c r="E959" s="2"/>
      <c r="F959" s="2"/>
      <c r="G959" s="2"/>
      <c r="H959" s="2"/>
      <c r="I959" s="31"/>
      <c r="J959" s="31"/>
      <c r="K959" s="31"/>
    </row>
    <row r="960" spans="1:11" ht="14.25" customHeight="1" x14ac:dyDescent="0.2">
      <c r="A960" s="2"/>
      <c r="C960" s="3"/>
      <c r="D960" s="3"/>
      <c r="E960" s="2"/>
      <c r="F960" s="2"/>
      <c r="G960" s="2"/>
      <c r="H960" s="2"/>
      <c r="I960" s="31"/>
      <c r="J960" s="31"/>
      <c r="K960" s="31"/>
    </row>
    <row r="961" spans="1:11" ht="14.25" customHeight="1" x14ac:dyDescent="0.2">
      <c r="A961" s="2"/>
      <c r="C961" s="3"/>
      <c r="D961" s="3"/>
      <c r="E961" s="2"/>
      <c r="F961" s="2"/>
      <c r="G961" s="2"/>
      <c r="H961" s="2"/>
      <c r="I961" s="31"/>
      <c r="J961" s="31"/>
      <c r="K961" s="31"/>
    </row>
    <row r="962" spans="1:11" ht="14.25" customHeight="1" x14ac:dyDescent="0.2">
      <c r="A962" s="2"/>
      <c r="C962" s="3"/>
      <c r="D962" s="3"/>
      <c r="E962" s="2"/>
      <c r="F962" s="2"/>
      <c r="G962" s="2"/>
      <c r="H962" s="2"/>
      <c r="I962" s="31"/>
      <c r="J962" s="31"/>
      <c r="K962" s="31"/>
    </row>
    <row r="963" spans="1:11" ht="14.25" customHeight="1" x14ac:dyDescent="0.2">
      <c r="A963" s="2"/>
      <c r="C963" s="3"/>
      <c r="D963" s="3"/>
      <c r="E963" s="2"/>
      <c r="F963" s="2"/>
      <c r="G963" s="2"/>
      <c r="H963" s="2"/>
      <c r="I963" s="31"/>
      <c r="J963" s="31"/>
      <c r="K963" s="31"/>
    </row>
    <row r="964" spans="1:11" ht="14.25" customHeight="1" x14ac:dyDescent="0.2">
      <c r="A964" s="2"/>
      <c r="C964" s="3"/>
      <c r="D964" s="3"/>
      <c r="E964" s="2"/>
      <c r="F964" s="2"/>
      <c r="G964" s="2"/>
      <c r="H964" s="2"/>
      <c r="I964" s="31"/>
      <c r="J964" s="31"/>
      <c r="K964" s="31"/>
    </row>
    <row r="965" spans="1:11" ht="14.25" customHeight="1" x14ac:dyDescent="0.2">
      <c r="A965" s="2"/>
      <c r="C965" s="3"/>
      <c r="D965" s="3"/>
      <c r="E965" s="2"/>
      <c r="F965" s="2"/>
      <c r="G965" s="2"/>
      <c r="H965" s="2"/>
      <c r="I965" s="31"/>
      <c r="J965" s="31"/>
      <c r="K965" s="31"/>
    </row>
    <row r="966" spans="1:11" ht="14.25" customHeight="1" x14ac:dyDescent="0.2">
      <c r="A966" s="2"/>
      <c r="C966" s="3"/>
      <c r="D966" s="3"/>
      <c r="E966" s="2"/>
      <c r="F966" s="2"/>
      <c r="G966" s="2"/>
      <c r="H966" s="2"/>
      <c r="I966" s="31"/>
      <c r="J966" s="31"/>
      <c r="K966" s="31"/>
    </row>
    <row r="967" spans="1:11" ht="14.25" customHeight="1" x14ac:dyDescent="0.2">
      <c r="A967" s="2"/>
      <c r="C967" s="3"/>
      <c r="D967" s="3"/>
      <c r="E967" s="2"/>
      <c r="F967" s="2"/>
      <c r="G967" s="2"/>
      <c r="H967" s="2"/>
      <c r="I967" s="31"/>
      <c r="J967" s="31"/>
      <c r="K967" s="31"/>
    </row>
    <row r="968" spans="1:11" ht="14.25" customHeight="1" x14ac:dyDescent="0.2">
      <c r="A968" s="2"/>
      <c r="C968" s="3"/>
      <c r="D968" s="3"/>
      <c r="E968" s="2"/>
      <c r="F968" s="2"/>
      <c r="G968" s="2"/>
      <c r="H968" s="2"/>
      <c r="I968" s="31"/>
      <c r="J968" s="31"/>
      <c r="K968" s="31"/>
    </row>
    <row r="969" spans="1:11" ht="14.25" customHeight="1" x14ac:dyDescent="0.2">
      <c r="A969" s="2"/>
      <c r="C969" s="3"/>
      <c r="D969" s="3"/>
      <c r="E969" s="2"/>
      <c r="F969" s="2"/>
      <c r="G969" s="2"/>
      <c r="H969" s="2"/>
      <c r="I969" s="31"/>
      <c r="J969" s="31"/>
      <c r="K969" s="31"/>
    </row>
    <row r="970" spans="1:11" ht="14.25" customHeight="1" x14ac:dyDescent="0.2">
      <c r="A970" s="2"/>
      <c r="C970" s="3"/>
      <c r="D970" s="3"/>
      <c r="E970" s="2"/>
      <c r="F970" s="2"/>
      <c r="G970" s="2"/>
      <c r="H970" s="2"/>
      <c r="I970" s="31"/>
      <c r="J970" s="31"/>
      <c r="K970" s="31"/>
    </row>
    <row r="971" spans="1:11" ht="14.25" customHeight="1" x14ac:dyDescent="0.2">
      <c r="A971" s="2"/>
      <c r="C971" s="3"/>
      <c r="D971" s="3"/>
      <c r="E971" s="2"/>
      <c r="F971" s="2"/>
      <c r="G971" s="2"/>
      <c r="H971" s="2"/>
      <c r="I971" s="31"/>
      <c r="J971" s="31"/>
      <c r="K971" s="31"/>
    </row>
    <row r="972" spans="1:11" ht="14.25" customHeight="1" x14ac:dyDescent="0.2">
      <c r="A972" s="2"/>
      <c r="C972" s="3"/>
      <c r="D972" s="3"/>
      <c r="E972" s="2"/>
      <c r="F972" s="2"/>
      <c r="G972" s="2"/>
      <c r="H972" s="2"/>
      <c r="I972" s="31"/>
      <c r="J972" s="31"/>
      <c r="K972" s="31"/>
    </row>
    <row r="973" spans="1:11" ht="14.25" customHeight="1" x14ac:dyDescent="0.2">
      <c r="A973" s="2"/>
      <c r="C973" s="3"/>
      <c r="D973" s="3"/>
      <c r="E973" s="2"/>
      <c r="F973" s="2"/>
      <c r="G973" s="2"/>
      <c r="H973" s="2"/>
      <c r="I973" s="31"/>
      <c r="J973" s="31"/>
      <c r="K973" s="31"/>
    </row>
    <row r="974" spans="1:11" ht="14.25" customHeight="1" x14ac:dyDescent="0.2">
      <c r="A974" s="2"/>
      <c r="C974" s="3"/>
      <c r="D974" s="3"/>
      <c r="E974" s="2"/>
      <c r="F974" s="2"/>
      <c r="G974" s="2"/>
      <c r="H974" s="2"/>
      <c r="I974" s="31"/>
      <c r="J974" s="31"/>
      <c r="K974" s="31"/>
    </row>
    <row r="975" spans="1:11" ht="14.25" customHeight="1" x14ac:dyDescent="0.2">
      <c r="A975" s="2"/>
      <c r="C975" s="3"/>
      <c r="D975" s="3"/>
      <c r="E975" s="2"/>
      <c r="F975" s="2"/>
      <c r="G975" s="2"/>
      <c r="H975" s="2"/>
      <c r="I975" s="31"/>
      <c r="J975" s="31"/>
      <c r="K975" s="31"/>
    </row>
    <row r="976" spans="1:11" ht="14.25" customHeight="1" x14ac:dyDescent="0.2">
      <c r="A976" s="2"/>
      <c r="C976" s="3"/>
      <c r="D976" s="3"/>
      <c r="E976" s="2"/>
      <c r="F976" s="2"/>
      <c r="G976" s="2"/>
      <c r="H976" s="2"/>
      <c r="I976" s="31"/>
      <c r="J976" s="31"/>
      <c r="K976" s="31"/>
    </row>
    <row r="977" spans="1:11" ht="14.25" customHeight="1" x14ac:dyDescent="0.2">
      <c r="A977" s="2"/>
      <c r="C977" s="3"/>
      <c r="D977" s="3"/>
      <c r="E977" s="2"/>
      <c r="F977" s="2"/>
      <c r="G977" s="2"/>
      <c r="H977" s="2"/>
      <c r="I977" s="31"/>
      <c r="J977" s="31"/>
      <c r="K977" s="31"/>
    </row>
    <row r="978" spans="1:11" ht="14.25" customHeight="1" x14ac:dyDescent="0.2">
      <c r="A978" s="2"/>
      <c r="C978" s="3"/>
      <c r="D978" s="3"/>
      <c r="E978" s="2"/>
      <c r="F978" s="2"/>
      <c r="G978" s="2"/>
      <c r="H978" s="2"/>
      <c r="I978" s="31"/>
      <c r="J978" s="31"/>
      <c r="K978" s="31"/>
    </row>
    <row r="979" spans="1:11" ht="14.25" customHeight="1" x14ac:dyDescent="0.2">
      <c r="A979" s="2"/>
      <c r="C979" s="3"/>
      <c r="D979" s="3"/>
      <c r="E979" s="2"/>
      <c r="F979" s="2"/>
      <c r="G979" s="2"/>
      <c r="H979" s="2"/>
      <c r="I979" s="31"/>
      <c r="J979" s="31"/>
      <c r="K979" s="31"/>
    </row>
    <row r="980" spans="1:11" ht="14.25" customHeight="1" x14ac:dyDescent="0.2">
      <c r="A980" s="2"/>
      <c r="C980" s="3"/>
      <c r="D980" s="3"/>
      <c r="E980" s="2"/>
      <c r="F980" s="2"/>
      <c r="G980" s="2"/>
      <c r="H980" s="2"/>
      <c r="I980" s="31"/>
      <c r="J980" s="31"/>
      <c r="K980" s="31"/>
    </row>
    <row r="981" spans="1:11" ht="14.25" customHeight="1" x14ac:dyDescent="0.2">
      <c r="A981" s="2"/>
      <c r="C981" s="3"/>
      <c r="D981" s="3"/>
      <c r="E981" s="2"/>
      <c r="F981" s="2"/>
      <c r="G981" s="2"/>
      <c r="H981" s="2"/>
      <c r="I981" s="31"/>
      <c r="J981" s="31"/>
      <c r="K981" s="31"/>
    </row>
    <row r="982" spans="1:11" ht="14.25" customHeight="1" x14ac:dyDescent="0.2">
      <c r="A982" s="2"/>
      <c r="C982" s="3"/>
      <c r="D982" s="3"/>
      <c r="E982" s="2"/>
      <c r="F982" s="2"/>
      <c r="G982" s="2"/>
      <c r="H982" s="2"/>
      <c r="I982" s="31"/>
      <c r="J982" s="31"/>
      <c r="K982" s="31"/>
    </row>
    <row r="983" spans="1:11" ht="14.25" customHeight="1" x14ac:dyDescent="0.2">
      <c r="A983" s="2"/>
      <c r="C983" s="3"/>
      <c r="D983" s="3"/>
      <c r="E983" s="2"/>
      <c r="F983" s="2"/>
      <c r="G983" s="2"/>
      <c r="H983" s="2"/>
      <c r="I983" s="31"/>
      <c r="J983" s="31"/>
      <c r="K983" s="31"/>
    </row>
    <row r="984" spans="1:11" ht="14.25" customHeight="1" x14ac:dyDescent="0.2">
      <c r="A984" s="2"/>
      <c r="C984" s="3"/>
      <c r="D984" s="3"/>
      <c r="E984" s="2"/>
      <c r="F984" s="2"/>
      <c r="G984" s="2"/>
      <c r="H984" s="2"/>
      <c r="I984" s="31"/>
      <c r="J984" s="31"/>
      <c r="K984" s="31"/>
    </row>
    <row r="985" spans="1:11" ht="14.25" customHeight="1" x14ac:dyDescent="0.2">
      <c r="A985" s="2"/>
      <c r="C985" s="3"/>
      <c r="D985" s="3"/>
      <c r="E985" s="2"/>
      <c r="F985" s="2"/>
      <c r="G985" s="2"/>
      <c r="H985" s="2"/>
      <c r="I985" s="31"/>
      <c r="J985" s="31"/>
      <c r="K985" s="31"/>
    </row>
    <row r="986" spans="1:11" ht="14.25" customHeight="1" x14ac:dyDescent="0.2">
      <c r="A986" s="2"/>
      <c r="C986" s="3"/>
      <c r="D986" s="3"/>
      <c r="E986" s="2"/>
      <c r="F986" s="2"/>
      <c r="G986" s="2"/>
      <c r="H986" s="2"/>
      <c r="I986" s="31"/>
      <c r="J986" s="31"/>
      <c r="K986" s="31"/>
    </row>
    <row r="987" spans="1:11" ht="14.25" customHeight="1" x14ac:dyDescent="0.2">
      <c r="A987" s="2"/>
      <c r="C987" s="3"/>
      <c r="D987" s="3"/>
      <c r="E987" s="2"/>
      <c r="F987" s="2"/>
      <c r="G987" s="2"/>
      <c r="H987" s="2"/>
      <c r="I987" s="31"/>
      <c r="J987" s="31"/>
      <c r="K987" s="31"/>
    </row>
    <row r="988" spans="1:11" ht="14.25" customHeight="1" x14ac:dyDescent="0.2">
      <c r="A988" s="2"/>
      <c r="C988" s="3"/>
      <c r="D988" s="3"/>
      <c r="E988" s="2"/>
      <c r="F988" s="2"/>
      <c r="G988" s="2"/>
      <c r="H988" s="2"/>
      <c r="I988" s="31"/>
      <c r="J988" s="31"/>
      <c r="K988" s="31"/>
    </row>
    <row r="989" spans="1:11" ht="14.25" customHeight="1" x14ac:dyDescent="0.2">
      <c r="A989" s="2"/>
      <c r="C989" s="3"/>
      <c r="D989" s="3"/>
      <c r="E989" s="2"/>
      <c r="F989" s="2"/>
      <c r="G989" s="2"/>
      <c r="H989" s="2"/>
      <c r="I989" s="31"/>
      <c r="J989" s="31"/>
      <c r="K989" s="31"/>
    </row>
    <row r="990" spans="1:11" ht="14.25" customHeight="1" x14ac:dyDescent="0.2">
      <c r="A990" s="2"/>
      <c r="C990" s="3"/>
      <c r="D990" s="3"/>
      <c r="E990" s="2"/>
      <c r="F990" s="2"/>
      <c r="G990" s="2"/>
      <c r="H990" s="2"/>
      <c r="I990" s="31"/>
      <c r="J990" s="31"/>
      <c r="K990" s="31"/>
    </row>
    <row r="991" spans="1:11" ht="14.25" customHeight="1" x14ac:dyDescent="0.2">
      <c r="A991" s="2"/>
      <c r="C991" s="3"/>
      <c r="D991" s="3"/>
      <c r="E991" s="2"/>
      <c r="F991" s="2"/>
      <c r="G991" s="2"/>
      <c r="H991" s="2"/>
      <c r="I991" s="31"/>
      <c r="J991" s="31"/>
      <c r="K991" s="31"/>
    </row>
    <row r="992" spans="1:11" ht="14.25" customHeight="1" x14ac:dyDescent="0.2">
      <c r="A992" s="2"/>
      <c r="C992" s="3"/>
      <c r="D992" s="3"/>
      <c r="E992" s="2"/>
      <c r="F992" s="2"/>
      <c r="G992" s="2"/>
      <c r="H992" s="2"/>
      <c r="I992" s="31"/>
      <c r="J992" s="31"/>
      <c r="K992" s="31"/>
    </row>
    <row r="993" spans="1:11" ht="14.25" customHeight="1" x14ac:dyDescent="0.2">
      <c r="A993" s="2"/>
      <c r="C993" s="3"/>
      <c r="D993" s="3"/>
      <c r="E993" s="2"/>
      <c r="F993" s="2"/>
      <c r="G993" s="2"/>
      <c r="H993" s="2"/>
      <c r="I993" s="31"/>
      <c r="J993" s="31"/>
      <c r="K993" s="31"/>
    </row>
    <row r="994" spans="1:11" ht="14.25" customHeight="1" x14ac:dyDescent="0.2">
      <c r="A994" s="2"/>
      <c r="C994" s="3"/>
      <c r="D994" s="3"/>
      <c r="E994" s="2"/>
      <c r="F994" s="2"/>
      <c r="G994" s="2"/>
      <c r="H994" s="2"/>
      <c r="I994" s="31"/>
      <c r="J994" s="31"/>
      <c r="K994" s="31"/>
    </row>
    <row r="995" spans="1:11" ht="14.25" customHeight="1" x14ac:dyDescent="0.2">
      <c r="A995" s="2"/>
      <c r="C995" s="3"/>
      <c r="D995" s="3"/>
      <c r="E995" s="2"/>
      <c r="F995" s="2"/>
      <c r="G995" s="2"/>
      <c r="H995" s="2"/>
      <c r="I995" s="31"/>
      <c r="J995" s="31"/>
      <c r="K995" s="31"/>
    </row>
    <row r="996" spans="1:11" ht="14.25" customHeight="1" x14ac:dyDescent="0.2">
      <c r="A996" s="2"/>
      <c r="C996" s="3"/>
      <c r="D996" s="3"/>
      <c r="E996" s="2"/>
      <c r="F996" s="2"/>
      <c r="G996" s="2"/>
      <c r="H996" s="2"/>
      <c r="I996" s="31"/>
      <c r="J996" s="31"/>
      <c r="K996" s="31"/>
    </row>
    <row r="997" spans="1:11" ht="14.25" customHeight="1" x14ac:dyDescent="0.2">
      <c r="A997" s="2"/>
      <c r="C997" s="3"/>
      <c r="D997" s="3"/>
      <c r="E997" s="2"/>
      <c r="F997" s="2"/>
      <c r="G997" s="2"/>
      <c r="H997" s="2"/>
      <c r="I997" s="31"/>
      <c r="J997" s="31"/>
      <c r="K997" s="31"/>
    </row>
    <row r="998" spans="1:11" ht="14.25" customHeight="1" x14ac:dyDescent="0.2">
      <c r="A998" s="2"/>
      <c r="C998" s="3"/>
      <c r="D998" s="3"/>
      <c r="E998" s="2"/>
      <c r="F998" s="2"/>
      <c r="G998" s="2"/>
      <c r="H998" s="2"/>
      <c r="I998" s="31"/>
      <c r="J998" s="31"/>
      <c r="K998" s="31"/>
    </row>
    <row r="999" spans="1:11" ht="14.25" customHeight="1" x14ac:dyDescent="0.2">
      <c r="A999" s="2"/>
      <c r="C999" s="3"/>
      <c r="D999" s="3"/>
      <c r="E999" s="2"/>
      <c r="F999" s="2"/>
      <c r="G999" s="2"/>
      <c r="H999" s="2"/>
      <c r="I999" s="31"/>
      <c r="J999" s="31"/>
      <c r="K999" s="31"/>
    </row>
    <row r="1000" spans="1:11" ht="14.25" customHeight="1" x14ac:dyDescent="0.2">
      <c r="A1000" s="2"/>
      <c r="C1000" s="3"/>
      <c r="D1000" s="3"/>
      <c r="E1000" s="2"/>
      <c r="F1000" s="2"/>
      <c r="G1000" s="2"/>
      <c r="H1000" s="2"/>
      <c r="I1000" s="31"/>
      <c r="J1000" s="31"/>
      <c r="K1000" s="31"/>
    </row>
  </sheetData>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E1001"/>
  <sheetViews>
    <sheetView workbookViewId="0"/>
  </sheetViews>
  <sheetFormatPr baseColWidth="10" defaultColWidth="14.5" defaultRowHeight="15" customHeight="1" x14ac:dyDescent="0.2"/>
  <cols>
    <col min="1" max="26" width="8.6640625" customWidth="1"/>
  </cols>
  <sheetData>
    <row r="1" spans="1:5" ht="14.25" customHeight="1" x14ac:dyDescent="0.2">
      <c r="A1" s="121" t="s">
        <v>7200</v>
      </c>
      <c r="B1" s="121" t="s">
        <v>7201</v>
      </c>
      <c r="C1" s="121" t="s">
        <v>7202</v>
      </c>
      <c r="D1" s="121" t="s">
        <v>7203</v>
      </c>
      <c r="E1" s="121" t="s">
        <v>7204</v>
      </c>
    </row>
    <row r="2" spans="1:5" ht="14.25" customHeight="1" x14ac:dyDescent="0.2">
      <c r="A2" s="18">
        <v>-99</v>
      </c>
      <c r="B2" s="18">
        <v>-99</v>
      </c>
      <c r="C2" s="18">
        <v>-99</v>
      </c>
      <c r="D2" s="18">
        <v>-99</v>
      </c>
      <c r="E2" s="18">
        <v>-99</v>
      </c>
    </row>
    <row r="3" spans="1:5" ht="14.25" customHeight="1" x14ac:dyDescent="0.2">
      <c r="A3" s="18">
        <v>3679</v>
      </c>
      <c r="B3" s="18" t="s">
        <v>7169</v>
      </c>
      <c r="C3" s="18" t="s">
        <v>7171</v>
      </c>
      <c r="D3" s="18" t="s">
        <v>7170</v>
      </c>
      <c r="E3" s="18" t="s">
        <v>7167</v>
      </c>
    </row>
    <row r="4" spans="1:5" ht="14.25" customHeight="1" x14ac:dyDescent="0.2">
      <c r="A4" s="18">
        <v>8</v>
      </c>
      <c r="B4" s="18">
        <v>8</v>
      </c>
      <c r="C4" s="18">
        <v>1</v>
      </c>
      <c r="D4" s="18">
        <v>3</v>
      </c>
      <c r="E4" s="18">
        <v>13</v>
      </c>
    </row>
    <row r="5" spans="1:5" ht="14.25" customHeight="1" x14ac:dyDescent="0.2">
      <c r="A5" s="18">
        <v>-99</v>
      </c>
      <c r="B5" s="18">
        <v>-99</v>
      </c>
      <c r="C5" s="18">
        <v>-99</v>
      </c>
      <c r="D5" s="18">
        <v>-99</v>
      </c>
      <c r="E5" s="18">
        <v>-99</v>
      </c>
    </row>
    <row r="6" spans="1:5" ht="14.25" customHeight="1" x14ac:dyDescent="0.2">
      <c r="A6" s="18">
        <v>7811</v>
      </c>
      <c r="B6" s="18">
        <v>2</v>
      </c>
      <c r="C6" s="18">
        <v>-99</v>
      </c>
      <c r="D6" s="118" t="s">
        <v>6960</v>
      </c>
      <c r="E6" s="18">
        <v>3</v>
      </c>
    </row>
    <row r="7" spans="1:5" ht="14.25" customHeight="1" x14ac:dyDescent="0.2">
      <c r="A7" s="18">
        <v>-99</v>
      </c>
      <c r="B7" s="18">
        <v>-99</v>
      </c>
      <c r="C7" s="18">
        <v>-99</v>
      </c>
      <c r="D7" s="18">
        <v>-99</v>
      </c>
      <c r="E7" s="18">
        <v>-99</v>
      </c>
    </row>
    <row r="8" spans="1:5" ht="14.25" customHeight="1" x14ac:dyDescent="0.2">
      <c r="A8" s="18">
        <v>-99</v>
      </c>
      <c r="B8" s="18">
        <v>-99</v>
      </c>
      <c r="C8" s="18">
        <v>-99</v>
      </c>
      <c r="D8" s="18">
        <v>-99</v>
      </c>
      <c r="E8" s="18">
        <v>-99</v>
      </c>
    </row>
    <row r="9" spans="1:5" ht="14.25" customHeight="1" x14ac:dyDescent="0.2">
      <c r="A9" s="18" t="s">
        <v>7178</v>
      </c>
      <c r="B9" s="18" t="s">
        <v>7169</v>
      </c>
      <c r="C9" s="18">
        <v>36</v>
      </c>
      <c r="D9" s="18" t="s">
        <v>6954</v>
      </c>
      <c r="E9" s="118" t="s">
        <v>7178</v>
      </c>
    </row>
    <row r="10" spans="1:5" ht="14.25" customHeight="1" x14ac:dyDescent="0.2">
      <c r="A10" s="18">
        <v>13</v>
      </c>
      <c r="B10" s="18">
        <v>6</v>
      </c>
      <c r="C10" s="18" t="s">
        <v>7197</v>
      </c>
      <c r="D10" s="18" t="s">
        <v>7196</v>
      </c>
      <c r="E10" s="18" t="s">
        <v>7195</v>
      </c>
    </row>
    <row r="11" spans="1:5" ht="14.25" customHeight="1" x14ac:dyDescent="0.2">
      <c r="A11" s="18">
        <v>8</v>
      </c>
      <c r="B11" s="18" t="s">
        <v>101</v>
      </c>
      <c r="C11" s="18">
        <v>-999</v>
      </c>
      <c r="D11" s="18">
        <v>2</v>
      </c>
      <c r="E11" s="18">
        <v>610</v>
      </c>
    </row>
    <row r="12" spans="1:5" ht="14.25" customHeight="1" x14ac:dyDescent="0.2">
      <c r="A12" s="18">
        <v>3612</v>
      </c>
      <c r="B12" s="18" t="s">
        <v>101</v>
      </c>
      <c r="C12" s="18">
        <v>-99</v>
      </c>
      <c r="D12" s="18" t="s">
        <v>125</v>
      </c>
      <c r="E12" s="18" t="s">
        <v>7208</v>
      </c>
    </row>
    <row r="13" spans="1:5" ht="14.25" customHeight="1" x14ac:dyDescent="0.2">
      <c r="A13" s="18">
        <v>8</v>
      </c>
      <c r="B13" s="18" t="s">
        <v>101</v>
      </c>
      <c r="C13" s="18" t="s">
        <v>7212</v>
      </c>
      <c r="D13" s="18" t="s">
        <v>7211</v>
      </c>
      <c r="E13" s="18" t="s">
        <v>101</v>
      </c>
    </row>
    <row r="14" spans="1:5" ht="14.25" customHeight="1" x14ac:dyDescent="0.2">
      <c r="A14" s="18">
        <v>8</v>
      </c>
      <c r="B14" s="18" t="s">
        <v>101</v>
      </c>
      <c r="C14" s="18">
        <v>2</v>
      </c>
      <c r="D14" s="18" t="s">
        <v>7165</v>
      </c>
      <c r="E14" s="18" t="s">
        <v>562</v>
      </c>
    </row>
    <row r="15" spans="1:5" ht="14.25" customHeight="1" x14ac:dyDescent="0.2">
      <c r="A15" s="18">
        <v>37</v>
      </c>
      <c r="B15" s="18">
        <v>2</v>
      </c>
      <c r="C15" s="18">
        <v>2</v>
      </c>
      <c r="D15" s="18" t="s">
        <v>7174</v>
      </c>
      <c r="E15" s="18" t="s">
        <v>7169</v>
      </c>
    </row>
    <row r="16" spans="1:5" ht="14.25" customHeight="1" x14ac:dyDescent="0.2">
      <c r="A16" s="18">
        <v>6</v>
      </c>
      <c r="B16" s="18">
        <v>-999</v>
      </c>
      <c r="C16" s="18">
        <v>-999</v>
      </c>
      <c r="D16" s="18">
        <v>-999</v>
      </c>
      <c r="E16" s="18">
        <v>-999</v>
      </c>
    </row>
    <row r="17" spans="1:5" ht="14.25" customHeight="1" x14ac:dyDescent="0.2">
      <c r="A17" s="18" t="s">
        <v>101</v>
      </c>
      <c r="B17" s="18" t="s">
        <v>4417</v>
      </c>
      <c r="C17" s="18">
        <v>-99</v>
      </c>
      <c r="D17" s="18">
        <v>17</v>
      </c>
      <c r="E17" s="18">
        <v>-999</v>
      </c>
    </row>
    <row r="18" spans="1:5" ht="14.25" customHeight="1" x14ac:dyDescent="0.2">
      <c r="A18" s="18">
        <v>7</v>
      </c>
      <c r="B18" s="18">
        <v>6</v>
      </c>
      <c r="C18" s="18">
        <v>7</v>
      </c>
      <c r="D18" s="18">
        <v>-999</v>
      </c>
      <c r="E18" s="18">
        <v>10</v>
      </c>
    </row>
    <row r="19" spans="1:5" ht="14.25" customHeight="1" x14ac:dyDescent="0.2">
      <c r="A19" s="18">
        <v>3</v>
      </c>
      <c r="B19" s="18">
        <v>2</v>
      </c>
      <c r="C19" s="18">
        <v>2</v>
      </c>
      <c r="D19" s="18" t="s">
        <v>125</v>
      </c>
      <c r="E19" s="18">
        <v>-999</v>
      </c>
    </row>
    <row r="20" spans="1:5" ht="14.25" customHeight="1" x14ac:dyDescent="0.2">
      <c r="A20" s="18">
        <v>6</v>
      </c>
      <c r="B20" s="18" t="s">
        <v>101</v>
      </c>
      <c r="C20" s="18">
        <v>2</v>
      </c>
      <c r="D20" s="18">
        <v>67</v>
      </c>
      <c r="E20" s="18" t="s">
        <v>7178</v>
      </c>
    </row>
    <row r="21" spans="1:5" ht="14.25" customHeight="1" x14ac:dyDescent="0.2">
      <c r="A21" s="18">
        <v>16</v>
      </c>
      <c r="B21" s="18">
        <v>2</v>
      </c>
      <c r="C21" s="18">
        <v>12</v>
      </c>
      <c r="D21" s="18">
        <v>367</v>
      </c>
      <c r="E21" s="18" t="s">
        <v>7232</v>
      </c>
    </row>
    <row r="22" spans="1:5" ht="14.25" customHeight="1" x14ac:dyDescent="0.2">
      <c r="A22" s="18" t="s">
        <v>7178</v>
      </c>
      <c r="B22" s="18" t="s">
        <v>7237</v>
      </c>
      <c r="C22" s="18" t="s">
        <v>7236</v>
      </c>
      <c r="D22" s="18" t="s">
        <v>7174</v>
      </c>
      <c r="E22" s="18" t="s">
        <v>7235</v>
      </c>
    </row>
    <row r="23" spans="1:5" ht="14.25" customHeight="1" x14ac:dyDescent="0.2">
      <c r="A23" s="18">
        <v>-99</v>
      </c>
      <c r="B23" s="18">
        <v>-99</v>
      </c>
      <c r="C23" s="18">
        <v>2</v>
      </c>
      <c r="D23" s="18">
        <v>7</v>
      </c>
      <c r="E23" s="18">
        <v>-99</v>
      </c>
    </row>
    <row r="24" spans="1:5" ht="14.25" customHeight="1" x14ac:dyDescent="0.2">
      <c r="A24" s="18">
        <v>36</v>
      </c>
      <c r="B24" s="18">
        <v>12</v>
      </c>
      <c r="C24" s="18" t="s">
        <v>7238</v>
      </c>
      <c r="D24" s="18" t="s">
        <v>7187</v>
      </c>
      <c r="E24" s="18" t="s">
        <v>881</v>
      </c>
    </row>
    <row r="25" spans="1:5" ht="14.25" customHeight="1" x14ac:dyDescent="0.2">
      <c r="A25" s="18">
        <v>68</v>
      </c>
      <c r="B25" s="18" t="s">
        <v>101</v>
      </c>
      <c r="C25" s="18">
        <v>-99</v>
      </c>
      <c r="D25" s="18">
        <v>-999</v>
      </c>
      <c r="E25" s="18">
        <v>-999</v>
      </c>
    </row>
    <row r="26" spans="1:5" ht="14.25" customHeight="1" x14ac:dyDescent="0.2">
      <c r="A26" s="18">
        <v>6</v>
      </c>
      <c r="B26" s="18" t="s">
        <v>101</v>
      </c>
      <c r="C26" s="18">
        <v>2</v>
      </c>
      <c r="D26" s="18" t="s">
        <v>7187</v>
      </c>
      <c r="E26" s="18" t="s">
        <v>7181</v>
      </c>
    </row>
    <row r="27" spans="1:5" ht="14.25" customHeight="1" x14ac:dyDescent="0.2">
      <c r="A27" s="18">
        <v>7</v>
      </c>
      <c r="B27" s="18" t="s">
        <v>101</v>
      </c>
      <c r="C27" s="18">
        <v>-99</v>
      </c>
      <c r="D27" s="18" t="s">
        <v>881</v>
      </c>
      <c r="E27" s="18">
        <v>-99</v>
      </c>
    </row>
    <row r="28" spans="1:5" ht="14.25" customHeight="1" x14ac:dyDescent="0.2">
      <c r="A28" s="18">
        <v>6</v>
      </c>
      <c r="B28" s="18" t="s">
        <v>7169</v>
      </c>
      <c r="C28" s="18">
        <v>23</v>
      </c>
      <c r="D28" s="18" t="s">
        <v>7246</v>
      </c>
      <c r="E28" s="18" t="s">
        <v>7181</v>
      </c>
    </row>
    <row r="29" spans="1:5" ht="14.25" customHeight="1" x14ac:dyDescent="0.2">
      <c r="A29" s="18">
        <v>-99</v>
      </c>
      <c r="B29" s="18">
        <v>-99</v>
      </c>
      <c r="C29" s="18">
        <v>-99</v>
      </c>
      <c r="D29" s="18">
        <v>-99</v>
      </c>
      <c r="E29" s="18">
        <v>-99</v>
      </c>
    </row>
    <row r="30" spans="1:5" ht="14.25" customHeight="1" x14ac:dyDescent="0.2">
      <c r="A30" s="18">
        <v>13</v>
      </c>
      <c r="B30" s="18" t="s">
        <v>101</v>
      </c>
      <c r="C30" s="18">
        <v>-999</v>
      </c>
      <c r="D30" s="18" t="s">
        <v>125</v>
      </c>
      <c r="E30" s="18">
        <v>-99</v>
      </c>
    </row>
    <row r="31" spans="1:5" ht="14.25" customHeight="1" x14ac:dyDescent="0.2">
      <c r="A31" s="18">
        <v>13</v>
      </c>
      <c r="B31" s="18">
        <v>-999</v>
      </c>
      <c r="C31" s="18">
        <v>-999</v>
      </c>
      <c r="D31" s="18">
        <v>-999</v>
      </c>
      <c r="E31" s="18">
        <v>1</v>
      </c>
    </row>
    <row r="32" spans="1:5" ht="14.25" customHeight="1" x14ac:dyDescent="0.2">
      <c r="A32" s="18">
        <v>13</v>
      </c>
      <c r="B32" s="18" t="s">
        <v>7169</v>
      </c>
      <c r="C32" s="18">
        <v>2</v>
      </c>
      <c r="D32" s="18" t="s">
        <v>101</v>
      </c>
      <c r="E32" s="18" t="s">
        <v>7205</v>
      </c>
    </row>
    <row r="33" spans="1:5" ht="14.25" customHeight="1" x14ac:dyDescent="0.2">
      <c r="A33" s="18" t="s">
        <v>7178</v>
      </c>
      <c r="B33" s="18" t="s">
        <v>101</v>
      </c>
      <c r="C33" s="18">
        <v>-999</v>
      </c>
      <c r="D33" s="18" t="s">
        <v>7206</v>
      </c>
      <c r="E33" s="18" t="s">
        <v>7178</v>
      </c>
    </row>
    <row r="34" spans="1:5" ht="14.25" customHeight="1" x14ac:dyDescent="0.2">
      <c r="A34" s="18">
        <v>3</v>
      </c>
      <c r="B34" s="18" t="s">
        <v>7169</v>
      </c>
      <c r="C34" s="18" t="s">
        <v>7270</v>
      </c>
      <c r="D34" s="18" t="s">
        <v>7262</v>
      </c>
      <c r="E34" s="18">
        <v>6</v>
      </c>
    </row>
    <row r="35" spans="1:5" ht="14.25" customHeight="1" x14ac:dyDescent="0.2">
      <c r="A35" s="18">
        <v>-99</v>
      </c>
      <c r="B35" s="18">
        <v>-99</v>
      </c>
      <c r="C35" s="18">
        <v>-99</v>
      </c>
      <c r="D35" s="18" t="s">
        <v>7185</v>
      </c>
      <c r="E35" s="18">
        <v>-999</v>
      </c>
    </row>
    <row r="36" spans="1:5" ht="14.25" customHeight="1" x14ac:dyDescent="0.2">
      <c r="A36" s="18">
        <v>6</v>
      </c>
      <c r="B36" s="18" t="s">
        <v>7167</v>
      </c>
      <c r="C36" s="18">
        <v>6</v>
      </c>
      <c r="D36" s="18">
        <v>27</v>
      </c>
      <c r="E36" s="18" t="s">
        <v>4417</v>
      </c>
    </row>
    <row r="37" spans="1:5" ht="14.25" customHeight="1" x14ac:dyDescent="0.2">
      <c r="A37" s="18">
        <v>6</v>
      </c>
      <c r="B37" s="18" t="s">
        <v>101</v>
      </c>
      <c r="C37" s="18">
        <v>-999</v>
      </c>
      <c r="D37" s="18">
        <v>-999</v>
      </c>
      <c r="E37" s="18">
        <v>-99</v>
      </c>
    </row>
    <row r="38" spans="1:5" ht="14.25" customHeight="1" x14ac:dyDescent="0.2">
      <c r="A38" s="18">
        <v>7</v>
      </c>
      <c r="B38" s="18">
        <v>2</v>
      </c>
      <c r="C38" s="18">
        <v>-999</v>
      </c>
      <c r="D38" s="18">
        <v>136</v>
      </c>
      <c r="E38" s="18">
        <v>-999</v>
      </c>
    </row>
    <row r="39" spans="1:5" ht="14.25" customHeight="1" x14ac:dyDescent="0.2">
      <c r="A39" s="18">
        <v>6</v>
      </c>
      <c r="B39" s="18" t="s">
        <v>101</v>
      </c>
      <c r="C39" s="18">
        <v>23</v>
      </c>
      <c r="D39" s="18">
        <v>23</v>
      </c>
      <c r="E39" s="18" t="s">
        <v>7169</v>
      </c>
    </row>
    <row r="40" spans="1:5" ht="14.25" customHeight="1" x14ac:dyDescent="0.2">
      <c r="A40" s="18">
        <v>13</v>
      </c>
      <c r="B40" s="18">
        <v>-99</v>
      </c>
      <c r="C40" s="18">
        <v>-999</v>
      </c>
      <c r="D40" s="18" t="s">
        <v>125</v>
      </c>
      <c r="E40" s="18">
        <v>-999</v>
      </c>
    </row>
    <row r="41" spans="1:5" ht="14.25" customHeight="1" x14ac:dyDescent="0.2">
      <c r="A41" s="18">
        <v>-999</v>
      </c>
      <c r="B41" s="18">
        <v>-99</v>
      </c>
      <c r="C41" s="18">
        <v>-99</v>
      </c>
      <c r="D41" s="18">
        <v>-99</v>
      </c>
      <c r="E41" s="18">
        <v>-99</v>
      </c>
    </row>
    <row r="42" spans="1:5" ht="14.25" customHeight="1" x14ac:dyDescent="0.2">
      <c r="A42" s="18">
        <v>6</v>
      </c>
      <c r="B42" s="18">
        <v>6</v>
      </c>
      <c r="C42" s="18">
        <v>27</v>
      </c>
      <c r="D42" s="18">
        <v>-999</v>
      </c>
      <c r="E42" s="18">
        <v>710</v>
      </c>
    </row>
    <row r="43" spans="1:5" ht="14.25" customHeight="1" x14ac:dyDescent="0.2">
      <c r="A43" s="18" t="s">
        <v>101</v>
      </c>
      <c r="B43" s="18" t="s">
        <v>101</v>
      </c>
      <c r="C43" s="18">
        <v>-999</v>
      </c>
      <c r="D43" s="18" t="s">
        <v>101</v>
      </c>
      <c r="E43" s="18">
        <v>-999</v>
      </c>
    </row>
    <row r="44" spans="1:5" ht="14.25" customHeight="1" x14ac:dyDescent="0.2">
      <c r="A44" s="18">
        <v>-99</v>
      </c>
      <c r="B44" s="18" t="s">
        <v>101</v>
      </c>
      <c r="C44" s="18">
        <v>2</v>
      </c>
      <c r="D44" s="18" t="s">
        <v>101</v>
      </c>
      <c r="E44" s="18">
        <v>1810</v>
      </c>
    </row>
    <row r="45" spans="1:5" ht="14.25" customHeight="1" x14ac:dyDescent="0.2">
      <c r="A45" s="18" t="s">
        <v>7242</v>
      </c>
      <c r="B45" s="18" t="s">
        <v>7178</v>
      </c>
      <c r="C45" s="18">
        <v>-999</v>
      </c>
      <c r="D45" s="18" t="s">
        <v>7168</v>
      </c>
      <c r="E45" s="18" t="s">
        <v>5490</v>
      </c>
    </row>
    <row r="46" spans="1:5" ht="14.25" customHeight="1" x14ac:dyDescent="0.2">
      <c r="A46" s="18" t="s">
        <v>1781</v>
      </c>
      <c r="B46" s="18" t="s">
        <v>1872</v>
      </c>
      <c r="C46" s="18">
        <v>23</v>
      </c>
      <c r="D46" s="118" t="s">
        <v>7248</v>
      </c>
      <c r="E46" s="18">
        <v>-999</v>
      </c>
    </row>
    <row r="47" spans="1:5" ht="14.25" customHeight="1" x14ac:dyDescent="0.2">
      <c r="A47" s="18">
        <v>13</v>
      </c>
      <c r="B47" s="18">
        <v>10</v>
      </c>
      <c r="C47" s="18">
        <v>-999</v>
      </c>
      <c r="D47" s="18">
        <v>610</v>
      </c>
      <c r="E47" s="18" t="s">
        <v>562</v>
      </c>
    </row>
    <row r="48" spans="1:5" ht="14.25" customHeight="1" x14ac:dyDescent="0.2">
      <c r="A48" s="18" t="s">
        <v>7178</v>
      </c>
      <c r="B48" s="18">
        <v>10</v>
      </c>
      <c r="C48" s="18">
        <v>-999</v>
      </c>
      <c r="D48" s="18" t="s">
        <v>7168</v>
      </c>
      <c r="E48" s="18" t="s">
        <v>7178</v>
      </c>
    </row>
    <row r="49" spans="1:5" ht="14.25" customHeight="1" x14ac:dyDescent="0.2">
      <c r="A49" s="18">
        <v>7</v>
      </c>
      <c r="B49" s="18" t="s">
        <v>7178</v>
      </c>
      <c r="C49" s="18">
        <v>-999</v>
      </c>
      <c r="D49" s="18" t="s">
        <v>7284</v>
      </c>
      <c r="E49" s="18">
        <v>2</v>
      </c>
    </row>
    <row r="50" spans="1:5" ht="14.25" customHeight="1" x14ac:dyDescent="0.2">
      <c r="A50" s="18" t="s">
        <v>101</v>
      </c>
      <c r="B50" s="18" t="s">
        <v>7178</v>
      </c>
      <c r="C50" s="18">
        <v>2</v>
      </c>
      <c r="D50" s="18" t="s">
        <v>7285</v>
      </c>
      <c r="E50" s="18">
        <v>3610</v>
      </c>
    </row>
    <row r="51" spans="1:5" ht="14.25" customHeight="1" x14ac:dyDescent="0.2">
      <c r="A51" s="18" t="s">
        <v>101</v>
      </c>
      <c r="B51" s="18" t="s">
        <v>101</v>
      </c>
      <c r="C51" s="18">
        <v>-99</v>
      </c>
      <c r="D51" s="18" t="s">
        <v>7289</v>
      </c>
      <c r="E51" s="18">
        <v>2</v>
      </c>
    </row>
    <row r="52" spans="1:5" ht="14.25" customHeight="1" x14ac:dyDescent="0.2">
      <c r="A52" s="18">
        <v>6</v>
      </c>
      <c r="B52" s="18" t="s">
        <v>7167</v>
      </c>
      <c r="C52" s="18">
        <v>-999</v>
      </c>
      <c r="D52" s="18">
        <v>12</v>
      </c>
      <c r="E52" s="18">
        <v>6</v>
      </c>
    </row>
    <row r="53" spans="1:5" ht="14.25" customHeight="1" x14ac:dyDescent="0.2">
      <c r="A53" s="18">
        <v>8</v>
      </c>
      <c r="B53" s="18" t="s">
        <v>7293</v>
      </c>
      <c r="C53" s="18">
        <v>23</v>
      </c>
      <c r="D53" s="18" t="s">
        <v>7169</v>
      </c>
      <c r="E53" s="18" t="s">
        <v>7181</v>
      </c>
    </row>
    <row r="54" spans="1:5" ht="14.25" customHeight="1" x14ac:dyDescent="0.2">
      <c r="A54" s="18">
        <v>6</v>
      </c>
      <c r="B54" s="18">
        <v>1</v>
      </c>
      <c r="C54" s="18">
        <v>12</v>
      </c>
      <c r="D54" s="18" t="s">
        <v>7260</v>
      </c>
      <c r="E54" s="18" t="s">
        <v>7238</v>
      </c>
    </row>
    <row r="55" spans="1:5" ht="14.25" customHeight="1" x14ac:dyDescent="0.2">
      <c r="A55" s="18">
        <v>7</v>
      </c>
      <c r="B55" s="18">
        <v>12</v>
      </c>
      <c r="C55" s="18">
        <v>23610</v>
      </c>
      <c r="D55" s="18">
        <v>-99</v>
      </c>
      <c r="E55" s="18">
        <v>-999</v>
      </c>
    </row>
    <row r="56" spans="1:5" ht="14.25" customHeight="1" x14ac:dyDescent="0.2">
      <c r="A56" s="18">
        <v>-99</v>
      </c>
      <c r="B56" s="18">
        <v>10</v>
      </c>
      <c r="C56" s="18">
        <v>-99</v>
      </c>
      <c r="D56" s="18">
        <v>-99</v>
      </c>
      <c r="E56" s="18">
        <v>-99</v>
      </c>
    </row>
    <row r="57" spans="1:5" ht="14.25" customHeight="1" x14ac:dyDescent="0.2">
      <c r="A57" s="18" t="s">
        <v>7164</v>
      </c>
      <c r="B57" s="18">
        <v>-99</v>
      </c>
      <c r="C57" s="18">
        <v>-99</v>
      </c>
      <c r="D57" s="18">
        <v>211</v>
      </c>
      <c r="E57" s="18">
        <v>-99</v>
      </c>
    </row>
    <row r="58" spans="1:5" ht="14.25" customHeight="1" x14ac:dyDescent="0.2">
      <c r="A58" s="18">
        <v>7</v>
      </c>
      <c r="B58" s="18" t="s">
        <v>101</v>
      </c>
      <c r="C58" s="18">
        <v>211</v>
      </c>
      <c r="D58" s="18" t="s">
        <v>7205</v>
      </c>
      <c r="E58" s="18">
        <v>-99</v>
      </c>
    </row>
    <row r="59" spans="1:5" ht="14.25" customHeight="1" x14ac:dyDescent="0.2">
      <c r="A59" s="18" t="s">
        <v>101</v>
      </c>
      <c r="B59" s="18">
        <v>17</v>
      </c>
      <c r="C59" s="18">
        <v>210</v>
      </c>
      <c r="D59" s="18" t="s">
        <v>7205</v>
      </c>
      <c r="E59" s="18">
        <v>16</v>
      </c>
    </row>
    <row r="60" spans="1:5" ht="14.25" customHeight="1" x14ac:dyDescent="0.2">
      <c r="A60" s="18" t="s">
        <v>2707</v>
      </c>
      <c r="B60" s="18">
        <v>1</v>
      </c>
      <c r="C60" s="18">
        <v>12</v>
      </c>
      <c r="D60" s="18" t="s">
        <v>125</v>
      </c>
      <c r="E60" s="18" t="s">
        <v>7241</v>
      </c>
    </row>
    <row r="61" spans="1:5" ht="14.25" customHeight="1" x14ac:dyDescent="0.2">
      <c r="A61" s="18">
        <v>7</v>
      </c>
      <c r="B61" s="18">
        <v>2</v>
      </c>
      <c r="C61" s="18">
        <v>2</v>
      </c>
      <c r="D61" s="18" t="s">
        <v>125</v>
      </c>
      <c r="E61" s="18">
        <v>2</v>
      </c>
    </row>
    <row r="62" spans="1:5" ht="14.25" customHeight="1" x14ac:dyDescent="0.2">
      <c r="A62" s="18">
        <v>-99</v>
      </c>
      <c r="B62" s="18" t="s">
        <v>125</v>
      </c>
      <c r="C62" s="18">
        <v>-999</v>
      </c>
      <c r="D62" s="18" t="s">
        <v>125</v>
      </c>
      <c r="E62" s="18">
        <v>3</v>
      </c>
    </row>
    <row r="63" spans="1:5" ht="14.25" customHeight="1" x14ac:dyDescent="0.2">
      <c r="A63" s="18">
        <v>13</v>
      </c>
      <c r="B63" s="18">
        <v>-99</v>
      </c>
      <c r="C63" s="18">
        <v>-99</v>
      </c>
      <c r="D63" s="18" t="s">
        <v>7168</v>
      </c>
      <c r="E63" s="18" t="s">
        <v>7307</v>
      </c>
    </row>
    <row r="64" spans="1:5" ht="14.25" customHeight="1" x14ac:dyDescent="0.2">
      <c r="A64" s="18">
        <v>-99</v>
      </c>
      <c r="B64" s="18" t="s">
        <v>101</v>
      </c>
      <c r="C64" s="18">
        <v>2</v>
      </c>
      <c r="D64" s="18">
        <v>-999</v>
      </c>
      <c r="E64" s="18">
        <v>-999</v>
      </c>
    </row>
    <row r="65" spans="1:5" ht="14.25" customHeight="1" x14ac:dyDescent="0.2">
      <c r="A65" s="18">
        <v>3</v>
      </c>
      <c r="B65" s="18" t="s">
        <v>7178</v>
      </c>
      <c r="C65" s="18">
        <v>23</v>
      </c>
      <c r="D65" s="18" t="s">
        <v>7228</v>
      </c>
      <c r="E65" s="18">
        <v>168</v>
      </c>
    </row>
    <row r="66" spans="1:5" ht="14.25" customHeight="1" x14ac:dyDescent="0.2">
      <c r="A66" s="18">
        <v>6</v>
      </c>
      <c r="B66" s="18" t="s">
        <v>7178</v>
      </c>
      <c r="C66" s="18">
        <v>23</v>
      </c>
      <c r="D66" s="18" t="s">
        <v>125</v>
      </c>
      <c r="E66" s="18">
        <v>710</v>
      </c>
    </row>
    <row r="67" spans="1:5" ht="14.25" customHeight="1" x14ac:dyDescent="0.2">
      <c r="A67" s="18">
        <v>-999</v>
      </c>
      <c r="B67" s="18" t="s">
        <v>101</v>
      </c>
      <c r="C67" s="18">
        <v>-999</v>
      </c>
      <c r="D67" s="18" t="s">
        <v>7185</v>
      </c>
      <c r="E67" s="18">
        <v>-999</v>
      </c>
    </row>
    <row r="68" spans="1:5" ht="14.25" customHeight="1" x14ac:dyDescent="0.2">
      <c r="A68" s="18">
        <v>27</v>
      </c>
      <c r="B68" s="18">
        <v>-999</v>
      </c>
      <c r="C68" s="18">
        <v>23</v>
      </c>
      <c r="D68" s="18" t="s">
        <v>7308</v>
      </c>
      <c r="E68" s="18">
        <v>1610</v>
      </c>
    </row>
    <row r="69" spans="1:5" ht="14.25" customHeight="1" x14ac:dyDescent="0.2">
      <c r="A69" s="18">
        <v>-99</v>
      </c>
      <c r="B69" s="18" t="s">
        <v>101</v>
      </c>
      <c r="C69" s="18">
        <v>23</v>
      </c>
      <c r="D69" s="18">
        <v>-99</v>
      </c>
      <c r="E69" s="18">
        <v>-99</v>
      </c>
    </row>
    <row r="70" spans="1:5" ht="14.25" customHeight="1" x14ac:dyDescent="0.2">
      <c r="A70" s="18">
        <v>-99</v>
      </c>
      <c r="B70" s="18">
        <v>3710</v>
      </c>
      <c r="C70" s="18">
        <v>1211</v>
      </c>
      <c r="D70" s="18">
        <v>-99</v>
      </c>
      <c r="E70" s="18">
        <v>-99</v>
      </c>
    </row>
    <row r="71" spans="1:5" ht="14.25" customHeight="1" x14ac:dyDescent="0.2">
      <c r="A71" s="18">
        <v>13</v>
      </c>
      <c r="B71" s="18">
        <v>-99</v>
      </c>
      <c r="C71" s="18">
        <v>-99</v>
      </c>
      <c r="D71" s="18">
        <v>126</v>
      </c>
      <c r="E71" s="18">
        <v>-999</v>
      </c>
    </row>
    <row r="72" spans="1:5" ht="14.25" customHeight="1" x14ac:dyDescent="0.2">
      <c r="A72" s="18">
        <v>-99</v>
      </c>
      <c r="B72" s="18">
        <v>2</v>
      </c>
      <c r="C72" s="18">
        <v>23</v>
      </c>
      <c r="D72" s="18">
        <v>-99</v>
      </c>
      <c r="E72" s="18">
        <v>-99</v>
      </c>
    </row>
    <row r="73" spans="1:5" ht="14.25" customHeight="1" x14ac:dyDescent="0.2">
      <c r="A73" s="18">
        <v>-99</v>
      </c>
      <c r="B73" s="18">
        <v>-99</v>
      </c>
      <c r="C73" s="18">
        <v>-99</v>
      </c>
      <c r="D73" s="18">
        <v>-99</v>
      </c>
      <c r="E73" s="18">
        <v>-99</v>
      </c>
    </row>
    <row r="74" spans="1:5" ht="14.25" customHeight="1" x14ac:dyDescent="0.2">
      <c r="A74" s="18">
        <v>6</v>
      </c>
      <c r="B74" s="18">
        <v>-99</v>
      </c>
      <c r="C74" s="18">
        <v>-99</v>
      </c>
      <c r="D74" s="18" t="s">
        <v>7175</v>
      </c>
      <c r="E74" s="18" t="s">
        <v>101</v>
      </c>
    </row>
    <row r="75" spans="1:5" ht="14.25" customHeight="1" x14ac:dyDescent="0.2">
      <c r="A75" s="18">
        <v>-99</v>
      </c>
      <c r="B75" s="18">
        <v>26</v>
      </c>
      <c r="C75" s="18">
        <v>13</v>
      </c>
      <c r="D75" s="18">
        <v>211</v>
      </c>
      <c r="E75" s="18" t="s">
        <v>7206</v>
      </c>
    </row>
    <row r="76" spans="1:5" ht="14.25" customHeight="1" x14ac:dyDescent="0.2">
      <c r="A76" s="18">
        <v>-99</v>
      </c>
      <c r="B76" s="18" t="s">
        <v>7184</v>
      </c>
      <c r="C76" s="18">
        <v>123</v>
      </c>
      <c r="D76" s="18">
        <v>-99</v>
      </c>
      <c r="E76" s="18">
        <v>-99</v>
      </c>
    </row>
    <row r="77" spans="1:5" ht="14.25" customHeight="1" x14ac:dyDescent="0.2">
      <c r="A77" s="18">
        <v>13</v>
      </c>
      <c r="B77" s="18">
        <v>-99</v>
      </c>
      <c r="C77" s="18">
        <v>-99</v>
      </c>
      <c r="D77" s="18">
        <v>13</v>
      </c>
      <c r="E77" s="18">
        <v>78</v>
      </c>
    </row>
    <row r="78" spans="1:5" ht="14.25" customHeight="1" x14ac:dyDescent="0.2">
      <c r="A78" s="18">
        <v>-99</v>
      </c>
      <c r="B78" s="18">
        <v>6</v>
      </c>
      <c r="C78" s="18">
        <v>-999</v>
      </c>
      <c r="D78" s="18">
        <v>-99</v>
      </c>
      <c r="E78" s="18" t="s">
        <v>101</v>
      </c>
    </row>
    <row r="79" spans="1:5" ht="14.25" customHeight="1" x14ac:dyDescent="0.2">
      <c r="A79" s="18">
        <v>-99</v>
      </c>
      <c r="B79" s="18">
        <v>-999</v>
      </c>
      <c r="C79" s="18" t="s">
        <v>101</v>
      </c>
      <c r="D79" s="18">
        <v>-99</v>
      </c>
      <c r="E79" s="18">
        <v>-99</v>
      </c>
    </row>
    <row r="80" spans="1:5" ht="14.25" customHeight="1" x14ac:dyDescent="0.2">
      <c r="A80" s="18">
        <v>-99</v>
      </c>
      <c r="B80" s="18">
        <v>-99</v>
      </c>
      <c r="C80" s="18">
        <v>-99</v>
      </c>
      <c r="D80" s="18" t="s">
        <v>7205</v>
      </c>
      <c r="E80" s="18">
        <v>10</v>
      </c>
    </row>
    <row r="81" spans="1:5" ht="14.25" customHeight="1" x14ac:dyDescent="0.2">
      <c r="A81" s="18">
        <v>13</v>
      </c>
      <c r="B81" s="18" t="s">
        <v>7178</v>
      </c>
      <c r="C81" s="18">
        <v>-99</v>
      </c>
      <c r="D81" s="18">
        <v>-999</v>
      </c>
      <c r="E81" s="18">
        <v>2</v>
      </c>
    </row>
    <row r="82" spans="1:5" ht="14.25" customHeight="1" x14ac:dyDescent="0.2">
      <c r="A82" s="18">
        <v>6</v>
      </c>
      <c r="B82" s="18" t="s">
        <v>125</v>
      </c>
      <c r="C82" s="18">
        <v>23</v>
      </c>
      <c r="D82" s="18">
        <v>16</v>
      </c>
      <c r="E82" s="18">
        <v>23</v>
      </c>
    </row>
    <row r="83" spans="1:5" ht="14.25" customHeight="1" x14ac:dyDescent="0.2">
      <c r="A83" s="18">
        <v>6</v>
      </c>
      <c r="B83" s="18" t="s">
        <v>101</v>
      </c>
      <c r="C83" s="18">
        <v>1</v>
      </c>
      <c r="D83" s="18">
        <v>36</v>
      </c>
      <c r="E83" s="18">
        <v>-99</v>
      </c>
    </row>
    <row r="84" spans="1:5" ht="14.25" customHeight="1" x14ac:dyDescent="0.2">
      <c r="A84" s="18">
        <v>8</v>
      </c>
      <c r="B84" s="18">
        <v>-999</v>
      </c>
      <c r="C84" s="18">
        <v>2</v>
      </c>
      <c r="D84" s="18" t="s">
        <v>7207</v>
      </c>
      <c r="E84" s="18">
        <v>37</v>
      </c>
    </row>
    <row r="85" spans="1:5" ht="14.25" customHeight="1" x14ac:dyDescent="0.2">
      <c r="A85" s="18">
        <v>-99</v>
      </c>
      <c r="B85" s="18" t="s">
        <v>4417</v>
      </c>
      <c r="C85" s="18">
        <v>2</v>
      </c>
      <c r="D85" s="18">
        <v>12</v>
      </c>
      <c r="E85" s="18">
        <v>-99</v>
      </c>
    </row>
    <row r="86" spans="1:5" ht="14.25" customHeight="1" x14ac:dyDescent="0.2">
      <c r="A86" s="18">
        <v>8</v>
      </c>
      <c r="B86" s="18">
        <v>12</v>
      </c>
      <c r="C86" s="18">
        <v>2</v>
      </c>
      <c r="D86" s="18">
        <v>-999</v>
      </c>
      <c r="E86" s="18">
        <v>-999</v>
      </c>
    </row>
    <row r="87" spans="1:5" ht="14.25" customHeight="1" x14ac:dyDescent="0.2">
      <c r="A87" s="18">
        <v>8</v>
      </c>
      <c r="B87" s="18">
        <v>-999</v>
      </c>
      <c r="C87" s="18">
        <v>2</v>
      </c>
      <c r="D87" s="18" t="s">
        <v>1248</v>
      </c>
      <c r="E87" s="18" t="s">
        <v>101</v>
      </c>
    </row>
    <row r="88" spans="1:5" ht="14.25" customHeight="1" x14ac:dyDescent="0.2">
      <c r="A88" s="18">
        <v>13</v>
      </c>
      <c r="B88" s="18">
        <v>1</v>
      </c>
      <c r="C88" s="18">
        <v>26</v>
      </c>
      <c r="D88" s="18">
        <v>-99</v>
      </c>
      <c r="E88" s="18">
        <v>6</v>
      </c>
    </row>
    <row r="89" spans="1:5" ht="14.25" customHeight="1" x14ac:dyDescent="0.2">
      <c r="A89" s="18" t="s">
        <v>7166</v>
      </c>
      <c r="B89" s="18" t="s">
        <v>101</v>
      </c>
      <c r="C89" s="18">
        <v>1</v>
      </c>
      <c r="D89" s="18" t="s">
        <v>7329</v>
      </c>
      <c r="E89" s="18">
        <v>3678</v>
      </c>
    </row>
    <row r="90" spans="1:5" ht="14.25" customHeight="1" x14ac:dyDescent="0.2">
      <c r="A90" s="18">
        <v>2</v>
      </c>
      <c r="B90" s="18">
        <v>12</v>
      </c>
      <c r="C90" s="18">
        <v>23</v>
      </c>
      <c r="D90" s="18" t="s">
        <v>7268</v>
      </c>
      <c r="E90" s="18">
        <v>6</v>
      </c>
    </row>
    <row r="91" spans="1:5" ht="14.25" customHeight="1" x14ac:dyDescent="0.2">
      <c r="A91" s="18">
        <v>7</v>
      </c>
      <c r="B91" s="18" t="s">
        <v>101</v>
      </c>
      <c r="C91" s="18">
        <v>-999</v>
      </c>
      <c r="D91" s="18">
        <v>-999</v>
      </c>
      <c r="E91" s="18" t="s">
        <v>7262</v>
      </c>
    </row>
    <row r="92" spans="1:5" ht="14.25" customHeight="1" x14ac:dyDescent="0.2">
      <c r="A92" s="18">
        <v>2</v>
      </c>
      <c r="B92" s="18" t="s">
        <v>4417</v>
      </c>
      <c r="C92" s="18">
        <v>2</v>
      </c>
      <c r="D92" s="18">
        <v>2</v>
      </c>
      <c r="E92" s="18">
        <v>-999</v>
      </c>
    </row>
    <row r="93" spans="1:5" ht="14.25" customHeight="1" x14ac:dyDescent="0.2">
      <c r="A93" s="18" t="s">
        <v>7181</v>
      </c>
      <c r="B93" s="18" t="s">
        <v>101</v>
      </c>
      <c r="C93" s="18">
        <v>211</v>
      </c>
      <c r="D93" s="18" t="s">
        <v>125</v>
      </c>
      <c r="E93" s="18">
        <v>-99</v>
      </c>
    </row>
    <row r="94" spans="1:5" ht="14.25" customHeight="1" x14ac:dyDescent="0.2">
      <c r="A94" s="18">
        <v>-99</v>
      </c>
      <c r="B94" s="18" t="s">
        <v>101</v>
      </c>
      <c r="C94" s="18">
        <v>2</v>
      </c>
      <c r="D94" s="18">
        <v>1</v>
      </c>
      <c r="E94" s="18" t="s">
        <v>101</v>
      </c>
    </row>
    <row r="95" spans="1:5" ht="14.25" customHeight="1" x14ac:dyDescent="0.2">
      <c r="A95" s="18">
        <v>67</v>
      </c>
      <c r="B95" s="18">
        <v>-99</v>
      </c>
      <c r="C95" s="18">
        <v>2</v>
      </c>
      <c r="D95" s="18" t="s">
        <v>7235</v>
      </c>
      <c r="E95" s="18">
        <v>67</v>
      </c>
    </row>
    <row r="96" spans="1:5" ht="14.25" customHeight="1" x14ac:dyDescent="0.2">
      <c r="A96" s="18">
        <v>78</v>
      </c>
      <c r="B96" s="18" t="s">
        <v>7169</v>
      </c>
      <c r="C96" s="18">
        <v>12</v>
      </c>
      <c r="D96" s="18" t="s">
        <v>7338</v>
      </c>
      <c r="E96" s="18" t="s">
        <v>7219</v>
      </c>
    </row>
    <row r="97" spans="1:5" ht="14.25" customHeight="1" x14ac:dyDescent="0.2">
      <c r="A97" s="18">
        <v>13</v>
      </c>
      <c r="B97" s="18" t="s">
        <v>7197</v>
      </c>
      <c r="C97" s="18">
        <v>23</v>
      </c>
      <c r="D97" s="18" t="s">
        <v>125</v>
      </c>
      <c r="E97" s="18" t="s">
        <v>7169</v>
      </c>
    </row>
    <row r="98" spans="1:5" ht="14.25" customHeight="1" x14ac:dyDescent="0.2">
      <c r="A98" s="18" t="s">
        <v>7181</v>
      </c>
      <c r="B98" s="18" t="s">
        <v>4417</v>
      </c>
      <c r="C98" s="18">
        <v>2</v>
      </c>
      <c r="D98" s="18">
        <v>13</v>
      </c>
      <c r="E98" s="18" t="s">
        <v>7192</v>
      </c>
    </row>
    <row r="99" spans="1:5" ht="14.25" customHeight="1" x14ac:dyDescent="0.2">
      <c r="A99" s="18">
        <v>-99</v>
      </c>
      <c r="B99" s="18" t="s">
        <v>7193</v>
      </c>
      <c r="C99" s="18">
        <v>23</v>
      </c>
      <c r="D99" s="18">
        <v>-99</v>
      </c>
      <c r="E99" s="18">
        <v>-99</v>
      </c>
    </row>
    <row r="100" spans="1:5" ht="14.25" customHeight="1" x14ac:dyDescent="0.2">
      <c r="A100" s="18" t="s">
        <v>7164</v>
      </c>
      <c r="B100" s="18">
        <v>-99</v>
      </c>
      <c r="C100" s="18">
        <v>-99</v>
      </c>
      <c r="D100" s="18" t="s">
        <v>1248</v>
      </c>
      <c r="E100" s="18">
        <v>2</v>
      </c>
    </row>
    <row r="101" spans="1:5" ht="14.25" customHeight="1" x14ac:dyDescent="0.2">
      <c r="A101" s="18">
        <v>-99</v>
      </c>
      <c r="B101" s="18" t="s">
        <v>101</v>
      </c>
      <c r="C101" s="18">
        <v>2</v>
      </c>
      <c r="D101" s="18">
        <v>-99</v>
      </c>
      <c r="E101" s="18">
        <v>-99</v>
      </c>
    </row>
    <row r="102" spans="1:5" ht="14.25" customHeight="1" x14ac:dyDescent="0.2">
      <c r="A102" s="18">
        <v>-99</v>
      </c>
      <c r="B102" s="18">
        <v>-99</v>
      </c>
      <c r="C102" s="18">
        <v>-99</v>
      </c>
      <c r="D102" s="18" t="s">
        <v>881</v>
      </c>
      <c r="E102" s="18">
        <v>3</v>
      </c>
    </row>
    <row r="103" spans="1:5" ht="14.25" customHeight="1" x14ac:dyDescent="0.2">
      <c r="A103" s="18">
        <v>3</v>
      </c>
      <c r="B103" s="18" t="s">
        <v>101</v>
      </c>
      <c r="C103" s="18">
        <v>12</v>
      </c>
      <c r="D103" s="18" t="s">
        <v>7187</v>
      </c>
      <c r="E103" s="18" t="s">
        <v>101</v>
      </c>
    </row>
    <row r="104" spans="1:5" ht="14.25" customHeight="1" x14ac:dyDescent="0.2">
      <c r="A104" s="18" t="s">
        <v>7365</v>
      </c>
      <c r="B104" s="18" t="s">
        <v>101</v>
      </c>
      <c r="C104" s="18">
        <v>2</v>
      </c>
      <c r="D104" s="18">
        <v>11</v>
      </c>
      <c r="E104" s="118" t="s">
        <v>125</v>
      </c>
    </row>
    <row r="105" spans="1:5" ht="14.25" customHeight="1" x14ac:dyDescent="0.2">
      <c r="A105" s="18">
        <v>-99</v>
      </c>
      <c r="B105" s="18" t="s">
        <v>4993</v>
      </c>
      <c r="C105" s="18">
        <v>2711</v>
      </c>
      <c r="D105" s="18">
        <v>-99</v>
      </c>
      <c r="E105" s="18">
        <v>-99</v>
      </c>
    </row>
    <row r="106" spans="1:5" ht="14.25" customHeight="1" x14ac:dyDescent="0.2">
      <c r="A106" s="18">
        <v>13</v>
      </c>
      <c r="B106" s="18">
        <v>-99</v>
      </c>
      <c r="C106" s="18">
        <v>-99</v>
      </c>
      <c r="D106" s="18">
        <v>-999</v>
      </c>
      <c r="E106" s="18">
        <v>-999</v>
      </c>
    </row>
    <row r="107" spans="1:5" ht="14.25" customHeight="1" x14ac:dyDescent="0.2">
      <c r="A107" s="18">
        <v>6</v>
      </c>
      <c r="B107" s="18" t="s">
        <v>101</v>
      </c>
      <c r="C107" s="18">
        <v>11</v>
      </c>
      <c r="D107" s="18">
        <v>126</v>
      </c>
      <c r="E107" s="18" t="s">
        <v>5008</v>
      </c>
    </row>
    <row r="108" spans="1:5" ht="14.25" customHeight="1" x14ac:dyDescent="0.2">
      <c r="B108" s="18" t="s">
        <v>7293</v>
      </c>
      <c r="C108" s="18" t="s">
        <v>7219</v>
      </c>
    </row>
    <row r="109" spans="1:5" ht="14.25" customHeight="1" x14ac:dyDescent="0.2"/>
    <row r="110" spans="1:5" ht="14.25" customHeight="1" x14ac:dyDescent="0.2"/>
    <row r="111" spans="1:5" ht="14.25" customHeight="1" x14ac:dyDescent="0.2"/>
    <row r="112" spans="1:5"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1001"/>
  <sheetViews>
    <sheetView workbookViewId="0"/>
  </sheetViews>
  <sheetFormatPr baseColWidth="10" defaultColWidth="14.5" defaultRowHeight="15" customHeight="1" x14ac:dyDescent="0.2"/>
  <cols>
    <col min="1" max="26" width="8.6640625" customWidth="1"/>
  </cols>
  <sheetData>
    <row r="1" spans="1:5" ht="14.25" customHeight="1" x14ac:dyDescent="0.2">
      <c r="A1" s="121" t="s">
        <v>7200</v>
      </c>
      <c r="B1" s="121" t="s">
        <v>7201</v>
      </c>
      <c r="C1" s="121" t="s">
        <v>7202</v>
      </c>
      <c r="D1" s="121" t="s">
        <v>7203</v>
      </c>
      <c r="E1" s="121" t="s">
        <v>7204</v>
      </c>
    </row>
    <row r="2" spans="1:5" ht="14.25" customHeight="1" x14ac:dyDescent="0.2">
      <c r="A2" s="18">
        <v>-99</v>
      </c>
      <c r="B2" s="18" t="s">
        <v>7182</v>
      </c>
      <c r="C2" s="18">
        <v>3</v>
      </c>
      <c r="D2" s="18" t="s">
        <v>7178</v>
      </c>
      <c r="E2" s="18" t="s">
        <v>7183</v>
      </c>
    </row>
    <row r="3" spans="1:5" ht="14.25" customHeight="1" x14ac:dyDescent="0.2">
      <c r="A3" s="18" t="s">
        <v>101</v>
      </c>
      <c r="B3" s="18" t="s">
        <v>101</v>
      </c>
      <c r="C3" s="18">
        <v>-99</v>
      </c>
      <c r="D3" s="18">
        <v>6</v>
      </c>
      <c r="E3" s="18">
        <v>-99</v>
      </c>
    </row>
    <row r="4" spans="1:5" ht="14.25" customHeight="1" x14ac:dyDescent="0.2">
      <c r="A4" s="18">
        <v>-99</v>
      </c>
      <c r="B4" s="18" t="s">
        <v>125</v>
      </c>
      <c r="C4" s="18">
        <v>-999</v>
      </c>
      <c r="D4" s="18">
        <v>-999</v>
      </c>
      <c r="E4" s="18">
        <v>12</v>
      </c>
    </row>
    <row r="5" spans="1:5" ht="14.25" customHeight="1" x14ac:dyDescent="0.2">
      <c r="A5" s="18">
        <v>-999</v>
      </c>
      <c r="B5" s="18" t="s">
        <v>125</v>
      </c>
      <c r="C5" s="18">
        <v>-999</v>
      </c>
      <c r="D5" s="18" t="s">
        <v>7194</v>
      </c>
      <c r="E5" s="18">
        <v>6</v>
      </c>
    </row>
    <row r="6" spans="1:5" ht="14.25" customHeight="1" x14ac:dyDescent="0.2">
      <c r="A6" s="118" t="s">
        <v>7191</v>
      </c>
      <c r="B6" s="18" t="s">
        <v>6995</v>
      </c>
      <c r="C6" s="18" t="s">
        <v>3582</v>
      </c>
      <c r="D6" s="118" t="s">
        <v>101</v>
      </c>
      <c r="E6" s="18">
        <v>13</v>
      </c>
    </row>
    <row r="7" spans="1:5" ht="14.25" customHeight="1" x14ac:dyDescent="0.2">
      <c r="A7" s="18" t="s">
        <v>7225</v>
      </c>
      <c r="B7" s="18" t="s">
        <v>7226</v>
      </c>
      <c r="C7" s="18" t="s">
        <v>7205</v>
      </c>
      <c r="D7" s="18" t="s">
        <v>101</v>
      </c>
      <c r="E7" s="18" t="s">
        <v>101</v>
      </c>
    </row>
    <row r="8" spans="1:5" ht="14.25" customHeight="1" x14ac:dyDescent="0.2">
      <c r="A8" s="18">
        <v>10</v>
      </c>
      <c r="B8" s="18" t="s">
        <v>7174</v>
      </c>
      <c r="C8" s="18">
        <v>2</v>
      </c>
      <c r="D8" s="18" t="s">
        <v>101</v>
      </c>
      <c r="E8" s="18" t="s">
        <v>7178</v>
      </c>
    </row>
    <row r="9" spans="1:5" ht="14.25" customHeight="1" x14ac:dyDescent="0.2">
      <c r="A9" s="18">
        <v>2</v>
      </c>
      <c r="B9" s="18" t="s">
        <v>7187</v>
      </c>
      <c r="C9" s="18">
        <v>-99</v>
      </c>
      <c r="D9" s="18" t="s">
        <v>101</v>
      </c>
      <c r="E9" s="18">
        <v>-99</v>
      </c>
    </row>
    <row r="10" spans="1:5" ht="14.25" customHeight="1" x14ac:dyDescent="0.2">
      <c r="A10" s="18">
        <v>-99</v>
      </c>
      <c r="B10" s="18" t="s">
        <v>7256</v>
      </c>
      <c r="C10" s="18">
        <v>-99</v>
      </c>
      <c r="D10" s="18" t="s">
        <v>101</v>
      </c>
      <c r="E10" s="18" t="s">
        <v>7183</v>
      </c>
    </row>
    <row r="11" spans="1:5" ht="14.25" customHeight="1" x14ac:dyDescent="0.2">
      <c r="A11" s="18">
        <v>-99</v>
      </c>
      <c r="B11" s="18">
        <v>-99</v>
      </c>
      <c r="C11" s="18">
        <v>212</v>
      </c>
      <c r="D11" s="18" t="s">
        <v>125</v>
      </c>
      <c r="E11" s="18">
        <v>1112</v>
      </c>
    </row>
    <row r="12" spans="1:5" ht="14.25" customHeight="1" x14ac:dyDescent="0.2">
      <c r="A12" s="18">
        <v>2</v>
      </c>
      <c r="B12" s="18" t="s">
        <v>7168</v>
      </c>
      <c r="C12" s="18">
        <v>-999</v>
      </c>
      <c r="D12" s="18">
        <v>12</v>
      </c>
      <c r="E12" s="18">
        <v>711</v>
      </c>
    </row>
    <row r="13" spans="1:5" ht="14.25" customHeight="1" x14ac:dyDescent="0.2">
      <c r="A13" s="18" t="s">
        <v>7272</v>
      </c>
      <c r="B13" s="18" t="s">
        <v>125</v>
      </c>
      <c r="C13" s="18">
        <v>23</v>
      </c>
      <c r="D13" s="18" t="s">
        <v>7178</v>
      </c>
      <c r="E13" s="18">
        <v>13</v>
      </c>
    </row>
    <row r="14" spans="1:5" ht="14.25" customHeight="1" x14ac:dyDescent="0.2">
      <c r="A14" s="18" t="s">
        <v>7178</v>
      </c>
      <c r="B14" s="18">
        <v>-999</v>
      </c>
      <c r="C14" s="18">
        <v>2</v>
      </c>
      <c r="D14" s="18" t="s">
        <v>4417</v>
      </c>
      <c r="E14" s="18" t="s">
        <v>101</v>
      </c>
    </row>
    <row r="15" spans="1:5" ht="14.25" customHeight="1" x14ac:dyDescent="0.2">
      <c r="A15" s="18" t="s">
        <v>7242</v>
      </c>
      <c r="B15" s="18">
        <v>-999</v>
      </c>
      <c r="C15" s="18">
        <v>210</v>
      </c>
      <c r="D15" s="18" t="s">
        <v>101</v>
      </c>
      <c r="E15" s="18">
        <v>13</v>
      </c>
    </row>
    <row r="16" spans="1:5" ht="14.25" customHeight="1" x14ac:dyDescent="0.2">
      <c r="A16" s="18" t="s">
        <v>7194</v>
      </c>
      <c r="B16" s="18" t="s">
        <v>7168</v>
      </c>
      <c r="C16" s="18">
        <v>26</v>
      </c>
      <c r="D16" s="18" t="s">
        <v>101</v>
      </c>
      <c r="E16" s="18">
        <v>8</v>
      </c>
    </row>
    <row r="17" spans="1:5" ht="14.25" customHeight="1" x14ac:dyDescent="0.2">
      <c r="A17" s="18">
        <v>810</v>
      </c>
      <c r="B17" s="18" t="s">
        <v>7205</v>
      </c>
      <c r="C17" s="18">
        <v>-99</v>
      </c>
      <c r="D17" s="18" t="s">
        <v>101</v>
      </c>
      <c r="E17" s="18">
        <v>-99</v>
      </c>
    </row>
    <row r="18" spans="1:5" ht="14.25" customHeight="1" x14ac:dyDescent="0.2">
      <c r="A18" s="18" t="s">
        <v>7210</v>
      </c>
      <c r="B18" s="18" t="s">
        <v>7187</v>
      </c>
      <c r="C18" s="18">
        <v>2</v>
      </c>
      <c r="D18" s="18" t="s">
        <v>7167</v>
      </c>
      <c r="E18" s="18">
        <v>6712</v>
      </c>
    </row>
    <row r="19" spans="1:5" ht="14.25" customHeight="1" x14ac:dyDescent="0.2">
      <c r="A19" s="18">
        <v>-999</v>
      </c>
      <c r="B19" s="18">
        <v>-999</v>
      </c>
      <c r="C19" s="18">
        <v>211</v>
      </c>
      <c r="D19" s="18" t="s">
        <v>101</v>
      </c>
      <c r="E19" s="18">
        <v>2</v>
      </c>
    </row>
    <row r="20" spans="1:5" ht="14.25" customHeight="1" x14ac:dyDescent="0.2">
      <c r="A20" s="18" t="s">
        <v>7206</v>
      </c>
      <c r="B20" s="18" t="s">
        <v>7207</v>
      </c>
      <c r="C20" s="18">
        <v>-99</v>
      </c>
      <c r="D20" s="18">
        <v>-99</v>
      </c>
      <c r="E20" s="18">
        <v>-99</v>
      </c>
    </row>
    <row r="21" spans="1:5" ht="14.25" customHeight="1" x14ac:dyDescent="0.2">
      <c r="A21" s="18" t="s">
        <v>101</v>
      </c>
      <c r="B21" s="18">
        <v>129</v>
      </c>
      <c r="C21" s="18">
        <v>2</v>
      </c>
      <c r="D21" s="18" t="s">
        <v>101</v>
      </c>
      <c r="E21" s="18">
        <v>168</v>
      </c>
    </row>
    <row r="22" spans="1:5" ht="14.25" customHeight="1" x14ac:dyDescent="0.2">
      <c r="A22" s="18" t="s">
        <v>101</v>
      </c>
      <c r="B22" s="18" t="s">
        <v>7185</v>
      </c>
      <c r="C22" s="18">
        <v>-999</v>
      </c>
      <c r="D22" s="18" t="s">
        <v>101</v>
      </c>
      <c r="E22" s="18">
        <v>13</v>
      </c>
    </row>
    <row r="23" spans="1:5" ht="14.25" customHeight="1" x14ac:dyDescent="0.2">
      <c r="A23" s="18">
        <v>-99</v>
      </c>
      <c r="B23" s="18">
        <v>-99</v>
      </c>
      <c r="C23" s="18">
        <v>-99</v>
      </c>
      <c r="D23" s="18">
        <v>-99</v>
      </c>
      <c r="E23" s="18">
        <v>-99</v>
      </c>
    </row>
    <row r="24" spans="1:5" ht="14.25" customHeight="1" x14ac:dyDescent="0.2">
      <c r="A24" s="18">
        <v>67</v>
      </c>
      <c r="B24" s="18" t="s">
        <v>125</v>
      </c>
      <c r="C24" s="18">
        <v>2</v>
      </c>
      <c r="D24" s="18">
        <v>8</v>
      </c>
      <c r="E24" s="18">
        <v>13</v>
      </c>
    </row>
    <row r="25" spans="1:5" ht="14.25" customHeight="1" x14ac:dyDescent="0.2">
      <c r="A25" s="18">
        <v>-99</v>
      </c>
      <c r="B25" s="18">
        <v>-99</v>
      </c>
      <c r="C25" s="18">
        <v>-99</v>
      </c>
      <c r="D25" s="18">
        <v>-99</v>
      </c>
      <c r="E25" s="18">
        <v>-99</v>
      </c>
    </row>
    <row r="26" spans="1:5" ht="14.25" customHeight="1" x14ac:dyDescent="0.2">
      <c r="A26" s="18">
        <v>136</v>
      </c>
      <c r="B26" s="18">
        <v>12</v>
      </c>
      <c r="C26" s="18">
        <v>2</v>
      </c>
      <c r="D26" s="18" t="s">
        <v>7169</v>
      </c>
      <c r="E26" s="18">
        <v>12</v>
      </c>
    </row>
    <row r="27" spans="1:5" ht="14.25" customHeight="1" x14ac:dyDescent="0.2">
      <c r="A27" s="18">
        <v>6810</v>
      </c>
      <c r="B27" s="18" t="s">
        <v>7228</v>
      </c>
      <c r="C27" s="18">
        <v>-99</v>
      </c>
      <c r="D27" s="18" t="s">
        <v>7164</v>
      </c>
      <c r="E27" s="18">
        <v>6</v>
      </c>
    </row>
    <row r="28" spans="1:5" ht="14.25" customHeight="1" x14ac:dyDescent="0.2">
      <c r="A28" s="18">
        <v>167</v>
      </c>
      <c r="B28" s="18">
        <v>2</v>
      </c>
      <c r="C28" s="18">
        <v>211</v>
      </c>
      <c r="D28" s="18" t="s">
        <v>7237</v>
      </c>
      <c r="E28" s="18">
        <v>8</v>
      </c>
    </row>
    <row r="29" spans="1:5" ht="14.25" customHeight="1" x14ac:dyDescent="0.2">
      <c r="A29" s="18">
        <v>-999</v>
      </c>
      <c r="B29" s="18">
        <v>-999</v>
      </c>
      <c r="C29" s="18">
        <v>-999</v>
      </c>
      <c r="D29" s="18">
        <v>-999</v>
      </c>
      <c r="E29" s="18">
        <v>13</v>
      </c>
    </row>
    <row r="30" spans="1:5" ht="14.25" customHeight="1" x14ac:dyDescent="0.2">
      <c r="A30" s="18" t="s">
        <v>7165</v>
      </c>
      <c r="B30" s="18">
        <v>6</v>
      </c>
      <c r="C30" s="18">
        <v>-999</v>
      </c>
      <c r="D30" s="18" t="s">
        <v>101</v>
      </c>
      <c r="E30" s="18">
        <v>13</v>
      </c>
    </row>
    <row r="31" spans="1:5" ht="14.25" customHeight="1" x14ac:dyDescent="0.2">
      <c r="A31" s="18">
        <v>167</v>
      </c>
      <c r="B31" s="18" t="s">
        <v>7316</v>
      </c>
      <c r="C31" s="18">
        <v>211</v>
      </c>
      <c r="D31" s="18">
        <v>-999</v>
      </c>
      <c r="E31" s="18">
        <v>37</v>
      </c>
    </row>
    <row r="32" spans="1:5" ht="14.25" customHeight="1" x14ac:dyDescent="0.2">
      <c r="A32" s="18" t="s">
        <v>7270</v>
      </c>
      <c r="B32" s="18" t="s">
        <v>101</v>
      </c>
      <c r="C32" s="18">
        <v>2</v>
      </c>
      <c r="D32" s="18" t="s">
        <v>7169</v>
      </c>
      <c r="E32" s="18">
        <v>-99</v>
      </c>
    </row>
    <row r="33" spans="1:5" ht="14.25" customHeight="1" x14ac:dyDescent="0.2">
      <c r="A33" s="18" t="s">
        <v>125</v>
      </c>
      <c r="B33" s="18">
        <v>1</v>
      </c>
      <c r="C33" s="18">
        <v>2</v>
      </c>
      <c r="D33" s="18" t="s">
        <v>101</v>
      </c>
      <c r="E33" s="18">
        <v>6</v>
      </c>
    </row>
    <row r="34" spans="1:5" ht="14.25" customHeight="1" x14ac:dyDescent="0.2">
      <c r="A34" s="18">
        <v>6</v>
      </c>
      <c r="B34" s="18" t="s">
        <v>125</v>
      </c>
      <c r="C34" s="18">
        <v>-999</v>
      </c>
      <c r="D34" s="18">
        <v>-99</v>
      </c>
      <c r="E34" s="18">
        <v>-99</v>
      </c>
    </row>
    <row r="35" spans="1:5" ht="14.25" customHeight="1" x14ac:dyDescent="0.2">
      <c r="A35" s="18">
        <v>310</v>
      </c>
      <c r="B35" s="18" t="s">
        <v>7205</v>
      </c>
      <c r="C35" s="18">
        <v>2</v>
      </c>
      <c r="D35" s="18" t="s">
        <v>7321</v>
      </c>
      <c r="E35" s="18">
        <v>13</v>
      </c>
    </row>
    <row r="36" spans="1:5" ht="14.25" customHeight="1" x14ac:dyDescent="0.2">
      <c r="A36" s="18">
        <v>-999</v>
      </c>
      <c r="B36" s="18" t="s">
        <v>7205</v>
      </c>
      <c r="C36" s="18">
        <v>2</v>
      </c>
      <c r="D36" s="18" t="s">
        <v>101</v>
      </c>
      <c r="E36" s="18">
        <v>7</v>
      </c>
    </row>
    <row r="37" spans="1:5" ht="14.25" customHeight="1" x14ac:dyDescent="0.2">
      <c r="A37" s="18">
        <v>-99</v>
      </c>
      <c r="B37" s="18">
        <v>-99</v>
      </c>
      <c r="C37" s="18">
        <v>-99</v>
      </c>
      <c r="D37" s="18">
        <v>-99</v>
      </c>
      <c r="E37" s="18">
        <v>-99</v>
      </c>
    </row>
    <row r="38" spans="1:5" ht="14.25" customHeight="1" x14ac:dyDescent="0.2">
      <c r="A38" s="18">
        <v>-99</v>
      </c>
      <c r="B38" s="18">
        <v>-99</v>
      </c>
      <c r="C38" s="18">
        <v>-99</v>
      </c>
      <c r="D38" s="18">
        <v>-99</v>
      </c>
      <c r="E38" s="18">
        <v>-99</v>
      </c>
    </row>
    <row r="39" spans="1:5" ht="14.25" customHeight="1" x14ac:dyDescent="0.2">
      <c r="A39" s="18">
        <v>-99</v>
      </c>
      <c r="B39" s="18">
        <v>-99</v>
      </c>
      <c r="C39" s="18">
        <v>-99</v>
      </c>
      <c r="D39" s="18">
        <v>-99</v>
      </c>
      <c r="E39" s="18">
        <v>-99</v>
      </c>
    </row>
    <row r="40" spans="1:5" ht="14.25" customHeight="1" x14ac:dyDescent="0.2">
      <c r="A40" s="18" t="s">
        <v>7192</v>
      </c>
      <c r="B40" s="18" t="s">
        <v>7212</v>
      </c>
      <c r="C40" s="18">
        <v>12</v>
      </c>
      <c r="D40" s="18" t="s">
        <v>7328</v>
      </c>
      <c r="E40" s="18" t="s">
        <v>7166</v>
      </c>
    </row>
    <row r="41" spans="1:5" ht="14.25" customHeight="1" x14ac:dyDescent="0.2">
      <c r="A41" s="18">
        <v>6</v>
      </c>
      <c r="B41" s="18" t="s">
        <v>7212</v>
      </c>
      <c r="C41" s="18">
        <v>271112</v>
      </c>
      <c r="D41" s="18">
        <v>23</v>
      </c>
      <c r="E41" s="18">
        <v>8</v>
      </c>
    </row>
    <row r="42" spans="1:5" ht="14.25" customHeight="1" x14ac:dyDescent="0.2">
      <c r="A42" s="18">
        <v>27</v>
      </c>
      <c r="B42" s="18">
        <v>112</v>
      </c>
      <c r="C42" s="18">
        <v>2</v>
      </c>
      <c r="D42" s="18">
        <v>-99</v>
      </c>
      <c r="E42" s="18" t="s">
        <v>101</v>
      </c>
    </row>
    <row r="43" spans="1:5" ht="14.25" customHeight="1" x14ac:dyDescent="0.2">
      <c r="A43" s="18">
        <v>6</v>
      </c>
      <c r="B43" s="18">
        <v>-99</v>
      </c>
      <c r="C43" s="18">
        <v>-99</v>
      </c>
      <c r="D43" s="18">
        <v>-99</v>
      </c>
      <c r="E43" s="18">
        <v>-99</v>
      </c>
    </row>
    <row r="44" spans="1:5" ht="14.25" customHeight="1" x14ac:dyDescent="0.2">
      <c r="A44" s="18" t="s">
        <v>125</v>
      </c>
      <c r="B44" s="18">
        <v>-99</v>
      </c>
      <c r="C44" s="18">
        <v>-99</v>
      </c>
      <c r="D44" s="18">
        <v>-99</v>
      </c>
      <c r="E44" s="18">
        <v>-99</v>
      </c>
    </row>
    <row r="45" spans="1:5" ht="14.25" customHeight="1" x14ac:dyDescent="0.2">
      <c r="A45" s="18">
        <v>10</v>
      </c>
      <c r="B45" s="18" t="s">
        <v>125</v>
      </c>
      <c r="C45" s="18">
        <v>2</v>
      </c>
      <c r="D45" s="18" t="s">
        <v>7169</v>
      </c>
      <c r="E45" s="18">
        <v>8</v>
      </c>
    </row>
    <row r="46" spans="1:5" ht="14.25" customHeight="1" x14ac:dyDescent="0.2">
      <c r="A46" s="18">
        <v>2</v>
      </c>
      <c r="B46" s="18" t="s">
        <v>125</v>
      </c>
      <c r="C46" s="18">
        <v>2</v>
      </c>
      <c r="D46" s="18" t="s">
        <v>7184</v>
      </c>
      <c r="E46" s="18">
        <v>13</v>
      </c>
    </row>
    <row r="47" spans="1:5" ht="14.25" customHeight="1" x14ac:dyDescent="0.2">
      <c r="A47" s="18">
        <v>6</v>
      </c>
      <c r="B47" s="18" t="s">
        <v>125</v>
      </c>
      <c r="C47" s="18">
        <v>2</v>
      </c>
      <c r="D47" s="18">
        <v>12</v>
      </c>
      <c r="E47" s="18">
        <v>2</v>
      </c>
    </row>
    <row r="48" spans="1:5" ht="14.25" customHeight="1" x14ac:dyDescent="0.2">
      <c r="A48" s="118" t="s">
        <v>7284</v>
      </c>
      <c r="B48" s="18" t="s">
        <v>6913</v>
      </c>
      <c r="C48" s="18">
        <v>2</v>
      </c>
      <c r="D48" s="18">
        <v>2</v>
      </c>
      <c r="E48" s="18">
        <v>6</v>
      </c>
    </row>
    <row r="49" spans="1:5" ht="14.25" customHeight="1" x14ac:dyDescent="0.2">
      <c r="A49" s="18">
        <v>367</v>
      </c>
      <c r="B49" s="18" t="s">
        <v>7174</v>
      </c>
      <c r="C49" s="18">
        <v>2</v>
      </c>
      <c r="D49" s="18">
        <v>-99</v>
      </c>
      <c r="E49" s="18">
        <v>712</v>
      </c>
    </row>
    <row r="50" spans="1:5" ht="14.25" customHeight="1" x14ac:dyDescent="0.2">
      <c r="A50" s="18">
        <v>-999</v>
      </c>
      <c r="B50" s="18" t="s">
        <v>125</v>
      </c>
      <c r="C50" s="18">
        <v>12</v>
      </c>
      <c r="D50" s="18" t="s">
        <v>4417</v>
      </c>
      <c r="E50" s="18">
        <v>8</v>
      </c>
    </row>
    <row r="51" spans="1:5" ht="14.25" customHeight="1" x14ac:dyDescent="0.2">
      <c r="A51" s="118" t="s">
        <v>3582</v>
      </c>
      <c r="B51" s="118" t="s">
        <v>7224</v>
      </c>
      <c r="C51" s="118" t="s">
        <v>7177</v>
      </c>
      <c r="D51" s="118" t="s">
        <v>562</v>
      </c>
      <c r="E51" s="118" t="s">
        <v>1520</v>
      </c>
    </row>
    <row r="52" spans="1:5" ht="14.25" customHeight="1" x14ac:dyDescent="0.2">
      <c r="A52" s="18">
        <v>-999</v>
      </c>
      <c r="B52" s="18" t="s">
        <v>7346</v>
      </c>
      <c r="C52" s="18" t="s">
        <v>7298</v>
      </c>
      <c r="D52" s="18" t="s">
        <v>7194</v>
      </c>
      <c r="E52" s="18">
        <v>13</v>
      </c>
    </row>
    <row r="53" spans="1:5" ht="14.25" customHeight="1" x14ac:dyDescent="0.2">
      <c r="A53" s="18" t="s">
        <v>125</v>
      </c>
      <c r="B53" s="18" t="s">
        <v>7249</v>
      </c>
      <c r="C53" s="18">
        <v>2</v>
      </c>
      <c r="D53" s="18" t="s">
        <v>7354</v>
      </c>
      <c r="E53" s="18">
        <v>13</v>
      </c>
    </row>
    <row r="54" spans="1:5" ht="14.25" customHeight="1" x14ac:dyDescent="0.2">
      <c r="A54" s="18">
        <v>37</v>
      </c>
      <c r="B54" s="18" t="s">
        <v>7356</v>
      </c>
      <c r="C54" s="18" t="s">
        <v>7357</v>
      </c>
      <c r="D54" s="18" t="s">
        <v>101</v>
      </c>
      <c r="E54" s="18" t="s">
        <v>125</v>
      </c>
    </row>
    <row r="55" spans="1:5" ht="14.25" customHeight="1" x14ac:dyDescent="0.2">
      <c r="A55" s="18">
        <v>36</v>
      </c>
      <c r="B55" s="18" t="s">
        <v>7168</v>
      </c>
      <c r="C55" s="18">
        <v>26</v>
      </c>
      <c r="D55" s="18" t="s">
        <v>101</v>
      </c>
      <c r="E55" s="18">
        <v>13</v>
      </c>
    </row>
    <row r="56" spans="1:5" ht="14.25" customHeight="1" x14ac:dyDescent="0.2">
      <c r="A56" s="18" t="s">
        <v>7192</v>
      </c>
      <c r="B56" s="18" t="s">
        <v>7360</v>
      </c>
      <c r="C56" s="18">
        <v>-999</v>
      </c>
      <c r="D56" s="18" t="s">
        <v>101</v>
      </c>
      <c r="E56" s="18">
        <v>6</v>
      </c>
    </row>
    <row r="57" spans="1:5" ht="14.25" customHeight="1" x14ac:dyDescent="0.2">
      <c r="A57" s="18">
        <v>-99</v>
      </c>
      <c r="B57" s="18">
        <v>12</v>
      </c>
      <c r="C57" s="18" t="s">
        <v>7169</v>
      </c>
      <c r="D57" s="18" t="s">
        <v>101</v>
      </c>
      <c r="E57" s="18">
        <v>8</v>
      </c>
    </row>
    <row r="58" spans="1:5" ht="14.25" customHeight="1" x14ac:dyDescent="0.2">
      <c r="A58" s="18">
        <v>2</v>
      </c>
      <c r="B58" s="18" t="s">
        <v>7205</v>
      </c>
      <c r="C58" s="18">
        <v>2</v>
      </c>
      <c r="D58" s="18" t="s">
        <v>101</v>
      </c>
      <c r="E58" s="18" t="s">
        <v>101</v>
      </c>
    </row>
    <row r="59" spans="1:5" ht="14.25" customHeight="1" x14ac:dyDescent="0.2">
      <c r="A59" s="18">
        <v>-999</v>
      </c>
      <c r="B59" s="18">
        <v>-999</v>
      </c>
      <c r="C59" s="18">
        <v>-999</v>
      </c>
      <c r="D59" s="18" t="s">
        <v>101</v>
      </c>
      <c r="E59" s="18">
        <v>6</v>
      </c>
    </row>
    <row r="60" spans="1:5" ht="14.25" customHeight="1" x14ac:dyDescent="0.2"/>
    <row r="61" spans="1:5" ht="14.25" customHeight="1" x14ac:dyDescent="0.2"/>
    <row r="62" spans="1:5" ht="14.25" customHeight="1" x14ac:dyDescent="0.2"/>
    <row r="63" spans="1:5" ht="14.25" customHeight="1" x14ac:dyDescent="0.2"/>
    <row r="64" spans="1:5"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1001"/>
  <sheetViews>
    <sheetView workbookViewId="0"/>
  </sheetViews>
  <sheetFormatPr baseColWidth="10" defaultColWidth="14.5" defaultRowHeight="15" customHeight="1" x14ac:dyDescent="0.2"/>
  <cols>
    <col min="1" max="26" width="8.6640625" customWidth="1"/>
  </cols>
  <sheetData>
    <row r="1" spans="1:5" ht="14.25" customHeight="1" x14ac:dyDescent="0.2">
      <c r="A1" s="121" t="s">
        <v>7200</v>
      </c>
      <c r="B1" s="121" t="s">
        <v>7201</v>
      </c>
      <c r="C1" s="121" t="s">
        <v>7202</v>
      </c>
      <c r="D1" s="121" t="s">
        <v>7203</v>
      </c>
      <c r="E1" s="121" t="s">
        <v>7204</v>
      </c>
    </row>
    <row r="2" spans="1:5" ht="14.25" customHeight="1" x14ac:dyDescent="0.2">
      <c r="A2" s="18">
        <v>8</v>
      </c>
      <c r="B2" s="18" t="s">
        <v>7192</v>
      </c>
      <c r="C2" s="18" t="s">
        <v>7165</v>
      </c>
      <c r="D2" s="18" t="s">
        <v>7191</v>
      </c>
      <c r="E2" s="18" t="s">
        <v>7191</v>
      </c>
    </row>
    <row r="3" spans="1:5" ht="14.25" customHeight="1" x14ac:dyDescent="0.2">
      <c r="A3" s="18">
        <v>-99</v>
      </c>
      <c r="B3" s="18">
        <v>-99</v>
      </c>
      <c r="C3" s="18">
        <v>-99</v>
      </c>
      <c r="D3" s="18">
        <v>-99</v>
      </c>
      <c r="E3" s="18">
        <v>-99</v>
      </c>
    </row>
    <row r="4" spans="1:5" ht="14.25" customHeight="1" x14ac:dyDescent="0.2">
      <c r="A4" s="18">
        <v>-99</v>
      </c>
      <c r="B4" s="18" t="s">
        <v>7178</v>
      </c>
      <c r="C4" s="18">
        <v>-99</v>
      </c>
      <c r="D4" s="18">
        <v>-999</v>
      </c>
      <c r="E4" s="18">
        <v>-999</v>
      </c>
    </row>
    <row r="5" spans="1:5" ht="14.25" customHeight="1" x14ac:dyDescent="0.2">
      <c r="A5" s="18">
        <v>11</v>
      </c>
      <c r="B5" s="18" t="s">
        <v>7221</v>
      </c>
      <c r="C5" s="18">
        <v>12</v>
      </c>
      <c r="D5" s="18" t="s">
        <v>7220</v>
      </c>
      <c r="E5" s="18" t="s">
        <v>7185</v>
      </c>
    </row>
    <row r="6" spans="1:5" ht="14.25" customHeight="1" x14ac:dyDescent="0.2">
      <c r="A6" s="18">
        <v>-99</v>
      </c>
      <c r="B6" s="18">
        <v>-99</v>
      </c>
      <c r="C6" s="18">
        <v>-99</v>
      </c>
      <c r="D6" s="18">
        <v>-99</v>
      </c>
      <c r="E6" s="18">
        <v>-99</v>
      </c>
    </row>
    <row r="7" spans="1:5" ht="14.25" customHeight="1" x14ac:dyDescent="0.2">
      <c r="A7" s="18">
        <v>-99</v>
      </c>
      <c r="B7" s="18" t="s">
        <v>7178</v>
      </c>
      <c r="C7" s="18">
        <v>7</v>
      </c>
      <c r="D7" s="18">
        <v>127</v>
      </c>
      <c r="E7" s="18">
        <v>-99</v>
      </c>
    </row>
    <row r="8" spans="1:5" ht="14.25" customHeight="1" x14ac:dyDescent="0.2">
      <c r="A8" s="18">
        <v>312</v>
      </c>
      <c r="B8" s="18">
        <v>1</v>
      </c>
      <c r="C8" s="18">
        <v>12</v>
      </c>
      <c r="D8" s="18" t="s">
        <v>7212</v>
      </c>
      <c r="E8" s="18" t="s">
        <v>7199</v>
      </c>
    </row>
    <row r="9" spans="1:5" ht="14.25" customHeight="1" x14ac:dyDescent="0.2">
      <c r="A9" s="18">
        <v>-99</v>
      </c>
      <c r="B9" s="18" t="s">
        <v>7164</v>
      </c>
      <c r="C9" s="18">
        <v>-99</v>
      </c>
      <c r="D9" s="18" t="s">
        <v>7174</v>
      </c>
      <c r="E9" s="18">
        <v>36</v>
      </c>
    </row>
    <row r="10" spans="1:5" ht="14.25" customHeight="1" x14ac:dyDescent="0.2">
      <c r="A10" s="18">
        <v>6</v>
      </c>
      <c r="B10" s="18">
        <v>-999</v>
      </c>
      <c r="C10" s="18">
        <v>2</v>
      </c>
      <c r="D10" s="18" t="s">
        <v>7169</v>
      </c>
      <c r="E10" s="18">
        <v>13</v>
      </c>
    </row>
    <row r="11" spans="1:5" ht="14.25" customHeight="1" x14ac:dyDescent="0.2">
      <c r="A11" s="118" t="s">
        <v>7242</v>
      </c>
      <c r="B11" s="118" t="s">
        <v>101</v>
      </c>
      <c r="C11" s="18">
        <v>23</v>
      </c>
      <c r="D11" s="18" t="s">
        <v>6913</v>
      </c>
      <c r="E11" s="18">
        <v>1</v>
      </c>
    </row>
    <row r="12" spans="1:5" ht="14.25" customHeight="1" x14ac:dyDescent="0.2">
      <c r="A12" s="18">
        <v>7</v>
      </c>
      <c r="B12" s="18" t="s">
        <v>4417</v>
      </c>
      <c r="C12" s="18" t="s">
        <v>7189</v>
      </c>
      <c r="D12" s="18">
        <v>37</v>
      </c>
      <c r="E12" s="18">
        <v>-99</v>
      </c>
    </row>
    <row r="13" spans="1:5" ht="14.25" customHeight="1" x14ac:dyDescent="0.2">
      <c r="A13" s="18">
        <v>13</v>
      </c>
      <c r="B13" s="18" t="s">
        <v>101</v>
      </c>
      <c r="C13" s="18">
        <v>11</v>
      </c>
      <c r="D13" s="18" t="s">
        <v>7248</v>
      </c>
      <c r="E13" s="18" t="s">
        <v>7164</v>
      </c>
    </row>
    <row r="14" spans="1:5" ht="14.25" customHeight="1" x14ac:dyDescent="0.2">
      <c r="A14" s="18">
        <v>-99</v>
      </c>
      <c r="B14" s="18">
        <v>-99</v>
      </c>
      <c r="C14" s="18">
        <v>-99</v>
      </c>
      <c r="D14" s="18">
        <v>-99</v>
      </c>
      <c r="E14" s="18">
        <v>-99</v>
      </c>
    </row>
    <row r="15" spans="1:5" ht="14.25" customHeight="1" x14ac:dyDescent="0.2">
      <c r="A15" s="18">
        <v>67</v>
      </c>
      <c r="B15" s="18" t="s">
        <v>7247</v>
      </c>
      <c r="C15" s="18" t="s">
        <v>7218</v>
      </c>
      <c r="D15" s="18">
        <v>2371112</v>
      </c>
      <c r="E15" s="18" t="s">
        <v>7269</v>
      </c>
    </row>
    <row r="16" spans="1:5" ht="14.25" customHeight="1" x14ac:dyDescent="0.2">
      <c r="A16" s="18">
        <v>112</v>
      </c>
      <c r="B16" s="18" t="s">
        <v>7178</v>
      </c>
      <c r="C16" s="18">
        <v>2</v>
      </c>
      <c r="D16" s="18">
        <v>111</v>
      </c>
      <c r="E16" s="18" t="s">
        <v>7271</v>
      </c>
    </row>
    <row r="17" spans="1:5" ht="14.25" customHeight="1" x14ac:dyDescent="0.2">
      <c r="A17" s="18">
        <v>-99</v>
      </c>
      <c r="B17" s="18">
        <v>-99</v>
      </c>
      <c r="C17" s="18">
        <v>-99</v>
      </c>
      <c r="D17" s="18">
        <v>-99</v>
      </c>
      <c r="E17" s="18">
        <v>-99</v>
      </c>
    </row>
    <row r="18" spans="1:5" ht="14.25" customHeight="1" x14ac:dyDescent="0.2">
      <c r="A18" s="18" t="s">
        <v>101</v>
      </c>
      <c r="B18" s="18" t="s">
        <v>7178</v>
      </c>
      <c r="C18" s="18">
        <v>123</v>
      </c>
      <c r="D18" s="18" t="s">
        <v>7262</v>
      </c>
      <c r="E18" s="18" t="s">
        <v>7218</v>
      </c>
    </row>
    <row r="19" spans="1:5" ht="14.25" customHeight="1" x14ac:dyDescent="0.2">
      <c r="A19" s="18">
        <v>13</v>
      </c>
      <c r="B19" s="18" t="s">
        <v>101</v>
      </c>
      <c r="C19" s="18">
        <v>2</v>
      </c>
      <c r="D19" s="18" t="s">
        <v>125</v>
      </c>
      <c r="E19" s="18" t="s">
        <v>125</v>
      </c>
    </row>
    <row r="20" spans="1:5" ht="14.25" customHeight="1" x14ac:dyDescent="0.2">
      <c r="A20" s="18">
        <v>7</v>
      </c>
      <c r="B20" s="18">
        <v>1</v>
      </c>
      <c r="C20" s="18">
        <v>-99</v>
      </c>
      <c r="D20" s="18">
        <v>13</v>
      </c>
      <c r="E20" s="18">
        <v>3</v>
      </c>
    </row>
    <row r="21" spans="1:5" ht="14.25" customHeight="1" x14ac:dyDescent="0.2">
      <c r="A21" s="18">
        <v>713</v>
      </c>
      <c r="B21" s="118" t="s">
        <v>7283</v>
      </c>
      <c r="C21" s="18">
        <v>12</v>
      </c>
      <c r="D21" s="18" t="s">
        <v>6954</v>
      </c>
      <c r="E21" s="118" t="s">
        <v>7169</v>
      </c>
    </row>
    <row r="22" spans="1:5" ht="14.25" customHeight="1" x14ac:dyDescent="0.2">
      <c r="A22" s="18">
        <v>3</v>
      </c>
      <c r="B22" s="18" t="s">
        <v>101</v>
      </c>
      <c r="C22" s="18">
        <v>2</v>
      </c>
      <c r="D22" s="18">
        <v>1</v>
      </c>
      <c r="E22" s="18">
        <v>-999</v>
      </c>
    </row>
    <row r="23" spans="1:5" ht="14.25" customHeight="1" x14ac:dyDescent="0.2">
      <c r="A23" s="18">
        <v>36</v>
      </c>
      <c r="B23" s="18" t="s">
        <v>7167</v>
      </c>
      <c r="C23" s="18">
        <v>-99</v>
      </c>
      <c r="D23" s="18">
        <v>-99</v>
      </c>
      <c r="E23" s="18">
        <v>-999</v>
      </c>
    </row>
    <row r="24" spans="1:5" ht="14.25" customHeight="1" x14ac:dyDescent="0.2">
      <c r="A24" s="18">
        <v>7</v>
      </c>
      <c r="B24" s="18" t="s">
        <v>7299</v>
      </c>
      <c r="C24" s="18">
        <v>23</v>
      </c>
      <c r="D24" s="18" t="s">
        <v>7164</v>
      </c>
      <c r="E24" s="18">
        <v>6</v>
      </c>
    </row>
    <row r="25" spans="1:5" ht="14.25" customHeight="1" x14ac:dyDescent="0.2">
      <c r="A25" s="18">
        <v>8</v>
      </c>
      <c r="B25" s="18" t="s">
        <v>101</v>
      </c>
      <c r="C25" s="18">
        <v>-999</v>
      </c>
      <c r="D25" s="18">
        <v>-999</v>
      </c>
      <c r="E25" s="18">
        <v>1310</v>
      </c>
    </row>
    <row r="26" spans="1:5" ht="14.25" customHeight="1" x14ac:dyDescent="0.2">
      <c r="A26" s="118" t="s">
        <v>1520</v>
      </c>
      <c r="B26" s="118" t="s">
        <v>3582</v>
      </c>
      <c r="C26" s="118" t="s">
        <v>1719</v>
      </c>
      <c r="D26" s="118" t="s">
        <v>7168</v>
      </c>
      <c r="E26" s="118" t="s">
        <v>881</v>
      </c>
    </row>
    <row r="27" spans="1:5" ht="14.25" customHeight="1" x14ac:dyDescent="0.2">
      <c r="A27" s="18">
        <v>12</v>
      </c>
      <c r="B27" s="18" t="s">
        <v>7169</v>
      </c>
      <c r="C27" s="18">
        <v>2</v>
      </c>
      <c r="D27" s="18">
        <v>126</v>
      </c>
      <c r="E27" s="18" t="s">
        <v>7178</v>
      </c>
    </row>
    <row r="28" spans="1:5" ht="14.25" customHeight="1" x14ac:dyDescent="0.2">
      <c r="A28" s="18">
        <v>-99</v>
      </c>
      <c r="B28" s="18">
        <v>-99</v>
      </c>
      <c r="C28" s="18">
        <v>-99</v>
      </c>
      <c r="D28" s="18">
        <v>-99</v>
      </c>
      <c r="E28" s="18">
        <v>-99</v>
      </c>
    </row>
    <row r="29" spans="1:5" ht="14.25" customHeight="1" x14ac:dyDescent="0.2">
      <c r="A29" s="18">
        <v>13</v>
      </c>
      <c r="B29" s="18" t="s">
        <v>7167</v>
      </c>
      <c r="C29" s="18">
        <v>-999</v>
      </c>
      <c r="D29" s="18">
        <v>17</v>
      </c>
      <c r="E29" s="18" t="s">
        <v>7193</v>
      </c>
    </row>
    <row r="30" spans="1:5" ht="14.25" customHeight="1" x14ac:dyDescent="0.2">
      <c r="A30" s="18">
        <v>37</v>
      </c>
      <c r="B30" s="118" t="s">
        <v>7304</v>
      </c>
      <c r="C30" s="18">
        <v>-99</v>
      </c>
      <c r="D30" s="18" t="s">
        <v>6999</v>
      </c>
      <c r="E30" s="18">
        <v>123</v>
      </c>
    </row>
    <row r="31" spans="1:5" ht="14.25" customHeight="1" x14ac:dyDescent="0.2">
      <c r="A31" s="18">
        <v>8</v>
      </c>
      <c r="B31" s="18">
        <v>-999</v>
      </c>
      <c r="C31" s="18">
        <v>-999</v>
      </c>
      <c r="D31" s="18">
        <v>-99</v>
      </c>
      <c r="E31" s="18">
        <v>-999</v>
      </c>
    </row>
    <row r="32" spans="1:5" ht="14.25" customHeight="1" x14ac:dyDescent="0.2">
      <c r="A32" s="18">
        <v>13</v>
      </c>
      <c r="B32" s="118" t="s">
        <v>7242</v>
      </c>
      <c r="C32" s="18">
        <v>2</v>
      </c>
      <c r="D32" s="18" t="s">
        <v>562</v>
      </c>
      <c r="E32" s="18">
        <v>-99</v>
      </c>
    </row>
    <row r="33" spans="1:5" ht="14.25" customHeight="1" x14ac:dyDescent="0.2">
      <c r="A33" s="18">
        <v>-99</v>
      </c>
      <c r="B33" s="18" t="s">
        <v>7192</v>
      </c>
      <c r="C33" s="18">
        <v>-99</v>
      </c>
      <c r="D33" s="18">
        <v>2</v>
      </c>
      <c r="E33" s="18">
        <v>-99</v>
      </c>
    </row>
    <row r="34" spans="1:5" ht="14.25" customHeight="1" x14ac:dyDescent="0.2">
      <c r="A34" s="18">
        <v>13</v>
      </c>
      <c r="B34" s="18" t="s">
        <v>7164</v>
      </c>
      <c r="C34" s="18">
        <v>2</v>
      </c>
      <c r="D34" s="18" t="s">
        <v>7268</v>
      </c>
      <c r="E34" s="18">
        <v>6</v>
      </c>
    </row>
    <row r="35" spans="1:5" ht="14.25" customHeight="1" x14ac:dyDescent="0.2">
      <c r="A35" s="18">
        <v>-99</v>
      </c>
      <c r="B35" s="18">
        <v>-99</v>
      </c>
      <c r="C35" s="18">
        <v>-99</v>
      </c>
      <c r="D35" s="18">
        <v>-99</v>
      </c>
      <c r="E35" s="18">
        <v>-99</v>
      </c>
    </row>
    <row r="36" spans="1:5" ht="14.25" customHeight="1" x14ac:dyDescent="0.2">
      <c r="A36" s="18">
        <v>-99</v>
      </c>
      <c r="B36" s="18">
        <v>-99</v>
      </c>
      <c r="C36" s="18">
        <v>-99</v>
      </c>
      <c r="D36" s="18">
        <v>-99</v>
      </c>
      <c r="E36" s="18">
        <v>-99</v>
      </c>
    </row>
    <row r="37" spans="1:5" ht="14.25" customHeight="1" x14ac:dyDescent="0.2">
      <c r="A37" s="18">
        <v>13</v>
      </c>
      <c r="B37" s="18">
        <v>12</v>
      </c>
      <c r="C37" s="18">
        <v>2</v>
      </c>
      <c r="D37" s="18" t="s">
        <v>125</v>
      </c>
      <c r="E37" s="18" t="s">
        <v>125</v>
      </c>
    </row>
    <row r="38" spans="1:5" ht="14.25" customHeight="1" x14ac:dyDescent="0.2">
      <c r="A38" s="18">
        <v>-99</v>
      </c>
      <c r="B38" s="18">
        <v>-99</v>
      </c>
      <c r="C38" s="18">
        <v>-999</v>
      </c>
      <c r="D38" s="18">
        <v>-999</v>
      </c>
      <c r="E38" s="18">
        <v>6</v>
      </c>
    </row>
    <row r="39" spans="1:5" ht="14.25" customHeight="1" x14ac:dyDescent="0.2">
      <c r="A39" s="18">
        <v>-99</v>
      </c>
      <c r="B39" s="18">
        <v>-99</v>
      </c>
      <c r="C39" s="18">
        <v>212</v>
      </c>
      <c r="D39" s="18">
        <v>-99</v>
      </c>
      <c r="E39" s="18">
        <v>-99</v>
      </c>
    </row>
    <row r="40" spans="1:5" ht="14.25" customHeight="1" x14ac:dyDescent="0.2">
      <c r="A40" s="18">
        <v>-99</v>
      </c>
      <c r="B40" s="18">
        <v>-99</v>
      </c>
      <c r="C40" s="18">
        <v>-99</v>
      </c>
      <c r="D40" s="18">
        <v>-99</v>
      </c>
      <c r="E40" s="18">
        <v>-99</v>
      </c>
    </row>
    <row r="41" spans="1:5" ht="14.25" customHeight="1" x14ac:dyDescent="0.2">
      <c r="A41" s="18">
        <v>-99</v>
      </c>
      <c r="B41" s="18">
        <v>-99</v>
      </c>
      <c r="C41" s="18">
        <v>-99</v>
      </c>
      <c r="D41" s="18">
        <v>-99</v>
      </c>
      <c r="E41" s="18">
        <v>-99</v>
      </c>
    </row>
    <row r="42" spans="1:5" ht="14.25" customHeight="1" x14ac:dyDescent="0.2">
      <c r="A42" s="18">
        <v>2</v>
      </c>
      <c r="B42" s="18" t="s">
        <v>4417</v>
      </c>
      <c r="C42" s="18">
        <v>26</v>
      </c>
      <c r="D42" s="18" t="s">
        <v>7331</v>
      </c>
      <c r="E42" s="18">
        <v>6</v>
      </c>
    </row>
    <row r="43" spans="1:5" ht="14.25" customHeight="1" x14ac:dyDescent="0.2">
      <c r="A43" s="18">
        <v>7</v>
      </c>
      <c r="B43" s="18" t="s">
        <v>7184</v>
      </c>
      <c r="C43" s="18">
        <v>2</v>
      </c>
      <c r="D43" s="18" t="s">
        <v>7168</v>
      </c>
      <c r="E43" s="18" t="s">
        <v>7225</v>
      </c>
    </row>
    <row r="44" spans="1:5" ht="14.25" customHeight="1" x14ac:dyDescent="0.2">
      <c r="A44" s="18">
        <v>-999</v>
      </c>
      <c r="B44" s="18">
        <v>-99</v>
      </c>
      <c r="C44" s="18">
        <v>-99</v>
      </c>
      <c r="D44" s="18">
        <v>-99</v>
      </c>
      <c r="E44" s="18">
        <v>-99</v>
      </c>
    </row>
    <row r="45" spans="1:5" ht="14.25" customHeight="1" x14ac:dyDescent="0.2">
      <c r="A45" s="18">
        <v>36</v>
      </c>
      <c r="B45" s="18">
        <v>23</v>
      </c>
      <c r="C45" s="18">
        <v>2</v>
      </c>
      <c r="D45" s="18" t="s">
        <v>7308</v>
      </c>
      <c r="E45" s="18">
        <v>2</v>
      </c>
    </row>
    <row r="46" spans="1:5" ht="14.25" customHeight="1" x14ac:dyDescent="0.2">
      <c r="A46" s="18">
        <v>13</v>
      </c>
      <c r="B46" s="18" t="s">
        <v>101</v>
      </c>
      <c r="C46" s="18">
        <v>2</v>
      </c>
      <c r="D46" s="18" t="s">
        <v>125</v>
      </c>
      <c r="E46" s="18">
        <v>710</v>
      </c>
    </row>
    <row r="47" spans="1:5" ht="14.25" customHeight="1" x14ac:dyDescent="0.2">
      <c r="A47" s="18">
        <v>711</v>
      </c>
      <c r="B47" s="18">
        <v>23810</v>
      </c>
      <c r="C47" s="18">
        <v>1211</v>
      </c>
      <c r="D47" s="18" t="s">
        <v>7205</v>
      </c>
      <c r="E47" s="18">
        <v>27</v>
      </c>
    </row>
    <row r="48" spans="1:5" ht="14.25" customHeight="1" x14ac:dyDescent="0.2">
      <c r="A48" s="18">
        <v>-99</v>
      </c>
      <c r="B48" s="18">
        <v>-99</v>
      </c>
      <c r="C48" s="18">
        <v>-99</v>
      </c>
      <c r="D48" s="18" t="s">
        <v>125</v>
      </c>
      <c r="E48" s="18" t="s">
        <v>101</v>
      </c>
    </row>
    <row r="49" spans="1:5" ht="14.25" customHeight="1" x14ac:dyDescent="0.2">
      <c r="A49" s="18">
        <v>6</v>
      </c>
      <c r="B49" s="18" t="s">
        <v>101</v>
      </c>
      <c r="C49" s="18">
        <v>2</v>
      </c>
      <c r="D49" s="18" t="s">
        <v>1248</v>
      </c>
      <c r="E49" s="18">
        <v>-999</v>
      </c>
    </row>
    <row r="50" spans="1:5" ht="14.25" customHeight="1" x14ac:dyDescent="0.2">
      <c r="A50" s="18" t="s">
        <v>7181</v>
      </c>
      <c r="B50" s="18" t="s">
        <v>7184</v>
      </c>
      <c r="C50" s="18">
        <v>-999</v>
      </c>
      <c r="D50" s="18" t="s">
        <v>7187</v>
      </c>
      <c r="E50" s="18">
        <v>23</v>
      </c>
    </row>
    <row r="51" spans="1:5" ht="14.25" customHeight="1" x14ac:dyDescent="0.2">
      <c r="A51" s="18">
        <v>-99</v>
      </c>
      <c r="B51" s="18">
        <v>-99</v>
      </c>
      <c r="C51" s="18">
        <v>-99</v>
      </c>
      <c r="D51" s="18">
        <v>-99</v>
      </c>
      <c r="E51" s="18">
        <v>-99</v>
      </c>
    </row>
    <row r="52" spans="1:5" ht="14.25" customHeight="1" x14ac:dyDescent="0.2">
      <c r="A52" s="18">
        <v>13</v>
      </c>
      <c r="B52" s="118" t="s">
        <v>101</v>
      </c>
      <c r="C52" s="18">
        <v>2</v>
      </c>
      <c r="D52" s="118" t="s">
        <v>7174</v>
      </c>
      <c r="E52" s="18" t="s">
        <v>881</v>
      </c>
    </row>
    <row r="53" spans="1:5" ht="14.25" customHeight="1" x14ac:dyDescent="0.2"/>
    <row r="54" spans="1:5" ht="14.25" customHeight="1" x14ac:dyDescent="0.2"/>
    <row r="55" spans="1:5" ht="14.25" customHeight="1" x14ac:dyDescent="0.2"/>
    <row r="56" spans="1:5" ht="14.25" customHeight="1" x14ac:dyDescent="0.2"/>
    <row r="57" spans="1:5" ht="14.25" customHeight="1" x14ac:dyDescent="0.2"/>
    <row r="58" spans="1:5" ht="14.25" customHeight="1" x14ac:dyDescent="0.2"/>
    <row r="59" spans="1:5" ht="14.25" customHeight="1" x14ac:dyDescent="0.2"/>
    <row r="60" spans="1:5" ht="14.25" customHeight="1" x14ac:dyDescent="0.2"/>
    <row r="61" spans="1:5" ht="14.25" customHeight="1" x14ac:dyDescent="0.2"/>
    <row r="62" spans="1:5" ht="14.25" customHeight="1" x14ac:dyDescent="0.2"/>
    <row r="63" spans="1:5" ht="14.25" customHeight="1" x14ac:dyDescent="0.2"/>
    <row r="64" spans="1:5"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1001"/>
  <sheetViews>
    <sheetView workbookViewId="0"/>
  </sheetViews>
  <sheetFormatPr baseColWidth="10" defaultColWidth="14.5" defaultRowHeight="15" customHeight="1" x14ac:dyDescent="0.2"/>
  <cols>
    <col min="1" max="26" width="8.6640625" customWidth="1"/>
  </cols>
  <sheetData>
    <row r="1" spans="1:5" ht="14.25" customHeight="1" x14ac:dyDescent="0.2">
      <c r="A1" s="121" t="s">
        <v>7200</v>
      </c>
      <c r="B1" s="121" t="s">
        <v>7201</v>
      </c>
      <c r="C1" s="121" t="s">
        <v>7202</v>
      </c>
      <c r="D1" s="121" t="s">
        <v>7203</v>
      </c>
      <c r="E1" s="121" t="s">
        <v>7204</v>
      </c>
    </row>
    <row r="2" spans="1:5" ht="14.25" customHeight="1" x14ac:dyDescent="0.2">
      <c r="A2" s="18">
        <v>-99</v>
      </c>
      <c r="B2" s="18">
        <v>-99</v>
      </c>
      <c r="C2" s="18">
        <v>-99</v>
      </c>
      <c r="D2" s="18">
        <v>-99</v>
      </c>
      <c r="E2" s="18">
        <v>-99</v>
      </c>
    </row>
    <row r="3" spans="1:5" ht="14.25" customHeight="1" x14ac:dyDescent="0.2">
      <c r="A3" s="18" t="s">
        <v>7164</v>
      </c>
      <c r="B3" s="18" t="s">
        <v>7165</v>
      </c>
      <c r="C3" s="18" t="s">
        <v>7166</v>
      </c>
      <c r="D3" s="18" t="s">
        <v>7167</v>
      </c>
      <c r="E3" s="18">
        <v>7</v>
      </c>
    </row>
    <row r="4" spans="1:5" ht="14.25" customHeight="1" x14ac:dyDescent="0.2">
      <c r="A4" s="18">
        <v>6</v>
      </c>
      <c r="B4" s="18" t="s">
        <v>7168</v>
      </c>
      <c r="C4" s="18">
        <v>-99</v>
      </c>
      <c r="D4" s="18" t="s">
        <v>7169</v>
      </c>
      <c r="E4" s="18">
        <v>13</v>
      </c>
    </row>
    <row r="5" spans="1:5" ht="14.25" customHeight="1" x14ac:dyDescent="0.2">
      <c r="A5" s="18" t="s">
        <v>7167</v>
      </c>
      <c r="B5" s="18" t="s">
        <v>7170</v>
      </c>
      <c r="C5" s="18" t="s">
        <v>7171</v>
      </c>
      <c r="D5" s="18" t="s">
        <v>7169</v>
      </c>
      <c r="E5" s="18">
        <v>3679</v>
      </c>
    </row>
    <row r="6" spans="1:5" ht="14.25" customHeight="1" x14ac:dyDescent="0.2">
      <c r="A6" s="18">
        <v>-99</v>
      </c>
      <c r="B6" s="18">
        <v>-99</v>
      </c>
      <c r="C6" s="18">
        <v>-99</v>
      </c>
      <c r="D6" s="18">
        <v>-99</v>
      </c>
      <c r="E6" s="18">
        <v>-99</v>
      </c>
    </row>
    <row r="7" spans="1:5" ht="14.25" customHeight="1" x14ac:dyDescent="0.2">
      <c r="A7" s="18">
        <v>-99</v>
      </c>
      <c r="B7" s="18">
        <v>-99</v>
      </c>
      <c r="C7" s="18">
        <v>-99</v>
      </c>
      <c r="D7" s="18">
        <v>-99</v>
      </c>
      <c r="E7" s="18">
        <v>-99</v>
      </c>
    </row>
    <row r="8" spans="1:5" ht="14.25" customHeight="1" x14ac:dyDescent="0.2">
      <c r="A8" s="18" t="s">
        <v>7172</v>
      </c>
      <c r="B8" s="18">
        <v>16811</v>
      </c>
      <c r="C8" s="18">
        <v>123</v>
      </c>
      <c r="D8" s="18" t="s">
        <v>101</v>
      </c>
      <c r="E8" s="18" t="s">
        <v>7173</v>
      </c>
    </row>
    <row r="9" spans="1:5" ht="14.25" customHeight="1" x14ac:dyDescent="0.2">
      <c r="A9" s="18">
        <v>-999</v>
      </c>
      <c r="B9" s="18" t="s">
        <v>125</v>
      </c>
      <c r="C9" s="18">
        <v>2</v>
      </c>
      <c r="D9" s="18">
        <v>6</v>
      </c>
      <c r="E9" s="18">
        <v>13</v>
      </c>
    </row>
    <row r="10" spans="1:5" ht="14.25" customHeight="1" x14ac:dyDescent="0.2">
      <c r="A10" s="18">
        <v>-99</v>
      </c>
      <c r="B10" s="18" t="s">
        <v>7018</v>
      </c>
      <c r="C10" s="18">
        <v>-99</v>
      </c>
      <c r="D10" s="18">
        <v>-99</v>
      </c>
      <c r="E10" s="118" t="s">
        <v>7178</v>
      </c>
    </row>
    <row r="11" spans="1:5" ht="14.25" customHeight="1" x14ac:dyDescent="0.2">
      <c r="A11" s="18">
        <v>-999</v>
      </c>
      <c r="B11" s="18">
        <v>1</v>
      </c>
      <c r="C11" s="18">
        <v>-99</v>
      </c>
      <c r="D11" s="18">
        <v>-99</v>
      </c>
      <c r="E11" s="18">
        <v>-99</v>
      </c>
    </row>
    <row r="12" spans="1:5" ht="14.25" customHeight="1" x14ac:dyDescent="0.2">
      <c r="A12" s="18">
        <v>-99</v>
      </c>
      <c r="B12" s="18">
        <v>-99</v>
      </c>
      <c r="C12" s="18">
        <v>-99</v>
      </c>
      <c r="D12" s="18">
        <v>-99</v>
      </c>
      <c r="E12" s="18">
        <v>-999</v>
      </c>
    </row>
    <row r="13" spans="1:5" ht="14.25" customHeight="1" x14ac:dyDescent="0.2">
      <c r="A13" s="18" t="s">
        <v>7186</v>
      </c>
      <c r="B13" s="18" t="s">
        <v>7187</v>
      </c>
      <c r="C13" s="18" t="s">
        <v>7188</v>
      </c>
      <c r="D13" s="18">
        <v>23</v>
      </c>
      <c r="E13" s="18">
        <v>13</v>
      </c>
    </row>
    <row r="14" spans="1:5" ht="14.25" customHeight="1" x14ac:dyDescent="0.2">
      <c r="A14" s="18">
        <v>-99</v>
      </c>
      <c r="B14" s="18">
        <v>-99</v>
      </c>
      <c r="C14" s="18">
        <v>-99</v>
      </c>
      <c r="D14" s="18">
        <v>-99</v>
      </c>
      <c r="E14" s="18">
        <v>-99</v>
      </c>
    </row>
    <row r="15" spans="1:5" ht="14.25" customHeight="1" x14ac:dyDescent="0.2">
      <c r="A15" s="18">
        <v>6</v>
      </c>
      <c r="B15" s="18">
        <v>-999</v>
      </c>
      <c r="C15" s="18">
        <v>-999</v>
      </c>
      <c r="D15" s="18">
        <v>-999</v>
      </c>
      <c r="E15" s="18">
        <v>-999</v>
      </c>
    </row>
    <row r="16" spans="1:5" ht="14.25" customHeight="1" x14ac:dyDescent="0.2">
      <c r="A16" s="18" t="s">
        <v>7189</v>
      </c>
      <c r="B16" s="18">
        <v>36</v>
      </c>
      <c r="C16" s="18">
        <v>2</v>
      </c>
      <c r="D16" s="18" t="s">
        <v>4417</v>
      </c>
      <c r="E16" s="18" t="s">
        <v>101</v>
      </c>
    </row>
    <row r="17" spans="1:5" ht="14.25" customHeight="1" x14ac:dyDescent="0.2">
      <c r="A17" s="18">
        <v>6</v>
      </c>
      <c r="B17" s="18" t="s">
        <v>7185</v>
      </c>
      <c r="C17" s="18" t="s">
        <v>101</v>
      </c>
      <c r="D17" s="18" t="s">
        <v>101</v>
      </c>
      <c r="E17" s="18">
        <v>7</v>
      </c>
    </row>
    <row r="18" spans="1:5" ht="14.25" customHeight="1" x14ac:dyDescent="0.2">
      <c r="A18" s="118" t="s">
        <v>7363</v>
      </c>
      <c r="B18" s="118" t="s">
        <v>6960</v>
      </c>
      <c r="C18" s="18">
        <v>-99</v>
      </c>
      <c r="D18" s="18">
        <v>2</v>
      </c>
      <c r="E18" s="18">
        <v>7811</v>
      </c>
    </row>
    <row r="19" spans="1:5" ht="14.25" customHeight="1" x14ac:dyDescent="0.2">
      <c r="A19" s="18" t="s">
        <v>7165</v>
      </c>
      <c r="B19" s="18">
        <v>-99</v>
      </c>
      <c r="C19" s="18">
        <v>2</v>
      </c>
      <c r="D19" s="18">
        <v>-99</v>
      </c>
      <c r="E19" s="18">
        <v>678</v>
      </c>
    </row>
    <row r="20" spans="1:5" ht="14.25" customHeight="1" x14ac:dyDescent="0.2">
      <c r="A20" s="18">
        <v>36</v>
      </c>
      <c r="B20" s="18">
        <v>17</v>
      </c>
      <c r="C20" s="18">
        <v>6</v>
      </c>
      <c r="D20" s="18">
        <v>2</v>
      </c>
      <c r="E20" s="18">
        <v>6</v>
      </c>
    </row>
    <row r="21" spans="1:5" ht="14.25" customHeight="1" x14ac:dyDescent="0.2">
      <c r="A21" s="18">
        <v>-99</v>
      </c>
      <c r="B21" s="18">
        <v>-99</v>
      </c>
      <c r="C21" s="18">
        <v>-99</v>
      </c>
      <c r="D21" s="18">
        <v>-99</v>
      </c>
      <c r="E21" s="18">
        <v>-99</v>
      </c>
    </row>
    <row r="22" spans="1:5" ht="14.25" customHeight="1" x14ac:dyDescent="0.2">
      <c r="A22" s="119" t="s">
        <v>5490</v>
      </c>
      <c r="B22" s="119" t="s">
        <v>7185</v>
      </c>
      <c r="C22" s="18">
        <v>11</v>
      </c>
      <c r="D22" s="119" t="s">
        <v>101</v>
      </c>
      <c r="E22" s="18">
        <v>-99</v>
      </c>
    </row>
    <row r="23" spans="1:5" ht="14.25" customHeight="1" x14ac:dyDescent="0.2">
      <c r="A23" s="18">
        <v>-99</v>
      </c>
      <c r="B23" s="18">
        <v>-99</v>
      </c>
      <c r="C23" s="18">
        <v>-99</v>
      </c>
      <c r="D23" s="18">
        <v>-99</v>
      </c>
      <c r="E23" s="18">
        <v>-99</v>
      </c>
    </row>
    <row r="24" spans="1:5" ht="14.25" customHeight="1" x14ac:dyDescent="0.2">
      <c r="A24" s="18">
        <v>6</v>
      </c>
      <c r="B24" s="18">
        <v>267</v>
      </c>
      <c r="C24" s="18">
        <v>-99</v>
      </c>
      <c r="D24" s="18">
        <v>3</v>
      </c>
      <c r="E24" s="18">
        <v>-99</v>
      </c>
    </row>
    <row r="25" spans="1:5" ht="14.25" customHeight="1" x14ac:dyDescent="0.2">
      <c r="A25" s="18">
        <v>-999</v>
      </c>
      <c r="B25" s="18">
        <v>-999</v>
      </c>
      <c r="C25" s="18">
        <v>-999</v>
      </c>
      <c r="D25" s="18">
        <v>-999</v>
      </c>
      <c r="E25" s="18">
        <v>13</v>
      </c>
    </row>
    <row r="26" spans="1:5" ht="14.25" customHeight="1" x14ac:dyDescent="0.2">
      <c r="A26" s="18">
        <v>-99</v>
      </c>
      <c r="B26" s="18">
        <v>-99</v>
      </c>
      <c r="C26" s="18">
        <v>-99</v>
      </c>
      <c r="D26" s="18">
        <v>-99</v>
      </c>
      <c r="E26" s="18">
        <v>-99</v>
      </c>
    </row>
    <row r="27" spans="1:5" ht="14.25" customHeight="1" x14ac:dyDescent="0.2">
      <c r="A27" s="18">
        <v>6</v>
      </c>
      <c r="B27" s="18">
        <v>12</v>
      </c>
      <c r="C27" s="18">
        <v>2</v>
      </c>
      <c r="D27" s="18">
        <v>3</v>
      </c>
      <c r="E27" s="18">
        <v>3</v>
      </c>
    </row>
    <row r="28" spans="1:5" ht="14.25" customHeight="1" x14ac:dyDescent="0.2">
      <c r="A28" s="18">
        <v>-999</v>
      </c>
      <c r="B28" s="18">
        <v>-999</v>
      </c>
      <c r="C28" s="18">
        <v>-999</v>
      </c>
      <c r="D28" s="18" t="s">
        <v>7169</v>
      </c>
      <c r="E28" s="18">
        <v>712</v>
      </c>
    </row>
    <row r="29" spans="1:5" ht="14.25" customHeight="1" x14ac:dyDescent="0.2">
      <c r="A29" s="18">
        <v>-99</v>
      </c>
      <c r="B29" s="18">
        <v>-99</v>
      </c>
      <c r="C29" s="18">
        <v>-99</v>
      </c>
      <c r="D29" s="18">
        <v>-99</v>
      </c>
      <c r="E29" s="18">
        <v>-99</v>
      </c>
    </row>
    <row r="30" spans="1:5" ht="14.25" customHeight="1" x14ac:dyDescent="0.2">
      <c r="A30" s="18">
        <v>-99</v>
      </c>
      <c r="B30" s="18" t="s">
        <v>7174</v>
      </c>
      <c r="C30" s="18">
        <v>1236</v>
      </c>
      <c r="D30" s="18" t="s">
        <v>7193</v>
      </c>
      <c r="E30" s="18">
        <v>36</v>
      </c>
    </row>
    <row r="31" spans="1:5" ht="14.25" customHeight="1" x14ac:dyDescent="0.2">
      <c r="A31" s="118" t="s">
        <v>7178</v>
      </c>
      <c r="B31" s="118" t="s">
        <v>6954</v>
      </c>
      <c r="C31" s="18">
        <v>36</v>
      </c>
      <c r="D31" s="118" t="s">
        <v>7169</v>
      </c>
      <c r="E31" s="118" t="s">
        <v>7178</v>
      </c>
    </row>
    <row r="32" spans="1:5" ht="14.25" customHeight="1" x14ac:dyDescent="0.2">
      <c r="A32" s="18">
        <v>-99</v>
      </c>
      <c r="B32" s="18">
        <v>211</v>
      </c>
      <c r="C32" s="18" t="s">
        <v>125</v>
      </c>
      <c r="D32" s="18">
        <v>2</v>
      </c>
      <c r="E32" s="18">
        <v>7</v>
      </c>
    </row>
    <row r="33" spans="1:5" ht="14.25" customHeight="1" x14ac:dyDescent="0.2">
      <c r="A33" s="18" t="s">
        <v>7195</v>
      </c>
      <c r="B33" s="18" t="s">
        <v>7196</v>
      </c>
      <c r="C33" s="18" t="s">
        <v>7197</v>
      </c>
      <c r="D33" s="18">
        <v>6</v>
      </c>
      <c r="E33" s="18">
        <v>13</v>
      </c>
    </row>
    <row r="34" spans="1:5" ht="14.25" customHeight="1" x14ac:dyDescent="0.2">
      <c r="A34" s="18">
        <v>-99</v>
      </c>
      <c r="B34" s="18">
        <v>-99</v>
      </c>
      <c r="C34" s="18">
        <v>-99</v>
      </c>
      <c r="D34" s="18">
        <v>-99</v>
      </c>
      <c r="E34" s="18">
        <v>-99</v>
      </c>
    </row>
    <row r="35" spans="1:5" ht="14.25" customHeight="1" x14ac:dyDescent="0.2">
      <c r="A35" s="18">
        <v>367</v>
      </c>
      <c r="B35" s="18" t="s">
        <v>7198</v>
      </c>
      <c r="C35" s="18">
        <v>311</v>
      </c>
      <c r="D35" s="18" t="s">
        <v>7199</v>
      </c>
      <c r="E35" s="18">
        <v>6712</v>
      </c>
    </row>
    <row r="36" spans="1:5" ht="14.25" customHeight="1" x14ac:dyDescent="0.2">
      <c r="A36" s="18">
        <v>6</v>
      </c>
      <c r="B36" s="18">
        <v>-999</v>
      </c>
      <c r="C36" s="18">
        <v>23</v>
      </c>
      <c r="D36" s="18">
        <v>6</v>
      </c>
      <c r="E36" s="18" t="s">
        <v>101</v>
      </c>
    </row>
    <row r="37" spans="1:5" ht="14.25" customHeight="1" x14ac:dyDescent="0.2">
      <c r="A37" s="18">
        <v>26</v>
      </c>
      <c r="B37" s="18">
        <v>2</v>
      </c>
      <c r="C37" s="18">
        <v>2</v>
      </c>
      <c r="D37" s="18" t="s">
        <v>101</v>
      </c>
      <c r="E37" s="18">
        <v>13</v>
      </c>
    </row>
    <row r="38" spans="1:5" ht="14.25" customHeight="1" x14ac:dyDescent="0.2">
      <c r="A38" s="18">
        <v>610</v>
      </c>
      <c r="B38" s="18">
        <v>2</v>
      </c>
      <c r="C38" s="18">
        <v>-999</v>
      </c>
      <c r="D38" s="18" t="s">
        <v>101</v>
      </c>
      <c r="E38" s="18">
        <v>8</v>
      </c>
    </row>
    <row r="39" spans="1:5" ht="14.25" customHeight="1" x14ac:dyDescent="0.2">
      <c r="A39" s="18">
        <v>-999</v>
      </c>
      <c r="B39" s="18">
        <v>-999</v>
      </c>
      <c r="C39" s="18">
        <v>1</v>
      </c>
      <c r="D39" s="18" t="s">
        <v>101</v>
      </c>
      <c r="E39" s="18">
        <v>13</v>
      </c>
    </row>
    <row r="40" spans="1:5" ht="14.25" customHeight="1" x14ac:dyDescent="0.2">
      <c r="A40" s="18">
        <v>-999</v>
      </c>
      <c r="B40" s="18">
        <v>-999</v>
      </c>
      <c r="C40" s="18">
        <v>-99</v>
      </c>
      <c r="D40" s="18" t="s">
        <v>7178</v>
      </c>
      <c r="E40" s="18">
        <v>-99</v>
      </c>
    </row>
    <row r="41" spans="1:5" ht="14.25" customHeight="1" x14ac:dyDescent="0.2">
      <c r="A41" s="18">
        <v>2</v>
      </c>
      <c r="B41" s="18" t="s">
        <v>4417</v>
      </c>
      <c r="C41" s="18">
        <v>12</v>
      </c>
      <c r="D41" s="18">
        <v>310</v>
      </c>
      <c r="E41" s="18">
        <v>7</v>
      </c>
    </row>
    <row r="42" spans="1:5" ht="14.25" customHeight="1" x14ac:dyDescent="0.2">
      <c r="A42" s="119" t="s">
        <v>5490</v>
      </c>
      <c r="B42" s="18">
        <v>1</v>
      </c>
      <c r="C42" s="18">
        <v>11</v>
      </c>
      <c r="D42" s="119" t="s">
        <v>101</v>
      </c>
      <c r="E42" s="119" t="s">
        <v>7164</v>
      </c>
    </row>
    <row r="43" spans="1:5" ht="14.25" customHeight="1" x14ac:dyDescent="0.2">
      <c r="A43" s="18" t="s">
        <v>7208</v>
      </c>
      <c r="B43" s="18" t="s">
        <v>125</v>
      </c>
      <c r="C43" s="18">
        <v>-99</v>
      </c>
      <c r="D43" s="18" t="s">
        <v>101</v>
      </c>
      <c r="E43" s="18">
        <v>3612</v>
      </c>
    </row>
    <row r="44" spans="1:5" ht="14.25" customHeight="1" x14ac:dyDescent="0.2">
      <c r="A44" s="18">
        <v>-99</v>
      </c>
      <c r="B44" s="18">
        <v>-99</v>
      </c>
      <c r="C44" s="18">
        <v>-99</v>
      </c>
      <c r="D44" s="18">
        <v>-99</v>
      </c>
      <c r="E44" s="18">
        <v>-99</v>
      </c>
    </row>
    <row r="45" spans="1:5" ht="14.25" customHeight="1" x14ac:dyDescent="0.2">
      <c r="A45" s="18">
        <v>16</v>
      </c>
      <c r="B45" s="18">
        <v>1</v>
      </c>
      <c r="C45" s="18">
        <v>10</v>
      </c>
      <c r="D45" s="18" t="s">
        <v>101</v>
      </c>
      <c r="E45" s="18">
        <v>7</v>
      </c>
    </row>
    <row r="46" spans="1:5" ht="14.25" customHeight="1" x14ac:dyDescent="0.2">
      <c r="A46" s="18" t="s">
        <v>7210</v>
      </c>
      <c r="B46" s="18" t="s">
        <v>7174</v>
      </c>
      <c r="C46" s="18">
        <v>711</v>
      </c>
      <c r="D46" s="18" t="s">
        <v>7169</v>
      </c>
      <c r="E46" s="18">
        <v>13</v>
      </c>
    </row>
    <row r="47" spans="1:5" ht="14.25" customHeight="1" x14ac:dyDescent="0.2">
      <c r="A47" s="18" t="s">
        <v>101</v>
      </c>
      <c r="B47" s="18" t="s">
        <v>7211</v>
      </c>
      <c r="C47" s="18" t="s">
        <v>7212</v>
      </c>
      <c r="D47" s="18" t="s">
        <v>101</v>
      </c>
      <c r="E47" s="18">
        <v>8</v>
      </c>
    </row>
    <row r="48" spans="1:5" ht="14.25" customHeight="1" x14ac:dyDescent="0.2">
      <c r="A48" s="18" t="s">
        <v>7214</v>
      </c>
      <c r="B48" s="18" t="s">
        <v>7215</v>
      </c>
      <c r="C48" s="18" t="s">
        <v>7216</v>
      </c>
      <c r="D48" s="18">
        <v>-99</v>
      </c>
      <c r="E48" s="18">
        <v>-99</v>
      </c>
    </row>
    <row r="49" spans="1:5" ht="14.25" customHeight="1" x14ac:dyDescent="0.2">
      <c r="A49" s="18" t="s">
        <v>7192</v>
      </c>
      <c r="B49" s="18" t="s">
        <v>7217</v>
      </c>
      <c r="C49" s="18">
        <v>123</v>
      </c>
      <c r="D49" s="18" t="s">
        <v>7218</v>
      </c>
      <c r="E49" s="18">
        <v>8</v>
      </c>
    </row>
    <row r="50" spans="1:5" ht="14.25" customHeight="1" x14ac:dyDescent="0.2">
      <c r="A50" s="18">
        <v>236</v>
      </c>
      <c r="B50" s="18">
        <v>16</v>
      </c>
      <c r="C50" s="18">
        <v>2</v>
      </c>
      <c r="D50" s="18" t="s">
        <v>7184</v>
      </c>
      <c r="E50" s="18">
        <v>6</v>
      </c>
    </row>
    <row r="51" spans="1:5" ht="14.25" customHeight="1" x14ac:dyDescent="0.2">
      <c r="A51" s="118" t="s">
        <v>7169</v>
      </c>
      <c r="B51" s="118" t="s">
        <v>5008</v>
      </c>
      <c r="C51" s="118" t="s">
        <v>7169</v>
      </c>
      <c r="D51" s="118" t="s">
        <v>101</v>
      </c>
      <c r="E51" s="18">
        <v>12</v>
      </c>
    </row>
    <row r="52" spans="1:5" ht="14.25" customHeight="1" x14ac:dyDescent="0.2">
      <c r="A52" s="18" t="s">
        <v>7178</v>
      </c>
      <c r="B52" s="18" t="s">
        <v>7168</v>
      </c>
      <c r="C52" s="18">
        <v>-999</v>
      </c>
      <c r="D52" s="18" t="s">
        <v>7169</v>
      </c>
      <c r="E52" s="18">
        <v>13</v>
      </c>
    </row>
    <row r="53" spans="1:5" ht="14.25" customHeight="1" x14ac:dyDescent="0.2">
      <c r="A53" s="118" t="s">
        <v>7169</v>
      </c>
      <c r="B53" s="118" t="s">
        <v>6954</v>
      </c>
      <c r="C53" s="118" t="s">
        <v>7219</v>
      </c>
      <c r="D53" s="118" t="s">
        <v>4417</v>
      </c>
      <c r="E53" s="18">
        <v>6</v>
      </c>
    </row>
    <row r="54" spans="1:5" ht="14.25" customHeight="1" x14ac:dyDescent="0.2">
      <c r="A54" s="18">
        <v>126</v>
      </c>
      <c r="B54" s="18">
        <v>2</v>
      </c>
      <c r="C54" s="18">
        <v>2</v>
      </c>
      <c r="D54" s="18" t="s">
        <v>101</v>
      </c>
      <c r="E54" s="18">
        <v>6</v>
      </c>
    </row>
    <row r="55" spans="1:5" ht="14.25" customHeight="1" x14ac:dyDescent="0.2">
      <c r="A55" s="18" t="s">
        <v>7185</v>
      </c>
      <c r="B55" s="18" t="s">
        <v>7220</v>
      </c>
      <c r="C55" s="18">
        <v>12</v>
      </c>
      <c r="D55" s="18" t="s">
        <v>7221</v>
      </c>
      <c r="E55" s="18">
        <v>11</v>
      </c>
    </row>
    <row r="56" spans="1:5" ht="14.25" customHeight="1" x14ac:dyDescent="0.2">
      <c r="A56" s="18" t="s">
        <v>7183</v>
      </c>
      <c r="B56" s="18">
        <v>1</v>
      </c>
      <c r="C56" s="18">
        <v>13</v>
      </c>
      <c r="D56" s="18" t="s">
        <v>101</v>
      </c>
      <c r="E56" s="18">
        <v>13</v>
      </c>
    </row>
    <row r="57" spans="1:5" ht="14.25" customHeight="1" x14ac:dyDescent="0.2">
      <c r="A57" s="18">
        <v>6</v>
      </c>
      <c r="B57" s="18">
        <v>17</v>
      </c>
      <c r="C57" s="18">
        <v>-999</v>
      </c>
      <c r="D57" s="18">
        <v>-999</v>
      </c>
      <c r="E57" s="18">
        <v>13</v>
      </c>
    </row>
    <row r="58" spans="1:5" ht="14.25" customHeight="1" x14ac:dyDescent="0.2">
      <c r="A58" s="118" t="s">
        <v>562</v>
      </c>
      <c r="B58" s="118" t="s">
        <v>7165</v>
      </c>
      <c r="C58" s="18">
        <v>2</v>
      </c>
      <c r="D58" s="118" t="s">
        <v>101</v>
      </c>
      <c r="E58" s="18">
        <v>8</v>
      </c>
    </row>
    <row r="59" spans="1:5" ht="14.25" customHeight="1" x14ac:dyDescent="0.2">
      <c r="A59" s="18">
        <v>-99</v>
      </c>
      <c r="B59" s="18">
        <v>-99</v>
      </c>
      <c r="C59" s="18">
        <v>-99</v>
      </c>
      <c r="D59" s="18">
        <v>-99</v>
      </c>
      <c r="E59" s="18">
        <v>-99</v>
      </c>
    </row>
    <row r="60" spans="1:5" ht="14.25" customHeight="1" x14ac:dyDescent="0.2">
      <c r="A60" s="18">
        <v>6</v>
      </c>
      <c r="B60" s="18">
        <v>-999</v>
      </c>
      <c r="C60" s="18" t="s">
        <v>7169</v>
      </c>
      <c r="D60" s="18">
        <v>-99</v>
      </c>
      <c r="E60" s="18">
        <v>-99</v>
      </c>
    </row>
    <row r="61" spans="1:5" ht="14.25" customHeight="1" x14ac:dyDescent="0.2">
      <c r="A61" s="18">
        <v>-99</v>
      </c>
      <c r="B61" s="18">
        <v>-99</v>
      </c>
      <c r="C61" s="18">
        <v>-99</v>
      </c>
      <c r="D61" s="18">
        <v>-99</v>
      </c>
      <c r="E61" s="18">
        <v>-99</v>
      </c>
    </row>
    <row r="62" spans="1:5" ht="14.25" customHeight="1" x14ac:dyDescent="0.2">
      <c r="A62" s="18">
        <v>2</v>
      </c>
      <c r="B62" s="18" t="s">
        <v>7174</v>
      </c>
      <c r="C62" s="18">
        <v>2</v>
      </c>
      <c r="D62" s="18" t="s">
        <v>101</v>
      </c>
      <c r="E62" s="18">
        <v>13</v>
      </c>
    </row>
    <row r="63" spans="1:5" ht="14.25" customHeight="1" x14ac:dyDescent="0.2">
      <c r="A63" s="18">
        <v>67</v>
      </c>
      <c r="B63" s="18">
        <v>-99</v>
      </c>
      <c r="C63" s="18">
        <v>211</v>
      </c>
      <c r="D63" s="18" t="s">
        <v>7169</v>
      </c>
      <c r="E63" s="18" t="s">
        <v>7183</v>
      </c>
    </row>
    <row r="64" spans="1:5" ht="14.25" customHeight="1" x14ac:dyDescent="0.2">
      <c r="A64" s="18">
        <v>-99</v>
      </c>
      <c r="B64" s="18">
        <v>127</v>
      </c>
      <c r="C64" s="18">
        <v>7</v>
      </c>
      <c r="D64" s="18" t="s">
        <v>7178</v>
      </c>
      <c r="E64" s="18">
        <v>-99</v>
      </c>
    </row>
    <row r="65" spans="1:5" ht="14.25" customHeight="1" x14ac:dyDescent="0.2">
      <c r="A65" s="18">
        <v>-99</v>
      </c>
      <c r="B65" s="18">
        <v>367</v>
      </c>
      <c r="C65" s="18" t="s">
        <v>7223</v>
      </c>
      <c r="D65" s="18" t="s">
        <v>7165</v>
      </c>
      <c r="E65" s="18">
        <v>6</v>
      </c>
    </row>
    <row r="66" spans="1:5" ht="14.25" customHeight="1" x14ac:dyDescent="0.2">
      <c r="A66" s="18">
        <v>-999</v>
      </c>
      <c r="B66" s="18">
        <v>-999</v>
      </c>
      <c r="C66" s="18">
        <v>-999</v>
      </c>
      <c r="D66" s="18">
        <v>-999</v>
      </c>
      <c r="E66" s="18">
        <v>6</v>
      </c>
    </row>
    <row r="67" spans="1:5" ht="14.25" customHeight="1" x14ac:dyDescent="0.2">
      <c r="A67" s="18" t="s">
        <v>7178</v>
      </c>
      <c r="B67" s="18" t="s">
        <v>7174</v>
      </c>
      <c r="C67" s="18">
        <v>211</v>
      </c>
      <c r="D67" s="18" t="s">
        <v>7192</v>
      </c>
      <c r="E67" s="18">
        <v>36</v>
      </c>
    </row>
    <row r="68" spans="1:5" ht="14.25" customHeight="1" x14ac:dyDescent="0.2">
      <c r="A68" s="18">
        <v>6</v>
      </c>
      <c r="B68" s="18" t="s">
        <v>7187</v>
      </c>
      <c r="C68" s="18">
        <v>2</v>
      </c>
      <c r="D68" s="18" t="s">
        <v>7192</v>
      </c>
      <c r="E68" s="18">
        <v>712</v>
      </c>
    </row>
    <row r="69" spans="1:5" ht="14.25" customHeight="1" x14ac:dyDescent="0.2">
      <c r="A69" s="18">
        <v>-99</v>
      </c>
      <c r="B69" s="18">
        <v>-99</v>
      </c>
      <c r="C69" s="18">
        <v>-99</v>
      </c>
      <c r="D69" s="18">
        <v>-99</v>
      </c>
      <c r="E69" s="18">
        <v>-99</v>
      </c>
    </row>
    <row r="70" spans="1:5" ht="14.25" customHeight="1" x14ac:dyDescent="0.2">
      <c r="A70" s="18">
        <v>6</v>
      </c>
      <c r="B70" s="18">
        <v>26</v>
      </c>
      <c r="C70" s="18">
        <v>23</v>
      </c>
      <c r="D70" s="18" t="s">
        <v>101</v>
      </c>
      <c r="E70" s="18">
        <v>13</v>
      </c>
    </row>
    <row r="71" spans="1:5" ht="14.25" customHeight="1" x14ac:dyDescent="0.2">
      <c r="A71" s="118" t="s">
        <v>7191</v>
      </c>
      <c r="B71" s="118" t="s">
        <v>6995</v>
      </c>
      <c r="C71" s="18">
        <v>2</v>
      </c>
      <c r="D71" s="118" t="s">
        <v>101</v>
      </c>
      <c r="E71" s="18">
        <v>13</v>
      </c>
    </row>
    <row r="72" spans="1:5" ht="14.25" customHeight="1" x14ac:dyDescent="0.2">
      <c r="A72" s="18">
        <v>-99</v>
      </c>
      <c r="B72" s="18">
        <v>2</v>
      </c>
      <c r="C72" s="18">
        <v>211</v>
      </c>
      <c r="D72" s="18" t="s">
        <v>125</v>
      </c>
      <c r="E72" s="18">
        <v>3</v>
      </c>
    </row>
    <row r="73" spans="1:5" ht="14.25" customHeight="1" x14ac:dyDescent="0.2">
      <c r="A73" s="18">
        <v>10</v>
      </c>
      <c r="B73" s="18">
        <v>-999</v>
      </c>
      <c r="C73" s="18">
        <v>7</v>
      </c>
      <c r="D73" s="18">
        <v>6</v>
      </c>
      <c r="E73" s="18">
        <v>7</v>
      </c>
    </row>
    <row r="74" spans="1:5" ht="14.25" customHeight="1" x14ac:dyDescent="0.2">
      <c r="A74" s="18">
        <v>-99</v>
      </c>
      <c r="B74" s="18">
        <v>2</v>
      </c>
      <c r="C74" s="18" t="s">
        <v>6913</v>
      </c>
      <c r="D74" s="118" t="s">
        <v>7178</v>
      </c>
      <c r="E74" s="18">
        <v>13</v>
      </c>
    </row>
    <row r="75" spans="1:5" ht="14.25" customHeight="1" x14ac:dyDescent="0.2">
      <c r="A75" s="18">
        <v>-999</v>
      </c>
      <c r="B75" s="18" t="s">
        <v>125</v>
      </c>
      <c r="C75" s="18">
        <v>2</v>
      </c>
      <c r="D75" s="18">
        <v>2</v>
      </c>
      <c r="E75" s="18">
        <v>3</v>
      </c>
    </row>
    <row r="76" spans="1:5" ht="14.25" customHeight="1" x14ac:dyDescent="0.2">
      <c r="A76" s="18">
        <v>-999</v>
      </c>
      <c r="B76" s="18">
        <v>-99</v>
      </c>
      <c r="C76" s="18">
        <v>-99</v>
      </c>
      <c r="D76" s="18">
        <v>-99</v>
      </c>
      <c r="E76" s="18">
        <v>-99</v>
      </c>
    </row>
    <row r="77" spans="1:5" ht="14.25" customHeight="1" x14ac:dyDescent="0.2">
      <c r="A77" s="18" t="s">
        <v>7165</v>
      </c>
      <c r="B77" s="18">
        <v>-99</v>
      </c>
      <c r="C77" s="18">
        <v>-999</v>
      </c>
      <c r="D77" s="18" t="s">
        <v>101</v>
      </c>
      <c r="E77" s="18">
        <v>-99</v>
      </c>
    </row>
    <row r="78" spans="1:5" ht="14.25" customHeight="1" x14ac:dyDescent="0.2">
      <c r="A78" s="18">
        <v>-99</v>
      </c>
      <c r="B78" s="18">
        <v>-99</v>
      </c>
      <c r="C78" s="18">
        <v>-99</v>
      </c>
      <c r="D78" s="18">
        <v>-99</v>
      </c>
      <c r="E78" s="18">
        <v>-99</v>
      </c>
    </row>
    <row r="79" spans="1:5" ht="14.25" customHeight="1" x14ac:dyDescent="0.2">
      <c r="A79" s="18" t="s">
        <v>4417</v>
      </c>
      <c r="B79" s="18">
        <v>2</v>
      </c>
      <c r="C79" s="18">
        <v>2</v>
      </c>
      <c r="D79" s="18" t="s">
        <v>101</v>
      </c>
      <c r="E79" s="18" t="s">
        <v>7166</v>
      </c>
    </row>
    <row r="80" spans="1:5" ht="14.25" customHeight="1" x14ac:dyDescent="0.2">
      <c r="A80" s="18" t="s">
        <v>7208</v>
      </c>
      <c r="B80" s="18" t="s">
        <v>7227</v>
      </c>
      <c r="C80" s="18" t="s">
        <v>7228</v>
      </c>
      <c r="D80" s="18" t="s">
        <v>7191</v>
      </c>
      <c r="E80" s="18">
        <v>711</v>
      </c>
    </row>
    <row r="81" spans="1:5" ht="14.25" customHeight="1" x14ac:dyDescent="0.2">
      <c r="A81" s="18">
        <v>-99</v>
      </c>
      <c r="B81" s="18">
        <v>-99</v>
      </c>
      <c r="C81" s="18">
        <v>-99</v>
      </c>
      <c r="D81" s="18">
        <v>-99</v>
      </c>
      <c r="E81" s="18">
        <v>-99</v>
      </c>
    </row>
    <row r="82" spans="1:5" ht="14.25" customHeight="1" x14ac:dyDescent="0.2">
      <c r="A82" s="18" t="s">
        <v>7199</v>
      </c>
      <c r="B82" s="18" t="s">
        <v>7212</v>
      </c>
      <c r="C82" s="18">
        <v>12</v>
      </c>
      <c r="D82" s="18">
        <v>1</v>
      </c>
      <c r="E82" s="18">
        <v>312</v>
      </c>
    </row>
    <row r="83" spans="1:5" ht="14.25" customHeight="1" x14ac:dyDescent="0.2">
      <c r="A83" s="18">
        <v>-999</v>
      </c>
      <c r="B83" s="18">
        <v>-99</v>
      </c>
      <c r="C83" s="18">
        <v>-99</v>
      </c>
      <c r="D83" s="18">
        <v>-99</v>
      </c>
      <c r="E83" s="18">
        <v>-99</v>
      </c>
    </row>
    <row r="84" spans="1:5" ht="14.25" customHeight="1" x14ac:dyDescent="0.2">
      <c r="A84" s="18" t="s">
        <v>7178</v>
      </c>
      <c r="B84" s="18">
        <v>67</v>
      </c>
      <c r="C84" s="18">
        <v>2</v>
      </c>
      <c r="D84" s="18" t="s">
        <v>101</v>
      </c>
      <c r="E84" s="18">
        <v>6</v>
      </c>
    </row>
    <row r="85" spans="1:5" ht="14.25" customHeight="1" x14ac:dyDescent="0.2">
      <c r="A85" s="118" t="s">
        <v>562</v>
      </c>
      <c r="B85" s="118" t="s">
        <v>7181</v>
      </c>
      <c r="C85" s="18">
        <v>-99</v>
      </c>
      <c r="D85" s="18">
        <v>-99</v>
      </c>
      <c r="E85" s="18">
        <v>13</v>
      </c>
    </row>
    <row r="86" spans="1:5" ht="14.25" customHeight="1" x14ac:dyDescent="0.2">
      <c r="A86" s="18">
        <v>-99</v>
      </c>
      <c r="B86" s="18">
        <v>12</v>
      </c>
      <c r="C86" s="18">
        <v>2</v>
      </c>
      <c r="D86" s="18">
        <v>7</v>
      </c>
      <c r="E86" s="18">
        <v>-99</v>
      </c>
    </row>
    <row r="87" spans="1:5" ht="14.25" customHeight="1" x14ac:dyDescent="0.2">
      <c r="A87" s="18">
        <v>-999</v>
      </c>
      <c r="B87" s="18">
        <v>-99</v>
      </c>
      <c r="C87" s="18">
        <v>12</v>
      </c>
      <c r="D87" s="18">
        <v>2</v>
      </c>
      <c r="E87" s="18">
        <v>2</v>
      </c>
    </row>
    <row r="88" spans="1:5" ht="14.25" customHeight="1" x14ac:dyDescent="0.2">
      <c r="A88" s="18">
        <v>-999</v>
      </c>
      <c r="B88" s="18">
        <v>211</v>
      </c>
      <c r="C88" s="18">
        <v>211</v>
      </c>
      <c r="D88" s="18" t="s">
        <v>7229</v>
      </c>
      <c r="E88" s="18">
        <v>8</v>
      </c>
    </row>
    <row r="89" spans="1:5" ht="14.25" customHeight="1" x14ac:dyDescent="0.2">
      <c r="A89" s="18" t="s">
        <v>7230</v>
      </c>
      <c r="B89" s="18">
        <v>-999</v>
      </c>
      <c r="C89" s="18">
        <v>-999</v>
      </c>
      <c r="D89" s="18">
        <v>-99</v>
      </c>
      <c r="E89" s="18">
        <v>-99</v>
      </c>
    </row>
    <row r="90" spans="1:5" ht="14.25" customHeight="1" x14ac:dyDescent="0.2">
      <c r="A90" s="18">
        <v>610</v>
      </c>
      <c r="B90" s="18" t="s">
        <v>7206</v>
      </c>
      <c r="C90" s="18" t="s">
        <v>7231</v>
      </c>
      <c r="D90" s="18" t="s">
        <v>7178</v>
      </c>
      <c r="E90" s="18">
        <v>6</v>
      </c>
    </row>
    <row r="91" spans="1:5" ht="14.25" customHeight="1" x14ac:dyDescent="0.2">
      <c r="A91" s="18" t="s">
        <v>7232</v>
      </c>
      <c r="B91" s="18">
        <v>367</v>
      </c>
      <c r="C91" s="18">
        <v>12</v>
      </c>
      <c r="D91" s="18">
        <v>2</v>
      </c>
      <c r="E91" s="18">
        <v>16</v>
      </c>
    </row>
    <row r="92" spans="1:5" ht="14.25" customHeight="1" x14ac:dyDescent="0.2">
      <c r="A92" s="18" t="s">
        <v>7235</v>
      </c>
      <c r="B92" s="18" t="s">
        <v>7174</v>
      </c>
      <c r="C92" s="18" t="s">
        <v>7236</v>
      </c>
      <c r="D92" s="18" t="s">
        <v>7237</v>
      </c>
      <c r="E92" s="18" t="s">
        <v>7178</v>
      </c>
    </row>
    <row r="93" spans="1:5" ht="14.25" customHeight="1" x14ac:dyDescent="0.2">
      <c r="A93" s="18">
        <v>3</v>
      </c>
      <c r="B93" s="18" t="s">
        <v>7174</v>
      </c>
      <c r="C93" s="18">
        <v>-999</v>
      </c>
      <c r="D93" s="18">
        <v>2</v>
      </c>
      <c r="E93" s="18" t="s">
        <v>7178</v>
      </c>
    </row>
    <row r="94" spans="1:5" ht="14.25" customHeight="1" x14ac:dyDescent="0.2">
      <c r="A94" s="18">
        <v>10</v>
      </c>
      <c r="B94" s="18" t="s">
        <v>7174</v>
      </c>
      <c r="C94" s="18">
        <v>2</v>
      </c>
      <c r="D94" s="18" t="s">
        <v>101</v>
      </c>
      <c r="E94" s="18" t="s">
        <v>7178</v>
      </c>
    </row>
    <row r="95" spans="1:5" ht="14.25" customHeight="1" x14ac:dyDescent="0.2">
      <c r="A95" s="18">
        <v>67</v>
      </c>
      <c r="B95" s="18">
        <v>-999</v>
      </c>
      <c r="C95" s="18">
        <v>11</v>
      </c>
      <c r="D95" s="18" t="s">
        <v>125</v>
      </c>
      <c r="E95" s="18">
        <v>6</v>
      </c>
    </row>
    <row r="96" spans="1:5" ht="14.25" customHeight="1" x14ac:dyDescent="0.2">
      <c r="A96" s="18">
        <v>-999</v>
      </c>
      <c r="B96" s="18">
        <v>-999</v>
      </c>
      <c r="C96" s="18">
        <v>-99</v>
      </c>
      <c r="D96" s="18" t="s">
        <v>101</v>
      </c>
      <c r="E96" s="18">
        <v>68</v>
      </c>
    </row>
    <row r="97" spans="1:5" ht="14.25" customHeight="1" x14ac:dyDescent="0.2">
      <c r="A97" s="18">
        <v>-99</v>
      </c>
      <c r="B97" s="18">
        <v>-99</v>
      </c>
      <c r="C97" s="18">
        <v>-99</v>
      </c>
      <c r="D97" s="18">
        <v>-99</v>
      </c>
      <c r="E97" s="18">
        <v>-99</v>
      </c>
    </row>
    <row r="98" spans="1:5" ht="14.25" customHeight="1" x14ac:dyDescent="0.2">
      <c r="A98" s="18">
        <v>1</v>
      </c>
      <c r="B98" s="18" t="s">
        <v>7212</v>
      </c>
      <c r="C98" s="18">
        <v>2</v>
      </c>
      <c r="D98" s="18">
        <v>7</v>
      </c>
      <c r="E98" s="18">
        <v>8</v>
      </c>
    </row>
    <row r="99" spans="1:5" ht="14.25" customHeight="1" x14ac:dyDescent="0.2">
      <c r="A99" s="18">
        <v>-99</v>
      </c>
      <c r="B99" s="18">
        <v>-99</v>
      </c>
      <c r="C99" s="18">
        <v>-99</v>
      </c>
      <c r="D99" s="18">
        <v>-99</v>
      </c>
      <c r="E99" s="18">
        <v>-99</v>
      </c>
    </row>
    <row r="100" spans="1:5" ht="14.25" customHeight="1" x14ac:dyDescent="0.2">
      <c r="A100" s="118" t="s">
        <v>562</v>
      </c>
      <c r="B100" s="18">
        <v>-99</v>
      </c>
      <c r="C100" s="18">
        <v>610</v>
      </c>
      <c r="D100" s="18">
        <v>6</v>
      </c>
      <c r="E100" s="18">
        <v>6</v>
      </c>
    </row>
    <row r="101" spans="1:5" ht="14.25" customHeight="1" x14ac:dyDescent="0.2">
      <c r="A101" s="18">
        <v>12</v>
      </c>
      <c r="B101" s="18" t="s">
        <v>7185</v>
      </c>
      <c r="C101" s="18">
        <v>23</v>
      </c>
      <c r="D101" s="18">
        <v>23</v>
      </c>
      <c r="E101" s="18">
        <v>6</v>
      </c>
    </row>
    <row r="102" spans="1:5" ht="14.25" customHeight="1" x14ac:dyDescent="0.2">
      <c r="A102" s="18">
        <v>-99</v>
      </c>
      <c r="B102" s="18">
        <v>-99</v>
      </c>
      <c r="C102" s="18">
        <v>-99</v>
      </c>
      <c r="D102" s="18">
        <v>-99</v>
      </c>
      <c r="E102" s="18">
        <v>-99</v>
      </c>
    </row>
    <row r="103" spans="1:5" ht="14.25" customHeight="1" x14ac:dyDescent="0.2">
      <c r="A103" s="18" t="s">
        <v>101</v>
      </c>
      <c r="B103" s="18">
        <v>178</v>
      </c>
      <c r="C103" s="18">
        <v>-999</v>
      </c>
      <c r="D103" s="18" t="s">
        <v>7165</v>
      </c>
      <c r="E103" s="18">
        <v>8</v>
      </c>
    </row>
    <row r="104" spans="1:5" ht="14.25" customHeight="1" x14ac:dyDescent="0.2">
      <c r="A104" s="18" t="s">
        <v>7178</v>
      </c>
      <c r="B104" s="18" t="s">
        <v>7240</v>
      </c>
      <c r="C104" s="18">
        <v>23711</v>
      </c>
      <c r="D104" s="18" t="s">
        <v>101</v>
      </c>
      <c r="E104" s="18" t="s">
        <v>7241</v>
      </c>
    </row>
    <row r="105" spans="1:5" ht="14.25" customHeight="1" x14ac:dyDescent="0.2">
      <c r="A105" s="18" t="s">
        <v>7194</v>
      </c>
      <c r="B105" s="18" t="s">
        <v>7168</v>
      </c>
      <c r="C105" s="18">
        <v>-99</v>
      </c>
      <c r="D105" s="18" t="s">
        <v>101</v>
      </c>
      <c r="E105" s="18">
        <v>-99</v>
      </c>
    </row>
    <row r="106" spans="1:5" ht="14.25" customHeight="1" x14ac:dyDescent="0.2">
      <c r="A106" s="118" t="s">
        <v>562</v>
      </c>
      <c r="B106" s="18">
        <v>3</v>
      </c>
      <c r="C106" s="18">
        <v>2</v>
      </c>
      <c r="D106" s="18">
        <v>2</v>
      </c>
      <c r="E106" s="18">
        <v>2</v>
      </c>
    </row>
    <row r="107" spans="1:5" ht="14.25" customHeight="1" x14ac:dyDescent="0.2">
      <c r="A107" s="18">
        <v>10</v>
      </c>
      <c r="B107" s="18">
        <v>2</v>
      </c>
      <c r="C107" s="18">
        <v>-99</v>
      </c>
      <c r="D107" s="18">
        <v>-99</v>
      </c>
      <c r="E107" s="18">
        <v>-99</v>
      </c>
    </row>
    <row r="108" spans="1:5" ht="14.25" customHeight="1" x14ac:dyDescent="0.2">
      <c r="A108" s="18">
        <v>6</v>
      </c>
      <c r="B108" s="18" t="s">
        <v>7185</v>
      </c>
      <c r="C108" s="18">
        <v>11</v>
      </c>
      <c r="D108" s="18">
        <v>8</v>
      </c>
      <c r="E108" s="18">
        <v>-99</v>
      </c>
    </row>
    <row r="109" spans="1:5" ht="14.25" customHeight="1" x14ac:dyDescent="0.2">
      <c r="A109" s="119" t="s">
        <v>7175</v>
      </c>
      <c r="B109" s="119" t="s">
        <v>7174</v>
      </c>
      <c r="C109" s="18" t="s">
        <v>5490</v>
      </c>
      <c r="D109" s="119" t="s">
        <v>7178</v>
      </c>
      <c r="E109" s="119" t="s">
        <v>7243</v>
      </c>
    </row>
    <row r="110" spans="1:5" ht="14.25" customHeight="1" x14ac:dyDescent="0.2">
      <c r="A110" s="18">
        <v>36</v>
      </c>
      <c r="B110" s="18" t="s">
        <v>7168</v>
      </c>
      <c r="C110" s="18">
        <v>2</v>
      </c>
      <c r="D110" s="18" t="s">
        <v>101</v>
      </c>
      <c r="E110" s="18">
        <v>13</v>
      </c>
    </row>
    <row r="111" spans="1:5" ht="14.25" customHeight="1" x14ac:dyDescent="0.2">
      <c r="A111" s="18" t="s">
        <v>7181</v>
      </c>
      <c r="B111" s="18" t="s">
        <v>7187</v>
      </c>
      <c r="C111" s="18">
        <v>2</v>
      </c>
      <c r="D111" s="18" t="s">
        <v>101</v>
      </c>
      <c r="E111" s="18">
        <v>6</v>
      </c>
    </row>
    <row r="112" spans="1:5" ht="14.25" customHeight="1" x14ac:dyDescent="0.2">
      <c r="A112" s="18">
        <v>-99</v>
      </c>
      <c r="B112" s="118" t="s">
        <v>881</v>
      </c>
      <c r="C112" s="18">
        <v>-99</v>
      </c>
      <c r="D112" s="118" t="s">
        <v>101</v>
      </c>
      <c r="E112" s="18">
        <v>7</v>
      </c>
    </row>
    <row r="113" spans="1:5" ht="14.25" customHeight="1" x14ac:dyDescent="0.2">
      <c r="A113" s="18" t="s">
        <v>562</v>
      </c>
      <c r="B113" s="18">
        <v>6</v>
      </c>
      <c r="C113" s="18">
        <v>-99</v>
      </c>
      <c r="D113" s="118" t="s">
        <v>7169</v>
      </c>
      <c r="E113" s="18">
        <v>6</v>
      </c>
    </row>
    <row r="114" spans="1:5" ht="14.25" customHeight="1" x14ac:dyDescent="0.2">
      <c r="A114" s="18">
        <v>26</v>
      </c>
      <c r="B114" s="18" t="s">
        <v>7244</v>
      </c>
      <c r="C114" s="18">
        <v>1236</v>
      </c>
      <c r="D114" s="18">
        <v>2</v>
      </c>
      <c r="E114" s="18">
        <v>8</v>
      </c>
    </row>
    <row r="115" spans="1:5" ht="14.25" customHeight="1" x14ac:dyDescent="0.2">
      <c r="A115" s="18">
        <v>-999</v>
      </c>
      <c r="B115" s="18" t="s">
        <v>7245</v>
      </c>
      <c r="C115" s="18">
        <v>-999</v>
      </c>
      <c r="D115" s="18" t="s">
        <v>7184</v>
      </c>
      <c r="E115" s="18" t="s">
        <v>7178</v>
      </c>
    </row>
    <row r="116" spans="1:5" ht="14.25" customHeight="1" x14ac:dyDescent="0.2">
      <c r="A116" s="18">
        <v>2</v>
      </c>
      <c r="B116" s="18" t="s">
        <v>7212</v>
      </c>
      <c r="C116" s="18">
        <v>211</v>
      </c>
      <c r="D116" s="18" t="s">
        <v>101</v>
      </c>
      <c r="E116" s="18">
        <v>-999</v>
      </c>
    </row>
    <row r="117" spans="1:5" ht="14.25" customHeight="1" x14ac:dyDescent="0.2">
      <c r="A117" s="18" t="s">
        <v>101</v>
      </c>
      <c r="B117" s="18" t="s">
        <v>7212</v>
      </c>
      <c r="C117" s="18">
        <v>2</v>
      </c>
      <c r="D117" s="18">
        <v>8</v>
      </c>
      <c r="E117" s="18" t="s">
        <v>7234</v>
      </c>
    </row>
    <row r="118" spans="1:5" ht="14.25" customHeight="1" x14ac:dyDescent="0.2">
      <c r="A118" s="18" t="s">
        <v>125</v>
      </c>
      <c r="B118" s="18" t="s">
        <v>7174</v>
      </c>
      <c r="C118" s="18">
        <v>211</v>
      </c>
      <c r="D118" s="18">
        <v>7</v>
      </c>
      <c r="E118" s="18">
        <v>27</v>
      </c>
    </row>
    <row r="119" spans="1:5" ht="14.25" customHeight="1" x14ac:dyDescent="0.2">
      <c r="A119" s="118" t="s">
        <v>562</v>
      </c>
      <c r="B119" s="118" t="s">
        <v>7212</v>
      </c>
      <c r="C119" s="18">
        <v>211</v>
      </c>
      <c r="D119" s="18">
        <v>12</v>
      </c>
      <c r="E119" s="18">
        <v>6</v>
      </c>
    </row>
    <row r="120" spans="1:5" ht="14.25" customHeight="1" x14ac:dyDescent="0.2">
      <c r="A120" s="18" t="s">
        <v>7164</v>
      </c>
      <c r="B120" s="18" t="s">
        <v>101</v>
      </c>
      <c r="C120" s="18">
        <v>-99</v>
      </c>
      <c r="D120" s="18" t="s">
        <v>7169</v>
      </c>
      <c r="E120" s="18">
        <v>-99</v>
      </c>
    </row>
    <row r="121" spans="1:5" ht="14.25" customHeight="1" x14ac:dyDescent="0.2">
      <c r="A121" s="18">
        <v>6</v>
      </c>
      <c r="B121" s="18">
        <v>2</v>
      </c>
      <c r="C121" s="18" t="s">
        <v>101</v>
      </c>
      <c r="D121" s="18" t="s">
        <v>101</v>
      </c>
      <c r="E121" s="18">
        <v>7</v>
      </c>
    </row>
    <row r="122" spans="1:5" ht="14.25" customHeight="1" x14ac:dyDescent="0.2">
      <c r="A122" s="18" t="s">
        <v>7181</v>
      </c>
      <c r="B122" s="18" t="s">
        <v>7246</v>
      </c>
      <c r="C122" s="18">
        <v>23</v>
      </c>
      <c r="D122" s="18" t="s">
        <v>7169</v>
      </c>
      <c r="E122" s="18">
        <v>6</v>
      </c>
    </row>
    <row r="123" spans="1:5" ht="14.25" customHeight="1" x14ac:dyDescent="0.2">
      <c r="A123" s="18" t="s">
        <v>7181</v>
      </c>
      <c r="B123" s="18">
        <v>1236</v>
      </c>
      <c r="C123" s="18">
        <v>2</v>
      </c>
      <c r="D123" s="18" t="s">
        <v>7247</v>
      </c>
      <c r="E123" s="18">
        <v>7</v>
      </c>
    </row>
    <row r="124" spans="1:5" ht="14.25" customHeight="1" x14ac:dyDescent="0.2">
      <c r="A124" s="18" t="s">
        <v>7164</v>
      </c>
      <c r="B124" s="18" t="s">
        <v>7248</v>
      </c>
      <c r="C124" s="18">
        <v>11</v>
      </c>
      <c r="D124" s="18" t="s">
        <v>101</v>
      </c>
      <c r="E124" s="18">
        <v>13</v>
      </c>
    </row>
    <row r="125" spans="1:5" ht="14.25" customHeight="1" x14ac:dyDescent="0.2">
      <c r="A125" s="18">
        <v>-99</v>
      </c>
      <c r="B125" s="18">
        <v>-99</v>
      </c>
      <c r="C125" s="18">
        <v>-99</v>
      </c>
      <c r="D125" s="18">
        <v>-99</v>
      </c>
      <c r="E125" s="18">
        <v>-99</v>
      </c>
    </row>
    <row r="126" spans="1:5" ht="14.25" customHeight="1" x14ac:dyDescent="0.2">
      <c r="A126" s="18">
        <v>-99</v>
      </c>
      <c r="B126" s="18">
        <v>-99</v>
      </c>
      <c r="C126" s="18">
        <v>-99</v>
      </c>
      <c r="D126" s="18">
        <v>-99</v>
      </c>
      <c r="E126" s="18">
        <v>-99</v>
      </c>
    </row>
    <row r="127" spans="1:5" ht="14.25" customHeight="1" x14ac:dyDescent="0.2">
      <c r="A127" s="18" t="s">
        <v>7206</v>
      </c>
      <c r="B127" s="18">
        <v>211</v>
      </c>
      <c r="C127" s="18">
        <v>-99</v>
      </c>
      <c r="D127" s="18">
        <v>2</v>
      </c>
      <c r="E127" s="18">
        <v>13</v>
      </c>
    </row>
    <row r="128" spans="1:5" ht="14.25" customHeight="1" x14ac:dyDescent="0.2">
      <c r="A128" s="18">
        <v>-99</v>
      </c>
      <c r="B128" s="18">
        <v>-99</v>
      </c>
      <c r="C128" s="18">
        <v>-99</v>
      </c>
      <c r="D128" s="18">
        <v>-99</v>
      </c>
      <c r="E128" s="18">
        <v>-99</v>
      </c>
    </row>
    <row r="129" spans="1:5" ht="14.25" customHeight="1" x14ac:dyDescent="0.2">
      <c r="A129" s="18">
        <v>-999</v>
      </c>
      <c r="B129" s="18">
        <v>1</v>
      </c>
      <c r="C129" s="18">
        <v>-999</v>
      </c>
      <c r="D129" s="18" t="s">
        <v>101</v>
      </c>
      <c r="E129" s="18">
        <v>-999</v>
      </c>
    </row>
    <row r="130" spans="1:5" ht="14.25" customHeight="1" x14ac:dyDescent="0.2">
      <c r="A130" s="18">
        <v>-999</v>
      </c>
      <c r="B130" s="18">
        <v>-999</v>
      </c>
      <c r="C130" s="18">
        <v>-999</v>
      </c>
      <c r="D130" s="18" t="s">
        <v>7164</v>
      </c>
      <c r="E130" s="18">
        <v>8</v>
      </c>
    </row>
    <row r="131" spans="1:5" ht="14.25" customHeight="1" x14ac:dyDescent="0.2">
      <c r="A131" s="18">
        <v>-999</v>
      </c>
      <c r="B131" s="18" t="s">
        <v>7174</v>
      </c>
      <c r="C131" s="18">
        <v>1112</v>
      </c>
      <c r="D131" s="18" t="s">
        <v>101</v>
      </c>
      <c r="E131" s="18" t="s">
        <v>7181</v>
      </c>
    </row>
    <row r="132" spans="1:5" ht="14.25" customHeight="1" x14ac:dyDescent="0.2">
      <c r="A132" s="18" t="s">
        <v>7250</v>
      </c>
      <c r="B132" s="18" t="s">
        <v>7205</v>
      </c>
      <c r="C132" s="18" t="s">
        <v>7251</v>
      </c>
      <c r="D132" s="18">
        <v>310</v>
      </c>
      <c r="E132" s="18">
        <v>211</v>
      </c>
    </row>
    <row r="133" spans="1:5" ht="14.25" customHeight="1" x14ac:dyDescent="0.2">
      <c r="A133" s="18">
        <v>-99</v>
      </c>
      <c r="B133" s="18">
        <v>-99</v>
      </c>
      <c r="C133" s="18">
        <v>-99</v>
      </c>
      <c r="D133" s="18">
        <v>-99</v>
      </c>
      <c r="E133" s="18">
        <v>-99</v>
      </c>
    </row>
    <row r="134" spans="1:5" ht="14.25" customHeight="1" x14ac:dyDescent="0.2">
      <c r="A134" s="18">
        <v>2</v>
      </c>
      <c r="B134" s="18" t="s">
        <v>7187</v>
      </c>
      <c r="C134" s="18">
        <v>-99</v>
      </c>
      <c r="D134" s="18" t="s">
        <v>101</v>
      </c>
      <c r="E134" s="18">
        <v>-99</v>
      </c>
    </row>
    <row r="135" spans="1:5" ht="14.25" customHeight="1" x14ac:dyDescent="0.2">
      <c r="A135" s="18" t="s">
        <v>7252</v>
      </c>
      <c r="B135" s="18" t="s">
        <v>101</v>
      </c>
      <c r="C135" s="18">
        <v>2311</v>
      </c>
      <c r="D135" s="18" t="s">
        <v>7206</v>
      </c>
      <c r="E135" s="18">
        <v>1</v>
      </c>
    </row>
    <row r="136" spans="1:5" ht="14.25" customHeight="1" x14ac:dyDescent="0.2">
      <c r="A136" s="18">
        <v>-99</v>
      </c>
      <c r="C136" s="18">
        <v>-99</v>
      </c>
      <c r="D136" s="18">
        <v>-99</v>
      </c>
      <c r="E136" s="18">
        <v>-99</v>
      </c>
    </row>
    <row r="137" spans="1:5" ht="14.25" customHeight="1" x14ac:dyDescent="0.2">
      <c r="A137" s="18" t="s">
        <v>101</v>
      </c>
      <c r="C137" s="18">
        <v>-99</v>
      </c>
      <c r="D137" s="18">
        <v>-99</v>
      </c>
      <c r="E137" s="18">
        <v>-99</v>
      </c>
    </row>
    <row r="138" spans="1:5" ht="14.25" customHeight="1" x14ac:dyDescent="0.2">
      <c r="A138" s="18" t="s">
        <v>7253</v>
      </c>
      <c r="B138" s="18" t="s">
        <v>7254</v>
      </c>
      <c r="C138" s="18">
        <v>26</v>
      </c>
      <c r="D138" s="18" t="s">
        <v>7169</v>
      </c>
      <c r="E138" s="18">
        <v>612</v>
      </c>
    </row>
    <row r="139" spans="1:5" ht="14.25" customHeight="1" x14ac:dyDescent="0.2">
      <c r="A139" s="18" t="s">
        <v>7178</v>
      </c>
      <c r="B139" s="18">
        <v>3</v>
      </c>
      <c r="C139" s="18">
        <v>-999</v>
      </c>
      <c r="D139" s="18">
        <v>-99</v>
      </c>
      <c r="E139" s="18">
        <v>6</v>
      </c>
    </row>
    <row r="140" spans="1:5" ht="14.25" customHeight="1" x14ac:dyDescent="0.2">
      <c r="A140" s="18">
        <v>-99</v>
      </c>
      <c r="B140" s="18">
        <v>-99</v>
      </c>
      <c r="C140" s="18">
        <v>-99</v>
      </c>
      <c r="D140" s="18">
        <v>-99</v>
      </c>
      <c r="E140" s="18">
        <v>-99</v>
      </c>
    </row>
    <row r="141" spans="1:5" ht="14.25" customHeight="1" x14ac:dyDescent="0.2">
      <c r="A141" s="18">
        <v>-99</v>
      </c>
      <c r="B141" s="18">
        <v>-99</v>
      </c>
      <c r="C141" s="18">
        <v>-99</v>
      </c>
      <c r="D141" s="18">
        <v>-99</v>
      </c>
      <c r="E141" s="18">
        <v>-99</v>
      </c>
    </row>
    <row r="142" spans="1:5" ht="14.25" customHeight="1" x14ac:dyDescent="0.2">
      <c r="A142" s="18">
        <v>-99</v>
      </c>
      <c r="B142" s="18" t="s">
        <v>7255</v>
      </c>
      <c r="C142" s="18">
        <v>23</v>
      </c>
      <c r="D142" s="18" t="s">
        <v>7192</v>
      </c>
      <c r="E142" s="18" t="s">
        <v>7237</v>
      </c>
    </row>
    <row r="143" spans="1:5" ht="14.25" customHeight="1" x14ac:dyDescent="0.2">
      <c r="A143" s="18" t="s">
        <v>101</v>
      </c>
      <c r="B143" s="18">
        <v>-99</v>
      </c>
      <c r="C143" s="18">
        <v>11</v>
      </c>
      <c r="D143" s="18">
        <v>-99</v>
      </c>
      <c r="E143" s="18">
        <v>-99</v>
      </c>
    </row>
    <row r="144" spans="1:5" ht="14.25" customHeight="1" x14ac:dyDescent="0.2">
      <c r="A144" s="18" t="s">
        <v>7259</v>
      </c>
      <c r="B144" s="18" t="s">
        <v>7260</v>
      </c>
      <c r="C144" s="18">
        <v>36</v>
      </c>
      <c r="D144" s="18" t="s">
        <v>101</v>
      </c>
      <c r="E144" s="18">
        <v>11</v>
      </c>
    </row>
    <row r="145" spans="1:5" ht="14.25" customHeight="1" x14ac:dyDescent="0.2">
      <c r="A145" s="18" t="s">
        <v>7261</v>
      </c>
      <c r="B145" s="18" t="s">
        <v>1248</v>
      </c>
      <c r="C145" s="18">
        <v>26</v>
      </c>
      <c r="D145" s="18">
        <v>8</v>
      </c>
      <c r="E145" s="18" t="s">
        <v>101</v>
      </c>
    </row>
    <row r="146" spans="1:5" ht="14.25" customHeight="1" x14ac:dyDescent="0.2">
      <c r="A146" s="18">
        <v>-99</v>
      </c>
      <c r="B146" s="18" t="s">
        <v>125</v>
      </c>
      <c r="C146" s="18">
        <v>-999</v>
      </c>
      <c r="D146" s="18" t="s">
        <v>101</v>
      </c>
      <c r="E146" s="18">
        <v>13</v>
      </c>
    </row>
    <row r="147" spans="1:5" ht="14.25" customHeight="1" x14ac:dyDescent="0.2">
      <c r="A147" s="18" t="s">
        <v>101</v>
      </c>
      <c r="B147" s="18" t="s">
        <v>7178</v>
      </c>
      <c r="C147" s="18">
        <v>-99</v>
      </c>
      <c r="D147" s="18">
        <v>2</v>
      </c>
      <c r="E147" s="18">
        <v>13</v>
      </c>
    </row>
    <row r="148" spans="1:5" ht="14.25" customHeight="1" x14ac:dyDescent="0.2">
      <c r="A148" s="18" t="s">
        <v>7206</v>
      </c>
      <c r="B148" s="18">
        <v>26</v>
      </c>
      <c r="C148" s="18">
        <v>12</v>
      </c>
      <c r="D148" s="18" t="s">
        <v>7164</v>
      </c>
      <c r="E148" s="18">
        <v>1712</v>
      </c>
    </row>
    <row r="149" spans="1:5" ht="14.25" customHeight="1" x14ac:dyDescent="0.2">
      <c r="A149" s="119">
        <v>24563</v>
      </c>
      <c r="B149" s="119" t="s">
        <v>125</v>
      </c>
      <c r="C149" s="18">
        <v>2</v>
      </c>
      <c r="D149" s="119" t="s">
        <v>7164</v>
      </c>
      <c r="E149" s="119" t="s">
        <v>7242</v>
      </c>
    </row>
    <row r="150" spans="1:5" ht="14.25" customHeight="1" x14ac:dyDescent="0.2">
      <c r="A150" s="18" t="s">
        <v>7221</v>
      </c>
      <c r="B150" s="18" t="s">
        <v>7168</v>
      </c>
      <c r="C150" s="18">
        <v>2310</v>
      </c>
      <c r="D150" s="18" t="s">
        <v>7167</v>
      </c>
      <c r="E150" s="18" t="s">
        <v>7166</v>
      </c>
    </row>
    <row r="151" spans="1:5" ht="14.25" customHeight="1" x14ac:dyDescent="0.2">
      <c r="A151" s="18" t="s">
        <v>7263</v>
      </c>
      <c r="B151" s="18" t="s">
        <v>7212</v>
      </c>
      <c r="C151" s="18">
        <v>236</v>
      </c>
      <c r="D151" s="18" t="s">
        <v>101</v>
      </c>
      <c r="E151" s="18" t="s">
        <v>7242</v>
      </c>
    </row>
    <row r="152" spans="1:5" ht="14.25" customHeight="1" x14ac:dyDescent="0.2">
      <c r="A152" s="18">
        <v>1</v>
      </c>
      <c r="B152" s="18">
        <v>-999</v>
      </c>
      <c r="C152" s="18">
        <v>-999</v>
      </c>
      <c r="D152" s="18">
        <v>-999</v>
      </c>
      <c r="E152" s="18">
        <v>13</v>
      </c>
    </row>
    <row r="153" spans="1:5" ht="14.25" customHeight="1" x14ac:dyDescent="0.2">
      <c r="A153" s="18">
        <v>2</v>
      </c>
      <c r="B153" s="18">
        <v>16</v>
      </c>
      <c r="C153" s="18">
        <v>3</v>
      </c>
      <c r="D153" s="18" t="s">
        <v>101</v>
      </c>
      <c r="E153" s="18">
        <v>6</v>
      </c>
    </row>
    <row r="154" spans="1:5" ht="14.25" customHeight="1" x14ac:dyDescent="0.2">
      <c r="A154" s="18">
        <v>-999</v>
      </c>
      <c r="B154" s="18">
        <v>-99</v>
      </c>
      <c r="C154" s="18">
        <v>-99</v>
      </c>
      <c r="D154" s="18" t="s">
        <v>101</v>
      </c>
      <c r="E154" s="18">
        <v>13</v>
      </c>
    </row>
    <row r="155" spans="1:5" ht="14.25" customHeight="1" x14ac:dyDescent="0.2">
      <c r="A155" s="18" t="s">
        <v>7194</v>
      </c>
      <c r="B155" s="18" t="s">
        <v>7185</v>
      </c>
      <c r="C155" s="18">
        <v>211</v>
      </c>
      <c r="D155" s="18" t="s">
        <v>7264</v>
      </c>
      <c r="E155" s="18">
        <v>6</v>
      </c>
    </row>
    <row r="156" spans="1:5" ht="14.25" customHeight="1" x14ac:dyDescent="0.2">
      <c r="A156" s="18" t="s">
        <v>7265</v>
      </c>
      <c r="B156" s="18" t="s">
        <v>7266</v>
      </c>
      <c r="C156" s="18" t="s">
        <v>7169</v>
      </c>
      <c r="D156" s="18" t="s">
        <v>7178</v>
      </c>
      <c r="E156" s="18">
        <v>13</v>
      </c>
    </row>
    <row r="157" spans="1:5" ht="14.25" customHeight="1" x14ac:dyDescent="0.2">
      <c r="A157" s="18">
        <v>-999</v>
      </c>
      <c r="B157" s="18">
        <v>2</v>
      </c>
      <c r="C157" s="18">
        <v>211</v>
      </c>
      <c r="D157" s="18">
        <v>-99</v>
      </c>
      <c r="E157" s="18">
        <v>67</v>
      </c>
    </row>
    <row r="158" spans="1:5" ht="14.25" customHeight="1" x14ac:dyDescent="0.2">
      <c r="A158" s="119">
        <v>24563</v>
      </c>
      <c r="B158" s="119" t="s">
        <v>125</v>
      </c>
      <c r="C158" s="18">
        <v>2</v>
      </c>
      <c r="D158" s="18">
        <v>1310</v>
      </c>
      <c r="E158" s="18">
        <v>-99</v>
      </c>
    </row>
    <row r="159" spans="1:5" ht="14.25" customHeight="1" x14ac:dyDescent="0.2">
      <c r="A159" s="18" t="s">
        <v>7205</v>
      </c>
      <c r="B159" s="18" t="s">
        <v>101</v>
      </c>
      <c r="C159" s="18">
        <v>2</v>
      </c>
      <c r="D159" s="18" t="s">
        <v>7169</v>
      </c>
      <c r="E159" s="18">
        <v>13</v>
      </c>
    </row>
    <row r="160" spans="1:5" ht="14.25" customHeight="1" x14ac:dyDescent="0.2">
      <c r="A160" s="18" t="s">
        <v>7167</v>
      </c>
      <c r="B160" s="18">
        <v>13</v>
      </c>
      <c r="C160" s="18">
        <v>23</v>
      </c>
      <c r="D160" s="18" t="s">
        <v>101</v>
      </c>
      <c r="E160" s="18" t="s">
        <v>7242</v>
      </c>
    </row>
    <row r="161" spans="1:5" ht="14.25" customHeight="1" x14ac:dyDescent="0.2">
      <c r="A161" s="18">
        <v>-99</v>
      </c>
      <c r="B161" s="18">
        <v>-99</v>
      </c>
      <c r="C161" s="18">
        <v>-99</v>
      </c>
      <c r="D161" s="18" t="s">
        <v>562</v>
      </c>
      <c r="E161" s="18">
        <v>13</v>
      </c>
    </row>
    <row r="162" spans="1:5" ht="14.25" customHeight="1" x14ac:dyDescent="0.2">
      <c r="A162" s="18" t="s">
        <v>7184</v>
      </c>
      <c r="B162" s="18" t="s">
        <v>125</v>
      </c>
      <c r="C162" s="18">
        <v>211</v>
      </c>
      <c r="D162" s="18" t="s">
        <v>7178</v>
      </c>
      <c r="E162" s="18">
        <v>7</v>
      </c>
    </row>
    <row r="163" spans="1:5" ht="14.25" customHeight="1" x14ac:dyDescent="0.2">
      <c r="A163" s="18">
        <v>1</v>
      </c>
      <c r="B163" s="18" t="s">
        <v>101</v>
      </c>
      <c r="C163" s="18">
        <v>23</v>
      </c>
      <c r="D163" s="18" t="s">
        <v>101</v>
      </c>
      <c r="E163" s="18">
        <v>6</v>
      </c>
    </row>
    <row r="164" spans="1:5" ht="14.25" customHeight="1" x14ac:dyDescent="0.2">
      <c r="A164" s="18">
        <v>-99</v>
      </c>
      <c r="B164" s="18">
        <v>-99</v>
      </c>
      <c r="C164" s="18">
        <v>-99</v>
      </c>
      <c r="D164" s="18">
        <v>-99</v>
      </c>
      <c r="E164" s="18">
        <v>-99</v>
      </c>
    </row>
    <row r="165" spans="1:5" ht="14.25" customHeight="1" x14ac:dyDescent="0.2">
      <c r="A165" s="118" t="s">
        <v>5654</v>
      </c>
      <c r="B165" s="118" t="s">
        <v>7228</v>
      </c>
      <c r="C165" s="18">
        <v>-99</v>
      </c>
      <c r="D165" s="18">
        <v>2</v>
      </c>
      <c r="E165" s="18">
        <v>12</v>
      </c>
    </row>
    <row r="166" spans="1:5" ht="14.25" customHeight="1" x14ac:dyDescent="0.2">
      <c r="A166" s="18">
        <v>-99</v>
      </c>
      <c r="B166" s="18">
        <v>-99</v>
      </c>
      <c r="C166" s="18">
        <v>-99</v>
      </c>
      <c r="D166" s="18">
        <v>-99</v>
      </c>
      <c r="E166" s="18">
        <v>-99</v>
      </c>
    </row>
    <row r="167" spans="1:5" ht="14.25" customHeight="1" x14ac:dyDescent="0.2">
      <c r="A167" s="18">
        <v>-99</v>
      </c>
      <c r="B167" s="18">
        <v>-99</v>
      </c>
      <c r="C167" s="18">
        <v>-99</v>
      </c>
      <c r="D167" s="18">
        <v>-99</v>
      </c>
      <c r="E167" s="18">
        <v>-99</v>
      </c>
    </row>
    <row r="168" spans="1:5" ht="14.25" customHeight="1" x14ac:dyDescent="0.2">
      <c r="A168" s="18">
        <v>36</v>
      </c>
      <c r="B168" s="18" t="s">
        <v>7184</v>
      </c>
      <c r="C168" s="18">
        <v>23</v>
      </c>
      <c r="D168" s="18" t="s">
        <v>7178</v>
      </c>
      <c r="E168" s="18">
        <v>3</v>
      </c>
    </row>
    <row r="169" spans="1:5" ht="14.25" customHeight="1" x14ac:dyDescent="0.2">
      <c r="A169" s="18" t="s">
        <v>7169</v>
      </c>
      <c r="B169" s="18" t="s">
        <v>7268</v>
      </c>
      <c r="C169" s="18">
        <v>2</v>
      </c>
      <c r="D169" s="18" t="s">
        <v>7213</v>
      </c>
      <c r="E169" s="18">
        <v>13</v>
      </c>
    </row>
    <row r="170" spans="1:5" ht="14.25" customHeight="1" x14ac:dyDescent="0.2">
      <c r="A170" s="18">
        <v>-99</v>
      </c>
      <c r="B170" s="18">
        <v>16</v>
      </c>
      <c r="C170" s="18">
        <v>12</v>
      </c>
      <c r="D170" s="18" t="s">
        <v>101</v>
      </c>
      <c r="E170" s="18">
        <v>8</v>
      </c>
    </row>
    <row r="171" spans="1:5" ht="14.25" customHeight="1" x14ac:dyDescent="0.2">
      <c r="A171" s="18" t="s">
        <v>7269</v>
      </c>
      <c r="B171" s="18">
        <v>2371112</v>
      </c>
      <c r="C171" s="18" t="s">
        <v>7218</v>
      </c>
      <c r="D171" s="18" t="s">
        <v>7247</v>
      </c>
      <c r="E171" s="18">
        <v>67</v>
      </c>
    </row>
    <row r="172" spans="1:5" ht="14.25" customHeight="1" x14ac:dyDescent="0.2">
      <c r="A172" s="18" t="s">
        <v>7178</v>
      </c>
      <c r="B172" s="18" t="s">
        <v>7206</v>
      </c>
      <c r="C172" s="18">
        <v>-999</v>
      </c>
      <c r="D172" s="18" t="s">
        <v>101</v>
      </c>
      <c r="E172" s="18" t="s">
        <v>7178</v>
      </c>
    </row>
    <row r="173" spans="1:5" ht="14.25" customHeight="1" x14ac:dyDescent="0.2">
      <c r="A173" s="18">
        <v>2</v>
      </c>
      <c r="B173" s="18" t="s">
        <v>7175</v>
      </c>
      <c r="C173" s="18">
        <v>2</v>
      </c>
      <c r="D173" s="18" t="s">
        <v>7178</v>
      </c>
      <c r="E173" s="18">
        <v>6</v>
      </c>
    </row>
    <row r="174" spans="1:5" ht="14.25" customHeight="1" x14ac:dyDescent="0.2">
      <c r="A174" s="18">
        <v>-99</v>
      </c>
      <c r="B174" s="18" t="s">
        <v>125</v>
      </c>
      <c r="C174" s="18">
        <v>2</v>
      </c>
      <c r="D174" s="18">
        <v>7</v>
      </c>
      <c r="E174" s="18">
        <v>13</v>
      </c>
    </row>
    <row r="175" spans="1:5" ht="14.25" customHeight="1" x14ac:dyDescent="0.2">
      <c r="A175" s="18">
        <v>-99</v>
      </c>
      <c r="B175" s="18">
        <v>-99</v>
      </c>
      <c r="C175" s="18">
        <v>212</v>
      </c>
      <c r="D175" s="18" t="s">
        <v>125</v>
      </c>
      <c r="E175" s="18">
        <v>1112</v>
      </c>
    </row>
    <row r="176" spans="1:5" ht="14.25" customHeight="1" x14ac:dyDescent="0.2">
      <c r="A176" s="18" t="s">
        <v>7193</v>
      </c>
      <c r="B176" s="18">
        <v>136</v>
      </c>
      <c r="C176" s="18">
        <v>12</v>
      </c>
      <c r="D176" s="18" t="s">
        <v>101</v>
      </c>
      <c r="E176" s="18">
        <v>6</v>
      </c>
    </row>
    <row r="177" spans="1:5" ht="14.25" customHeight="1" x14ac:dyDescent="0.2">
      <c r="A177" s="18">
        <v>6</v>
      </c>
      <c r="B177" s="18" t="s">
        <v>7262</v>
      </c>
      <c r="C177" s="18" t="s">
        <v>7270</v>
      </c>
      <c r="D177" s="18" t="s">
        <v>7169</v>
      </c>
      <c r="E177" s="18">
        <v>3</v>
      </c>
    </row>
    <row r="178" spans="1:5" ht="14.25" customHeight="1" x14ac:dyDescent="0.2">
      <c r="A178" s="18">
        <v>8</v>
      </c>
      <c r="B178" s="18" t="s">
        <v>125</v>
      </c>
      <c r="C178" s="18">
        <v>2</v>
      </c>
      <c r="D178" s="18" t="s">
        <v>101</v>
      </c>
      <c r="E178" s="18">
        <v>13</v>
      </c>
    </row>
    <row r="179" spans="1:5" ht="14.25" customHeight="1" x14ac:dyDescent="0.2">
      <c r="A179" s="18" t="s">
        <v>7271</v>
      </c>
      <c r="B179" s="18">
        <v>111</v>
      </c>
      <c r="C179" s="18">
        <v>2</v>
      </c>
      <c r="D179" s="18" t="s">
        <v>7178</v>
      </c>
      <c r="E179" s="18">
        <v>112</v>
      </c>
    </row>
    <row r="180" spans="1:5" ht="14.25" customHeight="1" x14ac:dyDescent="0.2">
      <c r="A180" s="18">
        <v>2</v>
      </c>
      <c r="B180" s="18" t="s">
        <v>7168</v>
      </c>
      <c r="C180" s="18">
        <v>-999</v>
      </c>
      <c r="D180" s="18">
        <v>12</v>
      </c>
      <c r="E180" s="18">
        <v>711</v>
      </c>
    </row>
    <row r="181" spans="1:5" ht="14.25" customHeight="1" x14ac:dyDescent="0.2">
      <c r="A181" s="18" t="s">
        <v>7272</v>
      </c>
      <c r="B181" s="18" t="s">
        <v>125</v>
      </c>
      <c r="C181" s="18">
        <v>23</v>
      </c>
      <c r="D181" s="18" t="s">
        <v>7178</v>
      </c>
      <c r="E181" s="18">
        <v>13</v>
      </c>
    </row>
    <row r="182" spans="1:5" ht="14.25" customHeight="1" x14ac:dyDescent="0.2">
      <c r="A182" s="18">
        <v>2</v>
      </c>
      <c r="B182" s="18">
        <v>123</v>
      </c>
      <c r="C182" s="18">
        <v>2711</v>
      </c>
      <c r="D182" s="18">
        <v>6</v>
      </c>
      <c r="E182" s="18">
        <v>6</v>
      </c>
    </row>
    <row r="183" spans="1:5" ht="14.25" customHeight="1" x14ac:dyDescent="0.2">
      <c r="A183" s="18" t="s">
        <v>7264</v>
      </c>
      <c r="B183" s="18" t="s">
        <v>7255</v>
      </c>
      <c r="C183" s="18">
        <v>23</v>
      </c>
      <c r="D183" s="18" t="s">
        <v>7184</v>
      </c>
      <c r="E183" s="18">
        <v>6</v>
      </c>
    </row>
    <row r="184" spans="1:5" ht="14.25" customHeight="1" x14ac:dyDescent="0.2">
      <c r="A184" s="18">
        <v>-999</v>
      </c>
      <c r="B184" s="18" t="s">
        <v>125</v>
      </c>
      <c r="C184" s="18">
        <v>211</v>
      </c>
      <c r="D184" s="18">
        <v>26</v>
      </c>
      <c r="E184" s="18">
        <v>612</v>
      </c>
    </row>
    <row r="185" spans="1:5" ht="14.25" customHeight="1" x14ac:dyDescent="0.2">
      <c r="A185" s="18" t="s">
        <v>4417</v>
      </c>
      <c r="B185" s="18" t="s">
        <v>7273</v>
      </c>
      <c r="C185" s="18">
        <v>2</v>
      </c>
      <c r="D185" s="18">
        <v>310</v>
      </c>
      <c r="E185" s="18">
        <v>7</v>
      </c>
    </row>
    <row r="186" spans="1:5" ht="14.25" customHeight="1" x14ac:dyDescent="0.2">
      <c r="A186" s="18">
        <v>-99</v>
      </c>
      <c r="B186" s="18" t="s">
        <v>7168</v>
      </c>
      <c r="C186" s="18">
        <v>26</v>
      </c>
      <c r="D186" s="18">
        <v>1</v>
      </c>
      <c r="E186" s="18">
        <v>7</v>
      </c>
    </row>
    <row r="187" spans="1:5" ht="14.25" customHeight="1" x14ac:dyDescent="0.2">
      <c r="A187" s="18">
        <v>6710</v>
      </c>
      <c r="B187" s="18" t="s">
        <v>7274</v>
      </c>
      <c r="C187" s="18">
        <v>2711</v>
      </c>
      <c r="D187" s="18" t="s">
        <v>101</v>
      </c>
      <c r="E187" s="18">
        <v>-99</v>
      </c>
    </row>
    <row r="188" spans="1:5" ht="14.25" customHeight="1" x14ac:dyDescent="0.2">
      <c r="A188" s="18">
        <v>-999</v>
      </c>
      <c r="B188" s="18" t="s">
        <v>7185</v>
      </c>
      <c r="C188" s="18">
        <v>-99</v>
      </c>
      <c r="D188" s="18">
        <v>-99</v>
      </c>
      <c r="E188" s="18">
        <v>-99</v>
      </c>
    </row>
    <row r="189" spans="1:5" ht="14.25" customHeight="1" x14ac:dyDescent="0.2">
      <c r="A189" s="18" t="s">
        <v>7181</v>
      </c>
      <c r="B189" s="18" t="s">
        <v>7255</v>
      </c>
      <c r="C189" s="18">
        <v>2</v>
      </c>
      <c r="D189" s="18" t="s">
        <v>7199</v>
      </c>
      <c r="E189" s="18">
        <v>6</v>
      </c>
    </row>
    <row r="190" spans="1:5" ht="14.25" customHeight="1" x14ac:dyDescent="0.2">
      <c r="A190" s="18" t="s">
        <v>7193</v>
      </c>
      <c r="B190" s="18" t="s">
        <v>7168</v>
      </c>
      <c r="C190" s="18">
        <v>2</v>
      </c>
      <c r="D190" s="18" t="s">
        <v>4417</v>
      </c>
      <c r="E190" s="18">
        <v>13</v>
      </c>
    </row>
    <row r="191" spans="1:5" ht="14.25" customHeight="1" x14ac:dyDescent="0.2">
      <c r="A191" s="18">
        <v>6</v>
      </c>
      <c r="B191" s="18" t="s">
        <v>7168</v>
      </c>
      <c r="C191" s="18">
        <v>210</v>
      </c>
      <c r="D191" s="18" t="s">
        <v>101</v>
      </c>
      <c r="E191" s="18">
        <v>6</v>
      </c>
    </row>
    <row r="192" spans="1:5" ht="14.25" customHeight="1" x14ac:dyDescent="0.2">
      <c r="A192" s="119" t="s">
        <v>5490</v>
      </c>
      <c r="B192" s="18">
        <v>7</v>
      </c>
      <c r="C192" s="18">
        <v>2</v>
      </c>
      <c r="D192" s="119" t="s">
        <v>101</v>
      </c>
      <c r="E192" s="18">
        <v>7</v>
      </c>
    </row>
    <row r="193" spans="1:5" ht="14.25" customHeight="1" x14ac:dyDescent="0.2">
      <c r="A193" s="18">
        <v>-99</v>
      </c>
      <c r="B193" s="18">
        <v>-999</v>
      </c>
      <c r="C193" s="18">
        <v>-999</v>
      </c>
      <c r="D193" s="18" t="s">
        <v>101</v>
      </c>
      <c r="E193" s="18">
        <v>6</v>
      </c>
    </row>
    <row r="194" spans="1:5" ht="14.25" customHeight="1" x14ac:dyDescent="0.2">
      <c r="A194" s="18" t="s">
        <v>7164</v>
      </c>
      <c r="B194" s="18" t="s">
        <v>7277</v>
      </c>
      <c r="C194" s="18">
        <v>23</v>
      </c>
      <c r="D194" s="18" t="s">
        <v>101</v>
      </c>
      <c r="E194" s="18" t="s">
        <v>7180</v>
      </c>
    </row>
    <row r="195" spans="1:5" ht="14.25" customHeight="1" x14ac:dyDescent="0.2">
      <c r="A195" s="18">
        <v>6</v>
      </c>
      <c r="B195" s="18" t="s">
        <v>101</v>
      </c>
      <c r="C195" s="18">
        <v>-99</v>
      </c>
      <c r="D195" s="18" t="s">
        <v>7178</v>
      </c>
      <c r="E195" s="18">
        <v>-99</v>
      </c>
    </row>
    <row r="196" spans="1:5" ht="14.25" customHeight="1" x14ac:dyDescent="0.2">
      <c r="A196" s="18" t="s">
        <v>7218</v>
      </c>
      <c r="B196" s="18" t="s">
        <v>7262</v>
      </c>
      <c r="C196" s="18">
        <v>123</v>
      </c>
      <c r="D196" s="18" t="s">
        <v>7178</v>
      </c>
      <c r="E196" s="18" t="s">
        <v>101</v>
      </c>
    </row>
    <row r="197" spans="1:5" ht="14.25" customHeight="1" x14ac:dyDescent="0.2">
      <c r="A197" s="18">
        <v>-999</v>
      </c>
      <c r="B197" s="18" t="s">
        <v>125</v>
      </c>
      <c r="C197" s="18">
        <v>-999</v>
      </c>
      <c r="D197" s="18">
        <v>-99</v>
      </c>
      <c r="E197" s="18">
        <v>13</v>
      </c>
    </row>
    <row r="198" spans="1:5" ht="14.25" customHeight="1" x14ac:dyDescent="0.2">
      <c r="A198" s="118" t="s">
        <v>562</v>
      </c>
      <c r="B198" s="18">
        <v>2</v>
      </c>
      <c r="C198" s="18">
        <v>2</v>
      </c>
      <c r="D198" s="118" t="s">
        <v>101</v>
      </c>
      <c r="E198" s="118" t="s">
        <v>101</v>
      </c>
    </row>
    <row r="199" spans="1:5" ht="14.25" customHeight="1" x14ac:dyDescent="0.2">
      <c r="A199" s="18">
        <v>-99</v>
      </c>
      <c r="B199" s="18">
        <v>-99</v>
      </c>
      <c r="C199" s="18">
        <v>-99</v>
      </c>
      <c r="D199" s="18">
        <v>-99</v>
      </c>
      <c r="E199" s="18">
        <v>-999</v>
      </c>
    </row>
    <row r="200" spans="1:5" ht="14.25" customHeight="1" x14ac:dyDescent="0.2">
      <c r="A200" s="18" t="s">
        <v>4417</v>
      </c>
      <c r="B200" s="18">
        <v>2</v>
      </c>
      <c r="C200" s="18">
        <v>2</v>
      </c>
      <c r="D200" s="18" t="s">
        <v>101</v>
      </c>
      <c r="E200" s="18" t="s">
        <v>7181</v>
      </c>
    </row>
    <row r="201" spans="1:5" ht="14.25" customHeight="1" x14ac:dyDescent="0.2">
      <c r="A201" s="18">
        <v>710</v>
      </c>
      <c r="B201" s="18">
        <v>-999</v>
      </c>
      <c r="C201" s="18">
        <v>27</v>
      </c>
      <c r="D201" s="18">
        <v>6</v>
      </c>
      <c r="E201" s="18">
        <v>6</v>
      </c>
    </row>
    <row r="202" spans="1:5" ht="14.25" customHeight="1" x14ac:dyDescent="0.2">
      <c r="A202" s="18">
        <v>6</v>
      </c>
      <c r="B202" s="18" t="s">
        <v>7168</v>
      </c>
      <c r="C202" s="18">
        <v>-999</v>
      </c>
      <c r="D202" s="18">
        <v>2</v>
      </c>
      <c r="E202" s="18" t="s">
        <v>7181</v>
      </c>
    </row>
    <row r="203" spans="1:5" ht="14.25" customHeight="1" x14ac:dyDescent="0.2">
      <c r="A203" s="18">
        <v>-999</v>
      </c>
      <c r="B203" s="18" t="s">
        <v>7279</v>
      </c>
      <c r="C203" s="18">
        <v>123</v>
      </c>
      <c r="D203" s="18">
        <v>-999</v>
      </c>
      <c r="E203" s="18">
        <v>8</v>
      </c>
    </row>
    <row r="204" spans="1:5" ht="14.25" customHeight="1" x14ac:dyDescent="0.2">
      <c r="A204" s="18">
        <v>-99</v>
      </c>
      <c r="B204" s="18">
        <v>-99</v>
      </c>
      <c r="C204" s="18">
        <v>-99</v>
      </c>
      <c r="D204" s="18">
        <v>-99</v>
      </c>
      <c r="E204" s="18">
        <v>-99</v>
      </c>
    </row>
    <row r="205" spans="1:5" ht="14.25" customHeight="1" x14ac:dyDescent="0.2">
      <c r="A205" s="18">
        <v>2</v>
      </c>
      <c r="B205" s="18" t="s">
        <v>125</v>
      </c>
      <c r="C205" s="18">
        <v>2</v>
      </c>
      <c r="D205" s="18" t="s">
        <v>101</v>
      </c>
      <c r="E205" s="18" t="s">
        <v>101</v>
      </c>
    </row>
    <row r="206" spans="1:5" ht="14.25" customHeight="1" x14ac:dyDescent="0.2">
      <c r="A206" s="18">
        <v>-999</v>
      </c>
      <c r="B206" s="18" t="s">
        <v>101</v>
      </c>
      <c r="C206" s="18">
        <v>-999</v>
      </c>
      <c r="D206" s="18" t="s">
        <v>101</v>
      </c>
      <c r="E206" s="18">
        <v>13</v>
      </c>
    </row>
    <row r="207" spans="1:5" ht="14.25" customHeight="1" x14ac:dyDescent="0.2">
      <c r="A207" s="18" t="s">
        <v>7194</v>
      </c>
      <c r="B207" s="18">
        <v>-999</v>
      </c>
      <c r="C207" s="18">
        <v>-999</v>
      </c>
      <c r="D207" s="18" t="s">
        <v>7178</v>
      </c>
      <c r="E207" s="18">
        <v>10</v>
      </c>
    </row>
    <row r="208" spans="1:5" ht="14.25" customHeight="1" x14ac:dyDescent="0.2">
      <c r="A208" s="18">
        <v>-99</v>
      </c>
      <c r="B208" s="18" t="s">
        <v>7185</v>
      </c>
      <c r="C208" s="18">
        <v>-99</v>
      </c>
      <c r="D208" s="18">
        <v>-99</v>
      </c>
      <c r="E208" s="18">
        <v>6</v>
      </c>
    </row>
    <row r="209" spans="1:5" ht="14.25" customHeight="1" x14ac:dyDescent="0.2">
      <c r="A209" s="18">
        <v>1</v>
      </c>
      <c r="B209" s="18">
        <v>2</v>
      </c>
      <c r="C209" s="18">
        <v>-99</v>
      </c>
      <c r="D209" s="18">
        <v>-999</v>
      </c>
      <c r="E209" s="18">
        <v>8</v>
      </c>
    </row>
    <row r="210" spans="1:5" ht="14.25" customHeight="1" x14ac:dyDescent="0.2">
      <c r="A210" s="18">
        <v>-999</v>
      </c>
      <c r="B210" s="18">
        <v>-999</v>
      </c>
      <c r="C210" s="18">
        <v>-999</v>
      </c>
      <c r="D210" s="18">
        <v>-99</v>
      </c>
      <c r="E210" s="18">
        <v>-99</v>
      </c>
    </row>
    <row r="211" spans="1:5" ht="14.25" customHeight="1" x14ac:dyDescent="0.2">
      <c r="A211" s="18" t="s">
        <v>7169</v>
      </c>
      <c r="B211" s="18">
        <v>3</v>
      </c>
      <c r="C211" s="18">
        <v>1</v>
      </c>
      <c r="D211" s="18">
        <v>128</v>
      </c>
      <c r="E211" s="18">
        <v>6</v>
      </c>
    </row>
    <row r="212" spans="1:5" ht="14.25" customHeight="1" x14ac:dyDescent="0.2">
      <c r="A212" s="18">
        <v>-999</v>
      </c>
      <c r="B212" s="18" t="s">
        <v>7184</v>
      </c>
      <c r="C212" s="18">
        <v>23</v>
      </c>
      <c r="D212" s="18">
        <v>2</v>
      </c>
      <c r="E212" s="18">
        <v>7</v>
      </c>
    </row>
    <row r="213" spans="1:5" ht="14.25" customHeight="1" x14ac:dyDescent="0.2">
      <c r="A213" s="18">
        <v>-99</v>
      </c>
      <c r="B213" s="18">
        <v>-99</v>
      </c>
      <c r="C213" s="18">
        <v>-99</v>
      </c>
      <c r="D213" s="18">
        <v>-99</v>
      </c>
      <c r="E213" s="18">
        <v>-99</v>
      </c>
    </row>
    <row r="214" spans="1:5" ht="14.25" customHeight="1" x14ac:dyDescent="0.2">
      <c r="A214" s="18">
        <v>-99</v>
      </c>
      <c r="B214" s="18" t="s">
        <v>7280</v>
      </c>
      <c r="C214" s="18">
        <v>610</v>
      </c>
      <c r="D214" s="18">
        <v>3</v>
      </c>
      <c r="E214" s="18" t="s">
        <v>101</v>
      </c>
    </row>
    <row r="215" spans="1:5" ht="14.25" customHeight="1" x14ac:dyDescent="0.2">
      <c r="A215" s="18" t="s">
        <v>7164</v>
      </c>
      <c r="B215" s="18">
        <v>136</v>
      </c>
      <c r="C215" s="18">
        <v>-999</v>
      </c>
      <c r="D215" s="18" t="s">
        <v>7164</v>
      </c>
      <c r="E215" s="18" t="s">
        <v>7178</v>
      </c>
    </row>
    <row r="216" spans="1:5" ht="14.25" customHeight="1" x14ac:dyDescent="0.2">
      <c r="A216" s="18">
        <v>3</v>
      </c>
      <c r="B216" s="18">
        <v>1212</v>
      </c>
      <c r="C216" s="18" t="s">
        <v>4417</v>
      </c>
      <c r="D216" s="18" t="s">
        <v>7178</v>
      </c>
      <c r="E216" s="18">
        <v>78</v>
      </c>
    </row>
    <row r="217" spans="1:5" ht="14.25" customHeight="1" x14ac:dyDescent="0.2">
      <c r="A217" s="119" t="s">
        <v>5490</v>
      </c>
      <c r="B217" s="18">
        <v>1</v>
      </c>
      <c r="C217" s="18">
        <v>2</v>
      </c>
      <c r="D217" s="119" t="s">
        <v>7192</v>
      </c>
      <c r="E217" s="18">
        <v>-99</v>
      </c>
    </row>
    <row r="218" spans="1:5" ht="14.25" customHeight="1" x14ac:dyDescent="0.2">
      <c r="A218" s="18" t="s">
        <v>7178</v>
      </c>
      <c r="B218" s="18">
        <v>-999</v>
      </c>
      <c r="C218" s="18">
        <v>2</v>
      </c>
      <c r="D218" s="18" t="s">
        <v>4417</v>
      </c>
      <c r="E218" s="18" t="s">
        <v>101</v>
      </c>
    </row>
    <row r="219" spans="1:5" ht="14.25" customHeight="1" x14ac:dyDescent="0.2">
      <c r="A219" s="18" t="s">
        <v>125</v>
      </c>
      <c r="B219" s="18" t="s">
        <v>125</v>
      </c>
      <c r="C219" s="18">
        <v>2</v>
      </c>
      <c r="D219" s="18" t="s">
        <v>101</v>
      </c>
      <c r="E219" s="18">
        <v>13</v>
      </c>
    </row>
    <row r="220" spans="1:5" ht="14.25" customHeight="1" x14ac:dyDescent="0.2">
      <c r="A220" s="18">
        <v>1810</v>
      </c>
      <c r="B220" s="18" t="s">
        <v>101</v>
      </c>
      <c r="C220" s="18">
        <v>2</v>
      </c>
      <c r="D220" s="18" t="s">
        <v>101</v>
      </c>
      <c r="E220" s="18">
        <v>-99</v>
      </c>
    </row>
    <row r="221" spans="1:5" ht="14.25" customHeight="1" x14ac:dyDescent="0.2">
      <c r="A221" s="18">
        <v>2</v>
      </c>
      <c r="B221" s="18" t="s">
        <v>7281</v>
      </c>
      <c r="C221" s="18">
        <v>2</v>
      </c>
      <c r="D221" s="18" t="s">
        <v>7194</v>
      </c>
      <c r="E221" s="18">
        <v>13</v>
      </c>
    </row>
    <row r="222" spans="1:5" ht="14.25" customHeight="1" x14ac:dyDescent="0.2">
      <c r="A222" s="18">
        <v>-99</v>
      </c>
      <c r="B222" s="18">
        <v>-999</v>
      </c>
      <c r="C222" s="18">
        <v>-999</v>
      </c>
      <c r="D222" s="18" t="s">
        <v>101</v>
      </c>
      <c r="E222" s="18">
        <v>3</v>
      </c>
    </row>
    <row r="223" spans="1:5" ht="14.25" customHeight="1" x14ac:dyDescent="0.2">
      <c r="A223" s="18" t="s">
        <v>7185</v>
      </c>
      <c r="B223" s="18" t="s">
        <v>7255</v>
      </c>
      <c r="C223" s="18">
        <v>23</v>
      </c>
      <c r="D223" s="18" t="s">
        <v>7181</v>
      </c>
      <c r="E223" s="18" t="s">
        <v>7178</v>
      </c>
    </row>
    <row r="224" spans="1:5" ht="14.25" customHeight="1" x14ac:dyDescent="0.2">
      <c r="A224" s="18">
        <v>167</v>
      </c>
      <c r="B224" s="18" t="s">
        <v>7212</v>
      </c>
      <c r="C224" s="18">
        <v>23</v>
      </c>
      <c r="D224" s="18" t="s">
        <v>7167</v>
      </c>
      <c r="E224" s="18">
        <v>3</v>
      </c>
    </row>
    <row r="225" spans="1:5" ht="14.25" customHeight="1" x14ac:dyDescent="0.2">
      <c r="A225" s="18">
        <v>2</v>
      </c>
      <c r="B225" s="18" t="s">
        <v>7168</v>
      </c>
      <c r="C225" s="18">
        <v>-999</v>
      </c>
      <c r="D225" s="18" t="s">
        <v>7178</v>
      </c>
      <c r="E225" s="18" t="s">
        <v>7242</v>
      </c>
    </row>
    <row r="226" spans="1:5" ht="14.25" customHeight="1" x14ac:dyDescent="0.2">
      <c r="A226" s="18">
        <v>-99</v>
      </c>
      <c r="B226" s="18" t="s">
        <v>7211</v>
      </c>
      <c r="C226" s="18">
        <v>26</v>
      </c>
      <c r="D226" s="18" t="s">
        <v>101</v>
      </c>
      <c r="E226" s="18">
        <v>6</v>
      </c>
    </row>
    <row r="227" spans="1:5" ht="14.25" customHeight="1" x14ac:dyDescent="0.2">
      <c r="A227" s="18">
        <v>-99</v>
      </c>
      <c r="B227" s="18">
        <v>-99</v>
      </c>
      <c r="C227" s="18">
        <v>-99</v>
      </c>
      <c r="D227" s="18">
        <v>-99</v>
      </c>
      <c r="E227" s="18">
        <v>-99</v>
      </c>
    </row>
    <row r="228" spans="1:5" ht="14.25" customHeight="1" x14ac:dyDescent="0.2">
      <c r="A228" s="18">
        <v>6</v>
      </c>
      <c r="B228" s="18">
        <v>-999</v>
      </c>
      <c r="C228" s="18">
        <v>-999</v>
      </c>
      <c r="D228" s="18">
        <v>6</v>
      </c>
      <c r="E228" s="18">
        <v>6</v>
      </c>
    </row>
    <row r="229" spans="1:5" ht="14.25" customHeight="1" x14ac:dyDescent="0.2">
      <c r="A229" s="118" t="s">
        <v>5490</v>
      </c>
      <c r="B229" s="118" t="s">
        <v>7248</v>
      </c>
      <c r="C229" s="18">
        <v>23</v>
      </c>
      <c r="D229" s="18" t="s">
        <v>1872</v>
      </c>
      <c r="E229" s="18">
        <v>78</v>
      </c>
    </row>
    <row r="230" spans="1:5" ht="14.25" customHeight="1" x14ac:dyDescent="0.2">
      <c r="A230" s="18">
        <v>-99</v>
      </c>
      <c r="B230" s="18" t="s">
        <v>125</v>
      </c>
      <c r="C230" s="18">
        <v>-99</v>
      </c>
      <c r="D230" s="18">
        <v>-99</v>
      </c>
      <c r="E230" s="18">
        <v>-99</v>
      </c>
    </row>
    <row r="231" spans="1:5" ht="14.25" customHeight="1" x14ac:dyDescent="0.2">
      <c r="A231" s="18">
        <v>8</v>
      </c>
      <c r="B231" s="18" t="s">
        <v>7280</v>
      </c>
      <c r="C231" s="18">
        <v>2</v>
      </c>
      <c r="D231" s="18" t="s">
        <v>7169</v>
      </c>
      <c r="E231" s="18" t="s">
        <v>7242</v>
      </c>
    </row>
    <row r="232" spans="1:5" ht="14.25" customHeight="1" x14ac:dyDescent="0.2">
      <c r="A232" s="18">
        <v>-999</v>
      </c>
      <c r="B232" s="18">
        <v>-999</v>
      </c>
      <c r="C232" s="18">
        <v>-999</v>
      </c>
      <c r="D232" s="18" t="s">
        <v>101</v>
      </c>
      <c r="E232" s="18">
        <v>8</v>
      </c>
    </row>
    <row r="233" spans="1:5" ht="14.25" customHeight="1" x14ac:dyDescent="0.2">
      <c r="A233" s="18">
        <v>3</v>
      </c>
      <c r="B233" s="18">
        <v>13</v>
      </c>
      <c r="C233" s="18">
        <v>-99</v>
      </c>
      <c r="D233" s="18">
        <v>1</v>
      </c>
      <c r="E233" s="18">
        <v>7</v>
      </c>
    </row>
    <row r="234" spans="1:5" ht="14.25" customHeight="1" x14ac:dyDescent="0.2">
      <c r="A234" s="18" t="s">
        <v>7178</v>
      </c>
      <c r="B234" s="18" t="s">
        <v>125</v>
      </c>
      <c r="C234" s="18">
        <v>2</v>
      </c>
      <c r="D234" s="18">
        <v>-999</v>
      </c>
      <c r="E234" s="18">
        <v>13</v>
      </c>
    </row>
    <row r="235" spans="1:5" ht="14.25" customHeight="1" x14ac:dyDescent="0.2">
      <c r="A235" s="18" t="s">
        <v>125</v>
      </c>
      <c r="B235" s="18" t="s">
        <v>7207</v>
      </c>
      <c r="C235" s="18">
        <v>26</v>
      </c>
      <c r="D235" s="18" t="s">
        <v>101</v>
      </c>
      <c r="E235" s="18">
        <v>7</v>
      </c>
    </row>
    <row r="236" spans="1:5" ht="14.25" customHeight="1" x14ac:dyDescent="0.2">
      <c r="A236" s="18" t="s">
        <v>7205</v>
      </c>
      <c r="B236" s="18" t="s">
        <v>7212</v>
      </c>
      <c r="C236" s="18">
        <v>-999</v>
      </c>
      <c r="D236" s="18" t="s">
        <v>7205</v>
      </c>
      <c r="E236" s="18">
        <v>6</v>
      </c>
    </row>
    <row r="237" spans="1:5" ht="14.25" customHeight="1" x14ac:dyDescent="0.2">
      <c r="A237" s="18">
        <v>6</v>
      </c>
      <c r="B237" s="18">
        <v>112</v>
      </c>
      <c r="C237" s="18">
        <v>2</v>
      </c>
      <c r="D237" s="18">
        <v>2</v>
      </c>
      <c r="E237" s="18">
        <v>7</v>
      </c>
    </row>
    <row r="238" spans="1:5" ht="14.25" customHeight="1" x14ac:dyDescent="0.2">
      <c r="A238" s="18">
        <v>-999</v>
      </c>
      <c r="B238" s="18">
        <v>-999</v>
      </c>
      <c r="C238" s="18">
        <v>-999</v>
      </c>
      <c r="D238" s="18" t="s">
        <v>7178</v>
      </c>
      <c r="E238" s="18">
        <v>6</v>
      </c>
    </row>
    <row r="239" spans="1:5" ht="14.25" customHeight="1" x14ac:dyDescent="0.2">
      <c r="A239" s="18">
        <v>-99</v>
      </c>
      <c r="B239" s="18">
        <v>-99</v>
      </c>
      <c r="C239" s="18">
        <v>-99</v>
      </c>
      <c r="D239" s="18">
        <v>-99</v>
      </c>
      <c r="E239" s="18">
        <v>-99</v>
      </c>
    </row>
    <row r="240" spans="1:5" ht="14.25" customHeight="1" x14ac:dyDescent="0.2">
      <c r="A240" s="18">
        <v>-999</v>
      </c>
      <c r="B240" s="18" t="s">
        <v>7282</v>
      </c>
      <c r="C240" s="18">
        <v>23</v>
      </c>
      <c r="D240" s="18" t="s">
        <v>125</v>
      </c>
      <c r="E240" s="18">
        <v>13</v>
      </c>
    </row>
    <row r="241" spans="1:5" ht="14.25" customHeight="1" x14ac:dyDescent="0.2">
      <c r="A241" s="18">
        <v>-99</v>
      </c>
      <c r="B241" s="18" t="s">
        <v>7255</v>
      </c>
      <c r="C241" s="18">
        <v>2</v>
      </c>
      <c r="D241" s="18" t="s">
        <v>7178</v>
      </c>
      <c r="E241" s="18">
        <v>6</v>
      </c>
    </row>
    <row r="242" spans="1:5" ht="14.25" customHeight="1" x14ac:dyDescent="0.2">
      <c r="A242" s="18">
        <v>-999</v>
      </c>
      <c r="B242" s="18">
        <v>610</v>
      </c>
      <c r="C242" s="18">
        <v>-999</v>
      </c>
      <c r="D242" s="18">
        <v>10</v>
      </c>
      <c r="E242" s="18">
        <v>13</v>
      </c>
    </row>
    <row r="243" spans="1:5" ht="14.25" customHeight="1" x14ac:dyDescent="0.2">
      <c r="A243" s="18">
        <v>6</v>
      </c>
      <c r="B243" s="18">
        <v>6</v>
      </c>
      <c r="C243" s="18">
        <v>211</v>
      </c>
      <c r="D243" s="18" t="s">
        <v>7178</v>
      </c>
      <c r="E243" s="18">
        <v>6</v>
      </c>
    </row>
    <row r="244" spans="1:5" ht="14.25" customHeight="1" x14ac:dyDescent="0.2">
      <c r="A244" s="122" t="s">
        <v>7192</v>
      </c>
      <c r="B244" s="18">
        <v>-99</v>
      </c>
      <c r="C244" s="18">
        <v>-99</v>
      </c>
      <c r="D244" s="122" t="s">
        <v>7184</v>
      </c>
      <c r="E244" s="18">
        <v>-99</v>
      </c>
    </row>
    <row r="245" spans="1:5" ht="14.25" customHeight="1" x14ac:dyDescent="0.2">
      <c r="A245" s="18">
        <v>-99</v>
      </c>
      <c r="B245" s="18">
        <v>-99</v>
      </c>
      <c r="C245" s="18">
        <v>1</v>
      </c>
      <c r="D245" s="18" t="s">
        <v>4417</v>
      </c>
      <c r="E245" s="18">
        <v>6</v>
      </c>
    </row>
    <row r="246" spans="1:5" ht="14.25" customHeight="1" x14ac:dyDescent="0.2">
      <c r="A246" s="118" t="s">
        <v>562</v>
      </c>
      <c r="B246" s="118" t="s">
        <v>7168</v>
      </c>
      <c r="C246" s="18">
        <v>-99</v>
      </c>
      <c r="D246" s="18">
        <v>10</v>
      </c>
      <c r="E246" s="118" t="s">
        <v>7178</v>
      </c>
    </row>
    <row r="247" spans="1:5" ht="14.25" customHeight="1" x14ac:dyDescent="0.2">
      <c r="A247" s="18">
        <v>16</v>
      </c>
      <c r="B247" s="18">
        <v>2</v>
      </c>
      <c r="C247" s="18">
        <v>2</v>
      </c>
      <c r="D247" s="18" t="s">
        <v>101</v>
      </c>
      <c r="E247" s="18">
        <v>13</v>
      </c>
    </row>
    <row r="248" spans="1:5" ht="14.25" customHeight="1" x14ac:dyDescent="0.2">
      <c r="A248" s="18">
        <v>6</v>
      </c>
      <c r="B248" s="18" t="s">
        <v>125</v>
      </c>
      <c r="C248" s="18">
        <v>2</v>
      </c>
      <c r="D248" s="18" t="s">
        <v>101</v>
      </c>
      <c r="E248" s="18">
        <v>13</v>
      </c>
    </row>
    <row r="249" spans="1:5" ht="14.25" customHeight="1" x14ac:dyDescent="0.2">
      <c r="A249" s="18">
        <v>-999</v>
      </c>
      <c r="B249" s="18" t="s">
        <v>7185</v>
      </c>
      <c r="C249" s="18">
        <v>211</v>
      </c>
      <c r="D249" s="18" t="s">
        <v>7164</v>
      </c>
      <c r="E249" s="18">
        <v>7</v>
      </c>
    </row>
    <row r="250" spans="1:5" ht="14.25" customHeight="1" x14ac:dyDescent="0.2">
      <c r="A250" s="18">
        <v>-99</v>
      </c>
      <c r="B250" s="18" t="s">
        <v>7205</v>
      </c>
      <c r="C250" s="18">
        <v>26</v>
      </c>
      <c r="D250" s="18" t="s">
        <v>101</v>
      </c>
      <c r="E250" s="18" t="s">
        <v>7164</v>
      </c>
    </row>
    <row r="251" spans="1:5" ht="14.25" customHeight="1" x14ac:dyDescent="0.2">
      <c r="A251" s="18" t="s">
        <v>7178</v>
      </c>
      <c r="B251" s="18" t="s">
        <v>7284</v>
      </c>
      <c r="C251" s="18">
        <v>-999</v>
      </c>
      <c r="D251" s="18" t="s">
        <v>7178</v>
      </c>
      <c r="E251" s="18">
        <v>7</v>
      </c>
    </row>
    <row r="252" spans="1:5" ht="14.25" customHeight="1" x14ac:dyDescent="0.2">
      <c r="A252" s="18">
        <v>6</v>
      </c>
      <c r="B252" s="18">
        <v>12</v>
      </c>
      <c r="C252" s="18">
        <v>21112</v>
      </c>
      <c r="D252" s="18" t="s">
        <v>7184</v>
      </c>
      <c r="E252" s="18">
        <v>6</v>
      </c>
    </row>
    <row r="253" spans="1:5" ht="14.25" customHeight="1" x14ac:dyDescent="0.2">
      <c r="A253" s="122" t="s">
        <v>101</v>
      </c>
      <c r="B253" s="18">
        <v>-99</v>
      </c>
      <c r="C253" s="18">
        <v>-99</v>
      </c>
      <c r="D253" s="18">
        <v>-99</v>
      </c>
      <c r="E253" s="18">
        <v>-99</v>
      </c>
    </row>
    <row r="254" spans="1:5" ht="14.25" customHeight="1" x14ac:dyDescent="0.2">
      <c r="A254" s="18">
        <v>610</v>
      </c>
      <c r="B254" s="18" t="s">
        <v>7286</v>
      </c>
      <c r="C254" s="18">
        <v>23</v>
      </c>
      <c r="D254" s="18" t="s">
        <v>7184</v>
      </c>
      <c r="E254" s="18">
        <v>7</v>
      </c>
    </row>
    <row r="255" spans="1:5" ht="14.25" customHeight="1" x14ac:dyDescent="0.2">
      <c r="A255" s="18" t="s">
        <v>7164</v>
      </c>
      <c r="B255" s="18">
        <v>-999</v>
      </c>
      <c r="C255" s="18">
        <v>-999</v>
      </c>
      <c r="D255" s="18">
        <v>610</v>
      </c>
      <c r="E255" s="18">
        <v>13</v>
      </c>
    </row>
    <row r="256" spans="1:5" ht="14.25" customHeight="1" x14ac:dyDescent="0.2">
      <c r="A256" s="18">
        <v>1</v>
      </c>
      <c r="B256" s="18">
        <v>6</v>
      </c>
      <c r="C256" s="18">
        <v>-99</v>
      </c>
      <c r="D256" s="18" t="s">
        <v>101</v>
      </c>
      <c r="E256" s="18">
        <v>6</v>
      </c>
    </row>
    <row r="257" spans="1:5" ht="14.25" customHeight="1" x14ac:dyDescent="0.2">
      <c r="A257" s="118" t="s">
        <v>7165</v>
      </c>
      <c r="B257" s="18" t="s">
        <v>562</v>
      </c>
      <c r="C257" s="18">
        <v>2</v>
      </c>
      <c r="D257" s="118" t="s">
        <v>7178</v>
      </c>
      <c r="E257" s="18">
        <v>6</v>
      </c>
    </row>
    <row r="258" spans="1:5" ht="14.25" customHeight="1" x14ac:dyDescent="0.2">
      <c r="A258" s="18">
        <v>-99</v>
      </c>
      <c r="B258" s="18" t="s">
        <v>125</v>
      </c>
      <c r="C258" s="18">
        <v>-999</v>
      </c>
      <c r="D258" s="18" t="s">
        <v>101</v>
      </c>
      <c r="E258" s="18">
        <v>13</v>
      </c>
    </row>
    <row r="259" spans="1:5" ht="14.25" customHeight="1" x14ac:dyDescent="0.2">
      <c r="A259" s="18" t="s">
        <v>7210</v>
      </c>
      <c r="B259" s="18" t="s">
        <v>7187</v>
      </c>
      <c r="C259" s="18">
        <v>2</v>
      </c>
      <c r="D259" s="18" t="s">
        <v>7167</v>
      </c>
      <c r="E259" s="18">
        <v>6712</v>
      </c>
    </row>
    <row r="260" spans="1:5" ht="14.25" customHeight="1" x14ac:dyDescent="0.2">
      <c r="A260" s="18">
        <v>3610</v>
      </c>
      <c r="B260" s="18">
        <v>268</v>
      </c>
      <c r="C260" s="18">
        <v>26</v>
      </c>
      <c r="D260" s="18" t="s">
        <v>7173</v>
      </c>
      <c r="E260" s="18">
        <v>6</v>
      </c>
    </row>
    <row r="261" spans="1:5" ht="14.25" customHeight="1" x14ac:dyDescent="0.2">
      <c r="A261" s="18">
        <v>3610</v>
      </c>
      <c r="B261" s="18" t="s">
        <v>7289</v>
      </c>
      <c r="C261" s="18">
        <v>-99</v>
      </c>
      <c r="D261" s="18" t="s">
        <v>101</v>
      </c>
      <c r="E261" s="18" t="s">
        <v>101</v>
      </c>
    </row>
    <row r="262" spans="1:5" ht="14.25" customHeight="1" x14ac:dyDescent="0.2">
      <c r="A262" s="18">
        <v>6</v>
      </c>
      <c r="B262" s="18" t="s">
        <v>125</v>
      </c>
      <c r="C262" s="18">
        <v>-999</v>
      </c>
      <c r="D262" s="18">
        <v>-999</v>
      </c>
      <c r="E262" s="18">
        <v>13</v>
      </c>
    </row>
    <row r="263" spans="1:5" ht="14.25" customHeight="1" x14ac:dyDescent="0.2">
      <c r="A263" s="18">
        <v>-99</v>
      </c>
      <c r="B263" s="18">
        <v>-99</v>
      </c>
      <c r="C263" s="18">
        <v>-999</v>
      </c>
      <c r="D263" s="18" t="s">
        <v>101</v>
      </c>
      <c r="E263" s="18">
        <v>6</v>
      </c>
    </row>
    <row r="264" spans="1:5" ht="14.25" customHeight="1" x14ac:dyDescent="0.2">
      <c r="A264" s="18" t="s">
        <v>125</v>
      </c>
      <c r="B264" s="18" t="s">
        <v>7168</v>
      </c>
      <c r="C264" s="18">
        <v>2681112</v>
      </c>
      <c r="D264" s="18" t="s">
        <v>7178</v>
      </c>
      <c r="E264" s="18">
        <v>2612</v>
      </c>
    </row>
    <row r="265" spans="1:5" ht="14.25" customHeight="1" x14ac:dyDescent="0.2">
      <c r="A265" s="18" t="s">
        <v>7164</v>
      </c>
      <c r="B265" s="18" t="s">
        <v>7290</v>
      </c>
      <c r="C265" s="18">
        <v>211</v>
      </c>
      <c r="D265" s="18" t="s">
        <v>7291</v>
      </c>
      <c r="E265" s="18">
        <v>68</v>
      </c>
    </row>
    <row r="266" spans="1:5" ht="14.25" customHeight="1" x14ac:dyDescent="0.2">
      <c r="A266" s="18">
        <v>-999</v>
      </c>
      <c r="B266" s="18">
        <v>211</v>
      </c>
      <c r="C266" s="18">
        <v>-99</v>
      </c>
      <c r="D266" s="18">
        <v>26</v>
      </c>
      <c r="E266" s="18">
        <v>8</v>
      </c>
    </row>
    <row r="267" spans="1:5" ht="14.25" customHeight="1" x14ac:dyDescent="0.2">
      <c r="A267" s="18">
        <v>6</v>
      </c>
      <c r="B267" s="18" t="s">
        <v>125</v>
      </c>
      <c r="C267" s="18">
        <v>-99</v>
      </c>
      <c r="D267" s="18">
        <v>-99</v>
      </c>
      <c r="E267" s="18">
        <v>6</v>
      </c>
    </row>
    <row r="268" spans="1:5" ht="14.25" customHeight="1" x14ac:dyDescent="0.2">
      <c r="A268" s="18">
        <v>-99</v>
      </c>
      <c r="B268" s="18">
        <v>-99</v>
      </c>
      <c r="C268" s="18">
        <v>-99</v>
      </c>
      <c r="D268" s="18">
        <v>-99</v>
      </c>
      <c r="E268" s="18">
        <v>-99</v>
      </c>
    </row>
    <row r="269" spans="1:5" ht="14.25" customHeight="1" x14ac:dyDescent="0.2">
      <c r="A269" s="18" t="s">
        <v>7206</v>
      </c>
      <c r="B269" s="18" t="s">
        <v>7207</v>
      </c>
      <c r="C269" s="18">
        <v>2</v>
      </c>
      <c r="D269" s="18">
        <v>-99</v>
      </c>
      <c r="E269" s="18">
        <v>-99</v>
      </c>
    </row>
    <row r="270" spans="1:5" ht="14.25" customHeight="1" x14ac:dyDescent="0.2">
      <c r="A270" s="18">
        <v>-99</v>
      </c>
      <c r="B270" s="18" t="s">
        <v>7205</v>
      </c>
      <c r="C270" s="18">
        <v>12</v>
      </c>
      <c r="D270" s="18" t="s">
        <v>101</v>
      </c>
      <c r="E270" s="18">
        <v>6</v>
      </c>
    </row>
    <row r="271" spans="1:5" ht="14.25" customHeight="1" x14ac:dyDescent="0.2">
      <c r="A271" s="18">
        <v>36</v>
      </c>
      <c r="B271" s="18" t="s">
        <v>7292</v>
      </c>
      <c r="C271" s="18">
        <v>-999</v>
      </c>
      <c r="D271" s="18" t="s">
        <v>7164</v>
      </c>
      <c r="E271" s="18" t="s">
        <v>7183</v>
      </c>
    </row>
    <row r="272" spans="1:5" ht="14.25" customHeight="1" x14ac:dyDescent="0.2">
      <c r="A272" s="18">
        <v>2</v>
      </c>
      <c r="B272" s="18">
        <v>12</v>
      </c>
      <c r="C272" s="18">
        <v>-99</v>
      </c>
      <c r="D272" s="18" t="s">
        <v>7167</v>
      </c>
      <c r="E272" s="18">
        <v>6</v>
      </c>
    </row>
    <row r="273" spans="1:5" ht="14.25" customHeight="1" x14ac:dyDescent="0.2">
      <c r="A273" s="18">
        <v>-99</v>
      </c>
      <c r="B273" s="18">
        <v>-99</v>
      </c>
      <c r="C273" s="18">
        <v>-99</v>
      </c>
      <c r="D273" s="18">
        <v>-99</v>
      </c>
      <c r="E273" s="18">
        <v>-99</v>
      </c>
    </row>
    <row r="274" spans="1:5" ht="14.25" customHeight="1" x14ac:dyDescent="0.2">
      <c r="A274" s="18">
        <v>67</v>
      </c>
      <c r="B274" s="18" t="s">
        <v>125</v>
      </c>
      <c r="C274" s="18">
        <v>23</v>
      </c>
      <c r="D274" s="18" t="s">
        <v>101</v>
      </c>
      <c r="E274" s="18">
        <v>6</v>
      </c>
    </row>
    <row r="275" spans="1:5" ht="14.25" customHeight="1" x14ac:dyDescent="0.2">
      <c r="A275" s="18">
        <v>6</v>
      </c>
      <c r="B275" s="18" t="s">
        <v>7169</v>
      </c>
      <c r="C275" s="18">
        <v>-999</v>
      </c>
      <c r="D275" s="18" t="s">
        <v>7293</v>
      </c>
      <c r="E275" s="18">
        <v>8</v>
      </c>
    </row>
    <row r="276" spans="1:5" ht="14.25" customHeight="1" x14ac:dyDescent="0.2">
      <c r="A276" s="18" t="s">
        <v>101</v>
      </c>
      <c r="B276" s="18" t="s">
        <v>7185</v>
      </c>
      <c r="C276" s="18">
        <v>2</v>
      </c>
      <c r="D276" s="18" t="s">
        <v>101</v>
      </c>
      <c r="E276" s="18">
        <v>13</v>
      </c>
    </row>
    <row r="277" spans="1:5" ht="14.25" customHeight="1" x14ac:dyDescent="0.2">
      <c r="A277" s="18">
        <v>-999</v>
      </c>
      <c r="B277" s="18">
        <v>1</v>
      </c>
      <c r="C277" s="18">
        <v>-99</v>
      </c>
      <c r="D277" s="18" t="s">
        <v>101</v>
      </c>
      <c r="E277" s="18">
        <v>3</v>
      </c>
    </row>
    <row r="278" spans="1:5" ht="14.25" customHeight="1" x14ac:dyDescent="0.2">
      <c r="A278" s="18">
        <v>-999</v>
      </c>
      <c r="B278" s="18">
        <v>-99</v>
      </c>
      <c r="C278" s="18">
        <v>2</v>
      </c>
      <c r="D278" s="18" t="s">
        <v>7167</v>
      </c>
      <c r="E278" s="18">
        <v>36</v>
      </c>
    </row>
    <row r="279" spans="1:5" ht="14.25" customHeight="1" x14ac:dyDescent="0.2">
      <c r="A279" s="18" t="s">
        <v>7165</v>
      </c>
      <c r="B279" s="18">
        <v>-999</v>
      </c>
      <c r="C279" s="18">
        <v>-99</v>
      </c>
      <c r="D279" s="18" t="s">
        <v>101</v>
      </c>
      <c r="E279" s="18">
        <v>-99</v>
      </c>
    </row>
    <row r="280" spans="1:5" ht="14.25" customHeight="1" x14ac:dyDescent="0.2">
      <c r="A280" s="18">
        <v>-99</v>
      </c>
      <c r="B280" s="18">
        <v>-99</v>
      </c>
      <c r="C280" s="18">
        <v>12</v>
      </c>
      <c r="D280" s="18">
        <v>-99</v>
      </c>
      <c r="E280" s="18">
        <v>-99</v>
      </c>
    </row>
    <row r="281" spans="1:5" ht="14.25" customHeight="1" x14ac:dyDescent="0.2">
      <c r="A281" s="18" t="s">
        <v>7169</v>
      </c>
      <c r="B281" s="18" t="s">
        <v>7224</v>
      </c>
      <c r="C281" s="18">
        <v>-99</v>
      </c>
      <c r="D281" s="18" t="s">
        <v>7238</v>
      </c>
      <c r="E281" s="18">
        <v>13</v>
      </c>
    </row>
    <row r="282" spans="1:5" ht="14.25" customHeight="1" x14ac:dyDescent="0.2">
      <c r="A282" s="18">
        <v>-99</v>
      </c>
      <c r="B282" s="18" t="s">
        <v>7190</v>
      </c>
      <c r="C282" s="18">
        <v>12</v>
      </c>
      <c r="D282" s="18">
        <v>-99</v>
      </c>
      <c r="E282" s="18">
        <v>-9999</v>
      </c>
    </row>
    <row r="283" spans="1:5" ht="14.25" customHeight="1" x14ac:dyDescent="0.2">
      <c r="A283" s="18" t="s">
        <v>7181</v>
      </c>
      <c r="B283" s="18" t="s">
        <v>7294</v>
      </c>
      <c r="C283" s="18">
        <v>2</v>
      </c>
      <c r="D283" s="18">
        <v>1</v>
      </c>
      <c r="E283" s="18" t="s">
        <v>7295</v>
      </c>
    </row>
    <row r="284" spans="1:5" ht="14.25" customHeight="1" x14ac:dyDescent="0.2">
      <c r="A284" s="18">
        <v>17</v>
      </c>
      <c r="B284" s="18" t="s">
        <v>7212</v>
      </c>
      <c r="C284" s="18">
        <v>-99</v>
      </c>
      <c r="D284" s="18">
        <v>2</v>
      </c>
      <c r="E284" s="18" t="s">
        <v>7181</v>
      </c>
    </row>
    <row r="285" spans="1:5" ht="14.25" customHeight="1" x14ac:dyDescent="0.2">
      <c r="A285" s="18">
        <v>-99</v>
      </c>
      <c r="B285" s="18">
        <v>2</v>
      </c>
      <c r="C285" s="18">
        <v>2</v>
      </c>
      <c r="D285" s="18" t="s">
        <v>101</v>
      </c>
      <c r="E285" s="18">
        <v>-99</v>
      </c>
    </row>
    <row r="286" spans="1:5" ht="14.25" customHeight="1" x14ac:dyDescent="0.2">
      <c r="A286" s="18">
        <v>-99</v>
      </c>
      <c r="B286" s="18">
        <v>1212</v>
      </c>
      <c r="C286" s="18">
        <v>21112</v>
      </c>
      <c r="D286" s="18">
        <v>26</v>
      </c>
      <c r="E286" s="18">
        <v>6</v>
      </c>
    </row>
    <row r="287" spans="1:5" ht="14.25" customHeight="1" x14ac:dyDescent="0.2">
      <c r="A287" s="18">
        <v>36</v>
      </c>
      <c r="B287" s="18">
        <v>26</v>
      </c>
      <c r="C287" s="18">
        <v>-99</v>
      </c>
      <c r="D287" s="18">
        <v>2</v>
      </c>
      <c r="E287" s="18" t="s">
        <v>101</v>
      </c>
    </row>
    <row r="288" spans="1:5" ht="14.25" customHeight="1" x14ac:dyDescent="0.2">
      <c r="A288" s="18">
        <v>-99</v>
      </c>
      <c r="B288" s="18" t="s">
        <v>125</v>
      </c>
      <c r="C288" s="18">
        <v>-99</v>
      </c>
      <c r="D288" s="18">
        <v>-99</v>
      </c>
      <c r="E288" s="18">
        <v>-99</v>
      </c>
    </row>
    <row r="289" spans="1:5" ht="14.25" customHeight="1" x14ac:dyDescent="0.2">
      <c r="A289" s="18">
        <v>-99</v>
      </c>
      <c r="B289" s="18">
        <v>-99</v>
      </c>
      <c r="C289" s="18">
        <v>3</v>
      </c>
      <c r="D289" s="18">
        <v>-99</v>
      </c>
      <c r="E289" s="18">
        <v>-99</v>
      </c>
    </row>
    <row r="290" spans="1:5" ht="14.25" customHeight="1" x14ac:dyDescent="0.2">
      <c r="A290" s="18" t="s">
        <v>101</v>
      </c>
      <c r="B290" s="18">
        <v>211</v>
      </c>
      <c r="C290" s="18">
        <v>2</v>
      </c>
      <c r="D290" s="18" t="s">
        <v>101</v>
      </c>
      <c r="E290" s="18">
        <v>8</v>
      </c>
    </row>
    <row r="291" spans="1:5" ht="14.25" customHeight="1" x14ac:dyDescent="0.2">
      <c r="A291" s="18">
        <v>36710</v>
      </c>
      <c r="B291" s="18">
        <v>712</v>
      </c>
      <c r="C291" s="18">
        <v>-99</v>
      </c>
      <c r="D291" s="18">
        <v>-999</v>
      </c>
      <c r="E291" s="18">
        <v>7</v>
      </c>
    </row>
    <row r="292" spans="1:5" ht="14.25" customHeight="1" x14ac:dyDescent="0.2">
      <c r="A292" s="18">
        <v>-99</v>
      </c>
      <c r="B292" s="18">
        <v>-99</v>
      </c>
      <c r="C292" s="18">
        <v>2</v>
      </c>
      <c r="D292" s="18">
        <v>-99</v>
      </c>
      <c r="E292" s="18">
        <v>-99</v>
      </c>
    </row>
    <row r="293" spans="1:5" ht="14.25" customHeight="1" x14ac:dyDescent="0.2">
      <c r="A293" s="18">
        <v>67</v>
      </c>
      <c r="B293" s="18" t="s">
        <v>125</v>
      </c>
      <c r="C293" s="18">
        <v>-99</v>
      </c>
      <c r="D293" s="18">
        <v>8</v>
      </c>
      <c r="E293" s="18">
        <v>13</v>
      </c>
    </row>
    <row r="294" spans="1:5" ht="14.25" customHeight="1" x14ac:dyDescent="0.2">
      <c r="A294" s="18">
        <v>2</v>
      </c>
      <c r="B294" s="18" t="s">
        <v>125</v>
      </c>
      <c r="C294" s="18">
        <v>-99</v>
      </c>
      <c r="D294" s="18" t="s">
        <v>4417</v>
      </c>
      <c r="E294" s="18">
        <v>8</v>
      </c>
    </row>
    <row r="295" spans="1:5" ht="14.25" customHeight="1" x14ac:dyDescent="0.2">
      <c r="A295" s="18">
        <v>-99</v>
      </c>
      <c r="B295" s="18">
        <v>-99</v>
      </c>
      <c r="C295" s="18">
        <v>-999</v>
      </c>
      <c r="D295" s="18">
        <v>-99</v>
      </c>
      <c r="E295" s="18">
        <v>-99</v>
      </c>
    </row>
    <row r="296" spans="1:5" ht="14.25" customHeight="1" x14ac:dyDescent="0.2">
      <c r="A296" s="18" t="s">
        <v>101</v>
      </c>
      <c r="B296" s="18" t="s">
        <v>125</v>
      </c>
      <c r="C296" s="18">
        <v>-999</v>
      </c>
      <c r="D296" s="18" t="s">
        <v>101</v>
      </c>
      <c r="E296" s="18">
        <v>12</v>
      </c>
    </row>
    <row r="297" spans="1:5" ht="14.25" customHeight="1" x14ac:dyDescent="0.2">
      <c r="A297" s="18">
        <v>37</v>
      </c>
      <c r="B297" s="18">
        <v>-999</v>
      </c>
      <c r="C297" s="18">
        <v>-999</v>
      </c>
      <c r="D297" s="18" t="s">
        <v>7164</v>
      </c>
      <c r="E297" s="18">
        <v>67</v>
      </c>
    </row>
    <row r="298" spans="1:5" ht="14.25" customHeight="1" x14ac:dyDescent="0.2">
      <c r="A298" s="18" t="s">
        <v>7181</v>
      </c>
      <c r="B298" s="18" t="s">
        <v>7185</v>
      </c>
      <c r="C298" s="18">
        <v>-99</v>
      </c>
      <c r="D298" s="18" t="s">
        <v>101</v>
      </c>
      <c r="E298" s="18">
        <v>8</v>
      </c>
    </row>
    <row r="299" spans="1:5" ht="14.25" customHeight="1" x14ac:dyDescent="0.2">
      <c r="A299" s="18">
        <v>-99</v>
      </c>
      <c r="B299" s="18">
        <v>-99</v>
      </c>
      <c r="C299" s="18">
        <v>2</v>
      </c>
      <c r="D299" s="18">
        <v>-99</v>
      </c>
      <c r="E299" s="18">
        <v>-99</v>
      </c>
    </row>
    <row r="300" spans="1:5" ht="14.25" customHeight="1" x14ac:dyDescent="0.2">
      <c r="A300" s="18">
        <v>-999</v>
      </c>
      <c r="B300" s="18" t="s">
        <v>7174</v>
      </c>
      <c r="C300" s="18">
        <v>-99</v>
      </c>
      <c r="D300" s="18" t="s">
        <v>7164</v>
      </c>
      <c r="E300" s="18" t="s">
        <v>7181</v>
      </c>
    </row>
    <row r="301" spans="1:5" ht="14.25" customHeight="1" x14ac:dyDescent="0.2">
      <c r="A301" s="18">
        <v>-99</v>
      </c>
      <c r="B301" s="18">
        <v>-99</v>
      </c>
      <c r="C301" s="18" t="s">
        <v>7169</v>
      </c>
      <c r="D301" s="18">
        <v>-99</v>
      </c>
      <c r="E301" s="18">
        <v>-99</v>
      </c>
    </row>
    <row r="302" spans="1:5" ht="14.25" customHeight="1" x14ac:dyDescent="0.2">
      <c r="A302" s="18" t="s">
        <v>101</v>
      </c>
      <c r="B302" s="18">
        <v>211</v>
      </c>
      <c r="C302" s="18">
        <v>12</v>
      </c>
      <c r="D302" s="18" t="s">
        <v>101</v>
      </c>
      <c r="E302" s="18">
        <v>6</v>
      </c>
    </row>
    <row r="303" spans="1:5" ht="14.25" customHeight="1" x14ac:dyDescent="0.2">
      <c r="A303" s="18">
        <v>-999</v>
      </c>
      <c r="B303" s="18" t="s">
        <v>7296</v>
      </c>
      <c r="C303" s="18">
        <v>-999</v>
      </c>
      <c r="D303" s="18" t="s">
        <v>7178</v>
      </c>
      <c r="E303" s="18">
        <v>13</v>
      </c>
    </row>
    <row r="304" spans="1:5" ht="14.25" customHeight="1" x14ac:dyDescent="0.2">
      <c r="A304" s="18">
        <v>6</v>
      </c>
      <c r="B304" s="18" t="s">
        <v>125</v>
      </c>
      <c r="C304" s="18">
        <v>-99</v>
      </c>
      <c r="D304" s="18">
        <v>2</v>
      </c>
      <c r="E304" s="18">
        <v>13</v>
      </c>
    </row>
    <row r="305" spans="1:5" ht="14.25" customHeight="1" x14ac:dyDescent="0.2">
      <c r="A305" s="18">
        <v>6</v>
      </c>
      <c r="B305" s="18">
        <v>-99</v>
      </c>
      <c r="C305" s="18">
        <v>23</v>
      </c>
      <c r="D305" s="18">
        <v>-99</v>
      </c>
      <c r="E305" s="18">
        <v>-99</v>
      </c>
    </row>
    <row r="306" spans="1:5" ht="14.25" customHeight="1" x14ac:dyDescent="0.2">
      <c r="A306" s="18">
        <v>-999</v>
      </c>
      <c r="B306" s="18" t="s">
        <v>7211</v>
      </c>
      <c r="C306" s="18">
        <v>23</v>
      </c>
      <c r="D306" s="18">
        <v>-99</v>
      </c>
      <c r="E306" s="18">
        <v>-99</v>
      </c>
    </row>
    <row r="307" spans="1:5" ht="14.25" customHeight="1" x14ac:dyDescent="0.2">
      <c r="A307" s="18">
        <v>-999</v>
      </c>
      <c r="B307" s="18" t="s">
        <v>7274</v>
      </c>
      <c r="C307" s="18">
        <v>2</v>
      </c>
      <c r="D307" s="18">
        <v>-99</v>
      </c>
      <c r="E307" s="18">
        <v>-99</v>
      </c>
    </row>
    <row r="308" spans="1:5" ht="14.25" customHeight="1" x14ac:dyDescent="0.2">
      <c r="A308" s="18" t="s">
        <v>101</v>
      </c>
      <c r="B308" s="18">
        <v>-999</v>
      </c>
      <c r="C308" s="18">
        <v>-99</v>
      </c>
      <c r="D308" s="18" t="s">
        <v>7164</v>
      </c>
      <c r="E308" s="18" t="s">
        <v>101</v>
      </c>
    </row>
    <row r="309" spans="1:5" ht="14.25" customHeight="1" x14ac:dyDescent="0.2">
      <c r="A309" s="18" t="s">
        <v>101</v>
      </c>
      <c r="C309" s="18">
        <v>-99</v>
      </c>
      <c r="D309" s="18" t="s">
        <v>101</v>
      </c>
      <c r="E309" s="18">
        <v>78</v>
      </c>
    </row>
    <row r="310" spans="1:5" ht="14.25" customHeight="1" x14ac:dyDescent="0.2">
      <c r="A310" s="18">
        <v>-99</v>
      </c>
      <c r="B310" s="18">
        <v>-99</v>
      </c>
      <c r="C310" s="18">
        <v>-99</v>
      </c>
      <c r="D310" s="18">
        <v>-99</v>
      </c>
      <c r="E310" s="18">
        <v>-99</v>
      </c>
    </row>
    <row r="311" spans="1:5" ht="14.25" customHeight="1" x14ac:dyDescent="0.2">
      <c r="A311" s="18">
        <v>-99</v>
      </c>
      <c r="B311" s="18">
        <v>-99</v>
      </c>
      <c r="C311" s="18">
        <v>-999</v>
      </c>
      <c r="D311" s="18">
        <v>-99</v>
      </c>
      <c r="E311" s="18">
        <v>-99</v>
      </c>
    </row>
    <row r="312" spans="1:5" ht="14.25" customHeight="1" x14ac:dyDescent="0.2">
      <c r="A312" s="18" t="s">
        <v>101</v>
      </c>
      <c r="B312" s="18">
        <v>-999</v>
      </c>
      <c r="C312" s="18">
        <v>23</v>
      </c>
      <c r="D312" s="18" t="s">
        <v>101</v>
      </c>
      <c r="E312" s="18">
        <v>6</v>
      </c>
    </row>
    <row r="313" spans="1:5" ht="14.25" customHeight="1" x14ac:dyDescent="0.2">
      <c r="A313" s="18">
        <v>2</v>
      </c>
      <c r="B313" s="18">
        <v>1361112</v>
      </c>
      <c r="C313" s="18">
        <v>-99</v>
      </c>
      <c r="D313" s="18" t="s">
        <v>7164</v>
      </c>
      <c r="E313" s="18">
        <v>6712</v>
      </c>
    </row>
    <row r="314" spans="1:5" ht="14.25" customHeight="1" x14ac:dyDescent="0.2">
      <c r="A314" s="18">
        <v>-99</v>
      </c>
      <c r="B314" s="18">
        <v>-99</v>
      </c>
      <c r="C314" s="18">
        <v>2</v>
      </c>
      <c r="D314" s="18">
        <v>-99</v>
      </c>
      <c r="E314" s="18">
        <v>-99</v>
      </c>
    </row>
    <row r="315" spans="1:5" ht="14.25" customHeight="1" x14ac:dyDescent="0.2">
      <c r="A315" s="18">
        <v>1</v>
      </c>
      <c r="B315" s="18">
        <v>-999</v>
      </c>
      <c r="C315" s="18">
        <v>-999</v>
      </c>
      <c r="D315" s="18" t="s">
        <v>101</v>
      </c>
      <c r="E315" s="18">
        <v>13</v>
      </c>
    </row>
    <row r="316" spans="1:5" ht="14.25" customHeight="1" x14ac:dyDescent="0.2">
      <c r="A316" s="18" t="s">
        <v>7165</v>
      </c>
      <c r="B316" s="18" t="s">
        <v>7175</v>
      </c>
      <c r="C316" s="18">
        <v>2</v>
      </c>
      <c r="D316" s="18" t="s">
        <v>7192</v>
      </c>
      <c r="E316" s="18">
        <v>612</v>
      </c>
    </row>
    <row r="317" spans="1:5" ht="14.25" customHeight="1" x14ac:dyDescent="0.2">
      <c r="A317" s="18" t="s">
        <v>7169</v>
      </c>
      <c r="B317" s="18" t="s">
        <v>7297</v>
      </c>
      <c r="C317" s="18" t="s">
        <v>7169</v>
      </c>
      <c r="D317" s="18" t="s">
        <v>101</v>
      </c>
      <c r="E317" s="18">
        <v>68</v>
      </c>
    </row>
    <row r="318" spans="1:5" ht="14.25" customHeight="1" x14ac:dyDescent="0.2">
      <c r="A318" s="18">
        <v>6</v>
      </c>
      <c r="B318" s="18">
        <v>12</v>
      </c>
      <c r="C318" s="18">
        <v>2</v>
      </c>
      <c r="D318" s="18" t="s">
        <v>7298</v>
      </c>
      <c r="E318" s="18">
        <v>36</v>
      </c>
    </row>
    <row r="319" spans="1:5" ht="14.25" customHeight="1" x14ac:dyDescent="0.2">
      <c r="A319" s="18">
        <v>6</v>
      </c>
      <c r="B319" s="18">
        <v>1212</v>
      </c>
      <c r="C319" s="18">
        <v>2</v>
      </c>
      <c r="D319" s="18" t="s">
        <v>101</v>
      </c>
      <c r="E319" s="18">
        <v>6</v>
      </c>
    </row>
    <row r="320" spans="1:5" ht="14.25" customHeight="1" x14ac:dyDescent="0.2">
      <c r="A320" s="18">
        <v>136</v>
      </c>
      <c r="B320" s="18">
        <v>12</v>
      </c>
      <c r="C320" s="18">
        <v>-99</v>
      </c>
      <c r="D320" s="18" t="s">
        <v>7169</v>
      </c>
      <c r="E320" s="18">
        <v>12</v>
      </c>
    </row>
    <row r="321" spans="1:5" ht="14.25" customHeight="1" x14ac:dyDescent="0.2">
      <c r="A321" s="18">
        <v>6810</v>
      </c>
      <c r="B321" s="18" t="s">
        <v>7228</v>
      </c>
      <c r="C321" s="18">
        <v>2</v>
      </c>
      <c r="D321" s="18" t="s">
        <v>7164</v>
      </c>
      <c r="E321" s="18">
        <v>6</v>
      </c>
    </row>
    <row r="322" spans="1:5" ht="14.25" customHeight="1" x14ac:dyDescent="0.2">
      <c r="A322" s="18">
        <v>2</v>
      </c>
      <c r="B322" s="18">
        <v>-999</v>
      </c>
      <c r="C322" s="18" t="s">
        <v>7169</v>
      </c>
      <c r="D322" s="18" t="s">
        <v>7192</v>
      </c>
      <c r="E322" s="18" t="s">
        <v>101</v>
      </c>
    </row>
    <row r="323" spans="1:5" ht="14.25" customHeight="1" x14ac:dyDescent="0.2">
      <c r="A323" s="18">
        <v>67</v>
      </c>
      <c r="B323" s="18">
        <v>12</v>
      </c>
      <c r="C323" s="18">
        <v>211</v>
      </c>
      <c r="D323" s="18" t="s">
        <v>7167</v>
      </c>
      <c r="E323" s="18">
        <v>67</v>
      </c>
    </row>
    <row r="324" spans="1:5" ht="14.25" customHeight="1" x14ac:dyDescent="0.2">
      <c r="A324" s="18">
        <v>-99</v>
      </c>
      <c r="B324" s="18">
        <v>211</v>
      </c>
      <c r="C324" s="18">
        <v>210</v>
      </c>
      <c r="D324" s="18" t="s">
        <v>101</v>
      </c>
      <c r="E324" s="18" t="s">
        <v>7164</v>
      </c>
    </row>
    <row r="325" spans="1:5" ht="14.25" customHeight="1" x14ac:dyDescent="0.2">
      <c r="A325" s="18">
        <v>-99</v>
      </c>
      <c r="B325" s="18" t="s">
        <v>7205</v>
      </c>
      <c r="C325" s="18">
        <v>23</v>
      </c>
      <c r="D325" s="18">
        <v>17</v>
      </c>
      <c r="E325" s="18">
        <v>7</v>
      </c>
    </row>
    <row r="326" spans="1:5" ht="14.25" customHeight="1" x14ac:dyDescent="0.2">
      <c r="A326" s="18" t="s">
        <v>7218</v>
      </c>
      <c r="B326" s="18" t="s">
        <v>7175</v>
      </c>
      <c r="C326" s="18">
        <v>12</v>
      </c>
      <c r="D326" s="18">
        <v>-99</v>
      </c>
      <c r="E326" s="18">
        <v>711</v>
      </c>
    </row>
    <row r="327" spans="1:5" ht="14.25" customHeight="1" x14ac:dyDescent="0.2">
      <c r="A327" s="18">
        <v>1</v>
      </c>
      <c r="B327" s="18">
        <v>239</v>
      </c>
      <c r="C327" s="18">
        <v>2</v>
      </c>
      <c r="D327" s="18" t="s">
        <v>7178</v>
      </c>
      <c r="E327" s="18">
        <v>12</v>
      </c>
    </row>
    <row r="328" spans="1:5" ht="14.25" customHeight="1" x14ac:dyDescent="0.2">
      <c r="A328" s="118" t="s">
        <v>7165</v>
      </c>
      <c r="B328" s="118" t="s">
        <v>6970</v>
      </c>
      <c r="C328" s="18">
        <v>2</v>
      </c>
      <c r="D328" s="18">
        <v>4</v>
      </c>
      <c r="E328" s="18">
        <v>712</v>
      </c>
    </row>
    <row r="329" spans="1:5" ht="14.25" customHeight="1" x14ac:dyDescent="0.2">
      <c r="A329" s="18" t="s">
        <v>101</v>
      </c>
      <c r="B329" s="18">
        <v>12</v>
      </c>
      <c r="C329" s="18">
        <v>2</v>
      </c>
      <c r="D329" s="18" t="s">
        <v>101</v>
      </c>
      <c r="E329" s="18">
        <v>12</v>
      </c>
    </row>
    <row r="330" spans="1:5" ht="14.25" customHeight="1" x14ac:dyDescent="0.2">
      <c r="A330" s="18">
        <v>2</v>
      </c>
      <c r="B330" s="18">
        <v>2</v>
      </c>
      <c r="C330" s="18">
        <v>2</v>
      </c>
      <c r="D330" s="18" t="s">
        <v>101</v>
      </c>
      <c r="E330" s="18" t="s">
        <v>7178</v>
      </c>
    </row>
    <row r="331" spans="1:5" ht="14.25" customHeight="1" x14ac:dyDescent="0.2">
      <c r="A331" s="18">
        <v>23</v>
      </c>
      <c r="B331" s="18" t="s">
        <v>7176</v>
      </c>
      <c r="C331" s="18">
        <v>23</v>
      </c>
      <c r="D331" s="18">
        <v>-99</v>
      </c>
      <c r="E331" s="18">
        <v>612</v>
      </c>
    </row>
    <row r="332" spans="1:5" ht="14.25" customHeight="1" x14ac:dyDescent="0.2">
      <c r="A332" s="18" t="s">
        <v>7178</v>
      </c>
      <c r="B332" s="18" t="s">
        <v>7298</v>
      </c>
      <c r="C332" s="18">
        <v>-99</v>
      </c>
      <c r="D332" s="18" t="s">
        <v>7192</v>
      </c>
      <c r="E332" s="18" t="s">
        <v>7242</v>
      </c>
    </row>
    <row r="333" spans="1:5" ht="14.25" customHeight="1" x14ac:dyDescent="0.2">
      <c r="A333" s="18">
        <v>6</v>
      </c>
      <c r="B333" s="18">
        <v>-99</v>
      </c>
      <c r="C333" s="18">
        <v>2</v>
      </c>
      <c r="D333" s="18">
        <v>-99</v>
      </c>
      <c r="E333" s="18">
        <v>-99</v>
      </c>
    </row>
    <row r="334" spans="1:5" ht="14.25" customHeight="1" x14ac:dyDescent="0.2">
      <c r="A334" s="18">
        <v>-99</v>
      </c>
      <c r="B334" s="18" t="s">
        <v>125</v>
      </c>
      <c r="C334" s="18">
        <v>-999</v>
      </c>
      <c r="D334" s="18" t="s">
        <v>101</v>
      </c>
      <c r="E334" s="18">
        <v>-99</v>
      </c>
    </row>
    <row r="335" spans="1:5" ht="14.25" customHeight="1" x14ac:dyDescent="0.2">
      <c r="A335" s="18">
        <v>136</v>
      </c>
      <c r="B335" s="18">
        <v>212</v>
      </c>
      <c r="C335" s="18">
        <v>12</v>
      </c>
      <c r="D335" s="18" t="s">
        <v>101</v>
      </c>
      <c r="E335" s="18" t="s">
        <v>101</v>
      </c>
    </row>
    <row r="336" spans="1:5" ht="14.25" customHeight="1" x14ac:dyDescent="0.2">
      <c r="A336" s="18">
        <v>16</v>
      </c>
      <c r="B336" s="18" t="s">
        <v>7205</v>
      </c>
      <c r="C336" s="18">
        <v>-999</v>
      </c>
      <c r="D336" s="18">
        <v>1</v>
      </c>
      <c r="E336" s="18" t="s">
        <v>101</v>
      </c>
    </row>
    <row r="337" spans="1:5" ht="14.25" customHeight="1" x14ac:dyDescent="0.2">
      <c r="A337" s="18">
        <v>-999</v>
      </c>
      <c r="B337" s="18">
        <v>-999</v>
      </c>
      <c r="C337" s="18">
        <v>211</v>
      </c>
      <c r="D337" s="18" t="s">
        <v>7264</v>
      </c>
      <c r="E337" s="18">
        <v>68</v>
      </c>
    </row>
    <row r="338" spans="1:5" ht="14.25" customHeight="1" x14ac:dyDescent="0.2">
      <c r="A338" s="18">
        <v>-99</v>
      </c>
      <c r="B338" s="18" t="s">
        <v>5654</v>
      </c>
      <c r="C338" s="18">
        <v>-999</v>
      </c>
      <c r="D338" s="18">
        <v>6</v>
      </c>
      <c r="E338" s="18">
        <v>12</v>
      </c>
    </row>
    <row r="339" spans="1:5" ht="14.25" customHeight="1" x14ac:dyDescent="0.2">
      <c r="A339" s="18">
        <v>1310</v>
      </c>
      <c r="B339" s="18">
        <v>-999</v>
      </c>
      <c r="C339" s="18">
        <v>26</v>
      </c>
      <c r="D339" s="18" t="s">
        <v>101</v>
      </c>
      <c r="E339" s="18">
        <v>8</v>
      </c>
    </row>
    <row r="340" spans="1:5" ht="14.25" customHeight="1" x14ac:dyDescent="0.2">
      <c r="A340" s="118" t="s">
        <v>881</v>
      </c>
      <c r="B340" s="118" t="s">
        <v>7168</v>
      </c>
      <c r="C340" s="18">
        <v>2</v>
      </c>
      <c r="D340" s="18">
        <v>2</v>
      </c>
      <c r="E340" s="18">
        <v>6</v>
      </c>
    </row>
    <row r="341" spans="1:5" ht="14.25" customHeight="1" x14ac:dyDescent="0.2">
      <c r="A341" s="18" t="s">
        <v>7178</v>
      </c>
      <c r="B341" s="18">
        <v>126</v>
      </c>
      <c r="C341" s="18">
        <v>2610</v>
      </c>
      <c r="D341" s="18" t="s">
        <v>7169</v>
      </c>
      <c r="E341" s="18">
        <v>12</v>
      </c>
    </row>
    <row r="342" spans="1:5" ht="14.25" customHeight="1" x14ac:dyDescent="0.2">
      <c r="A342" s="118" t="s">
        <v>1520</v>
      </c>
      <c r="B342" s="18" t="s">
        <v>562</v>
      </c>
      <c r="C342" s="18">
        <v>-999</v>
      </c>
      <c r="D342" s="118" t="s">
        <v>101</v>
      </c>
      <c r="E342" s="18">
        <v>6</v>
      </c>
    </row>
    <row r="343" spans="1:5" ht="14.25" customHeight="1" x14ac:dyDescent="0.2">
      <c r="A343" s="18">
        <v>-999</v>
      </c>
      <c r="B343" s="18">
        <v>-999</v>
      </c>
      <c r="C343" s="18">
        <v>2</v>
      </c>
      <c r="D343" s="18">
        <v>7</v>
      </c>
      <c r="E343" s="18">
        <v>8</v>
      </c>
    </row>
    <row r="344" spans="1:5" ht="14.25" customHeight="1" x14ac:dyDescent="0.2">
      <c r="A344" s="18" t="s">
        <v>7241</v>
      </c>
      <c r="B344" s="18" t="s">
        <v>125</v>
      </c>
      <c r="C344" s="18">
        <v>2</v>
      </c>
      <c r="D344" s="18">
        <v>2</v>
      </c>
      <c r="E344" s="18" t="s">
        <v>2707</v>
      </c>
    </row>
    <row r="345" spans="1:5" ht="14.25" customHeight="1" x14ac:dyDescent="0.2">
      <c r="A345" s="18" t="s">
        <v>7164</v>
      </c>
      <c r="B345" s="18" t="s">
        <v>7262</v>
      </c>
      <c r="C345" s="18">
        <v>-99</v>
      </c>
      <c r="D345" s="18" t="s">
        <v>101</v>
      </c>
      <c r="E345" s="18">
        <v>13</v>
      </c>
    </row>
    <row r="346" spans="1:5" ht="14.25" customHeight="1" x14ac:dyDescent="0.2">
      <c r="A346" s="18">
        <v>-99</v>
      </c>
      <c r="B346" s="18">
        <v>3</v>
      </c>
      <c r="C346" s="18">
        <v>-99</v>
      </c>
      <c r="D346" s="18" t="s">
        <v>881</v>
      </c>
      <c r="E346" s="18">
        <v>13</v>
      </c>
    </row>
    <row r="347" spans="1:5" ht="14.25" customHeight="1" x14ac:dyDescent="0.2">
      <c r="A347" s="18">
        <v>236</v>
      </c>
      <c r="B347" s="18" t="s">
        <v>7168</v>
      </c>
      <c r="C347" s="18" t="s">
        <v>7169</v>
      </c>
      <c r="D347" s="18" t="s">
        <v>101</v>
      </c>
      <c r="E347" s="18">
        <v>13</v>
      </c>
    </row>
    <row r="348" spans="1:5" ht="14.25" customHeight="1" x14ac:dyDescent="0.2">
      <c r="A348" s="18">
        <v>26</v>
      </c>
      <c r="B348" s="18" t="s">
        <v>7268</v>
      </c>
      <c r="C348" s="18">
        <v>-99</v>
      </c>
      <c r="D348" s="18">
        <v>12</v>
      </c>
      <c r="E348" s="18">
        <v>6</v>
      </c>
    </row>
    <row r="349" spans="1:5" ht="14.25" customHeight="1" x14ac:dyDescent="0.2">
      <c r="A349" s="18" t="s">
        <v>7169</v>
      </c>
      <c r="B349" s="18">
        <v>16</v>
      </c>
      <c r="C349" s="18">
        <v>-999</v>
      </c>
      <c r="D349" s="18" t="s">
        <v>101</v>
      </c>
      <c r="E349" s="18">
        <v>-99</v>
      </c>
    </row>
    <row r="350" spans="1:5" ht="14.25" customHeight="1" x14ac:dyDescent="0.2">
      <c r="A350" s="18">
        <v>-999</v>
      </c>
      <c r="B350" s="18" t="s">
        <v>7212</v>
      </c>
      <c r="C350" s="18">
        <v>12</v>
      </c>
      <c r="D350" s="18">
        <v>10</v>
      </c>
      <c r="E350" s="18">
        <v>13</v>
      </c>
    </row>
    <row r="351" spans="1:5" ht="14.25" customHeight="1" x14ac:dyDescent="0.2">
      <c r="A351" s="18">
        <v>18</v>
      </c>
      <c r="B351" s="18">
        <v>-999</v>
      </c>
      <c r="C351" s="18">
        <v>-999</v>
      </c>
      <c r="D351" s="18" t="s">
        <v>7300</v>
      </c>
      <c r="E351" s="18">
        <v>68</v>
      </c>
    </row>
    <row r="352" spans="1:5" ht="14.25" customHeight="1" x14ac:dyDescent="0.2">
      <c r="A352" s="18">
        <v>6</v>
      </c>
      <c r="B352" s="18">
        <v>-999</v>
      </c>
      <c r="C352" s="18">
        <v>3711</v>
      </c>
      <c r="D352" s="18">
        <v>-999</v>
      </c>
      <c r="E352" s="18">
        <v>13</v>
      </c>
    </row>
    <row r="353" spans="1:5" ht="14.25" customHeight="1" x14ac:dyDescent="0.2">
      <c r="A353" s="18" t="s">
        <v>7301</v>
      </c>
      <c r="B353" s="18">
        <v>17</v>
      </c>
      <c r="C353" s="18">
        <v>-999</v>
      </c>
      <c r="D353" s="18">
        <v>-999</v>
      </c>
      <c r="E353" s="18" t="s">
        <v>7302</v>
      </c>
    </row>
    <row r="354" spans="1:5" ht="14.25" customHeight="1" x14ac:dyDescent="0.2">
      <c r="A354" s="18" t="s">
        <v>7193</v>
      </c>
      <c r="B354" s="18">
        <v>12</v>
      </c>
      <c r="C354" s="18" t="s">
        <v>101</v>
      </c>
      <c r="D354" s="18" t="s">
        <v>7167</v>
      </c>
      <c r="E354" s="18">
        <v>13</v>
      </c>
    </row>
    <row r="355" spans="1:5" ht="14.25" customHeight="1" x14ac:dyDescent="0.2">
      <c r="A355" s="18">
        <v>2</v>
      </c>
      <c r="B355" s="18" t="s">
        <v>7205</v>
      </c>
      <c r="C355" s="18">
        <v>1</v>
      </c>
      <c r="D355" s="18" t="s">
        <v>7178</v>
      </c>
      <c r="E355" s="18">
        <v>10</v>
      </c>
    </row>
    <row r="356" spans="1:5" ht="14.25" customHeight="1" x14ac:dyDescent="0.2">
      <c r="A356" s="18">
        <v>16</v>
      </c>
      <c r="B356" s="18">
        <v>-999</v>
      </c>
      <c r="C356" s="18">
        <v>-999</v>
      </c>
      <c r="D356" s="18" t="s">
        <v>7169</v>
      </c>
      <c r="E356" s="18">
        <v>38</v>
      </c>
    </row>
    <row r="357" spans="1:5" ht="14.25" customHeight="1" x14ac:dyDescent="0.2">
      <c r="A357" s="18">
        <v>-999</v>
      </c>
      <c r="B357" s="18">
        <v>1</v>
      </c>
      <c r="C357" s="18">
        <v>23</v>
      </c>
      <c r="D357" s="18">
        <v>-999</v>
      </c>
      <c r="E357" s="18">
        <v>13</v>
      </c>
    </row>
    <row r="358" spans="1:5" ht="14.25" customHeight="1" x14ac:dyDescent="0.2">
      <c r="A358" s="18" t="s">
        <v>7175</v>
      </c>
      <c r="B358" s="18" t="s">
        <v>7248</v>
      </c>
      <c r="C358" s="18" t="s">
        <v>7303</v>
      </c>
      <c r="D358" s="18" t="s">
        <v>7164</v>
      </c>
      <c r="E358" s="18">
        <v>13</v>
      </c>
    </row>
    <row r="359" spans="1:5" ht="14.25" customHeight="1" x14ac:dyDescent="0.2">
      <c r="A359" s="18">
        <v>23</v>
      </c>
      <c r="B359" s="18">
        <v>-99</v>
      </c>
      <c r="C359" s="18">
        <v>-99</v>
      </c>
      <c r="D359" s="18" t="s">
        <v>7206</v>
      </c>
      <c r="E359" s="18" t="s">
        <v>7173</v>
      </c>
    </row>
    <row r="360" spans="1:5" ht="14.25" customHeight="1" x14ac:dyDescent="0.2">
      <c r="A360" s="18">
        <v>-99</v>
      </c>
      <c r="B360" s="18" t="s">
        <v>125</v>
      </c>
      <c r="C360" s="18">
        <v>-999</v>
      </c>
      <c r="D360" s="18">
        <v>-99</v>
      </c>
      <c r="E360" s="18">
        <v>-99</v>
      </c>
    </row>
    <row r="361" spans="1:5" ht="14.25" customHeight="1" x14ac:dyDescent="0.2">
      <c r="A361" s="18">
        <v>2</v>
      </c>
      <c r="B361" s="18" t="s">
        <v>125</v>
      </c>
      <c r="C361" s="18">
        <v>-99</v>
      </c>
      <c r="D361" s="18" t="s">
        <v>125</v>
      </c>
      <c r="E361" s="18">
        <v>7</v>
      </c>
    </row>
    <row r="362" spans="1:5" ht="14.25" customHeight="1" x14ac:dyDescent="0.2">
      <c r="A362" s="18">
        <v>3</v>
      </c>
      <c r="B362" s="118" t="s">
        <v>6999</v>
      </c>
      <c r="C362" s="18">
        <v>-99</v>
      </c>
      <c r="D362" s="18">
        <v>-99</v>
      </c>
      <c r="E362" s="18">
        <v>-99</v>
      </c>
    </row>
    <row r="363" spans="1:5" ht="14.25" customHeight="1" x14ac:dyDescent="0.2">
      <c r="A363" s="18">
        <v>123</v>
      </c>
      <c r="B363" s="18">
        <v>-99</v>
      </c>
      <c r="C363" s="18">
        <v>-99</v>
      </c>
      <c r="D363" s="118" t="s">
        <v>7304</v>
      </c>
      <c r="E363" s="18">
        <v>37</v>
      </c>
    </row>
    <row r="364" spans="1:5" ht="14.25" customHeight="1" x14ac:dyDescent="0.2">
      <c r="A364" s="18">
        <v>-99</v>
      </c>
      <c r="B364" s="18">
        <v>-99</v>
      </c>
      <c r="C364" s="18">
        <v>-999</v>
      </c>
      <c r="D364" s="18">
        <v>-99</v>
      </c>
      <c r="E364" s="18">
        <v>-99</v>
      </c>
    </row>
    <row r="365" spans="1:5" ht="14.25" customHeight="1" x14ac:dyDescent="0.2">
      <c r="A365" s="18">
        <v>-999</v>
      </c>
      <c r="B365" s="18" t="s">
        <v>125</v>
      </c>
      <c r="C365" s="18">
        <v>7</v>
      </c>
      <c r="D365" s="18">
        <v>-999</v>
      </c>
      <c r="E365" s="18">
        <v>8</v>
      </c>
    </row>
    <row r="366" spans="1:5" ht="14.25" customHeight="1" x14ac:dyDescent="0.2">
      <c r="A366" s="18">
        <v>7</v>
      </c>
      <c r="B366" s="18" t="s">
        <v>101</v>
      </c>
      <c r="C366" s="18">
        <v>-999</v>
      </c>
      <c r="D366" s="18">
        <v>12</v>
      </c>
      <c r="E366" s="18" t="s">
        <v>7242</v>
      </c>
    </row>
    <row r="367" spans="1:5" ht="14.25" customHeight="1" x14ac:dyDescent="0.2">
      <c r="A367" s="18">
        <v>16</v>
      </c>
      <c r="B367" s="18">
        <v>-99</v>
      </c>
      <c r="C367" s="18">
        <v>-99</v>
      </c>
      <c r="D367" s="18" t="s">
        <v>101</v>
      </c>
      <c r="E367" s="18">
        <v>13</v>
      </c>
    </row>
    <row r="368" spans="1:5" ht="14.25" customHeight="1" x14ac:dyDescent="0.2">
      <c r="A368" s="18">
        <v>-99</v>
      </c>
      <c r="B368" s="18" t="s">
        <v>7206</v>
      </c>
      <c r="C368" s="18">
        <v>2</v>
      </c>
      <c r="D368" s="18">
        <v>-99</v>
      </c>
      <c r="E368" s="18">
        <v>-99</v>
      </c>
    </row>
    <row r="369" spans="1:5" ht="14.25" customHeight="1" x14ac:dyDescent="0.2">
      <c r="A369" s="18" t="s">
        <v>101</v>
      </c>
      <c r="B369" s="18">
        <v>-99</v>
      </c>
      <c r="C369" s="18">
        <v>2</v>
      </c>
      <c r="D369" s="18" t="s">
        <v>7178</v>
      </c>
      <c r="E369" s="18" t="s">
        <v>7178</v>
      </c>
    </row>
    <row r="370" spans="1:5" ht="14.25" customHeight="1" x14ac:dyDescent="0.2">
      <c r="A370" s="18" t="s">
        <v>101</v>
      </c>
      <c r="B370" s="18" t="s">
        <v>7168</v>
      </c>
      <c r="C370" s="18">
        <v>2</v>
      </c>
      <c r="D370" s="18" t="s">
        <v>101</v>
      </c>
      <c r="E370" s="18">
        <v>13</v>
      </c>
    </row>
    <row r="371" spans="1:5" ht="14.25" customHeight="1" x14ac:dyDescent="0.2">
      <c r="A371" s="18" t="s">
        <v>7307</v>
      </c>
      <c r="B371" s="18">
        <v>-99</v>
      </c>
      <c r="C371" s="18">
        <v>-99</v>
      </c>
      <c r="D371" s="18" t="s">
        <v>101</v>
      </c>
      <c r="E371" s="18">
        <v>13</v>
      </c>
    </row>
    <row r="372" spans="1:5" ht="14.25" customHeight="1" x14ac:dyDescent="0.2">
      <c r="A372" s="18">
        <v>-99</v>
      </c>
      <c r="B372" s="18">
        <v>136</v>
      </c>
      <c r="C372" s="18">
        <v>-999</v>
      </c>
      <c r="D372" s="18">
        <v>-99</v>
      </c>
      <c r="E372" s="18">
        <v>-99</v>
      </c>
    </row>
    <row r="373" spans="1:5" ht="14.25" customHeight="1" x14ac:dyDescent="0.2">
      <c r="A373" s="18" t="s">
        <v>125</v>
      </c>
      <c r="B373" s="18">
        <v>-999</v>
      </c>
      <c r="C373" s="18">
        <v>23</v>
      </c>
      <c r="D373" s="18" t="s">
        <v>7178</v>
      </c>
      <c r="E373" s="18">
        <v>7</v>
      </c>
    </row>
    <row r="374" spans="1:5" ht="14.25" customHeight="1" x14ac:dyDescent="0.2">
      <c r="A374" s="18">
        <v>-999</v>
      </c>
      <c r="B374" s="18" t="s">
        <v>7168</v>
      </c>
      <c r="C374" s="18">
        <v>-999</v>
      </c>
      <c r="D374" s="18" t="s">
        <v>7178</v>
      </c>
      <c r="E374" s="18">
        <v>-99</v>
      </c>
    </row>
    <row r="375" spans="1:5" ht="14.25" customHeight="1" x14ac:dyDescent="0.2">
      <c r="A375" s="18" t="s">
        <v>125</v>
      </c>
      <c r="B375" s="18" t="s">
        <v>7308</v>
      </c>
      <c r="C375" s="18">
        <v>12389</v>
      </c>
      <c r="D375" s="18">
        <v>7</v>
      </c>
      <c r="E375" s="18">
        <v>13</v>
      </c>
    </row>
    <row r="376" spans="1:5" ht="14.25" customHeight="1" x14ac:dyDescent="0.2">
      <c r="A376" s="18" t="s">
        <v>7206</v>
      </c>
      <c r="B376" s="18" t="s">
        <v>7228</v>
      </c>
      <c r="C376" s="18">
        <v>12</v>
      </c>
      <c r="D376" s="18">
        <v>126</v>
      </c>
      <c r="E376" s="18">
        <v>8</v>
      </c>
    </row>
    <row r="377" spans="1:5" ht="14.25" customHeight="1" x14ac:dyDescent="0.2">
      <c r="A377" s="18" t="s">
        <v>7178</v>
      </c>
      <c r="B377" s="18">
        <v>-99</v>
      </c>
      <c r="C377" s="18">
        <v>26</v>
      </c>
      <c r="D377" s="18" t="s">
        <v>7283</v>
      </c>
      <c r="E377" s="18">
        <v>38</v>
      </c>
    </row>
    <row r="378" spans="1:5" ht="14.25" customHeight="1" x14ac:dyDescent="0.2">
      <c r="A378" s="18" t="s">
        <v>7280</v>
      </c>
      <c r="B378" s="118" t="s">
        <v>6995</v>
      </c>
      <c r="C378" s="18">
        <v>12</v>
      </c>
      <c r="D378" s="18">
        <v>3</v>
      </c>
      <c r="E378" s="18">
        <v>6</v>
      </c>
    </row>
    <row r="379" spans="1:5" ht="14.25" customHeight="1" x14ac:dyDescent="0.2">
      <c r="A379" s="18">
        <v>2</v>
      </c>
      <c r="B379" s="18" t="s">
        <v>7168</v>
      </c>
      <c r="C379" s="18">
        <v>3</v>
      </c>
      <c r="D379" s="18" t="s">
        <v>881</v>
      </c>
      <c r="E379" s="118" t="s">
        <v>7181</v>
      </c>
    </row>
    <row r="380" spans="1:5" ht="14.25" customHeight="1" x14ac:dyDescent="0.2">
      <c r="A380" s="18">
        <v>-99</v>
      </c>
      <c r="B380" s="18">
        <v>-999</v>
      </c>
      <c r="C380" s="18">
        <v>2</v>
      </c>
      <c r="D380" s="18" t="s">
        <v>7184</v>
      </c>
      <c r="E380" s="18" t="s">
        <v>7180</v>
      </c>
    </row>
    <row r="381" spans="1:5" ht="14.25" customHeight="1" x14ac:dyDescent="0.2">
      <c r="A381" s="18">
        <v>7</v>
      </c>
      <c r="B381" s="18">
        <v>12</v>
      </c>
      <c r="C381" s="18">
        <v>211</v>
      </c>
      <c r="D381" s="18" t="s">
        <v>7184</v>
      </c>
      <c r="E381" s="18">
        <v>6</v>
      </c>
    </row>
    <row r="382" spans="1:5" ht="14.25" customHeight="1" x14ac:dyDescent="0.2">
      <c r="A382" s="18" t="s">
        <v>7309</v>
      </c>
      <c r="B382" s="18" t="s">
        <v>7228</v>
      </c>
      <c r="C382" s="18">
        <v>23</v>
      </c>
      <c r="D382" s="18">
        <v>2</v>
      </c>
      <c r="E382" s="18">
        <v>378</v>
      </c>
    </row>
    <row r="383" spans="1:5" ht="14.25" customHeight="1" x14ac:dyDescent="0.2">
      <c r="A383" s="18">
        <v>168</v>
      </c>
      <c r="B383" s="18">
        <v>-99</v>
      </c>
      <c r="C383" s="18">
        <v>-99</v>
      </c>
      <c r="D383" s="18" t="s">
        <v>7178</v>
      </c>
      <c r="E383" s="18">
        <v>3</v>
      </c>
    </row>
    <row r="384" spans="1:5" ht="14.25" customHeight="1" x14ac:dyDescent="0.2">
      <c r="A384" s="18">
        <v>-99</v>
      </c>
      <c r="B384" s="18" t="s">
        <v>7268</v>
      </c>
      <c r="C384" s="18">
        <v>23</v>
      </c>
      <c r="D384" s="18">
        <v>-99</v>
      </c>
      <c r="E384" s="18">
        <v>-99</v>
      </c>
    </row>
    <row r="385" spans="1:5" ht="14.25" customHeight="1" x14ac:dyDescent="0.2">
      <c r="A385" s="18">
        <v>2</v>
      </c>
      <c r="B385" s="118" t="s">
        <v>6954</v>
      </c>
      <c r="C385" s="18">
        <v>211</v>
      </c>
      <c r="D385" s="18" t="s">
        <v>101</v>
      </c>
      <c r="E385" s="18">
        <v>6</v>
      </c>
    </row>
    <row r="386" spans="1:5" ht="14.25" customHeight="1" x14ac:dyDescent="0.2">
      <c r="A386" s="18">
        <v>2</v>
      </c>
      <c r="B386" s="18" t="s">
        <v>7185</v>
      </c>
      <c r="C386" s="18">
        <v>2</v>
      </c>
      <c r="D386" s="118" t="s">
        <v>101</v>
      </c>
      <c r="E386" s="18">
        <v>36</v>
      </c>
    </row>
    <row r="387" spans="1:5" ht="14.25" customHeight="1" x14ac:dyDescent="0.2">
      <c r="A387" s="18">
        <v>23</v>
      </c>
      <c r="B387" s="18" t="s">
        <v>7185</v>
      </c>
      <c r="C387" s="18">
        <v>2</v>
      </c>
      <c r="D387" s="18" t="s">
        <v>7197</v>
      </c>
      <c r="E387" s="18" t="s">
        <v>7242</v>
      </c>
    </row>
    <row r="388" spans="1:5" ht="14.25" customHeight="1" x14ac:dyDescent="0.2">
      <c r="A388" s="18" t="s">
        <v>7178</v>
      </c>
      <c r="B388" s="18" t="s">
        <v>125</v>
      </c>
      <c r="C388" s="18">
        <v>23</v>
      </c>
      <c r="D388" s="18">
        <v>-99</v>
      </c>
      <c r="E388" s="18">
        <v>-99</v>
      </c>
    </row>
    <row r="389" spans="1:5" ht="14.25" customHeight="1" x14ac:dyDescent="0.2">
      <c r="A389" s="18">
        <v>210</v>
      </c>
      <c r="B389" s="18" t="s">
        <v>125</v>
      </c>
      <c r="C389" s="18">
        <v>26</v>
      </c>
      <c r="D389" s="18">
        <v>310</v>
      </c>
      <c r="E389" s="18">
        <v>-99</v>
      </c>
    </row>
    <row r="390" spans="1:5" ht="14.25" customHeight="1" x14ac:dyDescent="0.2">
      <c r="A390" s="18">
        <v>36</v>
      </c>
      <c r="B390" s="18">
        <v>6</v>
      </c>
      <c r="C390" s="18">
        <v>-999</v>
      </c>
      <c r="D390" s="18" t="s">
        <v>101</v>
      </c>
      <c r="E390" s="18">
        <v>6</v>
      </c>
    </row>
    <row r="391" spans="1:5" ht="14.25" customHeight="1" x14ac:dyDescent="0.2">
      <c r="A391" s="18" t="s">
        <v>7165</v>
      </c>
      <c r="B391" s="18">
        <v>127</v>
      </c>
      <c r="C391" s="18">
        <v>2711</v>
      </c>
      <c r="D391" s="18" t="s">
        <v>101</v>
      </c>
      <c r="E391" s="18">
        <v>13</v>
      </c>
    </row>
    <row r="392" spans="1:5" ht="14.25" customHeight="1" x14ac:dyDescent="0.2">
      <c r="A392" s="18" t="s">
        <v>7313</v>
      </c>
      <c r="B392" s="18" t="s">
        <v>562</v>
      </c>
      <c r="C392" s="18">
        <v>2</v>
      </c>
      <c r="D392" s="18">
        <v>27</v>
      </c>
      <c r="E392" s="18">
        <v>8</v>
      </c>
    </row>
    <row r="393" spans="1:5" ht="14.25" customHeight="1" x14ac:dyDescent="0.2">
      <c r="A393" s="18">
        <v>-99</v>
      </c>
      <c r="B393" s="18" t="s">
        <v>7315</v>
      </c>
      <c r="C393" s="18">
        <v>-99</v>
      </c>
      <c r="D393" s="118" t="s">
        <v>7242</v>
      </c>
      <c r="E393" s="18">
        <v>13</v>
      </c>
    </row>
    <row r="394" spans="1:5" ht="14.25" customHeight="1" x14ac:dyDescent="0.2">
      <c r="A394" s="18" t="s">
        <v>7314</v>
      </c>
      <c r="B394" s="18">
        <v>-99</v>
      </c>
      <c r="C394" s="18">
        <v>-99</v>
      </c>
      <c r="D394" s="18" t="s">
        <v>7169</v>
      </c>
      <c r="E394" s="18">
        <v>27</v>
      </c>
    </row>
    <row r="395" spans="1:5" ht="14.25" customHeight="1" x14ac:dyDescent="0.2">
      <c r="A395" s="18">
        <v>-99</v>
      </c>
      <c r="B395" s="18" t="s">
        <v>125</v>
      </c>
      <c r="C395" s="18">
        <v>23</v>
      </c>
      <c r="D395" s="18">
        <v>-99</v>
      </c>
      <c r="E395" s="18">
        <v>-99</v>
      </c>
    </row>
    <row r="396" spans="1:5" ht="14.25" customHeight="1" x14ac:dyDescent="0.2">
      <c r="A396" s="18" t="s">
        <v>7178</v>
      </c>
      <c r="B396" s="18" t="s">
        <v>7316</v>
      </c>
      <c r="C396" s="18">
        <v>211</v>
      </c>
      <c r="D396" s="18" t="s">
        <v>101</v>
      </c>
      <c r="E396" s="18">
        <v>3</v>
      </c>
    </row>
    <row r="397" spans="1:5" ht="14.25" customHeight="1" x14ac:dyDescent="0.2">
      <c r="A397" s="18">
        <v>167</v>
      </c>
      <c r="B397" s="18" t="s">
        <v>101</v>
      </c>
      <c r="C397" s="18">
        <v>-99</v>
      </c>
      <c r="D397" s="18">
        <v>-999</v>
      </c>
      <c r="E397" s="18">
        <v>37</v>
      </c>
    </row>
    <row r="398" spans="1:5" ht="14.25" customHeight="1" x14ac:dyDescent="0.2">
      <c r="A398" s="18" t="s">
        <v>7183</v>
      </c>
      <c r="B398" s="18">
        <v>2</v>
      </c>
      <c r="C398" s="18">
        <v>-99</v>
      </c>
      <c r="D398" s="18" t="s">
        <v>101</v>
      </c>
      <c r="E398" s="18">
        <v>6</v>
      </c>
    </row>
    <row r="399" spans="1:5" ht="14.25" customHeight="1" x14ac:dyDescent="0.2">
      <c r="A399" s="18">
        <v>-99</v>
      </c>
      <c r="B399" s="118" t="s">
        <v>125</v>
      </c>
      <c r="C399" s="18">
        <v>23</v>
      </c>
      <c r="D399" s="18" t="s">
        <v>7192</v>
      </c>
      <c r="E399" s="18">
        <v>-99</v>
      </c>
    </row>
    <row r="400" spans="1:5" ht="14.25" customHeight="1" x14ac:dyDescent="0.2">
      <c r="A400" s="118" t="s">
        <v>881</v>
      </c>
      <c r="B400" s="18" t="s">
        <v>7282</v>
      </c>
      <c r="C400" s="18">
        <v>-99</v>
      </c>
      <c r="D400" s="18">
        <v>2</v>
      </c>
      <c r="E400" s="18">
        <v>8</v>
      </c>
    </row>
    <row r="401" spans="1:5" ht="14.25" customHeight="1" x14ac:dyDescent="0.2">
      <c r="A401" s="18" t="s">
        <v>7169</v>
      </c>
      <c r="B401" s="18">
        <v>1</v>
      </c>
      <c r="C401" s="18">
        <v>2</v>
      </c>
      <c r="D401" s="18" t="s">
        <v>7178</v>
      </c>
      <c r="E401" s="18">
        <v>7</v>
      </c>
    </row>
    <row r="402" spans="1:5" ht="14.25" customHeight="1" x14ac:dyDescent="0.2">
      <c r="A402" s="18">
        <v>6</v>
      </c>
      <c r="B402" s="18" t="s">
        <v>125</v>
      </c>
      <c r="C402" s="18">
        <v>-999</v>
      </c>
      <c r="D402" s="18">
        <v>-99</v>
      </c>
      <c r="E402" s="18">
        <v>3</v>
      </c>
    </row>
    <row r="403" spans="1:5" ht="14.25" customHeight="1" x14ac:dyDescent="0.2">
      <c r="A403" s="18">
        <v>2</v>
      </c>
      <c r="B403" s="18" t="s">
        <v>101</v>
      </c>
      <c r="C403" s="18">
        <v>2</v>
      </c>
      <c r="D403" s="18" t="s">
        <v>101</v>
      </c>
      <c r="E403" s="18">
        <v>-999</v>
      </c>
    </row>
    <row r="404" spans="1:5" ht="14.25" customHeight="1" x14ac:dyDescent="0.2">
      <c r="A404" s="18" t="s">
        <v>7270</v>
      </c>
      <c r="B404" s="18">
        <v>2712</v>
      </c>
      <c r="C404" s="18" t="s">
        <v>7268</v>
      </c>
      <c r="D404" s="18" t="s">
        <v>7169</v>
      </c>
      <c r="E404" s="18">
        <v>-99</v>
      </c>
    </row>
    <row r="405" spans="1:5" ht="14.25" customHeight="1" x14ac:dyDescent="0.2">
      <c r="A405" s="18">
        <v>36</v>
      </c>
      <c r="B405" s="18">
        <v>-999</v>
      </c>
      <c r="C405" s="18">
        <v>-999</v>
      </c>
      <c r="D405" s="18" t="s">
        <v>7180</v>
      </c>
      <c r="E405" s="18">
        <v>7</v>
      </c>
    </row>
    <row r="406" spans="1:5" ht="14.25" customHeight="1" x14ac:dyDescent="0.2">
      <c r="A406" s="18">
        <v>-999</v>
      </c>
      <c r="B406" s="18" t="s">
        <v>7185</v>
      </c>
      <c r="C406" s="18">
        <v>2</v>
      </c>
      <c r="D406" s="18">
        <v>2</v>
      </c>
      <c r="E406" s="18">
        <v>-999</v>
      </c>
    </row>
    <row r="407" spans="1:5" ht="14.25" customHeight="1" x14ac:dyDescent="0.2">
      <c r="A407" s="18" t="s">
        <v>7184</v>
      </c>
      <c r="B407" s="18" t="s">
        <v>7317</v>
      </c>
      <c r="C407" s="18">
        <v>2</v>
      </c>
      <c r="D407" s="18" t="s">
        <v>101</v>
      </c>
      <c r="E407" s="18">
        <v>2</v>
      </c>
    </row>
    <row r="408" spans="1:5" ht="14.25" customHeight="1" x14ac:dyDescent="0.2">
      <c r="A408" s="18">
        <v>2</v>
      </c>
      <c r="B408" s="18" t="s">
        <v>125</v>
      </c>
      <c r="C408" s="18">
        <v>-999</v>
      </c>
      <c r="D408" s="18">
        <v>23</v>
      </c>
      <c r="E408" s="18" t="s">
        <v>7238</v>
      </c>
    </row>
    <row r="409" spans="1:5" ht="14.25" customHeight="1" x14ac:dyDescent="0.2">
      <c r="A409" s="18">
        <v>710</v>
      </c>
      <c r="B409" s="18" t="s">
        <v>125</v>
      </c>
      <c r="C409" s="18">
        <v>1211</v>
      </c>
      <c r="D409" s="18" t="s">
        <v>101</v>
      </c>
      <c r="E409" s="18">
        <v>6</v>
      </c>
    </row>
    <row r="410" spans="1:5" ht="14.25" customHeight="1" x14ac:dyDescent="0.2">
      <c r="A410" s="18">
        <v>67</v>
      </c>
      <c r="B410" s="18">
        <v>1</v>
      </c>
      <c r="C410" s="18" t="s">
        <v>7169</v>
      </c>
      <c r="D410" s="18">
        <v>16</v>
      </c>
      <c r="E410" s="18">
        <v>12</v>
      </c>
    </row>
    <row r="411" spans="1:5" ht="14.25" customHeight="1" x14ac:dyDescent="0.2">
      <c r="A411" s="18">
        <v>3</v>
      </c>
      <c r="B411" s="18" t="s">
        <v>101</v>
      </c>
      <c r="C411" s="18">
        <v>-999</v>
      </c>
      <c r="D411" s="18" t="s">
        <v>101</v>
      </c>
      <c r="E411" s="18">
        <v>1</v>
      </c>
    </row>
    <row r="412" spans="1:5" ht="14.25" customHeight="1" x14ac:dyDescent="0.2">
      <c r="A412" s="18">
        <v>-999</v>
      </c>
      <c r="B412" s="18" t="s">
        <v>7168</v>
      </c>
      <c r="C412" s="18">
        <v>-999</v>
      </c>
      <c r="D412" s="18" t="s">
        <v>101</v>
      </c>
      <c r="E412" s="18">
        <v>6</v>
      </c>
    </row>
    <row r="413" spans="1:5" ht="14.25" customHeight="1" x14ac:dyDescent="0.2">
      <c r="A413" s="18" t="s">
        <v>101</v>
      </c>
      <c r="B413" s="18">
        <v>23</v>
      </c>
      <c r="C413" s="18">
        <v>23</v>
      </c>
      <c r="D413" s="18">
        <v>-99</v>
      </c>
      <c r="E413" s="18">
        <v>-99</v>
      </c>
    </row>
    <row r="414" spans="1:5" ht="14.25" customHeight="1" x14ac:dyDescent="0.2">
      <c r="A414" s="18">
        <v>311</v>
      </c>
      <c r="B414" s="18">
        <v>-999</v>
      </c>
      <c r="C414" s="18">
        <v>27</v>
      </c>
      <c r="D414" s="18" t="s">
        <v>101</v>
      </c>
      <c r="E414" s="18">
        <v>1</v>
      </c>
    </row>
    <row r="415" spans="1:5" ht="14.25" customHeight="1" x14ac:dyDescent="0.2">
      <c r="A415" s="18">
        <v>36</v>
      </c>
      <c r="B415" s="18">
        <v>-99</v>
      </c>
      <c r="C415" s="18">
        <v>-99</v>
      </c>
      <c r="D415" s="18" t="s">
        <v>7178</v>
      </c>
      <c r="E415" s="18">
        <v>13</v>
      </c>
    </row>
    <row r="416" spans="1:5" ht="14.25" customHeight="1" x14ac:dyDescent="0.2">
      <c r="A416" s="18">
        <v>-99</v>
      </c>
      <c r="B416" s="18">
        <v>-999</v>
      </c>
      <c r="C416" s="18">
        <v>-999</v>
      </c>
      <c r="D416" s="18">
        <v>-99</v>
      </c>
      <c r="E416" s="18">
        <v>-99</v>
      </c>
    </row>
    <row r="417" spans="1:5" ht="14.25" customHeight="1" x14ac:dyDescent="0.2">
      <c r="A417" s="18">
        <v>-999</v>
      </c>
      <c r="B417" s="18">
        <v>-99</v>
      </c>
      <c r="C417" s="18">
        <v>-99</v>
      </c>
      <c r="D417" s="18">
        <v>-99</v>
      </c>
      <c r="E417" s="18">
        <v>-99</v>
      </c>
    </row>
    <row r="418" spans="1:5" ht="14.25" customHeight="1" x14ac:dyDescent="0.2">
      <c r="A418" s="18">
        <v>-99</v>
      </c>
      <c r="B418" s="18">
        <v>-99</v>
      </c>
      <c r="C418" s="18">
        <v>-99</v>
      </c>
      <c r="D418" s="18">
        <v>-99</v>
      </c>
      <c r="E418" s="18">
        <v>-99</v>
      </c>
    </row>
    <row r="419" spans="1:5" ht="14.25" customHeight="1" x14ac:dyDescent="0.2">
      <c r="A419" s="18">
        <v>-99</v>
      </c>
      <c r="B419" s="18">
        <v>-99</v>
      </c>
      <c r="C419" s="18">
        <v>-99</v>
      </c>
      <c r="D419" s="18">
        <v>-99</v>
      </c>
      <c r="E419" s="18">
        <v>-99</v>
      </c>
    </row>
    <row r="420" spans="1:5" ht="14.25" customHeight="1" x14ac:dyDescent="0.2">
      <c r="A420" s="18">
        <v>-99</v>
      </c>
      <c r="B420" s="18">
        <v>126</v>
      </c>
      <c r="C420" s="18">
        <v>23</v>
      </c>
      <c r="D420" s="18">
        <v>-99</v>
      </c>
      <c r="E420" s="18">
        <v>-99</v>
      </c>
    </row>
    <row r="421" spans="1:5" ht="14.25" customHeight="1" x14ac:dyDescent="0.2">
      <c r="A421" s="18">
        <v>-999</v>
      </c>
      <c r="B421" s="18">
        <v>1</v>
      </c>
      <c r="C421" s="18">
        <v>2</v>
      </c>
      <c r="D421" s="18">
        <v>2</v>
      </c>
      <c r="E421" s="18">
        <v>13</v>
      </c>
    </row>
    <row r="422" spans="1:5" ht="14.25" customHeight="1" x14ac:dyDescent="0.2">
      <c r="A422" s="18" t="s">
        <v>125</v>
      </c>
      <c r="B422" s="18">
        <v>-999</v>
      </c>
      <c r="C422" s="18">
        <v>-99</v>
      </c>
      <c r="D422" s="18" t="s">
        <v>101</v>
      </c>
      <c r="E422" s="18">
        <v>6</v>
      </c>
    </row>
    <row r="423" spans="1:5" ht="14.25" customHeight="1" x14ac:dyDescent="0.2">
      <c r="A423" s="18">
        <v>-999</v>
      </c>
      <c r="B423" s="18">
        <v>-99</v>
      </c>
      <c r="C423" s="18">
        <v>-99</v>
      </c>
      <c r="D423" s="18">
        <v>-999</v>
      </c>
      <c r="E423" s="18" t="s">
        <v>101</v>
      </c>
    </row>
    <row r="424" spans="1:5" ht="14.25" customHeight="1" x14ac:dyDescent="0.2">
      <c r="A424" s="18">
        <v>-99</v>
      </c>
      <c r="B424" s="18">
        <v>-999</v>
      </c>
      <c r="C424" s="18">
        <v>-999</v>
      </c>
      <c r="D424" s="18">
        <v>-99</v>
      </c>
      <c r="E424" s="18">
        <v>-99</v>
      </c>
    </row>
    <row r="425" spans="1:5" ht="14.25" customHeight="1" x14ac:dyDescent="0.2">
      <c r="A425" s="18" t="s">
        <v>7181</v>
      </c>
      <c r="B425" s="18">
        <v>-99</v>
      </c>
      <c r="C425" s="18">
        <v>-99</v>
      </c>
      <c r="D425" s="18">
        <v>-99</v>
      </c>
      <c r="E425" s="18">
        <v>-99</v>
      </c>
    </row>
    <row r="426" spans="1:5" ht="14.25" customHeight="1" x14ac:dyDescent="0.2">
      <c r="A426" s="18">
        <v>-99</v>
      </c>
      <c r="B426" s="18" t="s">
        <v>7184</v>
      </c>
      <c r="C426" s="18">
        <v>26</v>
      </c>
      <c r="D426" s="18">
        <v>-99</v>
      </c>
      <c r="E426" s="18">
        <v>-99</v>
      </c>
    </row>
    <row r="427" spans="1:5" ht="14.25" customHeight="1" x14ac:dyDescent="0.2">
      <c r="A427" s="18" t="s">
        <v>7169</v>
      </c>
      <c r="B427" s="18">
        <v>26</v>
      </c>
      <c r="C427" s="18">
        <v>-99</v>
      </c>
      <c r="D427" s="18" t="s">
        <v>7184</v>
      </c>
      <c r="E427" s="18">
        <v>-99</v>
      </c>
    </row>
    <row r="428" spans="1:5" ht="14.25" customHeight="1" x14ac:dyDescent="0.2">
      <c r="A428" s="18">
        <v>-99</v>
      </c>
      <c r="B428" s="18" t="s">
        <v>7185</v>
      </c>
      <c r="C428" s="18">
        <v>2</v>
      </c>
      <c r="D428" s="18" t="s">
        <v>101</v>
      </c>
      <c r="E428" s="18">
        <v>-99</v>
      </c>
    </row>
    <row r="429" spans="1:5" ht="14.25" customHeight="1" x14ac:dyDescent="0.2">
      <c r="A429" s="18" t="s">
        <v>125</v>
      </c>
      <c r="B429" s="18">
        <v>-99</v>
      </c>
      <c r="C429" s="18">
        <v>-99</v>
      </c>
      <c r="D429" s="18" t="s">
        <v>7169</v>
      </c>
      <c r="E429" s="18" t="s">
        <v>2707</v>
      </c>
    </row>
    <row r="430" spans="1:5" ht="14.25" customHeight="1" x14ac:dyDescent="0.2">
      <c r="A430" s="18">
        <v>-999</v>
      </c>
      <c r="B430" s="18">
        <v>2</v>
      </c>
      <c r="C430" s="18">
        <v>2</v>
      </c>
      <c r="D430" s="18">
        <v>-99</v>
      </c>
      <c r="E430" s="18">
        <v>-99</v>
      </c>
    </row>
    <row r="431" spans="1:5" ht="14.25" customHeight="1" x14ac:dyDescent="0.2">
      <c r="A431" s="18">
        <v>-99</v>
      </c>
      <c r="B431" s="18" t="s">
        <v>1872</v>
      </c>
      <c r="C431" s="18">
        <v>-99</v>
      </c>
      <c r="D431" s="18" t="s">
        <v>101</v>
      </c>
      <c r="E431" s="18">
        <v>712</v>
      </c>
    </row>
    <row r="432" spans="1:5" ht="14.25" customHeight="1" x14ac:dyDescent="0.2">
      <c r="A432" s="18">
        <v>6</v>
      </c>
      <c r="B432" s="18">
        <v>1</v>
      </c>
      <c r="C432" s="18">
        <v>2711</v>
      </c>
      <c r="D432" s="18">
        <v>2</v>
      </c>
      <c r="E432" s="18">
        <v>12</v>
      </c>
    </row>
    <row r="433" spans="1:5" ht="14.25" customHeight="1" x14ac:dyDescent="0.2">
      <c r="A433" s="18" t="s">
        <v>101</v>
      </c>
      <c r="B433" s="18">
        <v>-999</v>
      </c>
      <c r="C433" s="18">
        <v>2</v>
      </c>
      <c r="D433" s="18">
        <v>-999</v>
      </c>
      <c r="E433" s="18">
        <v>13</v>
      </c>
    </row>
    <row r="434" spans="1:5" ht="14.25" customHeight="1" x14ac:dyDescent="0.2">
      <c r="A434" s="18">
        <v>1</v>
      </c>
      <c r="B434" s="18">
        <v>2</v>
      </c>
      <c r="C434" s="118" t="s">
        <v>7205</v>
      </c>
      <c r="D434" s="18" t="s">
        <v>7169</v>
      </c>
      <c r="E434" s="18">
        <v>13</v>
      </c>
    </row>
    <row r="435" spans="1:5" ht="14.25" customHeight="1" x14ac:dyDescent="0.2">
      <c r="A435" s="18" t="s">
        <v>881</v>
      </c>
      <c r="B435" s="18" t="s">
        <v>7268</v>
      </c>
      <c r="C435" s="18">
        <v>2</v>
      </c>
      <c r="D435" s="118" t="s">
        <v>101</v>
      </c>
      <c r="E435" s="18">
        <v>6</v>
      </c>
    </row>
    <row r="436" spans="1:5" ht="14.25" customHeight="1" x14ac:dyDescent="0.2">
      <c r="A436" s="18">
        <v>6</v>
      </c>
      <c r="B436" s="18">
        <v>-99</v>
      </c>
      <c r="C436" s="18">
        <v>-99</v>
      </c>
      <c r="D436" s="18" t="s">
        <v>7164</v>
      </c>
      <c r="E436" s="18">
        <v>13</v>
      </c>
    </row>
    <row r="437" spans="1:5" ht="14.25" customHeight="1" x14ac:dyDescent="0.2">
      <c r="A437" s="18">
        <v>-99</v>
      </c>
      <c r="B437" s="18" t="s">
        <v>7168</v>
      </c>
      <c r="C437" s="18">
        <v>2</v>
      </c>
      <c r="D437" s="18">
        <v>-99</v>
      </c>
      <c r="E437" s="18">
        <v>-99</v>
      </c>
    </row>
    <row r="438" spans="1:5" ht="14.25" customHeight="1" x14ac:dyDescent="0.2">
      <c r="A438" s="18">
        <v>68</v>
      </c>
      <c r="B438" s="18" t="s">
        <v>6913</v>
      </c>
      <c r="C438" s="18">
        <v>2</v>
      </c>
      <c r="D438" s="18" t="s">
        <v>101</v>
      </c>
      <c r="E438" s="18">
        <v>6</v>
      </c>
    </row>
    <row r="439" spans="1:5" ht="14.25" customHeight="1" x14ac:dyDescent="0.2">
      <c r="A439" s="18">
        <v>18</v>
      </c>
      <c r="B439" s="18">
        <v>-99</v>
      </c>
      <c r="C439" s="18">
        <v>-99</v>
      </c>
      <c r="D439" s="118" t="s">
        <v>7318</v>
      </c>
      <c r="E439" s="118" t="s">
        <v>7214</v>
      </c>
    </row>
    <row r="440" spans="1:5" ht="14.25" customHeight="1" x14ac:dyDescent="0.2">
      <c r="A440" s="18">
        <v>-99</v>
      </c>
      <c r="B440" s="18">
        <v>-999</v>
      </c>
      <c r="C440" s="18">
        <v>2</v>
      </c>
      <c r="D440" s="18">
        <v>-99</v>
      </c>
      <c r="E440" s="18">
        <v>71112</v>
      </c>
    </row>
    <row r="441" spans="1:5" ht="14.25" customHeight="1" x14ac:dyDescent="0.2">
      <c r="A441" s="18" t="s">
        <v>7178</v>
      </c>
      <c r="B441" s="18" t="s">
        <v>7174</v>
      </c>
      <c r="C441" s="18">
        <v>-999</v>
      </c>
      <c r="D441" s="18" t="s">
        <v>7178</v>
      </c>
      <c r="E441" s="18">
        <v>6</v>
      </c>
    </row>
    <row r="442" spans="1:5" ht="14.25" customHeight="1" x14ac:dyDescent="0.2">
      <c r="A442" s="18">
        <v>26</v>
      </c>
      <c r="B442" s="18">
        <v>-99</v>
      </c>
      <c r="C442" s="18">
        <v>-99</v>
      </c>
      <c r="D442" s="18">
        <v>2</v>
      </c>
      <c r="E442" s="18">
        <v>7</v>
      </c>
    </row>
    <row r="443" spans="1:5" ht="14.25" customHeight="1" x14ac:dyDescent="0.2">
      <c r="A443" s="18">
        <v>-99</v>
      </c>
      <c r="B443" s="18">
        <v>-99</v>
      </c>
      <c r="C443" s="18">
        <v>-99</v>
      </c>
      <c r="D443" s="18">
        <v>-99</v>
      </c>
      <c r="E443" s="18">
        <v>-99</v>
      </c>
    </row>
    <row r="444" spans="1:5" ht="14.25" customHeight="1" x14ac:dyDescent="0.2">
      <c r="A444" s="18">
        <v>-99</v>
      </c>
      <c r="B444" s="18">
        <v>-99</v>
      </c>
      <c r="C444" s="18">
        <v>-99</v>
      </c>
      <c r="D444" s="18">
        <v>-99</v>
      </c>
      <c r="E444" s="18">
        <v>-99</v>
      </c>
    </row>
    <row r="445" spans="1:5" ht="14.25" customHeight="1" x14ac:dyDescent="0.2">
      <c r="A445" s="18">
        <v>-999</v>
      </c>
      <c r="B445" s="18">
        <v>126</v>
      </c>
      <c r="C445" s="18">
        <v>211</v>
      </c>
      <c r="D445" s="18">
        <v>-99</v>
      </c>
      <c r="E445" s="18">
        <v>-99</v>
      </c>
    </row>
    <row r="446" spans="1:5" ht="14.25" customHeight="1" x14ac:dyDescent="0.2">
      <c r="A446" s="18">
        <v>-99</v>
      </c>
      <c r="B446" s="18">
        <v>-99</v>
      </c>
      <c r="C446" s="18">
        <v>-99</v>
      </c>
      <c r="D446" s="18">
        <v>2</v>
      </c>
      <c r="E446" s="18" t="s">
        <v>7178</v>
      </c>
    </row>
    <row r="447" spans="1:5" ht="14.25" customHeight="1" x14ac:dyDescent="0.2">
      <c r="A447" s="18">
        <v>-99</v>
      </c>
      <c r="B447" s="18">
        <v>-99</v>
      </c>
      <c r="C447" s="18">
        <v>-99</v>
      </c>
      <c r="D447" s="18">
        <v>-99</v>
      </c>
      <c r="E447" s="18">
        <v>-99</v>
      </c>
    </row>
    <row r="448" spans="1:5" ht="14.25" customHeight="1" x14ac:dyDescent="0.2">
      <c r="A448" s="18">
        <v>-99</v>
      </c>
      <c r="B448" s="18" t="s">
        <v>7319</v>
      </c>
      <c r="C448" s="18" t="s">
        <v>7320</v>
      </c>
      <c r="D448" s="18">
        <v>-99</v>
      </c>
      <c r="E448" s="18">
        <v>-99</v>
      </c>
    </row>
    <row r="449" spans="1:5" ht="14.25" customHeight="1" x14ac:dyDescent="0.2">
      <c r="A449" s="18">
        <v>-999</v>
      </c>
      <c r="B449" s="18" t="s">
        <v>125</v>
      </c>
      <c r="C449" s="18">
        <v>-99</v>
      </c>
      <c r="D449" s="18">
        <v>28</v>
      </c>
      <c r="E449" s="18">
        <v>11</v>
      </c>
    </row>
    <row r="450" spans="1:5" ht="14.25" customHeight="1" x14ac:dyDescent="0.2">
      <c r="A450" s="18" t="s">
        <v>7225</v>
      </c>
      <c r="B450" s="18" t="s">
        <v>7187</v>
      </c>
      <c r="C450" s="18">
        <v>1</v>
      </c>
      <c r="D450" s="18" t="s">
        <v>7169</v>
      </c>
      <c r="E450" s="18" t="s">
        <v>101</v>
      </c>
    </row>
    <row r="451" spans="1:5" ht="14.25" customHeight="1" x14ac:dyDescent="0.2">
      <c r="A451" s="18">
        <v>-99</v>
      </c>
      <c r="B451" s="18" t="s">
        <v>5008</v>
      </c>
      <c r="C451" s="18">
        <v>26</v>
      </c>
      <c r="D451" s="18" t="s">
        <v>7169</v>
      </c>
      <c r="E451" s="18">
        <v>13</v>
      </c>
    </row>
    <row r="452" spans="1:5" ht="14.25" customHeight="1" x14ac:dyDescent="0.2">
      <c r="A452" s="118" t="s">
        <v>101</v>
      </c>
      <c r="B452" s="18">
        <v>-999</v>
      </c>
      <c r="C452" s="18">
        <v>-99</v>
      </c>
      <c r="D452" s="18">
        <v>-99</v>
      </c>
      <c r="E452" s="18">
        <v>-99</v>
      </c>
    </row>
    <row r="453" spans="1:5" ht="14.25" customHeight="1" x14ac:dyDescent="0.2">
      <c r="A453" s="18">
        <v>-999</v>
      </c>
      <c r="B453" s="18" t="s">
        <v>7178</v>
      </c>
      <c r="C453" s="18">
        <v>1</v>
      </c>
      <c r="D453" s="18">
        <v>-999</v>
      </c>
      <c r="E453" s="18">
        <v>12</v>
      </c>
    </row>
    <row r="454" spans="1:5" ht="14.25" customHeight="1" x14ac:dyDescent="0.2">
      <c r="A454" s="18" t="s">
        <v>101</v>
      </c>
      <c r="B454" s="18">
        <v>-99</v>
      </c>
      <c r="C454" s="18">
        <v>-99</v>
      </c>
      <c r="D454" s="18" t="s">
        <v>101</v>
      </c>
      <c r="E454" s="18">
        <v>11</v>
      </c>
    </row>
    <row r="455" spans="1:5" ht="14.25" customHeight="1" x14ac:dyDescent="0.2">
      <c r="A455" s="18">
        <v>-99</v>
      </c>
      <c r="B455" s="18" t="s">
        <v>7255</v>
      </c>
      <c r="C455" s="18">
        <v>12</v>
      </c>
      <c r="D455" s="18">
        <v>-99</v>
      </c>
      <c r="E455" s="18">
        <v>-99</v>
      </c>
    </row>
    <row r="456" spans="1:5" ht="14.25" customHeight="1" x14ac:dyDescent="0.2">
      <c r="A456" s="18" t="s">
        <v>7169</v>
      </c>
      <c r="B456" s="18">
        <v>211</v>
      </c>
      <c r="C456" s="18">
        <v>123</v>
      </c>
      <c r="D456" s="18" t="s">
        <v>7169</v>
      </c>
      <c r="E456" s="18">
        <v>12</v>
      </c>
    </row>
    <row r="457" spans="1:5" ht="14.25" customHeight="1" x14ac:dyDescent="0.2">
      <c r="A457" s="18" t="s">
        <v>7206</v>
      </c>
      <c r="B457" s="18">
        <v>-99</v>
      </c>
      <c r="C457" s="18">
        <v>-99</v>
      </c>
      <c r="D457" s="18" t="s">
        <v>7184</v>
      </c>
      <c r="E457" s="18">
        <v>-99</v>
      </c>
    </row>
    <row r="458" spans="1:5" ht="14.25" customHeight="1" x14ac:dyDescent="0.2">
      <c r="A458" s="18">
        <v>-99</v>
      </c>
      <c r="B458" s="18">
        <v>2</v>
      </c>
      <c r="C458" s="18">
        <v>-99</v>
      </c>
      <c r="D458" s="18">
        <v>-99</v>
      </c>
      <c r="E458" s="18">
        <v>-99</v>
      </c>
    </row>
    <row r="459" spans="1:5" ht="14.25" customHeight="1" x14ac:dyDescent="0.2">
      <c r="A459" s="18">
        <v>-999</v>
      </c>
      <c r="B459" s="18">
        <v>-99</v>
      </c>
      <c r="C459" s="18">
        <v>-99</v>
      </c>
      <c r="D459" s="18">
        <v>-99</v>
      </c>
      <c r="E459" s="18">
        <v>-99</v>
      </c>
    </row>
    <row r="460" spans="1:5" ht="14.25" customHeight="1" x14ac:dyDescent="0.2">
      <c r="A460" s="18">
        <v>-99</v>
      </c>
      <c r="B460" s="18" t="s">
        <v>125</v>
      </c>
      <c r="C460" s="18">
        <v>1</v>
      </c>
      <c r="D460" s="18">
        <v>-99</v>
      </c>
      <c r="E460" s="18">
        <v>-99</v>
      </c>
    </row>
    <row r="461" spans="1:5" ht="14.25" customHeight="1" x14ac:dyDescent="0.2">
      <c r="A461" s="18">
        <v>6</v>
      </c>
      <c r="B461" s="18">
        <v>1</v>
      </c>
      <c r="C461" s="18">
        <v>26</v>
      </c>
      <c r="D461" s="18" t="s">
        <v>7177</v>
      </c>
      <c r="E461" s="18">
        <v>13</v>
      </c>
    </row>
    <row r="462" spans="1:5" ht="14.25" customHeight="1" x14ac:dyDescent="0.2">
      <c r="A462" s="18" t="s">
        <v>7181</v>
      </c>
      <c r="B462" s="18">
        <v>-999</v>
      </c>
      <c r="C462" s="18">
        <v>-999</v>
      </c>
      <c r="D462" s="18" t="s">
        <v>125</v>
      </c>
      <c r="E462" s="18">
        <v>7</v>
      </c>
    </row>
    <row r="463" spans="1:5" ht="14.25" customHeight="1" x14ac:dyDescent="0.2">
      <c r="A463" s="18">
        <v>-99</v>
      </c>
      <c r="B463" s="18" t="s">
        <v>7184</v>
      </c>
      <c r="C463" s="18">
        <v>1</v>
      </c>
      <c r="D463" s="18">
        <v>-99</v>
      </c>
      <c r="E463" s="18">
        <v>-99</v>
      </c>
    </row>
    <row r="464" spans="1:5" ht="14.25" customHeight="1" x14ac:dyDescent="0.2">
      <c r="A464" s="18">
        <v>-99</v>
      </c>
      <c r="B464" s="18" t="s">
        <v>125</v>
      </c>
      <c r="C464" s="18">
        <v>-999</v>
      </c>
      <c r="D464" s="18">
        <v>26</v>
      </c>
      <c r="E464" s="18">
        <v>68</v>
      </c>
    </row>
    <row r="465" spans="1:5" ht="14.25" customHeight="1" x14ac:dyDescent="0.2">
      <c r="A465" s="18">
        <v>6</v>
      </c>
      <c r="B465" s="18">
        <v>-999</v>
      </c>
      <c r="C465" s="18">
        <v>-999</v>
      </c>
      <c r="D465" s="18">
        <v>-99</v>
      </c>
      <c r="E465" s="18">
        <v>-99</v>
      </c>
    </row>
    <row r="466" spans="1:5" ht="14.25" customHeight="1" x14ac:dyDescent="0.2">
      <c r="A466" s="18">
        <v>6</v>
      </c>
      <c r="B466" s="18">
        <v>13</v>
      </c>
      <c r="C466" s="18">
        <v>-999</v>
      </c>
      <c r="D466" s="18">
        <v>237</v>
      </c>
      <c r="E466" s="18">
        <v>12</v>
      </c>
    </row>
    <row r="467" spans="1:5" ht="14.25" customHeight="1" x14ac:dyDescent="0.2">
      <c r="A467" s="18">
        <v>78</v>
      </c>
      <c r="B467" s="18" t="s">
        <v>7205</v>
      </c>
      <c r="C467" s="18">
        <v>2</v>
      </c>
      <c r="D467" s="18">
        <v>6</v>
      </c>
      <c r="E467" s="18">
        <v>13</v>
      </c>
    </row>
    <row r="468" spans="1:5" ht="14.25" customHeight="1" x14ac:dyDescent="0.2">
      <c r="A468" s="18">
        <v>310</v>
      </c>
      <c r="B468" s="18">
        <v>3</v>
      </c>
      <c r="C468" s="18">
        <v>2</v>
      </c>
      <c r="D468" s="18" t="s">
        <v>7321</v>
      </c>
      <c r="E468" s="18">
        <v>13</v>
      </c>
    </row>
    <row r="469" spans="1:5" ht="14.25" customHeight="1" x14ac:dyDescent="0.2">
      <c r="A469" s="18" t="s">
        <v>101</v>
      </c>
      <c r="B469" s="18">
        <v>-99</v>
      </c>
      <c r="C469" s="18">
        <v>-99</v>
      </c>
      <c r="D469" s="18">
        <v>2</v>
      </c>
      <c r="E469" s="18" t="s">
        <v>7178</v>
      </c>
    </row>
    <row r="470" spans="1:5" ht="14.25" customHeight="1" x14ac:dyDescent="0.2">
      <c r="A470" s="18">
        <v>-99</v>
      </c>
      <c r="B470" s="18">
        <v>-99</v>
      </c>
      <c r="C470" s="18">
        <v>-99</v>
      </c>
      <c r="D470" s="18">
        <v>-99</v>
      </c>
      <c r="E470" s="18">
        <v>-99</v>
      </c>
    </row>
    <row r="471" spans="1:5" ht="14.25" customHeight="1" x14ac:dyDescent="0.2">
      <c r="A471" s="18">
        <v>-99</v>
      </c>
      <c r="B471" s="18">
        <v>-99</v>
      </c>
      <c r="C471" s="18">
        <v>-99</v>
      </c>
      <c r="D471" s="18">
        <v>-99</v>
      </c>
      <c r="E471" s="18">
        <v>-99</v>
      </c>
    </row>
    <row r="472" spans="1:5" ht="14.25" customHeight="1" x14ac:dyDescent="0.2">
      <c r="A472" s="18">
        <v>-99</v>
      </c>
      <c r="B472" s="18" t="s">
        <v>7297</v>
      </c>
      <c r="C472" s="18">
        <v>123</v>
      </c>
      <c r="D472" s="18">
        <v>-99</v>
      </c>
      <c r="E472" s="18">
        <v>-99</v>
      </c>
    </row>
    <row r="473" spans="1:5" ht="14.25" customHeight="1" x14ac:dyDescent="0.2">
      <c r="A473" s="18" t="s">
        <v>7181</v>
      </c>
      <c r="B473" s="18" t="s">
        <v>1248</v>
      </c>
      <c r="C473" s="18">
        <v>-999</v>
      </c>
      <c r="D473" s="18" t="s">
        <v>7166</v>
      </c>
      <c r="E473" s="18">
        <v>8</v>
      </c>
    </row>
    <row r="474" spans="1:5" ht="14.25" customHeight="1" x14ac:dyDescent="0.2">
      <c r="A474" s="18">
        <v>6</v>
      </c>
      <c r="B474" s="18">
        <v>-99</v>
      </c>
      <c r="C474" s="18">
        <v>-99</v>
      </c>
      <c r="D474" s="18">
        <v>-999</v>
      </c>
      <c r="E474" s="18">
        <v>13</v>
      </c>
    </row>
    <row r="475" spans="1:5" ht="14.25" customHeight="1" x14ac:dyDescent="0.2">
      <c r="A475" s="18">
        <v>-99</v>
      </c>
      <c r="B475" s="18">
        <v>12</v>
      </c>
      <c r="C475" s="18">
        <v>211</v>
      </c>
      <c r="D475" s="18">
        <v>-99</v>
      </c>
      <c r="E475" s="18">
        <v>-99</v>
      </c>
    </row>
    <row r="476" spans="1:5" ht="14.25" customHeight="1" x14ac:dyDescent="0.2">
      <c r="A476" s="18">
        <v>7</v>
      </c>
      <c r="B476" s="18">
        <v>-99</v>
      </c>
      <c r="C476" s="18">
        <v>-99</v>
      </c>
      <c r="D476" s="18">
        <v>2</v>
      </c>
      <c r="E476" s="18" t="s">
        <v>7178</v>
      </c>
    </row>
    <row r="477" spans="1:5" ht="14.25" customHeight="1" x14ac:dyDescent="0.2">
      <c r="A477" s="18">
        <v>-99</v>
      </c>
      <c r="B477" s="18">
        <v>12</v>
      </c>
      <c r="C477" s="18">
        <v>-99</v>
      </c>
      <c r="D477" s="18">
        <v>-99</v>
      </c>
      <c r="E477" s="18">
        <v>-99</v>
      </c>
    </row>
    <row r="478" spans="1:5" ht="14.25" customHeight="1" x14ac:dyDescent="0.2">
      <c r="A478" s="18">
        <v>6</v>
      </c>
      <c r="B478" s="18">
        <v>17</v>
      </c>
      <c r="C478" s="18">
        <v>2</v>
      </c>
      <c r="D478" s="18">
        <v>-99</v>
      </c>
      <c r="E478" s="18">
        <v>-99</v>
      </c>
    </row>
    <row r="479" spans="1:5" ht="14.25" customHeight="1" x14ac:dyDescent="0.2">
      <c r="A479" s="18" t="s">
        <v>101</v>
      </c>
      <c r="B479" s="18">
        <v>-99</v>
      </c>
      <c r="C479" s="18">
        <v>-99</v>
      </c>
      <c r="D479" s="18" t="s">
        <v>101</v>
      </c>
      <c r="E479" s="18" t="s">
        <v>101</v>
      </c>
    </row>
    <row r="480" spans="1:5" ht="14.25" customHeight="1" x14ac:dyDescent="0.2">
      <c r="A480" s="18">
        <v>-99</v>
      </c>
      <c r="B480" s="18">
        <v>-999</v>
      </c>
      <c r="C480" s="18">
        <v>-999</v>
      </c>
      <c r="D480" s="18">
        <v>-99</v>
      </c>
      <c r="E480" s="18">
        <v>-99</v>
      </c>
    </row>
    <row r="481" spans="1:5" ht="14.25" customHeight="1" x14ac:dyDescent="0.2">
      <c r="A481" s="18">
        <v>6</v>
      </c>
      <c r="B481" s="18">
        <v>16</v>
      </c>
      <c r="C481" s="18">
        <v>2</v>
      </c>
      <c r="D481" s="18">
        <v>-99</v>
      </c>
      <c r="E481" s="18">
        <v>-99</v>
      </c>
    </row>
    <row r="482" spans="1:5" ht="14.25" customHeight="1" x14ac:dyDescent="0.2">
      <c r="A482" s="18">
        <v>6</v>
      </c>
      <c r="B482" s="18">
        <v>-99</v>
      </c>
      <c r="C482" s="18">
        <v>212</v>
      </c>
      <c r="D482" s="18" t="s">
        <v>7169</v>
      </c>
      <c r="E482" s="18">
        <v>812</v>
      </c>
    </row>
    <row r="483" spans="1:5" ht="14.25" customHeight="1" x14ac:dyDescent="0.2">
      <c r="A483" s="18">
        <v>-99</v>
      </c>
      <c r="B483" s="18" t="s">
        <v>7017</v>
      </c>
      <c r="C483" s="18">
        <v>-99</v>
      </c>
      <c r="D483" s="18">
        <v>-99</v>
      </c>
      <c r="E483" s="18">
        <v>-99</v>
      </c>
    </row>
    <row r="484" spans="1:5" ht="14.25" customHeight="1" x14ac:dyDescent="0.2">
      <c r="A484" s="18">
        <v>168</v>
      </c>
      <c r="B484" s="18">
        <v>-99</v>
      </c>
      <c r="C484" s="18">
        <v>-99</v>
      </c>
      <c r="D484" s="118" t="s">
        <v>7164</v>
      </c>
      <c r="E484" s="118" t="s">
        <v>7234</v>
      </c>
    </row>
    <row r="485" spans="1:5" ht="14.25" customHeight="1" x14ac:dyDescent="0.2">
      <c r="A485" s="18">
        <v>-99</v>
      </c>
      <c r="B485" s="18" t="s">
        <v>7323</v>
      </c>
      <c r="C485" s="18">
        <v>123</v>
      </c>
      <c r="D485" s="18">
        <v>-99</v>
      </c>
      <c r="E485" s="18">
        <v>-99</v>
      </c>
    </row>
    <row r="486" spans="1:5" ht="14.25" customHeight="1" x14ac:dyDescent="0.2">
      <c r="A486" s="18">
        <v>2</v>
      </c>
      <c r="B486" s="18">
        <v>-99</v>
      </c>
      <c r="C486" s="18">
        <v>-99</v>
      </c>
      <c r="D486" s="18" t="s">
        <v>7192</v>
      </c>
      <c r="E486" s="18">
        <v>6812</v>
      </c>
    </row>
    <row r="487" spans="1:5" ht="14.25" customHeight="1" x14ac:dyDescent="0.2">
      <c r="A487" s="18">
        <v>-99</v>
      </c>
      <c r="B487" s="18">
        <v>1236</v>
      </c>
      <c r="C487" s="18">
        <v>2</v>
      </c>
      <c r="D487" s="18">
        <v>-99</v>
      </c>
      <c r="E487" s="18">
        <v>-99</v>
      </c>
    </row>
    <row r="488" spans="1:5" ht="14.25" customHeight="1" x14ac:dyDescent="0.2">
      <c r="A488" s="18">
        <v>-999</v>
      </c>
      <c r="B488" s="18">
        <v>-99</v>
      </c>
      <c r="C488" s="18">
        <v>-99</v>
      </c>
      <c r="D488" s="18" t="s">
        <v>7178</v>
      </c>
      <c r="E488" s="18" t="s">
        <v>7324</v>
      </c>
    </row>
    <row r="489" spans="1:5" ht="14.25" customHeight="1" x14ac:dyDescent="0.2">
      <c r="A489" s="18">
        <v>-999</v>
      </c>
      <c r="B489" s="118" t="s">
        <v>7327</v>
      </c>
      <c r="C489" s="18">
        <v>-99</v>
      </c>
      <c r="D489" s="18" t="s">
        <v>101</v>
      </c>
      <c r="E489" s="18">
        <v>12</v>
      </c>
    </row>
    <row r="490" spans="1:5" ht="14.25" customHeight="1" x14ac:dyDescent="0.2">
      <c r="A490" s="18">
        <v>-999</v>
      </c>
      <c r="B490" s="18">
        <v>-99</v>
      </c>
      <c r="C490" s="18">
        <v>-99</v>
      </c>
      <c r="D490" s="18" t="s">
        <v>101</v>
      </c>
      <c r="E490" s="18">
        <v>8</v>
      </c>
    </row>
    <row r="491" spans="1:5" ht="14.25" customHeight="1" x14ac:dyDescent="0.2">
      <c r="A491" s="18">
        <v>-99</v>
      </c>
      <c r="B491" s="18">
        <v>-99</v>
      </c>
      <c r="C491" s="18">
        <v>26</v>
      </c>
      <c r="D491" s="18">
        <v>-99</v>
      </c>
      <c r="E491" s="18">
        <v>-99</v>
      </c>
    </row>
    <row r="492" spans="1:5" ht="14.25" customHeight="1" x14ac:dyDescent="0.2">
      <c r="A492" s="18" t="s">
        <v>6974</v>
      </c>
      <c r="B492" s="18" t="s">
        <v>7212</v>
      </c>
      <c r="C492" s="18">
        <v>-99</v>
      </c>
      <c r="D492" s="119" t="s">
        <v>7326</v>
      </c>
      <c r="E492" s="18">
        <v>11</v>
      </c>
    </row>
    <row r="493" spans="1:5" ht="14.25" customHeight="1" x14ac:dyDescent="0.2">
      <c r="A493" s="18">
        <v>-99</v>
      </c>
      <c r="B493" s="18">
        <v>-999</v>
      </c>
      <c r="C493" s="18">
        <v>-99</v>
      </c>
      <c r="D493" s="18">
        <v>-99</v>
      </c>
      <c r="E493" s="18">
        <v>-99</v>
      </c>
    </row>
    <row r="494" spans="1:5" ht="14.25" customHeight="1" x14ac:dyDescent="0.2">
      <c r="A494" s="18">
        <v>10</v>
      </c>
      <c r="B494" s="18" t="s">
        <v>7212</v>
      </c>
      <c r="C494" s="18">
        <v>211</v>
      </c>
      <c r="D494" s="18" t="s">
        <v>7178</v>
      </c>
      <c r="E494" s="18">
        <v>-99</v>
      </c>
    </row>
    <row r="495" spans="1:5" ht="14.25" customHeight="1" x14ac:dyDescent="0.2">
      <c r="A495" s="18" t="s">
        <v>5008</v>
      </c>
      <c r="B495" s="18" t="s">
        <v>7168</v>
      </c>
      <c r="C495" s="18">
        <v>-99</v>
      </c>
      <c r="D495" s="118" t="s">
        <v>7169</v>
      </c>
      <c r="E495" s="118" t="s">
        <v>7178</v>
      </c>
    </row>
    <row r="496" spans="1:5" ht="14.25" customHeight="1" x14ac:dyDescent="0.2">
      <c r="A496" s="18">
        <v>-99</v>
      </c>
      <c r="B496" s="18" t="s">
        <v>7205</v>
      </c>
      <c r="C496" s="18">
        <v>-99</v>
      </c>
      <c r="D496" s="18">
        <v>-99</v>
      </c>
      <c r="E496" s="18">
        <v>-99</v>
      </c>
    </row>
    <row r="497" spans="1:5" ht="14.25" customHeight="1" x14ac:dyDescent="0.2">
      <c r="A497" s="18">
        <v>-99</v>
      </c>
      <c r="B497" s="18" t="s">
        <v>7329</v>
      </c>
      <c r="C497" s="18">
        <v>12</v>
      </c>
      <c r="D497" s="18">
        <v>-99</v>
      </c>
      <c r="E497" s="18">
        <v>-99</v>
      </c>
    </row>
    <row r="498" spans="1:5" ht="14.25" customHeight="1" x14ac:dyDescent="0.2">
      <c r="A498" s="18" t="s">
        <v>7192</v>
      </c>
      <c r="B498" s="18">
        <v>16</v>
      </c>
      <c r="C498" s="18">
        <v>23</v>
      </c>
      <c r="D498" s="18" t="s">
        <v>7328</v>
      </c>
      <c r="E498" s="18" t="s">
        <v>7166</v>
      </c>
    </row>
    <row r="499" spans="1:5" ht="14.25" customHeight="1" x14ac:dyDescent="0.2">
      <c r="A499" s="18">
        <v>2</v>
      </c>
      <c r="B499" s="18" t="s">
        <v>7228</v>
      </c>
      <c r="C499" s="18">
        <v>271112</v>
      </c>
      <c r="D499" s="18" t="s">
        <v>125</v>
      </c>
      <c r="E499" s="18">
        <v>13</v>
      </c>
    </row>
    <row r="500" spans="1:5" ht="14.25" customHeight="1" x14ac:dyDescent="0.2">
      <c r="A500" s="18">
        <v>6</v>
      </c>
      <c r="B500" s="18">
        <v>-99</v>
      </c>
      <c r="C500" s="18">
        <v>26</v>
      </c>
      <c r="D500" s="18">
        <v>23</v>
      </c>
      <c r="E500" s="18">
        <v>8</v>
      </c>
    </row>
    <row r="501" spans="1:5" ht="14.25" customHeight="1" x14ac:dyDescent="0.2">
      <c r="A501" s="18">
        <v>6</v>
      </c>
      <c r="B501" s="18">
        <v>123711</v>
      </c>
      <c r="C501" s="18">
        <v>23</v>
      </c>
      <c r="D501" s="18" t="s">
        <v>101</v>
      </c>
      <c r="E501" s="18">
        <v>-99</v>
      </c>
    </row>
    <row r="502" spans="1:5" ht="14.25" customHeight="1" x14ac:dyDescent="0.2">
      <c r="A502" s="18" t="s">
        <v>4417</v>
      </c>
      <c r="B502" s="18">
        <v>2</v>
      </c>
      <c r="C502" s="18">
        <v>1</v>
      </c>
      <c r="D502" s="18" t="s">
        <v>101</v>
      </c>
      <c r="E502" s="18">
        <v>7</v>
      </c>
    </row>
    <row r="503" spans="1:5" ht="14.25" customHeight="1" x14ac:dyDescent="0.2">
      <c r="A503" s="18">
        <v>3</v>
      </c>
      <c r="B503" s="18" t="s">
        <v>7331</v>
      </c>
      <c r="C503" s="18">
        <v>1</v>
      </c>
      <c r="D503" s="18" t="s">
        <v>101</v>
      </c>
      <c r="E503" s="18">
        <v>6</v>
      </c>
    </row>
    <row r="504" spans="1:5" ht="14.25" customHeight="1" x14ac:dyDescent="0.2">
      <c r="A504" s="18">
        <v>23</v>
      </c>
      <c r="B504" s="18">
        <v>-99</v>
      </c>
      <c r="C504" s="18">
        <v>26711</v>
      </c>
      <c r="D504" s="18" t="s">
        <v>101</v>
      </c>
      <c r="E504" s="18">
        <v>6</v>
      </c>
    </row>
    <row r="505" spans="1:5" ht="14.25" customHeight="1" x14ac:dyDescent="0.2">
      <c r="A505" s="18" t="s">
        <v>101</v>
      </c>
      <c r="B505" s="18" t="s">
        <v>7332</v>
      </c>
      <c r="C505" s="18">
        <v>-99</v>
      </c>
      <c r="D505" s="18" t="s">
        <v>101</v>
      </c>
      <c r="E505" s="18">
        <v>812</v>
      </c>
    </row>
    <row r="506" spans="1:5" ht="14.25" customHeight="1" x14ac:dyDescent="0.2">
      <c r="A506" s="18">
        <v>-99</v>
      </c>
      <c r="B506" s="18">
        <v>-99</v>
      </c>
      <c r="C506" s="18">
        <v>-99</v>
      </c>
      <c r="D506" s="18">
        <v>-99</v>
      </c>
      <c r="E506" s="18">
        <v>-99</v>
      </c>
    </row>
    <row r="507" spans="1:5" ht="14.25" customHeight="1" x14ac:dyDescent="0.2">
      <c r="A507" s="18" t="s">
        <v>101</v>
      </c>
      <c r="B507" s="18">
        <v>12</v>
      </c>
      <c r="C507" s="18">
        <v>2</v>
      </c>
      <c r="D507" s="18" t="s">
        <v>101</v>
      </c>
      <c r="E507" s="18">
        <v>6</v>
      </c>
    </row>
    <row r="508" spans="1:5" ht="14.25" customHeight="1" x14ac:dyDescent="0.2">
      <c r="A508" s="18">
        <v>610</v>
      </c>
      <c r="B508" s="18">
        <v>36</v>
      </c>
      <c r="C508" s="18">
        <v>26</v>
      </c>
      <c r="D508" s="18" t="s">
        <v>101</v>
      </c>
      <c r="E508" s="18" t="s">
        <v>101</v>
      </c>
    </row>
    <row r="509" spans="1:5" ht="14.25" customHeight="1" x14ac:dyDescent="0.2">
      <c r="A509" s="18">
        <v>6</v>
      </c>
      <c r="B509" s="18" t="s">
        <v>7210</v>
      </c>
      <c r="C509" s="18">
        <v>-99</v>
      </c>
      <c r="D509" s="18" t="s">
        <v>4417</v>
      </c>
      <c r="E509" s="18">
        <v>2</v>
      </c>
    </row>
    <row r="510" spans="1:5" ht="14.25" customHeight="1" x14ac:dyDescent="0.2">
      <c r="A510" s="18">
        <v>6</v>
      </c>
      <c r="B510" s="18" t="s">
        <v>7205</v>
      </c>
      <c r="C510" s="18">
        <v>236711</v>
      </c>
      <c r="D510" s="18">
        <v>-99</v>
      </c>
      <c r="E510" s="18">
        <v>-99</v>
      </c>
    </row>
    <row r="511" spans="1:5" ht="14.25" customHeight="1" x14ac:dyDescent="0.2">
      <c r="A511" s="18">
        <v>-99</v>
      </c>
      <c r="B511" s="18" t="s">
        <v>7187</v>
      </c>
      <c r="C511" s="18">
        <v>-99</v>
      </c>
      <c r="D511" s="18" t="s">
        <v>7193</v>
      </c>
      <c r="E511" s="18" t="s">
        <v>101</v>
      </c>
    </row>
    <row r="512" spans="1:5" ht="14.25" customHeight="1" x14ac:dyDescent="0.2">
      <c r="A512" s="18">
        <v>-999</v>
      </c>
      <c r="B512" s="18">
        <v>-99</v>
      </c>
      <c r="C512" s="18">
        <v>2</v>
      </c>
      <c r="D512" s="18">
        <v>-99</v>
      </c>
      <c r="E512" s="18">
        <v>-99</v>
      </c>
    </row>
    <row r="513" spans="1:5" ht="14.25" customHeight="1" x14ac:dyDescent="0.2">
      <c r="A513" s="18" t="s">
        <v>7178</v>
      </c>
      <c r="B513" s="18">
        <v>26</v>
      </c>
      <c r="C513" s="18">
        <v>2</v>
      </c>
      <c r="D513" s="18" t="s">
        <v>7169</v>
      </c>
      <c r="E513" s="18" t="s">
        <v>125</v>
      </c>
    </row>
    <row r="514" spans="1:5" ht="14.25" customHeight="1" x14ac:dyDescent="0.2">
      <c r="A514" s="18">
        <v>-99</v>
      </c>
      <c r="B514" s="18">
        <v>-999</v>
      </c>
      <c r="C514" s="18">
        <v>26</v>
      </c>
      <c r="D514" s="18">
        <v>-999</v>
      </c>
      <c r="E514" s="18">
        <v>6</v>
      </c>
    </row>
    <row r="515" spans="1:5" ht="14.25" customHeight="1" x14ac:dyDescent="0.2">
      <c r="A515" s="18" t="s">
        <v>7333</v>
      </c>
      <c r="B515" s="118" t="s">
        <v>7217</v>
      </c>
      <c r="C515" s="18" t="s">
        <v>101</v>
      </c>
      <c r="D515" s="18" t="s">
        <v>7169</v>
      </c>
      <c r="E515" s="18">
        <v>37</v>
      </c>
    </row>
    <row r="516" spans="1:5" ht="14.25" customHeight="1" x14ac:dyDescent="0.2">
      <c r="A516" s="18" t="s">
        <v>7169</v>
      </c>
      <c r="B516" s="18">
        <v>1</v>
      </c>
      <c r="C516" s="18">
        <v>3</v>
      </c>
      <c r="D516" s="18" t="s">
        <v>101</v>
      </c>
      <c r="E516" s="18">
        <v>-99</v>
      </c>
    </row>
    <row r="517" spans="1:5" ht="14.25" customHeight="1" x14ac:dyDescent="0.2">
      <c r="A517" s="18" t="s">
        <v>7169</v>
      </c>
      <c r="B517" s="18" t="s">
        <v>7190</v>
      </c>
      <c r="C517" s="18">
        <v>-99</v>
      </c>
      <c r="D517" s="18" t="s">
        <v>7178</v>
      </c>
      <c r="E517" s="18" t="s">
        <v>7242</v>
      </c>
    </row>
    <row r="518" spans="1:5" ht="14.25" customHeight="1" x14ac:dyDescent="0.2">
      <c r="A518" s="18">
        <v>-99</v>
      </c>
      <c r="B518" s="18">
        <v>2</v>
      </c>
      <c r="C518" s="18">
        <v>12311</v>
      </c>
      <c r="D518" s="18">
        <v>-99</v>
      </c>
      <c r="E518" s="18">
        <v>-99</v>
      </c>
    </row>
    <row r="519" spans="1:5" ht="14.25" customHeight="1" x14ac:dyDescent="0.2">
      <c r="A519" s="18">
        <v>16</v>
      </c>
      <c r="B519" s="18">
        <v>26</v>
      </c>
      <c r="C519" s="18">
        <v>-999</v>
      </c>
      <c r="D519" s="18">
        <v>12</v>
      </c>
      <c r="E519" s="18">
        <v>812</v>
      </c>
    </row>
    <row r="520" spans="1:5" ht="14.25" customHeight="1" x14ac:dyDescent="0.2">
      <c r="A520" s="18">
        <v>-99</v>
      </c>
      <c r="B520" s="18">
        <v>1</v>
      </c>
      <c r="C520" s="18" t="s">
        <v>6911</v>
      </c>
      <c r="D520" s="18">
        <v>-999</v>
      </c>
      <c r="E520" s="18">
        <v>13</v>
      </c>
    </row>
    <row r="521" spans="1:5" ht="14.25" customHeight="1" x14ac:dyDescent="0.2">
      <c r="A521" s="18">
        <v>178</v>
      </c>
      <c r="B521" s="18" t="s">
        <v>7207</v>
      </c>
      <c r="C521" s="18">
        <v>2</v>
      </c>
      <c r="D521" s="18">
        <v>2</v>
      </c>
      <c r="E521" s="18">
        <v>81112</v>
      </c>
    </row>
    <row r="522" spans="1:5" ht="14.25" customHeight="1" x14ac:dyDescent="0.2">
      <c r="A522" s="18">
        <v>-999</v>
      </c>
      <c r="B522" s="18" t="s">
        <v>7185</v>
      </c>
      <c r="C522" s="18">
        <v>11</v>
      </c>
      <c r="D522" s="18">
        <v>2</v>
      </c>
      <c r="E522" s="18">
        <v>-99</v>
      </c>
    </row>
    <row r="523" spans="1:5" ht="14.25" customHeight="1" x14ac:dyDescent="0.2">
      <c r="A523" s="18">
        <v>-999</v>
      </c>
      <c r="B523" s="18" t="s">
        <v>125</v>
      </c>
      <c r="C523" s="18">
        <v>2310</v>
      </c>
      <c r="D523" s="18" t="s">
        <v>7178</v>
      </c>
      <c r="E523" s="18">
        <v>8</v>
      </c>
    </row>
    <row r="524" spans="1:5" ht="14.25" customHeight="1" x14ac:dyDescent="0.2">
      <c r="A524" s="18">
        <v>6</v>
      </c>
      <c r="B524" s="18">
        <v>-99</v>
      </c>
      <c r="C524" s="18">
        <v>-999</v>
      </c>
      <c r="D524" s="18" t="s">
        <v>101</v>
      </c>
      <c r="E524" s="18" t="s">
        <v>7173</v>
      </c>
    </row>
    <row r="525" spans="1:5" ht="14.25" customHeight="1" x14ac:dyDescent="0.2">
      <c r="A525" s="18" t="s">
        <v>101</v>
      </c>
      <c r="B525" s="18" t="s">
        <v>7168</v>
      </c>
      <c r="C525" s="18">
        <v>36</v>
      </c>
      <c r="D525" s="18" t="s">
        <v>101</v>
      </c>
      <c r="E525" s="18">
        <v>6</v>
      </c>
    </row>
    <row r="526" spans="1:5" ht="14.25" customHeight="1" x14ac:dyDescent="0.2">
      <c r="A526" s="18">
        <v>-999</v>
      </c>
      <c r="B526" s="18">
        <v>6</v>
      </c>
      <c r="C526" s="18">
        <v>2</v>
      </c>
      <c r="D526" s="18" t="s">
        <v>7164</v>
      </c>
      <c r="E526" s="18" t="s">
        <v>101</v>
      </c>
    </row>
    <row r="527" spans="1:5" ht="14.25" customHeight="1" x14ac:dyDescent="0.2">
      <c r="A527" s="18">
        <v>37</v>
      </c>
      <c r="B527" s="18">
        <v>2</v>
      </c>
      <c r="C527" s="18">
        <v>1112</v>
      </c>
      <c r="D527" s="18" t="s">
        <v>4417</v>
      </c>
      <c r="E527" s="18">
        <v>8</v>
      </c>
    </row>
    <row r="528" spans="1:5" ht="14.25" customHeight="1" x14ac:dyDescent="0.2">
      <c r="A528" s="18">
        <v>-999</v>
      </c>
      <c r="B528" s="18" t="s">
        <v>7168</v>
      </c>
      <c r="C528" s="18">
        <v>2</v>
      </c>
      <c r="D528" s="18" t="s">
        <v>7164</v>
      </c>
      <c r="E528" s="18">
        <v>67</v>
      </c>
    </row>
    <row r="529" spans="1:5" ht="14.25" customHeight="1" x14ac:dyDescent="0.2">
      <c r="A529" s="18">
        <v>10</v>
      </c>
      <c r="B529" s="18">
        <v>-999</v>
      </c>
      <c r="C529" s="18">
        <v>2</v>
      </c>
      <c r="D529" s="18" t="s">
        <v>7169</v>
      </c>
      <c r="E529" s="18">
        <v>8</v>
      </c>
    </row>
    <row r="530" spans="1:5" ht="14.25" customHeight="1" x14ac:dyDescent="0.2">
      <c r="A530" s="18">
        <v>-999</v>
      </c>
      <c r="B530" s="18">
        <v>-99</v>
      </c>
      <c r="C530" s="18">
        <v>-999</v>
      </c>
      <c r="D530" s="18">
        <v>-99</v>
      </c>
      <c r="E530" s="18">
        <v>-99</v>
      </c>
    </row>
    <row r="531" spans="1:5" ht="14.25" customHeight="1" x14ac:dyDescent="0.2">
      <c r="A531" s="18" t="s">
        <v>101</v>
      </c>
      <c r="B531" s="18">
        <v>-999</v>
      </c>
      <c r="C531" s="18">
        <v>-999</v>
      </c>
      <c r="D531" s="18" t="s">
        <v>101</v>
      </c>
      <c r="E531" s="18">
        <v>6</v>
      </c>
    </row>
    <row r="532" spans="1:5" ht="14.25" customHeight="1" x14ac:dyDescent="0.2">
      <c r="A532" s="18">
        <v>16</v>
      </c>
      <c r="B532" s="18">
        <v>-99</v>
      </c>
      <c r="C532" s="18">
        <v>2</v>
      </c>
      <c r="D532" s="18">
        <v>8</v>
      </c>
      <c r="E532" s="18">
        <v>7</v>
      </c>
    </row>
    <row r="533" spans="1:5" ht="14.25" customHeight="1" x14ac:dyDescent="0.2">
      <c r="A533" s="18">
        <v>6</v>
      </c>
      <c r="B533" s="18" t="s">
        <v>125</v>
      </c>
      <c r="C533" s="18">
        <v>-999</v>
      </c>
      <c r="D533" s="18" t="s">
        <v>101</v>
      </c>
      <c r="E533" s="18">
        <v>13</v>
      </c>
    </row>
    <row r="534" spans="1:5" ht="14.25" customHeight="1" x14ac:dyDescent="0.2">
      <c r="A534" s="18" t="s">
        <v>7225</v>
      </c>
      <c r="B534" s="18" t="s">
        <v>7185</v>
      </c>
      <c r="C534" s="18">
        <v>-99</v>
      </c>
      <c r="D534" s="18" t="s">
        <v>7184</v>
      </c>
      <c r="E534" s="18">
        <v>7</v>
      </c>
    </row>
    <row r="535" spans="1:5" ht="14.25" customHeight="1" x14ac:dyDescent="0.2">
      <c r="A535" s="18">
        <v>-999</v>
      </c>
      <c r="B535" s="18" t="s">
        <v>7205</v>
      </c>
      <c r="C535" s="18">
        <v>2</v>
      </c>
      <c r="D535" s="18">
        <v>-999</v>
      </c>
      <c r="E535" s="18">
        <v>13</v>
      </c>
    </row>
    <row r="536" spans="1:5" ht="14.25" customHeight="1" x14ac:dyDescent="0.2">
      <c r="A536" s="18">
        <v>-99</v>
      </c>
      <c r="B536" s="18" t="s">
        <v>125</v>
      </c>
      <c r="C536" s="18">
        <v>-99</v>
      </c>
      <c r="D536" s="18">
        <v>-99</v>
      </c>
      <c r="E536" s="18">
        <v>-99</v>
      </c>
    </row>
    <row r="537" spans="1:5" ht="14.25" customHeight="1" x14ac:dyDescent="0.2">
      <c r="A537" s="18">
        <v>-999</v>
      </c>
      <c r="B537" s="18" t="s">
        <v>1248</v>
      </c>
      <c r="C537" s="18">
        <v>2</v>
      </c>
      <c r="D537" s="18">
        <v>-999</v>
      </c>
      <c r="E537" s="18">
        <v>8</v>
      </c>
    </row>
    <row r="538" spans="1:5" ht="14.25" customHeight="1" x14ac:dyDescent="0.2">
      <c r="A538" s="18">
        <v>-99</v>
      </c>
      <c r="B538" s="18" t="s">
        <v>7168</v>
      </c>
      <c r="C538" s="18">
        <v>12</v>
      </c>
      <c r="D538" s="18">
        <v>-99</v>
      </c>
      <c r="E538" s="18">
        <v>-99</v>
      </c>
    </row>
    <row r="539" spans="1:5" ht="14.25" customHeight="1" x14ac:dyDescent="0.2">
      <c r="A539" s="18">
        <v>2</v>
      </c>
      <c r="B539" s="18">
        <v>-99</v>
      </c>
      <c r="C539" s="18">
        <v>26</v>
      </c>
      <c r="D539" s="18" t="s">
        <v>7184</v>
      </c>
      <c r="E539" s="18">
        <v>13</v>
      </c>
    </row>
    <row r="540" spans="1:5" ht="14.25" customHeight="1" x14ac:dyDescent="0.2">
      <c r="A540" s="18">
        <v>678</v>
      </c>
      <c r="B540" s="18">
        <v>-99</v>
      </c>
      <c r="C540" s="18">
        <v>2</v>
      </c>
      <c r="D540" s="18" t="s">
        <v>7178</v>
      </c>
      <c r="E540" s="18">
        <v>6</v>
      </c>
    </row>
    <row r="541" spans="1:5" ht="14.25" customHeight="1" x14ac:dyDescent="0.2">
      <c r="A541" s="18" t="s">
        <v>101</v>
      </c>
      <c r="B541" s="18">
        <v>-99</v>
      </c>
      <c r="C541" s="18">
        <v>26</v>
      </c>
      <c r="D541" s="18" t="s">
        <v>7169</v>
      </c>
      <c r="E541" s="18">
        <v>8</v>
      </c>
    </row>
    <row r="542" spans="1:5" ht="14.25" customHeight="1" x14ac:dyDescent="0.2">
      <c r="A542" s="18">
        <v>6</v>
      </c>
      <c r="B542" s="18">
        <v>13611</v>
      </c>
      <c r="C542" s="18">
        <v>26</v>
      </c>
      <c r="D542" s="18">
        <v>12</v>
      </c>
      <c r="E542" s="18">
        <v>2</v>
      </c>
    </row>
    <row r="543" spans="1:5" ht="14.25" customHeight="1" x14ac:dyDescent="0.2">
      <c r="A543" s="18" t="s">
        <v>101</v>
      </c>
      <c r="B543" s="18" t="s">
        <v>7317</v>
      </c>
      <c r="C543" s="18">
        <v>-99</v>
      </c>
      <c r="D543" s="18">
        <v>1</v>
      </c>
      <c r="E543" s="18">
        <v>8</v>
      </c>
    </row>
    <row r="544" spans="1:5" ht="14.25" customHeight="1" x14ac:dyDescent="0.2">
      <c r="A544" s="18">
        <v>6</v>
      </c>
      <c r="B544" s="18">
        <v>-99</v>
      </c>
      <c r="C544" s="18">
        <v>1</v>
      </c>
      <c r="D544" s="18" t="s">
        <v>7164</v>
      </c>
      <c r="E544" s="18">
        <v>13</v>
      </c>
    </row>
    <row r="545" spans="1:5" ht="14.25" customHeight="1" x14ac:dyDescent="0.2">
      <c r="A545" s="18">
        <v>-99</v>
      </c>
      <c r="B545" s="18">
        <v>26</v>
      </c>
      <c r="C545" s="18">
        <v>-99</v>
      </c>
      <c r="D545" s="18">
        <v>-99</v>
      </c>
      <c r="E545" s="18">
        <v>-999</v>
      </c>
    </row>
    <row r="546" spans="1:5" ht="14.25" customHeight="1" x14ac:dyDescent="0.2">
      <c r="A546" s="18">
        <v>6</v>
      </c>
      <c r="B546" s="18" t="s">
        <v>7199</v>
      </c>
      <c r="C546" s="18">
        <v>2</v>
      </c>
      <c r="D546" s="18" t="s">
        <v>101</v>
      </c>
      <c r="E546" s="18">
        <v>13</v>
      </c>
    </row>
    <row r="547" spans="1:5" ht="14.25" customHeight="1" x14ac:dyDescent="0.2">
      <c r="A547" s="18">
        <v>-99</v>
      </c>
      <c r="B547" s="18" t="s">
        <v>7268</v>
      </c>
      <c r="C547" s="18">
        <v>-999</v>
      </c>
      <c r="D547" s="18">
        <v>-99</v>
      </c>
      <c r="E547" s="18">
        <v>-99</v>
      </c>
    </row>
    <row r="548" spans="1:5" ht="14.25" customHeight="1" x14ac:dyDescent="0.2">
      <c r="A548" s="118" t="s">
        <v>101</v>
      </c>
      <c r="B548" s="18">
        <v>-999</v>
      </c>
      <c r="C548" s="18">
        <v>-99</v>
      </c>
      <c r="D548" s="18" t="s">
        <v>4029</v>
      </c>
      <c r="E548" s="18">
        <v>38</v>
      </c>
    </row>
    <row r="549" spans="1:5" ht="14.25" customHeight="1" x14ac:dyDescent="0.2">
      <c r="A549" s="18" t="s">
        <v>101</v>
      </c>
      <c r="B549" s="18" t="s">
        <v>7308</v>
      </c>
      <c r="C549" s="18">
        <v>2</v>
      </c>
      <c r="D549" s="18">
        <v>2</v>
      </c>
      <c r="E549" s="18" t="s">
        <v>101</v>
      </c>
    </row>
    <row r="550" spans="1:5" ht="14.25" customHeight="1" x14ac:dyDescent="0.2">
      <c r="A550" s="18">
        <v>-99</v>
      </c>
      <c r="B550" s="18" t="s">
        <v>101</v>
      </c>
      <c r="C550" s="18">
        <v>2</v>
      </c>
      <c r="D550" s="18">
        <v>-99</v>
      </c>
      <c r="E550" s="18">
        <v>-99</v>
      </c>
    </row>
    <row r="551" spans="1:5" ht="14.25" customHeight="1" x14ac:dyDescent="0.2">
      <c r="A551" s="18">
        <v>36</v>
      </c>
      <c r="B551" s="18" t="s">
        <v>7334</v>
      </c>
      <c r="C551" s="18">
        <v>-999</v>
      </c>
      <c r="D551" s="18">
        <v>2</v>
      </c>
      <c r="E551" s="18">
        <v>13</v>
      </c>
    </row>
    <row r="552" spans="1:5" ht="14.25" customHeight="1" x14ac:dyDescent="0.2">
      <c r="A552" s="18">
        <v>3</v>
      </c>
      <c r="B552" s="118" t="s">
        <v>881</v>
      </c>
      <c r="C552" s="18">
        <v>2</v>
      </c>
      <c r="D552" s="18" t="s">
        <v>101</v>
      </c>
      <c r="E552" s="18">
        <v>7</v>
      </c>
    </row>
    <row r="553" spans="1:5" ht="14.25" customHeight="1" x14ac:dyDescent="0.2">
      <c r="A553" s="18">
        <v>6</v>
      </c>
      <c r="B553" s="18">
        <v>-99</v>
      </c>
      <c r="C553" s="18">
        <v>2</v>
      </c>
      <c r="D553" s="18" t="s">
        <v>101</v>
      </c>
      <c r="E553" s="18">
        <v>2</v>
      </c>
    </row>
    <row r="554" spans="1:5" ht="14.25" customHeight="1" x14ac:dyDescent="0.2">
      <c r="A554" s="18" t="s">
        <v>7262</v>
      </c>
      <c r="B554" s="18">
        <v>-99</v>
      </c>
      <c r="C554" s="18">
        <v>-99</v>
      </c>
      <c r="D554" s="18" t="s">
        <v>4417</v>
      </c>
      <c r="E554" s="18">
        <v>7</v>
      </c>
    </row>
    <row r="555" spans="1:5" ht="14.25" customHeight="1" x14ac:dyDescent="0.2">
      <c r="A555" s="18">
        <v>2</v>
      </c>
      <c r="B555" s="18" t="s">
        <v>7319</v>
      </c>
      <c r="C555" s="18">
        <v>123</v>
      </c>
      <c r="D555" s="18">
        <v>23</v>
      </c>
      <c r="E555" s="18">
        <v>36</v>
      </c>
    </row>
    <row r="556" spans="1:5" ht="14.25" customHeight="1" x14ac:dyDescent="0.2">
      <c r="A556" s="18" t="s">
        <v>7165</v>
      </c>
      <c r="B556" s="18" t="s">
        <v>7168</v>
      </c>
      <c r="C556" s="18">
        <v>-99</v>
      </c>
      <c r="D556" s="18">
        <v>10</v>
      </c>
      <c r="E556" s="18">
        <v>8</v>
      </c>
    </row>
    <row r="557" spans="1:5" ht="14.25" customHeight="1" x14ac:dyDescent="0.2">
      <c r="A557" s="18" t="s">
        <v>7191</v>
      </c>
      <c r="B557" s="18" t="s">
        <v>125</v>
      </c>
      <c r="C557" s="18">
        <v>-99</v>
      </c>
      <c r="D557" s="18" t="s">
        <v>7192</v>
      </c>
      <c r="E557" s="18">
        <v>68</v>
      </c>
    </row>
    <row r="558" spans="1:5" ht="14.25" customHeight="1" x14ac:dyDescent="0.2">
      <c r="A558" s="18">
        <v>23</v>
      </c>
      <c r="B558" s="18">
        <v>17</v>
      </c>
      <c r="C558" s="18">
        <v>-99</v>
      </c>
      <c r="D558" s="18">
        <v>-99</v>
      </c>
      <c r="E558" s="18">
        <v>-99</v>
      </c>
    </row>
    <row r="559" spans="1:5" ht="14.25" customHeight="1" x14ac:dyDescent="0.2">
      <c r="A559" s="18">
        <v>-99</v>
      </c>
      <c r="B559" s="18" t="s">
        <v>7017</v>
      </c>
      <c r="C559" s="18">
        <v>123</v>
      </c>
      <c r="D559" s="18">
        <v>-99</v>
      </c>
      <c r="E559" s="18">
        <v>-99</v>
      </c>
    </row>
    <row r="560" spans="1:5" ht="14.25" customHeight="1" x14ac:dyDescent="0.2">
      <c r="A560" s="18">
        <v>-99</v>
      </c>
      <c r="B560" s="18" t="s">
        <v>6954</v>
      </c>
      <c r="C560" s="18">
        <v>-99</v>
      </c>
      <c r="D560" s="18">
        <v>-99</v>
      </c>
      <c r="E560" s="18">
        <v>-99</v>
      </c>
    </row>
    <row r="561" spans="1:5" ht="14.25" customHeight="1" x14ac:dyDescent="0.2">
      <c r="A561" s="18">
        <v>2</v>
      </c>
      <c r="B561" s="18">
        <v>2</v>
      </c>
      <c r="C561" s="18">
        <v>2</v>
      </c>
      <c r="D561" s="18">
        <v>1238</v>
      </c>
      <c r="E561" s="18" t="s">
        <v>7237</v>
      </c>
    </row>
    <row r="562" spans="1:5" ht="14.25" customHeight="1" x14ac:dyDescent="0.2">
      <c r="A562" s="18">
        <v>-99</v>
      </c>
      <c r="B562" s="18">
        <v>1</v>
      </c>
      <c r="C562" s="18">
        <v>23</v>
      </c>
      <c r="D562" s="18">
        <v>-99</v>
      </c>
      <c r="E562" s="18" t="s">
        <v>7242</v>
      </c>
    </row>
    <row r="563" spans="1:5" ht="14.25" customHeight="1" x14ac:dyDescent="0.2">
      <c r="A563" s="18" t="s">
        <v>7164</v>
      </c>
      <c r="B563" s="18" t="s">
        <v>7335</v>
      </c>
      <c r="C563" s="18">
        <v>12711</v>
      </c>
      <c r="D563" s="18" t="s">
        <v>7169</v>
      </c>
      <c r="E563" s="18">
        <v>67</v>
      </c>
    </row>
    <row r="564" spans="1:5" ht="14.25" customHeight="1" x14ac:dyDescent="0.2">
      <c r="A564" s="118" t="s">
        <v>7165</v>
      </c>
      <c r="B564" s="18" t="s">
        <v>125</v>
      </c>
      <c r="C564" s="18">
        <v>12711</v>
      </c>
      <c r="D564" s="118" t="s">
        <v>7213</v>
      </c>
      <c r="E564" s="18" t="s">
        <v>562</v>
      </c>
    </row>
    <row r="565" spans="1:5" ht="14.25" customHeight="1" x14ac:dyDescent="0.2">
      <c r="A565" s="18">
        <v>67</v>
      </c>
      <c r="B565" s="18" t="s">
        <v>6995</v>
      </c>
      <c r="C565" s="18">
        <v>211</v>
      </c>
      <c r="D565" s="118" t="s">
        <v>4417</v>
      </c>
      <c r="E565" s="18">
        <v>7</v>
      </c>
    </row>
    <row r="566" spans="1:5" ht="14.25" customHeight="1" x14ac:dyDescent="0.2">
      <c r="A566" s="118" t="s">
        <v>7192</v>
      </c>
      <c r="B566" s="119" t="s">
        <v>125</v>
      </c>
      <c r="C566" s="18">
        <v>1</v>
      </c>
      <c r="D566" s="118" t="s">
        <v>101</v>
      </c>
      <c r="E566" s="18">
        <v>38</v>
      </c>
    </row>
    <row r="567" spans="1:5" ht="14.25" customHeight="1" x14ac:dyDescent="0.2">
      <c r="A567" s="18">
        <v>-999</v>
      </c>
      <c r="B567" s="18">
        <v>1</v>
      </c>
      <c r="C567" s="18">
        <v>2</v>
      </c>
      <c r="D567" s="18" t="s">
        <v>101</v>
      </c>
      <c r="E567" s="18">
        <v>2</v>
      </c>
    </row>
    <row r="568" spans="1:5" ht="14.25" customHeight="1" x14ac:dyDescent="0.2">
      <c r="A568" s="18">
        <v>67</v>
      </c>
      <c r="B568" s="18">
        <v>2</v>
      </c>
      <c r="C568" s="18">
        <v>2</v>
      </c>
      <c r="D568" s="18" t="s">
        <v>4417</v>
      </c>
      <c r="E568" s="18">
        <v>6</v>
      </c>
    </row>
    <row r="569" spans="1:5" ht="14.25" customHeight="1" x14ac:dyDescent="0.2">
      <c r="A569" s="18">
        <v>3610</v>
      </c>
      <c r="B569" s="18">
        <v>-99</v>
      </c>
      <c r="C569" s="18">
        <v>2</v>
      </c>
      <c r="D569" s="18" t="s">
        <v>7184</v>
      </c>
      <c r="E569" s="18">
        <v>68</v>
      </c>
    </row>
    <row r="570" spans="1:5" ht="14.25" customHeight="1" x14ac:dyDescent="0.2">
      <c r="A570" s="18">
        <v>-99</v>
      </c>
      <c r="B570" s="18" t="s">
        <v>7268</v>
      </c>
      <c r="C570" s="18">
        <v>12310</v>
      </c>
      <c r="D570" s="18" t="s">
        <v>101</v>
      </c>
      <c r="E570" s="18" t="s">
        <v>7181</v>
      </c>
    </row>
    <row r="571" spans="1:5" ht="14.25" customHeight="1" x14ac:dyDescent="0.2">
      <c r="A571" s="118" t="s">
        <v>7284</v>
      </c>
      <c r="B571" s="18" t="s">
        <v>125</v>
      </c>
      <c r="C571" s="18">
        <v>12</v>
      </c>
      <c r="D571" s="18">
        <v>2</v>
      </c>
      <c r="E571" s="18">
        <v>6</v>
      </c>
    </row>
    <row r="572" spans="1:5" ht="14.25" customHeight="1" x14ac:dyDescent="0.2">
      <c r="A572" s="18" t="s">
        <v>5615</v>
      </c>
      <c r="B572" s="18">
        <v>-99</v>
      </c>
      <c r="C572" s="18" t="s">
        <v>7238</v>
      </c>
      <c r="D572" s="119" t="s">
        <v>4417</v>
      </c>
      <c r="E572" s="18">
        <v>6</v>
      </c>
    </row>
    <row r="573" spans="1:5" ht="14.25" customHeight="1" x14ac:dyDescent="0.2">
      <c r="A573" s="18" t="s">
        <v>7169</v>
      </c>
      <c r="B573" s="18" t="s">
        <v>1248</v>
      </c>
      <c r="C573" s="18">
        <v>-99</v>
      </c>
      <c r="D573" s="18">
        <v>23</v>
      </c>
      <c r="E573" s="18">
        <v>12</v>
      </c>
    </row>
    <row r="574" spans="1:5" ht="14.25" customHeight="1" x14ac:dyDescent="0.2">
      <c r="A574" s="18">
        <v>2</v>
      </c>
      <c r="B574" s="18" t="s">
        <v>125</v>
      </c>
      <c r="C574" s="18">
        <v>2</v>
      </c>
      <c r="D574" s="18">
        <v>238</v>
      </c>
      <c r="E574" s="18">
        <v>2</v>
      </c>
    </row>
    <row r="575" spans="1:5" ht="14.25" customHeight="1" x14ac:dyDescent="0.2">
      <c r="A575" s="18">
        <v>-99</v>
      </c>
      <c r="B575" s="18" t="s">
        <v>7185</v>
      </c>
      <c r="C575" s="18">
        <v>2</v>
      </c>
      <c r="D575" s="18">
        <v>-99</v>
      </c>
      <c r="E575" s="18">
        <v>-99</v>
      </c>
    </row>
    <row r="576" spans="1:5" ht="14.25" customHeight="1" x14ac:dyDescent="0.2">
      <c r="A576" s="18" t="s">
        <v>7192</v>
      </c>
      <c r="B576" s="18" t="s">
        <v>7262</v>
      </c>
      <c r="C576" s="18">
        <v>-99</v>
      </c>
      <c r="D576" s="18" t="s">
        <v>7178</v>
      </c>
      <c r="E576" s="18">
        <v>13</v>
      </c>
    </row>
    <row r="577" spans="1:5" ht="14.25" customHeight="1" x14ac:dyDescent="0.2">
      <c r="A577" s="18" t="s">
        <v>7225</v>
      </c>
      <c r="B577" s="18">
        <v>12711</v>
      </c>
      <c r="C577" s="18">
        <v>-999</v>
      </c>
      <c r="D577" s="18">
        <v>-999</v>
      </c>
      <c r="E577" s="18">
        <v>13</v>
      </c>
    </row>
    <row r="578" spans="1:5" ht="14.25" customHeight="1" x14ac:dyDescent="0.2">
      <c r="A578" s="18">
        <v>-99</v>
      </c>
      <c r="B578" s="18" t="s">
        <v>7212</v>
      </c>
      <c r="C578" s="18">
        <v>2</v>
      </c>
      <c r="D578" s="18">
        <v>-99</v>
      </c>
      <c r="E578" s="18">
        <v>-99</v>
      </c>
    </row>
    <row r="579" spans="1:5" ht="14.25" customHeight="1" x14ac:dyDescent="0.2">
      <c r="A579" s="18">
        <v>2</v>
      </c>
      <c r="B579" s="18">
        <v>-999</v>
      </c>
      <c r="C579" s="18">
        <v>2</v>
      </c>
      <c r="D579" s="18">
        <v>2</v>
      </c>
      <c r="E579" s="18">
        <v>6</v>
      </c>
    </row>
    <row r="580" spans="1:5" ht="14.25" customHeight="1" x14ac:dyDescent="0.2">
      <c r="A580" s="18" t="s">
        <v>7225</v>
      </c>
      <c r="B580" s="18" t="s">
        <v>7212</v>
      </c>
      <c r="C580" s="18">
        <v>23</v>
      </c>
      <c r="D580" s="18">
        <v>6</v>
      </c>
      <c r="E580" s="18" t="s">
        <v>7178</v>
      </c>
    </row>
    <row r="581" spans="1:5" ht="14.25" customHeight="1" x14ac:dyDescent="0.2">
      <c r="A581" s="18">
        <v>6</v>
      </c>
      <c r="B581" s="18" t="s">
        <v>125</v>
      </c>
      <c r="C581" s="18">
        <v>2</v>
      </c>
      <c r="D581" s="18" t="s">
        <v>101</v>
      </c>
      <c r="E581" s="18" t="s">
        <v>101</v>
      </c>
    </row>
    <row r="582" spans="1:5" ht="14.25" customHeight="1" x14ac:dyDescent="0.2">
      <c r="A582" s="18">
        <v>3</v>
      </c>
      <c r="B582" s="18">
        <v>-999</v>
      </c>
      <c r="C582" s="18">
        <v>-99</v>
      </c>
      <c r="D582" s="18" t="s">
        <v>101</v>
      </c>
      <c r="E582" s="18" t="s">
        <v>101</v>
      </c>
    </row>
    <row r="583" spans="1:5" ht="14.25" customHeight="1" x14ac:dyDescent="0.2">
      <c r="A583" s="18">
        <v>6</v>
      </c>
      <c r="B583" s="18" t="s">
        <v>7240</v>
      </c>
      <c r="C583" s="18">
        <v>-999</v>
      </c>
      <c r="D583" s="18" t="s">
        <v>7192</v>
      </c>
      <c r="E583" s="18">
        <v>13</v>
      </c>
    </row>
    <row r="584" spans="1:5" ht="14.25" customHeight="1" x14ac:dyDescent="0.2">
      <c r="A584" s="18" t="s">
        <v>7169</v>
      </c>
      <c r="B584" s="18">
        <v>-999</v>
      </c>
      <c r="C584" s="18">
        <v>123</v>
      </c>
      <c r="D584" s="18" t="s">
        <v>7165</v>
      </c>
      <c r="E584" s="18">
        <v>8</v>
      </c>
    </row>
    <row r="585" spans="1:5" ht="14.25" customHeight="1" x14ac:dyDescent="0.2">
      <c r="A585" s="18">
        <v>-999</v>
      </c>
      <c r="B585" s="18">
        <v>-99</v>
      </c>
      <c r="C585" s="18">
        <v>2</v>
      </c>
      <c r="D585" s="18">
        <v>-99</v>
      </c>
      <c r="E585" s="18">
        <v>-99</v>
      </c>
    </row>
    <row r="586" spans="1:5" ht="14.25" customHeight="1" x14ac:dyDescent="0.2">
      <c r="A586" s="18" t="s">
        <v>7188</v>
      </c>
      <c r="B586" s="18" t="s">
        <v>7240</v>
      </c>
      <c r="C586" s="18">
        <v>11</v>
      </c>
      <c r="D586" s="18" t="s">
        <v>7213</v>
      </c>
      <c r="E586" s="18">
        <v>13</v>
      </c>
    </row>
    <row r="587" spans="1:5" ht="14.25" customHeight="1" x14ac:dyDescent="0.2">
      <c r="A587" s="18">
        <v>710</v>
      </c>
      <c r="B587" s="18" t="s">
        <v>7235</v>
      </c>
      <c r="C587" s="18">
        <v>23</v>
      </c>
      <c r="D587" s="18" t="s">
        <v>101</v>
      </c>
      <c r="E587" s="18">
        <v>13</v>
      </c>
    </row>
    <row r="588" spans="1:5" ht="14.25" customHeight="1" x14ac:dyDescent="0.2">
      <c r="A588" s="18">
        <v>1</v>
      </c>
      <c r="B588" s="18">
        <v>37811</v>
      </c>
      <c r="C588" s="18" t="s">
        <v>7337</v>
      </c>
      <c r="D588" s="18" t="s">
        <v>125</v>
      </c>
      <c r="E588" s="18">
        <v>8</v>
      </c>
    </row>
    <row r="589" spans="1:5" ht="14.25" customHeight="1" x14ac:dyDescent="0.2">
      <c r="A589" s="18" t="s">
        <v>7336</v>
      </c>
      <c r="B589" s="18">
        <v>-99</v>
      </c>
      <c r="C589" s="18">
        <v>-99</v>
      </c>
      <c r="D589" s="18" t="s">
        <v>7178</v>
      </c>
      <c r="E589" s="18" t="s">
        <v>7242</v>
      </c>
    </row>
    <row r="590" spans="1:5" ht="14.25" customHeight="1" x14ac:dyDescent="0.2">
      <c r="A590" s="18">
        <v>-999</v>
      </c>
      <c r="B590" s="18">
        <v>2</v>
      </c>
      <c r="C590" s="18">
        <v>2</v>
      </c>
      <c r="D590" s="18" t="s">
        <v>101</v>
      </c>
      <c r="E590" s="18">
        <v>6</v>
      </c>
    </row>
    <row r="591" spans="1:5" ht="14.25" customHeight="1" x14ac:dyDescent="0.2">
      <c r="A591" s="18">
        <v>-99</v>
      </c>
      <c r="B591" s="18" t="s">
        <v>7338</v>
      </c>
      <c r="C591" s="18">
        <v>12</v>
      </c>
      <c r="D591" s="18">
        <v>-99</v>
      </c>
      <c r="E591" s="18">
        <v>-99</v>
      </c>
    </row>
    <row r="592" spans="1:5" ht="14.25" customHeight="1" x14ac:dyDescent="0.2">
      <c r="A592" s="18" t="s">
        <v>101</v>
      </c>
      <c r="B592" s="18">
        <v>-99</v>
      </c>
      <c r="C592" s="18">
        <v>2610</v>
      </c>
      <c r="D592" s="18" t="s">
        <v>7164</v>
      </c>
      <c r="E592" s="18">
        <v>12</v>
      </c>
    </row>
    <row r="593" spans="1:5" ht="14.25" customHeight="1" x14ac:dyDescent="0.2">
      <c r="A593" s="18">
        <v>67</v>
      </c>
      <c r="B593" s="18">
        <v>-99</v>
      </c>
      <c r="C593" s="18">
        <v>-99</v>
      </c>
      <c r="D593" s="18" t="s">
        <v>7169</v>
      </c>
      <c r="E593" s="18">
        <v>67</v>
      </c>
    </row>
    <row r="594" spans="1:5" ht="14.25" customHeight="1" x14ac:dyDescent="0.2">
      <c r="A594" s="18">
        <v>310</v>
      </c>
      <c r="B594" s="18">
        <v>1212</v>
      </c>
      <c r="C594" s="18">
        <v>2</v>
      </c>
      <c r="D594" s="18" t="s">
        <v>4417</v>
      </c>
      <c r="E594" s="18" t="s">
        <v>7242</v>
      </c>
    </row>
    <row r="595" spans="1:5" ht="14.25" customHeight="1" x14ac:dyDescent="0.2">
      <c r="A595" s="18">
        <v>-99</v>
      </c>
      <c r="B595" s="18" t="s">
        <v>7205</v>
      </c>
      <c r="C595" s="18">
        <v>23</v>
      </c>
      <c r="D595" s="18">
        <v>-99</v>
      </c>
      <c r="E595" s="18">
        <v>-99</v>
      </c>
    </row>
    <row r="596" spans="1:5" ht="14.25" customHeight="1" x14ac:dyDescent="0.2">
      <c r="A596" s="18">
        <v>-99</v>
      </c>
      <c r="B596" s="18" t="s">
        <v>7182</v>
      </c>
      <c r="C596" s="18">
        <v>2</v>
      </c>
      <c r="D596" s="18">
        <v>8</v>
      </c>
      <c r="E596" s="18" t="s">
        <v>2707</v>
      </c>
    </row>
    <row r="597" spans="1:5" ht="14.25" customHeight="1" x14ac:dyDescent="0.2">
      <c r="A597" s="18" t="s">
        <v>7219</v>
      </c>
      <c r="B597" s="18">
        <v>-99</v>
      </c>
      <c r="C597" s="18">
        <v>-99</v>
      </c>
      <c r="D597" s="18" t="s">
        <v>7197</v>
      </c>
      <c r="E597" s="18">
        <v>78</v>
      </c>
    </row>
    <row r="598" spans="1:5" ht="14.25" customHeight="1" x14ac:dyDescent="0.2">
      <c r="A598" s="18">
        <v>6</v>
      </c>
      <c r="B598" s="18">
        <v>-99</v>
      </c>
      <c r="C598" s="18">
        <v>2</v>
      </c>
      <c r="D598" s="18">
        <v>137</v>
      </c>
      <c r="E598" s="18">
        <v>12</v>
      </c>
    </row>
    <row r="599" spans="1:5" ht="14.25" customHeight="1" x14ac:dyDescent="0.2">
      <c r="A599" s="18">
        <v>-99</v>
      </c>
      <c r="B599" s="18" t="s">
        <v>7268</v>
      </c>
      <c r="C599" s="18">
        <v>-999</v>
      </c>
      <c r="D599" s="18">
        <v>-99</v>
      </c>
      <c r="E599" s="18">
        <v>-99</v>
      </c>
    </row>
    <row r="600" spans="1:5" ht="14.25" customHeight="1" x14ac:dyDescent="0.2">
      <c r="A600" s="18">
        <v>12</v>
      </c>
      <c r="B600" s="18">
        <v>-999</v>
      </c>
      <c r="C600" s="18">
        <v>2</v>
      </c>
      <c r="D600" s="18" t="s">
        <v>7169</v>
      </c>
      <c r="E600" s="18">
        <v>13</v>
      </c>
    </row>
    <row r="601" spans="1:5" ht="14.25" customHeight="1" x14ac:dyDescent="0.2">
      <c r="A601" s="18">
        <v>-999</v>
      </c>
      <c r="B601" s="18">
        <v>1</v>
      </c>
      <c r="C601" s="18">
        <v>-99</v>
      </c>
      <c r="D601" s="18">
        <v>2</v>
      </c>
      <c r="E601" s="18">
        <v>6</v>
      </c>
    </row>
    <row r="602" spans="1:5" ht="14.25" customHeight="1" x14ac:dyDescent="0.2">
      <c r="A602" s="18">
        <v>23</v>
      </c>
      <c r="B602" s="18" t="s">
        <v>125</v>
      </c>
      <c r="C602" s="18">
        <v>-99</v>
      </c>
      <c r="D602" s="18">
        <v>1</v>
      </c>
      <c r="E602" s="18" t="s">
        <v>7339</v>
      </c>
    </row>
    <row r="603" spans="1:5" ht="14.25" customHeight="1" x14ac:dyDescent="0.2">
      <c r="A603" s="18">
        <v>-99</v>
      </c>
      <c r="B603" s="18" t="s">
        <v>125</v>
      </c>
      <c r="C603" s="18">
        <v>2</v>
      </c>
      <c r="D603" s="18">
        <v>-99</v>
      </c>
      <c r="E603" s="18">
        <v>-99</v>
      </c>
    </row>
    <row r="604" spans="1:5" ht="14.25" customHeight="1" x14ac:dyDescent="0.2">
      <c r="A604" s="18">
        <v>-99</v>
      </c>
      <c r="B604" s="18" t="s">
        <v>125</v>
      </c>
      <c r="C604" s="18">
        <v>23</v>
      </c>
      <c r="D604" s="18">
        <v>-99</v>
      </c>
      <c r="E604" s="18">
        <v>-99</v>
      </c>
    </row>
    <row r="605" spans="1:5" ht="14.25" customHeight="1" x14ac:dyDescent="0.2">
      <c r="A605" s="18">
        <v>2</v>
      </c>
      <c r="B605" s="18" t="s">
        <v>125</v>
      </c>
      <c r="C605" s="18">
        <v>11</v>
      </c>
      <c r="D605" s="18" t="s">
        <v>101</v>
      </c>
      <c r="E605" s="18">
        <v>6</v>
      </c>
    </row>
    <row r="606" spans="1:5" ht="14.25" customHeight="1" x14ac:dyDescent="0.2">
      <c r="A606" s="18">
        <v>27</v>
      </c>
      <c r="B606" s="18">
        <v>2</v>
      </c>
      <c r="C606" s="18">
        <v>2</v>
      </c>
      <c r="D606" s="18" t="s">
        <v>101</v>
      </c>
      <c r="E606" s="18">
        <v>13</v>
      </c>
    </row>
    <row r="607" spans="1:5" ht="14.25" customHeight="1" x14ac:dyDescent="0.2">
      <c r="A607" s="18">
        <v>6</v>
      </c>
      <c r="B607" s="18" t="s">
        <v>7285</v>
      </c>
      <c r="C607" s="18">
        <v>-99</v>
      </c>
      <c r="D607" s="18">
        <v>3</v>
      </c>
      <c r="E607" s="18">
        <v>13</v>
      </c>
    </row>
    <row r="608" spans="1:5" ht="14.25" customHeight="1" x14ac:dyDescent="0.2">
      <c r="A608" s="18" t="s">
        <v>7169</v>
      </c>
      <c r="B608" s="118" t="s">
        <v>125</v>
      </c>
      <c r="C608" s="18">
        <v>2</v>
      </c>
      <c r="D608" s="18" t="s">
        <v>4417</v>
      </c>
      <c r="E608" s="18">
        <v>13</v>
      </c>
    </row>
    <row r="609" spans="1:5" ht="14.25" customHeight="1" x14ac:dyDescent="0.2">
      <c r="A609" s="18" t="s">
        <v>101</v>
      </c>
      <c r="B609" s="18" t="s">
        <v>125</v>
      </c>
      <c r="C609" s="18">
        <v>2</v>
      </c>
      <c r="D609" s="18">
        <v>-99</v>
      </c>
      <c r="E609" s="18">
        <v>-99</v>
      </c>
    </row>
    <row r="610" spans="1:5" ht="14.25" customHeight="1" x14ac:dyDescent="0.2">
      <c r="A610" s="18">
        <v>16</v>
      </c>
      <c r="B610" s="18">
        <v>-99</v>
      </c>
      <c r="C610" s="18">
        <v>-999</v>
      </c>
      <c r="D610" s="18" t="s">
        <v>101</v>
      </c>
      <c r="E610" s="18" t="s">
        <v>2707</v>
      </c>
    </row>
    <row r="611" spans="1:5" ht="14.25" customHeight="1" x14ac:dyDescent="0.2">
      <c r="A611" s="18">
        <v>6</v>
      </c>
      <c r="B611" s="18" t="s">
        <v>7169</v>
      </c>
      <c r="C611" s="18">
        <v>2</v>
      </c>
      <c r="D611" s="18">
        <v>6</v>
      </c>
      <c r="E611" s="18">
        <v>13</v>
      </c>
    </row>
    <row r="612" spans="1:5" ht="14.25" customHeight="1" x14ac:dyDescent="0.2">
      <c r="A612" s="18">
        <v>-99</v>
      </c>
      <c r="B612" s="18">
        <v>-99</v>
      </c>
      <c r="C612" s="18">
        <v>2</v>
      </c>
      <c r="D612" s="18">
        <v>-99</v>
      </c>
      <c r="E612" s="18">
        <v>-99</v>
      </c>
    </row>
    <row r="613" spans="1:5" ht="14.25" customHeight="1" x14ac:dyDescent="0.2">
      <c r="A613" s="18">
        <v>6</v>
      </c>
      <c r="B613" s="18">
        <v>2312</v>
      </c>
      <c r="C613" s="18">
        <v>-999</v>
      </c>
      <c r="D613" s="18" t="s">
        <v>125</v>
      </c>
      <c r="E613" s="18" t="s">
        <v>101</v>
      </c>
    </row>
    <row r="614" spans="1:5" ht="14.25" customHeight="1" x14ac:dyDescent="0.2">
      <c r="A614" s="118" t="s">
        <v>881</v>
      </c>
      <c r="B614" s="18" t="s">
        <v>125</v>
      </c>
      <c r="C614" s="18">
        <v>-99</v>
      </c>
      <c r="D614" s="118" t="s">
        <v>101</v>
      </c>
      <c r="E614" s="18">
        <v>8</v>
      </c>
    </row>
    <row r="615" spans="1:5" ht="14.25" customHeight="1" x14ac:dyDescent="0.2">
      <c r="A615" s="18" t="s">
        <v>101</v>
      </c>
      <c r="B615" s="118" t="s">
        <v>7224</v>
      </c>
      <c r="C615" s="18">
        <v>2</v>
      </c>
      <c r="D615" s="18" t="s">
        <v>7181</v>
      </c>
      <c r="E615" s="18">
        <v>7</v>
      </c>
    </row>
    <row r="616" spans="1:5" ht="14.25" customHeight="1" x14ac:dyDescent="0.2">
      <c r="A616" s="18">
        <v>-99</v>
      </c>
      <c r="B616" s="18">
        <v>2</v>
      </c>
      <c r="C616" s="18">
        <v>-99</v>
      </c>
      <c r="D616" s="18">
        <v>-99</v>
      </c>
      <c r="E616" s="18">
        <v>-99</v>
      </c>
    </row>
    <row r="617" spans="1:5" ht="14.25" customHeight="1" x14ac:dyDescent="0.2">
      <c r="A617" s="18" t="s">
        <v>101</v>
      </c>
      <c r="B617" s="18" t="s">
        <v>7297</v>
      </c>
      <c r="C617" s="18">
        <v>2</v>
      </c>
      <c r="D617" s="18">
        <v>23</v>
      </c>
      <c r="E617" s="18">
        <v>3</v>
      </c>
    </row>
    <row r="618" spans="1:5" ht="14.25" customHeight="1" x14ac:dyDescent="0.2">
      <c r="A618" s="18" t="s">
        <v>101</v>
      </c>
      <c r="B618" s="18">
        <v>123</v>
      </c>
      <c r="C618" s="18">
        <v>12</v>
      </c>
      <c r="D618" s="18">
        <v>-99</v>
      </c>
      <c r="E618" s="18">
        <v>-99</v>
      </c>
    </row>
    <row r="619" spans="1:5" ht="14.25" customHeight="1" x14ac:dyDescent="0.2">
      <c r="A619" s="18">
        <v>-99</v>
      </c>
      <c r="B619" s="18" t="s">
        <v>7255</v>
      </c>
      <c r="C619" s="118" t="s">
        <v>7177</v>
      </c>
      <c r="D619" s="18" t="s">
        <v>7169</v>
      </c>
      <c r="E619" s="18">
        <v>12</v>
      </c>
    </row>
    <row r="620" spans="1:5" ht="14.25" customHeight="1" x14ac:dyDescent="0.2">
      <c r="A620" s="18">
        <v>-999</v>
      </c>
      <c r="B620" s="18" t="s">
        <v>7169</v>
      </c>
      <c r="C620" s="18">
        <v>-999</v>
      </c>
      <c r="D620" s="18" t="s">
        <v>4417</v>
      </c>
      <c r="E620" s="18">
        <v>8</v>
      </c>
    </row>
    <row r="621" spans="1:5" ht="14.25" customHeight="1" x14ac:dyDescent="0.2">
      <c r="A621" s="18">
        <v>2</v>
      </c>
      <c r="B621" s="18" t="s">
        <v>5008</v>
      </c>
      <c r="C621" s="18">
        <v>123</v>
      </c>
      <c r="D621" s="18" t="s">
        <v>562</v>
      </c>
      <c r="E621" s="18">
        <v>6</v>
      </c>
    </row>
    <row r="622" spans="1:5" ht="14.25" customHeight="1" x14ac:dyDescent="0.2">
      <c r="A622" s="18" t="s">
        <v>101</v>
      </c>
      <c r="B622" s="18" t="s">
        <v>125</v>
      </c>
      <c r="C622" s="18">
        <v>-99</v>
      </c>
      <c r="D622" s="18">
        <v>2</v>
      </c>
      <c r="E622" s="18">
        <v>7</v>
      </c>
    </row>
    <row r="623" spans="1:5" ht="14.25" customHeight="1" x14ac:dyDescent="0.2">
      <c r="A623" s="18" t="s">
        <v>7193</v>
      </c>
      <c r="B623" s="18" t="s">
        <v>7185</v>
      </c>
      <c r="C623" s="18">
        <v>12</v>
      </c>
      <c r="D623" s="18" t="s">
        <v>7165</v>
      </c>
      <c r="E623" s="18">
        <v>6</v>
      </c>
    </row>
    <row r="624" spans="1:5" ht="14.25" customHeight="1" x14ac:dyDescent="0.2">
      <c r="A624" s="18">
        <v>32</v>
      </c>
      <c r="B624" s="18">
        <v>1</v>
      </c>
      <c r="C624" s="18">
        <v>211</v>
      </c>
      <c r="D624" s="18" t="s">
        <v>7178</v>
      </c>
      <c r="E624" s="18">
        <v>68</v>
      </c>
    </row>
    <row r="625" spans="1:5" ht="14.25" customHeight="1" x14ac:dyDescent="0.2">
      <c r="A625" s="18">
        <v>-999</v>
      </c>
      <c r="B625" s="18">
        <v>2</v>
      </c>
      <c r="C625" s="18">
        <v>26</v>
      </c>
      <c r="D625" s="18" t="s">
        <v>7165</v>
      </c>
      <c r="E625" s="18" t="s">
        <v>7341</v>
      </c>
    </row>
    <row r="626" spans="1:5" ht="14.25" customHeight="1" x14ac:dyDescent="0.2">
      <c r="A626" s="18">
        <v>3</v>
      </c>
      <c r="B626" s="18" t="s">
        <v>125</v>
      </c>
      <c r="C626" s="18">
        <v>-99</v>
      </c>
      <c r="D626" s="18">
        <v>3610</v>
      </c>
      <c r="E626" s="18">
        <v>13</v>
      </c>
    </row>
    <row r="627" spans="1:5" ht="14.25" customHeight="1" x14ac:dyDescent="0.2">
      <c r="A627" s="118" t="s">
        <v>7342</v>
      </c>
      <c r="B627" s="18" t="s">
        <v>7168</v>
      </c>
      <c r="C627" s="18">
        <v>211</v>
      </c>
      <c r="D627" s="118" t="s">
        <v>4417</v>
      </c>
      <c r="E627" s="18">
        <v>-99</v>
      </c>
    </row>
    <row r="628" spans="1:5" ht="14.25" customHeight="1" x14ac:dyDescent="0.2">
      <c r="A628" s="18" t="s">
        <v>101</v>
      </c>
      <c r="B628" s="18" t="s">
        <v>562</v>
      </c>
      <c r="C628" s="18">
        <v>-99</v>
      </c>
      <c r="D628" s="18">
        <v>-99</v>
      </c>
      <c r="E628" s="18">
        <v>-99</v>
      </c>
    </row>
    <row r="629" spans="1:5" ht="14.25" customHeight="1" x14ac:dyDescent="0.2">
      <c r="A629" s="18">
        <v>138</v>
      </c>
      <c r="B629" s="18" t="s">
        <v>7345</v>
      </c>
      <c r="C629" s="18">
        <v>123</v>
      </c>
      <c r="D629" s="18" t="s">
        <v>7184</v>
      </c>
      <c r="E629" s="18" t="s">
        <v>7343</v>
      </c>
    </row>
    <row r="630" spans="1:5" ht="14.25" customHeight="1" x14ac:dyDescent="0.2">
      <c r="A630" s="18">
        <v>-99</v>
      </c>
      <c r="B630" s="18">
        <v>378</v>
      </c>
      <c r="C630" s="18">
        <v>2</v>
      </c>
      <c r="D630" s="18" t="s">
        <v>101</v>
      </c>
      <c r="E630" s="18">
        <v>-99</v>
      </c>
    </row>
    <row r="631" spans="1:5" ht="14.25" customHeight="1" x14ac:dyDescent="0.2">
      <c r="A631" s="18">
        <v>-99</v>
      </c>
      <c r="B631" s="18" t="s">
        <v>1248</v>
      </c>
      <c r="C631" s="18" t="s">
        <v>7205</v>
      </c>
      <c r="D631" s="18" t="s">
        <v>7178</v>
      </c>
      <c r="E631" s="18">
        <v>6</v>
      </c>
    </row>
    <row r="632" spans="1:5" ht="14.25" customHeight="1" x14ac:dyDescent="0.2">
      <c r="A632" s="18">
        <v>6</v>
      </c>
      <c r="B632" s="18">
        <v>-99</v>
      </c>
      <c r="C632" s="18">
        <v>23</v>
      </c>
      <c r="D632" s="18">
        <v>-99</v>
      </c>
      <c r="E632" s="18">
        <v>-99</v>
      </c>
    </row>
    <row r="633" spans="1:5" ht="14.25" customHeight="1" x14ac:dyDescent="0.2">
      <c r="A633" s="18">
        <v>10</v>
      </c>
      <c r="B633" s="18" t="s">
        <v>7178</v>
      </c>
      <c r="C633" s="18">
        <v>11</v>
      </c>
      <c r="D633" s="18" t="s">
        <v>101</v>
      </c>
      <c r="E633" s="18">
        <v>-99</v>
      </c>
    </row>
    <row r="634" spans="1:5" ht="14.25" customHeight="1" x14ac:dyDescent="0.2">
      <c r="A634" s="118" t="s">
        <v>7271</v>
      </c>
      <c r="B634" s="18">
        <v>13</v>
      </c>
      <c r="C634" s="18">
        <v>1211</v>
      </c>
      <c r="D634" s="18">
        <v>-99</v>
      </c>
      <c r="E634" s="118" t="s">
        <v>7164</v>
      </c>
    </row>
    <row r="635" spans="1:5" ht="14.25" customHeight="1" x14ac:dyDescent="0.2">
      <c r="A635" s="18" t="s">
        <v>7344</v>
      </c>
      <c r="B635" s="18" t="s">
        <v>7187</v>
      </c>
      <c r="C635" s="18">
        <v>2</v>
      </c>
      <c r="D635" s="18">
        <v>-999</v>
      </c>
      <c r="E635" s="18">
        <v>12</v>
      </c>
    </row>
    <row r="636" spans="1:5" ht="14.25" customHeight="1" x14ac:dyDescent="0.2">
      <c r="A636" s="18">
        <v>211</v>
      </c>
      <c r="B636" s="18" t="s">
        <v>7346</v>
      </c>
      <c r="C636" s="18">
        <v>-99</v>
      </c>
      <c r="D636" s="18">
        <v>2</v>
      </c>
      <c r="E636" s="18">
        <v>67</v>
      </c>
    </row>
    <row r="637" spans="1:5" ht="14.25" customHeight="1" x14ac:dyDescent="0.2">
      <c r="A637" s="18">
        <v>-999</v>
      </c>
      <c r="B637" s="18">
        <v>13</v>
      </c>
      <c r="C637" s="18">
        <v>-99</v>
      </c>
      <c r="D637" s="18" t="s">
        <v>101</v>
      </c>
      <c r="E637" s="18">
        <v>6</v>
      </c>
    </row>
    <row r="638" spans="1:5" ht="14.25" customHeight="1" x14ac:dyDescent="0.2">
      <c r="A638" s="18">
        <v>-99</v>
      </c>
      <c r="B638" s="18">
        <v>-99</v>
      </c>
      <c r="C638" s="18">
        <v>23</v>
      </c>
      <c r="D638" s="18">
        <v>-99</v>
      </c>
      <c r="E638" s="18">
        <v>-99</v>
      </c>
    </row>
    <row r="639" spans="1:5" ht="14.25" customHeight="1" x14ac:dyDescent="0.2">
      <c r="A639" s="18">
        <v>3</v>
      </c>
      <c r="B639" s="18" t="s">
        <v>7282</v>
      </c>
      <c r="C639" s="18">
        <v>-999</v>
      </c>
      <c r="D639" s="18" t="s">
        <v>101</v>
      </c>
      <c r="E639" s="18">
        <v>-99</v>
      </c>
    </row>
    <row r="640" spans="1:5" ht="14.25" customHeight="1" x14ac:dyDescent="0.2">
      <c r="A640" s="18" t="s">
        <v>7192</v>
      </c>
      <c r="B640" s="18" t="s">
        <v>7255</v>
      </c>
      <c r="C640" s="18">
        <v>12</v>
      </c>
      <c r="D640" s="18" t="s">
        <v>7193</v>
      </c>
      <c r="E640" s="18" t="s">
        <v>7181</v>
      </c>
    </row>
    <row r="641" spans="1:5" ht="14.25" customHeight="1" x14ac:dyDescent="0.2">
      <c r="A641" s="18">
        <v>23</v>
      </c>
      <c r="B641" s="18" t="s">
        <v>7348</v>
      </c>
      <c r="C641" s="18">
        <v>-99</v>
      </c>
      <c r="D641" s="18" t="s">
        <v>7184</v>
      </c>
      <c r="E641" s="18" t="s">
        <v>7181</v>
      </c>
    </row>
    <row r="642" spans="1:5" ht="14.25" customHeight="1" x14ac:dyDescent="0.2">
      <c r="A642" s="18">
        <v>2</v>
      </c>
      <c r="B642" s="18">
        <v>-99</v>
      </c>
      <c r="C642" s="18">
        <v>2</v>
      </c>
      <c r="D642" s="18" t="s">
        <v>7166</v>
      </c>
      <c r="E642" s="18">
        <v>8</v>
      </c>
    </row>
    <row r="643" spans="1:5" ht="14.25" customHeight="1" x14ac:dyDescent="0.2">
      <c r="A643" s="18">
        <v>2</v>
      </c>
      <c r="B643" s="18">
        <v>-999</v>
      </c>
      <c r="C643" s="18">
        <v>-999</v>
      </c>
      <c r="D643" s="18" t="s">
        <v>101</v>
      </c>
      <c r="E643" s="18">
        <v>7</v>
      </c>
    </row>
    <row r="644" spans="1:5" ht="14.25" customHeight="1" x14ac:dyDescent="0.2">
      <c r="A644" s="18" t="s">
        <v>101</v>
      </c>
      <c r="B644" s="18" t="s">
        <v>7187</v>
      </c>
      <c r="C644" s="18" t="s">
        <v>7169</v>
      </c>
      <c r="D644" s="18" t="s">
        <v>101</v>
      </c>
      <c r="E644" s="18">
        <v>7</v>
      </c>
    </row>
    <row r="645" spans="1:5" ht="14.25" customHeight="1" x14ac:dyDescent="0.2">
      <c r="A645" s="18">
        <v>26</v>
      </c>
      <c r="B645" s="18">
        <v>13711</v>
      </c>
      <c r="C645" s="18" t="s">
        <v>7349</v>
      </c>
      <c r="D645" s="18" t="s">
        <v>101</v>
      </c>
      <c r="E645" s="18">
        <v>68</v>
      </c>
    </row>
    <row r="646" spans="1:5" ht="14.25" customHeight="1" x14ac:dyDescent="0.2">
      <c r="A646" s="18" t="s">
        <v>7165</v>
      </c>
      <c r="B646" s="18">
        <v>-99</v>
      </c>
      <c r="C646" s="18">
        <v>-99</v>
      </c>
      <c r="D646" s="18" t="s">
        <v>7347</v>
      </c>
      <c r="E646" s="18">
        <v>68</v>
      </c>
    </row>
    <row r="647" spans="1:5" ht="14.25" customHeight="1" x14ac:dyDescent="0.2">
      <c r="A647" s="18">
        <v>136</v>
      </c>
      <c r="B647" s="18" t="s">
        <v>125</v>
      </c>
      <c r="C647" s="18">
        <v>-999</v>
      </c>
      <c r="D647" s="18" t="s">
        <v>4417</v>
      </c>
      <c r="E647" s="18">
        <v>8</v>
      </c>
    </row>
    <row r="648" spans="1:5" ht="14.25" customHeight="1" x14ac:dyDescent="0.2">
      <c r="A648" s="18">
        <v>-99</v>
      </c>
      <c r="B648" s="18" t="s">
        <v>7185</v>
      </c>
      <c r="C648" s="18">
        <v>2</v>
      </c>
      <c r="D648" s="18">
        <v>-99</v>
      </c>
      <c r="E648" s="18">
        <v>-99</v>
      </c>
    </row>
    <row r="649" spans="1:5" ht="14.25" customHeight="1" x14ac:dyDescent="0.2">
      <c r="A649" s="18">
        <v>10</v>
      </c>
      <c r="B649" s="18" t="s">
        <v>7350</v>
      </c>
      <c r="C649" s="18">
        <v>26</v>
      </c>
      <c r="D649" s="18" t="s">
        <v>101</v>
      </c>
      <c r="E649" s="18">
        <v>6</v>
      </c>
    </row>
    <row r="650" spans="1:5" ht="14.25" customHeight="1" x14ac:dyDescent="0.2">
      <c r="A650" s="18">
        <v>-99</v>
      </c>
      <c r="B650" s="18" t="s">
        <v>7351</v>
      </c>
      <c r="C650" s="18">
        <v>-99</v>
      </c>
      <c r="D650" s="18">
        <v>-99</v>
      </c>
      <c r="E650" s="18">
        <v>7</v>
      </c>
    </row>
    <row r="651" spans="1:5" ht="14.25" customHeight="1" x14ac:dyDescent="0.2">
      <c r="A651" s="18">
        <v>367</v>
      </c>
      <c r="B651" s="18">
        <v>-99</v>
      </c>
      <c r="C651" s="18">
        <v>2</v>
      </c>
      <c r="D651" s="18" t="s">
        <v>101</v>
      </c>
      <c r="E651" s="18">
        <v>8</v>
      </c>
    </row>
    <row r="652" spans="1:5" ht="14.25" customHeight="1" x14ac:dyDescent="0.2">
      <c r="A652" s="18">
        <v>-99</v>
      </c>
      <c r="B652" s="18">
        <v>-99</v>
      </c>
      <c r="C652" s="18">
        <v>2</v>
      </c>
      <c r="D652" s="18">
        <v>-99</v>
      </c>
      <c r="E652" s="18">
        <v>-99</v>
      </c>
    </row>
    <row r="653" spans="1:5" ht="14.25" customHeight="1" x14ac:dyDescent="0.2">
      <c r="A653" s="18">
        <v>3</v>
      </c>
      <c r="B653" s="18" t="s">
        <v>1248</v>
      </c>
      <c r="C653" s="18">
        <v>2</v>
      </c>
      <c r="D653" s="18" t="s">
        <v>101</v>
      </c>
      <c r="E653" s="18">
        <v>-99</v>
      </c>
    </row>
    <row r="654" spans="1:5" ht="14.25" customHeight="1" x14ac:dyDescent="0.2">
      <c r="A654" s="18">
        <v>23</v>
      </c>
      <c r="B654" s="18">
        <v>12</v>
      </c>
      <c r="C654" s="18">
        <v>23</v>
      </c>
      <c r="D654" s="18" t="s">
        <v>101</v>
      </c>
      <c r="E654" s="18">
        <v>8</v>
      </c>
    </row>
    <row r="655" spans="1:5" ht="14.25" customHeight="1" x14ac:dyDescent="0.2">
      <c r="A655" s="18">
        <v>-999</v>
      </c>
      <c r="B655" s="18" t="s">
        <v>1872</v>
      </c>
      <c r="C655" s="18">
        <v>-99</v>
      </c>
      <c r="D655" s="18" t="s">
        <v>101</v>
      </c>
      <c r="E655" s="18">
        <v>3</v>
      </c>
    </row>
    <row r="656" spans="1:5" ht="14.25" customHeight="1" x14ac:dyDescent="0.2">
      <c r="A656" s="18" t="s">
        <v>101</v>
      </c>
      <c r="B656" s="18">
        <v>-99</v>
      </c>
      <c r="C656" s="18">
        <v>-99</v>
      </c>
      <c r="D656" s="18" t="s">
        <v>101</v>
      </c>
      <c r="E656" s="18">
        <v>68</v>
      </c>
    </row>
    <row r="657" spans="1:5" ht="14.25" customHeight="1" x14ac:dyDescent="0.2">
      <c r="A657" s="18">
        <v>-99</v>
      </c>
      <c r="B657" s="18" t="s">
        <v>7255</v>
      </c>
      <c r="C657" s="18">
        <v>2</v>
      </c>
      <c r="D657" s="18">
        <v>-99</v>
      </c>
      <c r="E657" s="18">
        <v>-99</v>
      </c>
    </row>
    <row r="658" spans="1:5" ht="14.25" customHeight="1" x14ac:dyDescent="0.2">
      <c r="A658" s="18">
        <v>-99</v>
      </c>
      <c r="B658" s="18" t="s">
        <v>101</v>
      </c>
      <c r="C658" s="18">
        <v>2</v>
      </c>
      <c r="D658" s="18">
        <v>-99</v>
      </c>
      <c r="E658" s="18">
        <v>-99</v>
      </c>
    </row>
    <row r="659" spans="1:5" ht="14.25" customHeight="1" x14ac:dyDescent="0.2">
      <c r="A659" s="18">
        <v>2</v>
      </c>
      <c r="B659" s="18" t="s">
        <v>7168</v>
      </c>
      <c r="C659" s="18">
        <v>2</v>
      </c>
      <c r="D659" s="18" t="s">
        <v>101</v>
      </c>
      <c r="E659" s="18" t="s">
        <v>7164</v>
      </c>
    </row>
    <row r="660" spans="1:5" ht="14.25" customHeight="1" x14ac:dyDescent="0.2">
      <c r="A660" s="18" t="s">
        <v>101</v>
      </c>
      <c r="B660" s="18">
        <v>-99</v>
      </c>
      <c r="C660" s="18">
        <v>-99</v>
      </c>
      <c r="D660" s="18" t="s">
        <v>7169</v>
      </c>
      <c r="E660" s="18">
        <v>8</v>
      </c>
    </row>
    <row r="661" spans="1:5" ht="14.25" customHeight="1" x14ac:dyDescent="0.2">
      <c r="A661" s="118" t="s">
        <v>7184</v>
      </c>
      <c r="B661" s="18">
        <v>136</v>
      </c>
      <c r="C661" s="18">
        <v>2</v>
      </c>
      <c r="D661" s="118" t="s">
        <v>7169</v>
      </c>
      <c r="E661" s="18">
        <v>13</v>
      </c>
    </row>
    <row r="662" spans="1:5" ht="14.25" customHeight="1" x14ac:dyDescent="0.2">
      <c r="A662" s="18">
        <v>-999</v>
      </c>
      <c r="B662" s="18">
        <v>126</v>
      </c>
      <c r="C662" s="18" t="s">
        <v>101</v>
      </c>
      <c r="D662" s="18">
        <v>-999</v>
      </c>
      <c r="E662" s="18">
        <v>13</v>
      </c>
    </row>
    <row r="663" spans="1:5" ht="14.25" customHeight="1" x14ac:dyDescent="0.2">
      <c r="A663" s="18" t="s">
        <v>7208</v>
      </c>
      <c r="B663" s="18">
        <v>12671112</v>
      </c>
      <c r="C663" s="18">
        <v>2</v>
      </c>
      <c r="D663" s="18" t="s">
        <v>101</v>
      </c>
      <c r="E663" s="18">
        <v>37</v>
      </c>
    </row>
    <row r="664" spans="1:5" ht="14.25" customHeight="1" x14ac:dyDescent="0.2">
      <c r="A664" s="18" t="s">
        <v>101</v>
      </c>
      <c r="B664" s="18">
        <v>1</v>
      </c>
      <c r="C664" s="18">
        <v>-99</v>
      </c>
      <c r="D664" s="18" t="s">
        <v>7169</v>
      </c>
      <c r="E664" s="18">
        <v>13</v>
      </c>
    </row>
    <row r="665" spans="1:5" ht="14.25" customHeight="1" x14ac:dyDescent="0.2">
      <c r="A665" s="18" t="s">
        <v>7242</v>
      </c>
      <c r="B665" s="18" t="s">
        <v>7353</v>
      </c>
      <c r="C665" s="18">
        <v>126</v>
      </c>
      <c r="D665" s="18" t="s">
        <v>7178</v>
      </c>
      <c r="E665" s="18">
        <v>367</v>
      </c>
    </row>
    <row r="666" spans="1:5" ht="14.25" customHeight="1" x14ac:dyDescent="0.2">
      <c r="A666" s="18">
        <v>-99</v>
      </c>
      <c r="B666" s="18" t="s">
        <v>7249</v>
      </c>
      <c r="C666" s="18">
        <v>12</v>
      </c>
      <c r="D666" s="18">
        <v>-99</v>
      </c>
      <c r="E666" s="18">
        <v>-99</v>
      </c>
    </row>
    <row r="667" spans="1:5" ht="14.25" customHeight="1" x14ac:dyDescent="0.2">
      <c r="A667" s="18">
        <v>6</v>
      </c>
      <c r="B667" s="18" t="s">
        <v>2558</v>
      </c>
      <c r="C667" s="18" t="s">
        <v>7352</v>
      </c>
      <c r="D667" s="18" t="s">
        <v>7169</v>
      </c>
      <c r="E667" s="18">
        <v>68</v>
      </c>
    </row>
    <row r="668" spans="1:5" ht="14.25" customHeight="1" x14ac:dyDescent="0.2">
      <c r="A668" s="18">
        <v>28</v>
      </c>
      <c r="B668" s="18">
        <v>126</v>
      </c>
      <c r="C668" s="18">
        <v>12</v>
      </c>
      <c r="D668" s="18" t="s">
        <v>7178</v>
      </c>
      <c r="E668" s="18">
        <v>13</v>
      </c>
    </row>
    <row r="669" spans="1:5" ht="14.25" customHeight="1" x14ac:dyDescent="0.2">
      <c r="A669" s="18" t="s">
        <v>7213</v>
      </c>
      <c r="B669" s="18">
        <v>-99</v>
      </c>
      <c r="C669" s="18">
        <v>12711</v>
      </c>
      <c r="D669" s="18" t="s">
        <v>7299</v>
      </c>
      <c r="E669" s="18">
        <v>13</v>
      </c>
    </row>
    <row r="670" spans="1:5" ht="14.25" customHeight="1" x14ac:dyDescent="0.2">
      <c r="A670" s="18" t="s">
        <v>7213</v>
      </c>
      <c r="B670" s="18" t="s">
        <v>7356</v>
      </c>
      <c r="C670" s="18">
        <v>2</v>
      </c>
      <c r="D670" s="18" t="s">
        <v>101</v>
      </c>
      <c r="E670" s="18">
        <v>13</v>
      </c>
    </row>
    <row r="671" spans="1:5" ht="14.25" customHeight="1" x14ac:dyDescent="0.2">
      <c r="A671" s="18" t="s">
        <v>7189</v>
      </c>
      <c r="B671" s="18" t="s">
        <v>7228</v>
      </c>
      <c r="C671" s="18">
        <v>2</v>
      </c>
      <c r="D671" s="18" t="s">
        <v>101</v>
      </c>
      <c r="E671" s="18">
        <v>13</v>
      </c>
    </row>
    <row r="672" spans="1:5" ht="14.25" customHeight="1" x14ac:dyDescent="0.2">
      <c r="A672" s="18" t="s">
        <v>125</v>
      </c>
      <c r="B672" s="18" t="s">
        <v>7359</v>
      </c>
      <c r="C672" s="18">
        <v>-99</v>
      </c>
      <c r="D672" s="18" t="s">
        <v>7354</v>
      </c>
      <c r="E672" s="18">
        <v>13</v>
      </c>
    </row>
    <row r="673" spans="1:5" ht="14.25" customHeight="1" x14ac:dyDescent="0.2">
      <c r="A673" s="118" t="s">
        <v>4029</v>
      </c>
      <c r="B673" s="18">
        <v>2</v>
      </c>
      <c r="C673" s="18">
        <v>-99</v>
      </c>
      <c r="D673" s="118" t="s">
        <v>101</v>
      </c>
      <c r="E673" s="18">
        <v>12</v>
      </c>
    </row>
    <row r="674" spans="1:5" ht="14.25" customHeight="1" x14ac:dyDescent="0.2">
      <c r="A674" s="18" t="s">
        <v>7355</v>
      </c>
      <c r="B674" s="18" t="s">
        <v>7168</v>
      </c>
      <c r="C674" s="18" t="s">
        <v>7357</v>
      </c>
      <c r="D674" s="18">
        <v>3</v>
      </c>
      <c r="E674" s="18">
        <v>8</v>
      </c>
    </row>
    <row r="675" spans="1:5" ht="14.25" customHeight="1" x14ac:dyDescent="0.2">
      <c r="A675" s="18">
        <v>-99</v>
      </c>
      <c r="B675" s="18">
        <v>36</v>
      </c>
      <c r="C675" s="18">
        <v>1267</v>
      </c>
      <c r="D675" s="18">
        <v>-99</v>
      </c>
      <c r="E675" s="18">
        <v>-99</v>
      </c>
    </row>
    <row r="676" spans="1:5" ht="14.25" customHeight="1" x14ac:dyDescent="0.2">
      <c r="A676" s="18">
        <v>37</v>
      </c>
      <c r="B676" s="18">
        <v>-99</v>
      </c>
      <c r="C676" s="18">
        <v>-99</v>
      </c>
      <c r="D676" s="18" t="s">
        <v>101</v>
      </c>
      <c r="E676" s="18" t="s">
        <v>125</v>
      </c>
    </row>
    <row r="677" spans="1:5" ht="14.25" customHeight="1" x14ac:dyDescent="0.2">
      <c r="A677" s="18">
        <v>12</v>
      </c>
      <c r="B677" s="18">
        <v>12</v>
      </c>
      <c r="C677" s="18" t="s">
        <v>125</v>
      </c>
      <c r="D677" s="18" t="s">
        <v>7235</v>
      </c>
      <c r="E677" s="18">
        <v>712</v>
      </c>
    </row>
    <row r="678" spans="1:5" ht="14.25" customHeight="1" x14ac:dyDescent="0.2">
      <c r="A678" s="18">
        <v>2</v>
      </c>
      <c r="B678" s="18">
        <v>-999</v>
      </c>
      <c r="C678" s="18">
        <v>26</v>
      </c>
      <c r="D678" s="18" t="s">
        <v>101</v>
      </c>
      <c r="E678" s="18">
        <v>78</v>
      </c>
    </row>
    <row r="679" spans="1:5" ht="14.25" customHeight="1" x14ac:dyDescent="0.2">
      <c r="A679" s="18">
        <v>1</v>
      </c>
      <c r="B679" s="18">
        <v>2</v>
      </c>
      <c r="C679" s="18" t="s">
        <v>7219</v>
      </c>
      <c r="D679" s="18">
        <v>1</v>
      </c>
      <c r="E679" s="18">
        <v>8</v>
      </c>
    </row>
    <row r="680" spans="1:5" ht="14.25" customHeight="1" x14ac:dyDescent="0.2">
      <c r="A680" s="18">
        <v>36</v>
      </c>
      <c r="B680" s="18" t="s">
        <v>7361</v>
      </c>
      <c r="C680" s="18">
        <v>-99</v>
      </c>
      <c r="D680" s="18" t="s">
        <v>101</v>
      </c>
      <c r="E680" s="18">
        <v>13</v>
      </c>
    </row>
    <row r="681" spans="1:5" ht="14.25" customHeight="1" x14ac:dyDescent="0.2">
      <c r="A681" s="18" t="s">
        <v>7164</v>
      </c>
      <c r="B681" s="18" t="s">
        <v>7187</v>
      </c>
      <c r="C681" s="18">
        <v>-999</v>
      </c>
      <c r="D681" s="18" t="s">
        <v>7194</v>
      </c>
      <c r="E681" s="18">
        <v>6</v>
      </c>
    </row>
    <row r="682" spans="1:5" ht="14.25" customHeight="1" x14ac:dyDescent="0.2">
      <c r="A682" s="18">
        <v>-99</v>
      </c>
      <c r="B682" s="18" t="s">
        <v>7175</v>
      </c>
      <c r="C682" s="18">
        <v>-999</v>
      </c>
      <c r="D682" s="18">
        <v>-99</v>
      </c>
      <c r="E682" s="18">
        <v>-99</v>
      </c>
    </row>
    <row r="683" spans="1:5" ht="14.25" customHeight="1" x14ac:dyDescent="0.2">
      <c r="A683" s="18">
        <v>17</v>
      </c>
      <c r="B683" s="18">
        <v>2</v>
      </c>
      <c r="C683" s="18">
        <v>2</v>
      </c>
      <c r="D683" s="18">
        <v>1</v>
      </c>
      <c r="E683" s="18" t="s">
        <v>2707</v>
      </c>
    </row>
    <row r="684" spans="1:5" ht="14.25" customHeight="1" x14ac:dyDescent="0.2">
      <c r="A684" s="18">
        <v>6</v>
      </c>
      <c r="B684" s="18" t="s">
        <v>7366</v>
      </c>
      <c r="C684" s="18">
        <v>26</v>
      </c>
      <c r="D684" s="18">
        <v>610</v>
      </c>
      <c r="E684" s="18" t="s">
        <v>2707</v>
      </c>
    </row>
    <row r="685" spans="1:5" ht="14.25" customHeight="1" x14ac:dyDescent="0.2">
      <c r="A685" s="18">
        <v>12</v>
      </c>
      <c r="B685" s="18">
        <v>21112</v>
      </c>
      <c r="C685" s="18">
        <v>2</v>
      </c>
      <c r="D685" s="18">
        <v>8</v>
      </c>
      <c r="E685" s="18">
        <v>13</v>
      </c>
    </row>
    <row r="686" spans="1:5" ht="14.25" customHeight="1" x14ac:dyDescent="0.2">
      <c r="A686" s="18">
        <v>68</v>
      </c>
      <c r="B686" s="118" t="s">
        <v>7294</v>
      </c>
      <c r="C686" s="18">
        <v>23</v>
      </c>
      <c r="D686" s="18" t="s">
        <v>7169</v>
      </c>
      <c r="E686" s="18" t="s">
        <v>101</v>
      </c>
    </row>
    <row r="687" spans="1:5" ht="14.25" customHeight="1" x14ac:dyDescent="0.2">
      <c r="A687" s="18" t="s">
        <v>101</v>
      </c>
      <c r="B687" s="18">
        <v>-99</v>
      </c>
      <c r="C687" s="18">
        <v>2</v>
      </c>
      <c r="D687" s="18" t="s">
        <v>101</v>
      </c>
      <c r="E687" s="18">
        <v>3</v>
      </c>
    </row>
    <row r="688" spans="1:5" ht="14.25" customHeight="1" x14ac:dyDescent="0.2">
      <c r="A688" s="18" t="s">
        <v>7167</v>
      </c>
      <c r="B688" s="18" t="s">
        <v>7205</v>
      </c>
      <c r="C688" s="18">
        <v>2711</v>
      </c>
      <c r="D688" s="18" t="s">
        <v>101</v>
      </c>
      <c r="E688" s="18">
        <v>37</v>
      </c>
    </row>
    <row r="689" spans="1:5" ht="14.25" customHeight="1" x14ac:dyDescent="0.2">
      <c r="A689" s="18">
        <v>10</v>
      </c>
      <c r="B689" s="18" t="s">
        <v>7205</v>
      </c>
      <c r="C689" s="18">
        <v>2</v>
      </c>
      <c r="D689" s="18">
        <v>6</v>
      </c>
      <c r="E689" s="18">
        <v>7</v>
      </c>
    </row>
    <row r="690" spans="1:5" ht="14.25" customHeight="1" x14ac:dyDescent="0.2">
      <c r="A690" s="118" t="s">
        <v>125</v>
      </c>
      <c r="B690" s="18">
        <v>2</v>
      </c>
      <c r="C690" s="18">
        <v>23</v>
      </c>
      <c r="D690" s="18" t="s">
        <v>4993</v>
      </c>
      <c r="E690" s="18">
        <v>12</v>
      </c>
    </row>
    <row r="691" spans="1:5" ht="14.25" customHeight="1" x14ac:dyDescent="0.2">
      <c r="A691" s="18" t="s">
        <v>101</v>
      </c>
      <c r="B691" s="18">
        <v>-999</v>
      </c>
      <c r="C691" s="18">
        <v>-99</v>
      </c>
      <c r="D691" s="18">
        <v>-999</v>
      </c>
      <c r="E691" s="18">
        <v>68</v>
      </c>
    </row>
    <row r="692" spans="1:5" ht="14.25" customHeight="1" x14ac:dyDescent="0.2">
      <c r="A692" s="118" t="s">
        <v>5008</v>
      </c>
      <c r="B692" s="18">
        <v>11</v>
      </c>
      <c r="C692" s="18">
        <v>12</v>
      </c>
      <c r="D692" s="118" t="s">
        <v>7169</v>
      </c>
      <c r="E692" s="18">
        <v>7</v>
      </c>
    </row>
    <row r="693" spans="1:5" ht="14.25" customHeight="1" x14ac:dyDescent="0.2">
      <c r="A693" s="18">
        <v>-99</v>
      </c>
      <c r="B693" s="18">
        <v>-99</v>
      </c>
      <c r="C693" s="18">
        <v>2</v>
      </c>
      <c r="D693" s="18">
        <v>-99</v>
      </c>
      <c r="E693" s="18">
        <v>-99</v>
      </c>
    </row>
    <row r="694" spans="1:5" ht="14.25" customHeight="1" x14ac:dyDescent="0.2">
      <c r="A694" s="18">
        <v>6</v>
      </c>
      <c r="B694" s="18">
        <v>2</v>
      </c>
      <c r="C694" s="18">
        <v>2</v>
      </c>
      <c r="D694" s="18" t="s">
        <v>7165</v>
      </c>
      <c r="E694" s="18">
        <v>8</v>
      </c>
    </row>
    <row r="695" spans="1:5" ht="14.25" customHeight="1" x14ac:dyDescent="0.2">
      <c r="A695" s="18">
        <v>2</v>
      </c>
      <c r="B695" s="18">
        <v>-999</v>
      </c>
      <c r="C695" s="18">
        <v>11</v>
      </c>
      <c r="D695" s="18" t="s">
        <v>101</v>
      </c>
      <c r="E695" s="18" t="s">
        <v>101</v>
      </c>
    </row>
    <row r="696" spans="1:5" ht="14.25" customHeight="1" x14ac:dyDescent="0.2">
      <c r="A696" s="18">
        <v>-99</v>
      </c>
      <c r="B696" s="18">
        <v>-99</v>
      </c>
      <c r="C696" s="18">
        <v>-999</v>
      </c>
      <c r="D696" s="18" t="s">
        <v>7167</v>
      </c>
      <c r="E696" s="18" t="s">
        <v>101</v>
      </c>
    </row>
    <row r="697" spans="1:5" ht="14.25" customHeight="1" x14ac:dyDescent="0.2">
      <c r="A697" s="18">
        <v>-999</v>
      </c>
      <c r="C697" s="18">
        <v>-99</v>
      </c>
      <c r="D697" s="18" t="s">
        <v>101</v>
      </c>
      <c r="E697" s="18">
        <v>13</v>
      </c>
    </row>
    <row r="698" spans="1:5" ht="14.25" customHeight="1" x14ac:dyDescent="0.2">
      <c r="A698" s="18">
        <v>7</v>
      </c>
      <c r="C698" s="18">
        <v>-999</v>
      </c>
      <c r="D698" s="18" t="s">
        <v>101</v>
      </c>
      <c r="E698" s="18">
        <v>7</v>
      </c>
    </row>
    <row r="699" spans="1:5" ht="14.25" customHeight="1" x14ac:dyDescent="0.2">
      <c r="A699" s="18">
        <v>-99</v>
      </c>
      <c r="C699" s="18">
        <v>-999</v>
      </c>
      <c r="D699" s="18">
        <v>-99</v>
      </c>
      <c r="E699" s="18">
        <v>-99</v>
      </c>
    </row>
    <row r="700" spans="1:5" ht="14.25" customHeight="1" x14ac:dyDescent="0.2">
      <c r="A700" s="18">
        <v>-99</v>
      </c>
      <c r="C700" s="18">
        <v>-99</v>
      </c>
      <c r="D700" s="18" t="s">
        <v>101</v>
      </c>
      <c r="E700" s="18">
        <v>-99</v>
      </c>
    </row>
    <row r="701" spans="1:5" ht="14.25" customHeight="1" x14ac:dyDescent="0.2">
      <c r="A701" s="18">
        <v>-999</v>
      </c>
      <c r="D701" s="18" t="s">
        <v>101</v>
      </c>
      <c r="E701" s="18">
        <v>6</v>
      </c>
    </row>
    <row r="702" spans="1:5" ht="14.25" customHeight="1" x14ac:dyDescent="0.2">
      <c r="A702" s="18">
        <v>-999</v>
      </c>
      <c r="D702" s="18">
        <v>-99</v>
      </c>
      <c r="E702" s="18">
        <v>-99</v>
      </c>
    </row>
    <row r="703" spans="1:5" ht="14.25" customHeight="1" x14ac:dyDescent="0.2"/>
    <row r="704" spans="1:5"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1001"/>
  <sheetViews>
    <sheetView workbookViewId="0"/>
  </sheetViews>
  <sheetFormatPr baseColWidth="10" defaultColWidth="14.5" defaultRowHeight="15" customHeight="1" x14ac:dyDescent="0.2"/>
  <cols>
    <col min="1" max="26" width="8.6640625" customWidth="1"/>
  </cols>
  <sheetData>
    <row r="1" spans="1:5" ht="14.25" customHeight="1" x14ac:dyDescent="0.2">
      <c r="A1" s="121" t="s">
        <v>7200</v>
      </c>
      <c r="B1" s="121" t="s">
        <v>7201</v>
      </c>
      <c r="C1" s="121" t="s">
        <v>7202</v>
      </c>
      <c r="D1" s="121" t="s">
        <v>7203</v>
      </c>
      <c r="E1" s="121" t="s">
        <v>7204</v>
      </c>
    </row>
    <row r="2" spans="1:5" ht="14.25" customHeight="1" x14ac:dyDescent="0.2">
      <c r="A2" s="18">
        <v>8</v>
      </c>
      <c r="B2" s="18">
        <v>8</v>
      </c>
      <c r="C2" s="18">
        <v>1</v>
      </c>
      <c r="D2" s="18">
        <v>3</v>
      </c>
      <c r="E2" s="18">
        <v>13</v>
      </c>
    </row>
    <row r="3" spans="1:5" ht="14.25" customHeight="1" x14ac:dyDescent="0.2">
      <c r="A3" s="18">
        <v>-99</v>
      </c>
      <c r="B3" s="18">
        <v>-99</v>
      </c>
      <c r="C3" s="18">
        <v>-99</v>
      </c>
      <c r="D3" s="18">
        <v>-99</v>
      </c>
      <c r="E3" s="18">
        <v>-99</v>
      </c>
    </row>
    <row r="4" spans="1:5" ht="14.25" customHeight="1" x14ac:dyDescent="0.2">
      <c r="A4" s="18">
        <v>37</v>
      </c>
      <c r="B4" s="18" t="s">
        <v>7177</v>
      </c>
      <c r="C4" s="18">
        <v>211</v>
      </c>
      <c r="D4" s="18" t="s">
        <v>7176</v>
      </c>
      <c r="E4" s="18" t="s">
        <v>7175</v>
      </c>
    </row>
    <row r="5" spans="1:5" ht="14.25" customHeight="1" x14ac:dyDescent="0.2">
      <c r="A5" s="18" t="s">
        <v>7181</v>
      </c>
      <c r="B5" s="18" t="s">
        <v>7180</v>
      </c>
      <c r="C5" s="18">
        <v>2</v>
      </c>
      <c r="D5" s="18" t="s">
        <v>7179</v>
      </c>
      <c r="E5" s="18">
        <v>13</v>
      </c>
    </row>
    <row r="6" spans="1:5" ht="14.25" customHeight="1" x14ac:dyDescent="0.2">
      <c r="A6" s="18" t="s">
        <v>7183</v>
      </c>
      <c r="B6" s="18" t="s">
        <v>7178</v>
      </c>
      <c r="C6" s="18">
        <v>3</v>
      </c>
      <c r="D6" s="18" t="s">
        <v>7182</v>
      </c>
      <c r="E6" s="18">
        <v>-99</v>
      </c>
    </row>
    <row r="7" spans="1:5" ht="14.25" customHeight="1" x14ac:dyDescent="0.2">
      <c r="A7" s="18">
        <v>-99</v>
      </c>
      <c r="B7" s="18">
        <v>6</v>
      </c>
      <c r="C7" s="18">
        <v>-99</v>
      </c>
      <c r="D7" s="18" t="s">
        <v>101</v>
      </c>
      <c r="E7" s="18" t="s">
        <v>101</v>
      </c>
    </row>
    <row r="8" spans="1:5" ht="14.25" customHeight="1" x14ac:dyDescent="0.2">
      <c r="A8" s="18">
        <v>12</v>
      </c>
      <c r="B8" s="18">
        <v>-999</v>
      </c>
      <c r="C8" s="18">
        <v>-999</v>
      </c>
      <c r="D8" s="18" t="s">
        <v>125</v>
      </c>
      <c r="E8" s="18">
        <v>-99</v>
      </c>
    </row>
    <row r="9" spans="1:5" ht="14.25" customHeight="1" x14ac:dyDescent="0.2">
      <c r="A9" s="18">
        <v>13</v>
      </c>
      <c r="B9" s="18">
        <v>1</v>
      </c>
      <c r="C9" s="18">
        <v>-999</v>
      </c>
      <c r="D9" s="18" t="s">
        <v>7165</v>
      </c>
      <c r="E9" s="18">
        <v>6</v>
      </c>
    </row>
    <row r="10" spans="1:5" ht="14.25" customHeight="1" x14ac:dyDescent="0.2">
      <c r="A10" s="18">
        <v>8</v>
      </c>
      <c r="B10" s="18" t="s">
        <v>7192</v>
      </c>
      <c r="C10" s="18" t="s">
        <v>7165</v>
      </c>
      <c r="D10" s="18" t="s">
        <v>7191</v>
      </c>
      <c r="E10" s="18" t="s">
        <v>7191</v>
      </c>
    </row>
    <row r="11" spans="1:5" ht="14.25" customHeight="1" x14ac:dyDescent="0.2">
      <c r="A11" s="18">
        <v>-99</v>
      </c>
      <c r="B11" s="18" t="s">
        <v>125</v>
      </c>
      <c r="C11" s="18">
        <v>-99</v>
      </c>
      <c r="D11" s="18">
        <v>-99</v>
      </c>
      <c r="E11" s="18">
        <v>-99</v>
      </c>
    </row>
    <row r="12" spans="1:5" ht="14.25" customHeight="1" x14ac:dyDescent="0.2">
      <c r="A12" s="18">
        <v>6</v>
      </c>
      <c r="B12" s="18" t="s">
        <v>7194</v>
      </c>
      <c r="C12" s="18">
        <v>-999</v>
      </c>
      <c r="D12" s="18" t="s">
        <v>125</v>
      </c>
      <c r="E12" s="18">
        <v>-999</v>
      </c>
    </row>
    <row r="13" spans="1:5" ht="14.25" customHeight="1" x14ac:dyDescent="0.2">
      <c r="A13" s="18">
        <v>-99</v>
      </c>
      <c r="B13" s="18" t="s">
        <v>7178</v>
      </c>
      <c r="C13" s="18">
        <v>2311</v>
      </c>
      <c r="D13" s="18" t="s">
        <v>7187</v>
      </c>
      <c r="E13" s="18">
        <v>67</v>
      </c>
    </row>
    <row r="14" spans="1:5" ht="14.25" customHeight="1" x14ac:dyDescent="0.2">
      <c r="A14" s="18">
        <v>-99</v>
      </c>
      <c r="B14" s="18">
        <v>-99</v>
      </c>
      <c r="C14" s="18">
        <v>-99</v>
      </c>
      <c r="D14" s="18">
        <v>-99</v>
      </c>
      <c r="E14" s="18">
        <v>-99</v>
      </c>
    </row>
    <row r="15" spans="1:5" ht="14.25" customHeight="1" x14ac:dyDescent="0.2">
      <c r="A15" s="18">
        <v>678</v>
      </c>
      <c r="B15" s="18" t="s">
        <v>101</v>
      </c>
      <c r="C15" s="18">
        <v>2</v>
      </c>
      <c r="D15" s="18">
        <v>1</v>
      </c>
      <c r="E15" s="18">
        <v>12</v>
      </c>
    </row>
    <row r="16" spans="1:5" ht="14.25" customHeight="1" x14ac:dyDescent="0.2">
      <c r="A16" s="18">
        <v>12</v>
      </c>
      <c r="B16" s="118" t="s">
        <v>101</v>
      </c>
      <c r="C16" s="18" t="s">
        <v>6913</v>
      </c>
      <c r="D16" s="118" t="s">
        <v>7206</v>
      </c>
      <c r="E16" s="118" t="s">
        <v>7205</v>
      </c>
    </row>
    <row r="17" spans="1:5" ht="14.25" customHeight="1" x14ac:dyDescent="0.2">
      <c r="A17" s="18">
        <v>3612</v>
      </c>
      <c r="B17" s="18" t="s">
        <v>7166</v>
      </c>
      <c r="C17" s="18" t="s">
        <v>7207</v>
      </c>
      <c r="D17" s="18">
        <v>1237</v>
      </c>
      <c r="E17" s="18">
        <v>368</v>
      </c>
    </row>
    <row r="18" spans="1:5" ht="14.25" customHeight="1" x14ac:dyDescent="0.2">
      <c r="A18" s="18">
        <v>68</v>
      </c>
      <c r="B18" s="18" t="s">
        <v>101</v>
      </c>
      <c r="C18" s="18">
        <v>23</v>
      </c>
      <c r="D18" s="18" t="s">
        <v>7213</v>
      </c>
      <c r="E18" s="18" t="s">
        <v>7178</v>
      </c>
    </row>
    <row r="19" spans="1:5" ht="14.25" customHeight="1" x14ac:dyDescent="0.2">
      <c r="A19" s="18">
        <v>-99</v>
      </c>
      <c r="B19" s="18">
        <v>-99</v>
      </c>
      <c r="C19" s="18">
        <v>-99</v>
      </c>
      <c r="D19" s="18">
        <v>-99</v>
      </c>
      <c r="E19" s="18">
        <v>-99</v>
      </c>
    </row>
    <row r="20" spans="1:5" ht="14.25" customHeight="1" x14ac:dyDescent="0.2">
      <c r="A20" s="18">
        <v>66</v>
      </c>
      <c r="B20" s="18" t="s">
        <v>7178</v>
      </c>
      <c r="C20" s="18">
        <v>2</v>
      </c>
      <c r="D20" s="18" t="s">
        <v>7185</v>
      </c>
      <c r="E20" s="18" t="s">
        <v>7222</v>
      </c>
    </row>
    <row r="21" spans="1:5" ht="14.25" customHeight="1" x14ac:dyDescent="0.2">
      <c r="A21" s="18">
        <v>2</v>
      </c>
      <c r="B21" s="18" t="s">
        <v>4417</v>
      </c>
      <c r="C21" s="18">
        <v>10</v>
      </c>
      <c r="D21" s="18" t="s">
        <v>7174</v>
      </c>
      <c r="E21" s="18">
        <v>6</v>
      </c>
    </row>
    <row r="22" spans="1:5" ht="14.25" customHeight="1" x14ac:dyDescent="0.2">
      <c r="A22" s="18">
        <v>37</v>
      </c>
      <c r="B22" s="18">
        <v>2</v>
      </c>
      <c r="C22" s="18">
        <v>2</v>
      </c>
      <c r="D22" s="18" t="s">
        <v>7174</v>
      </c>
      <c r="E22" s="18" t="s">
        <v>7169</v>
      </c>
    </row>
    <row r="23" spans="1:5" ht="14.25" customHeight="1" x14ac:dyDescent="0.2">
      <c r="A23" s="18">
        <v>13</v>
      </c>
      <c r="B23" s="118" t="s">
        <v>101</v>
      </c>
      <c r="C23" s="18">
        <v>2</v>
      </c>
      <c r="D23" s="18" t="s">
        <v>6913</v>
      </c>
      <c r="E23" s="118" t="s">
        <v>101</v>
      </c>
    </row>
    <row r="24" spans="1:5" ht="14.25" customHeight="1" x14ac:dyDescent="0.2">
      <c r="A24" s="18" t="s">
        <v>101</v>
      </c>
      <c r="B24" s="18" t="s">
        <v>4417</v>
      </c>
      <c r="C24" s="18">
        <v>-99</v>
      </c>
      <c r="D24" s="18">
        <v>17</v>
      </c>
      <c r="E24" s="18">
        <v>-999</v>
      </c>
    </row>
    <row r="25" spans="1:5" ht="14.25" customHeight="1" x14ac:dyDescent="0.2">
      <c r="A25" s="18" t="s">
        <v>7178</v>
      </c>
      <c r="B25" s="18">
        <v>-999</v>
      </c>
      <c r="C25" s="18">
        <v>-999</v>
      </c>
      <c r="D25" s="18" t="s">
        <v>7224</v>
      </c>
      <c r="E25" s="18" t="s">
        <v>7181</v>
      </c>
    </row>
    <row r="26" spans="1:5" ht="14.25" customHeight="1" x14ac:dyDescent="0.2">
      <c r="A26" s="18">
        <v>-99</v>
      </c>
      <c r="B26" s="18">
        <v>-99</v>
      </c>
      <c r="C26" s="18">
        <v>-99</v>
      </c>
      <c r="D26" s="18">
        <v>-99</v>
      </c>
      <c r="E26" s="18">
        <v>-99</v>
      </c>
    </row>
    <row r="27" spans="1:5" ht="14.25" customHeight="1" x14ac:dyDescent="0.2">
      <c r="A27" s="18">
        <v>38</v>
      </c>
      <c r="B27" s="18" t="s">
        <v>101</v>
      </c>
      <c r="C27" s="18" t="s">
        <v>7186</v>
      </c>
      <c r="D27" s="18">
        <v>237</v>
      </c>
      <c r="E27" s="18" t="s">
        <v>7184</v>
      </c>
    </row>
    <row r="28" spans="1:5" ht="14.25" customHeight="1" x14ac:dyDescent="0.2">
      <c r="A28" s="18">
        <v>36</v>
      </c>
      <c r="B28" s="18">
        <v>2</v>
      </c>
      <c r="C28" s="18">
        <v>2</v>
      </c>
      <c r="D28" s="18" t="s">
        <v>7205</v>
      </c>
      <c r="E28" s="18">
        <v>1</v>
      </c>
    </row>
    <row r="29" spans="1:5" ht="14.25" customHeight="1" x14ac:dyDescent="0.2">
      <c r="A29" s="18" t="s">
        <v>7181</v>
      </c>
      <c r="B29" s="18">
        <v>7</v>
      </c>
      <c r="C29" s="18">
        <v>-999</v>
      </c>
      <c r="D29" s="18">
        <v>2</v>
      </c>
      <c r="E29" s="18">
        <v>-99</v>
      </c>
    </row>
    <row r="30" spans="1:5" ht="14.25" customHeight="1" x14ac:dyDescent="0.2">
      <c r="A30" s="18" t="s">
        <v>101</v>
      </c>
      <c r="B30" s="18" t="s">
        <v>101</v>
      </c>
      <c r="C30" s="18" t="s">
        <v>7205</v>
      </c>
      <c r="D30" s="18" t="s">
        <v>7226</v>
      </c>
      <c r="E30" s="18" t="s">
        <v>7225</v>
      </c>
    </row>
    <row r="31" spans="1:5" ht="14.25" customHeight="1" x14ac:dyDescent="0.2">
      <c r="A31" s="18">
        <v>-999</v>
      </c>
      <c r="B31" s="18">
        <v>-99</v>
      </c>
      <c r="C31" s="18">
        <v>-99</v>
      </c>
      <c r="D31" s="18">
        <v>-99</v>
      </c>
      <c r="E31" s="18">
        <v>-99</v>
      </c>
    </row>
    <row r="32" spans="1:5" ht="14.25" customHeight="1" x14ac:dyDescent="0.2">
      <c r="A32" s="18">
        <v>67</v>
      </c>
      <c r="B32" s="118" t="s">
        <v>125</v>
      </c>
      <c r="C32" s="18">
        <v>2711</v>
      </c>
      <c r="D32" s="18">
        <v>-99</v>
      </c>
      <c r="E32" s="18" t="s">
        <v>5654</v>
      </c>
    </row>
    <row r="33" spans="1:5" ht="14.25" customHeight="1" x14ac:dyDescent="0.2">
      <c r="A33" s="18" t="s">
        <v>7234</v>
      </c>
      <c r="B33" s="18" t="s">
        <v>101</v>
      </c>
      <c r="C33" s="18">
        <v>12</v>
      </c>
      <c r="D33" s="18" t="s">
        <v>7233</v>
      </c>
      <c r="E33" s="18" t="s">
        <v>7210</v>
      </c>
    </row>
    <row r="34" spans="1:5" ht="14.25" customHeight="1" x14ac:dyDescent="0.2">
      <c r="A34" s="18">
        <v>13</v>
      </c>
      <c r="B34" s="18">
        <v>2</v>
      </c>
      <c r="C34" s="118" t="s">
        <v>7169</v>
      </c>
      <c r="D34" s="18" t="s">
        <v>562</v>
      </c>
      <c r="E34" s="18" t="s">
        <v>5490</v>
      </c>
    </row>
    <row r="35" spans="1:5" ht="14.25" customHeight="1" x14ac:dyDescent="0.2">
      <c r="A35" s="18">
        <v>-99</v>
      </c>
      <c r="B35" s="18" t="s">
        <v>7164</v>
      </c>
      <c r="C35" s="18">
        <v>-99</v>
      </c>
      <c r="D35" s="18" t="s">
        <v>7174</v>
      </c>
      <c r="E35" s="18">
        <v>36</v>
      </c>
    </row>
    <row r="36" spans="1:5" ht="14.25" customHeight="1" x14ac:dyDescent="0.2">
      <c r="A36" s="18">
        <v>-99</v>
      </c>
      <c r="B36" s="18">
        <v>-99</v>
      </c>
      <c r="C36" s="18">
        <v>2</v>
      </c>
      <c r="D36" s="18">
        <v>7</v>
      </c>
      <c r="E36" s="18">
        <v>-99</v>
      </c>
    </row>
    <row r="37" spans="1:5" ht="14.25" customHeight="1" x14ac:dyDescent="0.2">
      <c r="A37" s="18">
        <v>6</v>
      </c>
      <c r="B37" s="18">
        <v>-999</v>
      </c>
      <c r="C37" s="18">
        <v>2</v>
      </c>
      <c r="D37" s="18" t="s">
        <v>7169</v>
      </c>
      <c r="E37" s="18">
        <v>13</v>
      </c>
    </row>
    <row r="38" spans="1:5" ht="14.25" customHeight="1" x14ac:dyDescent="0.2">
      <c r="A38" s="18">
        <v>36</v>
      </c>
      <c r="B38" s="18">
        <v>12</v>
      </c>
      <c r="C38" s="118" t="s">
        <v>7238</v>
      </c>
      <c r="D38" s="118" t="s">
        <v>7187</v>
      </c>
      <c r="E38" s="18" t="s">
        <v>881</v>
      </c>
    </row>
    <row r="39" spans="1:5" ht="14.25" customHeight="1" x14ac:dyDescent="0.2">
      <c r="A39" s="18">
        <v>28</v>
      </c>
      <c r="B39" s="18" t="s">
        <v>7165</v>
      </c>
      <c r="C39" s="18">
        <v>-999</v>
      </c>
      <c r="D39" s="18" t="s">
        <v>7239</v>
      </c>
      <c r="E39" s="18" t="s">
        <v>7199</v>
      </c>
    </row>
    <row r="40" spans="1:5" ht="14.25" customHeight="1" x14ac:dyDescent="0.2">
      <c r="A40" s="18">
        <v>6</v>
      </c>
      <c r="B40" s="18" t="s">
        <v>101</v>
      </c>
      <c r="C40" s="18">
        <v>-999</v>
      </c>
      <c r="D40" s="18">
        <v>6</v>
      </c>
      <c r="E40" s="18" t="s">
        <v>7181</v>
      </c>
    </row>
    <row r="41" spans="1:5" ht="14.25" customHeight="1" x14ac:dyDescent="0.2">
      <c r="A41" s="118" t="s">
        <v>7242</v>
      </c>
      <c r="B41" s="118" t="s">
        <v>101</v>
      </c>
      <c r="C41" s="118">
        <v>23</v>
      </c>
      <c r="D41" s="18" t="s">
        <v>6913</v>
      </c>
      <c r="E41" s="18">
        <v>1</v>
      </c>
    </row>
    <row r="42" spans="1:5" ht="14.25" customHeight="1" x14ac:dyDescent="0.2">
      <c r="A42" s="18">
        <v>7</v>
      </c>
      <c r="B42" s="18" t="s">
        <v>4417</v>
      </c>
      <c r="C42" s="18" t="s">
        <v>7189</v>
      </c>
      <c r="D42" s="18">
        <v>37</v>
      </c>
      <c r="E42" s="18">
        <v>-99</v>
      </c>
    </row>
    <row r="43" spans="1:5" ht="14.25" customHeight="1" x14ac:dyDescent="0.2">
      <c r="A43" s="18">
        <v>8</v>
      </c>
      <c r="B43" s="18">
        <v>2</v>
      </c>
      <c r="C43" s="18">
        <v>-99</v>
      </c>
      <c r="D43" s="18" t="s">
        <v>7228</v>
      </c>
      <c r="E43" s="18">
        <v>1</v>
      </c>
    </row>
    <row r="44" spans="1:5" ht="14.25" customHeight="1" x14ac:dyDescent="0.2">
      <c r="A44" s="18">
        <v>-99</v>
      </c>
      <c r="B44" s="18">
        <v>-99</v>
      </c>
      <c r="C44" s="18">
        <v>-99</v>
      </c>
      <c r="D44" s="18">
        <v>-99</v>
      </c>
      <c r="E44" s="18">
        <v>-999</v>
      </c>
    </row>
    <row r="45" spans="1:5" ht="14.25" customHeight="1" x14ac:dyDescent="0.2">
      <c r="A45" s="18">
        <v>-999</v>
      </c>
      <c r="B45" s="18">
        <v>-99</v>
      </c>
      <c r="C45" s="18">
        <v>-99</v>
      </c>
      <c r="D45" s="18">
        <v>-99</v>
      </c>
      <c r="E45" s="18">
        <v>-99</v>
      </c>
    </row>
    <row r="46" spans="1:5" ht="14.25" customHeight="1" x14ac:dyDescent="0.2">
      <c r="A46" s="18">
        <v>7</v>
      </c>
      <c r="B46" s="18" t="s">
        <v>5654</v>
      </c>
      <c r="C46" s="118" t="s">
        <v>7249</v>
      </c>
      <c r="D46" s="118" t="s">
        <v>7187</v>
      </c>
      <c r="E46" s="118" t="s">
        <v>7178</v>
      </c>
    </row>
    <row r="47" spans="1:5" ht="14.25" customHeight="1" x14ac:dyDescent="0.2">
      <c r="A47" s="18">
        <v>-99</v>
      </c>
      <c r="B47" s="18">
        <v>-99</v>
      </c>
      <c r="C47" s="18">
        <v>-99</v>
      </c>
      <c r="D47" s="18" t="s">
        <v>7174</v>
      </c>
      <c r="E47" s="18" t="s">
        <v>125</v>
      </c>
    </row>
    <row r="48" spans="1:5" ht="14.25" customHeight="1" x14ac:dyDescent="0.2">
      <c r="A48" s="18">
        <v>-99</v>
      </c>
      <c r="B48" s="18">
        <v>-99</v>
      </c>
      <c r="C48" s="18">
        <v>-99</v>
      </c>
      <c r="D48" s="18">
        <v>-99</v>
      </c>
      <c r="E48" s="18">
        <v>-99</v>
      </c>
    </row>
    <row r="49" spans="1:5" ht="14.25" customHeight="1" x14ac:dyDescent="0.2">
      <c r="A49" s="18">
        <v>-99</v>
      </c>
      <c r="B49" s="118" t="s">
        <v>7169</v>
      </c>
      <c r="C49" s="18">
        <v>2</v>
      </c>
      <c r="D49" s="18" t="s">
        <v>6970</v>
      </c>
      <c r="E49" s="18">
        <v>-99</v>
      </c>
    </row>
    <row r="50" spans="1:5" ht="14.25" customHeight="1" x14ac:dyDescent="0.2">
      <c r="A50" s="18">
        <v>6</v>
      </c>
      <c r="B50" s="18" t="s">
        <v>101</v>
      </c>
      <c r="C50" s="18">
        <v>1</v>
      </c>
      <c r="D50" s="18" t="s">
        <v>7228</v>
      </c>
      <c r="E50" s="18" t="s">
        <v>7214</v>
      </c>
    </row>
    <row r="51" spans="1:5" ht="14.25" customHeight="1" x14ac:dyDescent="0.2">
      <c r="A51" s="18" t="s">
        <v>7178</v>
      </c>
      <c r="B51" s="18">
        <v>-99</v>
      </c>
      <c r="C51" s="18">
        <v>-99</v>
      </c>
      <c r="D51" s="18">
        <v>126</v>
      </c>
      <c r="E51" s="18">
        <v>1</v>
      </c>
    </row>
    <row r="52" spans="1:5" ht="14.25" customHeight="1" x14ac:dyDescent="0.2">
      <c r="A52" s="18">
        <v>-99</v>
      </c>
      <c r="B52" s="18">
        <v>-99</v>
      </c>
      <c r="C52" s="18">
        <v>-99</v>
      </c>
      <c r="D52" s="18">
        <v>-99</v>
      </c>
      <c r="E52" s="18">
        <v>-99</v>
      </c>
    </row>
    <row r="53" spans="1:5" ht="14.25" customHeight="1" x14ac:dyDescent="0.2">
      <c r="A53" s="18" t="s">
        <v>7183</v>
      </c>
      <c r="B53" s="18" t="s">
        <v>101</v>
      </c>
      <c r="C53" s="18">
        <v>-99</v>
      </c>
      <c r="D53" s="18" t="s">
        <v>7256</v>
      </c>
      <c r="E53" s="18">
        <v>-99</v>
      </c>
    </row>
    <row r="54" spans="1:5" ht="14.25" customHeight="1" x14ac:dyDescent="0.2">
      <c r="A54" s="18">
        <v>13</v>
      </c>
      <c r="B54" s="18" t="s">
        <v>101</v>
      </c>
      <c r="C54" s="18" t="s">
        <v>7238</v>
      </c>
      <c r="D54" s="18" t="s">
        <v>7168</v>
      </c>
      <c r="E54" s="18" t="s">
        <v>7184</v>
      </c>
    </row>
    <row r="55" spans="1:5" ht="14.25" customHeight="1" x14ac:dyDescent="0.2">
      <c r="A55" s="18">
        <v>12</v>
      </c>
      <c r="B55" s="18" t="s">
        <v>101</v>
      </c>
      <c r="C55" s="18">
        <v>27</v>
      </c>
      <c r="D55" s="18" t="s">
        <v>7258</v>
      </c>
      <c r="E55" s="18" t="s">
        <v>7257</v>
      </c>
    </row>
    <row r="56" spans="1:5" ht="14.25" customHeight="1" x14ac:dyDescent="0.2">
      <c r="A56" s="18" t="s">
        <v>7178</v>
      </c>
      <c r="B56" s="18">
        <v>-99</v>
      </c>
      <c r="C56" s="18">
        <v>-999</v>
      </c>
      <c r="D56" s="18" t="s">
        <v>7262</v>
      </c>
      <c r="E56" s="18" t="s">
        <v>101</v>
      </c>
    </row>
    <row r="57" spans="1:5" ht="14.25" customHeight="1" x14ac:dyDescent="0.2">
      <c r="A57" s="18">
        <v>-99</v>
      </c>
      <c r="B57" s="18">
        <v>-99</v>
      </c>
      <c r="C57" s="18">
        <v>211</v>
      </c>
      <c r="D57" s="18" t="s">
        <v>125</v>
      </c>
      <c r="E57" s="18">
        <v>7</v>
      </c>
    </row>
    <row r="58" spans="1:5" ht="14.25" customHeight="1" x14ac:dyDescent="0.2">
      <c r="A58" s="18">
        <v>6</v>
      </c>
      <c r="B58" s="18" t="s">
        <v>7167</v>
      </c>
      <c r="C58" s="18">
        <v>-99</v>
      </c>
      <c r="D58" s="18" t="s">
        <v>7267</v>
      </c>
      <c r="E58" s="18" t="s">
        <v>7181</v>
      </c>
    </row>
    <row r="59" spans="1:5" ht="14.25" customHeight="1" x14ac:dyDescent="0.2">
      <c r="A59" s="18">
        <v>-99</v>
      </c>
      <c r="B59" s="18">
        <v>-99</v>
      </c>
      <c r="C59" s="18">
        <v>-99</v>
      </c>
      <c r="D59" s="18">
        <v>-99</v>
      </c>
      <c r="E59" s="18">
        <v>-99</v>
      </c>
    </row>
    <row r="60" spans="1:5" ht="14.25" customHeight="1" x14ac:dyDescent="0.2">
      <c r="A60" s="18">
        <v>67</v>
      </c>
      <c r="B60" s="18" t="s">
        <v>101</v>
      </c>
      <c r="C60" s="18">
        <v>2</v>
      </c>
      <c r="D60" s="18" t="s">
        <v>7262</v>
      </c>
      <c r="E60" s="18">
        <v>23</v>
      </c>
    </row>
    <row r="61" spans="1:5" ht="14.25" customHeight="1" x14ac:dyDescent="0.2">
      <c r="A61" s="18">
        <v>6</v>
      </c>
      <c r="B61" s="18" t="s">
        <v>4417</v>
      </c>
      <c r="C61" s="18">
        <v>-999</v>
      </c>
      <c r="D61" s="18">
        <v>12</v>
      </c>
      <c r="E61" s="18">
        <v>-99</v>
      </c>
    </row>
    <row r="62" spans="1:5" ht="14.25" customHeight="1" x14ac:dyDescent="0.2">
      <c r="A62" s="18" t="s">
        <v>101</v>
      </c>
      <c r="B62" s="18" t="s">
        <v>7166</v>
      </c>
      <c r="C62" s="18" t="s">
        <v>101</v>
      </c>
      <c r="D62" s="18">
        <v>126</v>
      </c>
      <c r="E62" s="18">
        <v>-999</v>
      </c>
    </row>
    <row r="63" spans="1:5" ht="14.25" customHeight="1" x14ac:dyDescent="0.2">
      <c r="A63" s="18">
        <v>-99</v>
      </c>
      <c r="B63" s="18">
        <v>-99</v>
      </c>
      <c r="C63" s="18">
        <v>-99</v>
      </c>
      <c r="D63" s="18">
        <v>-99</v>
      </c>
      <c r="E63" s="18">
        <v>-99</v>
      </c>
    </row>
    <row r="64" spans="1:5" ht="14.25" customHeight="1" x14ac:dyDescent="0.2">
      <c r="A64" s="18" t="s">
        <v>7276</v>
      </c>
      <c r="B64" s="18" t="s">
        <v>7180</v>
      </c>
      <c r="C64" s="18">
        <v>236</v>
      </c>
      <c r="D64" s="18" t="s">
        <v>7213</v>
      </c>
      <c r="E64" s="18" t="s">
        <v>7275</v>
      </c>
    </row>
    <row r="65" spans="1:6" ht="14.25" customHeight="1" x14ac:dyDescent="0.2">
      <c r="A65" s="18">
        <v>13</v>
      </c>
      <c r="B65" s="18" t="s">
        <v>7164</v>
      </c>
      <c r="C65" s="18">
        <v>23</v>
      </c>
      <c r="D65" s="18">
        <v>-999</v>
      </c>
      <c r="E65" s="18">
        <v>10</v>
      </c>
    </row>
    <row r="66" spans="1:6" ht="14.25" customHeight="1" x14ac:dyDescent="0.2">
      <c r="A66" s="18">
        <v>6</v>
      </c>
      <c r="B66" s="18" t="s">
        <v>7167</v>
      </c>
      <c r="C66" s="18">
        <v>6</v>
      </c>
      <c r="D66" s="18">
        <v>27</v>
      </c>
      <c r="E66" s="18" t="s">
        <v>4417</v>
      </c>
    </row>
    <row r="67" spans="1:6" ht="14.25" customHeight="1" x14ac:dyDescent="0.2">
      <c r="A67" s="18">
        <v>7</v>
      </c>
      <c r="B67" s="18">
        <v>2</v>
      </c>
      <c r="C67" s="18">
        <v>-999</v>
      </c>
      <c r="D67" s="18">
        <v>136</v>
      </c>
      <c r="E67" s="18">
        <v>-999</v>
      </c>
    </row>
    <row r="68" spans="1:6" ht="14.25" customHeight="1" x14ac:dyDescent="0.2">
      <c r="A68" s="18">
        <v>13</v>
      </c>
      <c r="B68" s="18" t="s">
        <v>101</v>
      </c>
      <c r="C68" s="18" t="s">
        <v>7182</v>
      </c>
      <c r="D68" s="18">
        <v>23</v>
      </c>
      <c r="E68" s="18">
        <v>6</v>
      </c>
    </row>
    <row r="69" spans="1:6" ht="14.25" customHeight="1" x14ac:dyDescent="0.2">
      <c r="A69" s="18">
        <v>6</v>
      </c>
      <c r="B69" s="18" t="s">
        <v>101</v>
      </c>
      <c r="C69" s="18">
        <v>23</v>
      </c>
      <c r="D69" s="18">
        <v>23</v>
      </c>
      <c r="E69" s="18" t="s">
        <v>7169</v>
      </c>
    </row>
    <row r="70" spans="1:6" ht="14.25" customHeight="1" x14ac:dyDescent="0.2">
      <c r="A70" s="18" t="s">
        <v>7178</v>
      </c>
      <c r="B70" s="18" t="s">
        <v>7178</v>
      </c>
      <c r="C70" s="18">
        <v>2</v>
      </c>
      <c r="D70" s="18" t="s">
        <v>7165</v>
      </c>
      <c r="E70" s="18">
        <v>36</v>
      </c>
    </row>
    <row r="71" spans="1:6" ht="14.25" customHeight="1" x14ac:dyDescent="0.2">
      <c r="A71" s="18" t="s">
        <v>7178</v>
      </c>
      <c r="B71" s="18">
        <v>-999</v>
      </c>
      <c r="C71" s="18">
        <v>23</v>
      </c>
      <c r="D71" s="18">
        <v>-999</v>
      </c>
      <c r="E71" s="18" t="s">
        <v>101</v>
      </c>
    </row>
    <row r="72" spans="1:6" ht="14.25" customHeight="1" x14ac:dyDescent="0.2">
      <c r="A72" s="119" t="s">
        <v>7242</v>
      </c>
      <c r="B72" s="119" t="s">
        <v>101</v>
      </c>
      <c r="C72" s="18">
        <v>121112</v>
      </c>
      <c r="D72" s="119" t="s">
        <v>7278</v>
      </c>
      <c r="E72" s="119" t="s">
        <v>6975</v>
      </c>
      <c r="F72" s="119"/>
    </row>
    <row r="73" spans="1:6" ht="14.25" customHeight="1" x14ac:dyDescent="0.2">
      <c r="A73" s="18">
        <v>-99</v>
      </c>
      <c r="B73" s="18">
        <v>-99</v>
      </c>
      <c r="C73" s="18">
        <v>-99</v>
      </c>
      <c r="D73" s="18">
        <v>-99</v>
      </c>
      <c r="E73" s="18">
        <v>-99</v>
      </c>
    </row>
    <row r="74" spans="1:6" ht="14.25" customHeight="1" x14ac:dyDescent="0.2">
      <c r="A74" s="18">
        <v>-99</v>
      </c>
      <c r="B74" s="18">
        <v>-99</v>
      </c>
      <c r="C74" s="18">
        <v>-99</v>
      </c>
      <c r="D74" s="18">
        <v>-99</v>
      </c>
      <c r="E74" s="18">
        <v>-99</v>
      </c>
    </row>
    <row r="75" spans="1:6" ht="14.25" customHeight="1" x14ac:dyDescent="0.2">
      <c r="A75" s="18">
        <v>-99</v>
      </c>
      <c r="B75" s="18">
        <v>-99</v>
      </c>
      <c r="C75" s="18">
        <v>-99</v>
      </c>
      <c r="D75" s="18">
        <v>-99</v>
      </c>
      <c r="E75" s="18">
        <v>-99</v>
      </c>
    </row>
    <row r="76" spans="1:6" ht="14.25" customHeight="1" x14ac:dyDescent="0.2">
      <c r="A76" s="18">
        <v>13</v>
      </c>
      <c r="B76" s="18" t="s">
        <v>101</v>
      </c>
      <c r="C76" s="18">
        <v>-99</v>
      </c>
      <c r="D76" s="18" t="s">
        <v>125</v>
      </c>
      <c r="E76" s="18">
        <v>2</v>
      </c>
    </row>
    <row r="77" spans="1:6" ht="14.25" customHeight="1" x14ac:dyDescent="0.2">
      <c r="A77" s="18">
        <v>7</v>
      </c>
      <c r="B77" s="18">
        <v>36</v>
      </c>
      <c r="C77" s="18">
        <v>2</v>
      </c>
      <c r="D77" s="18" t="s">
        <v>1248</v>
      </c>
      <c r="E77" s="18">
        <v>-999</v>
      </c>
    </row>
    <row r="78" spans="1:6" ht="14.25" customHeight="1" x14ac:dyDescent="0.2">
      <c r="A78" s="18" t="s">
        <v>101</v>
      </c>
      <c r="B78" s="18" t="s">
        <v>101</v>
      </c>
      <c r="C78" s="18">
        <v>-999</v>
      </c>
      <c r="D78" s="18" t="s">
        <v>101</v>
      </c>
      <c r="E78" s="18">
        <v>-999</v>
      </c>
    </row>
    <row r="79" spans="1:6" ht="14.25" customHeight="1" x14ac:dyDescent="0.2">
      <c r="A79" s="18">
        <v>13</v>
      </c>
      <c r="B79" s="18" t="s">
        <v>101</v>
      </c>
      <c r="C79" s="18">
        <v>210</v>
      </c>
      <c r="D79" s="18">
        <v>-999</v>
      </c>
      <c r="E79" s="18" t="s">
        <v>7242</v>
      </c>
    </row>
    <row r="80" spans="1:6" ht="14.25" customHeight="1" x14ac:dyDescent="0.2">
      <c r="A80" s="18">
        <v>712</v>
      </c>
      <c r="B80" s="18" t="s">
        <v>7178</v>
      </c>
      <c r="C80" s="18">
        <v>-99</v>
      </c>
      <c r="D80" s="18" t="s">
        <v>7199</v>
      </c>
      <c r="E80" s="18">
        <v>-999</v>
      </c>
    </row>
    <row r="81" spans="1:5" ht="14.25" customHeight="1" x14ac:dyDescent="0.2">
      <c r="A81" s="18">
        <v>7</v>
      </c>
      <c r="B81" s="18" t="s">
        <v>7178</v>
      </c>
      <c r="C81" s="18">
        <v>12</v>
      </c>
      <c r="D81" s="18" t="s">
        <v>125</v>
      </c>
      <c r="E81" s="18" t="s">
        <v>7192</v>
      </c>
    </row>
    <row r="82" spans="1:5" ht="14.25" customHeight="1" x14ac:dyDescent="0.2">
      <c r="A82" s="18">
        <v>713</v>
      </c>
      <c r="B82" s="118" t="s">
        <v>7283</v>
      </c>
      <c r="C82" s="18">
        <v>12</v>
      </c>
      <c r="D82" s="18" t="s">
        <v>6954</v>
      </c>
      <c r="E82" s="118" t="s">
        <v>7169</v>
      </c>
    </row>
    <row r="83" spans="1:5" ht="14.25" customHeight="1" x14ac:dyDescent="0.2">
      <c r="A83" s="18">
        <v>8</v>
      </c>
      <c r="B83" s="18" t="s">
        <v>101</v>
      </c>
      <c r="C83" s="18">
        <v>26</v>
      </c>
      <c r="D83" s="18" t="s">
        <v>7168</v>
      </c>
      <c r="E83" s="18" t="s">
        <v>7194</v>
      </c>
    </row>
    <row r="84" spans="1:5" ht="14.25" customHeight="1" x14ac:dyDescent="0.2">
      <c r="A84" s="118" t="s">
        <v>7242</v>
      </c>
      <c r="B84" s="118" t="s">
        <v>101</v>
      </c>
      <c r="C84" s="18">
        <v>23</v>
      </c>
      <c r="D84" s="118" t="s">
        <v>7168</v>
      </c>
      <c r="E84" s="18" t="s">
        <v>881</v>
      </c>
    </row>
    <row r="85" spans="1:5" ht="14.25" customHeight="1" x14ac:dyDescent="0.2">
      <c r="A85" s="18">
        <v>13</v>
      </c>
      <c r="B85" s="18" t="s">
        <v>125</v>
      </c>
      <c r="C85" s="18">
        <v>-999</v>
      </c>
      <c r="D85" s="18" t="s">
        <v>7228</v>
      </c>
      <c r="E85" s="18">
        <v>-999</v>
      </c>
    </row>
    <row r="86" spans="1:5" ht="14.25" customHeight="1" x14ac:dyDescent="0.2">
      <c r="A86" s="18">
        <v>6</v>
      </c>
      <c r="B86" s="18" t="s">
        <v>101</v>
      </c>
      <c r="C86" s="18">
        <v>2711</v>
      </c>
      <c r="D86" s="18">
        <v>26</v>
      </c>
      <c r="E86" s="18" t="s">
        <v>7186</v>
      </c>
    </row>
    <row r="87" spans="1:5" ht="14.25" customHeight="1" x14ac:dyDescent="0.2">
      <c r="A87" s="18" t="s">
        <v>101</v>
      </c>
      <c r="B87" s="18" t="s">
        <v>7178</v>
      </c>
      <c r="C87" s="18">
        <v>2</v>
      </c>
      <c r="D87" s="18" t="s">
        <v>7285</v>
      </c>
      <c r="E87" s="18">
        <v>2</v>
      </c>
    </row>
    <row r="88" spans="1:5" ht="14.25" customHeight="1" x14ac:dyDescent="0.2">
      <c r="A88" s="18">
        <v>213</v>
      </c>
      <c r="B88" s="18" t="s">
        <v>7164</v>
      </c>
      <c r="C88" s="18">
        <v>2</v>
      </c>
      <c r="D88" s="18" t="s">
        <v>7287</v>
      </c>
      <c r="E88" s="18">
        <v>6</v>
      </c>
    </row>
    <row r="89" spans="1:5" ht="14.25" customHeight="1" x14ac:dyDescent="0.2">
      <c r="A89" s="18">
        <v>-99</v>
      </c>
      <c r="B89" s="18" t="s">
        <v>101</v>
      </c>
      <c r="C89" s="18">
        <v>-99</v>
      </c>
      <c r="D89" s="18" t="s">
        <v>7205</v>
      </c>
      <c r="E89" s="18">
        <v>810</v>
      </c>
    </row>
    <row r="90" spans="1:5" ht="14.25" customHeight="1" x14ac:dyDescent="0.2">
      <c r="A90" s="18">
        <v>-99</v>
      </c>
      <c r="B90" s="18">
        <v>-99</v>
      </c>
      <c r="C90" s="18">
        <v>-99</v>
      </c>
      <c r="D90" s="18">
        <v>-99</v>
      </c>
      <c r="E90" s="18">
        <v>-99</v>
      </c>
    </row>
    <row r="91" spans="1:5" ht="14.25" customHeight="1" x14ac:dyDescent="0.2">
      <c r="A91" s="18">
        <v>111</v>
      </c>
      <c r="B91" s="18">
        <v>168</v>
      </c>
      <c r="C91" s="18">
        <v>211</v>
      </c>
      <c r="D91" s="18" t="s">
        <v>7288</v>
      </c>
      <c r="E91" s="18">
        <v>178</v>
      </c>
    </row>
    <row r="92" spans="1:5" ht="14.25" customHeight="1" x14ac:dyDescent="0.2">
      <c r="A92" s="18">
        <v>7</v>
      </c>
      <c r="B92" s="18">
        <v>2</v>
      </c>
      <c r="C92" s="18">
        <v>-999</v>
      </c>
      <c r="D92" s="18" t="s">
        <v>7176</v>
      </c>
      <c r="E92" s="18">
        <v>23</v>
      </c>
    </row>
    <row r="93" spans="1:5" ht="14.25" customHeight="1" x14ac:dyDescent="0.2">
      <c r="A93" s="18">
        <v>6</v>
      </c>
      <c r="B93" s="18">
        <v>-999</v>
      </c>
      <c r="C93" s="18">
        <v>211</v>
      </c>
      <c r="D93" s="18" t="s">
        <v>7223</v>
      </c>
      <c r="E93" s="18">
        <v>13</v>
      </c>
    </row>
    <row r="94" spans="1:5" ht="14.25" customHeight="1" x14ac:dyDescent="0.2">
      <c r="A94" s="18">
        <v>3</v>
      </c>
      <c r="B94" s="18">
        <v>10</v>
      </c>
      <c r="C94" s="18">
        <v>12</v>
      </c>
      <c r="D94" s="18">
        <v>6</v>
      </c>
      <c r="E94" s="18">
        <v>6</v>
      </c>
    </row>
    <row r="95" spans="1:5" ht="14.25" customHeight="1" x14ac:dyDescent="0.2">
      <c r="A95" s="18">
        <v>2</v>
      </c>
      <c r="B95" s="18" t="s">
        <v>101</v>
      </c>
      <c r="C95" s="18">
        <v>211</v>
      </c>
      <c r="D95" s="18">
        <v>-999</v>
      </c>
      <c r="E95" s="18">
        <v>-999</v>
      </c>
    </row>
    <row r="96" spans="1:5" ht="14.25" customHeight="1" x14ac:dyDescent="0.2">
      <c r="A96" s="18">
        <v>6</v>
      </c>
      <c r="B96" s="18" t="s">
        <v>101</v>
      </c>
      <c r="C96" s="18">
        <v>-99</v>
      </c>
      <c r="D96" s="18" t="s">
        <v>7212</v>
      </c>
      <c r="E96" s="18">
        <v>13</v>
      </c>
    </row>
    <row r="97" spans="1:5" ht="14.25" customHeight="1" x14ac:dyDescent="0.2">
      <c r="A97" s="18">
        <v>78</v>
      </c>
      <c r="B97" s="18" t="s">
        <v>7214</v>
      </c>
      <c r="C97" s="18">
        <v>23</v>
      </c>
      <c r="D97" s="18" t="s">
        <v>7212</v>
      </c>
      <c r="E97" s="18" t="s">
        <v>7168</v>
      </c>
    </row>
    <row r="98" spans="1:5" ht="14.25" customHeight="1" x14ac:dyDescent="0.2">
      <c r="A98" s="18">
        <v>168</v>
      </c>
      <c r="B98" s="18" t="s">
        <v>101</v>
      </c>
      <c r="C98" s="18">
        <v>2</v>
      </c>
      <c r="D98" s="18">
        <v>129</v>
      </c>
      <c r="E98" s="18" t="s">
        <v>101</v>
      </c>
    </row>
    <row r="99" spans="1:5" ht="14.25" customHeight="1" x14ac:dyDescent="0.2">
      <c r="A99" s="18">
        <v>13</v>
      </c>
      <c r="B99" s="118" t="s">
        <v>7266</v>
      </c>
      <c r="C99" s="118" t="s">
        <v>7169</v>
      </c>
      <c r="D99" s="18" t="s">
        <v>6911</v>
      </c>
      <c r="E99" s="118" t="s">
        <v>7164</v>
      </c>
    </row>
    <row r="100" spans="1:5" ht="14.25" customHeight="1" x14ac:dyDescent="0.2">
      <c r="A100" s="18">
        <v>1</v>
      </c>
      <c r="B100" s="18">
        <v>2</v>
      </c>
      <c r="C100" s="18">
        <v>-999</v>
      </c>
      <c r="D100" s="18">
        <v>-999</v>
      </c>
      <c r="E100" s="18">
        <v>-99</v>
      </c>
    </row>
    <row r="101" spans="1:5" ht="14.25" customHeight="1" x14ac:dyDescent="0.2">
      <c r="A101" s="18">
        <v>6</v>
      </c>
      <c r="B101" s="18" t="s">
        <v>7178</v>
      </c>
      <c r="C101" s="18">
        <v>12</v>
      </c>
      <c r="D101" s="18">
        <v>1</v>
      </c>
      <c r="E101" s="18" t="s">
        <v>101</v>
      </c>
    </row>
    <row r="102" spans="1:5" ht="14.25" customHeight="1" x14ac:dyDescent="0.2">
      <c r="A102" s="18">
        <v>7</v>
      </c>
      <c r="B102" s="18">
        <v>3</v>
      </c>
      <c r="C102" s="18">
        <v>2</v>
      </c>
      <c r="D102" s="18">
        <v>12</v>
      </c>
      <c r="E102" s="18">
        <v>7</v>
      </c>
    </row>
    <row r="103" spans="1:5" ht="14.25" customHeight="1" x14ac:dyDescent="0.2">
      <c r="A103" s="18" t="s">
        <v>7164</v>
      </c>
      <c r="B103" s="18">
        <v>-99</v>
      </c>
      <c r="C103" s="18">
        <v>-99</v>
      </c>
      <c r="D103" s="18" t="s">
        <v>7168</v>
      </c>
      <c r="E103" s="18" t="s">
        <v>101</v>
      </c>
    </row>
    <row r="104" spans="1:5" ht="14.25" customHeight="1" x14ac:dyDescent="0.2">
      <c r="A104" s="18">
        <v>7</v>
      </c>
      <c r="B104" s="18">
        <v>10</v>
      </c>
      <c r="C104" s="18">
        <v>-99</v>
      </c>
      <c r="D104" s="18">
        <v>-99</v>
      </c>
      <c r="E104" s="18">
        <v>-999</v>
      </c>
    </row>
    <row r="105" spans="1:5" ht="14.25" customHeight="1" x14ac:dyDescent="0.2">
      <c r="A105" s="18">
        <v>-99</v>
      </c>
      <c r="B105" s="18">
        <v>-99</v>
      </c>
      <c r="C105" s="18">
        <v>-99</v>
      </c>
      <c r="D105" s="18">
        <v>-99</v>
      </c>
      <c r="E105" s="18">
        <v>-99</v>
      </c>
    </row>
    <row r="106" spans="1:5" ht="14.25" customHeight="1" x14ac:dyDescent="0.2">
      <c r="A106" s="18">
        <v>6</v>
      </c>
      <c r="B106" s="18" t="s">
        <v>101</v>
      </c>
      <c r="C106" s="18">
        <v>26</v>
      </c>
      <c r="D106" s="18">
        <v>267</v>
      </c>
      <c r="E106" s="18">
        <v>16</v>
      </c>
    </row>
    <row r="107" spans="1:5" ht="14.25" customHeight="1" x14ac:dyDescent="0.2">
      <c r="A107" s="18">
        <v>13</v>
      </c>
      <c r="B107" s="18" t="s">
        <v>7169</v>
      </c>
      <c r="C107" s="18">
        <v>-999</v>
      </c>
      <c r="D107" s="18" t="s">
        <v>125</v>
      </c>
      <c r="E107" s="18">
        <v>1</v>
      </c>
    </row>
    <row r="108" spans="1:5" ht="14.25" customHeight="1" x14ac:dyDescent="0.2">
      <c r="A108" s="18">
        <v>13</v>
      </c>
      <c r="B108" s="18">
        <v>-99</v>
      </c>
      <c r="C108" s="18">
        <v>-99</v>
      </c>
      <c r="D108" s="18">
        <v>-99</v>
      </c>
      <c r="E108" s="18">
        <v>-999</v>
      </c>
    </row>
    <row r="109" spans="1:5" ht="14.25" customHeight="1" x14ac:dyDescent="0.2">
      <c r="A109" s="18">
        <v>68</v>
      </c>
      <c r="B109" s="18">
        <v>-99</v>
      </c>
      <c r="C109" s="18">
        <v>2</v>
      </c>
      <c r="D109" s="18" t="s">
        <v>7262</v>
      </c>
      <c r="E109" s="18" t="s">
        <v>7165</v>
      </c>
    </row>
    <row r="110" spans="1:5" ht="14.25" customHeight="1" x14ac:dyDescent="0.2">
      <c r="A110" s="18">
        <v>7</v>
      </c>
      <c r="B110" s="18" t="s">
        <v>7299</v>
      </c>
      <c r="C110" s="18">
        <v>23</v>
      </c>
      <c r="D110" s="18" t="s">
        <v>7164</v>
      </c>
      <c r="E110" s="18">
        <v>6</v>
      </c>
    </row>
    <row r="111" spans="1:5" ht="14.25" customHeight="1" x14ac:dyDescent="0.2">
      <c r="A111" s="18">
        <v>8</v>
      </c>
      <c r="B111" s="18" t="s">
        <v>7237</v>
      </c>
      <c r="C111" s="18">
        <v>211</v>
      </c>
      <c r="D111" s="18">
        <v>2</v>
      </c>
      <c r="E111" s="18">
        <v>167</v>
      </c>
    </row>
    <row r="112" spans="1:5" ht="14.25" customHeight="1" x14ac:dyDescent="0.2">
      <c r="A112" s="18">
        <v>6</v>
      </c>
      <c r="B112" s="18" t="s">
        <v>101</v>
      </c>
      <c r="C112" s="18">
        <v>12</v>
      </c>
      <c r="D112" s="18">
        <v>2</v>
      </c>
      <c r="E112" s="18">
        <v>2</v>
      </c>
    </row>
    <row r="113" spans="1:5" ht="14.25" customHeight="1" x14ac:dyDescent="0.2">
      <c r="A113" s="18">
        <v>-99</v>
      </c>
      <c r="B113" s="18">
        <v>-99</v>
      </c>
      <c r="C113" s="18">
        <v>-99</v>
      </c>
      <c r="D113" s="18">
        <v>-99</v>
      </c>
      <c r="E113" s="18">
        <v>-99</v>
      </c>
    </row>
    <row r="114" spans="1:5" ht="14.25" customHeight="1" x14ac:dyDescent="0.2">
      <c r="A114" s="18">
        <v>13</v>
      </c>
      <c r="B114" s="18">
        <v>236</v>
      </c>
      <c r="C114" s="18">
        <v>610</v>
      </c>
      <c r="D114" s="18">
        <v>23</v>
      </c>
      <c r="E114" s="18">
        <v>6</v>
      </c>
    </row>
    <row r="115" spans="1:5" ht="14.25" customHeight="1" x14ac:dyDescent="0.2">
      <c r="A115" s="18">
        <v>7</v>
      </c>
      <c r="B115" s="18">
        <v>2</v>
      </c>
      <c r="C115" s="18">
        <v>2</v>
      </c>
      <c r="D115" s="18">
        <v>12</v>
      </c>
      <c r="E115" s="18">
        <v>-999</v>
      </c>
    </row>
    <row r="116" spans="1:5" ht="14.25" customHeight="1" x14ac:dyDescent="0.2">
      <c r="A116" s="18">
        <v>3</v>
      </c>
      <c r="B116" s="18" t="s">
        <v>7192</v>
      </c>
      <c r="C116" s="18">
        <v>-99</v>
      </c>
      <c r="D116" s="18" t="s">
        <v>7228</v>
      </c>
      <c r="E116" s="18" t="s">
        <v>7218</v>
      </c>
    </row>
    <row r="117" spans="1:5" ht="14.25" customHeight="1" x14ac:dyDescent="0.2">
      <c r="A117" s="18">
        <v>7</v>
      </c>
      <c r="B117" s="18">
        <v>3</v>
      </c>
      <c r="C117" s="18">
        <v>26</v>
      </c>
      <c r="D117" s="18" t="s">
        <v>125</v>
      </c>
      <c r="E117" s="18">
        <v>11</v>
      </c>
    </row>
    <row r="118" spans="1:5" ht="14.25" customHeight="1" x14ac:dyDescent="0.2">
      <c r="A118" s="18">
        <v>12</v>
      </c>
      <c r="B118" s="118" t="s">
        <v>7178</v>
      </c>
      <c r="C118" s="18">
        <v>-99</v>
      </c>
      <c r="D118" s="118" t="s">
        <v>7168</v>
      </c>
      <c r="E118" s="18" t="s">
        <v>881</v>
      </c>
    </row>
    <row r="119" spans="1:5" ht="14.25" customHeight="1" x14ac:dyDescent="0.2">
      <c r="A119" s="18">
        <v>-99</v>
      </c>
      <c r="B119" s="18">
        <v>-99</v>
      </c>
      <c r="C119" s="18">
        <v>-99</v>
      </c>
      <c r="D119" s="18">
        <v>-99</v>
      </c>
      <c r="E119" s="18">
        <v>-99</v>
      </c>
    </row>
    <row r="120" spans="1:5" ht="14.25" customHeight="1" x14ac:dyDescent="0.2">
      <c r="A120" s="18">
        <v>7</v>
      </c>
      <c r="B120" s="118" t="s">
        <v>4417</v>
      </c>
      <c r="C120" s="18">
        <v>-99</v>
      </c>
      <c r="D120" s="18">
        <v>-99</v>
      </c>
      <c r="E120" s="18" t="s">
        <v>562</v>
      </c>
    </row>
    <row r="121" spans="1:5" ht="14.25" customHeight="1" x14ac:dyDescent="0.2">
      <c r="A121" s="18">
        <v>8</v>
      </c>
      <c r="B121" s="18" t="s">
        <v>7180</v>
      </c>
      <c r="C121" s="18">
        <v>-999</v>
      </c>
      <c r="D121" s="18">
        <v>2</v>
      </c>
      <c r="E121" s="18">
        <v>7</v>
      </c>
    </row>
    <row r="122" spans="1:5" ht="14.25" customHeight="1" x14ac:dyDescent="0.2">
      <c r="A122" s="18">
        <v>6</v>
      </c>
      <c r="B122" s="18" t="s">
        <v>7305</v>
      </c>
      <c r="C122" s="18">
        <v>12</v>
      </c>
      <c r="D122" s="18">
        <v>23</v>
      </c>
      <c r="E122" s="18">
        <v>-999</v>
      </c>
    </row>
    <row r="123" spans="1:5" ht="14.25" customHeight="1" x14ac:dyDescent="0.2">
      <c r="A123" s="18">
        <v>12</v>
      </c>
      <c r="B123" s="18" t="s">
        <v>7192</v>
      </c>
      <c r="C123" s="18">
        <v>212</v>
      </c>
      <c r="D123" s="18" t="s">
        <v>7194</v>
      </c>
      <c r="E123" s="18">
        <v>2</v>
      </c>
    </row>
    <row r="124" spans="1:5" ht="14.25" customHeight="1" x14ac:dyDescent="0.2">
      <c r="A124" s="18">
        <v>-99</v>
      </c>
      <c r="B124" s="18">
        <v>-99</v>
      </c>
      <c r="C124" s="18">
        <v>-99</v>
      </c>
      <c r="D124" s="18">
        <v>-99</v>
      </c>
      <c r="E124" s="18">
        <v>-999</v>
      </c>
    </row>
    <row r="125" spans="1:5" ht="14.25" customHeight="1" x14ac:dyDescent="0.2">
      <c r="A125" s="18">
        <v>11</v>
      </c>
      <c r="B125" s="18">
        <v>123</v>
      </c>
      <c r="C125" s="18">
        <v>23</v>
      </c>
      <c r="D125" s="118" t="s">
        <v>7306</v>
      </c>
      <c r="E125" s="18" t="s">
        <v>881</v>
      </c>
    </row>
    <row r="126" spans="1:5" ht="14.25" customHeight="1" x14ac:dyDescent="0.2">
      <c r="A126" s="18">
        <v>712</v>
      </c>
      <c r="B126" s="18" t="s">
        <v>7178</v>
      </c>
      <c r="C126" s="18">
        <v>23</v>
      </c>
      <c r="D126" s="18" t="s">
        <v>7168</v>
      </c>
      <c r="E126" s="18">
        <v>36</v>
      </c>
    </row>
    <row r="127" spans="1:5" ht="14.25" customHeight="1" x14ac:dyDescent="0.2">
      <c r="A127" s="18">
        <v>7</v>
      </c>
      <c r="B127" s="18">
        <v>-999</v>
      </c>
      <c r="C127" s="18">
        <v>2</v>
      </c>
      <c r="D127" s="18" t="s">
        <v>7168</v>
      </c>
      <c r="E127" s="18">
        <v>3610</v>
      </c>
    </row>
    <row r="128" spans="1:5" ht="14.25" customHeight="1" x14ac:dyDescent="0.2">
      <c r="A128" s="18" t="s">
        <v>7312</v>
      </c>
      <c r="B128" s="18" t="s">
        <v>7197</v>
      </c>
      <c r="C128" s="18">
        <v>26</v>
      </c>
      <c r="D128" s="18" t="s">
        <v>7311</v>
      </c>
      <c r="E128" s="18" t="s">
        <v>7310</v>
      </c>
    </row>
    <row r="129" spans="1:5" ht="14.25" customHeight="1" x14ac:dyDescent="0.2">
      <c r="A129" s="18" t="s">
        <v>101</v>
      </c>
      <c r="B129" s="18" t="s">
        <v>7181</v>
      </c>
      <c r="C129" s="18">
        <v>-999</v>
      </c>
      <c r="D129" s="18">
        <v>-999</v>
      </c>
      <c r="E129" s="18">
        <v>8</v>
      </c>
    </row>
    <row r="130" spans="1:5" ht="14.25" customHeight="1" x14ac:dyDescent="0.2">
      <c r="A130" s="18">
        <v>7</v>
      </c>
      <c r="B130" s="18" t="s">
        <v>7169</v>
      </c>
      <c r="C130" s="18">
        <v>12</v>
      </c>
      <c r="D130" s="18">
        <v>2</v>
      </c>
      <c r="E130" s="18">
        <v>36</v>
      </c>
    </row>
    <row r="131" spans="1:5" ht="14.25" customHeight="1" x14ac:dyDescent="0.2">
      <c r="A131" s="18">
        <v>-99</v>
      </c>
      <c r="B131" s="118" t="s">
        <v>101</v>
      </c>
      <c r="C131" s="18">
        <v>2</v>
      </c>
      <c r="D131" s="118" t="s">
        <v>6993</v>
      </c>
      <c r="E131" s="18">
        <v>6</v>
      </c>
    </row>
    <row r="132" spans="1:5" ht="14.25" customHeight="1" x14ac:dyDescent="0.2">
      <c r="A132" s="18">
        <v>3</v>
      </c>
      <c r="B132" s="18" t="s">
        <v>101</v>
      </c>
      <c r="C132" s="18">
        <v>2</v>
      </c>
      <c r="D132" s="18" t="s">
        <v>125</v>
      </c>
      <c r="E132" s="18" t="s">
        <v>101</v>
      </c>
    </row>
    <row r="133" spans="1:5" ht="14.25" customHeight="1" x14ac:dyDescent="0.2">
      <c r="A133" s="18">
        <v>3</v>
      </c>
      <c r="B133" s="18" t="s">
        <v>101</v>
      </c>
      <c r="C133" s="18">
        <v>2711</v>
      </c>
      <c r="D133" s="18" t="s">
        <v>125</v>
      </c>
      <c r="E133" s="18" t="s">
        <v>7205</v>
      </c>
    </row>
    <row r="134" spans="1:5" ht="14.25" customHeight="1" x14ac:dyDescent="0.2">
      <c r="A134" s="18">
        <v>6</v>
      </c>
      <c r="B134" s="18" t="s">
        <v>7169</v>
      </c>
      <c r="C134" s="18">
        <v>26</v>
      </c>
      <c r="D134" s="18">
        <v>21112</v>
      </c>
      <c r="E134" s="18">
        <v>6</v>
      </c>
    </row>
    <row r="135" spans="1:5" ht="14.25" customHeight="1" x14ac:dyDescent="0.2">
      <c r="A135" s="18">
        <v>-99</v>
      </c>
      <c r="B135" s="18" t="s">
        <v>101</v>
      </c>
      <c r="C135" s="18">
        <v>26</v>
      </c>
      <c r="D135" s="18" t="s">
        <v>125</v>
      </c>
      <c r="E135" s="18">
        <v>6</v>
      </c>
    </row>
    <row r="136" spans="1:5" ht="14.25" customHeight="1" x14ac:dyDescent="0.2">
      <c r="A136" s="18">
        <v>-999</v>
      </c>
      <c r="B136" s="18">
        <v>-999</v>
      </c>
      <c r="C136" s="18">
        <v>23</v>
      </c>
      <c r="D136" s="18" t="s">
        <v>7185</v>
      </c>
      <c r="E136" s="18">
        <v>-999</v>
      </c>
    </row>
    <row r="137" spans="1:5" ht="14.25" customHeight="1" x14ac:dyDescent="0.2">
      <c r="A137" s="118" t="s">
        <v>101</v>
      </c>
      <c r="B137" s="118" t="s">
        <v>101</v>
      </c>
      <c r="C137" s="18">
        <v>1</v>
      </c>
      <c r="D137" s="18" t="s">
        <v>881</v>
      </c>
      <c r="E137" s="118" t="s">
        <v>7164</v>
      </c>
    </row>
    <row r="138" spans="1:5" ht="14.25" customHeight="1" x14ac:dyDescent="0.2">
      <c r="A138" s="18">
        <v>27</v>
      </c>
      <c r="B138" s="18" t="s">
        <v>101</v>
      </c>
      <c r="C138" s="18">
        <v>23</v>
      </c>
      <c r="D138" s="18" t="s">
        <v>7308</v>
      </c>
      <c r="E138" s="18">
        <v>1610</v>
      </c>
    </row>
    <row r="139" spans="1:5" ht="14.25" customHeight="1" x14ac:dyDescent="0.2">
      <c r="A139" s="18">
        <v>-99</v>
      </c>
      <c r="B139" s="18">
        <v>3710</v>
      </c>
      <c r="C139" s="18">
        <v>1211</v>
      </c>
      <c r="D139" s="18">
        <v>-99</v>
      </c>
      <c r="E139" s="18">
        <v>-99</v>
      </c>
    </row>
    <row r="140" spans="1:5" ht="14.25" customHeight="1" x14ac:dyDescent="0.2">
      <c r="A140" s="18">
        <v>13</v>
      </c>
      <c r="B140" s="18" t="s">
        <v>101</v>
      </c>
      <c r="C140" s="18">
        <v>2711</v>
      </c>
      <c r="D140" s="18" t="s">
        <v>7228</v>
      </c>
      <c r="E140" s="18">
        <v>-99</v>
      </c>
    </row>
    <row r="141" spans="1:5" ht="14.25" customHeight="1" x14ac:dyDescent="0.2">
      <c r="A141" s="18" t="s">
        <v>101</v>
      </c>
      <c r="B141" s="18">
        <v>2</v>
      </c>
      <c r="C141" s="18">
        <v>-999</v>
      </c>
      <c r="D141" s="18">
        <v>-999</v>
      </c>
      <c r="E141" s="18">
        <v>-999</v>
      </c>
    </row>
    <row r="142" spans="1:5" ht="14.25" customHeight="1" x14ac:dyDescent="0.2">
      <c r="A142" s="18">
        <v>-99</v>
      </c>
      <c r="B142" s="18">
        <v>-99</v>
      </c>
      <c r="C142" s="18">
        <v>-99</v>
      </c>
      <c r="D142" s="18" t="s">
        <v>125</v>
      </c>
      <c r="E142" s="18" t="s">
        <v>125</v>
      </c>
    </row>
    <row r="143" spans="1:5" ht="14.25" customHeight="1" x14ac:dyDescent="0.2">
      <c r="A143" s="18">
        <v>8</v>
      </c>
      <c r="B143" s="18">
        <v>23</v>
      </c>
      <c r="C143" s="18">
        <v>23</v>
      </c>
      <c r="D143" s="18" t="s">
        <v>7228</v>
      </c>
      <c r="E143" s="18">
        <v>2</v>
      </c>
    </row>
    <row r="144" spans="1:5" ht="14.25" customHeight="1" x14ac:dyDescent="0.2">
      <c r="A144" s="18">
        <v>68</v>
      </c>
      <c r="B144" s="18" t="s">
        <v>7169</v>
      </c>
      <c r="C144" s="18" t="s">
        <v>101</v>
      </c>
      <c r="D144" s="18">
        <v>2</v>
      </c>
      <c r="E144" s="18">
        <v>12</v>
      </c>
    </row>
    <row r="145" spans="1:5" ht="14.25" customHeight="1" x14ac:dyDescent="0.2">
      <c r="A145" s="18">
        <v>6</v>
      </c>
      <c r="B145" s="18">
        <v>26</v>
      </c>
      <c r="C145" s="18">
        <v>13</v>
      </c>
      <c r="D145" s="18" t="s">
        <v>7175</v>
      </c>
      <c r="E145" s="18" t="s">
        <v>101</v>
      </c>
    </row>
    <row r="146" spans="1:5" ht="14.25" customHeight="1" x14ac:dyDescent="0.2">
      <c r="A146" s="18">
        <v>-99</v>
      </c>
      <c r="B146" s="18">
        <v>-99</v>
      </c>
      <c r="C146" s="18">
        <v>-99</v>
      </c>
      <c r="D146" s="18">
        <v>-99</v>
      </c>
      <c r="E146" s="18">
        <v>-99</v>
      </c>
    </row>
    <row r="147" spans="1:5" ht="14.25" customHeight="1" x14ac:dyDescent="0.2">
      <c r="A147" s="18">
        <v>6</v>
      </c>
      <c r="B147" s="18" t="s">
        <v>7178</v>
      </c>
      <c r="C147" s="18">
        <v>2310</v>
      </c>
      <c r="D147" s="18" t="s">
        <v>7168</v>
      </c>
      <c r="E147" s="18" t="s">
        <v>101</v>
      </c>
    </row>
    <row r="148" spans="1:5" ht="14.25" customHeight="1" x14ac:dyDescent="0.2">
      <c r="A148" s="18">
        <v>6</v>
      </c>
      <c r="B148" s="18">
        <v>18</v>
      </c>
      <c r="C148" s="18">
        <v>26</v>
      </c>
      <c r="D148" s="119" t="s">
        <v>7228</v>
      </c>
      <c r="E148" s="18" t="s">
        <v>6974</v>
      </c>
    </row>
    <row r="149" spans="1:5" ht="14.25" customHeight="1" x14ac:dyDescent="0.2">
      <c r="A149" s="18">
        <v>13</v>
      </c>
      <c r="B149" s="18">
        <v>12</v>
      </c>
      <c r="C149" s="18">
        <v>2</v>
      </c>
      <c r="D149" s="18" t="s">
        <v>125</v>
      </c>
      <c r="E149" s="18" t="s">
        <v>125</v>
      </c>
    </row>
    <row r="150" spans="1:5" ht="14.25" customHeight="1" x14ac:dyDescent="0.2">
      <c r="A150" s="18">
        <v>-99</v>
      </c>
      <c r="B150" s="18">
        <v>-99</v>
      </c>
      <c r="C150" s="18">
        <v>-99</v>
      </c>
      <c r="D150" s="18">
        <v>-99</v>
      </c>
      <c r="E150" s="18">
        <v>-99</v>
      </c>
    </row>
    <row r="151" spans="1:5" ht="14.25" customHeight="1" x14ac:dyDescent="0.2">
      <c r="A151" s="18" t="s">
        <v>7242</v>
      </c>
      <c r="B151" s="18" t="s">
        <v>101</v>
      </c>
      <c r="C151" s="18">
        <v>-999</v>
      </c>
      <c r="D151" s="18" t="s">
        <v>101</v>
      </c>
      <c r="E151" s="18">
        <v>6</v>
      </c>
    </row>
    <row r="152" spans="1:5" ht="14.25" customHeight="1" x14ac:dyDescent="0.2">
      <c r="A152" s="18" t="s">
        <v>7214</v>
      </c>
      <c r="B152" s="18" t="s">
        <v>7237</v>
      </c>
      <c r="C152" s="18">
        <v>-99</v>
      </c>
      <c r="D152" s="18" t="s">
        <v>7322</v>
      </c>
      <c r="E152" s="18">
        <v>-99</v>
      </c>
    </row>
    <row r="153" spans="1:5" ht="14.25" customHeight="1" x14ac:dyDescent="0.2">
      <c r="A153" s="18">
        <v>-99</v>
      </c>
      <c r="B153" s="18">
        <v>-99</v>
      </c>
      <c r="C153" s="18">
        <v>-99</v>
      </c>
      <c r="D153" s="18">
        <v>-99</v>
      </c>
      <c r="E153" s="18">
        <v>-99</v>
      </c>
    </row>
    <row r="154" spans="1:5" ht="14.25" customHeight="1" x14ac:dyDescent="0.2">
      <c r="A154" s="18">
        <v>7</v>
      </c>
      <c r="B154" s="18" t="s">
        <v>101</v>
      </c>
      <c r="C154" s="18">
        <v>2</v>
      </c>
      <c r="D154" s="18" t="s">
        <v>7205</v>
      </c>
      <c r="E154" s="18">
        <v>-999</v>
      </c>
    </row>
    <row r="155" spans="1:5" ht="14.25" customHeight="1" x14ac:dyDescent="0.2">
      <c r="A155" s="18">
        <v>-99</v>
      </c>
      <c r="B155" s="18">
        <v>-999</v>
      </c>
      <c r="C155" s="18" t="s">
        <v>101</v>
      </c>
      <c r="D155" s="18">
        <v>-99</v>
      </c>
      <c r="E155" s="18" t="s">
        <v>101</v>
      </c>
    </row>
    <row r="156" spans="1:5" ht="14.25" customHeight="1" x14ac:dyDescent="0.2">
      <c r="A156" s="18">
        <v>-99</v>
      </c>
      <c r="B156" s="18">
        <v>-99</v>
      </c>
      <c r="C156" s="18">
        <v>-99</v>
      </c>
      <c r="D156" s="18">
        <v>-99</v>
      </c>
      <c r="E156" s="18">
        <v>-99</v>
      </c>
    </row>
    <row r="157" spans="1:5" ht="14.25" customHeight="1" x14ac:dyDescent="0.2">
      <c r="A157" s="18">
        <v>7</v>
      </c>
      <c r="B157" s="18" t="s">
        <v>101</v>
      </c>
      <c r="C157" s="18">
        <v>2</v>
      </c>
      <c r="D157" s="18">
        <v>211</v>
      </c>
      <c r="E157" s="18">
        <v>2</v>
      </c>
    </row>
    <row r="158" spans="1:5" ht="14.25" customHeight="1" x14ac:dyDescent="0.2">
      <c r="A158" s="18" t="s">
        <v>101</v>
      </c>
      <c r="B158" s="18">
        <v>-99</v>
      </c>
      <c r="C158" s="18">
        <v>2</v>
      </c>
      <c r="D158" s="18">
        <v>112</v>
      </c>
      <c r="E158" s="18">
        <v>27</v>
      </c>
    </row>
    <row r="159" spans="1:5" ht="14.25" customHeight="1" x14ac:dyDescent="0.2">
      <c r="A159" s="18">
        <v>13</v>
      </c>
      <c r="B159" s="18">
        <v>7</v>
      </c>
      <c r="C159" s="18">
        <v>-999</v>
      </c>
      <c r="D159" s="18" t="s">
        <v>7330</v>
      </c>
      <c r="E159" s="18">
        <v>6810</v>
      </c>
    </row>
    <row r="160" spans="1:5" ht="14.25" customHeight="1" x14ac:dyDescent="0.2">
      <c r="A160" s="18">
        <v>13</v>
      </c>
      <c r="B160" s="18" t="s">
        <v>101</v>
      </c>
      <c r="C160" s="18">
        <v>211</v>
      </c>
      <c r="D160" s="18">
        <v>1</v>
      </c>
      <c r="E160" s="18">
        <v>7</v>
      </c>
    </row>
    <row r="161" spans="1:5" ht="14.25" customHeight="1" x14ac:dyDescent="0.2">
      <c r="A161" s="18">
        <v>-99</v>
      </c>
      <c r="B161" s="18" t="s">
        <v>101</v>
      </c>
      <c r="C161" s="18">
        <v>-99</v>
      </c>
      <c r="D161" s="18">
        <v>-99</v>
      </c>
      <c r="E161" s="18">
        <v>-99</v>
      </c>
    </row>
    <row r="162" spans="1:5" ht="14.25" customHeight="1" x14ac:dyDescent="0.2">
      <c r="A162" s="18">
        <v>6812</v>
      </c>
      <c r="B162" s="18" t="s">
        <v>7169</v>
      </c>
      <c r="C162" s="18">
        <v>2</v>
      </c>
      <c r="D162" s="18">
        <v>2</v>
      </c>
      <c r="E162" s="18">
        <v>2</v>
      </c>
    </row>
    <row r="163" spans="1:5" ht="14.25" customHeight="1" x14ac:dyDescent="0.2">
      <c r="A163" s="18">
        <v>-99</v>
      </c>
      <c r="B163" s="18">
        <v>-99</v>
      </c>
      <c r="C163" s="18">
        <v>-99</v>
      </c>
      <c r="D163" s="18">
        <v>-99</v>
      </c>
      <c r="E163" s="18" t="s">
        <v>125</v>
      </c>
    </row>
    <row r="164" spans="1:5" ht="14.25" customHeight="1" x14ac:dyDescent="0.2">
      <c r="A164" s="18">
        <v>711</v>
      </c>
      <c r="B164" s="18">
        <v>3</v>
      </c>
      <c r="C164" s="18">
        <v>16</v>
      </c>
      <c r="D164" s="18" t="s">
        <v>125</v>
      </c>
      <c r="E164" s="18" t="s">
        <v>7165</v>
      </c>
    </row>
    <row r="165" spans="1:5" ht="14.25" customHeight="1" x14ac:dyDescent="0.2">
      <c r="A165" s="18">
        <v>-99</v>
      </c>
      <c r="B165" s="18">
        <v>6</v>
      </c>
      <c r="C165" s="18">
        <v>-99</v>
      </c>
      <c r="D165" s="18" t="s">
        <v>125</v>
      </c>
      <c r="E165" s="18" t="s">
        <v>7164</v>
      </c>
    </row>
    <row r="166" spans="1:5" ht="14.25" customHeight="1" x14ac:dyDescent="0.2">
      <c r="A166" s="18" t="s">
        <v>125</v>
      </c>
      <c r="B166" s="18">
        <v>3</v>
      </c>
      <c r="C166" s="18">
        <v>2</v>
      </c>
      <c r="D166" s="18">
        <v>1</v>
      </c>
      <c r="E166" s="18" t="s">
        <v>7185</v>
      </c>
    </row>
    <row r="167" spans="1:5" ht="14.25" customHeight="1" x14ac:dyDescent="0.2">
      <c r="A167" s="18">
        <v>-99</v>
      </c>
      <c r="B167" s="18">
        <v>-99</v>
      </c>
      <c r="C167" s="18">
        <v>-99</v>
      </c>
      <c r="D167" s="18">
        <v>-99</v>
      </c>
      <c r="E167" s="18">
        <v>-99</v>
      </c>
    </row>
    <row r="168" spans="1:5" ht="14.25" customHeight="1" x14ac:dyDescent="0.2">
      <c r="A168" s="18">
        <v>13</v>
      </c>
      <c r="B168" s="18" t="s">
        <v>7167</v>
      </c>
      <c r="C168" s="18">
        <v>-999</v>
      </c>
      <c r="D168" s="18" t="s">
        <v>125</v>
      </c>
      <c r="E168" s="18" t="s">
        <v>101</v>
      </c>
    </row>
    <row r="169" spans="1:5" ht="14.25" customHeight="1" x14ac:dyDescent="0.2">
      <c r="A169" s="18">
        <v>1</v>
      </c>
      <c r="B169" s="18" t="s">
        <v>7169</v>
      </c>
      <c r="C169" s="18">
        <v>2</v>
      </c>
      <c r="D169" s="18" t="s">
        <v>7168</v>
      </c>
      <c r="E169" s="18">
        <v>-99</v>
      </c>
    </row>
    <row r="170" spans="1:5" ht="14.25" customHeight="1" x14ac:dyDescent="0.2">
      <c r="A170" s="18">
        <v>6</v>
      </c>
      <c r="B170" s="18">
        <v>7</v>
      </c>
      <c r="C170" s="18">
        <v>-999</v>
      </c>
      <c r="D170" s="18">
        <v>-999</v>
      </c>
      <c r="E170" s="18">
        <v>6</v>
      </c>
    </row>
    <row r="171" spans="1:5" ht="14.25" customHeight="1" x14ac:dyDescent="0.2">
      <c r="A171" s="18">
        <v>710</v>
      </c>
      <c r="B171" s="18" t="s">
        <v>7164</v>
      </c>
      <c r="C171" s="18">
        <v>2</v>
      </c>
      <c r="D171" s="18">
        <v>2</v>
      </c>
      <c r="E171" s="18">
        <v>-99</v>
      </c>
    </row>
    <row r="172" spans="1:5" ht="14.25" customHeight="1" x14ac:dyDescent="0.2">
      <c r="A172" s="18">
        <v>-99</v>
      </c>
      <c r="B172" s="18">
        <v>12</v>
      </c>
      <c r="C172" s="18">
        <v>2</v>
      </c>
      <c r="D172" s="18">
        <v>12</v>
      </c>
      <c r="E172" s="18">
        <v>-99</v>
      </c>
    </row>
    <row r="173" spans="1:5" ht="14.25" customHeight="1" x14ac:dyDescent="0.2">
      <c r="A173" s="18">
        <v>-99</v>
      </c>
      <c r="B173" s="18" t="s">
        <v>101</v>
      </c>
      <c r="C173" s="18">
        <v>12</v>
      </c>
      <c r="D173" s="18" t="s">
        <v>7185</v>
      </c>
      <c r="E173" s="18" t="s">
        <v>101</v>
      </c>
    </row>
    <row r="174" spans="1:5" ht="14.25" customHeight="1" x14ac:dyDescent="0.2">
      <c r="A174" s="18">
        <v>-99</v>
      </c>
      <c r="B174" s="18">
        <v>-99</v>
      </c>
      <c r="C174" s="18">
        <v>-99</v>
      </c>
      <c r="D174" s="18">
        <v>-99</v>
      </c>
      <c r="E174" s="18">
        <v>-99</v>
      </c>
    </row>
    <row r="175" spans="1:5" ht="14.25" customHeight="1" x14ac:dyDescent="0.2">
      <c r="A175" s="18">
        <v>3</v>
      </c>
      <c r="B175" s="18" t="s">
        <v>101</v>
      </c>
      <c r="C175" s="18">
        <v>2</v>
      </c>
      <c r="D175" s="18" t="s">
        <v>7168</v>
      </c>
      <c r="E175" s="18">
        <v>6</v>
      </c>
    </row>
    <row r="176" spans="1:5" ht="14.25" customHeight="1" x14ac:dyDescent="0.2">
      <c r="A176" s="18" t="s">
        <v>7166</v>
      </c>
      <c r="B176" s="18">
        <v>12</v>
      </c>
      <c r="C176" s="18">
        <v>23</v>
      </c>
      <c r="D176" s="18" t="s">
        <v>7329</v>
      </c>
      <c r="E176" s="18">
        <v>3678</v>
      </c>
    </row>
    <row r="177" spans="1:5" ht="14.25" customHeight="1" x14ac:dyDescent="0.2">
      <c r="A177" s="18">
        <v>13</v>
      </c>
      <c r="B177" s="18">
        <v>2</v>
      </c>
      <c r="C177" s="18">
        <v>-999</v>
      </c>
      <c r="D177" s="18" t="s">
        <v>7262</v>
      </c>
      <c r="E177" s="18">
        <v>-999</v>
      </c>
    </row>
    <row r="178" spans="1:5" ht="14.25" customHeight="1" x14ac:dyDescent="0.2">
      <c r="A178" s="18">
        <v>-99</v>
      </c>
      <c r="B178" s="18">
        <v>-99</v>
      </c>
      <c r="C178" s="18">
        <v>-99</v>
      </c>
      <c r="D178" s="18">
        <v>-99</v>
      </c>
      <c r="E178" s="18">
        <v>-99</v>
      </c>
    </row>
    <row r="179" spans="1:5" ht="14.25" customHeight="1" x14ac:dyDescent="0.2">
      <c r="A179" s="18" t="s">
        <v>7164</v>
      </c>
      <c r="B179" s="18" t="s">
        <v>7169</v>
      </c>
      <c r="C179" s="18">
        <v>23</v>
      </c>
      <c r="D179" s="18" t="s">
        <v>7175</v>
      </c>
      <c r="E179" s="18">
        <v>6</v>
      </c>
    </row>
    <row r="180" spans="1:5" ht="14.25" customHeight="1" x14ac:dyDescent="0.2">
      <c r="A180" s="18">
        <v>-99</v>
      </c>
      <c r="B180" s="18">
        <v>-99</v>
      </c>
      <c r="C180" s="18">
        <v>-99</v>
      </c>
      <c r="D180" s="18">
        <v>-99</v>
      </c>
      <c r="E180" s="18" t="s">
        <v>7178</v>
      </c>
    </row>
    <row r="181" spans="1:5" ht="14.25" customHeight="1" x14ac:dyDescent="0.2">
      <c r="A181" s="18">
        <v>6</v>
      </c>
      <c r="B181" s="18" t="s">
        <v>7340</v>
      </c>
      <c r="C181" s="18">
        <v>-999</v>
      </c>
      <c r="D181" s="18">
        <v>610</v>
      </c>
      <c r="E181" s="18">
        <v>6</v>
      </c>
    </row>
    <row r="182" spans="1:5" ht="14.25" customHeight="1" x14ac:dyDescent="0.2">
      <c r="A182" s="18">
        <v>712</v>
      </c>
      <c r="B182" s="18">
        <v>-99</v>
      </c>
      <c r="C182" s="18">
        <v>2</v>
      </c>
      <c r="D182" s="18" t="s">
        <v>7174</v>
      </c>
      <c r="E182" s="18">
        <v>367</v>
      </c>
    </row>
    <row r="183" spans="1:5" ht="14.25" customHeight="1" x14ac:dyDescent="0.2">
      <c r="A183" s="18">
        <v>-99</v>
      </c>
      <c r="B183" s="18">
        <v>-99</v>
      </c>
      <c r="C183" s="18">
        <v>-99</v>
      </c>
      <c r="D183" s="18">
        <v>1</v>
      </c>
      <c r="E183" s="18">
        <v>2</v>
      </c>
    </row>
    <row r="184" spans="1:5" ht="14.25" customHeight="1" x14ac:dyDescent="0.2">
      <c r="A184" s="18">
        <v>-99</v>
      </c>
      <c r="B184" s="18">
        <v>-99</v>
      </c>
      <c r="C184" s="18">
        <v>2</v>
      </c>
      <c r="D184" s="18">
        <v>1</v>
      </c>
      <c r="E184" s="18" t="s">
        <v>101</v>
      </c>
    </row>
    <row r="185" spans="1:5" ht="14.25" customHeight="1" x14ac:dyDescent="0.2">
      <c r="A185" s="122"/>
      <c r="B185" s="122" t="s">
        <v>7178</v>
      </c>
      <c r="C185" s="18">
        <v>-99</v>
      </c>
      <c r="D185" s="122" t="s">
        <v>6952</v>
      </c>
      <c r="E185" s="122" t="s">
        <v>101</v>
      </c>
    </row>
    <row r="186" spans="1:5" ht="14.25" customHeight="1" x14ac:dyDescent="0.2">
      <c r="A186" s="18" t="s">
        <v>7242</v>
      </c>
      <c r="B186" s="18" t="s">
        <v>7181</v>
      </c>
      <c r="C186" s="18">
        <v>211</v>
      </c>
      <c r="D186" s="18" t="s">
        <v>7187</v>
      </c>
      <c r="E186" s="18">
        <v>3</v>
      </c>
    </row>
    <row r="187" spans="1:5" ht="14.25" customHeight="1" x14ac:dyDescent="0.2">
      <c r="A187" s="18">
        <v>711</v>
      </c>
      <c r="B187" s="18">
        <v>23810</v>
      </c>
      <c r="C187" s="18">
        <v>1211</v>
      </c>
      <c r="D187" s="18" t="s">
        <v>7205</v>
      </c>
      <c r="E187" s="18">
        <v>27</v>
      </c>
    </row>
    <row r="188" spans="1:5" ht="14.25" customHeight="1" x14ac:dyDescent="0.2">
      <c r="A188" s="18">
        <v>6</v>
      </c>
      <c r="B188" s="18" t="s">
        <v>101</v>
      </c>
      <c r="C188" s="18">
        <v>12</v>
      </c>
      <c r="D188" s="18">
        <v>126</v>
      </c>
      <c r="E188" s="18">
        <v>63</v>
      </c>
    </row>
    <row r="189" spans="1:5" ht="14.25" customHeight="1" x14ac:dyDescent="0.2">
      <c r="A189" s="18">
        <v>6</v>
      </c>
      <c r="B189" s="18" t="s">
        <v>7167</v>
      </c>
      <c r="C189" s="18">
        <v>12</v>
      </c>
      <c r="D189" s="18" t="s">
        <v>7175</v>
      </c>
      <c r="E189" s="18" t="s">
        <v>101</v>
      </c>
    </row>
    <row r="190" spans="1:5" ht="14.25" customHeight="1" x14ac:dyDescent="0.2">
      <c r="A190" s="18">
        <v>-99</v>
      </c>
      <c r="B190" s="18">
        <v>-99</v>
      </c>
      <c r="C190" s="18">
        <v>-99</v>
      </c>
      <c r="D190" s="18">
        <v>-99</v>
      </c>
      <c r="E190" s="18">
        <v>-99</v>
      </c>
    </row>
    <row r="191" spans="1:5" ht="14.25" customHeight="1" x14ac:dyDescent="0.2">
      <c r="A191" s="18">
        <v>6</v>
      </c>
      <c r="B191" s="18">
        <v>2</v>
      </c>
      <c r="C191" s="18">
        <v>-999</v>
      </c>
      <c r="D191" s="18">
        <v>2</v>
      </c>
      <c r="E191" s="18">
        <v>-99</v>
      </c>
    </row>
    <row r="192" spans="1:5" ht="14.25" customHeight="1" x14ac:dyDescent="0.2">
      <c r="A192" s="18">
        <v>13</v>
      </c>
      <c r="B192" s="18" t="s">
        <v>7194</v>
      </c>
      <c r="C192" s="18" t="s">
        <v>7298</v>
      </c>
      <c r="D192" s="18" t="s">
        <v>7346</v>
      </c>
      <c r="E192" s="18">
        <v>-999</v>
      </c>
    </row>
    <row r="193" spans="1:5" ht="14.25" customHeight="1" x14ac:dyDescent="0.2">
      <c r="A193" s="18">
        <v>12</v>
      </c>
      <c r="B193" s="18" t="s">
        <v>7178</v>
      </c>
      <c r="C193" s="18">
        <v>2</v>
      </c>
      <c r="D193" s="18" t="s">
        <v>125</v>
      </c>
      <c r="E193" s="18">
        <v>6</v>
      </c>
    </row>
    <row r="194" spans="1:5" ht="14.25" customHeight="1" x14ac:dyDescent="0.2">
      <c r="A194" s="18">
        <v>7</v>
      </c>
      <c r="B194" s="18" t="s">
        <v>7167</v>
      </c>
      <c r="C194" s="18">
        <v>2</v>
      </c>
      <c r="D194" s="18" t="s">
        <v>125</v>
      </c>
      <c r="E194" s="18">
        <v>2</v>
      </c>
    </row>
    <row r="195" spans="1:5" ht="14.25" customHeight="1" x14ac:dyDescent="0.2">
      <c r="A195" s="18">
        <v>-99</v>
      </c>
      <c r="B195" s="18">
        <v>-99</v>
      </c>
      <c r="C195" s="18">
        <v>-99</v>
      </c>
      <c r="D195" s="18">
        <v>-99</v>
      </c>
      <c r="E195" s="18">
        <v>-99</v>
      </c>
    </row>
    <row r="196" spans="1:5" ht="14.25" customHeight="1" x14ac:dyDescent="0.2">
      <c r="A196" s="18">
        <v>8</v>
      </c>
      <c r="B196" s="18" t="s">
        <v>7167</v>
      </c>
      <c r="C196" s="18">
        <v>2</v>
      </c>
      <c r="D196" s="18" t="s">
        <v>7358</v>
      </c>
      <c r="E196" s="18">
        <v>37</v>
      </c>
    </row>
    <row r="197" spans="1:5" ht="14.25" customHeight="1" x14ac:dyDescent="0.2">
      <c r="A197" s="18" t="s">
        <v>7178</v>
      </c>
      <c r="B197" s="18" t="s">
        <v>101</v>
      </c>
      <c r="C197" s="18">
        <v>2</v>
      </c>
      <c r="D197" s="18">
        <v>23</v>
      </c>
      <c r="E197" s="18">
        <v>-999</v>
      </c>
    </row>
    <row r="198" spans="1:5" ht="14.25" customHeight="1" x14ac:dyDescent="0.2">
      <c r="A198" s="18">
        <v>-99</v>
      </c>
      <c r="B198" s="118" t="s">
        <v>101</v>
      </c>
      <c r="C198" s="18">
        <v>12</v>
      </c>
      <c r="D198" s="18" t="s">
        <v>881</v>
      </c>
      <c r="E198" s="18">
        <v>3</v>
      </c>
    </row>
    <row r="199" spans="1:5" ht="14.25" customHeight="1" x14ac:dyDescent="0.2">
      <c r="A199" s="18">
        <v>13</v>
      </c>
      <c r="B199" s="18" t="s">
        <v>101</v>
      </c>
      <c r="C199" s="18">
        <v>-999</v>
      </c>
      <c r="D199" s="18" t="s">
        <v>7168</v>
      </c>
      <c r="E199" s="18" t="s">
        <v>125</v>
      </c>
    </row>
    <row r="200" spans="1:5" ht="14.25" customHeight="1" x14ac:dyDescent="0.2">
      <c r="A200" s="18">
        <v>6</v>
      </c>
      <c r="B200" s="18" t="s">
        <v>101</v>
      </c>
      <c r="C200" s="18">
        <v>-999</v>
      </c>
      <c r="D200" s="18" t="s">
        <v>7360</v>
      </c>
      <c r="E200" s="18" t="s">
        <v>7192</v>
      </c>
    </row>
    <row r="201" spans="1:5" ht="14.25" customHeight="1" x14ac:dyDescent="0.2">
      <c r="A201" s="18">
        <v>13</v>
      </c>
      <c r="B201" s="118" t="s">
        <v>101</v>
      </c>
      <c r="C201" s="18">
        <v>2</v>
      </c>
      <c r="D201" s="118" t="s">
        <v>7174</v>
      </c>
      <c r="E201" s="18" t="s">
        <v>881</v>
      </c>
    </row>
    <row r="202" spans="1:5" ht="14.25" customHeight="1" x14ac:dyDescent="0.2">
      <c r="A202" s="18">
        <v>6</v>
      </c>
      <c r="B202" s="18">
        <v>-999</v>
      </c>
      <c r="C202" s="18">
        <v>12</v>
      </c>
      <c r="D202" s="18" t="s">
        <v>7185</v>
      </c>
      <c r="E202" s="18">
        <v>710</v>
      </c>
    </row>
    <row r="203" spans="1:5" ht="14.25" customHeight="1" x14ac:dyDescent="0.2">
      <c r="A203" s="18">
        <v>8</v>
      </c>
      <c r="B203" s="18" t="s">
        <v>101</v>
      </c>
      <c r="C203" s="18">
        <v>2</v>
      </c>
      <c r="D203" s="18">
        <v>12</v>
      </c>
      <c r="E203" s="18">
        <v>-99</v>
      </c>
    </row>
    <row r="204" spans="1:5" ht="14.25" customHeight="1" x14ac:dyDescent="0.2">
      <c r="A204" s="18" t="s">
        <v>881</v>
      </c>
      <c r="B204" s="118" t="s">
        <v>101</v>
      </c>
      <c r="C204" s="18">
        <v>23</v>
      </c>
      <c r="D204" s="18" t="s">
        <v>7017</v>
      </c>
      <c r="E204" s="18">
        <v>23</v>
      </c>
    </row>
    <row r="205" spans="1:5" ht="14.25" customHeight="1" x14ac:dyDescent="0.2">
      <c r="A205" s="18" t="s">
        <v>7181</v>
      </c>
      <c r="B205" s="18" t="s">
        <v>101</v>
      </c>
      <c r="C205" s="118" t="s">
        <v>7219</v>
      </c>
      <c r="D205" s="18" t="s">
        <v>125</v>
      </c>
      <c r="E205" s="18" t="s">
        <v>7178</v>
      </c>
    </row>
    <row r="206" spans="1:5" ht="14.25" customHeight="1" x14ac:dyDescent="0.2">
      <c r="A206" s="18">
        <v>6</v>
      </c>
      <c r="B206" s="118" t="s">
        <v>7293</v>
      </c>
      <c r="C206" s="18">
        <v>-999</v>
      </c>
      <c r="D206" s="18">
        <v>126</v>
      </c>
      <c r="E206" s="18" t="s">
        <v>5008</v>
      </c>
    </row>
    <row r="207" spans="1:5" ht="14.25" customHeight="1" x14ac:dyDescent="0.2">
      <c r="A207" s="18">
        <v>-99</v>
      </c>
      <c r="B207" s="18">
        <v>310</v>
      </c>
      <c r="C207" s="18">
        <v>13711</v>
      </c>
      <c r="D207" s="18">
        <v>-999</v>
      </c>
      <c r="E207" s="18">
        <v>2</v>
      </c>
    </row>
    <row r="208" spans="1:5" ht="14.25" customHeight="1" x14ac:dyDescent="0.2">
      <c r="A208" s="18">
        <v>67</v>
      </c>
      <c r="B208" s="18" t="s">
        <v>7293</v>
      </c>
      <c r="D208" s="18" t="s">
        <v>7168</v>
      </c>
      <c r="E208" s="18">
        <v>10</v>
      </c>
    </row>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001"/>
  <sheetViews>
    <sheetView workbookViewId="0"/>
  </sheetViews>
  <sheetFormatPr baseColWidth="10" defaultColWidth="14.5" defaultRowHeight="15" customHeight="1" x14ac:dyDescent="0.2"/>
  <cols>
    <col min="1" max="1" width="8.6640625" customWidth="1"/>
    <col min="2" max="5" width="9.1640625" customWidth="1"/>
    <col min="6" max="26" width="8.6640625" customWidth="1"/>
  </cols>
  <sheetData>
    <row r="1" spans="1:6" ht="14.25" customHeight="1" x14ac:dyDescent="0.2">
      <c r="A1" s="121" t="s">
        <v>7200</v>
      </c>
      <c r="B1" s="121" t="s">
        <v>7201</v>
      </c>
      <c r="C1" s="121" t="s">
        <v>7202</v>
      </c>
      <c r="D1" s="121" t="s">
        <v>7203</v>
      </c>
      <c r="E1" s="121" t="s">
        <v>7204</v>
      </c>
    </row>
    <row r="2" spans="1:6" ht="14.25" customHeight="1" x14ac:dyDescent="0.2">
      <c r="A2" s="18">
        <v>0</v>
      </c>
      <c r="B2" s="123"/>
      <c r="C2" s="123"/>
      <c r="D2" s="123"/>
      <c r="E2" s="123"/>
    </row>
    <row r="3" spans="1:6" ht="14.25" customHeight="1" x14ac:dyDescent="0.2">
      <c r="A3" s="18">
        <v>0</v>
      </c>
      <c r="B3" s="123" t="s">
        <v>7164</v>
      </c>
      <c r="C3" s="123" t="s">
        <v>7165</v>
      </c>
      <c r="D3" s="123" t="s">
        <v>7166</v>
      </c>
      <c r="E3" s="123" t="s">
        <v>7167</v>
      </c>
      <c r="F3" s="18">
        <v>7</v>
      </c>
    </row>
    <row r="4" spans="1:6" ht="14.25" customHeight="1" x14ac:dyDescent="0.2">
      <c r="A4" s="18">
        <v>0</v>
      </c>
      <c r="B4" s="123">
        <v>6</v>
      </c>
      <c r="C4" s="123" t="s">
        <v>7168</v>
      </c>
      <c r="D4" s="123"/>
      <c r="E4" s="123" t="s">
        <v>7169</v>
      </c>
      <c r="F4" s="18">
        <v>13</v>
      </c>
    </row>
    <row r="5" spans="1:6" ht="14.25" customHeight="1" x14ac:dyDescent="0.2">
      <c r="A5" s="18">
        <v>0</v>
      </c>
      <c r="B5" s="123" t="s">
        <v>7167</v>
      </c>
      <c r="C5" s="123" t="s">
        <v>7170</v>
      </c>
      <c r="D5" s="123" t="s">
        <v>7171</v>
      </c>
      <c r="E5" s="123" t="s">
        <v>7169</v>
      </c>
      <c r="F5" s="18">
        <v>3679</v>
      </c>
    </row>
    <row r="6" spans="1:6" ht="14.25" customHeight="1" x14ac:dyDescent="0.2">
      <c r="A6" s="18">
        <v>0</v>
      </c>
      <c r="B6" s="123"/>
      <c r="C6" s="123"/>
      <c r="D6" s="123"/>
      <c r="E6" s="123"/>
    </row>
    <row r="7" spans="1:6" ht="14.25" customHeight="1" x14ac:dyDescent="0.2">
      <c r="B7" s="123"/>
      <c r="C7" s="123"/>
      <c r="D7" s="123"/>
      <c r="E7" s="123"/>
    </row>
    <row r="8" spans="1:6" ht="14.25" customHeight="1" x14ac:dyDescent="0.2">
      <c r="A8" s="18">
        <v>0</v>
      </c>
      <c r="B8" s="123"/>
      <c r="C8" s="123"/>
      <c r="D8" s="123"/>
      <c r="E8" s="123"/>
    </row>
    <row r="9" spans="1:6" ht="14.25" customHeight="1" x14ac:dyDescent="0.2">
      <c r="A9" s="18">
        <v>0</v>
      </c>
      <c r="B9" s="123"/>
      <c r="C9" s="123"/>
      <c r="D9" s="123"/>
      <c r="E9" s="123"/>
    </row>
    <row r="10" spans="1:6" ht="14.25" customHeight="1" x14ac:dyDescent="0.2">
      <c r="B10" s="123"/>
      <c r="C10" s="123"/>
      <c r="D10" s="123"/>
      <c r="E10" s="123"/>
    </row>
    <row r="11" spans="1:6" ht="14.25" customHeight="1" x14ac:dyDescent="0.2">
      <c r="A11" s="18">
        <v>0</v>
      </c>
      <c r="B11" s="123"/>
      <c r="C11" s="123" t="s">
        <v>7174</v>
      </c>
      <c r="D11" s="123">
        <v>12</v>
      </c>
      <c r="E11" s="123">
        <v>2</v>
      </c>
      <c r="F11" s="18">
        <v>7</v>
      </c>
    </row>
    <row r="12" spans="1:6" ht="14.25" customHeight="1" x14ac:dyDescent="0.2">
      <c r="B12" s="123"/>
      <c r="C12" s="123"/>
      <c r="D12" s="123"/>
      <c r="E12" s="123"/>
    </row>
    <row r="13" spans="1:6" ht="14.25" customHeight="1" x14ac:dyDescent="0.2">
      <c r="A13" s="18">
        <v>0</v>
      </c>
      <c r="B13" s="123"/>
      <c r="C13" s="123" t="s">
        <v>125</v>
      </c>
      <c r="D13" s="123">
        <v>2</v>
      </c>
      <c r="E13" s="123">
        <v>6</v>
      </c>
      <c r="F13" s="18">
        <v>13</v>
      </c>
    </row>
    <row r="14" spans="1:6" ht="14.25" customHeight="1" x14ac:dyDescent="0.2">
      <c r="A14" s="18">
        <v>0</v>
      </c>
      <c r="B14" s="123"/>
      <c r="C14" s="118" t="s">
        <v>7018</v>
      </c>
      <c r="D14" s="123"/>
      <c r="E14" s="123"/>
      <c r="F14" s="18" t="s">
        <v>7178</v>
      </c>
    </row>
    <row r="15" spans="1:6" ht="14.25" customHeight="1" x14ac:dyDescent="0.2">
      <c r="A15" s="18">
        <v>0</v>
      </c>
      <c r="B15" s="123">
        <v>13</v>
      </c>
      <c r="C15" s="123" t="s">
        <v>7179</v>
      </c>
      <c r="D15" s="123">
        <v>2</v>
      </c>
      <c r="E15" s="123" t="s">
        <v>7180</v>
      </c>
      <c r="F15" s="18" t="s">
        <v>7181</v>
      </c>
    </row>
    <row r="16" spans="1:6" ht="14.25" customHeight="1" x14ac:dyDescent="0.2">
      <c r="B16" s="123"/>
      <c r="C16" s="123"/>
      <c r="D16" s="123"/>
      <c r="E16" s="123"/>
    </row>
    <row r="17" spans="1:6" ht="14.25" customHeight="1" x14ac:dyDescent="0.2">
      <c r="A17" s="18">
        <v>0</v>
      </c>
      <c r="B17" s="123"/>
      <c r="C17" s="123"/>
      <c r="D17" s="123"/>
      <c r="E17" s="123"/>
    </row>
    <row r="18" spans="1:6" ht="14.25" customHeight="1" x14ac:dyDescent="0.2">
      <c r="B18" s="123"/>
      <c r="C18" s="123"/>
      <c r="D18" s="123"/>
      <c r="E18" s="123"/>
    </row>
    <row r="19" spans="1:6" ht="14.25" customHeight="1" x14ac:dyDescent="0.2">
      <c r="A19" s="18">
        <v>0</v>
      </c>
      <c r="B19" s="123" t="s">
        <v>101</v>
      </c>
      <c r="C19" s="123" t="s">
        <v>101</v>
      </c>
      <c r="D19" s="123"/>
      <c r="E19" s="123">
        <v>6</v>
      </c>
    </row>
    <row r="20" spans="1:6" ht="14.25" customHeight="1" x14ac:dyDescent="0.2">
      <c r="A20" s="18">
        <v>0</v>
      </c>
      <c r="B20" s="123" t="s">
        <v>7184</v>
      </c>
      <c r="C20" s="123" t="s">
        <v>7185</v>
      </c>
      <c r="D20" s="123">
        <v>2</v>
      </c>
      <c r="E20" s="123" t="s">
        <v>101</v>
      </c>
      <c r="F20" s="18">
        <v>6</v>
      </c>
    </row>
    <row r="21" spans="1:6" ht="14.25" customHeight="1" x14ac:dyDescent="0.2">
      <c r="B21" s="123"/>
      <c r="C21" s="123"/>
      <c r="D21" s="123"/>
      <c r="E21" s="123"/>
    </row>
    <row r="22" spans="1:6" ht="14.25" customHeight="1" x14ac:dyDescent="0.2">
      <c r="A22" s="18">
        <v>0</v>
      </c>
      <c r="B22" s="123"/>
      <c r="C22" s="123"/>
      <c r="D22" s="123"/>
      <c r="E22" s="123"/>
    </row>
    <row r="23" spans="1:6" ht="14.25" customHeight="1" x14ac:dyDescent="0.2">
      <c r="A23" s="18">
        <v>0</v>
      </c>
      <c r="B23" s="123">
        <v>6</v>
      </c>
      <c r="C23" s="123"/>
      <c r="D23" s="123"/>
      <c r="E23" s="123"/>
    </row>
    <row r="24" spans="1:6" ht="14.25" customHeight="1" x14ac:dyDescent="0.2">
      <c r="A24" s="18">
        <v>0</v>
      </c>
      <c r="B24" s="123"/>
      <c r="C24" s="123" t="s">
        <v>125</v>
      </c>
      <c r="D24" s="123"/>
      <c r="E24" s="123"/>
      <c r="F24" s="18">
        <v>12</v>
      </c>
    </row>
    <row r="25" spans="1:6" ht="14.25" customHeight="1" x14ac:dyDescent="0.2">
      <c r="A25" s="18">
        <v>0</v>
      </c>
      <c r="B25" s="123" t="s">
        <v>7189</v>
      </c>
      <c r="C25" s="123">
        <v>36</v>
      </c>
      <c r="D25" s="123">
        <v>2</v>
      </c>
      <c r="E25" s="123" t="s">
        <v>4417</v>
      </c>
      <c r="F25" s="18" t="s">
        <v>101</v>
      </c>
    </row>
    <row r="26" spans="1:6" ht="14.25" customHeight="1" x14ac:dyDescent="0.2">
      <c r="B26" s="123"/>
      <c r="C26" s="123"/>
      <c r="D26" s="123"/>
      <c r="E26" s="123"/>
    </row>
    <row r="27" spans="1:6" ht="14.25" customHeight="1" x14ac:dyDescent="0.2">
      <c r="A27" s="18">
        <v>0</v>
      </c>
      <c r="B27" s="123">
        <v>3</v>
      </c>
      <c r="C27" s="118">
        <v>44787</v>
      </c>
      <c r="D27" s="123"/>
      <c r="E27" s="123">
        <v>2</v>
      </c>
      <c r="F27" s="18">
        <v>7811</v>
      </c>
    </row>
    <row r="28" spans="1:6" ht="14.25" customHeight="1" x14ac:dyDescent="0.2">
      <c r="A28" s="18">
        <v>0</v>
      </c>
      <c r="B28" s="123" t="s">
        <v>7165</v>
      </c>
      <c r="C28" s="123"/>
      <c r="D28" s="123">
        <v>2</v>
      </c>
      <c r="E28" s="123"/>
      <c r="F28" s="18">
        <v>678</v>
      </c>
    </row>
    <row r="29" spans="1:6" ht="14.25" customHeight="1" x14ac:dyDescent="0.2">
      <c r="A29" s="18">
        <v>0</v>
      </c>
      <c r="B29" s="123" t="s">
        <v>101</v>
      </c>
      <c r="C29" s="123" t="s">
        <v>7190</v>
      </c>
      <c r="D29" s="123">
        <v>123</v>
      </c>
      <c r="E29" s="123">
        <v>2</v>
      </c>
      <c r="F29" s="18">
        <v>6</v>
      </c>
    </row>
    <row r="30" spans="1:6" ht="14.25" customHeight="1" x14ac:dyDescent="0.2">
      <c r="B30" s="123"/>
      <c r="C30" s="123"/>
      <c r="D30" s="123"/>
      <c r="E30" s="123"/>
    </row>
    <row r="31" spans="1:6" ht="14.25" customHeight="1" x14ac:dyDescent="0.2">
      <c r="A31" s="18">
        <v>0</v>
      </c>
      <c r="B31" s="123"/>
      <c r="C31" s="123"/>
      <c r="D31" s="123"/>
      <c r="E31" s="123"/>
    </row>
    <row r="32" spans="1:6" ht="14.25" customHeight="1" x14ac:dyDescent="0.2">
      <c r="B32" s="123"/>
      <c r="C32" s="123"/>
      <c r="D32" s="123"/>
      <c r="E32" s="123"/>
    </row>
    <row r="33" spans="1:6" ht="14.25" customHeight="1" x14ac:dyDescent="0.2">
      <c r="A33" s="18">
        <v>0</v>
      </c>
      <c r="B33" s="123" t="s">
        <v>5490</v>
      </c>
      <c r="C33" s="123" t="s">
        <v>7185</v>
      </c>
      <c r="D33" s="123">
        <v>11</v>
      </c>
      <c r="E33" s="123" t="s">
        <v>101</v>
      </c>
    </row>
    <row r="34" spans="1:6" ht="14.25" customHeight="1" x14ac:dyDescent="0.2">
      <c r="B34" s="123"/>
      <c r="C34" s="123"/>
      <c r="D34" s="123"/>
      <c r="E34" s="123"/>
    </row>
    <row r="35" spans="1:6" ht="14.25" customHeight="1" x14ac:dyDescent="0.2">
      <c r="B35" s="123"/>
      <c r="C35" s="123"/>
      <c r="D35" s="123"/>
      <c r="E35" s="123"/>
    </row>
    <row r="36" spans="1:6" ht="14.25" customHeight="1" x14ac:dyDescent="0.2">
      <c r="B36" s="123"/>
      <c r="C36" s="123"/>
      <c r="D36" s="123"/>
      <c r="E36" s="123"/>
    </row>
    <row r="37" spans="1:6" ht="14.25" customHeight="1" x14ac:dyDescent="0.2">
      <c r="B37" s="123"/>
      <c r="C37" s="123"/>
      <c r="D37" s="123"/>
      <c r="E37" s="123"/>
    </row>
    <row r="38" spans="1:6" ht="14.25" customHeight="1" x14ac:dyDescent="0.2">
      <c r="B38" s="123"/>
      <c r="C38" s="123"/>
      <c r="D38" s="123"/>
      <c r="E38" s="123"/>
    </row>
    <row r="39" spans="1:6" ht="14.25" customHeight="1" x14ac:dyDescent="0.2">
      <c r="B39" s="123"/>
      <c r="C39" s="123"/>
      <c r="D39" s="123"/>
      <c r="E39" s="123"/>
    </row>
    <row r="40" spans="1:6" ht="14.25" customHeight="1" x14ac:dyDescent="0.2">
      <c r="B40" s="123"/>
      <c r="C40" s="123"/>
      <c r="D40" s="123"/>
      <c r="E40" s="123"/>
    </row>
    <row r="41" spans="1:6" ht="14.25" customHeight="1" x14ac:dyDescent="0.2">
      <c r="A41" s="18">
        <v>0</v>
      </c>
      <c r="B41" s="123"/>
      <c r="C41" s="123"/>
      <c r="D41" s="123"/>
      <c r="E41" s="123" t="s">
        <v>7169</v>
      </c>
      <c r="F41" s="18">
        <v>712</v>
      </c>
    </row>
    <row r="42" spans="1:6" ht="14.25" customHeight="1" x14ac:dyDescent="0.2">
      <c r="B42" s="123"/>
      <c r="C42" s="123"/>
      <c r="D42" s="123"/>
      <c r="E42" s="123"/>
    </row>
    <row r="43" spans="1:6" ht="14.25" customHeight="1" x14ac:dyDescent="0.2">
      <c r="B43" s="123"/>
      <c r="C43" s="123"/>
      <c r="D43" s="123"/>
      <c r="E43" s="123"/>
    </row>
    <row r="44" spans="1:6" ht="14.25" customHeight="1" x14ac:dyDescent="0.2">
      <c r="A44" s="18">
        <v>0</v>
      </c>
      <c r="B44" s="123" t="s">
        <v>7178</v>
      </c>
      <c r="C44" s="118">
        <v>44726</v>
      </c>
      <c r="D44" s="123">
        <v>36</v>
      </c>
      <c r="E44" s="123" t="s">
        <v>7169</v>
      </c>
      <c r="F44" s="18" t="s">
        <v>7178</v>
      </c>
    </row>
    <row r="45" spans="1:6" ht="14.25" customHeight="1" x14ac:dyDescent="0.2">
      <c r="B45" s="123"/>
      <c r="C45" s="123"/>
      <c r="D45" s="123"/>
      <c r="E45" s="123"/>
    </row>
    <row r="46" spans="1:6" ht="14.25" customHeight="1" x14ac:dyDescent="0.2">
      <c r="B46" s="123"/>
      <c r="C46" s="123"/>
      <c r="D46" s="123"/>
      <c r="E46" s="123"/>
    </row>
    <row r="47" spans="1:6" ht="14.25" customHeight="1" x14ac:dyDescent="0.2">
      <c r="A47" s="18">
        <v>0</v>
      </c>
      <c r="B47" s="123">
        <v>67</v>
      </c>
      <c r="C47" s="123" t="s">
        <v>7187</v>
      </c>
      <c r="D47" s="123">
        <v>2311</v>
      </c>
      <c r="E47" s="123" t="s">
        <v>7178</v>
      </c>
    </row>
    <row r="48" spans="1:6" ht="14.25" customHeight="1" x14ac:dyDescent="0.2">
      <c r="B48" s="123"/>
      <c r="C48" s="123"/>
      <c r="D48" s="123"/>
      <c r="E48" s="123"/>
    </row>
    <row r="49" spans="1:6" ht="14.25" customHeight="1" x14ac:dyDescent="0.2">
      <c r="B49" s="123"/>
      <c r="C49" s="123"/>
      <c r="D49" s="123"/>
      <c r="E49" s="123"/>
    </row>
    <row r="50" spans="1:6" ht="14.25" customHeight="1" x14ac:dyDescent="0.2">
      <c r="A50" s="18">
        <v>0</v>
      </c>
      <c r="B50" s="123">
        <v>367</v>
      </c>
      <c r="C50" s="123" t="s">
        <v>7198</v>
      </c>
      <c r="D50" s="123">
        <v>311</v>
      </c>
      <c r="E50" s="123" t="s">
        <v>7199</v>
      </c>
      <c r="F50" s="18">
        <v>6712</v>
      </c>
    </row>
    <row r="51" spans="1:6" ht="14.25" customHeight="1" x14ac:dyDescent="0.2">
      <c r="B51" s="123"/>
      <c r="C51" s="123"/>
      <c r="D51" s="123"/>
      <c r="E51" s="123"/>
    </row>
    <row r="52" spans="1:6" ht="14.25" customHeight="1" x14ac:dyDescent="0.2">
      <c r="B52" s="123"/>
      <c r="C52" s="123"/>
      <c r="D52" s="123"/>
      <c r="E52" s="123"/>
    </row>
    <row r="53" spans="1:6" ht="14.25" customHeight="1" x14ac:dyDescent="0.2">
      <c r="A53" s="18">
        <v>0</v>
      </c>
      <c r="B53" s="123">
        <v>26</v>
      </c>
      <c r="C53" s="123">
        <v>2</v>
      </c>
      <c r="D53" s="123">
        <v>2</v>
      </c>
      <c r="E53" s="123" t="s">
        <v>101</v>
      </c>
      <c r="F53" s="18">
        <v>13</v>
      </c>
    </row>
    <row r="54" spans="1:6" ht="14.25" customHeight="1" x14ac:dyDescent="0.2">
      <c r="B54" s="123"/>
      <c r="C54" s="123"/>
      <c r="D54" s="123"/>
      <c r="E54" s="123"/>
    </row>
    <row r="55" spans="1:6" ht="14.25" customHeight="1" x14ac:dyDescent="0.2">
      <c r="B55" s="123"/>
      <c r="C55" s="123"/>
      <c r="D55" s="123"/>
      <c r="E55" s="123"/>
    </row>
    <row r="56" spans="1:6" ht="14.25" customHeight="1" x14ac:dyDescent="0.2">
      <c r="A56" s="18">
        <v>0</v>
      </c>
      <c r="B56" s="123"/>
      <c r="C56" s="123"/>
      <c r="D56" s="123">
        <v>1</v>
      </c>
      <c r="E56" s="123" t="s">
        <v>101</v>
      </c>
      <c r="F56" s="18">
        <v>13</v>
      </c>
    </row>
    <row r="57" spans="1:6" ht="14.25" customHeight="1" x14ac:dyDescent="0.2">
      <c r="B57" s="123"/>
      <c r="C57" s="123"/>
      <c r="D57" s="123"/>
      <c r="E57" s="123"/>
    </row>
    <row r="58" spans="1:6" ht="14.25" customHeight="1" x14ac:dyDescent="0.2">
      <c r="B58" s="123"/>
      <c r="C58" s="123"/>
      <c r="D58" s="118"/>
      <c r="E58" s="123"/>
    </row>
    <row r="59" spans="1:6" ht="14.25" customHeight="1" x14ac:dyDescent="0.2">
      <c r="B59" s="123"/>
      <c r="C59" s="123"/>
      <c r="D59" s="123"/>
      <c r="E59" s="123"/>
    </row>
    <row r="60" spans="1:6" ht="14.25" customHeight="1" x14ac:dyDescent="0.2">
      <c r="A60" s="18">
        <v>0</v>
      </c>
      <c r="B60" s="123">
        <v>368</v>
      </c>
      <c r="C60" s="123">
        <v>1237</v>
      </c>
      <c r="D60" s="123" t="s">
        <v>7207</v>
      </c>
      <c r="E60" s="123" t="s">
        <v>7166</v>
      </c>
      <c r="F60" s="18">
        <v>3612</v>
      </c>
    </row>
    <row r="61" spans="1:6" ht="14.25" customHeight="1" x14ac:dyDescent="0.2">
      <c r="B61" s="119"/>
      <c r="C61" s="123"/>
      <c r="D61" s="123"/>
      <c r="E61" s="123"/>
    </row>
    <row r="62" spans="1:6" ht="14.25" customHeight="1" x14ac:dyDescent="0.2">
      <c r="A62" s="18">
        <v>0</v>
      </c>
      <c r="B62" s="123" t="s">
        <v>7208</v>
      </c>
      <c r="C62" s="123" t="s">
        <v>125</v>
      </c>
      <c r="D62" s="123"/>
      <c r="E62" s="123" t="s">
        <v>101</v>
      </c>
      <c r="F62" s="18">
        <v>3612</v>
      </c>
    </row>
    <row r="63" spans="1:6" ht="14.25" customHeight="1" x14ac:dyDescent="0.2">
      <c r="B63" s="123"/>
      <c r="C63" s="123"/>
      <c r="D63" s="123"/>
      <c r="E63" s="123"/>
    </row>
    <row r="64" spans="1:6" ht="14.25" customHeight="1" x14ac:dyDescent="0.2">
      <c r="A64" s="18">
        <v>0</v>
      </c>
      <c r="B64" s="123">
        <v>16</v>
      </c>
      <c r="C64" s="123">
        <v>1</v>
      </c>
      <c r="D64" s="123">
        <v>10</v>
      </c>
      <c r="E64" s="123" t="s">
        <v>101</v>
      </c>
      <c r="F64" s="18">
        <v>7</v>
      </c>
    </row>
    <row r="65" spans="1:6" ht="14.25" customHeight="1" x14ac:dyDescent="0.2">
      <c r="A65" s="18">
        <v>0</v>
      </c>
      <c r="B65" s="123" t="s">
        <v>7173</v>
      </c>
      <c r="C65" s="123" t="s">
        <v>7209</v>
      </c>
      <c r="D65" s="123" t="s">
        <v>7176</v>
      </c>
      <c r="E65" s="123" t="s">
        <v>7178</v>
      </c>
      <c r="F65" s="18" t="s">
        <v>7178</v>
      </c>
    </row>
    <row r="66" spans="1:6" ht="14.25" customHeight="1" x14ac:dyDescent="0.2">
      <c r="A66" s="18">
        <v>0</v>
      </c>
      <c r="B66" s="123" t="s">
        <v>7210</v>
      </c>
      <c r="C66" s="123" t="s">
        <v>7174</v>
      </c>
      <c r="D66" s="123">
        <v>711</v>
      </c>
      <c r="E66" s="123" t="s">
        <v>7169</v>
      </c>
      <c r="F66" s="18">
        <v>13</v>
      </c>
    </row>
    <row r="67" spans="1:6" ht="14.25" customHeight="1" x14ac:dyDescent="0.2">
      <c r="A67" s="18">
        <v>0</v>
      </c>
      <c r="B67" s="123" t="s">
        <v>101</v>
      </c>
      <c r="C67" s="123" t="s">
        <v>7211</v>
      </c>
      <c r="D67" s="123" t="s">
        <v>7212</v>
      </c>
      <c r="E67" s="123" t="s">
        <v>101</v>
      </c>
      <c r="F67" s="18">
        <v>8</v>
      </c>
    </row>
    <row r="68" spans="1:6" ht="14.25" customHeight="1" x14ac:dyDescent="0.2">
      <c r="A68" s="18">
        <v>0</v>
      </c>
      <c r="B68" s="123" t="s">
        <v>7178</v>
      </c>
      <c r="C68" s="123" t="s">
        <v>7213</v>
      </c>
      <c r="D68" s="123">
        <v>23</v>
      </c>
      <c r="E68" s="123" t="s">
        <v>101</v>
      </c>
      <c r="F68" s="18">
        <v>68</v>
      </c>
    </row>
    <row r="69" spans="1:6" ht="14.25" customHeight="1" x14ac:dyDescent="0.2">
      <c r="A69" s="18">
        <v>0</v>
      </c>
      <c r="B69" s="123" t="s">
        <v>7214</v>
      </c>
      <c r="C69" s="123" t="s">
        <v>7215</v>
      </c>
      <c r="D69" s="123" t="s">
        <v>7216</v>
      </c>
      <c r="E69" s="123"/>
    </row>
    <row r="70" spans="1:6" ht="14.25" customHeight="1" x14ac:dyDescent="0.2">
      <c r="B70" s="123"/>
      <c r="C70" s="123"/>
      <c r="D70" s="123"/>
      <c r="E70" s="123"/>
    </row>
    <row r="71" spans="1:6" ht="14.25" customHeight="1" x14ac:dyDescent="0.2">
      <c r="B71" s="123"/>
      <c r="C71" s="123"/>
      <c r="D71" s="123"/>
      <c r="E71" s="123"/>
    </row>
    <row r="72" spans="1:6" ht="14.25" customHeight="1" x14ac:dyDescent="0.2">
      <c r="A72" s="18">
        <v>0</v>
      </c>
      <c r="B72" s="123" t="s">
        <v>7169</v>
      </c>
      <c r="C72" s="118">
        <v>44717</v>
      </c>
      <c r="D72" s="123" t="s">
        <v>7169</v>
      </c>
      <c r="E72" s="123" t="s">
        <v>101</v>
      </c>
      <c r="F72" s="18">
        <v>12</v>
      </c>
    </row>
    <row r="73" spans="1:6" ht="14.25" customHeight="1" x14ac:dyDescent="0.2">
      <c r="B73" s="123"/>
      <c r="C73" s="123"/>
      <c r="D73" s="123"/>
      <c r="E73" s="123"/>
    </row>
    <row r="74" spans="1:6" ht="14.25" customHeight="1" x14ac:dyDescent="0.2">
      <c r="A74" s="18">
        <v>0</v>
      </c>
      <c r="B74" s="123" t="s">
        <v>7169</v>
      </c>
      <c r="C74" s="118">
        <v>44726</v>
      </c>
      <c r="D74" s="123" t="s">
        <v>7219</v>
      </c>
      <c r="E74" s="123" t="s">
        <v>4417</v>
      </c>
      <c r="F74" s="18">
        <v>6</v>
      </c>
    </row>
    <row r="75" spans="1:6" ht="14.25" customHeight="1" x14ac:dyDescent="0.2">
      <c r="A75" s="18">
        <v>0</v>
      </c>
      <c r="B75" s="123">
        <v>126</v>
      </c>
      <c r="C75" s="123">
        <v>2</v>
      </c>
      <c r="D75" s="123">
        <v>2</v>
      </c>
      <c r="E75" s="123" t="s">
        <v>101</v>
      </c>
      <c r="F75" s="18">
        <v>6</v>
      </c>
    </row>
    <row r="76" spans="1:6" ht="14.25" customHeight="1" x14ac:dyDescent="0.2">
      <c r="B76" s="123"/>
      <c r="C76" s="123"/>
      <c r="D76" s="123"/>
      <c r="E76" s="123"/>
    </row>
    <row r="77" spans="1:6" ht="14.25" customHeight="1" x14ac:dyDescent="0.2">
      <c r="B77" s="123"/>
      <c r="C77" s="123"/>
      <c r="D77" s="123"/>
      <c r="E77" s="123"/>
    </row>
    <row r="78" spans="1:6" ht="14.25" customHeight="1" x14ac:dyDescent="0.2">
      <c r="A78" s="18">
        <v>0</v>
      </c>
      <c r="B78" s="123">
        <v>6</v>
      </c>
      <c r="C78" s="123">
        <v>17</v>
      </c>
      <c r="D78" s="123"/>
      <c r="E78" s="123"/>
      <c r="F78" s="18">
        <v>13</v>
      </c>
    </row>
    <row r="79" spans="1:6" ht="14.25" customHeight="1" x14ac:dyDescent="0.2">
      <c r="A79" s="18">
        <v>0</v>
      </c>
      <c r="B79" s="123"/>
      <c r="C79" s="123"/>
      <c r="D79" s="123"/>
      <c r="E79" s="123"/>
    </row>
    <row r="80" spans="1:6" ht="14.25" customHeight="1" x14ac:dyDescent="0.2">
      <c r="B80" s="123"/>
      <c r="C80" s="123"/>
      <c r="D80" s="123"/>
      <c r="E80" s="123"/>
    </row>
    <row r="81" spans="1:6" ht="14.25" customHeight="1" x14ac:dyDescent="0.2">
      <c r="A81" s="18">
        <v>0</v>
      </c>
      <c r="B81" s="118">
        <v>44746</v>
      </c>
      <c r="C81" s="123" t="s">
        <v>7165</v>
      </c>
      <c r="D81" s="123">
        <v>2</v>
      </c>
      <c r="E81" s="123" t="s">
        <v>101</v>
      </c>
      <c r="F81" s="18">
        <v>8</v>
      </c>
    </row>
    <row r="82" spans="1:6" ht="14.25" customHeight="1" x14ac:dyDescent="0.2">
      <c r="A82" s="18">
        <v>0</v>
      </c>
      <c r="B82" s="123"/>
      <c r="C82" s="123"/>
      <c r="D82" s="123"/>
      <c r="E82" s="123"/>
    </row>
    <row r="83" spans="1:6" ht="14.25" customHeight="1" x14ac:dyDescent="0.2">
      <c r="B83" s="123"/>
      <c r="C83" s="123"/>
      <c r="D83" s="123"/>
      <c r="E83" s="123"/>
    </row>
    <row r="84" spans="1:6" ht="14.25" customHeight="1" x14ac:dyDescent="0.2">
      <c r="A84" s="18">
        <v>0</v>
      </c>
      <c r="B84" s="123"/>
      <c r="C84" s="123"/>
      <c r="D84" s="123"/>
      <c r="E84" s="123"/>
    </row>
    <row r="85" spans="1:6" ht="14.25" customHeight="1" x14ac:dyDescent="0.2">
      <c r="A85" s="18">
        <v>0</v>
      </c>
      <c r="B85" s="123">
        <v>6</v>
      </c>
      <c r="C85" s="123" t="s">
        <v>7174</v>
      </c>
      <c r="D85" s="123">
        <v>10</v>
      </c>
      <c r="E85" s="123" t="s">
        <v>4417</v>
      </c>
      <c r="F85" s="18">
        <v>2</v>
      </c>
    </row>
    <row r="86" spans="1:6" ht="14.25" customHeight="1" x14ac:dyDescent="0.2">
      <c r="A86" s="18">
        <v>0</v>
      </c>
      <c r="B86" s="123">
        <v>2</v>
      </c>
      <c r="C86" s="123" t="s">
        <v>7174</v>
      </c>
      <c r="D86" s="123">
        <v>2</v>
      </c>
      <c r="E86" s="123" t="s">
        <v>101</v>
      </c>
      <c r="F86" s="18">
        <v>13</v>
      </c>
    </row>
    <row r="87" spans="1:6" ht="14.25" customHeight="1" x14ac:dyDescent="0.2">
      <c r="A87" s="18">
        <v>0</v>
      </c>
      <c r="B87" s="123">
        <v>67</v>
      </c>
      <c r="C87" s="123"/>
      <c r="D87" s="123">
        <v>211</v>
      </c>
      <c r="E87" s="123" t="s">
        <v>7169</v>
      </c>
      <c r="F87" s="18" t="s">
        <v>7183</v>
      </c>
    </row>
    <row r="88" spans="1:6" ht="14.25" customHeight="1" x14ac:dyDescent="0.2">
      <c r="A88" s="18">
        <v>0</v>
      </c>
      <c r="B88" s="123" t="s">
        <v>7169</v>
      </c>
      <c r="C88" s="123" t="s">
        <v>7174</v>
      </c>
      <c r="D88" s="123">
        <v>2</v>
      </c>
      <c r="E88" s="123">
        <v>2</v>
      </c>
      <c r="F88" s="18">
        <v>37</v>
      </c>
    </row>
    <row r="89" spans="1:6" ht="14.25" customHeight="1" x14ac:dyDescent="0.2">
      <c r="A89" s="18">
        <v>0</v>
      </c>
      <c r="B89" s="123"/>
      <c r="C89" s="123">
        <v>127</v>
      </c>
      <c r="D89" s="123">
        <v>7</v>
      </c>
      <c r="E89" s="123" t="s">
        <v>7178</v>
      </c>
    </row>
    <row r="90" spans="1:6" ht="14.25" customHeight="1" x14ac:dyDescent="0.2">
      <c r="A90" s="18">
        <v>0</v>
      </c>
      <c r="B90" s="123" t="s">
        <v>101</v>
      </c>
      <c r="C90" s="118">
        <v>44766</v>
      </c>
      <c r="D90" s="123">
        <v>2</v>
      </c>
      <c r="E90" s="123" t="s">
        <v>101</v>
      </c>
      <c r="F90" s="18">
        <v>13</v>
      </c>
    </row>
    <row r="91" spans="1:6" ht="14.25" customHeight="1" x14ac:dyDescent="0.2">
      <c r="B91" s="123"/>
      <c r="C91" s="123"/>
      <c r="D91" s="123"/>
      <c r="E91" s="123"/>
    </row>
    <row r="92" spans="1:6" ht="14.25" customHeight="1" x14ac:dyDescent="0.2">
      <c r="A92" s="18">
        <v>0</v>
      </c>
      <c r="B92" s="123"/>
      <c r="C92" s="123"/>
      <c r="D92" s="123"/>
      <c r="E92" s="123"/>
      <c r="F92" s="18">
        <v>6</v>
      </c>
    </row>
    <row r="93" spans="1:6" ht="14.25" customHeight="1" x14ac:dyDescent="0.2">
      <c r="B93" s="123"/>
      <c r="C93" s="123"/>
      <c r="D93" s="123"/>
      <c r="E93" s="123"/>
    </row>
    <row r="94" spans="1:6" ht="14.25" customHeight="1" x14ac:dyDescent="0.2">
      <c r="A94" s="18">
        <v>0</v>
      </c>
      <c r="B94" s="123">
        <v>6</v>
      </c>
      <c r="C94" s="123" t="s">
        <v>7187</v>
      </c>
      <c r="D94" s="123">
        <v>2</v>
      </c>
      <c r="E94" s="123" t="s">
        <v>7192</v>
      </c>
      <c r="F94" s="18">
        <v>712</v>
      </c>
    </row>
    <row r="95" spans="1:6" ht="14.25" customHeight="1" x14ac:dyDescent="0.2">
      <c r="A95" s="18">
        <v>0</v>
      </c>
      <c r="B95" s="123"/>
      <c r="C95" s="123"/>
      <c r="D95" s="123"/>
      <c r="E95" s="123"/>
    </row>
    <row r="96" spans="1:6" ht="14.25" customHeight="1" x14ac:dyDescent="0.2">
      <c r="B96" s="123"/>
      <c r="C96" s="123"/>
      <c r="D96" s="123"/>
      <c r="E96" s="123"/>
    </row>
    <row r="97" spans="1:6" ht="14.25" customHeight="1" x14ac:dyDescent="0.2">
      <c r="A97" s="18">
        <v>0</v>
      </c>
      <c r="B97" s="123">
        <v>6</v>
      </c>
      <c r="C97" s="123">
        <v>26</v>
      </c>
      <c r="D97" s="123">
        <v>23</v>
      </c>
      <c r="E97" s="123" t="s">
        <v>101</v>
      </c>
      <c r="F97" s="18">
        <v>13</v>
      </c>
    </row>
    <row r="98" spans="1:6" ht="14.25" customHeight="1" x14ac:dyDescent="0.2">
      <c r="A98" s="18">
        <v>0</v>
      </c>
      <c r="B98" s="123" t="s">
        <v>7191</v>
      </c>
      <c r="C98" s="118">
        <v>44736</v>
      </c>
      <c r="D98" s="123">
        <v>2</v>
      </c>
      <c r="E98" s="123" t="s">
        <v>101</v>
      </c>
      <c r="F98" s="18">
        <v>13</v>
      </c>
    </row>
    <row r="99" spans="1:6" ht="14.25" customHeight="1" x14ac:dyDescent="0.2">
      <c r="A99" s="18">
        <v>0</v>
      </c>
      <c r="B99" s="123"/>
      <c r="C99" s="123">
        <v>2</v>
      </c>
      <c r="D99" s="123">
        <v>211</v>
      </c>
      <c r="E99" s="123" t="s">
        <v>125</v>
      </c>
      <c r="F99" s="18">
        <v>3</v>
      </c>
    </row>
    <row r="100" spans="1:6" ht="14.25" customHeight="1" x14ac:dyDescent="0.2">
      <c r="B100" s="123"/>
      <c r="C100" s="123"/>
      <c r="D100" s="123"/>
      <c r="E100" s="123"/>
    </row>
    <row r="101" spans="1:6" ht="14.25" customHeight="1" x14ac:dyDescent="0.2">
      <c r="A101" s="18">
        <v>0</v>
      </c>
      <c r="B101" s="123" t="s">
        <v>7181</v>
      </c>
      <c r="C101" s="123" t="s">
        <v>7224</v>
      </c>
      <c r="D101" s="123"/>
      <c r="E101" s="123"/>
      <c r="F101" s="18" t="s">
        <v>7178</v>
      </c>
    </row>
    <row r="102" spans="1:6" ht="14.25" customHeight="1" x14ac:dyDescent="0.2">
      <c r="A102" s="18">
        <v>0</v>
      </c>
      <c r="B102" s="123"/>
      <c r="C102" s="123">
        <v>2</v>
      </c>
      <c r="D102" s="118">
        <v>44766</v>
      </c>
      <c r="E102" s="123" t="s">
        <v>7178</v>
      </c>
      <c r="F102" s="18">
        <v>13</v>
      </c>
    </row>
    <row r="103" spans="1:6" ht="14.25" customHeight="1" x14ac:dyDescent="0.2">
      <c r="A103" s="18">
        <v>0</v>
      </c>
      <c r="B103" s="123"/>
      <c r="C103" s="123" t="s">
        <v>125</v>
      </c>
      <c r="D103" s="123">
        <v>2</v>
      </c>
      <c r="E103" s="123">
        <v>2</v>
      </c>
      <c r="F103" s="18">
        <v>3</v>
      </c>
    </row>
    <row r="104" spans="1:6" ht="14.25" customHeight="1" x14ac:dyDescent="0.2">
      <c r="A104" s="18">
        <v>0</v>
      </c>
      <c r="B104" s="123"/>
      <c r="C104" s="123"/>
      <c r="D104" s="123"/>
      <c r="E104" s="123"/>
    </row>
    <row r="105" spans="1:6" ht="14.25" customHeight="1" x14ac:dyDescent="0.2">
      <c r="A105" s="18">
        <v>0</v>
      </c>
      <c r="B105" s="123"/>
      <c r="C105" s="123"/>
      <c r="D105" s="123"/>
      <c r="E105" s="123"/>
    </row>
    <row r="106" spans="1:6" ht="14.25" customHeight="1" x14ac:dyDescent="0.2">
      <c r="A106" s="18">
        <v>0</v>
      </c>
      <c r="B106" s="123" t="s">
        <v>7184</v>
      </c>
      <c r="C106" s="123">
        <v>237</v>
      </c>
      <c r="D106" s="123" t="s">
        <v>7186</v>
      </c>
      <c r="E106" s="123" t="s">
        <v>101</v>
      </c>
      <c r="F106" s="18">
        <v>38</v>
      </c>
    </row>
    <row r="107" spans="1:6" ht="14.25" customHeight="1" x14ac:dyDescent="0.2">
      <c r="B107" s="123"/>
      <c r="C107" s="123"/>
      <c r="D107" s="123"/>
      <c r="E107" s="123"/>
    </row>
    <row r="108" spans="1:6" ht="14.25" customHeight="1" x14ac:dyDescent="0.2">
      <c r="A108" s="18">
        <v>0</v>
      </c>
      <c r="B108" s="123"/>
      <c r="C108" s="123"/>
      <c r="D108" s="123"/>
      <c r="E108" s="123"/>
    </row>
    <row r="109" spans="1:6" ht="14.25" customHeight="1" x14ac:dyDescent="0.2">
      <c r="B109" s="123"/>
      <c r="C109" s="123"/>
      <c r="D109" s="123"/>
      <c r="E109" s="123"/>
    </row>
    <row r="110" spans="1:6" ht="14.25" customHeight="1" x14ac:dyDescent="0.2">
      <c r="B110" s="123"/>
      <c r="C110" s="123"/>
      <c r="D110" s="123"/>
      <c r="E110" s="123"/>
    </row>
    <row r="111" spans="1:6" ht="14.25" customHeight="1" x14ac:dyDescent="0.2">
      <c r="A111" s="18">
        <v>0</v>
      </c>
      <c r="B111" s="123" t="s">
        <v>7225</v>
      </c>
      <c r="C111" s="123" t="s">
        <v>7226</v>
      </c>
      <c r="D111" s="123" t="s">
        <v>7205</v>
      </c>
      <c r="E111" s="123" t="s">
        <v>101</v>
      </c>
      <c r="F111" s="18" t="s">
        <v>101</v>
      </c>
    </row>
    <row r="112" spans="1:6" ht="14.25" customHeight="1" x14ac:dyDescent="0.2">
      <c r="A112" s="18">
        <v>0</v>
      </c>
      <c r="B112" s="123"/>
      <c r="C112" s="123"/>
      <c r="D112" s="123"/>
      <c r="E112" s="123"/>
    </row>
    <row r="113" spans="1:6" ht="14.25" customHeight="1" x14ac:dyDescent="0.2">
      <c r="B113" s="123"/>
      <c r="C113" s="123"/>
      <c r="D113" s="123"/>
      <c r="E113" s="123"/>
    </row>
    <row r="114" spans="1:6" ht="14.25" customHeight="1" x14ac:dyDescent="0.2">
      <c r="A114" s="18">
        <v>0</v>
      </c>
      <c r="B114" s="123" t="s">
        <v>7208</v>
      </c>
      <c r="C114" s="123" t="s">
        <v>7227</v>
      </c>
      <c r="D114" s="123" t="s">
        <v>7228</v>
      </c>
      <c r="E114" s="123" t="s">
        <v>7191</v>
      </c>
      <c r="F114" s="18">
        <v>711</v>
      </c>
    </row>
    <row r="115" spans="1:6" ht="14.25" customHeight="1" x14ac:dyDescent="0.2">
      <c r="A115" s="18">
        <v>0</v>
      </c>
      <c r="B115" s="123"/>
      <c r="C115" s="123"/>
      <c r="D115" s="123"/>
      <c r="E115" s="123"/>
    </row>
    <row r="116" spans="1:6" ht="14.25" customHeight="1" x14ac:dyDescent="0.2">
      <c r="A116" s="18">
        <v>0</v>
      </c>
      <c r="B116" s="123" t="s">
        <v>7199</v>
      </c>
      <c r="C116" s="123" t="s">
        <v>7212</v>
      </c>
      <c r="D116" s="123">
        <v>12</v>
      </c>
      <c r="E116" s="123">
        <v>1</v>
      </c>
      <c r="F116" s="18">
        <v>312</v>
      </c>
    </row>
    <row r="117" spans="1:6" ht="14.25" customHeight="1" x14ac:dyDescent="0.2">
      <c r="A117" s="18">
        <v>0</v>
      </c>
      <c r="B117" s="123"/>
      <c r="C117" s="123"/>
      <c r="D117" s="123"/>
      <c r="E117" s="123"/>
    </row>
    <row r="118" spans="1:6" ht="14.25" customHeight="1" x14ac:dyDescent="0.2">
      <c r="A118" s="18">
        <v>0</v>
      </c>
      <c r="B118" s="123" t="s">
        <v>7178</v>
      </c>
      <c r="C118" s="123">
        <v>67</v>
      </c>
      <c r="D118" s="123">
        <v>2</v>
      </c>
      <c r="E118" s="123" t="s">
        <v>101</v>
      </c>
      <c r="F118" s="18">
        <v>6</v>
      </c>
    </row>
    <row r="119" spans="1:6" ht="14.25" customHeight="1" x14ac:dyDescent="0.2">
      <c r="B119" s="118">
        <v>44746</v>
      </c>
      <c r="C119" s="123" t="s">
        <v>7181</v>
      </c>
      <c r="D119" s="123"/>
      <c r="E119" s="123"/>
      <c r="F119" s="18">
        <v>13</v>
      </c>
    </row>
    <row r="120" spans="1:6" ht="14.25" customHeight="1" x14ac:dyDescent="0.2">
      <c r="B120" s="123"/>
      <c r="C120" s="123"/>
      <c r="D120" s="123"/>
      <c r="E120" s="123"/>
    </row>
    <row r="121" spans="1:6" ht="14.25" customHeight="1" x14ac:dyDescent="0.2">
      <c r="B121" s="118"/>
      <c r="C121" s="123"/>
      <c r="D121" s="123"/>
      <c r="E121" s="123"/>
    </row>
    <row r="122" spans="1:6" ht="14.25" customHeight="1" x14ac:dyDescent="0.2">
      <c r="B122" s="123"/>
      <c r="C122" s="123"/>
      <c r="D122" s="123"/>
      <c r="E122" s="123"/>
    </row>
    <row r="123" spans="1:6" ht="14.25" customHeight="1" x14ac:dyDescent="0.2">
      <c r="B123" s="123"/>
      <c r="C123" s="123"/>
      <c r="D123" s="123"/>
      <c r="E123" s="123"/>
    </row>
    <row r="124" spans="1:6" ht="14.25" customHeight="1" x14ac:dyDescent="0.2">
      <c r="B124" s="123"/>
      <c r="C124" s="123"/>
      <c r="D124" s="123"/>
      <c r="E124" s="123"/>
    </row>
    <row r="125" spans="1:6" ht="14.25" customHeight="1" x14ac:dyDescent="0.2">
      <c r="A125" s="18">
        <v>0</v>
      </c>
      <c r="B125" s="123">
        <v>610</v>
      </c>
      <c r="C125" s="123" t="s">
        <v>7206</v>
      </c>
      <c r="D125" s="123" t="s">
        <v>7231</v>
      </c>
      <c r="E125" s="123" t="s">
        <v>7178</v>
      </c>
      <c r="F125" s="18">
        <v>6</v>
      </c>
    </row>
    <row r="126" spans="1:6" ht="14.25" customHeight="1" x14ac:dyDescent="0.2">
      <c r="A126" s="18">
        <v>0</v>
      </c>
      <c r="B126" s="123" t="s">
        <v>7232</v>
      </c>
      <c r="C126" s="123">
        <v>367</v>
      </c>
      <c r="D126" s="123">
        <v>12</v>
      </c>
      <c r="E126" s="123">
        <v>2</v>
      </c>
      <c r="F126" s="18">
        <v>16</v>
      </c>
    </row>
    <row r="127" spans="1:6" ht="14.25" customHeight="1" x14ac:dyDescent="0.2">
      <c r="A127" s="18">
        <v>0</v>
      </c>
      <c r="B127" s="123" t="s">
        <v>7210</v>
      </c>
      <c r="C127" s="123" t="s">
        <v>7233</v>
      </c>
      <c r="D127" s="123">
        <v>12</v>
      </c>
      <c r="E127" s="123" t="s">
        <v>101</v>
      </c>
      <c r="F127" s="18" t="s">
        <v>7234</v>
      </c>
    </row>
    <row r="128" spans="1:6" ht="14.25" customHeight="1" x14ac:dyDescent="0.2">
      <c r="A128" s="18">
        <v>0</v>
      </c>
      <c r="B128" s="123" t="s">
        <v>7235</v>
      </c>
      <c r="C128" s="123" t="s">
        <v>7174</v>
      </c>
      <c r="D128" s="123" t="s">
        <v>7236</v>
      </c>
      <c r="E128" s="123" t="s">
        <v>7237</v>
      </c>
      <c r="F128" s="18" t="s">
        <v>7178</v>
      </c>
    </row>
    <row r="129" spans="1:6" ht="14.25" customHeight="1" x14ac:dyDescent="0.2">
      <c r="A129" s="18">
        <v>0</v>
      </c>
      <c r="B129" s="123" t="s">
        <v>5490</v>
      </c>
      <c r="C129" s="118">
        <v>44746</v>
      </c>
      <c r="D129" s="123" t="s">
        <v>7169</v>
      </c>
      <c r="E129" s="123">
        <v>2</v>
      </c>
      <c r="F129" s="18">
        <v>13</v>
      </c>
    </row>
    <row r="130" spans="1:6" ht="14.25" customHeight="1" x14ac:dyDescent="0.2">
      <c r="B130" s="123"/>
      <c r="C130" s="123"/>
      <c r="D130" s="123"/>
      <c r="E130" s="123"/>
    </row>
    <row r="131" spans="1:6" ht="14.25" customHeight="1" x14ac:dyDescent="0.2">
      <c r="B131" s="123"/>
      <c r="C131" s="123"/>
      <c r="D131" s="123"/>
      <c r="E131" s="123"/>
    </row>
    <row r="132" spans="1:6" ht="14.25" customHeight="1" x14ac:dyDescent="0.2">
      <c r="A132" s="18">
        <v>0</v>
      </c>
      <c r="B132" s="123">
        <v>13</v>
      </c>
      <c r="C132" s="123" t="s">
        <v>7169</v>
      </c>
      <c r="D132" s="123">
        <v>2</v>
      </c>
      <c r="E132" s="123"/>
      <c r="F132" s="18">
        <v>6</v>
      </c>
    </row>
    <row r="133" spans="1:6" ht="14.25" customHeight="1" x14ac:dyDescent="0.2">
      <c r="B133" s="123"/>
      <c r="C133" s="123"/>
      <c r="D133" s="123"/>
      <c r="E133" s="123"/>
    </row>
    <row r="134" spans="1:6" ht="14.25" customHeight="1" x14ac:dyDescent="0.2">
      <c r="B134" s="123"/>
      <c r="C134" s="123"/>
      <c r="D134" s="123"/>
      <c r="E134" s="123"/>
    </row>
    <row r="135" spans="1:6" ht="14.25" customHeight="1" x14ac:dyDescent="0.2">
      <c r="B135" s="123"/>
      <c r="C135" s="123"/>
      <c r="D135" s="123"/>
      <c r="E135" s="123"/>
    </row>
    <row r="136" spans="1:6" ht="14.25" customHeight="1" x14ac:dyDescent="0.2">
      <c r="B136" s="118"/>
      <c r="C136" s="123"/>
      <c r="D136" s="123"/>
      <c r="E136" s="123"/>
    </row>
    <row r="137" spans="1:6" ht="14.25" customHeight="1" x14ac:dyDescent="0.2">
      <c r="B137" s="123"/>
      <c r="C137" s="123"/>
      <c r="D137" s="123"/>
      <c r="E137" s="123"/>
    </row>
    <row r="138" spans="1:6" ht="14.25" customHeight="1" x14ac:dyDescent="0.2">
      <c r="A138" s="18">
        <v>0</v>
      </c>
      <c r="B138" s="123"/>
      <c r="C138" s="123"/>
      <c r="D138" s="123"/>
      <c r="E138" s="123"/>
    </row>
    <row r="139" spans="1:6" ht="14.25" customHeight="1" x14ac:dyDescent="0.2">
      <c r="A139" s="18">
        <v>0</v>
      </c>
      <c r="B139" s="123" t="s">
        <v>7199</v>
      </c>
      <c r="C139" s="123" t="s">
        <v>7239</v>
      </c>
      <c r="D139" s="123"/>
      <c r="E139" s="123" t="s">
        <v>7165</v>
      </c>
      <c r="F139" s="18">
        <v>28</v>
      </c>
    </row>
    <row r="140" spans="1:6" ht="14.25" customHeight="1" x14ac:dyDescent="0.2">
      <c r="A140" s="18">
        <v>0</v>
      </c>
      <c r="B140" s="123">
        <v>1</v>
      </c>
      <c r="C140" s="123" t="s">
        <v>7212</v>
      </c>
      <c r="D140" s="123">
        <v>2</v>
      </c>
      <c r="E140" s="123">
        <v>7</v>
      </c>
      <c r="F140" s="18">
        <v>8</v>
      </c>
    </row>
    <row r="141" spans="1:6" ht="14.25" customHeight="1" x14ac:dyDescent="0.2">
      <c r="B141" s="123"/>
      <c r="C141" s="123"/>
      <c r="D141" s="123"/>
      <c r="E141" s="123"/>
    </row>
    <row r="142" spans="1:6" ht="14.25" customHeight="1" x14ac:dyDescent="0.2">
      <c r="A142" s="18">
        <v>0</v>
      </c>
      <c r="B142" s="118">
        <v>44746</v>
      </c>
      <c r="C142" s="123"/>
      <c r="D142" s="123">
        <v>610</v>
      </c>
      <c r="E142" s="123">
        <v>6</v>
      </c>
      <c r="F142" s="18">
        <v>6</v>
      </c>
    </row>
    <row r="143" spans="1:6" ht="14.25" customHeight="1" x14ac:dyDescent="0.2">
      <c r="A143" s="18">
        <v>0</v>
      </c>
      <c r="B143" s="123">
        <v>12</v>
      </c>
      <c r="C143" s="123" t="s">
        <v>7185</v>
      </c>
      <c r="D143" s="123">
        <v>23</v>
      </c>
      <c r="E143" s="123">
        <v>23</v>
      </c>
      <c r="F143" s="18">
        <v>6</v>
      </c>
    </row>
    <row r="144" spans="1:6" ht="14.25" customHeight="1" x14ac:dyDescent="0.2">
      <c r="A144" s="18">
        <v>0</v>
      </c>
      <c r="B144" s="123"/>
      <c r="C144" s="123"/>
      <c r="D144" s="123"/>
      <c r="E144" s="123"/>
    </row>
    <row r="145" spans="1:6" ht="14.25" customHeight="1" x14ac:dyDescent="0.2">
      <c r="A145" s="18">
        <v>0</v>
      </c>
      <c r="B145" s="123" t="s">
        <v>101</v>
      </c>
      <c r="C145" s="123">
        <v>178</v>
      </c>
      <c r="D145" s="123"/>
      <c r="E145" s="123" t="s">
        <v>7165</v>
      </c>
      <c r="F145" s="18">
        <v>8</v>
      </c>
    </row>
    <row r="146" spans="1:6" ht="14.25" customHeight="1" x14ac:dyDescent="0.2">
      <c r="A146" s="18">
        <v>0</v>
      </c>
      <c r="B146" s="123" t="s">
        <v>7178</v>
      </c>
      <c r="C146" s="123" t="s">
        <v>7240</v>
      </c>
      <c r="D146" s="123">
        <v>23711</v>
      </c>
      <c r="E146" s="123" t="s">
        <v>101</v>
      </c>
      <c r="F146" s="18" t="s">
        <v>7241</v>
      </c>
    </row>
    <row r="147" spans="1:6" ht="14.25" customHeight="1" x14ac:dyDescent="0.2">
      <c r="A147" s="18">
        <v>0</v>
      </c>
      <c r="B147" s="123" t="s">
        <v>7194</v>
      </c>
      <c r="C147" s="123" t="s">
        <v>7168</v>
      </c>
      <c r="D147" s="123"/>
      <c r="E147" s="123" t="s">
        <v>101</v>
      </c>
    </row>
    <row r="148" spans="1:6" ht="14.25" customHeight="1" x14ac:dyDescent="0.2">
      <c r="A148" s="18">
        <v>0</v>
      </c>
      <c r="B148" s="118">
        <v>44746</v>
      </c>
      <c r="C148" s="123">
        <v>3</v>
      </c>
      <c r="D148" s="123">
        <v>2</v>
      </c>
      <c r="E148" s="123">
        <v>2</v>
      </c>
      <c r="F148" s="18">
        <v>2</v>
      </c>
    </row>
    <row r="149" spans="1:6" ht="14.25" customHeight="1" x14ac:dyDescent="0.2">
      <c r="B149" s="123"/>
      <c r="C149" s="123"/>
      <c r="D149" s="123"/>
      <c r="E149" s="123"/>
    </row>
    <row r="150" spans="1:6" ht="14.25" customHeight="1" x14ac:dyDescent="0.2">
      <c r="A150" s="18">
        <v>0</v>
      </c>
      <c r="B150" s="123">
        <v>1</v>
      </c>
      <c r="C150" s="118">
        <v>44766</v>
      </c>
      <c r="D150" s="123">
        <v>23</v>
      </c>
      <c r="E150" s="123" t="s">
        <v>101</v>
      </c>
      <c r="F150" s="18" t="s">
        <v>7242</v>
      </c>
    </row>
    <row r="151" spans="1:6" ht="14.25" customHeight="1" x14ac:dyDescent="0.2">
      <c r="A151" s="18">
        <v>0</v>
      </c>
      <c r="B151" s="123">
        <v>10</v>
      </c>
      <c r="C151" s="123">
        <v>2</v>
      </c>
      <c r="D151" s="123"/>
      <c r="E151" s="123"/>
    </row>
    <row r="152" spans="1:6" ht="14.25" customHeight="1" x14ac:dyDescent="0.2">
      <c r="A152" s="18">
        <v>0</v>
      </c>
      <c r="B152" s="123">
        <v>6</v>
      </c>
      <c r="C152" s="123" t="s">
        <v>7185</v>
      </c>
      <c r="D152" s="123">
        <v>11</v>
      </c>
      <c r="E152" s="123">
        <v>8</v>
      </c>
    </row>
    <row r="153" spans="1:6" ht="14.25" customHeight="1" x14ac:dyDescent="0.2">
      <c r="A153" s="18">
        <v>0</v>
      </c>
      <c r="B153" s="123" t="s">
        <v>7175</v>
      </c>
      <c r="C153" s="123" t="s">
        <v>7174</v>
      </c>
      <c r="D153" s="119" t="s">
        <v>5490</v>
      </c>
      <c r="E153" s="123" t="s">
        <v>7178</v>
      </c>
      <c r="F153" s="18" t="s">
        <v>7243</v>
      </c>
    </row>
    <row r="154" spans="1:6" ht="14.25" customHeight="1" x14ac:dyDescent="0.2">
      <c r="A154" s="18">
        <v>0</v>
      </c>
      <c r="B154" s="123">
        <v>36</v>
      </c>
      <c r="C154" s="123" t="s">
        <v>7168</v>
      </c>
      <c r="D154" s="123">
        <v>2</v>
      </c>
      <c r="E154" s="123" t="s">
        <v>101</v>
      </c>
      <c r="F154" s="18">
        <v>13</v>
      </c>
    </row>
    <row r="155" spans="1:6" ht="14.25" customHeight="1" x14ac:dyDescent="0.2">
      <c r="A155" s="18">
        <v>0</v>
      </c>
      <c r="B155" s="123" t="s">
        <v>7181</v>
      </c>
      <c r="C155" s="123" t="s">
        <v>7187</v>
      </c>
      <c r="D155" s="123">
        <v>2</v>
      </c>
      <c r="E155" s="123" t="s">
        <v>101</v>
      </c>
      <c r="F155" s="18">
        <v>6</v>
      </c>
    </row>
    <row r="156" spans="1:6" ht="14.25" customHeight="1" x14ac:dyDescent="0.2">
      <c r="B156" s="123"/>
      <c r="C156" s="123"/>
      <c r="D156" s="123"/>
      <c r="E156" s="123"/>
    </row>
    <row r="157" spans="1:6" ht="14.25" customHeight="1" x14ac:dyDescent="0.2">
      <c r="A157" s="18">
        <v>0</v>
      </c>
      <c r="B157" s="123"/>
      <c r="C157" s="118">
        <v>44716</v>
      </c>
      <c r="D157" s="123"/>
      <c r="E157" s="123" t="s">
        <v>101</v>
      </c>
      <c r="F157" s="18">
        <v>7</v>
      </c>
    </row>
    <row r="158" spans="1:6" ht="14.25" customHeight="1" x14ac:dyDescent="0.2">
      <c r="A158" s="18">
        <v>0</v>
      </c>
      <c r="B158" s="118">
        <v>44746</v>
      </c>
      <c r="C158" s="123">
        <v>6</v>
      </c>
      <c r="D158" s="123"/>
      <c r="E158" s="123" t="s">
        <v>7169</v>
      </c>
      <c r="F158" s="18">
        <v>6</v>
      </c>
    </row>
    <row r="159" spans="1:6" ht="14.25" customHeight="1" x14ac:dyDescent="0.2">
      <c r="A159" s="18">
        <v>0</v>
      </c>
      <c r="B159" s="123">
        <v>26</v>
      </c>
      <c r="C159" s="123" t="s">
        <v>7244</v>
      </c>
      <c r="D159" s="123">
        <v>1236</v>
      </c>
      <c r="E159" s="123">
        <v>2</v>
      </c>
      <c r="F159" s="18">
        <v>8</v>
      </c>
    </row>
    <row r="160" spans="1:6" ht="14.25" customHeight="1" x14ac:dyDescent="0.2">
      <c r="A160" s="18">
        <v>0</v>
      </c>
      <c r="B160" s="123"/>
      <c r="C160" s="123" t="s">
        <v>7245</v>
      </c>
      <c r="D160" s="123"/>
      <c r="E160" s="123" t="s">
        <v>7184</v>
      </c>
      <c r="F160" s="18" t="s">
        <v>7178</v>
      </c>
    </row>
    <row r="161" spans="1:6" ht="14.25" customHeight="1" x14ac:dyDescent="0.2">
      <c r="A161" s="18">
        <v>0</v>
      </c>
      <c r="B161" s="123">
        <v>2</v>
      </c>
      <c r="C161" s="123" t="s">
        <v>7212</v>
      </c>
      <c r="D161" s="123">
        <v>211</v>
      </c>
      <c r="E161" s="123" t="s">
        <v>101</v>
      </c>
    </row>
    <row r="162" spans="1:6" ht="14.25" customHeight="1" x14ac:dyDescent="0.2">
      <c r="B162" s="123"/>
      <c r="C162" s="123"/>
      <c r="D162" s="123"/>
      <c r="E162" s="123"/>
    </row>
    <row r="163" spans="1:6" ht="14.25" customHeight="1" x14ac:dyDescent="0.2">
      <c r="B163" s="123"/>
      <c r="C163" s="123"/>
      <c r="D163" s="123"/>
      <c r="E163" s="123"/>
    </row>
    <row r="164" spans="1:6" ht="14.25" customHeight="1" x14ac:dyDescent="0.2">
      <c r="A164" s="18">
        <v>0</v>
      </c>
      <c r="B164" s="118">
        <v>44746</v>
      </c>
      <c r="C164" s="123" t="s">
        <v>7212</v>
      </c>
      <c r="D164" s="123">
        <v>211</v>
      </c>
      <c r="E164" s="123">
        <v>12</v>
      </c>
      <c r="F164" s="18">
        <v>6</v>
      </c>
    </row>
    <row r="165" spans="1:6" ht="14.25" customHeight="1" x14ac:dyDescent="0.2">
      <c r="B165" s="123"/>
      <c r="C165" s="123"/>
      <c r="D165" s="123"/>
      <c r="E165" s="123"/>
    </row>
    <row r="166" spans="1:6" ht="14.25" customHeight="1" x14ac:dyDescent="0.2">
      <c r="B166" s="123"/>
      <c r="C166" s="123"/>
      <c r="D166" s="123"/>
      <c r="E166" s="123"/>
    </row>
    <row r="167" spans="1:6" ht="14.25" customHeight="1" x14ac:dyDescent="0.2">
      <c r="A167" s="18">
        <v>0</v>
      </c>
      <c r="B167" s="123">
        <v>6</v>
      </c>
      <c r="C167" s="123">
        <v>2</v>
      </c>
      <c r="D167" s="123" t="s">
        <v>101</v>
      </c>
      <c r="E167" s="123" t="s">
        <v>101</v>
      </c>
      <c r="F167" s="18">
        <v>7</v>
      </c>
    </row>
    <row r="168" spans="1:6" ht="14.25" customHeight="1" x14ac:dyDescent="0.2">
      <c r="A168" s="18">
        <v>0</v>
      </c>
      <c r="B168" s="123" t="s">
        <v>7181</v>
      </c>
      <c r="C168" s="123" t="s">
        <v>7246</v>
      </c>
      <c r="D168" s="123">
        <v>23</v>
      </c>
      <c r="E168" s="123" t="s">
        <v>7169</v>
      </c>
      <c r="F168" s="18">
        <v>6</v>
      </c>
    </row>
    <row r="169" spans="1:6" ht="14.25" customHeight="1" x14ac:dyDescent="0.2">
      <c r="A169" s="18">
        <v>0</v>
      </c>
      <c r="B169" s="123" t="s">
        <v>7181</v>
      </c>
      <c r="C169" s="123">
        <v>1236</v>
      </c>
      <c r="D169" s="123">
        <v>2</v>
      </c>
      <c r="E169" s="123" t="s">
        <v>7247</v>
      </c>
      <c r="F169" s="18">
        <v>7</v>
      </c>
    </row>
    <row r="170" spans="1:6" ht="14.25" customHeight="1" x14ac:dyDescent="0.2">
      <c r="A170" s="18">
        <v>0</v>
      </c>
      <c r="B170" s="123" t="s">
        <v>7164</v>
      </c>
      <c r="C170" s="123" t="s">
        <v>7248</v>
      </c>
      <c r="D170" s="123">
        <v>11</v>
      </c>
      <c r="E170" s="123" t="s">
        <v>101</v>
      </c>
      <c r="F170" s="18">
        <v>13</v>
      </c>
    </row>
    <row r="171" spans="1:6" ht="14.25" customHeight="1" x14ac:dyDescent="0.2">
      <c r="A171" s="18">
        <v>0</v>
      </c>
      <c r="B171" s="123"/>
      <c r="C171" s="123"/>
      <c r="D171" s="123"/>
      <c r="E171" s="123"/>
    </row>
    <row r="172" spans="1:6" ht="14.25" customHeight="1" x14ac:dyDescent="0.2">
      <c r="B172" s="123"/>
      <c r="C172" s="123"/>
      <c r="D172" s="123"/>
      <c r="E172" s="123"/>
    </row>
    <row r="173" spans="1:6" ht="14.25" customHeight="1" x14ac:dyDescent="0.2">
      <c r="A173" s="18">
        <v>0</v>
      </c>
      <c r="B173" s="123"/>
      <c r="C173" s="123"/>
      <c r="D173" s="123"/>
      <c r="E173" s="123"/>
    </row>
    <row r="174" spans="1:6" ht="14.25" customHeight="1" x14ac:dyDescent="0.2">
      <c r="A174" s="18">
        <v>0</v>
      </c>
      <c r="B174" s="123" t="s">
        <v>7178</v>
      </c>
      <c r="C174" s="123" t="s">
        <v>7187</v>
      </c>
      <c r="D174" s="123" t="s">
        <v>7249</v>
      </c>
      <c r="E174" s="118">
        <v>44756</v>
      </c>
      <c r="F174" s="18">
        <v>7</v>
      </c>
    </row>
    <row r="175" spans="1:6" ht="14.25" customHeight="1" x14ac:dyDescent="0.2">
      <c r="B175" s="123"/>
      <c r="C175" s="123"/>
      <c r="D175" s="123"/>
      <c r="E175" s="123"/>
    </row>
    <row r="176" spans="1:6" ht="14.25" customHeight="1" x14ac:dyDescent="0.2">
      <c r="A176" s="18">
        <v>0</v>
      </c>
      <c r="B176" s="123" t="s">
        <v>7206</v>
      </c>
      <c r="C176" s="123">
        <v>211</v>
      </c>
      <c r="D176" s="123"/>
      <c r="E176" s="123">
        <v>2</v>
      </c>
      <c r="F176" s="18">
        <v>13</v>
      </c>
    </row>
    <row r="177" spans="1:6" ht="14.25" customHeight="1" x14ac:dyDescent="0.2">
      <c r="A177" s="18">
        <v>0</v>
      </c>
      <c r="B177" s="123" t="s">
        <v>125</v>
      </c>
      <c r="C177" s="123" t="s">
        <v>7174</v>
      </c>
      <c r="D177" s="123"/>
      <c r="E177" s="123"/>
    </row>
    <row r="178" spans="1:6" ht="14.25" customHeight="1" x14ac:dyDescent="0.2">
      <c r="B178" s="123"/>
      <c r="C178" s="123"/>
      <c r="D178" s="123"/>
      <c r="E178" s="123"/>
    </row>
    <row r="179" spans="1:6" ht="14.25" customHeight="1" x14ac:dyDescent="0.2">
      <c r="A179" s="18">
        <v>0</v>
      </c>
      <c r="B179" s="123"/>
      <c r="C179" s="123">
        <v>1</v>
      </c>
      <c r="D179" s="123"/>
      <c r="E179" s="123" t="s">
        <v>101</v>
      </c>
    </row>
    <row r="180" spans="1:6" ht="14.25" customHeight="1" x14ac:dyDescent="0.2">
      <c r="A180" s="18">
        <v>0</v>
      </c>
      <c r="B180" s="123"/>
      <c r="C180" s="123"/>
      <c r="D180" s="123"/>
      <c r="E180" s="123" t="s">
        <v>7164</v>
      </c>
      <c r="F180" s="18">
        <v>8</v>
      </c>
    </row>
    <row r="181" spans="1:6" ht="14.25" customHeight="1" x14ac:dyDescent="0.2">
      <c r="A181" s="18">
        <v>0</v>
      </c>
      <c r="B181" s="123"/>
      <c r="C181" s="123" t="s">
        <v>7174</v>
      </c>
      <c r="D181" s="123">
        <v>1112</v>
      </c>
      <c r="E181" s="123" t="s">
        <v>101</v>
      </c>
      <c r="F181" s="18" t="s">
        <v>7181</v>
      </c>
    </row>
    <row r="182" spans="1:6" ht="14.25" customHeight="1" x14ac:dyDescent="0.2">
      <c r="A182" s="18">
        <v>0</v>
      </c>
      <c r="B182" s="123" t="s">
        <v>7250</v>
      </c>
      <c r="C182" s="123" t="s">
        <v>7205</v>
      </c>
      <c r="D182" s="123" t="s">
        <v>7251</v>
      </c>
      <c r="E182" s="123">
        <v>310</v>
      </c>
      <c r="F182" s="18">
        <v>211</v>
      </c>
    </row>
    <row r="183" spans="1:6" ht="14.25" customHeight="1" x14ac:dyDescent="0.2">
      <c r="A183" s="18">
        <v>0</v>
      </c>
      <c r="B183" s="123"/>
      <c r="C183" s="123"/>
      <c r="D183" s="123"/>
      <c r="E183" s="123"/>
    </row>
    <row r="184" spans="1:6" ht="14.25" customHeight="1" x14ac:dyDescent="0.2">
      <c r="A184" s="18">
        <v>0</v>
      </c>
      <c r="B184" s="123">
        <v>2</v>
      </c>
      <c r="C184" s="123" t="s">
        <v>7187</v>
      </c>
      <c r="D184" s="123"/>
      <c r="E184" s="123" t="s">
        <v>101</v>
      </c>
    </row>
    <row r="185" spans="1:6" ht="14.25" customHeight="1" x14ac:dyDescent="0.2">
      <c r="A185" s="18">
        <v>0</v>
      </c>
      <c r="B185" s="123" t="s">
        <v>7252</v>
      </c>
      <c r="C185" s="123" t="s">
        <v>101</v>
      </c>
      <c r="D185" s="123">
        <v>2311</v>
      </c>
      <c r="E185" s="123" t="s">
        <v>7206</v>
      </c>
      <c r="F185" s="18">
        <v>1</v>
      </c>
    </row>
    <row r="186" spans="1:6" ht="14.25" customHeight="1" x14ac:dyDescent="0.2">
      <c r="A186" s="18">
        <v>0</v>
      </c>
      <c r="B186" s="123"/>
      <c r="C186" s="123"/>
      <c r="D186" s="123"/>
      <c r="E186" s="123"/>
    </row>
    <row r="187" spans="1:6" ht="14.25" customHeight="1" x14ac:dyDescent="0.2">
      <c r="B187" s="123"/>
      <c r="C187" s="123"/>
      <c r="D187" s="123"/>
      <c r="E187" s="123"/>
    </row>
    <row r="188" spans="1:6" ht="14.25" customHeight="1" x14ac:dyDescent="0.2">
      <c r="A188" s="18">
        <v>0</v>
      </c>
      <c r="B188" s="123" t="s">
        <v>7253</v>
      </c>
      <c r="C188" s="123" t="s">
        <v>7254</v>
      </c>
      <c r="D188" s="123">
        <v>26</v>
      </c>
      <c r="E188" s="123" t="s">
        <v>7169</v>
      </c>
      <c r="F188" s="18">
        <v>612</v>
      </c>
    </row>
    <row r="189" spans="1:6" ht="14.25" customHeight="1" x14ac:dyDescent="0.2">
      <c r="B189" s="123"/>
      <c r="C189" s="123"/>
      <c r="D189" s="123"/>
      <c r="E189" s="123"/>
    </row>
    <row r="190" spans="1:6" ht="14.25" customHeight="1" x14ac:dyDescent="0.2">
      <c r="A190" s="18">
        <v>0</v>
      </c>
      <c r="B190" s="123"/>
      <c r="C190" s="123"/>
      <c r="D190" s="123"/>
      <c r="E190" s="123"/>
    </row>
    <row r="191" spans="1:6" ht="14.25" customHeight="1" x14ac:dyDescent="0.2">
      <c r="B191" s="123"/>
      <c r="C191" s="123"/>
      <c r="D191" s="123"/>
      <c r="E191" s="123"/>
    </row>
    <row r="192" spans="1:6" ht="14.25" customHeight="1" x14ac:dyDescent="0.2">
      <c r="B192" s="123"/>
      <c r="C192" s="118"/>
      <c r="D192" s="123"/>
      <c r="E192" s="123"/>
    </row>
    <row r="193" spans="1:6" ht="14.25" customHeight="1" x14ac:dyDescent="0.2">
      <c r="A193" s="18">
        <v>0</v>
      </c>
      <c r="B193" s="123"/>
      <c r="C193" s="123"/>
      <c r="D193" s="123"/>
      <c r="E193" s="123"/>
    </row>
    <row r="194" spans="1:6" ht="14.25" customHeight="1" x14ac:dyDescent="0.2">
      <c r="A194" s="18">
        <v>0</v>
      </c>
      <c r="B194" s="123"/>
      <c r="C194" s="123" t="s">
        <v>7255</v>
      </c>
      <c r="D194" s="123">
        <v>23</v>
      </c>
      <c r="E194" s="123" t="s">
        <v>7192</v>
      </c>
      <c r="F194" s="18" t="s">
        <v>7237</v>
      </c>
    </row>
    <row r="195" spans="1:6" ht="14.25" customHeight="1" x14ac:dyDescent="0.2">
      <c r="B195" s="123"/>
      <c r="C195" s="123"/>
      <c r="D195" s="123"/>
      <c r="E195" s="123"/>
    </row>
    <row r="196" spans="1:6" ht="14.25" customHeight="1" x14ac:dyDescent="0.2">
      <c r="B196" s="123"/>
      <c r="C196" s="123"/>
      <c r="D196" s="123"/>
      <c r="E196" s="123"/>
    </row>
    <row r="197" spans="1:6" ht="14.25" customHeight="1" x14ac:dyDescent="0.2">
      <c r="B197" s="123"/>
      <c r="C197" s="123"/>
      <c r="D197" s="123"/>
      <c r="E197" s="123"/>
    </row>
    <row r="198" spans="1:6" ht="14.25" customHeight="1" x14ac:dyDescent="0.2">
      <c r="B198" s="123"/>
      <c r="C198" s="123"/>
      <c r="D198" s="123"/>
      <c r="E198" s="123"/>
    </row>
    <row r="199" spans="1:6" ht="14.25" customHeight="1" x14ac:dyDescent="0.2">
      <c r="B199" s="123"/>
      <c r="C199" s="123"/>
      <c r="D199" s="123"/>
      <c r="E199" s="123"/>
    </row>
    <row r="200" spans="1:6" ht="14.25" customHeight="1" x14ac:dyDescent="0.2">
      <c r="B200" s="123"/>
      <c r="C200" s="123"/>
      <c r="D200" s="123"/>
      <c r="E200" s="123"/>
    </row>
    <row r="201" spans="1:6" ht="14.25" customHeight="1" x14ac:dyDescent="0.2">
      <c r="A201" s="18">
        <v>0</v>
      </c>
      <c r="B201" s="123" t="s">
        <v>7257</v>
      </c>
      <c r="C201" s="123" t="s">
        <v>7258</v>
      </c>
      <c r="D201" s="123">
        <v>27</v>
      </c>
      <c r="E201" s="123" t="s">
        <v>101</v>
      </c>
      <c r="F201" s="18">
        <v>12</v>
      </c>
    </row>
    <row r="202" spans="1:6" ht="14.25" customHeight="1" x14ac:dyDescent="0.2">
      <c r="B202" s="123"/>
      <c r="C202" s="123"/>
      <c r="D202" s="123"/>
      <c r="E202" s="123"/>
    </row>
    <row r="203" spans="1:6" ht="14.25" customHeight="1" x14ac:dyDescent="0.2">
      <c r="A203" s="18">
        <v>0</v>
      </c>
      <c r="B203" s="123" t="s">
        <v>7261</v>
      </c>
      <c r="C203" s="123" t="s">
        <v>1248</v>
      </c>
      <c r="D203" s="123">
        <v>26</v>
      </c>
      <c r="E203" s="123">
        <v>8</v>
      </c>
      <c r="F203" s="18" t="s">
        <v>101</v>
      </c>
    </row>
    <row r="204" spans="1:6" ht="14.25" customHeight="1" x14ac:dyDescent="0.2">
      <c r="B204" s="123"/>
      <c r="C204" s="123"/>
      <c r="D204" s="123"/>
      <c r="E204" s="123"/>
    </row>
    <row r="205" spans="1:6" ht="14.25" customHeight="1" x14ac:dyDescent="0.2">
      <c r="B205" s="123"/>
      <c r="C205" s="123"/>
      <c r="D205" s="123"/>
      <c r="E205" s="123"/>
    </row>
    <row r="206" spans="1:6" ht="14.25" customHeight="1" x14ac:dyDescent="0.2">
      <c r="B206" s="123"/>
      <c r="C206" s="123"/>
      <c r="D206" s="123"/>
      <c r="E206" s="123"/>
    </row>
    <row r="207" spans="1:6" ht="14.25" customHeight="1" x14ac:dyDescent="0.2">
      <c r="B207" s="123"/>
      <c r="C207" s="123"/>
      <c r="D207" s="123"/>
      <c r="E207" s="123"/>
    </row>
    <row r="208" spans="1:6" ht="14.25" customHeight="1" x14ac:dyDescent="0.2">
      <c r="A208" s="18">
        <v>0</v>
      </c>
      <c r="B208" s="123" t="s">
        <v>5490</v>
      </c>
      <c r="C208" s="123" t="s">
        <v>125</v>
      </c>
      <c r="D208" s="123">
        <v>2</v>
      </c>
      <c r="E208" s="123" t="s">
        <v>7164</v>
      </c>
      <c r="F208" s="18" t="s">
        <v>7242</v>
      </c>
    </row>
    <row r="209" spans="1:6" ht="14.25" customHeight="1" x14ac:dyDescent="0.2">
      <c r="B209" s="123"/>
      <c r="C209" s="123"/>
      <c r="D209" s="123"/>
      <c r="E209" s="123"/>
    </row>
    <row r="210" spans="1:6" ht="14.25" customHeight="1" x14ac:dyDescent="0.2">
      <c r="A210" s="18">
        <v>0</v>
      </c>
      <c r="B210" s="123" t="s">
        <v>7263</v>
      </c>
      <c r="C210" s="123" t="s">
        <v>7212</v>
      </c>
      <c r="D210" s="123">
        <v>236</v>
      </c>
      <c r="E210" s="123" t="s">
        <v>101</v>
      </c>
      <c r="F210" s="18" t="s">
        <v>7242</v>
      </c>
    </row>
    <row r="211" spans="1:6" ht="14.25" customHeight="1" x14ac:dyDescent="0.2">
      <c r="A211" s="18">
        <v>0</v>
      </c>
      <c r="B211" s="123">
        <v>1</v>
      </c>
      <c r="C211" s="123"/>
      <c r="D211" s="123"/>
      <c r="E211" s="123"/>
      <c r="F211" s="18">
        <v>13</v>
      </c>
    </row>
    <row r="212" spans="1:6" ht="14.25" customHeight="1" x14ac:dyDescent="0.2">
      <c r="B212" s="123"/>
      <c r="C212" s="123"/>
      <c r="D212" s="123"/>
      <c r="E212" s="123"/>
    </row>
    <row r="213" spans="1:6" ht="14.25" customHeight="1" x14ac:dyDescent="0.2">
      <c r="A213" s="18">
        <v>0</v>
      </c>
      <c r="B213" s="123">
        <v>7</v>
      </c>
      <c r="C213" s="123" t="s">
        <v>125</v>
      </c>
      <c r="D213" s="123">
        <v>211</v>
      </c>
      <c r="E213" s="123"/>
    </row>
    <row r="214" spans="1:6" ht="14.25" customHeight="1" x14ac:dyDescent="0.2">
      <c r="A214" s="18">
        <v>0</v>
      </c>
      <c r="B214" s="123"/>
      <c r="C214" s="123"/>
      <c r="D214" s="123"/>
      <c r="E214" s="123" t="s">
        <v>101</v>
      </c>
      <c r="F214" s="18">
        <v>13</v>
      </c>
    </row>
    <row r="215" spans="1:6" ht="14.25" customHeight="1" x14ac:dyDescent="0.2">
      <c r="B215" s="123"/>
      <c r="C215" s="123"/>
      <c r="D215" s="123"/>
      <c r="E215" s="123"/>
    </row>
    <row r="216" spans="1:6" ht="14.25" customHeight="1" x14ac:dyDescent="0.2">
      <c r="B216" s="123"/>
      <c r="C216" s="123"/>
      <c r="D216" s="123"/>
      <c r="E216" s="123"/>
    </row>
    <row r="217" spans="1:6" ht="14.25" customHeight="1" x14ac:dyDescent="0.2">
      <c r="B217" s="123"/>
      <c r="C217" s="123"/>
      <c r="D217" s="123"/>
      <c r="E217" s="123"/>
    </row>
    <row r="218" spans="1:6" ht="14.25" customHeight="1" x14ac:dyDescent="0.2">
      <c r="B218" s="119"/>
      <c r="C218" s="123"/>
      <c r="D218" s="123"/>
      <c r="E218" s="123"/>
    </row>
    <row r="219" spans="1:6" ht="14.25" customHeight="1" x14ac:dyDescent="0.2">
      <c r="B219" s="123"/>
      <c r="C219" s="123"/>
      <c r="D219" s="123"/>
      <c r="E219" s="123"/>
    </row>
    <row r="220" spans="1:6" ht="14.25" customHeight="1" x14ac:dyDescent="0.2">
      <c r="A220" s="18">
        <v>0</v>
      </c>
      <c r="B220" s="123" t="s">
        <v>7167</v>
      </c>
      <c r="C220" s="123">
        <v>13</v>
      </c>
      <c r="D220" s="123">
        <v>23</v>
      </c>
      <c r="E220" s="123" t="s">
        <v>101</v>
      </c>
      <c r="F220" s="18" t="s">
        <v>7242</v>
      </c>
    </row>
    <row r="221" spans="1:6" ht="14.25" customHeight="1" x14ac:dyDescent="0.2">
      <c r="A221" s="18">
        <v>0</v>
      </c>
      <c r="B221" s="123"/>
      <c r="C221" s="123"/>
      <c r="D221" s="123"/>
      <c r="E221" s="118">
        <v>44746</v>
      </c>
      <c r="F221" s="18">
        <v>13</v>
      </c>
    </row>
    <row r="222" spans="1:6" ht="14.25" customHeight="1" x14ac:dyDescent="0.2">
      <c r="A222" s="18">
        <v>0</v>
      </c>
      <c r="B222" s="123" t="s">
        <v>7181</v>
      </c>
      <c r="C222" s="123" t="s">
        <v>7267</v>
      </c>
      <c r="D222" s="123"/>
      <c r="E222" s="123" t="s">
        <v>7167</v>
      </c>
      <c r="F222" s="18">
        <v>6</v>
      </c>
    </row>
    <row r="223" spans="1:6" ht="14.25" customHeight="1" x14ac:dyDescent="0.2">
      <c r="B223" s="123"/>
      <c r="C223" s="123"/>
      <c r="D223" s="123"/>
      <c r="E223" s="123"/>
    </row>
    <row r="224" spans="1:6" ht="14.25" customHeight="1" x14ac:dyDescent="0.2">
      <c r="A224" s="18">
        <v>0</v>
      </c>
      <c r="B224" s="123">
        <v>1</v>
      </c>
      <c r="C224" s="123" t="s">
        <v>101</v>
      </c>
      <c r="D224" s="123">
        <v>23</v>
      </c>
      <c r="E224" s="123" t="s">
        <v>101</v>
      </c>
      <c r="F224" s="18">
        <v>6</v>
      </c>
    </row>
    <row r="225" spans="1:6" ht="14.25" customHeight="1" x14ac:dyDescent="0.2">
      <c r="B225" s="123"/>
      <c r="C225" s="123"/>
      <c r="D225" s="123"/>
      <c r="E225" s="123"/>
    </row>
    <row r="226" spans="1:6" ht="14.25" customHeight="1" x14ac:dyDescent="0.2">
      <c r="B226" s="123"/>
      <c r="C226" s="123"/>
      <c r="D226" s="123"/>
      <c r="E226" s="123"/>
    </row>
    <row r="227" spans="1:6" ht="14.25" customHeight="1" x14ac:dyDescent="0.2">
      <c r="A227" s="18">
        <v>0</v>
      </c>
      <c r="B227" s="118">
        <v>44756</v>
      </c>
      <c r="C227" s="123" t="s">
        <v>7228</v>
      </c>
      <c r="D227" s="123"/>
      <c r="E227" s="123">
        <v>2</v>
      </c>
      <c r="F227" s="18">
        <v>12</v>
      </c>
    </row>
    <row r="228" spans="1:6" ht="14.25" customHeight="1" x14ac:dyDescent="0.2">
      <c r="B228" s="123"/>
      <c r="C228" s="123"/>
      <c r="D228" s="123"/>
      <c r="E228" s="123"/>
    </row>
    <row r="229" spans="1:6" ht="14.25" customHeight="1" x14ac:dyDescent="0.2">
      <c r="A229" s="18">
        <v>0</v>
      </c>
      <c r="B229" s="123"/>
      <c r="C229" s="123"/>
      <c r="D229" s="123"/>
      <c r="E229" s="123"/>
    </row>
    <row r="230" spans="1:6" ht="14.25" customHeight="1" x14ac:dyDescent="0.2">
      <c r="A230" s="18">
        <v>0</v>
      </c>
      <c r="B230" s="123">
        <v>36</v>
      </c>
      <c r="C230" s="123" t="s">
        <v>7184</v>
      </c>
      <c r="D230" s="123">
        <v>23</v>
      </c>
      <c r="E230" s="123" t="s">
        <v>7178</v>
      </c>
      <c r="F230" s="18">
        <v>3</v>
      </c>
    </row>
    <row r="231" spans="1:6" ht="14.25" customHeight="1" x14ac:dyDescent="0.2">
      <c r="A231" s="18">
        <v>0</v>
      </c>
      <c r="B231" s="123" t="s">
        <v>7169</v>
      </c>
      <c r="C231" s="123" t="s">
        <v>7268</v>
      </c>
      <c r="D231" s="123">
        <v>2</v>
      </c>
      <c r="E231" s="123" t="s">
        <v>7213</v>
      </c>
      <c r="F231" s="18">
        <v>13</v>
      </c>
    </row>
    <row r="232" spans="1:6" ht="14.25" customHeight="1" x14ac:dyDescent="0.2">
      <c r="B232" s="123"/>
      <c r="C232" s="123"/>
      <c r="D232" s="123"/>
      <c r="E232" s="123"/>
    </row>
    <row r="233" spans="1:6" ht="14.25" customHeight="1" x14ac:dyDescent="0.2">
      <c r="A233" s="18">
        <v>0</v>
      </c>
      <c r="B233" s="123" t="s">
        <v>7269</v>
      </c>
      <c r="C233" s="123">
        <v>2371112</v>
      </c>
      <c r="D233" s="123" t="s">
        <v>7218</v>
      </c>
      <c r="E233" s="123" t="s">
        <v>7247</v>
      </c>
      <c r="F233" s="18">
        <v>67</v>
      </c>
    </row>
    <row r="234" spans="1:6" ht="14.25" customHeight="1" x14ac:dyDescent="0.2">
      <c r="A234" s="18">
        <v>0</v>
      </c>
      <c r="B234" s="123" t="s">
        <v>7178</v>
      </c>
      <c r="C234" s="123" t="s">
        <v>7206</v>
      </c>
      <c r="D234" s="123"/>
      <c r="E234" s="123" t="s">
        <v>101</v>
      </c>
      <c r="F234" s="18" t="s">
        <v>7178</v>
      </c>
    </row>
    <row r="235" spans="1:6" ht="14.25" customHeight="1" x14ac:dyDescent="0.2">
      <c r="B235" s="123"/>
      <c r="C235" s="123"/>
      <c r="D235" s="123"/>
      <c r="E235" s="123"/>
    </row>
    <row r="236" spans="1:6" ht="14.25" customHeight="1" x14ac:dyDescent="0.2">
      <c r="A236" s="18">
        <v>0</v>
      </c>
      <c r="B236" s="123"/>
      <c r="C236" s="123" t="s">
        <v>125</v>
      </c>
      <c r="D236" s="123">
        <v>2</v>
      </c>
      <c r="E236" s="123">
        <v>7</v>
      </c>
      <c r="F236" s="18">
        <v>13</v>
      </c>
    </row>
    <row r="237" spans="1:6" ht="14.25" customHeight="1" x14ac:dyDescent="0.2">
      <c r="B237" s="123"/>
      <c r="C237" s="123"/>
      <c r="D237" s="123"/>
      <c r="E237" s="123"/>
    </row>
    <row r="238" spans="1:6" ht="14.25" customHeight="1" x14ac:dyDescent="0.2">
      <c r="B238" s="123"/>
      <c r="C238" s="123"/>
      <c r="D238" s="123"/>
      <c r="E238" s="123"/>
    </row>
    <row r="239" spans="1:6" ht="14.25" customHeight="1" x14ac:dyDescent="0.2">
      <c r="B239" s="123"/>
      <c r="C239" s="123"/>
      <c r="D239" s="123"/>
      <c r="E239" s="123"/>
    </row>
    <row r="240" spans="1:6" ht="14.25" customHeight="1" x14ac:dyDescent="0.2">
      <c r="B240" s="123"/>
      <c r="C240" s="123"/>
      <c r="D240" s="123"/>
      <c r="E240" s="123"/>
    </row>
    <row r="241" spans="1:6" ht="14.25" customHeight="1" x14ac:dyDescent="0.2">
      <c r="B241" s="123"/>
      <c r="C241" s="123"/>
      <c r="D241" s="123"/>
      <c r="E241" s="123"/>
    </row>
    <row r="242" spans="1:6" ht="14.25" customHeight="1" x14ac:dyDescent="0.2">
      <c r="B242" s="123"/>
      <c r="C242" s="123"/>
      <c r="D242" s="123"/>
      <c r="E242" s="123"/>
    </row>
    <row r="243" spans="1:6" ht="14.25" customHeight="1" x14ac:dyDescent="0.2">
      <c r="A243" s="18">
        <v>0</v>
      </c>
      <c r="B243" s="123"/>
      <c r="C243" s="123">
        <v>12</v>
      </c>
      <c r="D243" s="123"/>
      <c r="E243" s="123" t="s">
        <v>4417</v>
      </c>
      <c r="F243" s="18">
        <v>6</v>
      </c>
    </row>
    <row r="244" spans="1:6" ht="14.25" customHeight="1" x14ac:dyDescent="0.2">
      <c r="B244" s="123"/>
      <c r="C244" s="123"/>
      <c r="D244" s="123"/>
      <c r="E244" s="123"/>
    </row>
    <row r="245" spans="1:6" ht="14.25" customHeight="1" x14ac:dyDescent="0.2">
      <c r="A245" s="18">
        <v>0</v>
      </c>
      <c r="B245" s="123" t="s">
        <v>7272</v>
      </c>
      <c r="C245" s="123" t="s">
        <v>125</v>
      </c>
      <c r="D245" s="123">
        <v>23</v>
      </c>
      <c r="E245" s="123" t="s">
        <v>7178</v>
      </c>
      <c r="F245" s="18">
        <v>13</v>
      </c>
    </row>
    <row r="246" spans="1:6" ht="14.25" customHeight="1" x14ac:dyDescent="0.2">
      <c r="B246" s="123"/>
      <c r="C246" s="123"/>
      <c r="D246" s="123"/>
      <c r="E246" s="123"/>
    </row>
    <row r="247" spans="1:6" ht="14.25" customHeight="1" x14ac:dyDescent="0.2">
      <c r="B247" s="123"/>
      <c r="C247" s="123"/>
      <c r="D247" s="123"/>
      <c r="E247" s="123"/>
    </row>
    <row r="248" spans="1:6" ht="14.25" customHeight="1" x14ac:dyDescent="0.2">
      <c r="A248" s="18">
        <v>0</v>
      </c>
      <c r="B248" s="123" t="s">
        <v>7264</v>
      </c>
      <c r="C248" s="123" t="s">
        <v>7255</v>
      </c>
      <c r="D248" s="123">
        <v>23</v>
      </c>
      <c r="E248" s="123" t="s">
        <v>7184</v>
      </c>
      <c r="F248" s="18">
        <v>6</v>
      </c>
    </row>
    <row r="249" spans="1:6" ht="14.25" customHeight="1" x14ac:dyDescent="0.2">
      <c r="B249" s="123"/>
      <c r="C249" s="123"/>
      <c r="D249" s="123"/>
      <c r="E249" s="123"/>
    </row>
    <row r="250" spans="1:6" ht="14.25" customHeight="1" x14ac:dyDescent="0.2">
      <c r="B250" s="123"/>
      <c r="C250" s="123"/>
      <c r="D250" s="123"/>
      <c r="E250" s="123"/>
    </row>
    <row r="251" spans="1:6" ht="14.25" customHeight="1" x14ac:dyDescent="0.2">
      <c r="A251" s="18">
        <v>0</v>
      </c>
      <c r="B251" s="123" t="s">
        <v>4417</v>
      </c>
      <c r="C251" s="123" t="s">
        <v>7273</v>
      </c>
      <c r="D251" s="123">
        <v>2</v>
      </c>
      <c r="E251" s="123">
        <v>310</v>
      </c>
      <c r="F251" s="18">
        <v>7</v>
      </c>
    </row>
    <row r="252" spans="1:6" ht="14.25" customHeight="1" x14ac:dyDescent="0.2">
      <c r="B252" s="123"/>
      <c r="C252" s="123"/>
      <c r="D252" s="123"/>
      <c r="E252" s="123"/>
    </row>
    <row r="253" spans="1:6" ht="14.25" customHeight="1" x14ac:dyDescent="0.2">
      <c r="A253" s="18">
        <v>0</v>
      </c>
      <c r="B253" s="123">
        <v>6710</v>
      </c>
      <c r="C253" s="123" t="s">
        <v>7274</v>
      </c>
      <c r="D253" s="123">
        <v>2711</v>
      </c>
      <c r="E253" s="123" t="s">
        <v>101</v>
      </c>
    </row>
    <row r="254" spans="1:6" ht="14.25" customHeight="1" x14ac:dyDescent="0.2">
      <c r="A254" s="18">
        <v>0</v>
      </c>
      <c r="B254" s="123"/>
      <c r="C254" s="123" t="s">
        <v>7185</v>
      </c>
      <c r="D254" s="123"/>
      <c r="E254" s="123"/>
    </row>
    <row r="255" spans="1:6" ht="14.25" customHeight="1" x14ac:dyDescent="0.2">
      <c r="A255" s="18">
        <v>0</v>
      </c>
      <c r="B255" s="123" t="s">
        <v>7275</v>
      </c>
      <c r="C255" s="123" t="s">
        <v>7213</v>
      </c>
      <c r="D255" s="123">
        <v>236</v>
      </c>
      <c r="E255" s="123" t="s">
        <v>7180</v>
      </c>
      <c r="F255" s="18" t="s">
        <v>7276</v>
      </c>
    </row>
    <row r="256" spans="1:6" ht="14.25" customHeight="1" x14ac:dyDescent="0.2">
      <c r="B256" s="123"/>
      <c r="C256" s="123"/>
      <c r="D256" s="123"/>
      <c r="E256" s="123"/>
    </row>
    <row r="257" spans="1:6" ht="14.25" customHeight="1" x14ac:dyDescent="0.2">
      <c r="B257" s="123"/>
      <c r="C257" s="123"/>
      <c r="D257" s="123"/>
      <c r="E257" s="123"/>
    </row>
    <row r="258" spans="1:6" ht="14.25" customHeight="1" x14ac:dyDescent="0.2">
      <c r="B258" s="123"/>
      <c r="C258" s="123"/>
      <c r="D258" s="123"/>
      <c r="E258" s="123"/>
    </row>
    <row r="259" spans="1:6" ht="14.25" customHeight="1" x14ac:dyDescent="0.2">
      <c r="A259" s="18">
        <v>0</v>
      </c>
      <c r="B259" s="123">
        <v>6</v>
      </c>
      <c r="C259" s="123" t="s">
        <v>7168</v>
      </c>
      <c r="D259" s="123">
        <v>210</v>
      </c>
      <c r="E259" s="123" t="s">
        <v>101</v>
      </c>
      <c r="F259" s="18">
        <v>6</v>
      </c>
    </row>
    <row r="260" spans="1:6" ht="14.25" customHeight="1" x14ac:dyDescent="0.2">
      <c r="B260" s="119"/>
      <c r="C260" s="123"/>
      <c r="D260" s="123"/>
      <c r="E260" s="123"/>
    </row>
    <row r="261" spans="1:6" ht="14.25" customHeight="1" x14ac:dyDescent="0.2">
      <c r="B261" s="123"/>
      <c r="C261" s="123"/>
      <c r="D261" s="123"/>
      <c r="E261" s="123"/>
    </row>
    <row r="262" spans="1:6" ht="14.25" customHeight="1" x14ac:dyDescent="0.2">
      <c r="B262" s="123"/>
      <c r="C262" s="123"/>
      <c r="D262" s="123"/>
      <c r="E262" s="123"/>
    </row>
    <row r="263" spans="1:6" ht="14.25" customHeight="1" x14ac:dyDescent="0.2">
      <c r="A263" s="18">
        <v>0</v>
      </c>
      <c r="B263" s="123" t="s">
        <v>7164</v>
      </c>
      <c r="C263" s="123" t="s">
        <v>7277</v>
      </c>
      <c r="D263" s="123">
        <v>23</v>
      </c>
      <c r="E263" s="123" t="s">
        <v>101</v>
      </c>
      <c r="F263" s="18" t="s">
        <v>7180</v>
      </c>
    </row>
    <row r="264" spans="1:6" ht="14.25" customHeight="1" x14ac:dyDescent="0.2">
      <c r="A264" s="18">
        <v>0</v>
      </c>
      <c r="B264" s="123"/>
      <c r="C264" s="123">
        <v>136</v>
      </c>
      <c r="D264" s="123"/>
      <c r="E264" s="123">
        <v>2</v>
      </c>
      <c r="F264" s="18">
        <v>7</v>
      </c>
    </row>
    <row r="265" spans="1:6" ht="14.25" customHeight="1" x14ac:dyDescent="0.2">
      <c r="B265" s="123"/>
      <c r="C265" s="123"/>
      <c r="D265" s="123"/>
      <c r="E265" s="123"/>
    </row>
    <row r="266" spans="1:6" ht="14.25" customHeight="1" x14ac:dyDescent="0.2">
      <c r="B266" s="123"/>
      <c r="C266" s="123"/>
      <c r="D266" s="123"/>
      <c r="E266" s="123"/>
    </row>
    <row r="267" spans="1:6" ht="14.25" customHeight="1" x14ac:dyDescent="0.2">
      <c r="B267" s="123"/>
      <c r="C267" s="123"/>
      <c r="D267" s="123"/>
      <c r="E267" s="123"/>
    </row>
    <row r="268" spans="1:6" ht="14.25" customHeight="1" x14ac:dyDescent="0.2">
      <c r="A268" s="18">
        <v>0</v>
      </c>
      <c r="B268" s="123" t="s">
        <v>7218</v>
      </c>
      <c r="C268" s="123" t="s">
        <v>7262</v>
      </c>
      <c r="D268" s="123">
        <v>123</v>
      </c>
      <c r="E268" s="123" t="s">
        <v>7178</v>
      </c>
      <c r="F268" s="18" t="s">
        <v>101</v>
      </c>
    </row>
    <row r="269" spans="1:6" ht="14.25" customHeight="1" x14ac:dyDescent="0.2">
      <c r="B269" s="123"/>
      <c r="C269" s="123"/>
      <c r="D269" s="123"/>
      <c r="E269" s="123"/>
    </row>
    <row r="270" spans="1:6" ht="14.25" customHeight="1" x14ac:dyDescent="0.2">
      <c r="A270" s="18">
        <v>0</v>
      </c>
      <c r="B270" s="123"/>
      <c r="C270" s="123" t="s">
        <v>125</v>
      </c>
      <c r="D270" s="123"/>
      <c r="E270" s="123"/>
      <c r="F270" s="18">
        <v>13</v>
      </c>
    </row>
    <row r="271" spans="1:6" ht="14.25" customHeight="1" x14ac:dyDescent="0.2">
      <c r="B271" s="123"/>
      <c r="C271" s="123"/>
      <c r="D271" s="123"/>
      <c r="E271" s="123"/>
    </row>
    <row r="272" spans="1:6" ht="14.25" customHeight="1" x14ac:dyDescent="0.2">
      <c r="B272" s="118"/>
      <c r="C272" s="123"/>
      <c r="D272" s="123"/>
      <c r="E272" s="123"/>
    </row>
    <row r="273" spans="1:6" ht="14.25" customHeight="1" x14ac:dyDescent="0.2">
      <c r="B273" s="123"/>
      <c r="C273" s="123"/>
      <c r="D273" s="123"/>
      <c r="E273" s="123"/>
    </row>
    <row r="274" spans="1:6" ht="14.25" customHeight="1" x14ac:dyDescent="0.2">
      <c r="B274" s="119"/>
      <c r="C274" s="123"/>
      <c r="D274" s="123"/>
      <c r="E274" s="123"/>
    </row>
    <row r="275" spans="1:6" ht="14.25" customHeight="1" x14ac:dyDescent="0.2">
      <c r="A275" s="18">
        <v>0</v>
      </c>
      <c r="B275" s="123"/>
      <c r="C275" s="123"/>
      <c r="D275" s="123"/>
      <c r="E275" s="123"/>
    </row>
    <row r="276" spans="1:6" ht="14.25" customHeight="1" x14ac:dyDescent="0.2">
      <c r="B276" s="123"/>
      <c r="C276" s="123"/>
      <c r="D276" s="123"/>
      <c r="E276" s="123"/>
    </row>
    <row r="277" spans="1:6" ht="14.25" customHeight="1" x14ac:dyDescent="0.2">
      <c r="A277" s="18">
        <v>0</v>
      </c>
      <c r="B277" s="123">
        <v>710</v>
      </c>
      <c r="C277" s="123"/>
      <c r="D277" s="123">
        <v>27</v>
      </c>
      <c r="E277" s="123">
        <v>6</v>
      </c>
      <c r="F277" s="18">
        <v>6</v>
      </c>
    </row>
    <row r="278" spans="1:6" ht="14.25" customHeight="1" x14ac:dyDescent="0.2">
      <c r="B278" s="123"/>
      <c r="C278" s="123"/>
      <c r="D278" s="123"/>
      <c r="E278" s="123"/>
    </row>
    <row r="279" spans="1:6" ht="14.25" customHeight="1" x14ac:dyDescent="0.2">
      <c r="B279" s="123"/>
      <c r="C279" s="123"/>
      <c r="D279" s="123"/>
      <c r="E279" s="123"/>
    </row>
    <row r="280" spans="1:6" ht="14.25" customHeight="1" x14ac:dyDescent="0.2">
      <c r="B280" s="123"/>
      <c r="C280" s="123"/>
      <c r="D280" s="123"/>
      <c r="E280" s="123"/>
    </row>
    <row r="281" spans="1:6" ht="14.25" customHeight="1" x14ac:dyDescent="0.2">
      <c r="A281" s="18">
        <v>0</v>
      </c>
      <c r="B281" s="123"/>
      <c r="C281" s="123"/>
      <c r="D281" s="123"/>
      <c r="E281" s="123"/>
    </row>
    <row r="282" spans="1:6" ht="14.25" customHeight="1" x14ac:dyDescent="0.2">
      <c r="B282" s="123"/>
      <c r="C282" s="123"/>
      <c r="D282" s="123"/>
      <c r="E282" s="123"/>
    </row>
    <row r="283" spans="1:6" ht="14.25" customHeight="1" x14ac:dyDescent="0.2">
      <c r="A283" s="18">
        <v>0</v>
      </c>
      <c r="B283" s="123"/>
      <c r="C283" s="123" t="s">
        <v>101</v>
      </c>
      <c r="D283" s="123"/>
      <c r="E283" s="123" t="s">
        <v>101</v>
      </c>
      <c r="F283" s="18">
        <v>13</v>
      </c>
    </row>
    <row r="284" spans="1:6" ht="14.25" customHeight="1" x14ac:dyDescent="0.2">
      <c r="B284" s="123"/>
      <c r="C284" s="123"/>
      <c r="D284" s="123"/>
      <c r="E284" s="123"/>
    </row>
    <row r="285" spans="1:6" ht="14.25" customHeight="1" x14ac:dyDescent="0.2">
      <c r="B285" s="123"/>
      <c r="C285" s="123"/>
      <c r="D285" s="123"/>
      <c r="E285" s="123"/>
    </row>
    <row r="286" spans="1:6" ht="14.25" customHeight="1" x14ac:dyDescent="0.2">
      <c r="B286" s="123"/>
      <c r="C286" s="123"/>
      <c r="D286" s="123"/>
      <c r="E286" s="123"/>
    </row>
    <row r="287" spans="1:6" ht="14.25" customHeight="1" x14ac:dyDescent="0.2">
      <c r="B287" s="123"/>
      <c r="C287" s="123"/>
      <c r="D287" s="123"/>
      <c r="E287" s="123"/>
    </row>
    <row r="288" spans="1:6" ht="14.25" customHeight="1" x14ac:dyDescent="0.2">
      <c r="A288" s="18">
        <v>0</v>
      </c>
      <c r="B288" s="123">
        <v>1</v>
      </c>
      <c r="C288" s="123">
        <v>2</v>
      </c>
      <c r="D288" s="123"/>
      <c r="E288" s="123"/>
      <c r="F288" s="18">
        <v>8</v>
      </c>
    </row>
    <row r="289" spans="1:6" ht="14.25" customHeight="1" x14ac:dyDescent="0.2">
      <c r="A289" s="18">
        <v>0</v>
      </c>
      <c r="B289" s="123"/>
      <c r="C289" s="123"/>
      <c r="D289" s="123"/>
      <c r="E289" s="123"/>
    </row>
    <row r="290" spans="1:6" ht="14.25" customHeight="1" x14ac:dyDescent="0.2">
      <c r="B290" s="123"/>
      <c r="C290" s="123"/>
      <c r="D290" s="123"/>
      <c r="E290" s="123"/>
    </row>
    <row r="291" spans="1:6" ht="14.25" customHeight="1" x14ac:dyDescent="0.2">
      <c r="B291" s="123"/>
      <c r="C291" s="123"/>
      <c r="D291" s="123"/>
      <c r="E291" s="123"/>
    </row>
    <row r="292" spans="1:6" ht="14.25" customHeight="1" x14ac:dyDescent="0.2">
      <c r="A292" s="18">
        <v>0</v>
      </c>
      <c r="B292" s="123"/>
      <c r="C292" s="123" t="s">
        <v>7184</v>
      </c>
      <c r="D292" s="123">
        <v>23</v>
      </c>
      <c r="E292" s="123">
        <v>2</v>
      </c>
      <c r="F292" s="18">
        <v>7</v>
      </c>
    </row>
    <row r="293" spans="1:6" ht="14.25" customHeight="1" x14ac:dyDescent="0.2">
      <c r="B293" s="123"/>
      <c r="C293" s="123"/>
      <c r="D293" s="123"/>
      <c r="E293" s="123"/>
    </row>
    <row r="294" spans="1:6" ht="14.25" customHeight="1" x14ac:dyDescent="0.2">
      <c r="A294" s="18">
        <v>0</v>
      </c>
      <c r="B294" s="123"/>
      <c r="C294" s="123"/>
      <c r="D294" s="123"/>
      <c r="E294" s="123"/>
    </row>
    <row r="295" spans="1:6" ht="14.25" customHeight="1" x14ac:dyDescent="0.2">
      <c r="B295" s="123"/>
      <c r="C295" s="123"/>
      <c r="D295" s="123"/>
      <c r="E295" s="123"/>
    </row>
    <row r="296" spans="1:6" ht="14.25" customHeight="1" x14ac:dyDescent="0.2">
      <c r="A296" s="18">
        <v>0</v>
      </c>
      <c r="B296" s="123" t="s">
        <v>7164</v>
      </c>
      <c r="C296" s="123">
        <v>136</v>
      </c>
      <c r="D296" s="123"/>
      <c r="E296" s="123" t="s">
        <v>7164</v>
      </c>
      <c r="F296" s="18" t="s">
        <v>7178</v>
      </c>
    </row>
    <row r="297" spans="1:6" ht="14.25" customHeight="1" x14ac:dyDescent="0.2">
      <c r="A297" s="18">
        <v>0</v>
      </c>
      <c r="B297" s="123">
        <v>3</v>
      </c>
      <c r="C297" s="123">
        <v>1212</v>
      </c>
      <c r="D297" s="123" t="s">
        <v>4417</v>
      </c>
      <c r="E297" s="123" t="s">
        <v>7178</v>
      </c>
      <c r="F297" s="18">
        <v>78</v>
      </c>
    </row>
    <row r="298" spans="1:6" ht="14.25" customHeight="1" x14ac:dyDescent="0.2">
      <c r="A298" s="18">
        <v>0</v>
      </c>
      <c r="B298" s="119" t="s">
        <v>5490</v>
      </c>
      <c r="C298" s="123">
        <v>2</v>
      </c>
      <c r="D298" s="123">
        <v>123</v>
      </c>
      <c r="E298" s="123" t="s">
        <v>7192</v>
      </c>
    </row>
    <row r="299" spans="1:6" ht="14.25" customHeight="1" x14ac:dyDescent="0.2">
      <c r="B299" s="123" t="s">
        <v>7178</v>
      </c>
      <c r="C299" s="123"/>
      <c r="D299" s="123">
        <v>2</v>
      </c>
      <c r="E299" s="123" t="s">
        <v>4417</v>
      </c>
      <c r="F299" s="18" t="s">
        <v>101</v>
      </c>
    </row>
    <row r="300" spans="1:6" ht="14.25" customHeight="1" x14ac:dyDescent="0.2">
      <c r="A300" s="18">
        <v>0</v>
      </c>
      <c r="B300" s="123" t="s">
        <v>125</v>
      </c>
      <c r="C300" s="123" t="s">
        <v>125</v>
      </c>
      <c r="D300" s="123">
        <v>2</v>
      </c>
      <c r="E300" s="123" t="s">
        <v>101</v>
      </c>
      <c r="F300" s="18">
        <v>13</v>
      </c>
    </row>
    <row r="301" spans="1:6" ht="14.25" customHeight="1" x14ac:dyDescent="0.2">
      <c r="B301" s="123"/>
      <c r="C301" s="123"/>
      <c r="D301" s="123"/>
      <c r="E301" s="123"/>
    </row>
    <row r="302" spans="1:6" ht="14.25" customHeight="1" x14ac:dyDescent="0.2">
      <c r="B302" s="123"/>
      <c r="C302" s="123"/>
      <c r="D302" s="123"/>
      <c r="E302" s="123"/>
    </row>
    <row r="303" spans="1:6" ht="14.25" customHeight="1" x14ac:dyDescent="0.2">
      <c r="A303" s="18">
        <v>0</v>
      </c>
      <c r="B303" s="123">
        <v>2</v>
      </c>
      <c r="C303" s="123" t="s">
        <v>7281</v>
      </c>
      <c r="D303" s="123">
        <v>2</v>
      </c>
      <c r="E303" s="123" t="s">
        <v>7194</v>
      </c>
      <c r="F303" s="18">
        <v>13</v>
      </c>
    </row>
    <row r="304" spans="1:6" ht="14.25" customHeight="1" x14ac:dyDescent="0.2">
      <c r="A304" s="18">
        <v>0</v>
      </c>
      <c r="B304" s="123"/>
      <c r="C304" s="123"/>
      <c r="D304" s="123"/>
      <c r="E304" s="123" t="s">
        <v>101</v>
      </c>
      <c r="F304" s="18">
        <v>3</v>
      </c>
    </row>
    <row r="305" spans="1:6" ht="14.25" customHeight="1" x14ac:dyDescent="0.2">
      <c r="B305" s="123"/>
      <c r="C305" s="123"/>
      <c r="D305" s="123"/>
      <c r="E305" s="123"/>
    </row>
    <row r="306" spans="1:6" ht="14.25" customHeight="1" x14ac:dyDescent="0.2">
      <c r="A306" s="18">
        <v>0</v>
      </c>
      <c r="B306" s="123">
        <v>167</v>
      </c>
      <c r="C306" s="123" t="s">
        <v>7212</v>
      </c>
      <c r="D306" s="123">
        <v>23</v>
      </c>
      <c r="E306" s="123" t="s">
        <v>7167</v>
      </c>
      <c r="F306" s="18">
        <v>3</v>
      </c>
    </row>
    <row r="307" spans="1:6" ht="14.25" customHeight="1" x14ac:dyDescent="0.2">
      <c r="A307" s="18">
        <v>0</v>
      </c>
      <c r="B307" s="123">
        <v>2</v>
      </c>
      <c r="C307" s="123" t="s">
        <v>7168</v>
      </c>
      <c r="D307" s="123"/>
      <c r="E307" s="123" t="s">
        <v>7178</v>
      </c>
      <c r="F307" s="18" t="s">
        <v>7242</v>
      </c>
    </row>
    <row r="308" spans="1:6" ht="14.25" customHeight="1" x14ac:dyDescent="0.2">
      <c r="A308" s="18">
        <v>0</v>
      </c>
      <c r="B308" s="123"/>
      <c r="C308" s="123" t="s">
        <v>7211</v>
      </c>
      <c r="D308" s="123">
        <v>26</v>
      </c>
      <c r="E308" s="123" t="s">
        <v>101</v>
      </c>
      <c r="F308" s="18">
        <v>6</v>
      </c>
    </row>
    <row r="309" spans="1:6" ht="14.25" customHeight="1" x14ac:dyDescent="0.2">
      <c r="A309" s="18">
        <v>0</v>
      </c>
      <c r="B309" s="123"/>
      <c r="C309" s="123"/>
      <c r="D309" s="123"/>
      <c r="E309" s="123"/>
    </row>
    <row r="310" spans="1:6" ht="14.25" customHeight="1" x14ac:dyDescent="0.2">
      <c r="A310" s="18">
        <v>0</v>
      </c>
      <c r="B310" s="123">
        <v>6</v>
      </c>
      <c r="C310" s="123"/>
      <c r="D310" s="123"/>
      <c r="E310" s="123">
        <v>6</v>
      </c>
      <c r="F310" s="18">
        <v>6</v>
      </c>
    </row>
    <row r="311" spans="1:6" ht="14.25" customHeight="1" x14ac:dyDescent="0.2">
      <c r="A311" s="18">
        <v>0</v>
      </c>
      <c r="B311" s="119" t="s">
        <v>5490</v>
      </c>
      <c r="C311" s="123" t="s">
        <v>7248</v>
      </c>
      <c r="D311" s="123">
        <v>23</v>
      </c>
      <c r="E311" s="118">
        <v>44899</v>
      </c>
      <c r="F311" s="18">
        <v>78</v>
      </c>
    </row>
    <row r="312" spans="1:6" ht="14.25" customHeight="1" x14ac:dyDescent="0.2">
      <c r="A312" s="18">
        <v>0</v>
      </c>
      <c r="B312" s="123"/>
      <c r="C312" s="123" t="s">
        <v>125</v>
      </c>
      <c r="D312" s="123"/>
      <c r="E312" s="123"/>
    </row>
    <row r="313" spans="1:6" ht="14.25" customHeight="1" x14ac:dyDescent="0.2">
      <c r="B313" s="123"/>
      <c r="C313" s="123"/>
      <c r="D313" s="123"/>
      <c r="E313" s="123"/>
    </row>
    <row r="314" spans="1:6" ht="14.25" customHeight="1" x14ac:dyDescent="0.2">
      <c r="A314" s="18">
        <v>0</v>
      </c>
      <c r="B314" s="123"/>
      <c r="C314" s="123"/>
      <c r="D314" s="123"/>
      <c r="E314" s="123" t="s">
        <v>101</v>
      </c>
      <c r="F314" s="18">
        <v>8</v>
      </c>
    </row>
    <row r="315" spans="1:6" ht="14.25" customHeight="1" x14ac:dyDescent="0.2">
      <c r="A315" s="18">
        <v>0</v>
      </c>
      <c r="B315" s="123" t="s">
        <v>7242</v>
      </c>
      <c r="C315" s="123"/>
      <c r="D315" s="123">
        <v>210</v>
      </c>
      <c r="E315" s="123" t="s">
        <v>101</v>
      </c>
      <c r="F315" s="18">
        <v>13</v>
      </c>
    </row>
    <row r="316" spans="1:6" ht="14.25" customHeight="1" x14ac:dyDescent="0.2">
      <c r="A316" s="18">
        <v>0</v>
      </c>
      <c r="B316" s="123">
        <v>3</v>
      </c>
      <c r="C316" s="123">
        <v>13</v>
      </c>
      <c r="D316" s="123"/>
      <c r="E316" s="123">
        <v>1</v>
      </c>
      <c r="F316" s="18">
        <v>7</v>
      </c>
    </row>
    <row r="317" spans="1:6" ht="14.25" customHeight="1" x14ac:dyDescent="0.2">
      <c r="A317" s="18">
        <v>0</v>
      </c>
      <c r="B317" s="123"/>
      <c r="C317" s="123" t="s">
        <v>7199</v>
      </c>
      <c r="D317" s="123"/>
      <c r="E317" s="123" t="s">
        <v>7178</v>
      </c>
      <c r="F317" s="18">
        <v>712</v>
      </c>
    </row>
    <row r="318" spans="1:6" ht="14.25" customHeight="1" x14ac:dyDescent="0.2">
      <c r="B318" s="123"/>
      <c r="C318" s="123"/>
      <c r="D318" s="123"/>
      <c r="E318" s="123"/>
    </row>
    <row r="319" spans="1:6" ht="14.25" customHeight="1" x14ac:dyDescent="0.2">
      <c r="B319" s="123"/>
      <c r="C319" s="123"/>
      <c r="D319" s="123"/>
      <c r="E319" s="123"/>
    </row>
    <row r="320" spans="1:6" ht="14.25" customHeight="1" x14ac:dyDescent="0.2">
      <c r="B320" s="123"/>
      <c r="C320" s="123"/>
      <c r="D320" s="123"/>
      <c r="E320" s="123"/>
    </row>
    <row r="321" spans="1:6" ht="14.25" customHeight="1" x14ac:dyDescent="0.2">
      <c r="B321" s="123"/>
      <c r="C321" s="123"/>
      <c r="D321" s="123"/>
      <c r="E321" s="123"/>
    </row>
    <row r="322" spans="1:6" ht="14.25" customHeight="1" x14ac:dyDescent="0.2">
      <c r="B322" s="123"/>
      <c r="C322" s="123"/>
      <c r="D322" s="123"/>
      <c r="E322" s="123"/>
    </row>
    <row r="323" spans="1:6" ht="14.25" customHeight="1" x14ac:dyDescent="0.2">
      <c r="A323" s="18">
        <v>0</v>
      </c>
      <c r="B323" s="123"/>
      <c r="C323" s="123"/>
      <c r="D323" s="123"/>
      <c r="E323" s="123" t="s">
        <v>7178</v>
      </c>
      <c r="F323" s="18">
        <v>6</v>
      </c>
    </row>
    <row r="324" spans="1:6" ht="14.25" customHeight="1" x14ac:dyDescent="0.2">
      <c r="A324" s="18">
        <v>0</v>
      </c>
      <c r="B324" s="123"/>
      <c r="C324" s="123"/>
      <c r="D324" s="123"/>
      <c r="E324" s="123"/>
    </row>
    <row r="325" spans="1:6" ht="14.25" customHeight="1" x14ac:dyDescent="0.2">
      <c r="A325" s="18">
        <v>0</v>
      </c>
      <c r="B325" s="123"/>
      <c r="C325" s="123" t="s">
        <v>7282</v>
      </c>
      <c r="D325" s="123">
        <v>23</v>
      </c>
      <c r="E325" s="123" t="s">
        <v>125</v>
      </c>
      <c r="F325" s="18">
        <v>13</v>
      </c>
    </row>
    <row r="326" spans="1:6" ht="14.25" customHeight="1" x14ac:dyDescent="0.2">
      <c r="A326" s="18">
        <v>0</v>
      </c>
      <c r="B326" s="123"/>
      <c r="C326" s="123" t="s">
        <v>7255</v>
      </c>
      <c r="D326" s="123">
        <v>2</v>
      </c>
      <c r="E326" s="123" t="s">
        <v>7178</v>
      </c>
      <c r="F326" s="18">
        <v>6</v>
      </c>
    </row>
    <row r="327" spans="1:6" ht="14.25" customHeight="1" x14ac:dyDescent="0.2">
      <c r="A327" s="18">
        <v>0</v>
      </c>
      <c r="B327" s="123"/>
      <c r="C327" s="123">
        <v>610</v>
      </c>
      <c r="D327" s="123"/>
      <c r="E327" s="123">
        <v>10</v>
      </c>
      <c r="F327" s="18">
        <v>13</v>
      </c>
    </row>
    <row r="328" spans="1:6" ht="14.25" customHeight="1" x14ac:dyDescent="0.2">
      <c r="B328" s="123"/>
      <c r="C328" s="118"/>
      <c r="D328" s="123"/>
      <c r="E328" s="123"/>
    </row>
    <row r="329" spans="1:6" ht="14.25" customHeight="1" x14ac:dyDescent="0.2">
      <c r="B329" s="123"/>
      <c r="C329" s="123"/>
      <c r="D329" s="123"/>
      <c r="E329" s="123"/>
    </row>
    <row r="330" spans="1:6" ht="14.25" customHeight="1" x14ac:dyDescent="0.2">
      <c r="B330" s="123"/>
      <c r="C330" s="122"/>
      <c r="D330" s="123"/>
      <c r="E330" s="123"/>
    </row>
    <row r="331" spans="1:6" ht="14.25" customHeight="1" x14ac:dyDescent="0.2">
      <c r="B331" s="123"/>
      <c r="C331" s="123"/>
      <c r="D331" s="123"/>
      <c r="E331" s="123"/>
    </row>
    <row r="332" spans="1:6" ht="14.25" customHeight="1" x14ac:dyDescent="0.2">
      <c r="B332" s="118"/>
      <c r="C332" s="123"/>
      <c r="D332" s="123"/>
      <c r="E332" s="123"/>
    </row>
    <row r="333" spans="1:6" ht="14.25" customHeight="1" x14ac:dyDescent="0.2">
      <c r="A333" s="18">
        <v>0</v>
      </c>
      <c r="B333" s="123">
        <v>16</v>
      </c>
      <c r="C333" s="123">
        <v>2</v>
      </c>
      <c r="D333" s="123">
        <v>2</v>
      </c>
      <c r="E333" s="123" t="s">
        <v>101</v>
      </c>
      <c r="F333" s="18">
        <v>13</v>
      </c>
    </row>
    <row r="334" spans="1:6" ht="14.25" customHeight="1" x14ac:dyDescent="0.2">
      <c r="A334" s="18">
        <v>0</v>
      </c>
      <c r="B334" s="123" t="s">
        <v>7194</v>
      </c>
      <c r="C334" s="123" t="s">
        <v>7168</v>
      </c>
      <c r="D334" s="123">
        <v>26</v>
      </c>
      <c r="E334" s="123" t="s">
        <v>101</v>
      </c>
      <c r="F334" s="18">
        <v>8</v>
      </c>
    </row>
    <row r="335" spans="1:6" ht="14.25" customHeight="1" x14ac:dyDescent="0.2">
      <c r="B335" s="123"/>
      <c r="C335" s="123"/>
      <c r="D335" s="123"/>
      <c r="E335" s="123"/>
    </row>
    <row r="336" spans="1:6" ht="14.25" customHeight="1" x14ac:dyDescent="0.2">
      <c r="B336" s="118"/>
      <c r="C336" s="123"/>
      <c r="D336" s="123"/>
      <c r="E336" s="123"/>
    </row>
    <row r="337" spans="1:6" ht="14.25" customHeight="1" x14ac:dyDescent="0.2">
      <c r="B337" s="123"/>
      <c r="C337" s="123"/>
      <c r="D337" s="123"/>
      <c r="E337" s="123"/>
    </row>
    <row r="338" spans="1:6" ht="14.25" customHeight="1" x14ac:dyDescent="0.2">
      <c r="B338" s="123"/>
      <c r="C338" s="123"/>
      <c r="D338" s="123"/>
      <c r="E338" s="123"/>
    </row>
    <row r="339" spans="1:6" ht="14.25" customHeight="1" x14ac:dyDescent="0.2">
      <c r="A339" s="18">
        <v>0</v>
      </c>
      <c r="B339" s="123"/>
      <c r="C339" s="123" t="s">
        <v>7205</v>
      </c>
      <c r="D339" s="123">
        <v>26</v>
      </c>
      <c r="E339" s="123" t="s">
        <v>101</v>
      </c>
      <c r="F339" s="18" t="s">
        <v>7164</v>
      </c>
    </row>
    <row r="340" spans="1:6" ht="14.25" customHeight="1" x14ac:dyDescent="0.2">
      <c r="B340" s="123"/>
      <c r="C340" s="123"/>
      <c r="D340" s="123"/>
      <c r="E340" s="123"/>
    </row>
    <row r="341" spans="1:6" ht="14.25" customHeight="1" x14ac:dyDescent="0.2">
      <c r="A341" s="18">
        <v>0</v>
      </c>
      <c r="B341" s="123" t="s">
        <v>7186</v>
      </c>
      <c r="C341" s="123">
        <v>26</v>
      </c>
      <c r="D341" s="123">
        <v>2711</v>
      </c>
      <c r="E341" s="123" t="s">
        <v>101</v>
      </c>
      <c r="F341" s="18">
        <v>6</v>
      </c>
    </row>
    <row r="342" spans="1:6" ht="14.25" customHeight="1" x14ac:dyDescent="0.2">
      <c r="A342" s="18">
        <v>0</v>
      </c>
      <c r="B342" s="123">
        <v>6</v>
      </c>
      <c r="C342" s="123">
        <v>12</v>
      </c>
      <c r="D342" s="123">
        <v>21112</v>
      </c>
      <c r="E342" s="123" t="s">
        <v>7184</v>
      </c>
      <c r="F342" s="18">
        <v>6</v>
      </c>
    </row>
    <row r="343" spans="1:6" ht="14.25" customHeight="1" x14ac:dyDescent="0.2">
      <c r="A343" s="18">
        <v>0</v>
      </c>
      <c r="B343" s="123">
        <v>2</v>
      </c>
      <c r="C343" s="123" t="s">
        <v>7285</v>
      </c>
      <c r="D343" s="123">
        <v>2</v>
      </c>
      <c r="E343" s="123" t="s">
        <v>7178</v>
      </c>
      <c r="F343" s="18" t="s">
        <v>101</v>
      </c>
    </row>
    <row r="344" spans="1:6" ht="14.25" customHeight="1" x14ac:dyDescent="0.2">
      <c r="B344" s="123"/>
      <c r="C344" s="122"/>
      <c r="D344" s="123"/>
      <c r="E344" s="123"/>
    </row>
    <row r="345" spans="1:6" ht="14.25" customHeight="1" x14ac:dyDescent="0.2">
      <c r="A345" s="18">
        <v>0</v>
      </c>
      <c r="B345" s="123">
        <v>610</v>
      </c>
      <c r="C345" s="123" t="s">
        <v>7286</v>
      </c>
      <c r="D345" s="123">
        <v>23</v>
      </c>
      <c r="E345" s="123" t="s">
        <v>7184</v>
      </c>
      <c r="F345" s="18">
        <v>7</v>
      </c>
    </row>
    <row r="346" spans="1:6" ht="14.25" customHeight="1" x14ac:dyDescent="0.2">
      <c r="B346" s="123"/>
      <c r="C346" s="123"/>
      <c r="D346" s="123"/>
      <c r="E346" s="123"/>
    </row>
    <row r="347" spans="1:6" ht="14.25" customHeight="1" x14ac:dyDescent="0.2">
      <c r="A347" s="18">
        <v>0</v>
      </c>
      <c r="B347" s="123">
        <v>6</v>
      </c>
      <c r="C347" s="123" t="s">
        <v>7287</v>
      </c>
      <c r="D347" s="123">
        <v>2</v>
      </c>
      <c r="E347" s="123" t="s">
        <v>7164</v>
      </c>
      <c r="F347" s="18">
        <v>213</v>
      </c>
    </row>
    <row r="348" spans="1:6" ht="14.25" customHeight="1" x14ac:dyDescent="0.2">
      <c r="A348" s="18">
        <v>0</v>
      </c>
      <c r="B348" s="123">
        <v>810</v>
      </c>
      <c r="C348" s="123" t="s">
        <v>7205</v>
      </c>
      <c r="D348" s="123"/>
      <c r="E348" s="123" t="s">
        <v>101</v>
      </c>
    </row>
    <row r="349" spans="1:6" ht="14.25" customHeight="1" x14ac:dyDescent="0.2">
      <c r="B349" s="123"/>
      <c r="C349" s="123"/>
      <c r="D349" s="123"/>
      <c r="E349" s="123"/>
    </row>
    <row r="350" spans="1:6" ht="14.25" customHeight="1" x14ac:dyDescent="0.2">
      <c r="A350" s="18">
        <v>0</v>
      </c>
      <c r="B350" s="123"/>
      <c r="C350" s="123"/>
      <c r="D350" s="123"/>
      <c r="E350" s="123"/>
    </row>
    <row r="351" spans="1:6" ht="14.25" customHeight="1" x14ac:dyDescent="0.2">
      <c r="A351" s="18">
        <v>0</v>
      </c>
      <c r="B351" s="123" t="s">
        <v>7165</v>
      </c>
      <c r="C351" s="118">
        <v>44746</v>
      </c>
      <c r="D351" s="123">
        <v>2</v>
      </c>
      <c r="E351" s="123" t="s">
        <v>7178</v>
      </c>
      <c r="F351" s="18">
        <v>6</v>
      </c>
    </row>
    <row r="352" spans="1:6" ht="14.25" customHeight="1" x14ac:dyDescent="0.2">
      <c r="B352" s="123"/>
      <c r="C352" s="123"/>
      <c r="D352" s="123"/>
      <c r="E352" s="123"/>
    </row>
    <row r="353" spans="1:6" ht="14.25" customHeight="1" x14ac:dyDescent="0.2">
      <c r="B353" s="123"/>
      <c r="C353" s="123"/>
      <c r="D353" s="123"/>
      <c r="E353" s="123"/>
    </row>
    <row r="354" spans="1:6" ht="14.25" customHeight="1" x14ac:dyDescent="0.2">
      <c r="B354" s="123"/>
      <c r="C354" s="123"/>
      <c r="D354" s="123"/>
      <c r="E354" s="123"/>
    </row>
    <row r="355" spans="1:6" ht="14.25" customHeight="1" x14ac:dyDescent="0.2">
      <c r="A355" s="18">
        <v>0</v>
      </c>
      <c r="B355" s="123">
        <v>178</v>
      </c>
      <c r="C355" s="123" t="s">
        <v>7288</v>
      </c>
      <c r="D355" s="123">
        <v>211</v>
      </c>
      <c r="E355" s="123">
        <v>168</v>
      </c>
      <c r="F355" s="18">
        <v>111</v>
      </c>
    </row>
    <row r="356" spans="1:6" ht="14.25" customHeight="1" x14ac:dyDescent="0.2">
      <c r="A356" s="18">
        <v>0</v>
      </c>
      <c r="B356" s="123">
        <v>3610</v>
      </c>
      <c r="C356" s="123" t="s">
        <v>7289</v>
      </c>
      <c r="D356" s="123"/>
      <c r="E356" s="123" t="s">
        <v>101</v>
      </c>
      <c r="F356" s="18" t="s">
        <v>101</v>
      </c>
    </row>
    <row r="357" spans="1:6" ht="14.25" customHeight="1" x14ac:dyDescent="0.2">
      <c r="A357" s="18">
        <v>0</v>
      </c>
      <c r="B357" s="123">
        <v>23</v>
      </c>
      <c r="C357" s="123" t="s">
        <v>7176</v>
      </c>
      <c r="D357" s="123"/>
      <c r="E357" s="123">
        <v>2</v>
      </c>
      <c r="F357" s="18">
        <v>7</v>
      </c>
    </row>
    <row r="358" spans="1:6" ht="14.25" customHeight="1" x14ac:dyDescent="0.2">
      <c r="A358" s="18">
        <v>0</v>
      </c>
      <c r="B358" s="123">
        <v>6</v>
      </c>
      <c r="C358" s="123" t="s">
        <v>125</v>
      </c>
      <c r="D358" s="123"/>
      <c r="E358" s="123"/>
      <c r="F358" s="18">
        <v>13</v>
      </c>
    </row>
    <row r="359" spans="1:6" ht="14.25" customHeight="1" x14ac:dyDescent="0.2">
      <c r="B359" s="123"/>
      <c r="C359" s="123"/>
      <c r="D359" s="123"/>
      <c r="E359" s="123"/>
    </row>
    <row r="360" spans="1:6" ht="14.25" customHeight="1" x14ac:dyDescent="0.2">
      <c r="B360" s="123"/>
      <c r="C360" s="123"/>
      <c r="D360" s="123"/>
      <c r="E360" s="123"/>
    </row>
    <row r="361" spans="1:6" ht="14.25" customHeight="1" x14ac:dyDescent="0.2">
      <c r="B361" s="123"/>
      <c r="C361" s="123"/>
      <c r="D361" s="123"/>
      <c r="E361" s="123"/>
    </row>
    <row r="362" spans="1:6" ht="14.25" customHeight="1" x14ac:dyDescent="0.2">
      <c r="A362" s="18">
        <v>0</v>
      </c>
      <c r="B362" s="123"/>
      <c r="C362" s="123"/>
      <c r="D362" s="123">
        <v>211</v>
      </c>
      <c r="E362" s="123" t="s">
        <v>101</v>
      </c>
      <c r="F362" s="18">
        <v>2</v>
      </c>
    </row>
    <row r="363" spans="1:6" ht="14.25" customHeight="1" x14ac:dyDescent="0.2">
      <c r="B363" s="123"/>
      <c r="C363" s="123"/>
      <c r="D363" s="123"/>
      <c r="E363" s="123"/>
    </row>
    <row r="364" spans="1:6" ht="14.25" customHeight="1" x14ac:dyDescent="0.2">
      <c r="B364" s="123"/>
      <c r="C364" s="123"/>
      <c r="D364" s="123"/>
      <c r="E364" s="123"/>
    </row>
    <row r="365" spans="1:6" ht="14.25" customHeight="1" x14ac:dyDescent="0.2">
      <c r="A365" s="18">
        <v>0</v>
      </c>
      <c r="B365" s="123"/>
      <c r="C365" s="123">
        <v>211</v>
      </c>
      <c r="D365" s="123">
        <v>211</v>
      </c>
      <c r="E365" s="123">
        <v>26</v>
      </c>
      <c r="F365" s="18">
        <v>8</v>
      </c>
    </row>
    <row r="366" spans="1:6" ht="14.25" customHeight="1" x14ac:dyDescent="0.2">
      <c r="A366" s="18">
        <v>0</v>
      </c>
      <c r="B366" s="123">
        <v>6</v>
      </c>
      <c r="C366" s="123" t="s">
        <v>125</v>
      </c>
      <c r="D366" s="123"/>
      <c r="E366" s="123"/>
      <c r="F366" s="18">
        <v>6</v>
      </c>
    </row>
    <row r="367" spans="1:6" ht="14.25" customHeight="1" x14ac:dyDescent="0.2">
      <c r="B367" s="123"/>
      <c r="C367" s="123"/>
      <c r="D367" s="123"/>
      <c r="E367" s="123"/>
    </row>
    <row r="368" spans="1:6" ht="14.25" customHeight="1" x14ac:dyDescent="0.2">
      <c r="A368" s="18">
        <v>0</v>
      </c>
      <c r="B368" s="123">
        <v>13</v>
      </c>
      <c r="C368" s="123" t="s">
        <v>7212</v>
      </c>
      <c r="D368" s="123"/>
      <c r="E368" s="123" t="s">
        <v>101</v>
      </c>
      <c r="F368" s="18">
        <v>6</v>
      </c>
    </row>
    <row r="369" spans="1:6" ht="14.25" customHeight="1" x14ac:dyDescent="0.2">
      <c r="A369" s="18">
        <v>0</v>
      </c>
      <c r="B369" s="123" t="s">
        <v>7206</v>
      </c>
      <c r="C369" s="123" t="s">
        <v>7207</v>
      </c>
      <c r="D369" s="123"/>
      <c r="E369" s="123"/>
    </row>
    <row r="370" spans="1:6" ht="14.25" customHeight="1" x14ac:dyDescent="0.2">
      <c r="B370" s="123"/>
      <c r="C370" s="123"/>
      <c r="D370" s="123"/>
      <c r="E370" s="123"/>
    </row>
    <row r="371" spans="1:6" ht="14.25" customHeight="1" x14ac:dyDescent="0.2">
      <c r="A371" s="18">
        <v>0</v>
      </c>
      <c r="B371" s="123"/>
      <c r="C371" s="123" t="s">
        <v>7205</v>
      </c>
      <c r="D371" s="123">
        <v>2</v>
      </c>
      <c r="E371" s="123" t="s">
        <v>101</v>
      </c>
      <c r="F371" s="18">
        <v>6</v>
      </c>
    </row>
    <row r="372" spans="1:6" ht="14.25" customHeight="1" x14ac:dyDescent="0.2">
      <c r="B372" s="123"/>
      <c r="C372" s="123"/>
      <c r="D372" s="123"/>
      <c r="E372" s="123"/>
    </row>
    <row r="373" spans="1:6" ht="14.25" customHeight="1" x14ac:dyDescent="0.2">
      <c r="B373" s="123"/>
      <c r="C373" s="123"/>
      <c r="D373" s="123"/>
      <c r="E373" s="123"/>
    </row>
    <row r="374" spans="1:6" ht="14.25" customHeight="1" x14ac:dyDescent="0.2">
      <c r="B374" s="123"/>
      <c r="C374" s="123"/>
      <c r="D374" s="123"/>
      <c r="E374" s="123"/>
    </row>
    <row r="375" spans="1:6" ht="14.25" customHeight="1" x14ac:dyDescent="0.2">
      <c r="A375" s="18">
        <v>0</v>
      </c>
      <c r="B375" s="123" t="s">
        <v>7164</v>
      </c>
      <c r="C375" s="118">
        <v>44889</v>
      </c>
      <c r="D375" s="123" t="s">
        <v>7169</v>
      </c>
      <c r="E375" s="123" t="s">
        <v>7266</v>
      </c>
      <c r="F375" s="18">
        <v>13</v>
      </c>
    </row>
    <row r="376" spans="1:6" ht="14.25" customHeight="1" x14ac:dyDescent="0.2">
      <c r="B376" s="123"/>
      <c r="C376" s="123"/>
      <c r="D376" s="123"/>
      <c r="E376" s="123"/>
    </row>
    <row r="377" spans="1:6" ht="14.25" customHeight="1" x14ac:dyDescent="0.2">
      <c r="B377" s="123"/>
      <c r="C377" s="123"/>
      <c r="D377" s="123"/>
      <c r="E377" s="123"/>
    </row>
    <row r="378" spans="1:6" ht="14.25" customHeight="1" x14ac:dyDescent="0.2">
      <c r="A378" s="18">
        <v>0</v>
      </c>
      <c r="B378" s="123">
        <v>6</v>
      </c>
      <c r="C378" s="123" t="s">
        <v>7169</v>
      </c>
      <c r="D378" s="123">
        <v>23</v>
      </c>
      <c r="E378" s="123" t="s">
        <v>7293</v>
      </c>
      <c r="F378" s="18">
        <v>8</v>
      </c>
    </row>
    <row r="379" spans="1:6" ht="14.25" customHeight="1" x14ac:dyDescent="0.2">
      <c r="B379" s="123"/>
      <c r="C379" s="123"/>
      <c r="D379" s="123"/>
      <c r="E379" s="123"/>
    </row>
    <row r="380" spans="1:6" ht="14.25" customHeight="1" x14ac:dyDescent="0.2">
      <c r="B380" s="123"/>
      <c r="C380" s="123"/>
      <c r="D380" s="123"/>
      <c r="E380" s="123"/>
    </row>
    <row r="381" spans="1:6" ht="14.25" customHeight="1" x14ac:dyDescent="0.2">
      <c r="B381" s="123"/>
      <c r="C381" s="123"/>
      <c r="D381" s="123"/>
      <c r="E381" s="123"/>
    </row>
    <row r="382" spans="1:6" ht="14.25" customHeight="1" x14ac:dyDescent="0.2">
      <c r="B382" s="123"/>
      <c r="C382" s="123"/>
      <c r="D382" s="123"/>
      <c r="E382" s="123"/>
    </row>
    <row r="383" spans="1:6" ht="14.25" customHeight="1" x14ac:dyDescent="0.2">
      <c r="A383" s="18">
        <v>0</v>
      </c>
      <c r="B383" s="123" t="s">
        <v>7165</v>
      </c>
      <c r="C383" s="123"/>
      <c r="D383" s="123">
        <v>2</v>
      </c>
      <c r="E383" s="123" t="s">
        <v>101</v>
      </c>
    </row>
    <row r="384" spans="1:6" ht="14.25" customHeight="1" x14ac:dyDescent="0.2">
      <c r="A384" s="18">
        <v>0</v>
      </c>
      <c r="B384" s="123"/>
      <c r="C384" s="123"/>
      <c r="D384" s="123"/>
      <c r="E384" s="123"/>
    </row>
    <row r="385" spans="1:6" ht="14.25" customHeight="1" x14ac:dyDescent="0.2">
      <c r="A385" s="18">
        <v>0</v>
      </c>
      <c r="B385" s="123" t="s">
        <v>101</v>
      </c>
      <c r="C385" s="123">
        <v>1</v>
      </c>
      <c r="D385" s="123">
        <v>12</v>
      </c>
      <c r="E385" s="123" t="s">
        <v>7178</v>
      </c>
      <c r="F385" s="18">
        <v>6</v>
      </c>
    </row>
    <row r="386" spans="1:6" ht="14.25" customHeight="1" x14ac:dyDescent="0.2">
      <c r="A386" s="18">
        <v>0</v>
      </c>
      <c r="B386" s="123" t="s">
        <v>7169</v>
      </c>
      <c r="C386" s="123" t="s">
        <v>7224</v>
      </c>
      <c r="D386" s="123">
        <v>12</v>
      </c>
      <c r="E386" s="123" t="s">
        <v>7238</v>
      </c>
      <c r="F386" s="18">
        <v>13</v>
      </c>
    </row>
    <row r="387" spans="1:6" ht="14.25" customHeight="1" x14ac:dyDescent="0.2">
      <c r="A387" s="18">
        <v>0</v>
      </c>
      <c r="B387" s="123"/>
      <c r="C387" s="123" t="s">
        <v>7190</v>
      </c>
      <c r="D387" s="123"/>
      <c r="E387" s="123"/>
    </row>
    <row r="388" spans="1:6" ht="14.25" customHeight="1" x14ac:dyDescent="0.2">
      <c r="A388" s="18">
        <v>0</v>
      </c>
      <c r="B388" s="123" t="s">
        <v>7181</v>
      </c>
      <c r="C388" s="123" t="s">
        <v>7294</v>
      </c>
      <c r="D388" s="123">
        <v>12</v>
      </c>
      <c r="E388" s="123">
        <v>1</v>
      </c>
      <c r="F388" s="18" t="s">
        <v>7295</v>
      </c>
    </row>
    <row r="389" spans="1:6" ht="14.25" customHeight="1" x14ac:dyDescent="0.2">
      <c r="B389" s="123"/>
      <c r="C389" s="123"/>
      <c r="D389" s="123"/>
      <c r="E389" s="123"/>
    </row>
    <row r="390" spans="1:6" ht="14.25" customHeight="1" x14ac:dyDescent="0.2">
      <c r="A390" s="18">
        <v>0</v>
      </c>
      <c r="B390" s="123">
        <v>7</v>
      </c>
      <c r="C390" s="123">
        <v>12</v>
      </c>
      <c r="D390" s="123">
        <v>2</v>
      </c>
      <c r="E390" s="123">
        <v>3</v>
      </c>
      <c r="F390" s="18">
        <v>7</v>
      </c>
    </row>
    <row r="391" spans="1:6" ht="14.25" customHeight="1" x14ac:dyDescent="0.2">
      <c r="B391" s="123"/>
      <c r="C391" s="123"/>
      <c r="D391" s="123"/>
      <c r="E391" s="123"/>
    </row>
    <row r="392" spans="1:6" ht="14.25" customHeight="1" x14ac:dyDescent="0.2">
      <c r="B392" s="123"/>
      <c r="C392" s="123"/>
      <c r="D392" s="123"/>
      <c r="E392" s="123"/>
    </row>
    <row r="393" spans="1:6" ht="14.25" customHeight="1" x14ac:dyDescent="0.2">
      <c r="A393" s="18">
        <v>0</v>
      </c>
      <c r="B393" s="123">
        <v>36</v>
      </c>
      <c r="C393" s="123">
        <v>26</v>
      </c>
      <c r="D393" s="123">
        <v>21112</v>
      </c>
      <c r="E393" s="123">
        <v>2</v>
      </c>
      <c r="F393" s="18" t="s">
        <v>101</v>
      </c>
    </row>
    <row r="394" spans="1:6" ht="14.25" customHeight="1" x14ac:dyDescent="0.2">
      <c r="A394" s="18">
        <v>0</v>
      </c>
      <c r="B394" s="123" t="s">
        <v>7238</v>
      </c>
      <c r="C394" s="123" t="s">
        <v>7260</v>
      </c>
      <c r="D394" s="123">
        <v>23610</v>
      </c>
      <c r="E394" s="123">
        <v>12</v>
      </c>
      <c r="F394" s="18">
        <v>6</v>
      </c>
    </row>
    <row r="395" spans="1:6" ht="14.25" customHeight="1" x14ac:dyDescent="0.2">
      <c r="A395" s="18">
        <v>0</v>
      </c>
      <c r="B395" s="123" t="s">
        <v>101</v>
      </c>
      <c r="C395" s="123" t="s">
        <v>7168</v>
      </c>
      <c r="D395" s="123"/>
      <c r="E395" s="123"/>
      <c r="F395" s="18" t="s">
        <v>7164</v>
      </c>
    </row>
    <row r="396" spans="1:6" ht="14.25" customHeight="1" x14ac:dyDescent="0.2">
      <c r="B396" s="123"/>
      <c r="C396" s="123"/>
      <c r="D396" s="123"/>
      <c r="E396" s="123">
        <v>10</v>
      </c>
      <c r="F396" s="18">
        <v>7</v>
      </c>
    </row>
    <row r="397" spans="1:6" ht="14.25" customHeight="1" x14ac:dyDescent="0.2">
      <c r="A397" s="18">
        <v>0</v>
      </c>
      <c r="B397" s="123"/>
      <c r="C397" s="123" t="s">
        <v>125</v>
      </c>
      <c r="D397" s="123"/>
      <c r="E397" s="123"/>
    </row>
    <row r="398" spans="1:6" ht="14.25" customHeight="1" x14ac:dyDescent="0.2">
      <c r="A398" s="18">
        <v>0</v>
      </c>
      <c r="B398" s="123"/>
      <c r="C398" s="123"/>
      <c r="D398" s="123"/>
      <c r="E398" s="123"/>
    </row>
    <row r="399" spans="1:6" ht="14.25" customHeight="1" x14ac:dyDescent="0.2">
      <c r="B399" s="123"/>
      <c r="C399" s="123"/>
      <c r="D399" s="123"/>
      <c r="E399" s="123"/>
    </row>
    <row r="400" spans="1:6" ht="14.25" customHeight="1" x14ac:dyDescent="0.2">
      <c r="A400" s="18">
        <v>0</v>
      </c>
      <c r="B400" s="123">
        <v>36710</v>
      </c>
      <c r="C400" s="123">
        <v>712</v>
      </c>
      <c r="D400" s="123">
        <v>2</v>
      </c>
      <c r="E400" s="123"/>
      <c r="F400" s="18">
        <v>7</v>
      </c>
    </row>
    <row r="401" spans="1:6" ht="14.25" customHeight="1" x14ac:dyDescent="0.2">
      <c r="A401" s="18">
        <v>0</v>
      </c>
      <c r="B401" s="123"/>
      <c r="C401" s="123"/>
      <c r="D401" s="123"/>
      <c r="E401" s="123"/>
    </row>
    <row r="402" spans="1:6" ht="14.25" customHeight="1" x14ac:dyDescent="0.2">
      <c r="B402" s="123"/>
      <c r="C402" s="123"/>
      <c r="D402" s="123"/>
      <c r="E402" s="123"/>
    </row>
    <row r="403" spans="1:6" ht="14.25" customHeight="1" x14ac:dyDescent="0.2">
      <c r="B403" s="123"/>
      <c r="C403" s="123"/>
      <c r="D403" s="123"/>
      <c r="E403" s="123"/>
    </row>
    <row r="404" spans="1:6" ht="14.25" customHeight="1" x14ac:dyDescent="0.2">
      <c r="B404" s="123"/>
      <c r="C404" s="123"/>
      <c r="D404" s="123"/>
      <c r="E404" s="123"/>
    </row>
    <row r="405" spans="1:6" ht="14.25" customHeight="1" x14ac:dyDescent="0.2">
      <c r="A405" s="18">
        <v>0</v>
      </c>
      <c r="B405" s="123" t="s">
        <v>101</v>
      </c>
      <c r="C405" s="123" t="s">
        <v>125</v>
      </c>
      <c r="D405" s="123"/>
      <c r="E405" s="123" t="s">
        <v>101</v>
      </c>
      <c r="F405" s="18">
        <v>12</v>
      </c>
    </row>
    <row r="406" spans="1:6" ht="14.25" customHeight="1" x14ac:dyDescent="0.2">
      <c r="B406" s="123"/>
      <c r="C406" s="123"/>
      <c r="D406" s="123"/>
      <c r="E406" s="123"/>
    </row>
    <row r="407" spans="1:6" ht="14.25" customHeight="1" x14ac:dyDescent="0.2">
      <c r="B407" s="123"/>
      <c r="C407" s="123"/>
      <c r="D407" s="123"/>
      <c r="E407" s="123"/>
    </row>
    <row r="408" spans="1:6" ht="14.25" customHeight="1" x14ac:dyDescent="0.2">
      <c r="A408" s="18">
        <v>0</v>
      </c>
      <c r="B408" s="123"/>
      <c r="C408" s="123"/>
      <c r="D408" s="123"/>
      <c r="E408" s="123"/>
    </row>
    <row r="409" spans="1:6" ht="14.25" customHeight="1" x14ac:dyDescent="0.2">
      <c r="A409" s="18">
        <v>0</v>
      </c>
      <c r="B409" s="123"/>
      <c r="C409" s="123" t="s">
        <v>7174</v>
      </c>
      <c r="D409" s="123">
        <v>2</v>
      </c>
      <c r="E409" s="123" t="s">
        <v>7164</v>
      </c>
      <c r="F409" s="18" t="s">
        <v>7181</v>
      </c>
    </row>
    <row r="410" spans="1:6" ht="14.25" customHeight="1" x14ac:dyDescent="0.2">
      <c r="A410" s="18">
        <v>0</v>
      </c>
      <c r="B410" s="123"/>
      <c r="C410" s="123"/>
      <c r="D410" s="123"/>
      <c r="E410" s="123"/>
    </row>
    <row r="411" spans="1:6" ht="14.25" customHeight="1" x14ac:dyDescent="0.2">
      <c r="B411" s="123"/>
      <c r="C411" s="123"/>
      <c r="D411" s="123"/>
      <c r="E411" s="123"/>
    </row>
    <row r="412" spans="1:6" ht="14.25" customHeight="1" x14ac:dyDescent="0.2">
      <c r="B412" s="123"/>
      <c r="C412" s="123"/>
      <c r="D412" s="123"/>
      <c r="E412" s="123"/>
    </row>
    <row r="413" spans="1:6" ht="14.25" customHeight="1" x14ac:dyDescent="0.2">
      <c r="A413" s="18">
        <v>0</v>
      </c>
      <c r="B413" s="123"/>
      <c r="C413" s="123" t="s">
        <v>7296</v>
      </c>
      <c r="D413" s="123">
        <v>12</v>
      </c>
      <c r="E413" s="123" t="s">
        <v>7178</v>
      </c>
      <c r="F413" s="18">
        <v>13</v>
      </c>
    </row>
    <row r="414" spans="1:6" ht="14.25" customHeight="1" x14ac:dyDescent="0.2">
      <c r="A414" s="18">
        <v>0</v>
      </c>
      <c r="B414" s="123">
        <v>6</v>
      </c>
      <c r="C414" s="123" t="s">
        <v>125</v>
      </c>
      <c r="D414" s="123"/>
      <c r="E414" s="123">
        <v>2</v>
      </c>
      <c r="F414" s="18">
        <v>13</v>
      </c>
    </row>
    <row r="415" spans="1:6" ht="14.25" customHeight="1" x14ac:dyDescent="0.2">
      <c r="B415" s="123"/>
      <c r="C415" s="123"/>
      <c r="D415" s="123"/>
      <c r="E415" s="123"/>
    </row>
    <row r="416" spans="1:6" ht="14.25" customHeight="1" x14ac:dyDescent="0.2">
      <c r="A416" s="18">
        <v>0</v>
      </c>
      <c r="B416" s="123">
        <v>6</v>
      </c>
      <c r="C416" s="123"/>
      <c r="D416" s="123"/>
      <c r="E416" s="123"/>
    </row>
    <row r="417" spans="1:6" ht="14.25" customHeight="1" x14ac:dyDescent="0.2">
      <c r="B417" s="123"/>
      <c r="C417" s="123" t="s">
        <v>7211</v>
      </c>
      <c r="D417" s="123">
        <v>23</v>
      </c>
      <c r="E417" s="123"/>
    </row>
    <row r="418" spans="1:6" ht="14.25" customHeight="1" x14ac:dyDescent="0.2">
      <c r="A418" s="18">
        <v>0</v>
      </c>
      <c r="B418" s="123"/>
      <c r="C418" s="123" t="s">
        <v>7274</v>
      </c>
      <c r="D418" s="123">
        <v>23</v>
      </c>
      <c r="E418" s="123"/>
    </row>
    <row r="419" spans="1:6" ht="14.25" customHeight="1" x14ac:dyDescent="0.2">
      <c r="A419" s="18">
        <v>0</v>
      </c>
      <c r="B419" s="123" t="s">
        <v>101</v>
      </c>
      <c r="C419" s="123"/>
      <c r="D419" s="123">
        <v>2</v>
      </c>
      <c r="E419" s="123" t="s">
        <v>7164</v>
      </c>
      <c r="F419" s="18" t="s">
        <v>101</v>
      </c>
    </row>
    <row r="420" spans="1:6" ht="14.25" customHeight="1" x14ac:dyDescent="0.2">
      <c r="A420" s="18">
        <v>0</v>
      </c>
      <c r="B420" s="123" t="s">
        <v>101</v>
      </c>
      <c r="C420" s="123"/>
      <c r="D420" s="123"/>
      <c r="E420" s="123" t="s">
        <v>101</v>
      </c>
      <c r="F420" s="18">
        <v>78</v>
      </c>
    </row>
    <row r="421" spans="1:6" ht="14.25" customHeight="1" x14ac:dyDescent="0.2">
      <c r="A421" s="18">
        <v>0</v>
      </c>
      <c r="B421" s="123"/>
      <c r="C421" s="123"/>
      <c r="D421" s="123"/>
      <c r="E421" s="123"/>
    </row>
    <row r="422" spans="1:6" ht="14.25" customHeight="1" x14ac:dyDescent="0.2">
      <c r="A422" s="18">
        <v>0</v>
      </c>
      <c r="B422" s="123"/>
      <c r="C422" s="123"/>
      <c r="D422" s="123"/>
      <c r="E422" s="123"/>
    </row>
    <row r="423" spans="1:6" ht="14.25" customHeight="1" x14ac:dyDescent="0.2">
      <c r="A423" s="18">
        <v>0</v>
      </c>
      <c r="B423" s="123">
        <v>1</v>
      </c>
      <c r="C423" s="123" t="s">
        <v>125</v>
      </c>
      <c r="D423" s="123"/>
      <c r="E423" s="123" t="s">
        <v>7169</v>
      </c>
      <c r="F423" s="18">
        <v>13</v>
      </c>
    </row>
    <row r="424" spans="1:6" ht="14.25" customHeight="1" x14ac:dyDescent="0.2">
      <c r="A424" s="18">
        <v>0</v>
      </c>
      <c r="B424" s="123" t="s">
        <v>101</v>
      </c>
      <c r="C424" s="123"/>
      <c r="D424" s="123"/>
      <c r="E424" s="123" t="s">
        <v>101</v>
      </c>
      <c r="F424" s="18">
        <v>6</v>
      </c>
    </row>
    <row r="425" spans="1:6" ht="14.25" customHeight="1" x14ac:dyDescent="0.2">
      <c r="A425" s="18">
        <v>0</v>
      </c>
      <c r="B425" s="123">
        <v>2</v>
      </c>
      <c r="C425" s="123">
        <v>1361112</v>
      </c>
      <c r="D425" s="123">
        <v>23</v>
      </c>
      <c r="E425" s="123" t="s">
        <v>7164</v>
      </c>
      <c r="F425" s="18">
        <v>6712</v>
      </c>
    </row>
    <row r="426" spans="1:6" ht="14.25" customHeight="1" x14ac:dyDescent="0.2">
      <c r="A426" s="18">
        <v>0</v>
      </c>
      <c r="B426" s="123"/>
      <c r="C426" s="123"/>
      <c r="D426" s="123"/>
      <c r="E426" s="123"/>
    </row>
    <row r="427" spans="1:6" ht="14.25" customHeight="1" x14ac:dyDescent="0.2">
      <c r="A427" s="18">
        <v>0</v>
      </c>
      <c r="B427" s="123">
        <v>1</v>
      </c>
      <c r="C427" s="123"/>
      <c r="D427" s="123">
        <v>2</v>
      </c>
      <c r="E427" s="123" t="s">
        <v>101</v>
      </c>
      <c r="F427" s="18">
        <v>13</v>
      </c>
    </row>
    <row r="428" spans="1:6" ht="14.25" customHeight="1" x14ac:dyDescent="0.2">
      <c r="A428" s="18">
        <v>0</v>
      </c>
      <c r="B428" s="123" t="s">
        <v>7206</v>
      </c>
      <c r="C428" s="123" t="s">
        <v>7205</v>
      </c>
      <c r="D428" s="123">
        <v>2</v>
      </c>
      <c r="E428" s="123" t="s">
        <v>101</v>
      </c>
      <c r="F428" s="18" t="s">
        <v>7178</v>
      </c>
    </row>
    <row r="429" spans="1:6" ht="14.25" customHeight="1" x14ac:dyDescent="0.2">
      <c r="B429" s="123"/>
      <c r="C429" s="123"/>
      <c r="D429" s="123"/>
      <c r="E429" s="123"/>
    </row>
    <row r="430" spans="1:6" ht="14.25" customHeight="1" x14ac:dyDescent="0.2">
      <c r="A430" s="18">
        <v>0</v>
      </c>
      <c r="B430" s="123" t="s">
        <v>7169</v>
      </c>
      <c r="C430" s="123" t="s">
        <v>7297</v>
      </c>
      <c r="D430" s="123">
        <v>2</v>
      </c>
      <c r="E430" s="123" t="s">
        <v>101</v>
      </c>
      <c r="F430" s="18">
        <v>68</v>
      </c>
    </row>
    <row r="431" spans="1:6" ht="14.25" customHeight="1" x14ac:dyDescent="0.2">
      <c r="B431" s="123"/>
      <c r="C431" s="123"/>
      <c r="D431" s="123"/>
      <c r="E431" s="123"/>
    </row>
    <row r="432" spans="1:6" ht="14.25" customHeight="1" x14ac:dyDescent="0.2">
      <c r="B432" s="123"/>
      <c r="C432" s="123"/>
      <c r="D432" s="123"/>
      <c r="E432" s="123"/>
    </row>
    <row r="433" spans="1:6" ht="14.25" customHeight="1" x14ac:dyDescent="0.2">
      <c r="B433" s="123"/>
      <c r="C433" s="123"/>
      <c r="D433" s="123"/>
      <c r="E433" s="123"/>
    </row>
    <row r="434" spans="1:6" ht="14.25" customHeight="1" x14ac:dyDescent="0.2">
      <c r="B434" s="123"/>
      <c r="C434" s="123"/>
      <c r="D434" s="123"/>
      <c r="E434" s="123"/>
    </row>
    <row r="435" spans="1:6" ht="14.25" customHeight="1" x14ac:dyDescent="0.2">
      <c r="B435" s="123"/>
      <c r="C435" s="123"/>
      <c r="D435" s="123"/>
      <c r="E435" s="123"/>
    </row>
    <row r="436" spans="1:6" ht="14.25" customHeight="1" x14ac:dyDescent="0.2">
      <c r="A436" s="18">
        <v>0</v>
      </c>
      <c r="B436" s="123">
        <v>67</v>
      </c>
      <c r="C436" s="123">
        <v>12</v>
      </c>
      <c r="D436" s="123" t="s">
        <v>7169</v>
      </c>
      <c r="E436" s="123" t="s">
        <v>7167</v>
      </c>
      <c r="F436" s="18">
        <v>67</v>
      </c>
    </row>
    <row r="437" spans="1:6" ht="14.25" customHeight="1" x14ac:dyDescent="0.2">
      <c r="A437" s="18">
        <v>0</v>
      </c>
      <c r="B437" s="123"/>
      <c r="C437" s="123">
        <v>211</v>
      </c>
      <c r="D437" s="123">
        <v>211</v>
      </c>
      <c r="E437" s="123" t="s">
        <v>101</v>
      </c>
      <c r="F437" s="18" t="s">
        <v>7164</v>
      </c>
    </row>
    <row r="438" spans="1:6" ht="14.25" customHeight="1" x14ac:dyDescent="0.2">
      <c r="A438" s="18">
        <v>0</v>
      </c>
      <c r="B438" s="123"/>
      <c r="C438" s="123" t="s">
        <v>7205</v>
      </c>
      <c r="D438" s="123">
        <v>210</v>
      </c>
      <c r="E438" s="123">
        <v>17</v>
      </c>
      <c r="F438" s="18">
        <v>7</v>
      </c>
    </row>
    <row r="439" spans="1:6" ht="14.25" customHeight="1" x14ac:dyDescent="0.2">
      <c r="B439" s="123"/>
      <c r="C439" s="123"/>
      <c r="D439" s="123"/>
      <c r="E439" s="123"/>
    </row>
    <row r="440" spans="1:6" ht="14.25" customHeight="1" x14ac:dyDescent="0.2">
      <c r="A440" s="18">
        <v>0</v>
      </c>
      <c r="B440" s="123">
        <v>1</v>
      </c>
      <c r="C440" s="123">
        <v>239</v>
      </c>
      <c r="D440" s="123">
        <v>12</v>
      </c>
      <c r="E440" s="123" t="s">
        <v>7178</v>
      </c>
      <c r="F440" s="18">
        <v>12</v>
      </c>
    </row>
    <row r="441" spans="1:6" ht="14.25" customHeight="1" x14ac:dyDescent="0.2">
      <c r="B441" s="123"/>
      <c r="C441" s="118"/>
      <c r="D441" s="123"/>
      <c r="E441" s="123"/>
    </row>
    <row r="442" spans="1:6" ht="14.25" customHeight="1" x14ac:dyDescent="0.2">
      <c r="A442" s="18">
        <v>0</v>
      </c>
      <c r="B442" s="123" t="s">
        <v>101</v>
      </c>
      <c r="C442" s="123">
        <v>12</v>
      </c>
      <c r="D442" s="123">
        <v>2</v>
      </c>
      <c r="E442" s="123" t="s">
        <v>101</v>
      </c>
      <c r="F442" s="18">
        <v>12</v>
      </c>
    </row>
    <row r="443" spans="1:6" ht="14.25" customHeight="1" x14ac:dyDescent="0.2">
      <c r="A443" s="18">
        <v>0</v>
      </c>
      <c r="B443" s="123"/>
      <c r="C443" s="123"/>
      <c r="D443" s="123"/>
      <c r="E443" s="123"/>
      <c r="F443" s="18">
        <v>13</v>
      </c>
    </row>
    <row r="444" spans="1:6" ht="14.25" customHeight="1" x14ac:dyDescent="0.2">
      <c r="B444" s="123"/>
      <c r="C444" s="123"/>
      <c r="D444" s="123"/>
      <c r="E444" s="123"/>
    </row>
    <row r="445" spans="1:6" ht="14.25" customHeight="1" x14ac:dyDescent="0.2">
      <c r="A445" s="18">
        <v>0</v>
      </c>
      <c r="B445" s="123">
        <v>23</v>
      </c>
      <c r="C445" s="123" t="s">
        <v>7176</v>
      </c>
      <c r="D445" s="123">
        <v>2</v>
      </c>
      <c r="E445" s="123"/>
      <c r="F445" s="18">
        <v>612</v>
      </c>
    </row>
    <row r="446" spans="1:6" ht="14.25" customHeight="1" x14ac:dyDescent="0.2">
      <c r="B446" s="123"/>
      <c r="C446" s="123"/>
      <c r="D446" s="123"/>
      <c r="E446" s="123"/>
    </row>
    <row r="447" spans="1:6" ht="14.25" customHeight="1" x14ac:dyDescent="0.2">
      <c r="A447" s="18">
        <v>0</v>
      </c>
      <c r="B447" s="123">
        <v>6</v>
      </c>
      <c r="C447" s="123"/>
      <c r="D447" s="123"/>
      <c r="E447" s="123"/>
    </row>
    <row r="448" spans="1:6" ht="14.25" customHeight="1" x14ac:dyDescent="0.2">
      <c r="A448" s="18">
        <v>0</v>
      </c>
      <c r="B448" s="123"/>
      <c r="C448" s="123" t="s">
        <v>125</v>
      </c>
      <c r="D448" s="123">
        <v>2</v>
      </c>
      <c r="E448" s="123" t="s">
        <v>101</v>
      </c>
    </row>
    <row r="449" spans="1:6" ht="14.25" customHeight="1" x14ac:dyDescent="0.2">
      <c r="A449" s="18">
        <v>0</v>
      </c>
      <c r="B449" s="123" t="s">
        <v>7165</v>
      </c>
      <c r="C449" s="123" t="s">
        <v>7262</v>
      </c>
      <c r="D449" s="123">
        <v>2</v>
      </c>
      <c r="E449" s="123"/>
      <c r="F449" s="18">
        <v>68</v>
      </c>
    </row>
    <row r="450" spans="1:6" ht="14.25" customHeight="1" x14ac:dyDescent="0.2">
      <c r="A450" s="18">
        <v>0</v>
      </c>
      <c r="B450" s="123">
        <v>136</v>
      </c>
      <c r="C450" s="123">
        <v>212</v>
      </c>
      <c r="D450" s="123"/>
      <c r="E450" s="123" t="s">
        <v>101</v>
      </c>
      <c r="F450" s="18" t="s">
        <v>101</v>
      </c>
    </row>
    <row r="451" spans="1:6" ht="14.25" customHeight="1" x14ac:dyDescent="0.2">
      <c r="B451" s="123"/>
      <c r="C451" s="123"/>
      <c r="D451" s="123"/>
      <c r="E451" s="123"/>
    </row>
    <row r="452" spans="1:6" ht="14.25" customHeight="1" x14ac:dyDescent="0.2">
      <c r="A452" s="18">
        <v>0</v>
      </c>
      <c r="B452" s="123"/>
      <c r="C452" s="123"/>
      <c r="D452" s="123"/>
      <c r="E452" s="123" t="s">
        <v>7264</v>
      </c>
      <c r="F452" s="18">
        <v>68</v>
      </c>
    </row>
    <row r="453" spans="1:6" ht="14.25" customHeight="1" x14ac:dyDescent="0.2">
      <c r="B453" s="123"/>
      <c r="C453" s="123"/>
      <c r="D453" s="123"/>
      <c r="E453" s="123"/>
    </row>
    <row r="454" spans="1:6" ht="14.25" customHeight="1" x14ac:dyDescent="0.2">
      <c r="A454" s="18">
        <v>0</v>
      </c>
      <c r="B454" s="123"/>
      <c r="C454" s="118">
        <v>44756</v>
      </c>
      <c r="D454" s="123">
        <v>211</v>
      </c>
      <c r="E454" s="123">
        <v>6</v>
      </c>
      <c r="F454" s="18">
        <v>12</v>
      </c>
    </row>
    <row r="455" spans="1:6" ht="14.25" customHeight="1" x14ac:dyDescent="0.2">
      <c r="B455" s="123"/>
      <c r="C455" s="123"/>
      <c r="D455" s="123"/>
      <c r="E455" s="123"/>
    </row>
    <row r="456" spans="1:6" ht="14.25" customHeight="1" x14ac:dyDescent="0.2">
      <c r="B456" s="123"/>
      <c r="C456" s="123"/>
      <c r="D456" s="123"/>
      <c r="E456" s="123"/>
    </row>
    <row r="457" spans="1:6" ht="14.25" customHeight="1" x14ac:dyDescent="0.2">
      <c r="B457" s="118"/>
      <c r="C457" s="123"/>
      <c r="D457" s="123"/>
      <c r="E457" s="123"/>
    </row>
    <row r="458" spans="1:6" ht="14.25" customHeight="1" x14ac:dyDescent="0.2">
      <c r="B458" s="123"/>
      <c r="C458" s="123"/>
      <c r="D458" s="123"/>
      <c r="E458" s="123"/>
    </row>
    <row r="459" spans="1:6" ht="14.25" customHeight="1" x14ac:dyDescent="0.2">
      <c r="B459" s="123"/>
      <c r="C459" s="118"/>
      <c r="D459" s="123"/>
      <c r="E459" s="123"/>
    </row>
    <row r="460" spans="1:6" ht="14.25" customHeight="1" x14ac:dyDescent="0.2">
      <c r="B460" s="123"/>
      <c r="C460" s="123"/>
      <c r="D460" s="123"/>
      <c r="E460" s="123"/>
    </row>
    <row r="461" spans="1:6" ht="14.25" customHeight="1" x14ac:dyDescent="0.2">
      <c r="A461" s="18">
        <v>0</v>
      </c>
      <c r="B461" s="123"/>
      <c r="C461" s="123"/>
      <c r="D461" s="123"/>
      <c r="E461" s="123">
        <v>7</v>
      </c>
      <c r="F461" s="18">
        <v>8</v>
      </c>
    </row>
    <row r="462" spans="1:6" ht="14.25" customHeight="1" x14ac:dyDescent="0.2">
      <c r="B462" s="123"/>
      <c r="C462" s="123"/>
      <c r="D462" s="123"/>
      <c r="E462" s="123"/>
    </row>
    <row r="463" spans="1:6" ht="14.25" customHeight="1" x14ac:dyDescent="0.2">
      <c r="B463" s="123"/>
      <c r="C463" s="123"/>
      <c r="D463" s="123"/>
      <c r="E463" s="123"/>
    </row>
    <row r="464" spans="1:6" ht="14.25" customHeight="1" x14ac:dyDescent="0.2">
      <c r="A464" s="18">
        <v>0</v>
      </c>
      <c r="B464" s="123" t="s">
        <v>7164</v>
      </c>
      <c r="C464" s="123" t="s">
        <v>7262</v>
      </c>
      <c r="D464" s="123">
        <v>2</v>
      </c>
      <c r="E464" s="123" t="s">
        <v>101</v>
      </c>
      <c r="F464" s="18">
        <v>13</v>
      </c>
    </row>
    <row r="465" spans="1:6" ht="14.25" customHeight="1" x14ac:dyDescent="0.2">
      <c r="A465" s="18">
        <v>0</v>
      </c>
      <c r="B465" s="123"/>
      <c r="C465" s="123">
        <v>3</v>
      </c>
      <c r="D465" s="123"/>
      <c r="E465" s="118">
        <v>44716</v>
      </c>
      <c r="F465" s="18">
        <v>13</v>
      </c>
    </row>
    <row r="466" spans="1:6" ht="14.25" customHeight="1" x14ac:dyDescent="0.2">
      <c r="A466" s="18">
        <v>0</v>
      </c>
      <c r="B466" s="123">
        <v>236</v>
      </c>
      <c r="C466" s="123" t="s">
        <v>7168</v>
      </c>
      <c r="D466" s="123"/>
      <c r="E466" s="123" t="s">
        <v>101</v>
      </c>
      <c r="F466" s="18">
        <v>13</v>
      </c>
    </row>
    <row r="467" spans="1:6" ht="14.25" customHeight="1" x14ac:dyDescent="0.2">
      <c r="B467" s="123"/>
      <c r="C467" s="123"/>
      <c r="D467" s="123"/>
      <c r="E467" s="123"/>
    </row>
    <row r="468" spans="1:6" ht="14.25" customHeight="1" x14ac:dyDescent="0.2">
      <c r="A468" s="18">
        <v>0</v>
      </c>
      <c r="B468" s="123" t="s">
        <v>7169</v>
      </c>
      <c r="C468" s="123"/>
      <c r="D468" s="123"/>
      <c r="E468" s="123" t="s">
        <v>101</v>
      </c>
    </row>
    <row r="469" spans="1:6" ht="14.25" customHeight="1" x14ac:dyDescent="0.2">
      <c r="B469" s="123"/>
      <c r="C469" s="123"/>
      <c r="D469" s="123"/>
      <c r="E469" s="123"/>
    </row>
    <row r="470" spans="1:6" ht="14.25" customHeight="1" x14ac:dyDescent="0.2">
      <c r="B470" s="123"/>
      <c r="C470" s="123"/>
      <c r="D470" s="123"/>
      <c r="E470" s="123"/>
    </row>
    <row r="471" spans="1:6" ht="14.25" customHeight="1" x14ac:dyDescent="0.2">
      <c r="B471" s="123"/>
      <c r="C471" s="123"/>
      <c r="D471" s="123"/>
      <c r="E471" s="123"/>
    </row>
    <row r="472" spans="1:6" ht="14.25" customHeight="1" x14ac:dyDescent="0.2">
      <c r="B472" s="123"/>
      <c r="C472" s="123"/>
      <c r="D472" s="123"/>
      <c r="E472" s="123"/>
    </row>
    <row r="473" spans="1:6" ht="14.25" customHeight="1" x14ac:dyDescent="0.2">
      <c r="A473" s="18">
        <v>0</v>
      </c>
      <c r="B473" s="123">
        <v>6</v>
      </c>
      <c r="C473" s="123"/>
      <c r="D473" s="123"/>
      <c r="E473" s="123"/>
      <c r="F473" s="18">
        <v>13</v>
      </c>
    </row>
    <row r="474" spans="1:6" ht="14.25" customHeight="1" x14ac:dyDescent="0.2">
      <c r="A474" s="18">
        <v>0</v>
      </c>
      <c r="B474" s="123" t="s">
        <v>7218</v>
      </c>
      <c r="C474" s="123" t="s">
        <v>7228</v>
      </c>
      <c r="D474" s="123"/>
      <c r="E474" s="123" t="s">
        <v>7192</v>
      </c>
      <c r="F474" s="18">
        <v>3</v>
      </c>
    </row>
    <row r="475" spans="1:6" ht="14.25" customHeight="1" x14ac:dyDescent="0.2">
      <c r="A475" s="18">
        <v>0</v>
      </c>
      <c r="B475" s="123" t="s">
        <v>7301</v>
      </c>
      <c r="C475" s="123"/>
      <c r="D475" s="123">
        <v>3711</v>
      </c>
      <c r="E475" s="123"/>
      <c r="F475" s="18" t="s">
        <v>7302</v>
      </c>
    </row>
    <row r="476" spans="1:6" ht="14.25" customHeight="1" x14ac:dyDescent="0.2">
      <c r="B476" s="123"/>
      <c r="C476" s="123"/>
      <c r="D476" s="123"/>
      <c r="E476" s="123"/>
    </row>
    <row r="477" spans="1:6" ht="14.25" customHeight="1" x14ac:dyDescent="0.2">
      <c r="B477" s="123"/>
      <c r="C477" s="123"/>
      <c r="D477" s="123"/>
      <c r="E477" s="123"/>
    </row>
    <row r="478" spans="1:6" ht="14.25" customHeight="1" x14ac:dyDescent="0.2">
      <c r="A478" s="18">
        <v>0</v>
      </c>
      <c r="B478" s="123">
        <v>11</v>
      </c>
      <c r="C478" s="123" t="s">
        <v>125</v>
      </c>
      <c r="D478" s="123">
        <v>26</v>
      </c>
      <c r="E478" s="123">
        <v>3</v>
      </c>
      <c r="F478" s="18">
        <v>7</v>
      </c>
    </row>
    <row r="479" spans="1:6" ht="14.25" customHeight="1" x14ac:dyDescent="0.2">
      <c r="A479" s="18">
        <v>0</v>
      </c>
      <c r="B479" s="123">
        <v>16</v>
      </c>
      <c r="C479" s="123" t="s">
        <v>7205</v>
      </c>
      <c r="D479" s="123">
        <v>1</v>
      </c>
      <c r="E479" s="123" t="s">
        <v>7169</v>
      </c>
      <c r="F479" s="18">
        <v>38</v>
      </c>
    </row>
    <row r="480" spans="1:6" ht="14.25" customHeight="1" x14ac:dyDescent="0.2">
      <c r="A480" s="18">
        <v>0</v>
      </c>
      <c r="B480" s="123"/>
      <c r="C480" s="123"/>
      <c r="D480" s="123"/>
      <c r="E480" s="123"/>
      <c r="F480" s="18">
        <v>13</v>
      </c>
    </row>
    <row r="481" spans="1:6" ht="14.25" customHeight="1" x14ac:dyDescent="0.2">
      <c r="B481" s="123"/>
      <c r="C481" s="123"/>
      <c r="D481" s="123"/>
      <c r="E481" s="123"/>
    </row>
    <row r="482" spans="1:6" ht="14.25" customHeight="1" x14ac:dyDescent="0.2">
      <c r="A482" s="18">
        <v>0</v>
      </c>
      <c r="B482" s="123">
        <v>23</v>
      </c>
      <c r="C482" s="123" t="s">
        <v>7248</v>
      </c>
      <c r="D482" s="123" t="s">
        <v>7303</v>
      </c>
      <c r="E482" s="123" t="s">
        <v>7206</v>
      </c>
      <c r="F482" s="18" t="s">
        <v>7173</v>
      </c>
    </row>
    <row r="483" spans="1:6" ht="14.25" customHeight="1" x14ac:dyDescent="0.2">
      <c r="B483" s="123"/>
      <c r="C483" s="123"/>
      <c r="D483" s="123"/>
      <c r="E483" s="123"/>
    </row>
    <row r="484" spans="1:6" ht="14.25" customHeight="1" x14ac:dyDescent="0.2">
      <c r="A484" s="18">
        <v>0</v>
      </c>
      <c r="B484" s="118">
        <v>44716</v>
      </c>
      <c r="C484" s="123" t="s">
        <v>7168</v>
      </c>
      <c r="D484" s="123"/>
      <c r="E484" s="123" t="s">
        <v>7178</v>
      </c>
      <c r="F484" s="18">
        <v>12</v>
      </c>
    </row>
    <row r="485" spans="1:6" ht="14.25" customHeight="1" x14ac:dyDescent="0.2">
      <c r="B485" s="123"/>
      <c r="C485" s="123"/>
      <c r="D485" s="123"/>
      <c r="E485" s="123"/>
    </row>
    <row r="486" spans="1:6" ht="14.25" customHeight="1" x14ac:dyDescent="0.2">
      <c r="B486" s="123"/>
      <c r="C486" s="123"/>
      <c r="D486" s="123"/>
      <c r="E486" s="123"/>
    </row>
    <row r="487" spans="1:6" ht="14.25" customHeight="1" x14ac:dyDescent="0.2">
      <c r="B487" s="123"/>
      <c r="C487" s="123"/>
      <c r="D487" s="123"/>
      <c r="E487" s="123"/>
    </row>
    <row r="488" spans="1:6" ht="14.25" customHeight="1" x14ac:dyDescent="0.2">
      <c r="B488" s="123"/>
      <c r="C488" s="118"/>
      <c r="D488" s="123"/>
      <c r="E488" s="123"/>
    </row>
    <row r="489" spans="1:6" ht="14.25" customHeight="1" x14ac:dyDescent="0.2">
      <c r="A489" s="18">
        <v>0</v>
      </c>
      <c r="B489" s="123"/>
      <c r="C489" s="123"/>
      <c r="D489" s="123"/>
      <c r="E489" s="123"/>
    </row>
    <row r="490" spans="1:6" ht="14.25" customHeight="1" x14ac:dyDescent="0.2">
      <c r="A490" s="18">
        <v>0</v>
      </c>
      <c r="B490" s="118">
        <v>44746</v>
      </c>
      <c r="C490" s="123"/>
      <c r="D490" s="123"/>
      <c r="E490" s="123" t="s">
        <v>4417</v>
      </c>
      <c r="F490" s="18">
        <v>7</v>
      </c>
    </row>
    <row r="491" spans="1:6" ht="14.25" customHeight="1" x14ac:dyDescent="0.2">
      <c r="B491" s="123"/>
      <c r="C491" s="123"/>
      <c r="D491" s="123"/>
      <c r="E491" s="123"/>
    </row>
    <row r="492" spans="1:6" ht="14.25" customHeight="1" x14ac:dyDescent="0.2">
      <c r="B492" s="123"/>
      <c r="C492" s="123"/>
      <c r="D492" s="123"/>
      <c r="E492" s="123"/>
    </row>
    <row r="493" spans="1:6" ht="14.25" customHeight="1" x14ac:dyDescent="0.2">
      <c r="A493" s="18">
        <v>0</v>
      </c>
      <c r="B493" s="123"/>
      <c r="C493" s="123"/>
      <c r="D493" s="123"/>
      <c r="E493" s="123"/>
      <c r="F493" s="18">
        <v>8</v>
      </c>
    </row>
    <row r="494" spans="1:6" ht="14.25" customHeight="1" x14ac:dyDescent="0.2">
      <c r="A494" s="18">
        <v>0</v>
      </c>
      <c r="B494" s="123">
        <v>7</v>
      </c>
      <c r="C494" s="123" t="s">
        <v>125</v>
      </c>
      <c r="D494" s="123">
        <v>7</v>
      </c>
      <c r="E494" s="123">
        <v>12</v>
      </c>
      <c r="F494" s="18" t="s">
        <v>7242</v>
      </c>
    </row>
    <row r="495" spans="1:6" ht="14.25" customHeight="1" x14ac:dyDescent="0.2">
      <c r="A495" s="18">
        <v>0</v>
      </c>
      <c r="B495" s="123">
        <v>2</v>
      </c>
      <c r="C495" s="123" t="s">
        <v>7194</v>
      </c>
      <c r="D495" s="123">
        <v>212</v>
      </c>
      <c r="E495" s="123" t="s">
        <v>7192</v>
      </c>
      <c r="F495" s="18">
        <v>12</v>
      </c>
    </row>
    <row r="496" spans="1:6" ht="14.25" customHeight="1" x14ac:dyDescent="0.2">
      <c r="B496" s="123"/>
      <c r="C496" s="123"/>
      <c r="D496" s="123"/>
      <c r="E496" s="123"/>
    </row>
    <row r="497" spans="1:6" ht="14.25" customHeight="1" x14ac:dyDescent="0.2">
      <c r="B497" s="123"/>
      <c r="C497" s="123"/>
      <c r="D497" s="123"/>
      <c r="E497" s="123"/>
    </row>
    <row r="498" spans="1:6" ht="14.25" customHeight="1" x14ac:dyDescent="0.2">
      <c r="B498" s="123"/>
      <c r="C498" s="123"/>
      <c r="D498" s="123"/>
      <c r="E498" s="123"/>
    </row>
    <row r="499" spans="1:6" ht="14.25" customHeight="1" x14ac:dyDescent="0.2">
      <c r="A499" s="18">
        <v>0</v>
      </c>
      <c r="B499" s="123" t="s">
        <v>101</v>
      </c>
      <c r="C499" s="123"/>
      <c r="D499" s="123">
        <v>2</v>
      </c>
      <c r="E499" s="123" t="s">
        <v>101</v>
      </c>
      <c r="F499" s="18">
        <v>13</v>
      </c>
    </row>
    <row r="500" spans="1:6" ht="14.25" customHeight="1" x14ac:dyDescent="0.2">
      <c r="A500" s="18">
        <v>0</v>
      </c>
      <c r="B500" s="123"/>
      <c r="C500" s="123"/>
      <c r="D500" s="123"/>
      <c r="E500" s="123"/>
    </row>
    <row r="501" spans="1:6" ht="14.25" customHeight="1" x14ac:dyDescent="0.2">
      <c r="A501" s="18">
        <v>0</v>
      </c>
      <c r="B501" s="118">
        <v>44716</v>
      </c>
      <c r="C501" s="123" t="s">
        <v>7306</v>
      </c>
      <c r="D501" s="123">
        <v>23</v>
      </c>
      <c r="E501" s="123">
        <v>123</v>
      </c>
      <c r="F501" s="18">
        <v>11</v>
      </c>
    </row>
    <row r="502" spans="1:6" ht="14.25" customHeight="1" x14ac:dyDescent="0.2">
      <c r="A502" s="18">
        <v>0</v>
      </c>
      <c r="B502" s="123" t="s">
        <v>7307</v>
      </c>
      <c r="C502" s="123" t="s">
        <v>7168</v>
      </c>
      <c r="D502" s="123">
        <v>2</v>
      </c>
      <c r="E502" s="123" t="s">
        <v>101</v>
      </c>
      <c r="F502" s="18">
        <v>13</v>
      </c>
    </row>
    <row r="503" spans="1:6" ht="14.25" customHeight="1" x14ac:dyDescent="0.2">
      <c r="A503" s="18">
        <v>0</v>
      </c>
      <c r="B503" s="123"/>
      <c r="C503" s="123"/>
      <c r="D503" s="123"/>
      <c r="E503" s="123"/>
    </row>
    <row r="504" spans="1:6" ht="14.25" customHeight="1" x14ac:dyDescent="0.2">
      <c r="A504" s="18">
        <v>0</v>
      </c>
      <c r="B504" s="123" t="s">
        <v>125</v>
      </c>
      <c r="C504" s="123">
        <v>136</v>
      </c>
      <c r="D504" s="123"/>
      <c r="E504" s="123" t="s">
        <v>7178</v>
      </c>
      <c r="F504" s="18">
        <v>7</v>
      </c>
    </row>
    <row r="505" spans="1:6" ht="14.25" customHeight="1" x14ac:dyDescent="0.2">
      <c r="A505" s="18">
        <v>0</v>
      </c>
      <c r="B505" s="123"/>
      <c r="C505" s="123"/>
      <c r="D505" s="123">
        <v>23</v>
      </c>
      <c r="E505" s="123" t="s">
        <v>7178</v>
      </c>
    </row>
    <row r="506" spans="1:6" ht="14.25" customHeight="1" x14ac:dyDescent="0.2">
      <c r="A506" s="18">
        <v>0</v>
      </c>
      <c r="B506" s="123" t="s">
        <v>125</v>
      </c>
      <c r="C506" s="123" t="s">
        <v>7168</v>
      </c>
      <c r="D506" s="123"/>
      <c r="E506" s="123">
        <v>7</v>
      </c>
      <c r="F506" s="18">
        <v>13</v>
      </c>
    </row>
    <row r="507" spans="1:6" ht="14.25" customHeight="1" x14ac:dyDescent="0.2">
      <c r="A507" s="18">
        <v>0</v>
      </c>
      <c r="B507" s="123" t="s">
        <v>7206</v>
      </c>
      <c r="C507" s="123" t="s">
        <v>7308</v>
      </c>
      <c r="D507" s="123">
        <v>12389</v>
      </c>
      <c r="E507" s="123">
        <v>126</v>
      </c>
      <c r="F507" s="18">
        <v>8</v>
      </c>
    </row>
    <row r="508" spans="1:6" ht="14.25" customHeight="1" x14ac:dyDescent="0.2">
      <c r="A508" s="18">
        <v>0</v>
      </c>
      <c r="B508" s="123" t="s">
        <v>7178</v>
      </c>
      <c r="C508" s="123" t="s">
        <v>7228</v>
      </c>
      <c r="D508" s="123">
        <v>12</v>
      </c>
      <c r="E508" s="123" t="s">
        <v>7283</v>
      </c>
      <c r="F508" s="18">
        <v>38</v>
      </c>
    </row>
    <row r="509" spans="1:6" ht="14.25" customHeight="1" x14ac:dyDescent="0.2">
      <c r="A509" s="18">
        <v>0</v>
      </c>
      <c r="B509" s="123" t="s">
        <v>7280</v>
      </c>
      <c r="C509" s="123"/>
      <c r="D509" s="123">
        <v>26</v>
      </c>
      <c r="E509" s="123">
        <v>3</v>
      </c>
      <c r="F509" s="18">
        <v>6</v>
      </c>
    </row>
    <row r="510" spans="1:6" ht="14.25" customHeight="1" x14ac:dyDescent="0.2">
      <c r="A510" s="18">
        <v>0</v>
      </c>
      <c r="B510" s="123">
        <v>2</v>
      </c>
      <c r="C510" s="118">
        <v>44736</v>
      </c>
      <c r="D510" s="123">
        <v>12</v>
      </c>
      <c r="E510" s="118">
        <v>44716</v>
      </c>
      <c r="F510" s="18" t="s">
        <v>7181</v>
      </c>
    </row>
    <row r="511" spans="1:6" ht="14.25" customHeight="1" x14ac:dyDescent="0.2">
      <c r="A511" s="18">
        <v>0</v>
      </c>
      <c r="B511" s="123"/>
      <c r="C511" s="123" t="s">
        <v>7168</v>
      </c>
      <c r="D511" s="123">
        <v>3</v>
      </c>
      <c r="E511" s="123" t="s">
        <v>7184</v>
      </c>
      <c r="F511" s="18" t="s">
        <v>7180</v>
      </c>
    </row>
    <row r="512" spans="1:6" ht="14.25" customHeight="1" x14ac:dyDescent="0.2">
      <c r="A512" s="18">
        <v>0</v>
      </c>
      <c r="B512" s="123">
        <v>7</v>
      </c>
      <c r="C512" s="123"/>
      <c r="D512" s="123">
        <v>2</v>
      </c>
      <c r="E512" s="123" t="s">
        <v>7184</v>
      </c>
      <c r="F512" s="18">
        <v>6</v>
      </c>
    </row>
    <row r="513" spans="1:6" ht="14.25" customHeight="1" x14ac:dyDescent="0.2">
      <c r="A513" s="18">
        <v>0</v>
      </c>
      <c r="B513" s="123" t="s">
        <v>7309</v>
      </c>
      <c r="C513" s="123">
        <v>12</v>
      </c>
      <c r="D513" s="123">
        <v>211</v>
      </c>
      <c r="E513" s="123">
        <v>2</v>
      </c>
      <c r="F513" s="18">
        <v>378</v>
      </c>
    </row>
    <row r="514" spans="1:6" ht="14.25" customHeight="1" x14ac:dyDescent="0.2">
      <c r="B514" s="123"/>
      <c r="C514" s="123"/>
      <c r="D514" s="123"/>
      <c r="E514" s="123"/>
    </row>
    <row r="515" spans="1:6" ht="14.25" customHeight="1" x14ac:dyDescent="0.2">
      <c r="A515" s="18">
        <v>0</v>
      </c>
      <c r="B515" s="123"/>
      <c r="C515" s="123"/>
      <c r="D515" s="123"/>
      <c r="E515" s="123"/>
    </row>
    <row r="516" spans="1:6" ht="14.25" customHeight="1" x14ac:dyDescent="0.2">
      <c r="A516" s="18">
        <v>0</v>
      </c>
      <c r="B516" s="123">
        <v>36</v>
      </c>
      <c r="C516" s="123" t="s">
        <v>7168</v>
      </c>
      <c r="D516" s="123">
        <v>23</v>
      </c>
      <c r="E516" s="123" t="s">
        <v>7178</v>
      </c>
      <c r="F516" s="18">
        <v>712</v>
      </c>
    </row>
    <row r="517" spans="1:6" ht="14.25" customHeight="1" x14ac:dyDescent="0.2">
      <c r="B517" s="123">
        <v>2</v>
      </c>
      <c r="C517" s="123" t="s">
        <v>7268</v>
      </c>
      <c r="D517" s="123">
        <v>23</v>
      </c>
      <c r="E517" s="123" t="s">
        <v>101</v>
      </c>
      <c r="F517" s="18">
        <v>6</v>
      </c>
    </row>
    <row r="518" spans="1:6" ht="14.25" customHeight="1" x14ac:dyDescent="0.2">
      <c r="B518" s="123"/>
      <c r="C518" s="118"/>
      <c r="D518" s="123"/>
      <c r="E518" s="123"/>
    </row>
    <row r="519" spans="1:6" ht="14.25" customHeight="1" x14ac:dyDescent="0.2">
      <c r="B519" s="123"/>
      <c r="C519" s="123"/>
      <c r="D519" s="123"/>
      <c r="E519" s="123"/>
    </row>
    <row r="520" spans="1:6" ht="14.25" customHeight="1" x14ac:dyDescent="0.2">
      <c r="A520" s="18">
        <v>0</v>
      </c>
      <c r="B520" s="123" t="s">
        <v>7178</v>
      </c>
      <c r="C520" s="123" t="s">
        <v>7185</v>
      </c>
      <c r="D520" s="123">
        <v>2</v>
      </c>
      <c r="E520" s="123"/>
    </row>
    <row r="521" spans="1:6" ht="14.25" customHeight="1" x14ac:dyDescent="0.2">
      <c r="A521" s="18">
        <v>0</v>
      </c>
      <c r="B521" s="123">
        <v>210</v>
      </c>
      <c r="C521" s="123" t="s">
        <v>125</v>
      </c>
      <c r="D521" s="123">
        <v>23</v>
      </c>
      <c r="E521" s="123">
        <v>310</v>
      </c>
    </row>
    <row r="522" spans="1:6" ht="14.25" customHeight="1" x14ac:dyDescent="0.2">
      <c r="B522" s="123"/>
      <c r="C522" s="123"/>
      <c r="D522" s="123"/>
      <c r="E522" s="123"/>
    </row>
    <row r="523" spans="1:6" ht="14.25" customHeight="1" x14ac:dyDescent="0.2">
      <c r="A523" s="18">
        <v>0</v>
      </c>
      <c r="B523" s="123" t="s">
        <v>7165</v>
      </c>
      <c r="C523" s="123">
        <v>6</v>
      </c>
      <c r="D523" s="123"/>
      <c r="E523" s="123" t="s">
        <v>101</v>
      </c>
      <c r="F523" s="18">
        <v>13</v>
      </c>
    </row>
    <row r="524" spans="1:6" ht="14.25" customHeight="1" x14ac:dyDescent="0.2">
      <c r="A524" s="18">
        <v>0</v>
      </c>
      <c r="B524" s="123">
        <v>3610</v>
      </c>
      <c r="C524" s="123" t="s">
        <v>7168</v>
      </c>
      <c r="D524" s="123">
        <v>2</v>
      </c>
      <c r="E524" s="123"/>
      <c r="F524" s="18">
        <v>7</v>
      </c>
    </row>
    <row r="525" spans="1:6" ht="14.25" customHeight="1" x14ac:dyDescent="0.2">
      <c r="A525" s="18">
        <v>0</v>
      </c>
      <c r="B525" s="123" t="s">
        <v>7310</v>
      </c>
      <c r="C525" s="123" t="s">
        <v>7311</v>
      </c>
      <c r="D525" s="123">
        <v>26</v>
      </c>
      <c r="E525" s="123" t="s">
        <v>7197</v>
      </c>
      <c r="F525" s="18" t="s">
        <v>7312</v>
      </c>
    </row>
    <row r="526" spans="1:6" ht="14.25" customHeight="1" x14ac:dyDescent="0.2">
      <c r="B526" s="123"/>
      <c r="C526" s="123"/>
      <c r="D526" s="123"/>
      <c r="E526" s="123"/>
    </row>
    <row r="527" spans="1:6" ht="14.25" customHeight="1" x14ac:dyDescent="0.2">
      <c r="A527" s="18">
        <v>0</v>
      </c>
      <c r="B527" s="123" t="s">
        <v>7313</v>
      </c>
      <c r="C527" s="123">
        <v>127</v>
      </c>
      <c r="D527" s="123">
        <v>2711</v>
      </c>
      <c r="E527" s="123">
        <v>27</v>
      </c>
      <c r="F527" s="18">
        <v>8</v>
      </c>
    </row>
    <row r="528" spans="1:6" ht="14.25" customHeight="1" x14ac:dyDescent="0.2">
      <c r="B528" s="123"/>
      <c r="C528" s="118"/>
      <c r="D528" s="123"/>
      <c r="E528" s="123"/>
    </row>
    <row r="529" spans="1:6" ht="14.25" customHeight="1" x14ac:dyDescent="0.2">
      <c r="B529" s="123"/>
      <c r="C529" s="123"/>
      <c r="D529" s="123"/>
      <c r="E529" s="123"/>
    </row>
    <row r="530" spans="1:6" ht="14.25" customHeight="1" x14ac:dyDescent="0.2">
      <c r="B530" s="123"/>
      <c r="C530" s="123"/>
      <c r="D530" s="123"/>
      <c r="E530" s="123"/>
    </row>
    <row r="531" spans="1:6" ht="14.25" customHeight="1" x14ac:dyDescent="0.2">
      <c r="B531" s="123"/>
      <c r="C531" s="123"/>
      <c r="D531" s="123"/>
      <c r="E531" s="123"/>
    </row>
    <row r="532" spans="1:6" ht="14.25" customHeight="1" x14ac:dyDescent="0.2">
      <c r="A532" s="18">
        <v>0</v>
      </c>
      <c r="B532" s="123">
        <v>6</v>
      </c>
      <c r="C532" s="118">
        <v>44919</v>
      </c>
      <c r="D532" s="123">
        <v>2</v>
      </c>
      <c r="E532" s="123" t="s">
        <v>101</v>
      </c>
    </row>
    <row r="533" spans="1:6" ht="14.25" customHeight="1" x14ac:dyDescent="0.2">
      <c r="A533" s="18">
        <v>0</v>
      </c>
      <c r="B533" s="123" t="s">
        <v>7178</v>
      </c>
      <c r="C533" s="123" t="s">
        <v>125</v>
      </c>
      <c r="D533" s="123">
        <v>23</v>
      </c>
      <c r="E533" s="123" t="s">
        <v>101</v>
      </c>
      <c r="F533" s="18">
        <v>3</v>
      </c>
    </row>
    <row r="534" spans="1:6" ht="14.25" customHeight="1" x14ac:dyDescent="0.2">
      <c r="B534" s="123"/>
      <c r="C534" s="123"/>
      <c r="D534" s="123"/>
      <c r="E534" s="123"/>
    </row>
    <row r="535" spans="1:6" ht="14.25" customHeight="1" x14ac:dyDescent="0.2">
      <c r="B535" s="123"/>
      <c r="C535" s="123"/>
      <c r="D535" s="123"/>
      <c r="E535" s="123"/>
    </row>
    <row r="536" spans="1:6" ht="14.25" customHeight="1" x14ac:dyDescent="0.2">
      <c r="B536" s="123"/>
      <c r="C536" s="123"/>
      <c r="D536" s="123"/>
      <c r="E536" s="123"/>
    </row>
    <row r="537" spans="1:6" ht="14.25" customHeight="1" x14ac:dyDescent="0.2">
      <c r="B537" s="118"/>
      <c r="C537" s="123"/>
      <c r="D537" s="123"/>
      <c r="E537" s="123"/>
    </row>
    <row r="538" spans="1:6" ht="14.25" customHeight="1" x14ac:dyDescent="0.2">
      <c r="A538" s="18">
        <v>0</v>
      </c>
      <c r="B538" s="123" t="s">
        <v>7169</v>
      </c>
      <c r="C538" s="123" t="s">
        <v>7282</v>
      </c>
      <c r="D538" s="123"/>
      <c r="E538" s="123" t="s">
        <v>7178</v>
      </c>
      <c r="F538" s="18">
        <v>7</v>
      </c>
    </row>
    <row r="539" spans="1:6" ht="14.25" customHeight="1" x14ac:dyDescent="0.2">
      <c r="B539" s="123"/>
      <c r="C539" s="123"/>
      <c r="D539" s="123"/>
      <c r="E539" s="123"/>
    </row>
    <row r="540" spans="1:6" ht="14.25" customHeight="1" x14ac:dyDescent="0.2">
      <c r="B540" s="123"/>
      <c r="C540" s="123"/>
      <c r="D540" s="123"/>
      <c r="E540" s="123"/>
    </row>
    <row r="541" spans="1:6" ht="14.25" customHeight="1" x14ac:dyDescent="0.2">
      <c r="B541" s="123"/>
      <c r="C541" s="123"/>
      <c r="D541" s="123"/>
      <c r="E541" s="123"/>
    </row>
    <row r="542" spans="1:6" ht="14.25" customHeight="1" x14ac:dyDescent="0.2">
      <c r="B542" s="123"/>
      <c r="C542" s="123"/>
      <c r="D542" s="123"/>
      <c r="E542" s="123"/>
    </row>
    <row r="543" spans="1:6" ht="14.25" customHeight="1" x14ac:dyDescent="0.2">
      <c r="B543" s="123"/>
      <c r="C543" s="123"/>
      <c r="D543" s="123"/>
      <c r="E543" s="123"/>
    </row>
    <row r="544" spans="1:6" ht="14.25" customHeight="1" x14ac:dyDescent="0.2">
      <c r="A544" s="18">
        <v>0</v>
      </c>
      <c r="B544" s="123">
        <v>36</v>
      </c>
      <c r="C544" s="123">
        <v>2712</v>
      </c>
      <c r="D544" s="123" t="s">
        <v>7268</v>
      </c>
      <c r="E544" s="123" t="s">
        <v>7180</v>
      </c>
      <c r="F544" s="18">
        <v>7</v>
      </c>
    </row>
    <row r="545" spans="1:6" ht="14.25" customHeight="1" x14ac:dyDescent="0.2">
      <c r="A545" s="18">
        <v>0</v>
      </c>
      <c r="B545" s="123"/>
      <c r="C545" s="123"/>
      <c r="D545" s="123"/>
      <c r="E545" s="123">
        <v>2</v>
      </c>
    </row>
    <row r="546" spans="1:6" ht="14.25" customHeight="1" x14ac:dyDescent="0.2">
      <c r="B546" s="123"/>
      <c r="C546" s="123"/>
      <c r="D546" s="123"/>
      <c r="E546" s="123"/>
    </row>
    <row r="547" spans="1:6" ht="14.25" customHeight="1" x14ac:dyDescent="0.2">
      <c r="B547" s="123"/>
      <c r="C547" s="123"/>
      <c r="D547" s="123"/>
      <c r="E547" s="123"/>
    </row>
    <row r="548" spans="1:6" ht="14.25" customHeight="1" x14ac:dyDescent="0.2">
      <c r="B548" s="123"/>
      <c r="C548" s="123"/>
      <c r="D548" s="123"/>
      <c r="E548" s="123"/>
    </row>
    <row r="549" spans="1:6" ht="14.25" customHeight="1" x14ac:dyDescent="0.2">
      <c r="B549" s="123"/>
      <c r="C549" s="123"/>
      <c r="D549" s="123"/>
      <c r="E549" s="123"/>
    </row>
    <row r="550" spans="1:6" ht="14.25" customHeight="1" x14ac:dyDescent="0.2">
      <c r="B550" s="123"/>
      <c r="C550" s="123"/>
      <c r="D550" s="123"/>
      <c r="E550" s="123"/>
    </row>
    <row r="551" spans="1:6" ht="14.25" customHeight="1" x14ac:dyDescent="0.2">
      <c r="A551" s="18">
        <v>0</v>
      </c>
      <c r="B551" s="123">
        <v>67</v>
      </c>
      <c r="C551" s="123" t="s">
        <v>125</v>
      </c>
      <c r="D551" s="123">
        <v>1211</v>
      </c>
      <c r="E551" s="123">
        <v>16</v>
      </c>
      <c r="F551" s="18">
        <v>12</v>
      </c>
    </row>
    <row r="552" spans="1:6" ht="14.25" customHeight="1" x14ac:dyDescent="0.2">
      <c r="A552" s="18">
        <v>0</v>
      </c>
      <c r="B552" s="123">
        <v>6</v>
      </c>
      <c r="C552" s="123" t="s">
        <v>125</v>
      </c>
      <c r="D552" s="123">
        <v>26</v>
      </c>
      <c r="E552" s="123" t="s">
        <v>101</v>
      </c>
    </row>
    <row r="553" spans="1:6" ht="14.25" customHeight="1" x14ac:dyDescent="0.2">
      <c r="A553" s="18">
        <v>0</v>
      </c>
      <c r="B553" s="123">
        <v>3</v>
      </c>
      <c r="C553" s="123">
        <v>1</v>
      </c>
      <c r="D553" s="123" t="s">
        <v>7169</v>
      </c>
      <c r="E553" s="123" t="s">
        <v>101</v>
      </c>
      <c r="F553" s="18">
        <v>1</v>
      </c>
    </row>
    <row r="554" spans="1:6" ht="14.25" customHeight="1" x14ac:dyDescent="0.2">
      <c r="A554" s="18">
        <v>0</v>
      </c>
      <c r="B554" s="123"/>
      <c r="C554" s="123" t="s">
        <v>101</v>
      </c>
      <c r="D554" s="123"/>
      <c r="E554" s="123" t="s">
        <v>101</v>
      </c>
      <c r="F554" s="18">
        <v>6</v>
      </c>
    </row>
    <row r="555" spans="1:6" ht="14.25" customHeight="1" x14ac:dyDescent="0.2">
      <c r="A555" s="18">
        <v>0</v>
      </c>
      <c r="B555" s="123" t="s">
        <v>101</v>
      </c>
      <c r="C555" s="123" t="s">
        <v>7168</v>
      </c>
      <c r="D555" s="123"/>
      <c r="E555" s="123"/>
    </row>
    <row r="556" spans="1:6" ht="14.25" customHeight="1" x14ac:dyDescent="0.2">
      <c r="B556" s="123"/>
      <c r="C556" s="123"/>
      <c r="D556" s="123"/>
      <c r="E556" s="123"/>
    </row>
    <row r="557" spans="1:6" ht="14.25" customHeight="1" x14ac:dyDescent="0.2">
      <c r="B557" s="123"/>
      <c r="C557" s="118"/>
      <c r="D557" s="123"/>
      <c r="E557" s="123"/>
    </row>
    <row r="558" spans="1:6" ht="14.25" customHeight="1" x14ac:dyDescent="0.2">
      <c r="A558" s="18">
        <v>0</v>
      </c>
      <c r="B558" s="123">
        <v>311</v>
      </c>
      <c r="C558" s="123">
        <v>23</v>
      </c>
      <c r="D558" s="123">
        <v>23</v>
      </c>
      <c r="E558" s="123" t="s">
        <v>101</v>
      </c>
      <c r="F558" s="18">
        <v>1</v>
      </c>
    </row>
    <row r="559" spans="1:6" ht="14.25" customHeight="1" x14ac:dyDescent="0.2">
      <c r="A559" s="18">
        <v>0</v>
      </c>
      <c r="B559" s="123">
        <v>1610</v>
      </c>
      <c r="C559" s="123" t="s">
        <v>7308</v>
      </c>
      <c r="D559" s="123">
        <v>23</v>
      </c>
      <c r="E559" s="123" t="s">
        <v>101</v>
      </c>
      <c r="F559" s="18">
        <v>27</v>
      </c>
    </row>
    <row r="560" spans="1:6" ht="14.25" customHeight="1" x14ac:dyDescent="0.2">
      <c r="B560" s="123"/>
      <c r="C560" s="123"/>
      <c r="D560" s="123"/>
      <c r="E560" s="123"/>
    </row>
    <row r="561" spans="1:6" ht="14.25" customHeight="1" x14ac:dyDescent="0.2">
      <c r="B561" s="123"/>
      <c r="C561" s="123"/>
      <c r="D561" s="123"/>
      <c r="E561" s="123"/>
    </row>
    <row r="562" spans="1:6" ht="14.25" customHeight="1" x14ac:dyDescent="0.2">
      <c r="B562" s="123"/>
      <c r="C562" s="123"/>
      <c r="D562" s="123"/>
      <c r="E562" s="123"/>
    </row>
    <row r="563" spans="1:6" ht="14.25" customHeight="1" x14ac:dyDescent="0.2">
      <c r="B563" s="123"/>
      <c r="C563" s="123"/>
      <c r="D563" s="123"/>
      <c r="E563" s="123"/>
    </row>
    <row r="564" spans="1:6" ht="14.25" customHeight="1" x14ac:dyDescent="0.2">
      <c r="B564" s="123"/>
      <c r="C564" s="123"/>
      <c r="D564" s="123"/>
      <c r="E564" s="123"/>
    </row>
    <row r="565" spans="1:6" ht="14.25" customHeight="1" x14ac:dyDescent="0.2">
      <c r="B565" s="123"/>
      <c r="C565" s="123"/>
      <c r="D565" s="123"/>
      <c r="E565" s="123"/>
    </row>
    <row r="566" spans="1:6" ht="14.25" customHeight="1" x14ac:dyDescent="0.2">
      <c r="A566" s="18">
        <v>0</v>
      </c>
      <c r="B566" s="123" t="s">
        <v>7178</v>
      </c>
      <c r="C566" s="123">
        <v>12</v>
      </c>
      <c r="D566" s="123"/>
      <c r="E566" s="123" t="s">
        <v>7178</v>
      </c>
      <c r="F566" s="18">
        <v>7</v>
      </c>
    </row>
    <row r="567" spans="1:6" ht="14.25" customHeight="1" x14ac:dyDescent="0.2">
      <c r="A567" s="18">
        <v>0</v>
      </c>
      <c r="B567" s="123"/>
      <c r="C567" s="123" t="s">
        <v>7228</v>
      </c>
      <c r="D567" s="123">
        <v>2711</v>
      </c>
      <c r="E567" s="123" t="s">
        <v>101</v>
      </c>
      <c r="F567" s="18">
        <v>13</v>
      </c>
    </row>
    <row r="568" spans="1:6" ht="14.25" customHeight="1" x14ac:dyDescent="0.2">
      <c r="A568" s="18">
        <v>0</v>
      </c>
      <c r="B568" s="123"/>
      <c r="C568" s="123"/>
      <c r="D568" s="123"/>
      <c r="E568" s="123"/>
    </row>
    <row r="569" spans="1:6" ht="14.25" customHeight="1" x14ac:dyDescent="0.2">
      <c r="A569" s="18">
        <v>0</v>
      </c>
      <c r="B569" s="123"/>
      <c r="C569" s="123"/>
      <c r="D569" s="123"/>
      <c r="E569" s="123"/>
    </row>
    <row r="570" spans="1:6" ht="14.25" customHeight="1" x14ac:dyDescent="0.2">
      <c r="A570" s="18">
        <v>0</v>
      </c>
      <c r="B570" s="123"/>
      <c r="C570" s="123">
        <v>126</v>
      </c>
      <c r="D570" s="123">
        <v>23</v>
      </c>
      <c r="E570" s="123">
        <v>2</v>
      </c>
      <c r="F570" s="18">
        <v>13</v>
      </c>
    </row>
    <row r="571" spans="1:6" ht="14.25" customHeight="1" x14ac:dyDescent="0.2">
      <c r="A571" s="18">
        <v>0</v>
      </c>
      <c r="B571" s="123"/>
      <c r="C571" s="123"/>
      <c r="D571" s="123"/>
      <c r="E571" s="123">
        <v>2</v>
      </c>
      <c r="F571" s="18" t="s">
        <v>101</v>
      </c>
    </row>
    <row r="572" spans="1:6" ht="14.25" customHeight="1" x14ac:dyDescent="0.2">
      <c r="A572" s="18">
        <v>0</v>
      </c>
      <c r="B572" s="123" t="s">
        <v>125</v>
      </c>
      <c r="C572" s="123">
        <v>1</v>
      </c>
      <c r="D572" s="123">
        <v>2</v>
      </c>
      <c r="E572" s="123" t="s">
        <v>101</v>
      </c>
      <c r="F572" s="18">
        <v>6</v>
      </c>
    </row>
    <row r="573" spans="1:6" ht="14.25" customHeight="1" x14ac:dyDescent="0.2">
      <c r="A573" s="18">
        <v>0</v>
      </c>
      <c r="B573" s="123"/>
      <c r="C573" s="123"/>
      <c r="D573" s="123"/>
      <c r="E573" s="123"/>
      <c r="F573" s="18" t="s">
        <v>101</v>
      </c>
    </row>
    <row r="574" spans="1:6" ht="14.25" customHeight="1" x14ac:dyDescent="0.2">
      <c r="A574" s="18">
        <v>0</v>
      </c>
      <c r="B574" s="123"/>
      <c r="C574" s="123"/>
      <c r="D574" s="123"/>
      <c r="E574" s="123"/>
    </row>
    <row r="575" spans="1:6" ht="14.25" customHeight="1" x14ac:dyDescent="0.2">
      <c r="A575" s="18">
        <v>0</v>
      </c>
      <c r="B575" s="123" t="s">
        <v>7181</v>
      </c>
      <c r="C575" s="123"/>
      <c r="D575" s="123"/>
      <c r="E575" s="123"/>
    </row>
    <row r="576" spans="1:6" ht="14.25" customHeight="1" x14ac:dyDescent="0.2">
      <c r="B576" s="123"/>
      <c r="C576" s="123"/>
      <c r="D576" s="123"/>
      <c r="E576" s="123"/>
    </row>
    <row r="577" spans="1:6" ht="14.25" customHeight="1" x14ac:dyDescent="0.2">
      <c r="B577" s="123"/>
      <c r="C577" s="123"/>
      <c r="D577" s="123"/>
      <c r="E577" s="123"/>
    </row>
    <row r="578" spans="1:6" ht="14.25" customHeight="1" x14ac:dyDescent="0.2">
      <c r="A578" s="18">
        <v>0</v>
      </c>
      <c r="B578" s="123"/>
      <c r="C578" s="123">
        <v>26</v>
      </c>
      <c r="D578" s="123"/>
      <c r="E578" s="123" t="s">
        <v>101</v>
      </c>
    </row>
    <row r="579" spans="1:6" ht="14.25" customHeight="1" x14ac:dyDescent="0.2">
      <c r="A579" s="18">
        <v>0</v>
      </c>
      <c r="B579" s="123" t="s">
        <v>125</v>
      </c>
      <c r="C579" s="123" t="s">
        <v>7185</v>
      </c>
      <c r="D579" s="123">
        <v>2</v>
      </c>
      <c r="E579" s="123" t="s">
        <v>7169</v>
      </c>
      <c r="F579" s="18" t="s">
        <v>2707</v>
      </c>
    </row>
    <row r="580" spans="1:6" ht="14.25" customHeight="1" x14ac:dyDescent="0.2">
      <c r="B580" s="123"/>
      <c r="C580" s="123"/>
      <c r="D580" s="123"/>
      <c r="E580" s="123"/>
    </row>
    <row r="581" spans="1:6" ht="14.25" customHeight="1" x14ac:dyDescent="0.2">
      <c r="A581" s="18">
        <v>0</v>
      </c>
      <c r="B581" s="123"/>
      <c r="C581" s="123">
        <v>2</v>
      </c>
      <c r="D581" s="123">
        <v>2</v>
      </c>
      <c r="E581" s="123" t="s">
        <v>101</v>
      </c>
      <c r="F581" s="18">
        <v>712</v>
      </c>
    </row>
    <row r="582" spans="1:6" ht="14.25" customHeight="1" x14ac:dyDescent="0.2">
      <c r="A582" s="18">
        <v>0</v>
      </c>
      <c r="B582" s="123">
        <v>6</v>
      </c>
      <c r="C582" s="118">
        <v>44899</v>
      </c>
      <c r="D582" s="123"/>
      <c r="E582" s="123">
        <v>2</v>
      </c>
      <c r="F582" s="18">
        <v>12</v>
      </c>
    </row>
    <row r="583" spans="1:6" ht="14.25" customHeight="1" x14ac:dyDescent="0.2">
      <c r="A583" s="18">
        <v>0</v>
      </c>
      <c r="B583" s="123" t="s">
        <v>101</v>
      </c>
      <c r="C583" s="123">
        <v>1</v>
      </c>
      <c r="D583" s="123">
        <v>2711</v>
      </c>
      <c r="E583" s="123"/>
      <c r="F583" s="18">
        <v>13</v>
      </c>
    </row>
    <row r="584" spans="1:6" ht="14.25" customHeight="1" x14ac:dyDescent="0.2">
      <c r="B584" s="123"/>
      <c r="C584" s="123"/>
      <c r="D584" s="123"/>
      <c r="E584" s="123"/>
    </row>
    <row r="585" spans="1:6" ht="14.25" customHeight="1" x14ac:dyDescent="0.2">
      <c r="A585" s="18">
        <v>0</v>
      </c>
      <c r="B585" s="123">
        <v>1</v>
      </c>
      <c r="C585" s="123"/>
      <c r="D585" s="123">
        <v>2</v>
      </c>
      <c r="E585" s="123" t="s">
        <v>7169</v>
      </c>
      <c r="F585" s="18">
        <v>13</v>
      </c>
    </row>
    <row r="586" spans="1:6" ht="14.25" customHeight="1" x14ac:dyDescent="0.2">
      <c r="A586" s="18">
        <v>0</v>
      </c>
      <c r="B586" s="118">
        <v>44716</v>
      </c>
      <c r="C586" s="123">
        <v>2</v>
      </c>
      <c r="D586" s="123" t="s">
        <v>7205</v>
      </c>
      <c r="E586" s="123" t="s">
        <v>101</v>
      </c>
      <c r="F586" s="18">
        <v>6</v>
      </c>
    </row>
    <row r="587" spans="1:6" ht="14.25" customHeight="1" x14ac:dyDescent="0.2">
      <c r="A587" s="18">
        <v>0</v>
      </c>
      <c r="B587" s="123">
        <v>6</v>
      </c>
      <c r="C587" s="123" t="s">
        <v>7268</v>
      </c>
      <c r="D587" s="123">
        <v>2</v>
      </c>
      <c r="E587" s="123" t="s">
        <v>7164</v>
      </c>
      <c r="F587" s="18">
        <v>13</v>
      </c>
    </row>
    <row r="588" spans="1:6" ht="14.25" customHeight="1" x14ac:dyDescent="0.2">
      <c r="A588" s="18">
        <v>0</v>
      </c>
      <c r="B588" s="123"/>
      <c r="C588" s="123"/>
      <c r="D588" s="123"/>
      <c r="E588" s="123"/>
    </row>
    <row r="589" spans="1:6" ht="14.25" customHeight="1" x14ac:dyDescent="0.2">
      <c r="A589" s="18">
        <v>0</v>
      </c>
      <c r="B589" s="123">
        <v>2</v>
      </c>
      <c r="C589" s="123" t="s">
        <v>7228</v>
      </c>
      <c r="D589" s="123">
        <v>23</v>
      </c>
      <c r="E589" s="123">
        <v>23</v>
      </c>
      <c r="F589" s="18">
        <v>8</v>
      </c>
    </row>
    <row r="590" spans="1:6" ht="14.25" customHeight="1" x14ac:dyDescent="0.2">
      <c r="B590" s="123"/>
      <c r="C590" s="123"/>
      <c r="D590" s="123"/>
      <c r="E590" s="123"/>
    </row>
    <row r="591" spans="1:6" ht="14.25" customHeight="1" x14ac:dyDescent="0.2">
      <c r="A591" s="18">
        <v>0</v>
      </c>
      <c r="B591" s="123">
        <v>18</v>
      </c>
      <c r="C591" s="118">
        <v>44766</v>
      </c>
      <c r="D591" s="123">
        <v>2</v>
      </c>
      <c r="E591" s="123" t="s">
        <v>7318</v>
      </c>
      <c r="F591" s="18" t="s">
        <v>7214</v>
      </c>
    </row>
    <row r="592" spans="1:6" ht="14.25" customHeight="1" x14ac:dyDescent="0.2">
      <c r="A592" s="18">
        <v>0</v>
      </c>
      <c r="B592" s="123"/>
      <c r="C592" s="123"/>
      <c r="D592" s="123"/>
      <c r="E592" s="123"/>
      <c r="F592" s="18">
        <v>71112</v>
      </c>
    </row>
    <row r="593" spans="1:6" ht="14.25" customHeight="1" x14ac:dyDescent="0.2">
      <c r="A593" s="18">
        <v>0</v>
      </c>
      <c r="B593" s="123" t="s">
        <v>7178</v>
      </c>
      <c r="C593" s="123"/>
      <c r="D593" s="123">
        <v>2</v>
      </c>
      <c r="E593" s="123" t="s">
        <v>7178</v>
      </c>
      <c r="F593" s="18">
        <v>6</v>
      </c>
    </row>
    <row r="594" spans="1:6" ht="14.25" customHeight="1" x14ac:dyDescent="0.2">
      <c r="A594" s="18">
        <v>0</v>
      </c>
      <c r="B594" s="123">
        <v>26</v>
      </c>
      <c r="C594" s="123" t="s">
        <v>7174</v>
      </c>
      <c r="D594" s="123"/>
      <c r="E594" s="123">
        <v>2</v>
      </c>
      <c r="F594" s="18">
        <v>7</v>
      </c>
    </row>
    <row r="595" spans="1:6" ht="14.25" customHeight="1" x14ac:dyDescent="0.2">
      <c r="A595" s="18">
        <v>0</v>
      </c>
      <c r="B595" s="123"/>
      <c r="C595" s="123"/>
      <c r="D595" s="123"/>
      <c r="E595" s="123"/>
    </row>
    <row r="596" spans="1:6" ht="14.25" customHeight="1" x14ac:dyDescent="0.2">
      <c r="A596" s="18">
        <v>0</v>
      </c>
      <c r="B596" s="123"/>
      <c r="C596" s="123"/>
      <c r="D596" s="123"/>
      <c r="E596" s="123"/>
    </row>
    <row r="597" spans="1:6" ht="14.25" customHeight="1" x14ac:dyDescent="0.2">
      <c r="A597" s="18">
        <v>0</v>
      </c>
      <c r="B597" s="123"/>
      <c r="C597" s="123"/>
      <c r="D597" s="123"/>
      <c r="E597" s="123"/>
    </row>
    <row r="598" spans="1:6" ht="14.25" customHeight="1" x14ac:dyDescent="0.2">
      <c r="A598" s="18">
        <v>0</v>
      </c>
      <c r="B598" s="123">
        <v>12</v>
      </c>
      <c r="C598" s="123">
        <v>2</v>
      </c>
      <c r="D598" s="123" t="s">
        <v>101</v>
      </c>
      <c r="E598" s="123" t="s">
        <v>7169</v>
      </c>
      <c r="F598" s="18">
        <v>68</v>
      </c>
    </row>
    <row r="599" spans="1:6" ht="14.25" customHeight="1" x14ac:dyDescent="0.2">
      <c r="A599" s="18">
        <v>0</v>
      </c>
      <c r="B599" s="123"/>
      <c r="C599" s="123">
        <v>126</v>
      </c>
      <c r="D599" s="123">
        <v>211</v>
      </c>
      <c r="E599" s="123">
        <v>2</v>
      </c>
      <c r="F599" s="18" t="s">
        <v>7178</v>
      </c>
    </row>
    <row r="600" spans="1:6" ht="14.25" customHeight="1" x14ac:dyDescent="0.2">
      <c r="A600" s="18">
        <v>0</v>
      </c>
      <c r="B600" s="123"/>
      <c r="C600" s="123"/>
      <c r="D600" s="123"/>
      <c r="E600" s="123"/>
    </row>
    <row r="601" spans="1:6" ht="14.25" customHeight="1" x14ac:dyDescent="0.2">
      <c r="B601" s="123"/>
      <c r="C601" s="123"/>
      <c r="D601" s="123"/>
      <c r="E601" s="123"/>
    </row>
    <row r="602" spans="1:6" ht="14.25" customHeight="1" x14ac:dyDescent="0.2">
      <c r="B602" s="123"/>
      <c r="C602" s="123"/>
      <c r="D602" s="123"/>
      <c r="E602" s="123"/>
    </row>
    <row r="603" spans="1:6" ht="14.25" customHeight="1" x14ac:dyDescent="0.2">
      <c r="A603" s="18">
        <v>0</v>
      </c>
      <c r="B603" s="123"/>
      <c r="C603" s="123" t="s">
        <v>7319</v>
      </c>
      <c r="D603" s="123" t="s">
        <v>7320</v>
      </c>
      <c r="E603" s="123">
        <v>28</v>
      </c>
      <c r="F603" s="18">
        <v>11</v>
      </c>
    </row>
    <row r="604" spans="1:6" ht="14.25" customHeight="1" x14ac:dyDescent="0.2">
      <c r="A604" s="18">
        <v>0</v>
      </c>
      <c r="B604" s="123" t="s">
        <v>7225</v>
      </c>
      <c r="C604" s="123" t="s">
        <v>125</v>
      </c>
      <c r="D604" s="123"/>
      <c r="E604" s="123" t="s">
        <v>7169</v>
      </c>
      <c r="F604" s="18" t="s">
        <v>101</v>
      </c>
    </row>
    <row r="605" spans="1:6" ht="14.25" customHeight="1" x14ac:dyDescent="0.2">
      <c r="A605" s="18">
        <v>0</v>
      </c>
      <c r="B605" s="123"/>
      <c r="C605" s="123" t="s">
        <v>7187</v>
      </c>
      <c r="D605" s="123">
        <v>1</v>
      </c>
      <c r="E605" s="123" t="s">
        <v>7169</v>
      </c>
      <c r="F605" s="18">
        <v>13</v>
      </c>
    </row>
    <row r="606" spans="1:6" ht="14.25" customHeight="1" x14ac:dyDescent="0.2">
      <c r="A606" s="18">
        <v>0</v>
      </c>
      <c r="B606" s="123"/>
      <c r="C606" s="123"/>
      <c r="D606" s="123"/>
      <c r="E606" s="123"/>
    </row>
    <row r="607" spans="1:6" ht="14.25" customHeight="1" x14ac:dyDescent="0.2">
      <c r="A607" s="18">
        <v>0</v>
      </c>
      <c r="B607" s="123" t="s">
        <v>101</v>
      </c>
      <c r="C607" s="118">
        <v>44717</v>
      </c>
      <c r="D607" s="123">
        <v>26</v>
      </c>
      <c r="E607" s="123"/>
    </row>
    <row r="608" spans="1:6" ht="14.25" customHeight="1" x14ac:dyDescent="0.2">
      <c r="B608" s="123"/>
      <c r="C608" s="123"/>
      <c r="D608" s="123"/>
      <c r="E608" s="123"/>
    </row>
    <row r="609" spans="1:6" ht="14.25" customHeight="1" x14ac:dyDescent="0.2">
      <c r="A609" s="18">
        <v>0</v>
      </c>
      <c r="B609" s="123" t="s">
        <v>101</v>
      </c>
      <c r="C609" s="123" t="s">
        <v>7168</v>
      </c>
      <c r="D609" s="123">
        <v>2310</v>
      </c>
      <c r="E609" s="123" t="s">
        <v>7178</v>
      </c>
      <c r="F609" s="18">
        <v>6</v>
      </c>
    </row>
    <row r="610" spans="1:6" ht="14.25" customHeight="1" x14ac:dyDescent="0.2">
      <c r="B610" s="123"/>
      <c r="C610" s="123"/>
      <c r="D610" s="123"/>
      <c r="E610" s="123"/>
    </row>
    <row r="611" spans="1:6" ht="14.25" customHeight="1" x14ac:dyDescent="0.2">
      <c r="A611" s="18">
        <v>0</v>
      </c>
      <c r="B611" s="123"/>
      <c r="C611" s="123"/>
      <c r="D611" s="123"/>
      <c r="E611" s="123"/>
    </row>
    <row r="612" spans="1:6" ht="14.25" customHeight="1" x14ac:dyDescent="0.2">
      <c r="A612" s="18">
        <v>0</v>
      </c>
      <c r="B612" s="123" t="s">
        <v>7169</v>
      </c>
      <c r="C612" s="123" t="s">
        <v>7255</v>
      </c>
      <c r="D612" s="123">
        <v>12</v>
      </c>
      <c r="E612" s="123" t="s">
        <v>7169</v>
      </c>
      <c r="F612" s="18">
        <v>12</v>
      </c>
    </row>
    <row r="613" spans="1:6" ht="14.25" customHeight="1" x14ac:dyDescent="0.2">
      <c r="B613" s="123"/>
      <c r="C613" s="123"/>
      <c r="D613" s="123"/>
      <c r="E613" s="123"/>
    </row>
    <row r="614" spans="1:6" ht="14.25" customHeight="1" x14ac:dyDescent="0.2">
      <c r="A614" s="18">
        <v>0</v>
      </c>
      <c r="B614" s="123"/>
      <c r="C614" s="123"/>
      <c r="D614" s="123"/>
      <c r="E614" s="123"/>
    </row>
    <row r="615" spans="1:6" ht="14.25" customHeight="1" x14ac:dyDescent="0.2">
      <c r="A615" s="18">
        <v>0</v>
      </c>
      <c r="B615" s="123"/>
      <c r="C615" s="123">
        <v>2</v>
      </c>
      <c r="D615" s="123"/>
      <c r="E615" s="123"/>
    </row>
    <row r="616" spans="1:6" ht="14.25" customHeight="1" x14ac:dyDescent="0.2">
      <c r="A616" s="18">
        <v>0</v>
      </c>
      <c r="B616" s="123"/>
      <c r="C616" s="123"/>
      <c r="D616" s="123"/>
      <c r="E616" s="123"/>
    </row>
    <row r="617" spans="1:6" ht="14.25" customHeight="1" x14ac:dyDescent="0.2">
      <c r="B617" s="123"/>
      <c r="C617" s="123"/>
      <c r="D617" s="123"/>
      <c r="E617" s="123"/>
    </row>
    <row r="618" spans="1:6" ht="14.25" customHeight="1" x14ac:dyDescent="0.2">
      <c r="A618" s="18">
        <v>0</v>
      </c>
      <c r="B618" s="123" t="s">
        <v>7181</v>
      </c>
      <c r="C618" s="123">
        <v>1</v>
      </c>
      <c r="D618" s="123">
        <v>26</v>
      </c>
      <c r="E618" s="123" t="s">
        <v>125</v>
      </c>
      <c r="F618" s="18">
        <v>7</v>
      </c>
    </row>
    <row r="619" spans="1:6" ht="14.25" customHeight="1" x14ac:dyDescent="0.2">
      <c r="A619" s="18">
        <v>0</v>
      </c>
      <c r="B619" s="123"/>
      <c r="C619" s="123"/>
      <c r="D619" s="123"/>
      <c r="E619" s="123"/>
    </row>
    <row r="620" spans="1:6" ht="14.25" customHeight="1" x14ac:dyDescent="0.2">
      <c r="A620" s="18">
        <v>0</v>
      </c>
      <c r="B620" s="123"/>
      <c r="C620" s="123" t="s">
        <v>7184</v>
      </c>
      <c r="D620" s="123">
        <v>1</v>
      </c>
      <c r="E620" s="123">
        <v>26</v>
      </c>
      <c r="F620" s="18">
        <v>68</v>
      </c>
    </row>
    <row r="621" spans="1:6" ht="14.25" customHeight="1" x14ac:dyDescent="0.2">
      <c r="A621" s="18">
        <v>0</v>
      </c>
      <c r="B621" s="123">
        <v>6</v>
      </c>
      <c r="C621" s="123" t="s">
        <v>125</v>
      </c>
      <c r="D621" s="123"/>
      <c r="E621" s="123"/>
    </row>
    <row r="622" spans="1:6" ht="14.25" customHeight="1" x14ac:dyDescent="0.2">
      <c r="A622" s="18">
        <v>0</v>
      </c>
      <c r="B622" s="123">
        <v>6</v>
      </c>
      <c r="C622" s="123"/>
      <c r="D622" s="123"/>
      <c r="E622" s="123">
        <v>237</v>
      </c>
      <c r="F622" s="18">
        <v>12</v>
      </c>
    </row>
    <row r="623" spans="1:6" ht="14.25" customHeight="1" x14ac:dyDescent="0.2">
      <c r="A623" s="18">
        <v>0</v>
      </c>
      <c r="B623" s="119" t="s">
        <v>6974</v>
      </c>
      <c r="C623" s="123" t="s">
        <v>7228</v>
      </c>
      <c r="D623" s="123">
        <v>26</v>
      </c>
      <c r="E623" s="123">
        <v>18</v>
      </c>
      <c r="F623" s="18">
        <v>6</v>
      </c>
    </row>
    <row r="624" spans="1:6" ht="14.25" customHeight="1" x14ac:dyDescent="0.2">
      <c r="A624" s="18">
        <v>0</v>
      </c>
      <c r="B624" s="123" t="s">
        <v>125</v>
      </c>
      <c r="C624" s="123" t="s">
        <v>125</v>
      </c>
      <c r="D624" s="123">
        <v>2</v>
      </c>
      <c r="E624" s="123">
        <v>12</v>
      </c>
      <c r="F624" s="18">
        <v>13</v>
      </c>
    </row>
    <row r="625" spans="1:6" ht="14.25" customHeight="1" x14ac:dyDescent="0.2">
      <c r="A625" s="18">
        <v>0</v>
      </c>
      <c r="B625" s="123">
        <v>78</v>
      </c>
      <c r="C625" s="123">
        <v>13</v>
      </c>
      <c r="D625" s="123"/>
      <c r="E625" s="123">
        <v>6</v>
      </c>
      <c r="F625" s="18">
        <v>13</v>
      </c>
    </row>
    <row r="626" spans="1:6" ht="14.25" customHeight="1" x14ac:dyDescent="0.2">
      <c r="A626" s="18">
        <v>0</v>
      </c>
      <c r="B626" s="123">
        <v>310</v>
      </c>
      <c r="C626" s="123" t="s">
        <v>7205</v>
      </c>
      <c r="D626" s="123">
        <v>2</v>
      </c>
      <c r="E626" s="123" t="s">
        <v>7321</v>
      </c>
      <c r="F626" s="18">
        <v>13</v>
      </c>
    </row>
    <row r="627" spans="1:6" ht="14.25" customHeight="1" x14ac:dyDescent="0.2">
      <c r="A627" s="18">
        <v>0</v>
      </c>
      <c r="B627" s="123"/>
      <c r="C627" s="123"/>
      <c r="D627" s="123"/>
      <c r="E627" s="123"/>
    </row>
    <row r="628" spans="1:6" ht="14.25" customHeight="1" x14ac:dyDescent="0.2">
      <c r="B628" s="123"/>
      <c r="C628" s="123"/>
      <c r="D628" s="123"/>
      <c r="E628" s="123"/>
    </row>
    <row r="629" spans="1:6" ht="14.25" customHeight="1" x14ac:dyDescent="0.2">
      <c r="B629" s="123"/>
      <c r="C629" s="123"/>
      <c r="D629" s="123"/>
      <c r="E629" s="123"/>
    </row>
    <row r="630" spans="1:6" ht="14.25" customHeight="1" x14ac:dyDescent="0.2">
      <c r="A630" s="18">
        <v>0</v>
      </c>
      <c r="B630" s="123"/>
      <c r="C630" s="123"/>
      <c r="D630" s="123"/>
      <c r="E630" s="123"/>
    </row>
    <row r="631" spans="1:6" ht="14.25" customHeight="1" x14ac:dyDescent="0.2">
      <c r="A631" s="18">
        <v>0</v>
      </c>
      <c r="B631" s="123"/>
      <c r="C631" s="123"/>
      <c r="D631" s="123"/>
      <c r="E631" s="123"/>
    </row>
    <row r="632" spans="1:6" ht="14.25" customHeight="1" x14ac:dyDescent="0.2">
      <c r="A632" s="18">
        <v>0</v>
      </c>
      <c r="B632" s="123"/>
      <c r="C632" s="123" t="s">
        <v>7322</v>
      </c>
      <c r="D632" s="123"/>
      <c r="E632" s="123" t="s">
        <v>7237</v>
      </c>
      <c r="F632" s="18" t="s">
        <v>7214</v>
      </c>
    </row>
    <row r="633" spans="1:6" ht="14.25" customHeight="1" x14ac:dyDescent="0.2">
      <c r="A633" s="18">
        <v>0</v>
      </c>
      <c r="B633" s="123"/>
      <c r="C633" s="123"/>
      <c r="D633" s="123"/>
      <c r="E633" s="123"/>
    </row>
    <row r="634" spans="1:6" ht="14.25" customHeight="1" x14ac:dyDescent="0.2">
      <c r="A634" s="18">
        <v>0</v>
      </c>
      <c r="B634" s="123" t="s">
        <v>7181</v>
      </c>
      <c r="C634" s="123" t="s">
        <v>7297</v>
      </c>
      <c r="D634" s="123">
        <v>123</v>
      </c>
      <c r="E634" s="123" t="s">
        <v>7166</v>
      </c>
      <c r="F634" s="18">
        <v>8</v>
      </c>
    </row>
    <row r="635" spans="1:6" ht="14.25" customHeight="1" x14ac:dyDescent="0.2">
      <c r="B635" s="123"/>
      <c r="C635" s="123"/>
      <c r="D635" s="123"/>
      <c r="E635" s="123"/>
    </row>
    <row r="636" spans="1:6" ht="14.25" customHeight="1" x14ac:dyDescent="0.2">
      <c r="B636" s="123"/>
      <c r="C636" s="123"/>
      <c r="D636" s="123"/>
      <c r="E636" s="123"/>
    </row>
    <row r="637" spans="1:6" ht="14.25" customHeight="1" x14ac:dyDescent="0.2">
      <c r="B637" s="123"/>
      <c r="C637" s="123"/>
      <c r="D637" s="123"/>
      <c r="E637" s="123"/>
    </row>
    <row r="638" spans="1:6" ht="14.25" customHeight="1" x14ac:dyDescent="0.2">
      <c r="B638" s="123"/>
      <c r="C638" s="123"/>
      <c r="D638" s="123"/>
      <c r="E638" s="123"/>
    </row>
    <row r="639" spans="1:6" ht="14.25" customHeight="1" x14ac:dyDescent="0.2">
      <c r="B639" s="123"/>
      <c r="C639" s="123"/>
      <c r="D639" s="123"/>
      <c r="E639" s="123"/>
    </row>
    <row r="640" spans="1:6" ht="14.25" customHeight="1" x14ac:dyDescent="0.2">
      <c r="B640" s="123"/>
      <c r="C640" s="123"/>
      <c r="D640" s="123"/>
      <c r="E640" s="123"/>
    </row>
    <row r="641" spans="1:5" ht="14.25" customHeight="1" x14ac:dyDescent="0.2">
      <c r="B641" s="123"/>
      <c r="C641" s="123"/>
      <c r="D641" s="123"/>
      <c r="E641" s="123"/>
    </row>
    <row r="642" spans="1:5" ht="14.25" customHeight="1" x14ac:dyDescent="0.2">
      <c r="B642" s="123"/>
      <c r="C642" s="123"/>
      <c r="D642" s="123"/>
      <c r="E642" s="123"/>
    </row>
    <row r="643" spans="1:5" ht="14.25" customHeight="1" x14ac:dyDescent="0.2">
      <c r="B643" s="123"/>
      <c r="C643" s="123"/>
      <c r="D643" s="123"/>
      <c r="E643" s="123"/>
    </row>
    <row r="644" spans="1:5" ht="14.25" customHeight="1" x14ac:dyDescent="0.2">
      <c r="A644" s="18">
        <v>0</v>
      </c>
      <c r="B644" s="123"/>
      <c r="C644" s="123"/>
      <c r="D644" s="123"/>
      <c r="E644" s="123"/>
    </row>
    <row r="645" spans="1:5" ht="14.25" customHeight="1" x14ac:dyDescent="0.2">
      <c r="B645" s="123"/>
      <c r="C645" s="123"/>
      <c r="D645" s="123"/>
      <c r="E645" s="123"/>
    </row>
    <row r="646" spans="1:5" ht="14.25" customHeight="1" x14ac:dyDescent="0.2">
      <c r="B646" s="123"/>
      <c r="C646" s="123"/>
      <c r="D646" s="123"/>
      <c r="E646" s="123"/>
    </row>
    <row r="647" spans="1:5" ht="14.25" customHeight="1" x14ac:dyDescent="0.2">
      <c r="B647" s="123"/>
      <c r="C647" s="123"/>
      <c r="D647" s="123"/>
      <c r="E647" s="123"/>
    </row>
    <row r="648" spans="1:5" ht="14.25" customHeight="1" x14ac:dyDescent="0.2">
      <c r="B648" s="123"/>
      <c r="C648" s="118"/>
      <c r="D648" s="123"/>
      <c r="E648" s="123"/>
    </row>
    <row r="649" spans="1:5" ht="14.25" customHeight="1" x14ac:dyDescent="0.2">
      <c r="B649" s="123"/>
      <c r="C649" s="123"/>
      <c r="D649" s="123"/>
      <c r="E649" s="123"/>
    </row>
    <row r="650" spans="1:5" ht="14.25" customHeight="1" x14ac:dyDescent="0.2">
      <c r="B650" s="123"/>
      <c r="C650" s="123"/>
      <c r="D650" s="123"/>
      <c r="E650" s="123"/>
    </row>
    <row r="651" spans="1:5" ht="14.25" customHeight="1" x14ac:dyDescent="0.2">
      <c r="B651" s="123"/>
      <c r="C651" s="123"/>
      <c r="D651" s="123"/>
      <c r="E651" s="123"/>
    </row>
    <row r="652" spans="1:5" ht="14.25" customHeight="1" x14ac:dyDescent="0.2">
      <c r="B652" s="123"/>
      <c r="C652" s="123"/>
      <c r="D652" s="123"/>
      <c r="E652" s="123"/>
    </row>
    <row r="653" spans="1:5" ht="14.25" customHeight="1" x14ac:dyDescent="0.2">
      <c r="B653" s="123"/>
      <c r="C653" s="123"/>
      <c r="D653" s="123"/>
      <c r="E653" s="123"/>
    </row>
    <row r="654" spans="1:5" ht="14.25" customHeight="1" x14ac:dyDescent="0.2">
      <c r="B654" s="123"/>
      <c r="C654" s="123"/>
      <c r="D654" s="123"/>
      <c r="E654" s="123"/>
    </row>
    <row r="655" spans="1:5" ht="14.25" customHeight="1" x14ac:dyDescent="0.2">
      <c r="A655" s="18">
        <v>0</v>
      </c>
      <c r="B655" s="123"/>
      <c r="C655" s="123"/>
      <c r="D655" s="123"/>
      <c r="E655" s="123"/>
    </row>
    <row r="656" spans="1:5" ht="14.25" customHeight="1" x14ac:dyDescent="0.2">
      <c r="B656" s="119"/>
      <c r="C656" s="123"/>
      <c r="D656" s="123"/>
      <c r="E656" s="123"/>
    </row>
    <row r="657" spans="1:6" ht="14.25" customHeight="1" x14ac:dyDescent="0.2">
      <c r="B657" s="123"/>
      <c r="C657" s="123"/>
      <c r="D657" s="123"/>
      <c r="E657" s="123"/>
    </row>
    <row r="658" spans="1:6" ht="14.25" customHeight="1" x14ac:dyDescent="0.2">
      <c r="B658" s="123"/>
      <c r="C658" s="123"/>
      <c r="D658" s="123"/>
      <c r="E658" s="123"/>
    </row>
    <row r="659" spans="1:6" ht="14.25" customHeight="1" x14ac:dyDescent="0.2">
      <c r="B659" s="123"/>
      <c r="C659" s="123"/>
      <c r="D659" s="123"/>
      <c r="E659" s="123"/>
    </row>
    <row r="660" spans="1:6" ht="14.25" customHeight="1" x14ac:dyDescent="0.2">
      <c r="B660" s="118"/>
      <c r="C660" s="123"/>
      <c r="D660" s="123"/>
      <c r="E660" s="123"/>
    </row>
    <row r="661" spans="1:6" ht="14.25" customHeight="1" x14ac:dyDescent="0.2">
      <c r="B661" s="123"/>
      <c r="C661" s="123"/>
      <c r="D661" s="123"/>
      <c r="E661" s="123"/>
    </row>
    <row r="662" spans="1:6" ht="14.25" customHeight="1" x14ac:dyDescent="0.2">
      <c r="B662" s="123"/>
      <c r="C662" s="123"/>
      <c r="D662" s="123"/>
      <c r="E662" s="123"/>
    </row>
    <row r="663" spans="1:6" ht="14.25" customHeight="1" x14ac:dyDescent="0.2">
      <c r="B663" s="123"/>
      <c r="C663" s="123"/>
      <c r="D663" s="123"/>
      <c r="E663" s="123"/>
    </row>
    <row r="664" spans="1:6" ht="14.25" customHeight="1" x14ac:dyDescent="0.2">
      <c r="B664" s="123"/>
      <c r="C664" s="123"/>
      <c r="D664" s="123"/>
      <c r="E664" s="123"/>
    </row>
    <row r="665" spans="1:6" ht="14.25" customHeight="1" x14ac:dyDescent="0.2">
      <c r="A665" s="18">
        <v>0</v>
      </c>
      <c r="B665" s="123">
        <v>6</v>
      </c>
      <c r="C665" s="123" t="s">
        <v>7212</v>
      </c>
      <c r="D665" s="123">
        <v>271112</v>
      </c>
      <c r="E665" s="123">
        <v>23</v>
      </c>
      <c r="F665" s="18">
        <v>8</v>
      </c>
    </row>
    <row r="666" spans="1:6" ht="14.25" customHeight="1" x14ac:dyDescent="0.2">
      <c r="A666" s="18">
        <v>0</v>
      </c>
      <c r="B666" s="123">
        <v>2</v>
      </c>
      <c r="C666" s="123">
        <v>211</v>
      </c>
      <c r="D666" s="123">
        <v>2</v>
      </c>
      <c r="E666" s="123" t="s">
        <v>101</v>
      </c>
      <c r="F666" s="18">
        <v>7</v>
      </c>
    </row>
    <row r="667" spans="1:6" ht="14.25" customHeight="1" x14ac:dyDescent="0.2">
      <c r="B667" s="123"/>
      <c r="C667" s="123"/>
      <c r="D667" s="123"/>
      <c r="E667" s="123"/>
    </row>
    <row r="668" spans="1:6" ht="14.25" customHeight="1" x14ac:dyDescent="0.2">
      <c r="A668" s="18">
        <v>0</v>
      </c>
      <c r="B668" s="123">
        <v>27</v>
      </c>
      <c r="C668" s="123">
        <v>112</v>
      </c>
      <c r="D668" s="123">
        <v>2</v>
      </c>
      <c r="E668" s="123"/>
      <c r="F668" s="18" t="s">
        <v>101</v>
      </c>
    </row>
    <row r="669" spans="1:6" ht="14.25" customHeight="1" x14ac:dyDescent="0.2">
      <c r="A669" s="18">
        <v>0</v>
      </c>
      <c r="B669" s="123" t="s">
        <v>4417</v>
      </c>
      <c r="C669" s="123" t="s">
        <v>7205</v>
      </c>
      <c r="D669" s="123">
        <v>23</v>
      </c>
      <c r="E669" s="123" t="s">
        <v>101</v>
      </c>
      <c r="F669" s="18">
        <v>7</v>
      </c>
    </row>
    <row r="670" spans="1:6" ht="14.25" customHeight="1" x14ac:dyDescent="0.2">
      <c r="B670" s="123"/>
      <c r="C670" s="123"/>
      <c r="D670" s="123"/>
      <c r="E670" s="123"/>
    </row>
    <row r="671" spans="1:6" ht="14.25" customHeight="1" x14ac:dyDescent="0.2">
      <c r="A671" s="18">
        <v>0</v>
      </c>
      <c r="B671" s="123">
        <v>23</v>
      </c>
      <c r="C671" s="123">
        <v>16</v>
      </c>
      <c r="D671" s="123">
        <v>1</v>
      </c>
      <c r="E671" s="123" t="s">
        <v>101</v>
      </c>
      <c r="F671" s="18">
        <v>6</v>
      </c>
    </row>
    <row r="672" spans="1:6" ht="14.25" customHeight="1" x14ac:dyDescent="0.2">
      <c r="B672" s="123"/>
      <c r="C672" s="123"/>
      <c r="D672" s="123"/>
      <c r="E672" s="123"/>
    </row>
    <row r="673" spans="1:6" ht="14.25" customHeight="1" x14ac:dyDescent="0.2">
      <c r="A673" s="18">
        <v>0</v>
      </c>
      <c r="B673" s="123"/>
      <c r="C673" s="123"/>
      <c r="D673" s="123"/>
      <c r="E673" s="123"/>
    </row>
    <row r="674" spans="1:6" ht="14.25" customHeight="1" x14ac:dyDescent="0.2">
      <c r="A674" s="18">
        <v>0</v>
      </c>
      <c r="B674" s="123" t="s">
        <v>101</v>
      </c>
      <c r="C674" s="123">
        <v>123711</v>
      </c>
      <c r="D674" s="123"/>
      <c r="E674" s="123" t="s">
        <v>101</v>
      </c>
      <c r="F674" s="18">
        <v>6</v>
      </c>
    </row>
    <row r="675" spans="1:6" ht="14.25" customHeight="1" x14ac:dyDescent="0.2">
      <c r="B675" s="123"/>
      <c r="C675" s="123"/>
      <c r="D675" s="123"/>
      <c r="E675" s="123"/>
    </row>
    <row r="676" spans="1:6" ht="14.25" customHeight="1" x14ac:dyDescent="0.2">
      <c r="A676" s="18">
        <v>0</v>
      </c>
      <c r="B676" s="123">
        <v>610</v>
      </c>
      <c r="C676" s="123">
        <v>2</v>
      </c>
      <c r="D676" s="123">
        <v>2</v>
      </c>
      <c r="E676" s="123" t="s">
        <v>101</v>
      </c>
      <c r="F676" s="18" t="s">
        <v>101</v>
      </c>
    </row>
    <row r="677" spans="1:6" ht="14.25" customHeight="1" x14ac:dyDescent="0.2">
      <c r="B677" s="123"/>
      <c r="C677" s="123"/>
      <c r="D677" s="123"/>
      <c r="E677" s="123"/>
    </row>
    <row r="678" spans="1:6" ht="14.25" customHeight="1" x14ac:dyDescent="0.2">
      <c r="B678" s="123"/>
      <c r="C678" s="123"/>
      <c r="D678" s="123"/>
      <c r="E678" s="123"/>
    </row>
    <row r="679" spans="1:6" ht="14.25" customHeight="1" x14ac:dyDescent="0.2">
      <c r="B679" s="123"/>
      <c r="C679" s="123"/>
      <c r="D679" s="123"/>
      <c r="E679" s="123"/>
    </row>
    <row r="680" spans="1:6" ht="14.25" customHeight="1" x14ac:dyDescent="0.2">
      <c r="B680" s="123"/>
      <c r="C680" s="123"/>
      <c r="D680" s="123"/>
      <c r="E680" s="123"/>
    </row>
    <row r="681" spans="1:6" ht="14.25" customHeight="1" x14ac:dyDescent="0.2">
      <c r="B681" s="123"/>
      <c r="C681" s="123"/>
      <c r="D681" s="123"/>
      <c r="E681" s="123"/>
    </row>
    <row r="682" spans="1:6" ht="14.25" customHeight="1" x14ac:dyDescent="0.2">
      <c r="B682" s="123"/>
      <c r="C682" s="123"/>
      <c r="D682" s="123"/>
      <c r="E682" s="123"/>
    </row>
    <row r="683" spans="1:6" ht="14.25" customHeight="1" x14ac:dyDescent="0.2">
      <c r="B683" s="123"/>
      <c r="C683" s="123"/>
      <c r="D683" s="123"/>
      <c r="E683" s="123"/>
    </row>
    <row r="684" spans="1:6" ht="14.25" customHeight="1" x14ac:dyDescent="0.2">
      <c r="A684" s="18">
        <v>0</v>
      </c>
      <c r="B684" s="123" t="s">
        <v>7178</v>
      </c>
      <c r="C684" s="123">
        <v>12</v>
      </c>
      <c r="D684" s="123">
        <v>2</v>
      </c>
      <c r="E684" s="123" t="s">
        <v>7169</v>
      </c>
      <c r="F684" s="18" t="s">
        <v>125</v>
      </c>
    </row>
    <row r="685" spans="1:6" ht="14.25" customHeight="1" x14ac:dyDescent="0.2">
      <c r="B685" s="123"/>
      <c r="C685" s="123"/>
      <c r="D685" s="123"/>
      <c r="E685" s="123"/>
    </row>
    <row r="686" spans="1:6" ht="14.25" customHeight="1" x14ac:dyDescent="0.2">
      <c r="B686" s="123"/>
      <c r="C686" s="123"/>
      <c r="D686" s="123"/>
      <c r="E686" s="123"/>
    </row>
    <row r="687" spans="1:6" ht="14.25" customHeight="1" x14ac:dyDescent="0.2">
      <c r="B687" s="123"/>
      <c r="C687" s="123"/>
      <c r="D687" s="123"/>
      <c r="E687" s="123"/>
    </row>
    <row r="688" spans="1:6" ht="14.25" customHeight="1" x14ac:dyDescent="0.2">
      <c r="A688" s="18">
        <v>0</v>
      </c>
      <c r="B688" s="123" t="s">
        <v>7169</v>
      </c>
      <c r="C688" s="123" t="s">
        <v>7205</v>
      </c>
      <c r="D688" s="123" t="s">
        <v>101</v>
      </c>
      <c r="E688" s="123" t="s">
        <v>101</v>
      </c>
    </row>
    <row r="689" spans="1:6" ht="14.25" customHeight="1" x14ac:dyDescent="0.2">
      <c r="B689" s="123"/>
      <c r="C689" s="123"/>
      <c r="D689" s="123"/>
      <c r="E689" s="123"/>
    </row>
    <row r="690" spans="1:6" ht="14.25" customHeight="1" x14ac:dyDescent="0.2">
      <c r="A690" s="18">
        <v>0</v>
      </c>
      <c r="B690" s="123"/>
      <c r="C690" s="123"/>
      <c r="D690" s="123"/>
      <c r="E690" s="123"/>
    </row>
    <row r="691" spans="1:6" ht="14.25" customHeight="1" x14ac:dyDescent="0.2">
      <c r="A691" s="18">
        <v>0</v>
      </c>
      <c r="B691" s="123">
        <v>16</v>
      </c>
      <c r="C691" s="123">
        <v>26</v>
      </c>
      <c r="D691" s="123">
        <v>12311</v>
      </c>
      <c r="E691" s="123">
        <v>12</v>
      </c>
      <c r="F691" s="18">
        <v>812</v>
      </c>
    </row>
    <row r="692" spans="1:6" ht="14.25" customHeight="1" x14ac:dyDescent="0.2">
      <c r="B692" s="123"/>
      <c r="C692" s="123"/>
      <c r="D692" s="123"/>
      <c r="E692" s="123"/>
    </row>
    <row r="693" spans="1:6" ht="14.25" customHeight="1" x14ac:dyDescent="0.2">
      <c r="A693" s="18">
        <v>0</v>
      </c>
      <c r="B693" s="123"/>
      <c r="C693" s="123"/>
      <c r="D693" s="123"/>
      <c r="E693" s="123"/>
      <c r="F693" s="18">
        <v>13</v>
      </c>
    </row>
    <row r="694" spans="1:6" ht="14.25" customHeight="1" x14ac:dyDescent="0.2">
      <c r="A694" s="18">
        <v>0</v>
      </c>
      <c r="B694" s="123" t="s">
        <v>7164</v>
      </c>
      <c r="C694" s="123" t="s">
        <v>125</v>
      </c>
      <c r="D694" s="123"/>
      <c r="E694" s="123">
        <v>6</v>
      </c>
    </row>
    <row r="695" spans="1:6" ht="14.25" customHeight="1" x14ac:dyDescent="0.2">
      <c r="A695" s="18">
        <v>0</v>
      </c>
      <c r="B695" s="123" t="s">
        <v>7185</v>
      </c>
      <c r="C695" s="123">
        <v>1</v>
      </c>
      <c r="D695" s="123">
        <v>2</v>
      </c>
      <c r="E695" s="123">
        <v>3</v>
      </c>
      <c r="F695" s="18" t="s">
        <v>125</v>
      </c>
    </row>
    <row r="696" spans="1:6" ht="14.25" customHeight="1" x14ac:dyDescent="0.2">
      <c r="A696" s="18">
        <v>0</v>
      </c>
      <c r="B696" s="123"/>
      <c r="C696" s="123"/>
      <c r="D696" s="123"/>
      <c r="E696" s="123"/>
    </row>
    <row r="697" spans="1:6" ht="14.25" customHeight="1" x14ac:dyDescent="0.2">
      <c r="A697" s="18">
        <v>0</v>
      </c>
      <c r="B697" s="123">
        <v>178</v>
      </c>
      <c r="C697" s="123" t="s">
        <v>7217</v>
      </c>
      <c r="D697" s="118">
        <v>44889</v>
      </c>
      <c r="E697" s="123">
        <v>2</v>
      </c>
      <c r="F697" s="18">
        <v>81112</v>
      </c>
    </row>
    <row r="698" spans="1:6" ht="14.25" customHeight="1" x14ac:dyDescent="0.2">
      <c r="A698" s="18">
        <v>0</v>
      </c>
      <c r="B698" s="123"/>
      <c r="C698" s="123">
        <v>1</v>
      </c>
      <c r="D698" s="123">
        <v>2</v>
      </c>
      <c r="E698" s="123">
        <v>2</v>
      </c>
    </row>
    <row r="699" spans="1:6" ht="14.25" customHeight="1" x14ac:dyDescent="0.2">
      <c r="A699" s="18">
        <v>0</v>
      </c>
      <c r="B699" s="123"/>
      <c r="C699" s="123" t="s">
        <v>7190</v>
      </c>
      <c r="D699" s="123">
        <v>11</v>
      </c>
      <c r="E699" s="123" t="s">
        <v>7178</v>
      </c>
      <c r="F699" s="18">
        <v>8</v>
      </c>
    </row>
    <row r="700" spans="1:6" ht="14.25" customHeight="1" x14ac:dyDescent="0.2">
      <c r="B700" s="123"/>
      <c r="C700" s="123"/>
      <c r="D700" s="123"/>
      <c r="E700" s="123"/>
    </row>
    <row r="701" spans="1:6" ht="14.25" customHeight="1" x14ac:dyDescent="0.2">
      <c r="A701" s="18">
        <v>0</v>
      </c>
      <c r="B701" s="123" t="s">
        <v>101</v>
      </c>
      <c r="C701" s="123">
        <v>26</v>
      </c>
      <c r="D701" s="123"/>
      <c r="E701" s="123" t="s">
        <v>101</v>
      </c>
      <c r="F701" s="18">
        <v>6</v>
      </c>
    </row>
    <row r="702" spans="1:6" ht="14.25" customHeight="1" x14ac:dyDescent="0.2">
      <c r="A702" s="18">
        <v>0</v>
      </c>
      <c r="B702" s="123"/>
      <c r="C702" s="123">
        <v>1</v>
      </c>
      <c r="D702" s="123">
        <v>36</v>
      </c>
      <c r="E702" s="123" t="s">
        <v>7164</v>
      </c>
      <c r="F702" s="18" t="s">
        <v>101</v>
      </c>
    </row>
    <row r="703" spans="1:6" ht="14.25" customHeight="1" x14ac:dyDescent="0.2">
      <c r="B703" s="123"/>
      <c r="C703" s="123"/>
      <c r="D703" s="123"/>
      <c r="E703" s="123"/>
    </row>
    <row r="704" spans="1:6" ht="14.25" customHeight="1" x14ac:dyDescent="0.2">
      <c r="A704" s="18">
        <v>0</v>
      </c>
      <c r="B704" s="123"/>
      <c r="C704" s="123" t="s">
        <v>7185</v>
      </c>
      <c r="D704" s="123">
        <v>1112</v>
      </c>
      <c r="E704" s="123" t="s">
        <v>7164</v>
      </c>
      <c r="F704" s="18">
        <v>67</v>
      </c>
    </row>
    <row r="705" spans="1:6" ht="14.25" customHeight="1" x14ac:dyDescent="0.2">
      <c r="A705" s="18">
        <v>0</v>
      </c>
      <c r="B705" s="123">
        <v>10</v>
      </c>
      <c r="C705" s="123" t="s">
        <v>125</v>
      </c>
      <c r="D705" s="123">
        <v>2</v>
      </c>
      <c r="E705" s="123" t="s">
        <v>7169</v>
      </c>
      <c r="F705" s="18">
        <v>8</v>
      </c>
    </row>
    <row r="706" spans="1:6" ht="14.25" customHeight="1" x14ac:dyDescent="0.2">
      <c r="B706" s="123"/>
      <c r="C706" s="123"/>
      <c r="D706" s="123"/>
      <c r="E706" s="123"/>
    </row>
    <row r="707" spans="1:6" ht="14.25" customHeight="1" x14ac:dyDescent="0.2">
      <c r="B707" s="123"/>
      <c r="C707" s="123"/>
      <c r="D707" s="123"/>
      <c r="E707" s="123"/>
    </row>
    <row r="708" spans="1:6" ht="14.25" customHeight="1" x14ac:dyDescent="0.2">
      <c r="A708" s="18">
        <v>0</v>
      </c>
      <c r="B708" s="123" t="s">
        <v>101</v>
      </c>
      <c r="C708" s="123" t="s">
        <v>125</v>
      </c>
      <c r="D708" s="123"/>
      <c r="E708" s="123" t="s">
        <v>7167</v>
      </c>
      <c r="F708" s="18">
        <v>13</v>
      </c>
    </row>
    <row r="709" spans="1:6" ht="14.25" customHeight="1" x14ac:dyDescent="0.2">
      <c r="A709" s="18">
        <v>0</v>
      </c>
      <c r="B709" s="123"/>
      <c r="C709" s="123" t="s">
        <v>7168</v>
      </c>
      <c r="D709" s="123">
        <v>2</v>
      </c>
      <c r="E709" s="123" t="s">
        <v>7169</v>
      </c>
      <c r="F709" s="18">
        <v>1</v>
      </c>
    </row>
    <row r="710" spans="1:6" ht="14.25" customHeight="1" x14ac:dyDescent="0.2">
      <c r="B710" s="123"/>
      <c r="C710" s="123"/>
      <c r="D710" s="123"/>
      <c r="E710" s="123"/>
    </row>
    <row r="711" spans="1:6" ht="14.25" customHeight="1" x14ac:dyDescent="0.2">
      <c r="B711" s="123"/>
      <c r="C711" s="123"/>
      <c r="D711" s="123"/>
      <c r="E711" s="123"/>
    </row>
    <row r="712" spans="1:6" ht="14.25" customHeight="1" x14ac:dyDescent="0.2">
      <c r="A712" s="18">
        <v>0</v>
      </c>
      <c r="B712" s="123">
        <v>6</v>
      </c>
      <c r="C712" s="123"/>
      <c r="D712" s="123"/>
      <c r="E712" s="123">
        <v>7</v>
      </c>
      <c r="F712" s="18">
        <v>6</v>
      </c>
    </row>
    <row r="713" spans="1:6" ht="14.25" customHeight="1" x14ac:dyDescent="0.2">
      <c r="A713" s="18">
        <v>0</v>
      </c>
      <c r="B713" s="123">
        <v>6</v>
      </c>
      <c r="C713" s="123">
        <v>2</v>
      </c>
      <c r="D713" s="123"/>
      <c r="E713" s="123" t="s">
        <v>101</v>
      </c>
      <c r="F713" s="18">
        <v>13</v>
      </c>
    </row>
    <row r="714" spans="1:6" ht="14.25" customHeight="1" x14ac:dyDescent="0.2">
      <c r="B714" s="123"/>
      <c r="C714" s="123"/>
      <c r="D714" s="123"/>
      <c r="E714" s="123"/>
    </row>
    <row r="715" spans="1:6" ht="14.25" customHeight="1" x14ac:dyDescent="0.2">
      <c r="B715" s="123"/>
      <c r="C715" s="123"/>
      <c r="D715" s="123"/>
      <c r="E715" s="123"/>
    </row>
    <row r="716" spans="1:6" ht="14.25" customHeight="1" x14ac:dyDescent="0.2">
      <c r="A716" s="18">
        <v>0</v>
      </c>
      <c r="B716" s="123"/>
      <c r="C716" s="123"/>
      <c r="D716" s="123"/>
      <c r="E716" s="123"/>
    </row>
    <row r="717" spans="1:6" ht="14.25" customHeight="1" x14ac:dyDescent="0.2">
      <c r="A717" s="18">
        <v>0</v>
      </c>
      <c r="B717" s="123"/>
      <c r="C717" s="123">
        <v>2</v>
      </c>
      <c r="D717" s="123">
        <v>2</v>
      </c>
      <c r="E717" s="123" t="s">
        <v>7164</v>
      </c>
      <c r="F717" s="18">
        <v>710</v>
      </c>
    </row>
    <row r="718" spans="1:6" ht="14.25" customHeight="1" x14ac:dyDescent="0.2">
      <c r="B718" s="123"/>
      <c r="C718" s="123"/>
      <c r="D718" s="123"/>
      <c r="E718" s="123"/>
    </row>
    <row r="719" spans="1:6" ht="14.25" customHeight="1" x14ac:dyDescent="0.2">
      <c r="A719" s="18">
        <v>0</v>
      </c>
      <c r="B719" s="123"/>
      <c r="C719" s="123"/>
      <c r="D719" s="123">
        <v>2</v>
      </c>
      <c r="E719" s="123"/>
      <c r="F719" s="18">
        <v>8</v>
      </c>
    </row>
    <row r="720" spans="1:6" ht="14.25" customHeight="1" x14ac:dyDescent="0.2">
      <c r="A720" s="18">
        <v>0</v>
      </c>
      <c r="B720" s="123"/>
      <c r="C720" s="123"/>
      <c r="D720" s="123"/>
      <c r="E720" s="123"/>
    </row>
    <row r="721" spans="1:6" ht="14.25" customHeight="1" x14ac:dyDescent="0.2">
      <c r="A721" s="18">
        <v>0</v>
      </c>
      <c r="B721" s="123">
        <v>2</v>
      </c>
      <c r="C721" s="123" t="s">
        <v>125</v>
      </c>
      <c r="D721" s="123">
        <v>2</v>
      </c>
      <c r="E721" s="123" t="s">
        <v>7184</v>
      </c>
      <c r="F721" s="18">
        <v>13</v>
      </c>
    </row>
    <row r="722" spans="1:6" ht="14.25" customHeight="1" x14ac:dyDescent="0.2">
      <c r="A722" s="18">
        <v>0</v>
      </c>
      <c r="B722" s="123" t="s">
        <v>101</v>
      </c>
      <c r="C722" s="123" t="s">
        <v>7185</v>
      </c>
      <c r="D722" s="123">
        <v>12</v>
      </c>
      <c r="E722" s="123" t="s">
        <v>101</v>
      </c>
    </row>
    <row r="723" spans="1:6" ht="14.25" customHeight="1" x14ac:dyDescent="0.2">
      <c r="A723" s="18">
        <v>0</v>
      </c>
      <c r="B723" s="123">
        <v>678</v>
      </c>
      <c r="C723" s="123" t="s">
        <v>7185</v>
      </c>
      <c r="D723" s="123">
        <v>12</v>
      </c>
      <c r="E723" s="123" t="s">
        <v>7178</v>
      </c>
      <c r="F723" s="18">
        <v>6</v>
      </c>
    </row>
    <row r="724" spans="1:6" ht="14.25" customHeight="1" x14ac:dyDescent="0.2">
      <c r="A724" s="18">
        <v>0</v>
      </c>
      <c r="B724" s="123" t="s">
        <v>101</v>
      </c>
      <c r="C724" s="123" t="s">
        <v>7205</v>
      </c>
      <c r="D724" s="123">
        <v>26</v>
      </c>
      <c r="E724" s="123" t="s">
        <v>7169</v>
      </c>
      <c r="F724" s="18">
        <v>8</v>
      </c>
    </row>
    <row r="725" spans="1:6" ht="14.25" customHeight="1" x14ac:dyDescent="0.2">
      <c r="A725" s="18">
        <v>0</v>
      </c>
      <c r="B725" s="123">
        <v>6</v>
      </c>
      <c r="C725" s="123" t="s">
        <v>125</v>
      </c>
      <c r="D725" s="123">
        <v>2</v>
      </c>
      <c r="E725" s="123">
        <v>12</v>
      </c>
      <c r="F725" s="18">
        <v>2</v>
      </c>
    </row>
    <row r="726" spans="1:6" ht="14.25" customHeight="1" x14ac:dyDescent="0.2">
      <c r="A726" s="18">
        <v>0</v>
      </c>
      <c r="B726" s="123" t="s">
        <v>101</v>
      </c>
      <c r="C726" s="123" t="s">
        <v>1248</v>
      </c>
      <c r="D726" s="123">
        <v>26</v>
      </c>
      <c r="E726" s="123">
        <v>1</v>
      </c>
      <c r="F726" s="18">
        <v>8</v>
      </c>
    </row>
    <row r="727" spans="1:6" ht="14.25" customHeight="1" x14ac:dyDescent="0.2">
      <c r="A727" s="18">
        <v>0</v>
      </c>
      <c r="B727" s="123">
        <v>6</v>
      </c>
      <c r="C727" s="123" t="s">
        <v>7168</v>
      </c>
      <c r="D727" s="123">
        <v>26</v>
      </c>
      <c r="E727" s="123" t="s">
        <v>7164</v>
      </c>
      <c r="F727" s="18">
        <v>13</v>
      </c>
    </row>
    <row r="728" spans="1:6" ht="14.25" customHeight="1" x14ac:dyDescent="0.2">
      <c r="A728" s="18">
        <v>0</v>
      </c>
      <c r="B728" s="123"/>
      <c r="C728" s="123"/>
      <c r="D728" s="123"/>
      <c r="E728" s="123"/>
    </row>
    <row r="729" spans="1:6" ht="14.25" customHeight="1" x14ac:dyDescent="0.2">
      <c r="A729" s="18">
        <v>0</v>
      </c>
      <c r="B729" s="123">
        <v>6</v>
      </c>
      <c r="C729" s="123"/>
      <c r="D729" s="123">
        <v>1</v>
      </c>
      <c r="E729" s="123" t="s">
        <v>101</v>
      </c>
      <c r="F729" s="18">
        <v>13</v>
      </c>
    </row>
    <row r="730" spans="1:6" ht="14.25" customHeight="1" x14ac:dyDescent="0.2">
      <c r="A730" s="18">
        <v>0</v>
      </c>
      <c r="B730" s="123"/>
      <c r="C730" s="123"/>
      <c r="D730" s="123"/>
      <c r="E730" s="123"/>
    </row>
    <row r="731" spans="1:6" ht="14.25" customHeight="1" x14ac:dyDescent="0.2">
      <c r="A731" s="18">
        <v>0</v>
      </c>
      <c r="B731" s="123"/>
      <c r="C731" s="123"/>
      <c r="D731" s="123"/>
      <c r="E731" s="123"/>
    </row>
    <row r="732" spans="1:6" ht="14.25" customHeight="1" x14ac:dyDescent="0.2">
      <c r="A732" s="18">
        <v>0</v>
      </c>
      <c r="B732" s="123" t="s">
        <v>101</v>
      </c>
      <c r="C732" s="123">
        <v>13611</v>
      </c>
      <c r="D732" s="123">
        <v>2</v>
      </c>
      <c r="E732" s="118">
        <v>44838</v>
      </c>
      <c r="F732" s="18">
        <v>38</v>
      </c>
    </row>
    <row r="733" spans="1:6" ht="14.25" customHeight="1" x14ac:dyDescent="0.2">
      <c r="A733" s="18">
        <v>0</v>
      </c>
      <c r="B733" s="123" t="s">
        <v>101</v>
      </c>
      <c r="C733" s="123" t="s">
        <v>7317</v>
      </c>
      <c r="D733" s="123"/>
      <c r="E733" s="123">
        <v>2</v>
      </c>
      <c r="F733" s="18" t="s">
        <v>101</v>
      </c>
    </row>
    <row r="734" spans="1:6" ht="14.25" customHeight="1" x14ac:dyDescent="0.2">
      <c r="B734" s="123"/>
      <c r="C734" s="123"/>
      <c r="D734" s="123"/>
      <c r="E734" s="123"/>
    </row>
    <row r="735" spans="1:6" ht="14.25" customHeight="1" x14ac:dyDescent="0.2">
      <c r="A735" s="18">
        <v>0</v>
      </c>
      <c r="B735" s="123">
        <v>6</v>
      </c>
      <c r="C735" s="123" t="s">
        <v>7168</v>
      </c>
      <c r="D735" s="123">
        <v>2</v>
      </c>
      <c r="E735" s="123" t="s">
        <v>101</v>
      </c>
      <c r="F735" s="18">
        <v>3</v>
      </c>
    </row>
    <row r="736" spans="1:6" ht="14.25" customHeight="1" x14ac:dyDescent="0.2">
      <c r="A736" s="18">
        <v>0</v>
      </c>
      <c r="B736" s="123">
        <v>36</v>
      </c>
      <c r="C736" s="123">
        <v>26</v>
      </c>
      <c r="D736" s="123">
        <v>2</v>
      </c>
      <c r="E736" s="123">
        <v>2</v>
      </c>
      <c r="F736" s="18">
        <v>13</v>
      </c>
    </row>
    <row r="737" spans="1:6" ht="14.25" customHeight="1" x14ac:dyDescent="0.2">
      <c r="B737" s="123"/>
      <c r="C737" s="123"/>
      <c r="D737" s="123"/>
      <c r="E737" s="123"/>
    </row>
    <row r="738" spans="1:6" ht="14.25" customHeight="1" x14ac:dyDescent="0.2">
      <c r="A738" s="18">
        <v>0</v>
      </c>
      <c r="B738" s="123">
        <v>3</v>
      </c>
      <c r="C738" s="123" t="s">
        <v>7199</v>
      </c>
      <c r="D738" s="123">
        <v>2</v>
      </c>
      <c r="E738" s="123" t="s">
        <v>101</v>
      </c>
      <c r="F738" s="18">
        <v>7</v>
      </c>
    </row>
    <row r="739" spans="1:6" ht="14.25" customHeight="1" x14ac:dyDescent="0.2">
      <c r="A739" s="18">
        <v>0</v>
      </c>
      <c r="B739" s="123">
        <v>6</v>
      </c>
      <c r="C739" s="123" t="s">
        <v>7268</v>
      </c>
      <c r="D739" s="123"/>
      <c r="E739" s="123" t="s">
        <v>101</v>
      </c>
      <c r="F739" s="18">
        <v>2</v>
      </c>
    </row>
    <row r="740" spans="1:6" ht="14.25" customHeight="1" x14ac:dyDescent="0.2">
      <c r="A740" s="18">
        <v>0</v>
      </c>
      <c r="B740" s="123" t="s">
        <v>7262</v>
      </c>
      <c r="C740" s="123"/>
      <c r="D740" s="123">
        <v>2</v>
      </c>
      <c r="E740" s="123" t="s">
        <v>4417</v>
      </c>
      <c r="F740" s="18">
        <v>7</v>
      </c>
    </row>
    <row r="741" spans="1:6" ht="14.25" customHeight="1" x14ac:dyDescent="0.2">
      <c r="A741" s="18">
        <v>0</v>
      </c>
      <c r="B741" s="123">
        <v>2</v>
      </c>
      <c r="C741" s="123" t="s">
        <v>7308</v>
      </c>
      <c r="D741" s="123">
        <v>2</v>
      </c>
      <c r="E741" s="123">
        <v>23</v>
      </c>
      <c r="F741" s="18">
        <v>36</v>
      </c>
    </row>
    <row r="742" spans="1:6" ht="14.25" customHeight="1" x14ac:dyDescent="0.2">
      <c r="A742" s="18">
        <v>0</v>
      </c>
      <c r="B742" s="123" t="s">
        <v>7165</v>
      </c>
      <c r="C742" s="123" t="s">
        <v>101</v>
      </c>
      <c r="D742" s="123"/>
      <c r="E742" s="123">
        <v>10</v>
      </c>
      <c r="F742" s="18">
        <v>8</v>
      </c>
    </row>
    <row r="743" spans="1:6" ht="14.25" customHeight="1" x14ac:dyDescent="0.2">
      <c r="A743" s="18">
        <v>0</v>
      </c>
      <c r="B743" s="123" t="s">
        <v>7191</v>
      </c>
      <c r="C743" s="123" t="s">
        <v>7334</v>
      </c>
      <c r="D743" s="123">
        <v>123</v>
      </c>
      <c r="E743" s="123" t="s">
        <v>7192</v>
      </c>
      <c r="F743" s="18">
        <v>68</v>
      </c>
    </row>
    <row r="744" spans="1:6" ht="14.25" customHeight="1" x14ac:dyDescent="0.2">
      <c r="B744" s="123"/>
      <c r="C744" s="118"/>
      <c r="D744" s="123"/>
      <c r="E744" s="123"/>
    </row>
    <row r="745" spans="1:6" ht="14.25" customHeight="1" x14ac:dyDescent="0.2">
      <c r="A745" s="18">
        <v>0</v>
      </c>
      <c r="B745" s="123"/>
      <c r="C745" s="123"/>
      <c r="D745" s="123"/>
      <c r="E745" s="123"/>
    </row>
    <row r="746" spans="1:6" ht="14.25" customHeight="1" x14ac:dyDescent="0.2">
      <c r="A746" s="18">
        <v>0</v>
      </c>
      <c r="B746" s="123"/>
      <c r="C746" s="123"/>
      <c r="D746" s="123"/>
      <c r="E746" s="123"/>
    </row>
    <row r="747" spans="1:6" ht="14.25" customHeight="1" x14ac:dyDescent="0.2">
      <c r="B747" s="123"/>
      <c r="C747" s="123"/>
      <c r="D747" s="123"/>
      <c r="E747" s="123"/>
    </row>
    <row r="748" spans="1:6" ht="14.25" customHeight="1" x14ac:dyDescent="0.2">
      <c r="A748" s="18">
        <v>0</v>
      </c>
      <c r="B748" s="123"/>
      <c r="C748" s="123" t="s">
        <v>7168</v>
      </c>
      <c r="D748" s="123"/>
      <c r="E748" s="123"/>
      <c r="F748" s="18" t="s">
        <v>7242</v>
      </c>
    </row>
    <row r="749" spans="1:6" ht="14.25" customHeight="1" x14ac:dyDescent="0.2">
      <c r="A749" s="18">
        <v>0</v>
      </c>
      <c r="B749" s="123" t="s">
        <v>7164</v>
      </c>
      <c r="C749" s="123" t="s">
        <v>125</v>
      </c>
      <c r="D749" s="123">
        <v>2</v>
      </c>
      <c r="E749" s="123" t="s">
        <v>7169</v>
      </c>
      <c r="F749" s="18">
        <v>67</v>
      </c>
    </row>
    <row r="750" spans="1:6" ht="14.25" customHeight="1" x14ac:dyDescent="0.2">
      <c r="A750" s="18">
        <v>0</v>
      </c>
      <c r="B750" s="123" t="s">
        <v>7165</v>
      </c>
      <c r="C750" s="123">
        <v>17</v>
      </c>
      <c r="D750" s="123">
        <v>23</v>
      </c>
      <c r="E750" s="123" t="s">
        <v>7213</v>
      </c>
      <c r="F750" s="118">
        <v>44746</v>
      </c>
    </row>
    <row r="751" spans="1:6" ht="14.25" customHeight="1" x14ac:dyDescent="0.2">
      <c r="A751" s="18">
        <v>0</v>
      </c>
      <c r="B751" s="123">
        <v>67</v>
      </c>
      <c r="C751" s="118">
        <v>44777</v>
      </c>
      <c r="D751" s="123">
        <v>12711</v>
      </c>
      <c r="E751" s="123" t="s">
        <v>4417</v>
      </c>
      <c r="F751" s="18">
        <v>7</v>
      </c>
    </row>
    <row r="752" spans="1:6" ht="14.25" customHeight="1" x14ac:dyDescent="0.2">
      <c r="B752" s="123"/>
      <c r="C752" s="118"/>
      <c r="D752" s="123"/>
      <c r="E752" s="123"/>
    </row>
    <row r="753" spans="1:6" ht="14.25" customHeight="1" x14ac:dyDescent="0.2">
      <c r="A753" s="18">
        <v>0</v>
      </c>
      <c r="B753" s="123"/>
      <c r="C753" s="123">
        <v>2</v>
      </c>
      <c r="D753" s="123">
        <v>211</v>
      </c>
      <c r="E753" s="123" t="s">
        <v>101</v>
      </c>
      <c r="F753" s="18">
        <v>2</v>
      </c>
    </row>
    <row r="754" spans="1:6" ht="14.25" customHeight="1" x14ac:dyDescent="0.2">
      <c r="B754" s="123"/>
      <c r="C754" s="123"/>
      <c r="D754" s="123"/>
      <c r="E754" s="123"/>
    </row>
    <row r="755" spans="1:6" ht="14.25" customHeight="1" x14ac:dyDescent="0.2">
      <c r="A755" s="18">
        <v>0</v>
      </c>
      <c r="B755" s="123">
        <v>3610</v>
      </c>
      <c r="C755" s="123" t="s">
        <v>7335</v>
      </c>
      <c r="D755" s="123">
        <v>2</v>
      </c>
      <c r="E755" s="123" t="s">
        <v>7184</v>
      </c>
      <c r="F755" s="18">
        <v>68</v>
      </c>
    </row>
    <row r="756" spans="1:6" ht="14.25" customHeight="1" x14ac:dyDescent="0.2">
      <c r="A756" s="18">
        <v>0</v>
      </c>
      <c r="B756" s="123"/>
      <c r="C756" s="123" t="s">
        <v>125</v>
      </c>
      <c r="D756" s="123">
        <v>2</v>
      </c>
      <c r="E756" s="123" t="s">
        <v>101</v>
      </c>
      <c r="F756" s="18" t="s">
        <v>7181</v>
      </c>
    </row>
    <row r="757" spans="1:6" ht="14.25" customHeight="1" x14ac:dyDescent="0.2">
      <c r="B757" s="123"/>
      <c r="C757" s="123"/>
      <c r="D757" s="123"/>
      <c r="E757" s="123"/>
    </row>
    <row r="758" spans="1:6" ht="14.25" customHeight="1" x14ac:dyDescent="0.2">
      <c r="A758" s="18">
        <v>0</v>
      </c>
      <c r="B758" s="123" t="s">
        <v>7284</v>
      </c>
      <c r="C758" s="118">
        <v>44736</v>
      </c>
      <c r="D758" s="123">
        <v>2</v>
      </c>
      <c r="E758" s="123">
        <v>2</v>
      </c>
      <c r="F758" s="18">
        <v>6</v>
      </c>
    </row>
    <row r="759" spans="1:6" ht="14.25" customHeight="1" x14ac:dyDescent="0.2">
      <c r="A759" s="18">
        <v>0</v>
      </c>
      <c r="B759" s="119">
        <v>1756908</v>
      </c>
      <c r="C759" s="123" t="s">
        <v>125</v>
      </c>
      <c r="D759" s="123">
        <v>12310</v>
      </c>
      <c r="E759" s="123" t="s">
        <v>4417</v>
      </c>
      <c r="F759" s="18">
        <v>6</v>
      </c>
    </row>
    <row r="760" spans="1:6" ht="14.25" customHeight="1" x14ac:dyDescent="0.2">
      <c r="A760" s="18">
        <v>0</v>
      </c>
      <c r="B760" s="123" t="s">
        <v>7169</v>
      </c>
      <c r="C760" s="123">
        <v>1</v>
      </c>
      <c r="D760" s="123">
        <v>12</v>
      </c>
      <c r="E760" s="123">
        <v>23</v>
      </c>
      <c r="F760" s="18">
        <v>12</v>
      </c>
    </row>
    <row r="761" spans="1:6" ht="14.25" customHeight="1" x14ac:dyDescent="0.2">
      <c r="A761" s="18">
        <v>0</v>
      </c>
      <c r="B761" s="123">
        <v>2</v>
      </c>
      <c r="C761" s="123">
        <v>2</v>
      </c>
      <c r="D761" s="123" t="s">
        <v>7238</v>
      </c>
      <c r="E761" s="123">
        <v>238</v>
      </c>
      <c r="F761" s="18">
        <v>2</v>
      </c>
    </row>
    <row r="762" spans="1:6" ht="14.25" customHeight="1" x14ac:dyDescent="0.2">
      <c r="A762" s="18">
        <v>0</v>
      </c>
      <c r="B762" s="123"/>
      <c r="C762" s="123"/>
      <c r="D762" s="123"/>
      <c r="E762" s="123"/>
    </row>
    <row r="763" spans="1:6" ht="14.25" customHeight="1" x14ac:dyDescent="0.2">
      <c r="A763" s="18">
        <v>0</v>
      </c>
      <c r="B763" s="123" t="s">
        <v>7192</v>
      </c>
      <c r="C763" s="123" t="s">
        <v>7268</v>
      </c>
      <c r="D763" s="123">
        <v>2</v>
      </c>
      <c r="E763" s="123" t="s">
        <v>7178</v>
      </c>
      <c r="F763" s="18">
        <v>13</v>
      </c>
    </row>
    <row r="764" spans="1:6" ht="14.25" customHeight="1" x14ac:dyDescent="0.2">
      <c r="A764" s="18">
        <v>0</v>
      </c>
      <c r="B764" s="123" t="s">
        <v>7225</v>
      </c>
      <c r="C764" s="123" t="s">
        <v>125</v>
      </c>
      <c r="D764" s="123">
        <v>2</v>
      </c>
      <c r="E764" s="123"/>
      <c r="F764" s="18">
        <v>13</v>
      </c>
    </row>
    <row r="765" spans="1:6" ht="14.25" customHeight="1" x14ac:dyDescent="0.2">
      <c r="A765" s="18">
        <v>0</v>
      </c>
      <c r="B765" s="123"/>
      <c r="C765" s="123"/>
      <c r="D765" s="123"/>
      <c r="E765" s="123"/>
    </row>
    <row r="766" spans="1:6" ht="14.25" customHeight="1" x14ac:dyDescent="0.2">
      <c r="B766" s="123"/>
      <c r="C766" s="123"/>
      <c r="D766" s="123"/>
      <c r="E766" s="123"/>
    </row>
    <row r="767" spans="1:6" ht="14.25" customHeight="1" x14ac:dyDescent="0.2">
      <c r="A767" s="18">
        <v>0</v>
      </c>
      <c r="B767" s="123">
        <v>2</v>
      </c>
      <c r="C767" s="123" t="s">
        <v>1248</v>
      </c>
      <c r="D767" s="123"/>
      <c r="E767" s="123">
        <v>2</v>
      </c>
      <c r="F767" s="18">
        <v>6</v>
      </c>
    </row>
    <row r="768" spans="1:6" ht="14.25" customHeight="1" x14ac:dyDescent="0.2">
      <c r="A768" s="18">
        <v>0</v>
      </c>
      <c r="B768" s="123" t="s">
        <v>7225</v>
      </c>
      <c r="C768" s="123" t="s">
        <v>125</v>
      </c>
      <c r="D768" s="123">
        <v>2</v>
      </c>
      <c r="E768" s="123">
        <v>6</v>
      </c>
      <c r="F768" s="18" t="s">
        <v>7178</v>
      </c>
    </row>
    <row r="769" spans="1:6" ht="14.25" customHeight="1" x14ac:dyDescent="0.2">
      <c r="A769" s="18">
        <v>0</v>
      </c>
      <c r="B769" s="123">
        <v>6</v>
      </c>
      <c r="C769" s="123" t="s">
        <v>7185</v>
      </c>
      <c r="D769" s="123">
        <v>2</v>
      </c>
      <c r="E769" s="123" t="s">
        <v>101</v>
      </c>
      <c r="F769" s="18" t="s">
        <v>101</v>
      </c>
    </row>
    <row r="770" spans="1:6" ht="14.25" customHeight="1" x14ac:dyDescent="0.2">
      <c r="A770" s="18">
        <v>0</v>
      </c>
      <c r="B770" s="123"/>
      <c r="C770" s="123"/>
      <c r="D770" s="123"/>
      <c r="E770" s="123"/>
    </row>
    <row r="771" spans="1:6" ht="14.25" customHeight="1" x14ac:dyDescent="0.2">
      <c r="A771" s="18">
        <v>0</v>
      </c>
      <c r="B771" s="123">
        <v>3</v>
      </c>
      <c r="C771" s="123" t="s">
        <v>7262</v>
      </c>
      <c r="D771" s="123">
        <v>23</v>
      </c>
      <c r="E771" s="123" t="s">
        <v>101</v>
      </c>
      <c r="F771" s="18" t="s">
        <v>101</v>
      </c>
    </row>
    <row r="772" spans="1:6" ht="14.25" customHeight="1" x14ac:dyDescent="0.2">
      <c r="A772" s="18">
        <v>0</v>
      </c>
      <c r="B772" s="123" t="s">
        <v>101</v>
      </c>
      <c r="C772" s="123">
        <v>1</v>
      </c>
      <c r="D772" s="123">
        <v>2</v>
      </c>
      <c r="E772" s="123"/>
    </row>
    <row r="773" spans="1:6" ht="14.25" customHeight="1" x14ac:dyDescent="0.2">
      <c r="B773" s="123"/>
      <c r="C773" s="123"/>
      <c r="D773" s="123"/>
      <c r="E773" s="123"/>
    </row>
    <row r="774" spans="1:6" ht="14.25" customHeight="1" x14ac:dyDescent="0.2">
      <c r="A774" s="18">
        <v>0</v>
      </c>
      <c r="B774" s="123" t="s">
        <v>7169</v>
      </c>
      <c r="C774" s="123" t="s">
        <v>7212</v>
      </c>
      <c r="D774" s="123"/>
      <c r="E774" s="123" t="s">
        <v>7165</v>
      </c>
      <c r="F774" s="18">
        <v>8</v>
      </c>
    </row>
    <row r="775" spans="1:6" ht="14.25" customHeight="1" x14ac:dyDescent="0.2">
      <c r="A775" s="18">
        <v>0</v>
      </c>
      <c r="B775" s="123"/>
      <c r="C775" s="123"/>
      <c r="D775" s="123"/>
      <c r="E775" s="123"/>
    </row>
    <row r="776" spans="1:6" ht="14.25" customHeight="1" x14ac:dyDescent="0.2">
      <c r="A776" s="18">
        <v>0</v>
      </c>
      <c r="B776" s="123" t="s">
        <v>7188</v>
      </c>
      <c r="C776" s="123" t="s">
        <v>7212</v>
      </c>
      <c r="D776" s="123">
        <v>123</v>
      </c>
      <c r="E776" s="123" t="s">
        <v>7213</v>
      </c>
      <c r="F776" s="18">
        <v>13</v>
      </c>
    </row>
    <row r="777" spans="1:6" ht="14.25" customHeight="1" x14ac:dyDescent="0.2">
      <c r="A777" s="18">
        <v>0</v>
      </c>
      <c r="B777" s="123">
        <v>710</v>
      </c>
      <c r="C777" s="123" t="s">
        <v>125</v>
      </c>
      <c r="D777" s="123">
        <v>2</v>
      </c>
      <c r="E777" s="123" t="s">
        <v>101</v>
      </c>
      <c r="F777" s="18">
        <v>13</v>
      </c>
    </row>
    <row r="778" spans="1:6" ht="14.25" customHeight="1" x14ac:dyDescent="0.2">
      <c r="B778" s="123"/>
      <c r="C778" s="123"/>
      <c r="D778" s="123"/>
      <c r="E778" s="123"/>
    </row>
    <row r="779" spans="1:6" ht="14.25" customHeight="1" x14ac:dyDescent="0.2">
      <c r="A779" s="18">
        <v>0</v>
      </c>
      <c r="B779" s="123" t="s">
        <v>7336</v>
      </c>
      <c r="C779" s="123" t="s">
        <v>7240</v>
      </c>
      <c r="D779" s="123">
        <v>23</v>
      </c>
      <c r="E779" s="123" t="s">
        <v>7178</v>
      </c>
      <c r="F779" s="18" t="s">
        <v>7242</v>
      </c>
    </row>
    <row r="780" spans="1:6" ht="14.25" customHeight="1" x14ac:dyDescent="0.2">
      <c r="B780" s="123"/>
      <c r="C780" s="123"/>
      <c r="D780" s="123"/>
      <c r="E780" s="123"/>
    </row>
    <row r="781" spans="1:6" ht="14.25" customHeight="1" x14ac:dyDescent="0.2">
      <c r="A781" s="18">
        <v>0</v>
      </c>
      <c r="B781" s="123"/>
      <c r="C781" s="123"/>
      <c r="D781" s="123" t="s">
        <v>7337</v>
      </c>
      <c r="E781" s="123" t="s">
        <v>101</v>
      </c>
      <c r="F781" s="18">
        <v>6</v>
      </c>
    </row>
    <row r="782" spans="1:6" ht="14.25" customHeight="1" x14ac:dyDescent="0.2">
      <c r="B782" s="123"/>
      <c r="C782" s="123"/>
      <c r="D782" s="123"/>
      <c r="E782" s="123"/>
    </row>
    <row r="783" spans="1:6" ht="14.25" customHeight="1" x14ac:dyDescent="0.2">
      <c r="A783" s="18">
        <v>0</v>
      </c>
      <c r="B783" s="123" t="s">
        <v>101</v>
      </c>
      <c r="C783" s="123" t="s">
        <v>7240</v>
      </c>
      <c r="D783" s="123">
        <v>2</v>
      </c>
      <c r="E783" s="123" t="s">
        <v>7164</v>
      </c>
      <c r="F783" s="18">
        <v>12</v>
      </c>
    </row>
    <row r="784" spans="1:6" ht="14.25" customHeight="1" x14ac:dyDescent="0.2">
      <c r="A784" s="18">
        <v>0</v>
      </c>
      <c r="B784" s="123">
        <v>67</v>
      </c>
      <c r="C784" s="123" t="s">
        <v>7235</v>
      </c>
      <c r="D784" s="123">
        <v>12</v>
      </c>
      <c r="E784" s="123" t="s">
        <v>7169</v>
      </c>
      <c r="F784" s="18">
        <v>67</v>
      </c>
    </row>
    <row r="785" spans="1:6" ht="14.25" customHeight="1" x14ac:dyDescent="0.2">
      <c r="A785" s="18">
        <v>0</v>
      </c>
      <c r="B785" s="123">
        <v>310</v>
      </c>
      <c r="C785" s="123">
        <v>37811</v>
      </c>
      <c r="D785" s="123">
        <v>2610</v>
      </c>
      <c r="E785" s="123" t="s">
        <v>4417</v>
      </c>
      <c r="F785" s="18" t="s">
        <v>7242</v>
      </c>
    </row>
    <row r="786" spans="1:6" ht="14.25" customHeight="1" x14ac:dyDescent="0.2">
      <c r="B786" s="123"/>
      <c r="C786" s="123"/>
      <c r="D786" s="123"/>
      <c r="E786" s="123"/>
    </row>
    <row r="787" spans="1:6" ht="14.25" customHeight="1" x14ac:dyDescent="0.2">
      <c r="A787" s="18">
        <v>0</v>
      </c>
      <c r="B787" s="123"/>
      <c r="C787" s="123">
        <v>2</v>
      </c>
      <c r="D787" s="123">
        <v>2</v>
      </c>
      <c r="E787" s="123">
        <v>8</v>
      </c>
      <c r="F787" s="18" t="s">
        <v>2707</v>
      </c>
    </row>
    <row r="788" spans="1:6" ht="14.25" customHeight="1" x14ac:dyDescent="0.2">
      <c r="B788" s="123"/>
      <c r="C788" s="123"/>
      <c r="D788" s="123"/>
      <c r="E788" s="123"/>
    </row>
    <row r="789" spans="1:6" ht="14.25" customHeight="1" x14ac:dyDescent="0.2">
      <c r="A789" s="18">
        <v>0</v>
      </c>
      <c r="B789" s="123">
        <v>6</v>
      </c>
      <c r="C789" s="123"/>
      <c r="D789" s="123">
        <v>2</v>
      </c>
      <c r="E789" s="123">
        <v>137</v>
      </c>
      <c r="F789" s="18">
        <v>12</v>
      </c>
    </row>
    <row r="790" spans="1:6" ht="14.25" customHeight="1" x14ac:dyDescent="0.2">
      <c r="B790" s="123"/>
      <c r="C790" s="123"/>
      <c r="D790" s="123"/>
      <c r="E790" s="123"/>
    </row>
    <row r="791" spans="1:6" ht="14.25" customHeight="1" x14ac:dyDescent="0.2">
      <c r="A791" s="18">
        <v>0</v>
      </c>
      <c r="B791" s="123" t="s">
        <v>7174</v>
      </c>
      <c r="C791" s="123" t="s">
        <v>7168</v>
      </c>
      <c r="D791" s="123"/>
      <c r="E791" s="123">
        <v>2</v>
      </c>
      <c r="F791" s="18">
        <v>7</v>
      </c>
    </row>
    <row r="792" spans="1:6" ht="14.25" customHeight="1" x14ac:dyDescent="0.2">
      <c r="A792" s="18">
        <v>0</v>
      </c>
      <c r="B792" s="123">
        <v>12</v>
      </c>
      <c r="C792" s="123">
        <v>1212</v>
      </c>
      <c r="D792" s="123">
        <v>2</v>
      </c>
      <c r="E792" s="123" t="s">
        <v>7169</v>
      </c>
      <c r="F792" s="18">
        <v>13</v>
      </c>
    </row>
    <row r="793" spans="1:6" ht="14.25" customHeight="1" x14ac:dyDescent="0.2">
      <c r="B793" s="123"/>
      <c r="C793" s="123"/>
      <c r="D793" s="123"/>
      <c r="E793" s="123"/>
    </row>
    <row r="794" spans="1:6" ht="14.25" customHeight="1" x14ac:dyDescent="0.2">
      <c r="B794" s="123"/>
      <c r="C794" s="123"/>
      <c r="D794" s="123"/>
      <c r="E794" s="123"/>
    </row>
    <row r="795" spans="1:6" ht="14.25" customHeight="1" x14ac:dyDescent="0.2">
      <c r="B795" s="123"/>
      <c r="C795" s="123"/>
      <c r="D795" s="123"/>
      <c r="E795" s="123"/>
    </row>
    <row r="796" spans="1:6" ht="14.25" customHeight="1" x14ac:dyDescent="0.2">
      <c r="B796" s="123"/>
      <c r="C796" s="123"/>
      <c r="D796" s="123"/>
      <c r="E796" s="123"/>
    </row>
    <row r="797" spans="1:6" ht="14.25" customHeight="1" x14ac:dyDescent="0.2">
      <c r="A797" s="18">
        <v>0</v>
      </c>
      <c r="B797" s="123"/>
      <c r="C797" s="123"/>
      <c r="D797" s="123"/>
      <c r="E797" s="123"/>
    </row>
    <row r="798" spans="1:6" ht="14.25" customHeight="1" x14ac:dyDescent="0.2">
      <c r="A798" s="18">
        <v>0</v>
      </c>
      <c r="B798" s="123">
        <v>6</v>
      </c>
      <c r="C798" s="123">
        <v>610</v>
      </c>
      <c r="D798" s="123"/>
      <c r="E798" s="123" t="s">
        <v>7340</v>
      </c>
      <c r="F798" s="18">
        <v>6</v>
      </c>
    </row>
    <row r="799" spans="1:6" ht="14.25" customHeight="1" x14ac:dyDescent="0.2">
      <c r="A799" s="18">
        <v>0</v>
      </c>
      <c r="B799" s="123">
        <v>367</v>
      </c>
      <c r="C799" s="123" t="s">
        <v>7174</v>
      </c>
      <c r="D799" s="123">
        <v>2</v>
      </c>
      <c r="E799" s="123"/>
      <c r="F799" s="18">
        <v>712</v>
      </c>
    </row>
    <row r="800" spans="1:6" ht="14.25" customHeight="1" x14ac:dyDescent="0.2">
      <c r="A800" s="18">
        <v>0</v>
      </c>
      <c r="B800" s="123">
        <v>2</v>
      </c>
      <c r="C800" s="123">
        <v>1</v>
      </c>
      <c r="D800" s="123"/>
      <c r="E800" s="123"/>
    </row>
    <row r="801" spans="1:6" ht="14.25" customHeight="1" x14ac:dyDescent="0.2">
      <c r="B801" s="123"/>
      <c r="C801" s="123"/>
      <c r="D801" s="123"/>
      <c r="E801" s="123"/>
    </row>
    <row r="802" spans="1:6" ht="14.25" customHeight="1" x14ac:dyDescent="0.2">
      <c r="B802" s="123"/>
      <c r="C802" s="123"/>
      <c r="D802" s="123"/>
      <c r="E802" s="123"/>
    </row>
    <row r="803" spans="1:6" ht="14.25" customHeight="1" x14ac:dyDescent="0.2">
      <c r="B803" s="123"/>
      <c r="C803" s="123"/>
      <c r="D803" s="123"/>
      <c r="E803" s="123"/>
    </row>
    <row r="804" spans="1:6" ht="14.25" customHeight="1" x14ac:dyDescent="0.2">
      <c r="B804" s="123"/>
      <c r="C804" s="123"/>
      <c r="D804" s="123"/>
      <c r="E804" s="123"/>
    </row>
    <row r="805" spans="1:6" ht="14.25" customHeight="1" x14ac:dyDescent="0.2">
      <c r="B805" s="123"/>
      <c r="C805" s="123"/>
      <c r="D805" s="123"/>
      <c r="E805" s="123"/>
    </row>
    <row r="806" spans="1:6" ht="14.25" customHeight="1" x14ac:dyDescent="0.2">
      <c r="A806" s="18">
        <v>0</v>
      </c>
      <c r="B806" s="123">
        <v>16</v>
      </c>
      <c r="C806" s="123" t="s">
        <v>125</v>
      </c>
      <c r="D806" s="123">
        <v>2</v>
      </c>
      <c r="E806" s="123" t="s">
        <v>101</v>
      </c>
      <c r="F806" s="18" t="s">
        <v>2707</v>
      </c>
    </row>
    <row r="807" spans="1:6" ht="14.25" customHeight="1" x14ac:dyDescent="0.2">
      <c r="A807" s="18">
        <v>0</v>
      </c>
      <c r="B807" s="123" t="s">
        <v>101</v>
      </c>
      <c r="C807" s="123">
        <v>1</v>
      </c>
      <c r="D807" s="123">
        <v>2</v>
      </c>
      <c r="E807" s="123"/>
    </row>
    <row r="808" spans="1:6" ht="14.25" customHeight="1" x14ac:dyDescent="0.2">
      <c r="A808" s="18">
        <v>0</v>
      </c>
      <c r="B808" s="123">
        <v>6</v>
      </c>
      <c r="C808" s="123" t="s">
        <v>125</v>
      </c>
      <c r="D808" s="123">
        <v>2</v>
      </c>
      <c r="E808" s="123">
        <v>6</v>
      </c>
      <c r="F808" s="18">
        <v>13</v>
      </c>
    </row>
    <row r="809" spans="1:6" ht="14.25" customHeight="1" x14ac:dyDescent="0.2">
      <c r="B809" s="123"/>
      <c r="C809" s="123"/>
      <c r="D809" s="123"/>
      <c r="E809" s="123"/>
    </row>
    <row r="810" spans="1:6" ht="14.25" customHeight="1" x14ac:dyDescent="0.2">
      <c r="A810" s="18">
        <v>0</v>
      </c>
      <c r="B810" s="123">
        <v>6</v>
      </c>
      <c r="C810" s="123" t="s">
        <v>7285</v>
      </c>
      <c r="D810" s="123">
        <v>2</v>
      </c>
      <c r="E810" s="123" t="s">
        <v>125</v>
      </c>
      <c r="F810" s="18" t="s">
        <v>101</v>
      </c>
    </row>
    <row r="811" spans="1:6" ht="14.25" customHeight="1" x14ac:dyDescent="0.2">
      <c r="A811" s="18">
        <v>0</v>
      </c>
      <c r="B811" s="118">
        <v>44716</v>
      </c>
      <c r="C811" s="123" t="s">
        <v>125</v>
      </c>
      <c r="D811" s="123">
        <v>2</v>
      </c>
      <c r="E811" s="123" t="s">
        <v>101</v>
      </c>
      <c r="F811" s="18">
        <v>8</v>
      </c>
    </row>
    <row r="812" spans="1:6" ht="14.25" customHeight="1" x14ac:dyDescent="0.2">
      <c r="A812" s="18">
        <v>0</v>
      </c>
      <c r="B812" s="123" t="s">
        <v>101</v>
      </c>
      <c r="C812" s="123" t="s">
        <v>125</v>
      </c>
      <c r="D812" s="123"/>
      <c r="E812" s="123" t="s">
        <v>7181</v>
      </c>
      <c r="F812" s="18">
        <v>7</v>
      </c>
    </row>
    <row r="813" spans="1:6" ht="14.25" customHeight="1" x14ac:dyDescent="0.2">
      <c r="B813" s="123"/>
      <c r="C813" s="123"/>
      <c r="D813" s="123"/>
      <c r="E813" s="123"/>
    </row>
    <row r="814" spans="1:6" ht="14.25" customHeight="1" x14ac:dyDescent="0.2">
      <c r="A814" s="18">
        <v>0</v>
      </c>
      <c r="B814" s="123" t="s">
        <v>101</v>
      </c>
      <c r="C814" s="122">
        <v>38851</v>
      </c>
      <c r="D814" s="123"/>
      <c r="E814" s="123" t="s">
        <v>7178</v>
      </c>
    </row>
    <row r="815" spans="1:6" ht="14.25" customHeight="1" x14ac:dyDescent="0.2">
      <c r="A815" s="18">
        <v>0</v>
      </c>
      <c r="B815" s="123">
        <v>3</v>
      </c>
      <c r="C815" s="123" t="s">
        <v>7187</v>
      </c>
      <c r="D815" s="123">
        <v>211</v>
      </c>
      <c r="E815" s="123" t="s">
        <v>7181</v>
      </c>
      <c r="F815" s="18" t="s">
        <v>7242</v>
      </c>
    </row>
    <row r="816" spans="1:6" ht="14.25" customHeight="1" x14ac:dyDescent="0.2">
      <c r="A816" s="18">
        <v>0</v>
      </c>
      <c r="B816" s="123" t="s">
        <v>101</v>
      </c>
      <c r="C816" s="123" t="s">
        <v>7169</v>
      </c>
      <c r="D816" s="123">
        <v>2</v>
      </c>
      <c r="E816" s="123">
        <v>23</v>
      </c>
      <c r="F816" s="18">
        <v>3</v>
      </c>
    </row>
    <row r="817" spans="1:6" ht="14.25" customHeight="1" x14ac:dyDescent="0.2">
      <c r="A817" s="18">
        <v>0</v>
      </c>
      <c r="B817" s="123" t="s">
        <v>101</v>
      </c>
      <c r="C817" s="123"/>
      <c r="D817" s="123"/>
      <c r="E817" s="123"/>
    </row>
    <row r="818" spans="1:6" ht="14.25" customHeight="1" x14ac:dyDescent="0.2">
      <c r="A818" s="18">
        <v>0</v>
      </c>
      <c r="B818" s="123"/>
      <c r="C818" s="123">
        <v>2312</v>
      </c>
      <c r="D818" s="123">
        <v>2</v>
      </c>
      <c r="E818" s="123" t="s">
        <v>7169</v>
      </c>
      <c r="F818" s="18">
        <v>12</v>
      </c>
    </row>
    <row r="819" spans="1:6" ht="14.25" customHeight="1" x14ac:dyDescent="0.2">
      <c r="A819" s="18">
        <v>0</v>
      </c>
      <c r="B819" s="123"/>
      <c r="C819" s="123" t="s">
        <v>125</v>
      </c>
      <c r="D819" s="123">
        <v>12</v>
      </c>
      <c r="E819" s="123" t="s">
        <v>4417</v>
      </c>
      <c r="F819" s="18">
        <v>8</v>
      </c>
    </row>
    <row r="820" spans="1:6" ht="14.25" customHeight="1" x14ac:dyDescent="0.2">
      <c r="A820" s="18">
        <v>0</v>
      </c>
      <c r="B820" s="123">
        <v>2</v>
      </c>
      <c r="C820" s="123" t="s">
        <v>7224</v>
      </c>
      <c r="D820" s="123" t="s">
        <v>7177</v>
      </c>
      <c r="E820" s="118">
        <v>44746</v>
      </c>
      <c r="F820" s="18">
        <v>6</v>
      </c>
    </row>
    <row r="821" spans="1:6" ht="14.25" customHeight="1" x14ac:dyDescent="0.2">
      <c r="B821" s="123"/>
      <c r="C821" s="123"/>
      <c r="D821" s="123"/>
      <c r="E821" s="123"/>
    </row>
    <row r="822" spans="1:6" ht="14.25" customHeight="1" x14ac:dyDescent="0.2">
      <c r="B822" s="123"/>
      <c r="C822" s="123"/>
      <c r="D822" s="123"/>
      <c r="E822" s="123"/>
    </row>
    <row r="823" spans="1:6" ht="14.25" customHeight="1" x14ac:dyDescent="0.2">
      <c r="A823" s="18">
        <v>0</v>
      </c>
      <c r="B823" s="123" t="s">
        <v>101</v>
      </c>
      <c r="C823" s="123">
        <v>2</v>
      </c>
      <c r="D823" s="123"/>
      <c r="E823" s="123">
        <v>2</v>
      </c>
      <c r="F823" s="18">
        <v>7</v>
      </c>
    </row>
    <row r="824" spans="1:6" ht="14.25" customHeight="1" x14ac:dyDescent="0.2">
      <c r="A824" s="18">
        <v>0</v>
      </c>
      <c r="B824" s="123" t="s">
        <v>7193</v>
      </c>
      <c r="C824" s="123" t="s">
        <v>7297</v>
      </c>
      <c r="D824" s="123">
        <v>123</v>
      </c>
      <c r="E824" s="123" t="s">
        <v>7165</v>
      </c>
      <c r="F824" s="18">
        <v>6</v>
      </c>
    </row>
    <row r="825" spans="1:6" ht="14.25" customHeight="1" x14ac:dyDescent="0.2">
      <c r="A825" s="18">
        <v>0</v>
      </c>
      <c r="B825" s="123">
        <v>32</v>
      </c>
      <c r="C825" s="123">
        <v>123</v>
      </c>
      <c r="D825" s="123"/>
      <c r="E825" s="123" t="s">
        <v>7178</v>
      </c>
      <c r="F825" s="18">
        <v>68</v>
      </c>
    </row>
    <row r="826" spans="1:6" ht="14.25" customHeight="1" x14ac:dyDescent="0.2">
      <c r="B826" s="123"/>
      <c r="C826" s="123"/>
      <c r="D826" s="123"/>
      <c r="E826" s="123"/>
    </row>
    <row r="827" spans="1:6" ht="14.25" customHeight="1" x14ac:dyDescent="0.2">
      <c r="A827" s="18">
        <v>0</v>
      </c>
      <c r="B827" s="123">
        <v>3</v>
      </c>
      <c r="C827" s="123" t="s">
        <v>7169</v>
      </c>
      <c r="D827" s="123">
        <v>211</v>
      </c>
      <c r="E827" s="123">
        <v>3610</v>
      </c>
      <c r="F827" s="18">
        <v>13</v>
      </c>
    </row>
    <row r="828" spans="1:6" ht="14.25" customHeight="1" x14ac:dyDescent="0.2">
      <c r="A828" s="18">
        <v>0</v>
      </c>
      <c r="B828" s="123" t="s">
        <v>7342</v>
      </c>
      <c r="C828" s="118">
        <v>44717</v>
      </c>
      <c r="D828" s="123">
        <v>26</v>
      </c>
      <c r="E828" s="123" t="s">
        <v>4417</v>
      </c>
    </row>
    <row r="829" spans="1:6" ht="14.25" customHeight="1" x14ac:dyDescent="0.2">
      <c r="A829" s="18">
        <v>0</v>
      </c>
      <c r="B829" s="123" t="s">
        <v>101</v>
      </c>
      <c r="C829" s="123" t="s">
        <v>125</v>
      </c>
      <c r="D829" s="123"/>
      <c r="E829" s="123"/>
    </row>
    <row r="830" spans="1:6" ht="14.25" customHeight="1" x14ac:dyDescent="0.2">
      <c r="A830" s="18">
        <v>0</v>
      </c>
      <c r="B830" s="123" t="s">
        <v>101</v>
      </c>
      <c r="C830" s="123" t="s">
        <v>7175</v>
      </c>
      <c r="D830" s="123">
        <v>12</v>
      </c>
      <c r="E830" s="123" t="s">
        <v>7167</v>
      </c>
      <c r="F830" s="18">
        <v>6</v>
      </c>
    </row>
    <row r="831" spans="1:6" ht="14.25" customHeight="1" x14ac:dyDescent="0.2">
      <c r="A831" s="18">
        <v>0</v>
      </c>
      <c r="B831" s="123">
        <v>138</v>
      </c>
      <c r="C831" s="123" t="s">
        <v>7185</v>
      </c>
      <c r="D831" s="123">
        <v>211</v>
      </c>
      <c r="E831" s="123" t="s">
        <v>7184</v>
      </c>
      <c r="F831" s="18" t="s">
        <v>7343</v>
      </c>
    </row>
    <row r="832" spans="1:6" ht="14.25" customHeight="1" x14ac:dyDescent="0.2">
      <c r="A832" s="18">
        <v>0</v>
      </c>
      <c r="B832" s="123"/>
      <c r="C832" s="123">
        <v>1</v>
      </c>
      <c r="D832" s="123"/>
      <c r="E832" s="123" t="s">
        <v>101</v>
      </c>
    </row>
    <row r="833" spans="1:6" ht="14.25" customHeight="1" x14ac:dyDescent="0.2">
      <c r="A833" s="18">
        <v>0</v>
      </c>
      <c r="B833" s="123"/>
      <c r="C833" s="123">
        <v>2</v>
      </c>
      <c r="D833" s="123">
        <v>123</v>
      </c>
      <c r="E833" s="123" t="s">
        <v>7178</v>
      </c>
      <c r="F833" s="18">
        <v>6</v>
      </c>
    </row>
    <row r="834" spans="1:6" ht="14.25" customHeight="1" x14ac:dyDescent="0.2">
      <c r="A834" s="18">
        <v>0</v>
      </c>
      <c r="B834" s="123">
        <v>6</v>
      </c>
      <c r="C834" s="123" t="s">
        <v>125</v>
      </c>
      <c r="D834" s="123">
        <v>2</v>
      </c>
      <c r="E834" s="123"/>
    </row>
    <row r="835" spans="1:6" ht="14.25" customHeight="1" x14ac:dyDescent="0.2">
      <c r="A835" s="18">
        <v>0</v>
      </c>
      <c r="B835" s="123">
        <v>10</v>
      </c>
      <c r="C835" s="123" t="s">
        <v>7168</v>
      </c>
      <c r="D835" s="123" t="s">
        <v>7205</v>
      </c>
      <c r="E835" s="123" t="s">
        <v>101</v>
      </c>
    </row>
    <row r="836" spans="1:6" ht="14.25" customHeight="1" x14ac:dyDescent="0.2">
      <c r="A836" s="18">
        <v>0</v>
      </c>
      <c r="B836" s="123" t="s">
        <v>7271</v>
      </c>
      <c r="C836" s="118">
        <v>44746</v>
      </c>
      <c r="D836" s="123">
        <v>23</v>
      </c>
      <c r="E836" s="123"/>
      <c r="F836" s="18" t="s">
        <v>7164</v>
      </c>
    </row>
    <row r="837" spans="1:6" ht="14.25" customHeight="1" x14ac:dyDescent="0.2">
      <c r="B837" s="123"/>
      <c r="C837" s="123"/>
      <c r="D837" s="123"/>
      <c r="E837" s="123"/>
    </row>
    <row r="838" spans="1:6" ht="14.25" customHeight="1" x14ac:dyDescent="0.2">
      <c r="A838" s="18">
        <v>0</v>
      </c>
      <c r="B838" s="123">
        <v>211</v>
      </c>
      <c r="C838" s="123">
        <v>378</v>
      </c>
      <c r="D838" s="123">
        <v>1211</v>
      </c>
      <c r="E838" s="123">
        <v>2</v>
      </c>
      <c r="F838" s="18">
        <v>67</v>
      </c>
    </row>
    <row r="839" spans="1:6" ht="14.25" customHeight="1" x14ac:dyDescent="0.2">
      <c r="B839" s="123"/>
      <c r="C839" s="123"/>
      <c r="D839" s="123"/>
      <c r="E839" s="123"/>
    </row>
    <row r="840" spans="1:6" ht="14.25" customHeight="1" x14ac:dyDescent="0.2">
      <c r="A840" s="18">
        <v>0</v>
      </c>
      <c r="B840" s="123"/>
      <c r="C840" s="123" t="s">
        <v>1248</v>
      </c>
      <c r="D840" s="123">
        <v>2</v>
      </c>
      <c r="E840" s="123" t="s">
        <v>101</v>
      </c>
      <c r="F840" s="18">
        <v>6</v>
      </c>
    </row>
    <row r="841" spans="1:6" ht="14.25" customHeight="1" x14ac:dyDescent="0.2">
      <c r="A841" s="18">
        <v>0</v>
      </c>
      <c r="B841" s="123"/>
      <c r="C841" s="123"/>
      <c r="D841" s="123"/>
      <c r="E841" s="123"/>
    </row>
    <row r="842" spans="1:6" ht="14.25" customHeight="1" x14ac:dyDescent="0.2">
      <c r="A842" s="18">
        <v>0</v>
      </c>
      <c r="B842" s="123">
        <v>3</v>
      </c>
      <c r="C842" s="123" t="s">
        <v>7178</v>
      </c>
      <c r="D842" s="123"/>
      <c r="E842" s="123" t="s">
        <v>101</v>
      </c>
    </row>
    <row r="843" spans="1:6" ht="14.25" customHeight="1" x14ac:dyDescent="0.2">
      <c r="A843" s="18">
        <v>0</v>
      </c>
      <c r="B843" s="123"/>
      <c r="C843" s="123"/>
      <c r="D843" s="123"/>
      <c r="E843" s="123"/>
    </row>
    <row r="844" spans="1:6" ht="14.25" customHeight="1" x14ac:dyDescent="0.2">
      <c r="B844" s="123"/>
      <c r="C844" s="123"/>
      <c r="D844" s="123"/>
      <c r="E844" s="123"/>
    </row>
    <row r="845" spans="1:6" ht="14.25" customHeight="1" x14ac:dyDescent="0.2">
      <c r="B845" s="123"/>
      <c r="C845" s="123"/>
      <c r="D845" s="123"/>
      <c r="E845" s="123"/>
    </row>
    <row r="846" spans="1:6" ht="14.25" customHeight="1" x14ac:dyDescent="0.2">
      <c r="A846" s="18">
        <v>0</v>
      </c>
      <c r="B846" s="123">
        <v>2</v>
      </c>
      <c r="C846" s="123" t="s">
        <v>7346</v>
      </c>
      <c r="D846" s="123">
        <v>12</v>
      </c>
      <c r="E846" s="123" t="s">
        <v>7166</v>
      </c>
      <c r="F846" s="18">
        <v>8</v>
      </c>
    </row>
    <row r="847" spans="1:6" ht="14.25" customHeight="1" x14ac:dyDescent="0.2">
      <c r="A847" s="18">
        <v>0</v>
      </c>
      <c r="B847" s="123">
        <v>2</v>
      </c>
      <c r="C847" s="123">
        <v>13</v>
      </c>
      <c r="D847" s="123"/>
      <c r="E847" s="123" t="s">
        <v>101</v>
      </c>
      <c r="F847" s="18">
        <v>7</v>
      </c>
    </row>
    <row r="848" spans="1:6" ht="14.25" customHeight="1" x14ac:dyDescent="0.2">
      <c r="A848" s="18">
        <v>0</v>
      </c>
      <c r="B848" s="123" t="s">
        <v>7206</v>
      </c>
      <c r="C848" s="118">
        <v>44919</v>
      </c>
      <c r="D848" s="123">
        <v>12</v>
      </c>
      <c r="E848" s="123" t="s">
        <v>7169</v>
      </c>
      <c r="F848" s="18">
        <v>68</v>
      </c>
    </row>
    <row r="849" spans="1:6" ht="14.25" customHeight="1" x14ac:dyDescent="0.2">
      <c r="B849" s="123"/>
      <c r="C849" s="123"/>
      <c r="D849" s="123"/>
      <c r="E849" s="123"/>
    </row>
    <row r="850" spans="1:6" ht="14.25" customHeight="1" x14ac:dyDescent="0.2">
      <c r="B850" s="123"/>
      <c r="C850" s="123"/>
      <c r="D850" s="123"/>
      <c r="E850" s="123"/>
    </row>
    <row r="851" spans="1:6" ht="14.25" customHeight="1" x14ac:dyDescent="0.2">
      <c r="B851" s="123"/>
      <c r="C851" s="123"/>
      <c r="D851" s="123"/>
      <c r="E851" s="123"/>
    </row>
    <row r="852" spans="1:6" ht="14.25" customHeight="1" x14ac:dyDescent="0.2">
      <c r="A852" s="18">
        <v>0</v>
      </c>
      <c r="B852" s="123">
        <v>136</v>
      </c>
      <c r="C852" s="123">
        <v>1211</v>
      </c>
      <c r="D852" s="123">
        <v>2</v>
      </c>
      <c r="E852" s="123">
        <v>2310</v>
      </c>
      <c r="F852" s="18">
        <v>13</v>
      </c>
    </row>
    <row r="853" spans="1:6" ht="14.25" customHeight="1" x14ac:dyDescent="0.2">
      <c r="B853" s="123"/>
      <c r="C853" s="123"/>
      <c r="D853" s="123"/>
      <c r="E853" s="123"/>
    </row>
    <row r="854" spans="1:6" ht="14.25" customHeight="1" x14ac:dyDescent="0.2">
      <c r="A854" s="18">
        <v>0</v>
      </c>
      <c r="B854" s="123"/>
      <c r="C854" s="123"/>
      <c r="D854" s="123"/>
      <c r="E854" s="123"/>
    </row>
    <row r="855" spans="1:6" ht="14.25" customHeight="1" x14ac:dyDescent="0.2">
      <c r="A855" s="18">
        <v>0</v>
      </c>
      <c r="B855" s="123">
        <v>10</v>
      </c>
      <c r="C855" s="123"/>
      <c r="D855" s="123"/>
      <c r="E855" s="123" t="s">
        <v>101</v>
      </c>
      <c r="F855" s="18">
        <v>6</v>
      </c>
    </row>
    <row r="856" spans="1:6" ht="14.25" customHeight="1" x14ac:dyDescent="0.2">
      <c r="A856" s="18">
        <v>0</v>
      </c>
      <c r="B856" s="123"/>
      <c r="C856" s="123" t="s">
        <v>7187</v>
      </c>
      <c r="D856" s="123">
        <v>2</v>
      </c>
      <c r="E856" s="123"/>
      <c r="F856" s="18">
        <v>7</v>
      </c>
    </row>
    <row r="857" spans="1:6" ht="14.25" customHeight="1" x14ac:dyDescent="0.2">
      <c r="A857" s="18">
        <v>0</v>
      </c>
      <c r="B857" s="123">
        <v>367</v>
      </c>
      <c r="C857" s="123">
        <v>13711</v>
      </c>
      <c r="D857" s="123">
        <v>26</v>
      </c>
      <c r="E857" s="123" t="s">
        <v>101</v>
      </c>
      <c r="F857" s="18">
        <v>8</v>
      </c>
    </row>
    <row r="858" spans="1:6" ht="14.25" customHeight="1" x14ac:dyDescent="0.2">
      <c r="B858" s="123"/>
      <c r="C858" s="123"/>
      <c r="D858" s="123"/>
      <c r="E858" s="123"/>
    </row>
    <row r="859" spans="1:6" ht="14.25" customHeight="1" x14ac:dyDescent="0.2">
      <c r="A859" s="18">
        <v>0</v>
      </c>
      <c r="B859" s="123">
        <v>3</v>
      </c>
      <c r="C859" s="123" t="s">
        <v>125</v>
      </c>
      <c r="D859" s="123">
        <v>2</v>
      </c>
      <c r="E859" s="123" t="s">
        <v>101</v>
      </c>
    </row>
    <row r="860" spans="1:6" ht="14.25" customHeight="1" x14ac:dyDescent="0.2">
      <c r="A860" s="18">
        <v>0</v>
      </c>
      <c r="B860" s="123">
        <v>23</v>
      </c>
      <c r="C860" s="123" t="s">
        <v>7185</v>
      </c>
      <c r="D860" s="123">
        <v>2</v>
      </c>
      <c r="E860" s="123" t="s">
        <v>101</v>
      </c>
      <c r="F860" s="18">
        <v>8</v>
      </c>
    </row>
    <row r="861" spans="1:6" ht="14.25" customHeight="1" x14ac:dyDescent="0.2">
      <c r="B861" s="123"/>
      <c r="C861" s="123"/>
      <c r="D861" s="123"/>
      <c r="E861" s="123"/>
    </row>
    <row r="862" spans="1:6" ht="14.25" customHeight="1" x14ac:dyDescent="0.2">
      <c r="A862" s="18">
        <v>0</v>
      </c>
      <c r="B862" s="123"/>
      <c r="C862" s="123">
        <v>2</v>
      </c>
      <c r="D862" s="123"/>
      <c r="E862" s="123">
        <v>2</v>
      </c>
      <c r="F862" s="18">
        <v>6</v>
      </c>
    </row>
    <row r="863" spans="1:6" ht="14.25" customHeight="1" x14ac:dyDescent="0.2">
      <c r="B863" s="123"/>
      <c r="C863" s="123"/>
      <c r="D863" s="123"/>
      <c r="E863" s="123"/>
    </row>
    <row r="864" spans="1:6" ht="14.25" customHeight="1" x14ac:dyDescent="0.2">
      <c r="B864" s="123"/>
      <c r="C864" s="123"/>
      <c r="D864" s="123"/>
      <c r="E864" s="123"/>
    </row>
    <row r="865" spans="1:6" ht="14.25" customHeight="1" x14ac:dyDescent="0.2">
      <c r="A865" s="18">
        <v>0</v>
      </c>
      <c r="B865" s="123"/>
      <c r="C865" s="123"/>
      <c r="D865" s="123"/>
      <c r="E865" s="123"/>
    </row>
    <row r="866" spans="1:6" ht="14.25" customHeight="1" x14ac:dyDescent="0.2">
      <c r="A866" s="18">
        <v>0</v>
      </c>
      <c r="B866" s="123"/>
      <c r="C866" s="123"/>
      <c r="D866" s="123"/>
      <c r="E866" s="123"/>
    </row>
    <row r="867" spans="1:6" ht="14.25" customHeight="1" x14ac:dyDescent="0.2">
      <c r="A867" s="18">
        <v>0</v>
      </c>
      <c r="B867" s="123">
        <v>2</v>
      </c>
      <c r="C867" s="123" t="s">
        <v>1248</v>
      </c>
      <c r="D867" s="123">
        <v>2</v>
      </c>
      <c r="E867" s="123" t="s">
        <v>101</v>
      </c>
      <c r="F867" s="18" t="s">
        <v>7164</v>
      </c>
    </row>
    <row r="868" spans="1:6" ht="14.25" customHeight="1" x14ac:dyDescent="0.2">
      <c r="A868" s="18">
        <v>0</v>
      </c>
      <c r="B868" s="123">
        <v>6</v>
      </c>
      <c r="C868" s="123" t="s">
        <v>125</v>
      </c>
      <c r="D868" s="123">
        <v>2</v>
      </c>
      <c r="E868" s="123" t="s">
        <v>7178</v>
      </c>
      <c r="F868" s="18">
        <v>12</v>
      </c>
    </row>
    <row r="869" spans="1:6" ht="14.25" customHeight="1" x14ac:dyDescent="0.2">
      <c r="B869" s="123"/>
      <c r="C869" s="123"/>
      <c r="D869" s="123"/>
      <c r="E869" s="123"/>
    </row>
    <row r="870" spans="1:6" ht="14.25" customHeight="1" x14ac:dyDescent="0.2">
      <c r="A870" s="18">
        <v>0</v>
      </c>
      <c r="B870" s="123" t="s">
        <v>7184</v>
      </c>
      <c r="C870" s="118">
        <v>44899</v>
      </c>
      <c r="D870" s="123">
        <v>2</v>
      </c>
      <c r="E870" s="123" t="s">
        <v>7169</v>
      </c>
      <c r="F870" s="18">
        <v>13</v>
      </c>
    </row>
    <row r="871" spans="1:6" ht="14.25" customHeight="1" x14ac:dyDescent="0.2">
      <c r="B871" s="123"/>
      <c r="C871" s="123"/>
      <c r="D871" s="123"/>
      <c r="E871" s="123"/>
    </row>
    <row r="872" spans="1:6" ht="14.25" customHeight="1" x14ac:dyDescent="0.2">
      <c r="B872" s="123"/>
      <c r="C872" s="123"/>
      <c r="D872" s="123"/>
      <c r="E872" s="123"/>
    </row>
    <row r="873" spans="1:6" ht="14.25" customHeight="1" x14ac:dyDescent="0.2">
      <c r="A873" s="18">
        <v>0</v>
      </c>
      <c r="B873" s="123"/>
      <c r="C873" s="123"/>
      <c r="D873" s="123"/>
      <c r="E873" s="123"/>
    </row>
    <row r="874" spans="1:6" ht="14.25" customHeight="1" x14ac:dyDescent="0.2">
      <c r="A874" s="18">
        <v>0</v>
      </c>
      <c r="B874" s="123" t="s">
        <v>7208</v>
      </c>
      <c r="C874" s="123" t="s">
        <v>7255</v>
      </c>
      <c r="D874" s="123">
        <v>2</v>
      </c>
      <c r="E874" s="123" t="s">
        <v>101</v>
      </c>
      <c r="F874" s="18">
        <v>37</v>
      </c>
    </row>
    <row r="875" spans="1:6" ht="14.25" customHeight="1" x14ac:dyDescent="0.2">
      <c r="A875" s="18">
        <v>0</v>
      </c>
      <c r="B875" s="123" t="s">
        <v>101</v>
      </c>
      <c r="C875" s="123" t="s">
        <v>101</v>
      </c>
      <c r="D875" s="123" t="s">
        <v>101</v>
      </c>
      <c r="E875" s="123" t="s">
        <v>7169</v>
      </c>
      <c r="F875" s="18">
        <v>13</v>
      </c>
    </row>
    <row r="876" spans="1:6" ht="14.25" customHeight="1" x14ac:dyDescent="0.2">
      <c r="B876" s="123"/>
      <c r="C876" s="123"/>
      <c r="D876" s="123"/>
      <c r="E876" s="123"/>
    </row>
    <row r="877" spans="1:6" ht="14.25" customHeight="1" x14ac:dyDescent="0.2">
      <c r="B877" s="123"/>
      <c r="C877" s="123"/>
      <c r="D877" s="123"/>
      <c r="E877" s="123"/>
    </row>
    <row r="878" spans="1:6" ht="14.25" customHeight="1" x14ac:dyDescent="0.2">
      <c r="A878" s="18">
        <v>0</v>
      </c>
      <c r="B878" s="123">
        <v>6</v>
      </c>
      <c r="C878" s="123">
        <v>136</v>
      </c>
      <c r="D878" s="123">
        <v>126</v>
      </c>
      <c r="E878" s="123" t="s">
        <v>7169</v>
      </c>
      <c r="F878" s="18">
        <v>68</v>
      </c>
    </row>
    <row r="879" spans="1:6" ht="14.25" customHeight="1" x14ac:dyDescent="0.2">
      <c r="A879" s="18">
        <v>0</v>
      </c>
      <c r="B879" s="123">
        <v>28</v>
      </c>
      <c r="C879" s="123">
        <v>126</v>
      </c>
      <c r="D879" s="123">
        <v>12</v>
      </c>
      <c r="E879" s="123" t="s">
        <v>7178</v>
      </c>
      <c r="F879" s="18">
        <v>13</v>
      </c>
    </row>
    <row r="880" spans="1:6" ht="14.25" customHeight="1" x14ac:dyDescent="0.2">
      <c r="A880" s="18">
        <v>0</v>
      </c>
      <c r="B880" s="123" t="s">
        <v>7213</v>
      </c>
      <c r="C880" s="123">
        <v>12671112</v>
      </c>
      <c r="D880" s="123" t="s">
        <v>7352</v>
      </c>
      <c r="E880" s="123" t="s">
        <v>7299</v>
      </c>
      <c r="F880" s="18">
        <v>13</v>
      </c>
    </row>
    <row r="881" spans="1:6" ht="14.25" customHeight="1" x14ac:dyDescent="0.2">
      <c r="A881" s="18">
        <v>0</v>
      </c>
      <c r="B881" s="123" t="s">
        <v>7213</v>
      </c>
      <c r="C881" s="123">
        <v>1</v>
      </c>
      <c r="D881" s="123">
        <v>12</v>
      </c>
      <c r="E881" s="123" t="s">
        <v>101</v>
      </c>
      <c r="F881" s="18">
        <v>13</v>
      </c>
    </row>
    <row r="882" spans="1:6" ht="14.25" customHeight="1" x14ac:dyDescent="0.2">
      <c r="A882" s="18">
        <v>0</v>
      </c>
      <c r="B882" s="123" t="s">
        <v>7189</v>
      </c>
      <c r="C882" s="123" t="s">
        <v>7353</v>
      </c>
      <c r="D882" s="123">
        <v>12711</v>
      </c>
      <c r="E882" s="123" t="s">
        <v>101</v>
      </c>
      <c r="F882" s="18">
        <v>13</v>
      </c>
    </row>
    <row r="883" spans="1:6" ht="14.25" customHeight="1" x14ac:dyDescent="0.2">
      <c r="A883" s="18">
        <v>0</v>
      </c>
      <c r="B883" s="123" t="s">
        <v>125</v>
      </c>
      <c r="C883" s="123" t="s">
        <v>7249</v>
      </c>
      <c r="D883" s="123">
        <v>2</v>
      </c>
      <c r="E883" s="123" t="s">
        <v>7354</v>
      </c>
      <c r="F883" s="18">
        <v>13</v>
      </c>
    </row>
    <row r="884" spans="1:6" ht="14.25" customHeight="1" x14ac:dyDescent="0.2">
      <c r="A884" s="18">
        <v>0</v>
      </c>
      <c r="B884" s="118">
        <v>44838</v>
      </c>
      <c r="C884" s="123">
        <v>17</v>
      </c>
      <c r="D884" s="123">
        <v>2</v>
      </c>
      <c r="E884" s="123" t="s">
        <v>101</v>
      </c>
      <c r="F884" s="18">
        <v>12</v>
      </c>
    </row>
    <row r="885" spans="1:6" ht="14.25" customHeight="1" x14ac:dyDescent="0.2">
      <c r="A885" s="18">
        <v>0</v>
      </c>
      <c r="B885" s="123" t="s">
        <v>7355</v>
      </c>
      <c r="C885" s="123">
        <v>126</v>
      </c>
      <c r="D885" s="123"/>
      <c r="E885" s="123">
        <v>3</v>
      </c>
      <c r="F885" s="18">
        <v>8</v>
      </c>
    </row>
    <row r="886" spans="1:6" ht="14.25" customHeight="1" x14ac:dyDescent="0.2">
      <c r="A886" s="18">
        <v>0</v>
      </c>
      <c r="B886" s="123"/>
      <c r="C886" s="123"/>
      <c r="D886" s="123"/>
      <c r="E886" s="123"/>
    </row>
    <row r="887" spans="1:6" ht="14.25" customHeight="1" x14ac:dyDescent="0.2">
      <c r="A887" s="18">
        <v>0</v>
      </c>
      <c r="B887" s="123">
        <v>37</v>
      </c>
      <c r="C887" s="123" t="s">
        <v>7356</v>
      </c>
      <c r="D887" s="123" t="s">
        <v>7357</v>
      </c>
      <c r="E887" s="123" t="s">
        <v>101</v>
      </c>
      <c r="F887" s="18" t="s">
        <v>125</v>
      </c>
    </row>
    <row r="888" spans="1:6" ht="14.25" customHeight="1" x14ac:dyDescent="0.2">
      <c r="B888" s="123"/>
      <c r="C888" s="123"/>
      <c r="D888" s="123"/>
      <c r="E888" s="123"/>
    </row>
    <row r="889" spans="1:6" ht="14.25" customHeight="1" x14ac:dyDescent="0.2">
      <c r="A889" s="18">
        <v>0</v>
      </c>
      <c r="B889" s="123">
        <v>12</v>
      </c>
      <c r="C889" s="123" t="s">
        <v>7228</v>
      </c>
      <c r="D889" s="123">
        <v>1267</v>
      </c>
      <c r="E889" s="123" t="s">
        <v>7235</v>
      </c>
      <c r="F889" s="18">
        <v>712</v>
      </c>
    </row>
    <row r="890" spans="1:6" ht="14.25" customHeight="1" x14ac:dyDescent="0.2">
      <c r="A890" s="18">
        <v>0</v>
      </c>
      <c r="B890" s="123">
        <v>2</v>
      </c>
      <c r="C890" s="123" t="s">
        <v>7359</v>
      </c>
      <c r="D890" s="123"/>
      <c r="E890" s="123" t="s">
        <v>101</v>
      </c>
      <c r="F890" s="18">
        <v>78</v>
      </c>
    </row>
    <row r="891" spans="1:6" ht="14.25" customHeight="1" x14ac:dyDescent="0.2">
      <c r="A891" s="18">
        <v>0</v>
      </c>
      <c r="B891" s="123"/>
      <c r="C891" s="123">
        <v>23</v>
      </c>
      <c r="D891" s="123">
        <v>2</v>
      </c>
      <c r="E891" s="123" t="s">
        <v>101</v>
      </c>
      <c r="F891" s="18" t="s">
        <v>7178</v>
      </c>
    </row>
    <row r="892" spans="1:6" ht="14.25" customHeight="1" x14ac:dyDescent="0.2">
      <c r="A892" s="18">
        <v>0</v>
      </c>
      <c r="B892" s="123">
        <v>1</v>
      </c>
      <c r="C892" s="123">
        <v>2</v>
      </c>
      <c r="D892" s="123" t="s">
        <v>125</v>
      </c>
      <c r="E892" s="123">
        <v>1</v>
      </c>
      <c r="F892" s="18">
        <v>8</v>
      </c>
    </row>
    <row r="893" spans="1:6" ht="14.25" customHeight="1" x14ac:dyDescent="0.2">
      <c r="A893" s="18">
        <v>0</v>
      </c>
      <c r="B893" s="123">
        <v>36</v>
      </c>
      <c r="C893" s="123" t="s">
        <v>7168</v>
      </c>
      <c r="D893" s="123">
        <v>26</v>
      </c>
      <c r="E893" s="123" t="s">
        <v>101</v>
      </c>
      <c r="F893" s="18">
        <v>13</v>
      </c>
    </row>
    <row r="894" spans="1:6" ht="14.25" customHeight="1" x14ac:dyDescent="0.2">
      <c r="B894" s="123"/>
      <c r="C894" s="123"/>
      <c r="D894" s="123"/>
      <c r="E894" s="123"/>
    </row>
    <row r="895" spans="1:6" ht="14.25" customHeight="1" x14ac:dyDescent="0.2">
      <c r="A895" s="18">
        <v>0</v>
      </c>
      <c r="B895" s="123">
        <v>3</v>
      </c>
      <c r="C895" s="118">
        <v>44716</v>
      </c>
      <c r="D895" s="123">
        <v>12</v>
      </c>
      <c r="E895" s="123" t="s">
        <v>101</v>
      </c>
    </row>
    <row r="896" spans="1:6" ht="14.25" customHeight="1" x14ac:dyDescent="0.2">
      <c r="A896" s="18">
        <v>0</v>
      </c>
      <c r="B896" s="123"/>
      <c r="C896" s="123"/>
      <c r="D896" s="123"/>
      <c r="E896" s="123"/>
    </row>
    <row r="897" spans="1:6" ht="14.25" customHeight="1" x14ac:dyDescent="0.2">
      <c r="A897" s="18">
        <v>0</v>
      </c>
      <c r="B897" s="123" t="s">
        <v>125</v>
      </c>
      <c r="C897" s="123" t="s">
        <v>7168</v>
      </c>
      <c r="D897" s="123"/>
      <c r="E897" s="123" t="s">
        <v>101</v>
      </c>
      <c r="F897" s="18">
        <v>13</v>
      </c>
    </row>
    <row r="898" spans="1:6" ht="14.25" customHeight="1" x14ac:dyDescent="0.2">
      <c r="A898" s="18">
        <v>0</v>
      </c>
      <c r="B898" s="123" t="s">
        <v>7192</v>
      </c>
      <c r="C898" s="123" t="s">
        <v>7360</v>
      </c>
      <c r="D898" s="123"/>
      <c r="E898" s="123" t="s">
        <v>101</v>
      </c>
      <c r="F898" s="18">
        <v>6</v>
      </c>
    </row>
    <row r="899" spans="1:6" ht="14.25" customHeight="1" x14ac:dyDescent="0.2">
      <c r="A899" s="18">
        <v>0</v>
      </c>
      <c r="B899" s="123">
        <v>17</v>
      </c>
      <c r="C899" s="123">
        <v>12</v>
      </c>
      <c r="D899" s="123"/>
      <c r="E899" s="123">
        <v>1</v>
      </c>
      <c r="F899" s="18" t="s">
        <v>2707</v>
      </c>
    </row>
    <row r="900" spans="1:6" ht="14.25" customHeight="1" x14ac:dyDescent="0.2">
      <c r="A900" s="18">
        <v>0</v>
      </c>
      <c r="B900" s="123">
        <v>6</v>
      </c>
      <c r="C900" s="123"/>
      <c r="D900" s="123"/>
      <c r="E900" s="123">
        <v>610</v>
      </c>
      <c r="F900" s="18" t="s">
        <v>2707</v>
      </c>
    </row>
    <row r="901" spans="1:6" ht="14.25" customHeight="1" x14ac:dyDescent="0.2">
      <c r="B901" s="123"/>
      <c r="C901" s="123"/>
      <c r="D901" s="123"/>
      <c r="E901" s="123"/>
    </row>
    <row r="902" spans="1:6" ht="14.25" customHeight="1" x14ac:dyDescent="0.2">
      <c r="A902" s="18">
        <v>0</v>
      </c>
      <c r="B902" s="118">
        <v>44716</v>
      </c>
      <c r="C902" s="123" t="s">
        <v>7174</v>
      </c>
      <c r="D902" s="123">
        <v>2</v>
      </c>
      <c r="E902" s="123" t="s">
        <v>101</v>
      </c>
      <c r="F902" s="18">
        <v>13</v>
      </c>
    </row>
    <row r="903" spans="1:6" ht="14.25" customHeight="1" x14ac:dyDescent="0.2">
      <c r="A903" s="18">
        <v>0</v>
      </c>
      <c r="B903" s="123">
        <v>710</v>
      </c>
      <c r="C903" s="123" t="s">
        <v>7185</v>
      </c>
      <c r="D903" s="123">
        <v>12</v>
      </c>
      <c r="E903" s="123"/>
      <c r="F903" s="18">
        <v>6</v>
      </c>
    </row>
    <row r="904" spans="1:6" ht="14.25" customHeight="1" x14ac:dyDescent="0.2">
      <c r="A904" s="18">
        <v>0</v>
      </c>
      <c r="B904" s="123">
        <v>68</v>
      </c>
      <c r="C904" s="123" t="s">
        <v>7361</v>
      </c>
      <c r="D904" s="123">
        <v>26</v>
      </c>
      <c r="E904" s="123" t="s">
        <v>7169</v>
      </c>
      <c r="F904" s="18" t="s">
        <v>101</v>
      </c>
    </row>
    <row r="905" spans="1:6" ht="14.25" customHeight="1" x14ac:dyDescent="0.2">
      <c r="A905" s="18">
        <v>0</v>
      </c>
      <c r="B905" s="123" t="s">
        <v>101</v>
      </c>
      <c r="C905" s="123" t="s">
        <v>7187</v>
      </c>
      <c r="D905" s="123">
        <v>2</v>
      </c>
      <c r="E905" s="123" t="s">
        <v>101</v>
      </c>
      <c r="F905" s="18">
        <v>3</v>
      </c>
    </row>
    <row r="906" spans="1:6" ht="14.25" customHeight="1" x14ac:dyDescent="0.2">
      <c r="A906" s="18">
        <v>0</v>
      </c>
      <c r="B906" s="123" t="s">
        <v>7167</v>
      </c>
      <c r="C906" s="123" t="s">
        <v>7175</v>
      </c>
      <c r="D906" s="123">
        <v>23</v>
      </c>
      <c r="E906" s="123" t="s">
        <v>101</v>
      </c>
      <c r="F906" s="18">
        <v>37</v>
      </c>
    </row>
    <row r="907" spans="1:6" ht="14.25" customHeight="1" x14ac:dyDescent="0.2">
      <c r="A907" s="18">
        <v>0</v>
      </c>
      <c r="B907" s="123">
        <v>10</v>
      </c>
      <c r="C907" s="123">
        <v>2</v>
      </c>
      <c r="D907" s="123">
        <v>2</v>
      </c>
      <c r="E907" s="123">
        <v>6</v>
      </c>
      <c r="F907" s="18">
        <v>7</v>
      </c>
    </row>
    <row r="908" spans="1:6" ht="14.25" customHeight="1" x14ac:dyDescent="0.2">
      <c r="B908" s="123"/>
      <c r="C908" s="123"/>
      <c r="D908" s="123"/>
      <c r="E908" s="118"/>
    </row>
    <row r="909" spans="1:6" ht="14.25" customHeight="1" x14ac:dyDescent="0.2">
      <c r="A909" s="18">
        <v>0</v>
      </c>
      <c r="B909" s="123"/>
      <c r="C909" s="123">
        <v>12</v>
      </c>
      <c r="D909" s="123" t="s">
        <v>7169</v>
      </c>
      <c r="E909" s="123" t="s">
        <v>101</v>
      </c>
      <c r="F909" s="18">
        <v>8</v>
      </c>
    </row>
    <row r="910" spans="1:6" ht="14.25" customHeight="1" x14ac:dyDescent="0.2">
      <c r="A910" s="18">
        <v>0</v>
      </c>
      <c r="B910" s="123" t="s">
        <v>101</v>
      </c>
      <c r="C910" s="123">
        <v>21112</v>
      </c>
      <c r="D910" s="123">
        <v>2</v>
      </c>
      <c r="E910" s="123"/>
      <c r="F910" s="18">
        <v>68</v>
      </c>
    </row>
    <row r="911" spans="1:6" ht="14.25" customHeight="1" x14ac:dyDescent="0.2">
      <c r="B911" s="118"/>
      <c r="C911" s="123"/>
      <c r="D911" s="123"/>
      <c r="E911" s="123"/>
    </row>
    <row r="912" spans="1:6" ht="14.25" customHeight="1" x14ac:dyDescent="0.2">
      <c r="A912" s="18">
        <v>0</v>
      </c>
      <c r="B912" s="123">
        <v>23</v>
      </c>
      <c r="C912" s="118">
        <v>44777</v>
      </c>
      <c r="D912" s="123">
        <v>2</v>
      </c>
      <c r="E912" s="123" t="s">
        <v>101</v>
      </c>
      <c r="F912" s="118">
        <v>44716</v>
      </c>
    </row>
    <row r="913" spans="1:6" ht="14.25" customHeight="1" x14ac:dyDescent="0.2">
      <c r="A913" s="18">
        <v>0</v>
      </c>
      <c r="B913" s="123"/>
      <c r="C913" s="123"/>
      <c r="D913" s="123"/>
      <c r="E913" s="123"/>
    </row>
    <row r="914" spans="1:6" ht="14.25" customHeight="1" x14ac:dyDescent="0.2">
      <c r="A914" s="18">
        <v>0</v>
      </c>
      <c r="B914" s="123">
        <v>6</v>
      </c>
      <c r="C914" s="123" t="s">
        <v>7205</v>
      </c>
      <c r="D914" s="123">
        <v>12</v>
      </c>
      <c r="E914" s="123" t="s">
        <v>7165</v>
      </c>
      <c r="F914" s="18">
        <v>8</v>
      </c>
    </row>
    <row r="915" spans="1:6" ht="14.25" customHeight="1" x14ac:dyDescent="0.2">
      <c r="A915" s="18">
        <v>0</v>
      </c>
      <c r="B915" s="123">
        <v>2</v>
      </c>
      <c r="C915" s="123" t="s">
        <v>7205</v>
      </c>
      <c r="D915" s="123">
        <v>2</v>
      </c>
      <c r="E915" s="123" t="s">
        <v>101</v>
      </c>
      <c r="F915" s="18" t="s">
        <v>101</v>
      </c>
    </row>
    <row r="916" spans="1:6" ht="14.25" customHeight="1" x14ac:dyDescent="0.2">
      <c r="A916" s="18">
        <v>0</v>
      </c>
      <c r="B916" s="123"/>
      <c r="C916" s="123">
        <v>2</v>
      </c>
      <c r="D916" s="123">
        <v>2</v>
      </c>
      <c r="E916" s="123" t="s">
        <v>7167</v>
      </c>
      <c r="F916" s="18" t="s">
        <v>101</v>
      </c>
    </row>
    <row r="917" spans="1:6" ht="14.25" customHeight="1" x14ac:dyDescent="0.2">
      <c r="A917" s="18">
        <v>0</v>
      </c>
      <c r="B917" s="123" t="s">
        <v>7178</v>
      </c>
      <c r="C917" s="123" t="s">
        <v>125</v>
      </c>
      <c r="D917" s="123">
        <v>23</v>
      </c>
      <c r="E917" s="123" t="s">
        <v>101</v>
      </c>
      <c r="F917" s="18" t="s">
        <v>7181</v>
      </c>
    </row>
    <row r="918" spans="1:6" ht="14.25" customHeight="1" x14ac:dyDescent="0.2">
      <c r="A918" s="18">
        <v>0</v>
      </c>
      <c r="B918" s="123"/>
      <c r="C918" s="123"/>
      <c r="D918" s="123">
        <v>11</v>
      </c>
      <c r="E918" s="123" t="s">
        <v>101</v>
      </c>
      <c r="F918" s="18">
        <v>13</v>
      </c>
    </row>
    <row r="919" spans="1:6" ht="14.25" customHeight="1" x14ac:dyDescent="0.2">
      <c r="A919" s="18">
        <v>0</v>
      </c>
      <c r="B919" s="123">
        <v>7</v>
      </c>
      <c r="C919" s="123">
        <v>11</v>
      </c>
      <c r="D919" s="123"/>
      <c r="E919" s="123" t="s">
        <v>101</v>
      </c>
      <c r="F919" s="18">
        <v>7</v>
      </c>
    </row>
    <row r="920" spans="1:6" ht="14.25" customHeight="1" x14ac:dyDescent="0.2">
      <c r="A920" s="18">
        <v>0</v>
      </c>
      <c r="B920" s="123"/>
      <c r="C920" s="123"/>
      <c r="D920" s="123"/>
      <c r="E920" s="123"/>
    </row>
    <row r="921" spans="1:6" ht="14.25" customHeight="1" x14ac:dyDescent="0.2">
      <c r="A921" s="18">
        <v>0</v>
      </c>
      <c r="B921" s="118">
        <v>44717</v>
      </c>
      <c r="C921" s="123">
        <v>126</v>
      </c>
      <c r="D921" s="123" t="s">
        <v>7219</v>
      </c>
      <c r="E921" s="123" t="s">
        <v>7293</v>
      </c>
      <c r="F921" s="18">
        <v>6</v>
      </c>
    </row>
    <row r="922" spans="1:6" ht="14.25" customHeight="1" x14ac:dyDescent="0.2">
      <c r="A922" s="18">
        <v>0</v>
      </c>
      <c r="B922" s="123">
        <v>2</v>
      </c>
      <c r="C922" s="123"/>
      <c r="D922" s="123"/>
      <c r="E922" s="123">
        <v>310</v>
      </c>
    </row>
    <row r="923" spans="1:6" ht="14.25" customHeight="1" x14ac:dyDescent="0.2">
      <c r="A923" s="18">
        <v>0</v>
      </c>
      <c r="B923" s="123"/>
      <c r="C923" s="123">
        <v>2</v>
      </c>
      <c r="D923" s="123"/>
      <c r="E923" s="123" t="s">
        <v>101</v>
      </c>
    </row>
    <row r="924" spans="1:6" ht="14.25" customHeight="1" x14ac:dyDescent="0.2">
      <c r="A924" s="18">
        <v>0</v>
      </c>
      <c r="B924" s="123">
        <v>10</v>
      </c>
      <c r="C924" s="123" t="s">
        <v>7168</v>
      </c>
      <c r="D924" s="123">
        <v>13711</v>
      </c>
      <c r="E924" s="123" t="s">
        <v>7293</v>
      </c>
      <c r="F924" s="18">
        <v>67</v>
      </c>
    </row>
    <row r="925" spans="1:6" ht="14.25" customHeight="1" x14ac:dyDescent="0.2">
      <c r="A925" s="18">
        <v>0</v>
      </c>
      <c r="B925" s="123"/>
      <c r="C925" s="123"/>
      <c r="D925" s="123"/>
      <c r="E925" s="123" t="s">
        <v>101</v>
      </c>
      <c r="F925" s="18">
        <v>6</v>
      </c>
    </row>
    <row r="926" spans="1:6" ht="14.25" customHeight="1" x14ac:dyDescent="0.2">
      <c r="A926" s="18">
        <v>0</v>
      </c>
      <c r="B926" s="123"/>
      <c r="C926" s="123"/>
      <c r="D926" s="123"/>
      <c r="E926" s="123"/>
    </row>
    <row r="927" spans="1:6" ht="14.25" customHeight="1" x14ac:dyDescent="0.2">
      <c r="A927" s="18">
        <v>0</v>
      </c>
      <c r="B927" s="123"/>
      <c r="C927" s="123"/>
      <c r="D927" s="123"/>
      <c r="E927" s="123"/>
    </row>
    <row r="928" spans="1:6" ht="14.25" customHeight="1" x14ac:dyDescent="0.2">
      <c r="B928" s="123"/>
      <c r="C928" s="123"/>
      <c r="D928" s="123"/>
      <c r="E928" s="123"/>
    </row>
    <row r="929" spans="2:5" ht="14.25" customHeight="1" x14ac:dyDescent="0.2">
      <c r="B929" s="123"/>
      <c r="C929" s="123"/>
      <c r="D929" s="123"/>
      <c r="E929" s="123"/>
    </row>
    <row r="930" spans="2:5" ht="14.25" customHeight="1" x14ac:dyDescent="0.2">
      <c r="B930" s="123"/>
      <c r="C930" s="123"/>
      <c r="D930" s="123"/>
      <c r="E930" s="123"/>
    </row>
    <row r="931" spans="2:5" ht="14.25" customHeight="1" x14ac:dyDescent="0.2">
      <c r="B931" s="123"/>
      <c r="C931" s="123"/>
      <c r="D931" s="123"/>
      <c r="E931" s="123"/>
    </row>
    <row r="932" spans="2:5" ht="14.25" customHeight="1" x14ac:dyDescent="0.2">
      <c r="B932" s="123"/>
      <c r="C932" s="123"/>
      <c r="D932" s="123"/>
      <c r="E932" s="123"/>
    </row>
    <row r="933" spans="2:5" ht="14.25" customHeight="1" x14ac:dyDescent="0.2">
      <c r="B933" s="123"/>
      <c r="C933" s="123"/>
      <c r="D933" s="123"/>
      <c r="E933" s="123"/>
    </row>
    <row r="934" spans="2:5" ht="14.25" customHeight="1" x14ac:dyDescent="0.2">
      <c r="B934" s="123"/>
      <c r="C934" s="123"/>
      <c r="D934" s="123"/>
      <c r="E934" s="123"/>
    </row>
    <row r="935" spans="2:5" ht="14.25" customHeight="1" x14ac:dyDescent="0.2">
      <c r="B935" s="123"/>
      <c r="C935" s="123"/>
      <c r="D935" s="123"/>
      <c r="E935" s="123"/>
    </row>
    <row r="936" spans="2:5" ht="14.25" customHeight="1" x14ac:dyDescent="0.2">
      <c r="B936" s="123"/>
      <c r="C936" s="123"/>
      <c r="D936" s="123"/>
      <c r="E936" s="123"/>
    </row>
    <row r="937" spans="2:5" ht="14.25" customHeight="1" x14ac:dyDescent="0.2">
      <c r="B937" s="123"/>
      <c r="C937" s="123"/>
      <c r="D937" s="123"/>
      <c r="E937" s="123"/>
    </row>
    <row r="938" spans="2:5" ht="14.25" customHeight="1" x14ac:dyDescent="0.2">
      <c r="B938" s="123"/>
      <c r="C938" s="123"/>
      <c r="D938" s="123"/>
      <c r="E938" s="123"/>
    </row>
    <row r="939" spans="2:5" ht="14.25" customHeight="1" x14ac:dyDescent="0.2">
      <c r="B939" s="123"/>
      <c r="C939" s="123"/>
      <c r="D939" s="123"/>
      <c r="E939" s="123"/>
    </row>
    <row r="940" spans="2:5" ht="14.25" customHeight="1" x14ac:dyDescent="0.2">
      <c r="B940" s="123"/>
      <c r="C940" s="123"/>
      <c r="D940" s="123"/>
      <c r="E940" s="123"/>
    </row>
    <row r="941" spans="2:5" ht="14.25" customHeight="1" x14ac:dyDescent="0.2">
      <c r="B941" s="123"/>
      <c r="C941" s="123"/>
      <c r="D941" s="123"/>
      <c r="E941" s="123"/>
    </row>
    <row r="942" spans="2:5" ht="14.25" customHeight="1" x14ac:dyDescent="0.2">
      <c r="B942" s="123"/>
      <c r="C942" s="123"/>
      <c r="D942" s="123"/>
      <c r="E942" s="123"/>
    </row>
    <row r="943" spans="2:5" ht="14.25" customHeight="1" x14ac:dyDescent="0.2">
      <c r="B943" s="123"/>
      <c r="C943" s="123"/>
      <c r="D943" s="123"/>
      <c r="E943" s="123"/>
    </row>
    <row r="944" spans="2:5" ht="14.25" customHeight="1" x14ac:dyDescent="0.2">
      <c r="B944" s="123"/>
      <c r="C944" s="123"/>
      <c r="D944" s="123"/>
      <c r="E944" s="123"/>
    </row>
    <row r="945" spans="2:5" ht="14.25" customHeight="1" x14ac:dyDescent="0.2">
      <c r="B945" s="123"/>
      <c r="C945" s="123"/>
      <c r="D945" s="123"/>
      <c r="E945" s="123"/>
    </row>
    <row r="946" spans="2:5" ht="14.25" customHeight="1" x14ac:dyDescent="0.2">
      <c r="B946" s="123"/>
      <c r="C946" s="123"/>
      <c r="D946" s="123"/>
      <c r="E946" s="123"/>
    </row>
    <row r="947" spans="2:5" ht="14.25" customHeight="1" x14ac:dyDescent="0.2">
      <c r="B947" s="123"/>
      <c r="C947" s="123"/>
      <c r="D947" s="123"/>
      <c r="E947" s="123"/>
    </row>
    <row r="948" spans="2:5" ht="14.25" customHeight="1" x14ac:dyDescent="0.2">
      <c r="B948" s="123"/>
      <c r="C948" s="123"/>
      <c r="D948" s="123"/>
      <c r="E948" s="123"/>
    </row>
    <row r="949" spans="2:5" ht="14.25" customHeight="1" x14ac:dyDescent="0.2">
      <c r="B949" s="123"/>
      <c r="C949" s="123"/>
      <c r="D949" s="123"/>
      <c r="E949" s="123"/>
    </row>
    <row r="950" spans="2:5" ht="14.25" customHeight="1" x14ac:dyDescent="0.2">
      <c r="B950" s="123"/>
      <c r="C950" s="123"/>
      <c r="D950" s="123"/>
      <c r="E950" s="123"/>
    </row>
    <row r="951" spans="2:5" ht="14.25" customHeight="1" x14ac:dyDescent="0.2">
      <c r="B951" s="123"/>
      <c r="C951" s="123"/>
      <c r="D951" s="123"/>
      <c r="E951" s="123"/>
    </row>
    <row r="952" spans="2:5" ht="14.25" customHeight="1" x14ac:dyDescent="0.2">
      <c r="B952" s="123"/>
      <c r="C952" s="123"/>
      <c r="D952" s="123"/>
      <c r="E952" s="123"/>
    </row>
    <row r="953" spans="2:5" ht="14.25" customHeight="1" x14ac:dyDescent="0.2">
      <c r="B953" s="123"/>
      <c r="C953" s="123"/>
      <c r="D953" s="123"/>
      <c r="E953" s="123"/>
    </row>
    <row r="954" spans="2:5" ht="14.25" customHeight="1" x14ac:dyDescent="0.2">
      <c r="B954" s="123"/>
      <c r="C954" s="123"/>
      <c r="D954" s="123"/>
      <c r="E954" s="123"/>
    </row>
    <row r="955" spans="2:5" ht="14.25" customHeight="1" x14ac:dyDescent="0.2">
      <c r="B955" s="123"/>
      <c r="C955" s="123"/>
      <c r="D955" s="123"/>
      <c r="E955" s="123"/>
    </row>
    <row r="956" spans="2:5" ht="14.25" customHeight="1" x14ac:dyDescent="0.2">
      <c r="B956" s="123"/>
      <c r="C956" s="123"/>
      <c r="D956" s="123"/>
      <c r="E956" s="123"/>
    </row>
    <row r="957" spans="2:5" ht="14.25" customHeight="1" x14ac:dyDescent="0.2">
      <c r="B957" s="123"/>
      <c r="C957" s="123"/>
      <c r="D957" s="123"/>
      <c r="E957" s="123"/>
    </row>
    <row r="958" spans="2:5" ht="14.25" customHeight="1" x14ac:dyDescent="0.2">
      <c r="B958" s="123"/>
      <c r="C958" s="123"/>
      <c r="D958" s="123"/>
      <c r="E958" s="123"/>
    </row>
    <row r="959" spans="2:5" ht="14.25" customHeight="1" x14ac:dyDescent="0.2">
      <c r="B959" s="123"/>
      <c r="C959" s="123"/>
      <c r="D959" s="123"/>
      <c r="E959" s="123"/>
    </row>
    <row r="960" spans="2:5" ht="14.25" customHeight="1" x14ac:dyDescent="0.2">
      <c r="B960" s="123"/>
      <c r="C960" s="123"/>
      <c r="D960" s="123"/>
      <c r="E960" s="123"/>
    </row>
    <row r="961" spans="2:5" ht="14.25" customHeight="1" x14ac:dyDescent="0.2">
      <c r="B961" s="123"/>
      <c r="C961" s="123"/>
      <c r="D961" s="123"/>
      <c r="E961" s="123"/>
    </row>
    <row r="962" spans="2:5" ht="14.25" customHeight="1" x14ac:dyDescent="0.2">
      <c r="B962" s="123"/>
      <c r="C962" s="123"/>
      <c r="D962" s="123"/>
      <c r="E962" s="123"/>
    </row>
    <row r="963" spans="2:5" ht="14.25" customHeight="1" x14ac:dyDescent="0.2">
      <c r="B963" s="123"/>
      <c r="C963" s="123"/>
      <c r="D963" s="123"/>
      <c r="E963" s="123"/>
    </row>
    <row r="964" spans="2:5" ht="14.25" customHeight="1" x14ac:dyDescent="0.2">
      <c r="B964" s="123"/>
      <c r="C964" s="123"/>
      <c r="D964" s="123"/>
      <c r="E964" s="123"/>
    </row>
    <row r="965" spans="2:5" ht="14.25" customHeight="1" x14ac:dyDescent="0.2">
      <c r="B965" s="123"/>
      <c r="C965" s="123"/>
      <c r="D965" s="123"/>
      <c r="E965" s="123"/>
    </row>
    <row r="966" spans="2:5" ht="14.25" customHeight="1" x14ac:dyDescent="0.2">
      <c r="B966" s="123"/>
      <c r="C966" s="123"/>
      <c r="D966" s="123"/>
      <c r="E966" s="123"/>
    </row>
    <row r="967" spans="2:5" ht="14.25" customHeight="1" x14ac:dyDescent="0.2">
      <c r="B967" s="123"/>
      <c r="C967" s="123"/>
      <c r="D967" s="123"/>
      <c r="E967" s="123"/>
    </row>
    <row r="968" spans="2:5" ht="14.25" customHeight="1" x14ac:dyDescent="0.2">
      <c r="B968" s="123"/>
      <c r="C968" s="123"/>
      <c r="D968" s="123"/>
      <c r="E968" s="123"/>
    </row>
    <row r="969" spans="2:5" ht="14.25" customHeight="1" x14ac:dyDescent="0.2">
      <c r="B969" s="123"/>
      <c r="C969" s="123"/>
      <c r="D969" s="123"/>
      <c r="E969" s="123"/>
    </row>
    <row r="970" spans="2:5" ht="14.25" customHeight="1" x14ac:dyDescent="0.2">
      <c r="B970" s="123"/>
      <c r="C970" s="123"/>
      <c r="D970" s="123"/>
      <c r="E970" s="123"/>
    </row>
    <row r="971" spans="2:5" ht="14.25" customHeight="1" x14ac:dyDescent="0.2">
      <c r="B971" s="123"/>
      <c r="C971" s="123"/>
      <c r="D971" s="123"/>
      <c r="E971" s="123"/>
    </row>
    <row r="972" spans="2:5" ht="14.25" customHeight="1" x14ac:dyDescent="0.2">
      <c r="B972" s="123"/>
      <c r="C972" s="123"/>
      <c r="D972" s="123"/>
      <c r="E972" s="123"/>
    </row>
    <row r="973" spans="2:5" ht="14.25" customHeight="1" x14ac:dyDescent="0.2">
      <c r="B973" s="123"/>
      <c r="C973" s="123"/>
      <c r="D973" s="123"/>
      <c r="E973" s="123"/>
    </row>
    <row r="974" spans="2:5" ht="14.25" customHeight="1" x14ac:dyDescent="0.2">
      <c r="B974" s="123"/>
      <c r="C974" s="123"/>
      <c r="D974" s="123"/>
      <c r="E974" s="123"/>
    </row>
    <row r="975" spans="2:5" ht="14.25" customHeight="1" x14ac:dyDescent="0.2">
      <c r="B975" s="123"/>
      <c r="C975" s="123"/>
      <c r="D975" s="123"/>
      <c r="E975" s="123"/>
    </row>
    <row r="976" spans="2:5" ht="14.25" customHeight="1" x14ac:dyDescent="0.2">
      <c r="B976" s="123"/>
      <c r="C976" s="123"/>
      <c r="D976" s="123"/>
      <c r="E976" s="123"/>
    </row>
    <row r="977" spans="2:5" ht="14.25" customHeight="1" x14ac:dyDescent="0.2">
      <c r="B977" s="123"/>
      <c r="C977" s="123"/>
      <c r="D977" s="123"/>
      <c r="E977" s="123"/>
    </row>
    <row r="978" spans="2:5" ht="14.25" customHeight="1" x14ac:dyDescent="0.2">
      <c r="B978" s="123"/>
      <c r="C978" s="123"/>
      <c r="D978" s="123"/>
      <c r="E978" s="123"/>
    </row>
    <row r="979" spans="2:5" ht="14.25" customHeight="1" x14ac:dyDescent="0.2">
      <c r="B979" s="123"/>
      <c r="C979" s="123"/>
      <c r="D979" s="123"/>
      <c r="E979" s="123"/>
    </row>
    <row r="980" spans="2:5" ht="14.25" customHeight="1" x14ac:dyDescent="0.2">
      <c r="B980" s="123"/>
      <c r="C980" s="123"/>
      <c r="D980" s="123"/>
      <c r="E980" s="123"/>
    </row>
    <row r="981" spans="2:5" ht="14.25" customHeight="1" x14ac:dyDescent="0.2">
      <c r="B981" s="123"/>
      <c r="C981" s="123"/>
      <c r="D981" s="123"/>
      <c r="E981" s="123"/>
    </row>
    <row r="982" spans="2:5" ht="14.25" customHeight="1" x14ac:dyDescent="0.2">
      <c r="B982" s="123"/>
      <c r="C982" s="123"/>
      <c r="D982" s="123"/>
      <c r="E982" s="123"/>
    </row>
    <row r="983" spans="2:5" ht="14.25" customHeight="1" x14ac:dyDescent="0.2">
      <c r="B983" s="123"/>
      <c r="C983" s="123"/>
      <c r="D983" s="123"/>
      <c r="E983" s="123"/>
    </row>
    <row r="984" spans="2:5" ht="14.25" customHeight="1" x14ac:dyDescent="0.2">
      <c r="B984" s="123"/>
      <c r="C984" s="123"/>
      <c r="D984" s="123"/>
      <c r="E984" s="123"/>
    </row>
    <row r="985" spans="2:5" ht="14.25" customHeight="1" x14ac:dyDescent="0.2">
      <c r="B985" s="123"/>
      <c r="C985" s="123"/>
      <c r="D985" s="123"/>
      <c r="E985" s="123"/>
    </row>
    <row r="986" spans="2:5" ht="14.25" customHeight="1" x14ac:dyDescent="0.2">
      <c r="B986" s="123"/>
      <c r="C986" s="123"/>
      <c r="D986" s="123"/>
      <c r="E986" s="123"/>
    </row>
    <row r="987" spans="2:5" ht="14.25" customHeight="1" x14ac:dyDescent="0.2">
      <c r="B987" s="123"/>
      <c r="C987" s="123"/>
      <c r="D987" s="123"/>
      <c r="E987" s="123"/>
    </row>
    <row r="988" spans="2:5" ht="14.25" customHeight="1" x14ac:dyDescent="0.2">
      <c r="B988" s="123"/>
      <c r="C988" s="123"/>
      <c r="D988" s="123"/>
      <c r="E988" s="123"/>
    </row>
    <row r="989" spans="2:5" ht="14.25" customHeight="1" x14ac:dyDescent="0.2">
      <c r="B989" s="123"/>
      <c r="C989" s="123"/>
      <c r="D989" s="123"/>
      <c r="E989" s="123"/>
    </row>
    <row r="990" spans="2:5" ht="14.25" customHeight="1" x14ac:dyDescent="0.2">
      <c r="B990" s="123"/>
      <c r="C990" s="123"/>
      <c r="D990" s="123"/>
      <c r="E990" s="123"/>
    </row>
    <row r="991" spans="2:5" ht="14.25" customHeight="1" x14ac:dyDescent="0.2">
      <c r="B991" s="123"/>
      <c r="C991" s="123"/>
      <c r="D991" s="123"/>
      <c r="E991" s="123"/>
    </row>
    <row r="992" spans="2:5" ht="14.25" customHeight="1" x14ac:dyDescent="0.2">
      <c r="B992" s="123"/>
      <c r="C992" s="123"/>
      <c r="D992" s="123"/>
      <c r="E992" s="123"/>
    </row>
    <row r="993" spans="2:5" ht="14.25" customHeight="1" x14ac:dyDescent="0.2">
      <c r="B993" s="123"/>
      <c r="C993" s="123"/>
      <c r="D993" s="123"/>
      <c r="E993" s="123"/>
    </row>
    <row r="994" spans="2:5" ht="14.25" customHeight="1" x14ac:dyDescent="0.2">
      <c r="B994" s="123"/>
      <c r="C994" s="123"/>
      <c r="D994" s="123"/>
      <c r="E994" s="123"/>
    </row>
    <row r="995" spans="2:5" ht="14.25" customHeight="1" x14ac:dyDescent="0.2">
      <c r="B995" s="123"/>
      <c r="C995" s="123"/>
      <c r="D995" s="123"/>
      <c r="E995" s="123"/>
    </row>
    <row r="996" spans="2:5" ht="14.25" customHeight="1" x14ac:dyDescent="0.2">
      <c r="B996" s="123"/>
      <c r="C996" s="123"/>
      <c r="D996" s="123"/>
      <c r="E996" s="123"/>
    </row>
    <row r="997" spans="2:5" ht="14.25" customHeight="1" x14ac:dyDescent="0.2">
      <c r="B997" s="123"/>
      <c r="C997" s="123"/>
      <c r="D997" s="123"/>
      <c r="E997" s="123"/>
    </row>
    <row r="998" spans="2:5" ht="14.25" customHeight="1" x14ac:dyDescent="0.2">
      <c r="B998" s="123"/>
      <c r="C998" s="123"/>
      <c r="D998" s="123"/>
      <c r="E998" s="123"/>
    </row>
    <row r="999" spans="2:5" ht="14.25" customHeight="1" x14ac:dyDescent="0.2">
      <c r="B999" s="123"/>
      <c r="C999" s="123"/>
      <c r="D999" s="123"/>
      <c r="E999" s="123"/>
    </row>
    <row r="1000" spans="2:5" ht="14.25" customHeight="1" x14ac:dyDescent="0.2">
      <c r="B1000" s="123"/>
      <c r="C1000" s="123"/>
      <c r="D1000" s="123"/>
      <c r="E1000" s="123"/>
    </row>
    <row r="1001" spans="2:5" ht="14.25" customHeight="1" x14ac:dyDescent="0.2">
      <c r="B1001" s="123"/>
      <c r="C1001" s="123"/>
      <c r="D1001" s="123"/>
      <c r="E1001" s="123"/>
    </row>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1001"/>
  <sheetViews>
    <sheetView workbookViewId="0"/>
  </sheetViews>
  <sheetFormatPr baseColWidth="10" defaultColWidth="14.5" defaultRowHeight="15" customHeight="1" x14ac:dyDescent="0.2"/>
  <cols>
    <col min="1" max="26" width="8.6640625" customWidth="1"/>
  </cols>
  <sheetData>
    <row r="1" spans="1:5" ht="14.25" customHeight="1" x14ac:dyDescent="0.2">
      <c r="A1" s="121" t="s">
        <v>7200</v>
      </c>
      <c r="B1" s="121" t="s">
        <v>7201</v>
      </c>
      <c r="C1" s="121" t="s">
        <v>7202</v>
      </c>
      <c r="D1" s="121" t="s">
        <v>7203</v>
      </c>
      <c r="E1" s="121" t="s">
        <v>7204</v>
      </c>
    </row>
    <row r="2" spans="1:5" ht="14.25" customHeight="1" x14ac:dyDescent="0.2">
      <c r="A2" s="18">
        <v>13</v>
      </c>
      <c r="B2" s="18">
        <v>3</v>
      </c>
      <c r="C2" s="18">
        <v>1</v>
      </c>
      <c r="E2" s="18">
        <v>8</v>
      </c>
    </row>
    <row r="3" spans="1:5" ht="14.25" customHeight="1" x14ac:dyDescent="0.2">
      <c r="A3" s="18" t="s">
        <v>7172</v>
      </c>
      <c r="B3" s="18">
        <v>16811</v>
      </c>
      <c r="C3" s="18">
        <v>123</v>
      </c>
      <c r="D3" s="18" t="s">
        <v>101</v>
      </c>
      <c r="E3" s="18" t="s">
        <v>7173</v>
      </c>
    </row>
    <row r="4" spans="1:5" ht="14.25" customHeight="1" x14ac:dyDescent="0.2">
      <c r="A4" s="18" t="s">
        <v>7175</v>
      </c>
      <c r="B4" s="18" t="s">
        <v>7176</v>
      </c>
      <c r="C4" s="18">
        <v>211</v>
      </c>
      <c r="D4" s="18" t="s">
        <v>7177</v>
      </c>
      <c r="E4" s="18">
        <v>37</v>
      </c>
    </row>
    <row r="5" spans="1:5" ht="14.25" customHeight="1" x14ac:dyDescent="0.2">
      <c r="B5" s="18">
        <v>1</v>
      </c>
    </row>
    <row r="6" spans="1:5" ht="14.25" customHeight="1" x14ac:dyDescent="0.2">
      <c r="B6" s="18" t="s">
        <v>7182</v>
      </c>
      <c r="C6" s="18">
        <v>3</v>
      </c>
      <c r="D6" s="18" t="s">
        <v>7178</v>
      </c>
      <c r="E6" s="18" t="s">
        <v>7183</v>
      </c>
    </row>
    <row r="7" spans="1:5" ht="14.25" customHeight="1" x14ac:dyDescent="0.2">
      <c r="A7" s="18" t="s">
        <v>7186</v>
      </c>
      <c r="B7" s="18" t="s">
        <v>7187</v>
      </c>
      <c r="C7" s="18" t="s">
        <v>7188</v>
      </c>
      <c r="D7" s="18">
        <v>23</v>
      </c>
      <c r="E7" s="18">
        <v>13</v>
      </c>
    </row>
    <row r="8" spans="1:5" ht="14.25" customHeight="1" x14ac:dyDescent="0.2">
      <c r="A8" s="18">
        <v>6</v>
      </c>
      <c r="B8" s="18" t="s">
        <v>7185</v>
      </c>
      <c r="C8" s="18" t="s">
        <v>101</v>
      </c>
      <c r="D8" s="18" t="s">
        <v>101</v>
      </c>
      <c r="E8" s="18">
        <v>7</v>
      </c>
    </row>
    <row r="9" spans="1:5" ht="14.25" customHeight="1" x14ac:dyDescent="0.2">
      <c r="A9" s="18">
        <v>36</v>
      </c>
      <c r="B9" s="18">
        <v>17</v>
      </c>
      <c r="C9" s="18">
        <v>6</v>
      </c>
      <c r="D9" s="18">
        <v>2</v>
      </c>
      <c r="E9" s="18">
        <v>6</v>
      </c>
    </row>
    <row r="10" spans="1:5" ht="14.25" customHeight="1" x14ac:dyDescent="0.2">
      <c r="A10" s="18">
        <v>6</v>
      </c>
      <c r="B10" s="18" t="s">
        <v>7165</v>
      </c>
      <c r="D10" s="18">
        <v>1</v>
      </c>
      <c r="E10" s="18">
        <v>13</v>
      </c>
    </row>
    <row r="11" spans="1:5" ht="14.25" customHeight="1" x14ac:dyDescent="0.2"/>
    <row r="12" spans="1:5" ht="14.25" customHeight="1" x14ac:dyDescent="0.2">
      <c r="A12" s="18" t="s">
        <v>7191</v>
      </c>
      <c r="B12" s="18" t="s">
        <v>7191</v>
      </c>
      <c r="C12" s="18" t="s">
        <v>7165</v>
      </c>
      <c r="D12" s="18" t="s">
        <v>7192</v>
      </c>
      <c r="E12" s="18">
        <v>8</v>
      </c>
    </row>
    <row r="13" spans="1:5" ht="14.25" customHeight="1" x14ac:dyDescent="0.2">
      <c r="A13" s="18">
        <v>6</v>
      </c>
      <c r="B13" s="18">
        <v>267</v>
      </c>
      <c r="D13" s="18">
        <v>3</v>
      </c>
    </row>
    <row r="14" spans="1:5" ht="14.25" customHeight="1" x14ac:dyDescent="0.2">
      <c r="E14" s="18">
        <v>13</v>
      </c>
    </row>
    <row r="15" spans="1:5" ht="14.25" customHeight="1" x14ac:dyDescent="0.2"/>
    <row r="16" spans="1:5" ht="14.25" customHeight="1" x14ac:dyDescent="0.2">
      <c r="D16" s="18" t="s">
        <v>125</v>
      </c>
    </row>
    <row r="17" spans="1:5" ht="14.25" customHeight="1" x14ac:dyDescent="0.2">
      <c r="A17" s="18">
        <v>6</v>
      </c>
      <c r="B17" s="18">
        <v>12</v>
      </c>
      <c r="C17" s="18">
        <v>2</v>
      </c>
      <c r="D17" s="18">
        <v>3</v>
      </c>
      <c r="E17" s="18">
        <v>3</v>
      </c>
    </row>
    <row r="18" spans="1:5" ht="14.25" customHeight="1" x14ac:dyDescent="0.2"/>
    <row r="19" spans="1:5" ht="14.25" customHeight="1" x14ac:dyDescent="0.2">
      <c r="B19" s="18" t="s">
        <v>7174</v>
      </c>
      <c r="C19" s="18">
        <v>1236</v>
      </c>
      <c r="D19" s="18" t="s">
        <v>7193</v>
      </c>
      <c r="E19" s="18">
        <v>36</v>
      </c>
    </row>
    <row r="20" spans="1:5" ht="14.25" customHeight="1" x14ac:dyDescent="0.2">
      <c r="B20" s="18">
        <v>211</v>
      </c>
      <c r="C20" s="18" t="s">
        <v>125</v>
      </c>
      <c r="D20" s="18">
        <v>2</v>
      </c>
      <c r="E20" s="18">
        <v>7</v>
      </c>
    </row>
    <row r="21" spans="1:5" ht="14.25" customHeight="1" x14ac:dyDescent="0.2">
      <c r="B21" s="18" t="s">
        <v>125</v>
      </c>
      <c r="D21" s="18" t="s">
        <v>7194</v>
      </c>
      <c r="E21" s="18">
        <v>6</v>
      </c>
    </row>
    <row r="22" spans="1:5" ht="14.25" customHeight="1" x14ac:dyDescent="0.2">
      <c r="A22" s="18" t="s">
        <v>7195</v>
      </c>
      <c r="B22" s="18" t="s">
        <v>7196</v>
      </c>
      <c r="C22" s="18" t="s">
        <v>7197</v>
      </c>
      <c r="D22" s="18">
        <v>6</v>
      </c>
      <c r="E22" s="18">
        <v>13</v>
      </c>
    </row>
    <row r="23" spans="1:5" ht="14.25" customHeight="1" x14ac:dyDescent="0.2"/>
    <row r="24" spans="1:5" ht="14.25" customHeight="1" x14ac:dyDescent="0.2">
      <c r="A24" s="18">
        <v>6</v>
      </c>
      <c r="C24" s="18">
        <v>23</v>
      </c>
      <c r="D24" s="18">
        <v>6</v>
      </c>
      <c r="E24" s="18" t="s">
        <v>101</v>
      </c>
    </row>
    <row r="25" spans="1:5" ht="14.25" customHeight="1" x14ac:dyDescent="0.2"/>
    <row r="26" spans="1:5" ht="14.25" customHeight="1" x14ac:dyDescent="0.2">
      <c r="A26" s="18">
        <v>610</v>
      </c>
      <c r="B26" s="18">
        <v>2</v>
      </c>
      <c r="D26" s="18" t="s">
        <v>101</v>
      </c>
      <c r="E26" s="18">
        <v>8</v>
      </c>
    </row>
    <row r="27" spans="1:5" ht="14.25" customHeight="1" x14ac:dyDescent="0.2">
      <c r="A27" s="18">
        <v>12</v>
      </c>
      <c r="B27" s="18">
        <v>1</v>
      </c>
      <c r="C27" s="18">
        <v>2</v>
      </c>
      <c r="D27" s="18" t="s">
        <v>101</v>
      </c>
      <c r="E27" s="18">
        <v>678</v>
      </c>
    </row>
    <row r="28" spans="1:5" ht="14.25" customHeight="1" x14ac:dyDescent="0.2">
      <c r="D28" s="18" t="s">
        <v>7178</v>
      </c>
    </row>
    <row r="29" spans="1:5" ht="14.25" customHeight="1" x14ac:dyDescent="0.2">
      <c r="A29" s="18" t="s">
        <v>7205</v>
      </c>
      <c r="B29" s="18" t="s">
        <v>7206</v>
      </c>
      <c r="C29" s="18" t="s">
        <v>6913</v>
      </c>
      <c r="D29" s="18" t="s">
        <v>101</v>
      </c>
      <c r="E29" s="18">
        <v>12</v>
      </c>
    </row>
    <row r="30" spans="1:5" ht="14.25" customHeight="1" x14ac:dyDescent="0.2">
      <c r="A30" s="18">
        <v>2</v>
      </c>
      <c r="B30" s="18" t="s">
        <v>4417</v>
      </c>
      <c r="C30" s="18">
        <v>12</v>
      </c>
      <c r="D30" s="18">
        <v>310</v>
      </c>
      <c r="E30" s="18">
        <v>7</v>
      </c>
    </row>
    <row r="31" spans="1:5" ht="14.25" customHeight="1" x14ac:dyDescent="0.2">
      <c r="A31" s="119" t="s">
        <v>5490</v>
      </c>
      <c r="B31" s="18">
        <v>1</v>
      </c>
      <c r="C31" s="18">
        <v>3</v>
      </c>
      <c r="D31" s="18" t="s">
        <v>101</v>
      </c>
      <c r="E31" s="18" t="s">
        <v>7164</v>
      </c>
    </row>
    <row r="32" spans="1:5" ht="14.25" customHeight="1" x14ac:dyDescent="0.2"/>
    <row r="33" spans="1:5" ht="14.25" customHeight="1" x14ac:dyDescent="0.2">
      <c r="A33" s="18" t="s">
        <v>7192</v>
      </c>
      <c r="B33" s="18" t="s">
        <v>7217</v>
      </c>
      <c r="C33" s="18">
        <v>123</v>
      </c>
      <c r="D33" s="18" t="s">
        <v>7218</v>
      </c>
      <c r="E33" s="18">
        <v>8</v>
      </c>
    </row>
    <row r="34" spans="1:5" ht="14.25" customHeight="1" x14ac:dyDescent="0.2">
      <c r="A34" s="18">
        <v>236</v>
      </c>
      <c r="B34" s="18">
        <v>16</v>
      </c>
      <c r="C34" s="18">
        <v>2</v>
      </c>
      <c r="D34" s="18" t="s">
        <v>7184</v>
      </c>
      <c r="E34" s="18">
        <v>6</v>
      </c>
    </row>
    <row r="35" spans="1:5" ht="14.25" customHeight="1" x14ac:dyDescent="0.2">
      <c r="A35" s="18" t="s">
        <v>7178</v>
      </c>
      <c r="B35" s="18" t="s">
        <v>7168</v>
      </c>
      <c r="D35" s="18" t="s">
        <v>7169</v>
      </c>
      <c r="E35" s="18">
        <v>13</v>
      </c>
    </row>
    <row r="36" spans="1:5" ht="14.25" customHeight="1" x14ac:dyDescent="0.2">
      <c r="A36" s="18" t="s">
        <v>7185</v>
      </c>
      <c r="B36" s="18" t="s">
        <v>7220</v>
      </c>
      <c r="C36" s="18">
        <v>12</v>
      </c>
      <c r="D36" s="18" t="s">
        <v>7221</v>
      </c>
      <c r="E36" s="18">
        <v>11</v>
      </c>
    </row>
    <row r="37" spans="1:5" ht="14.25" customHeight="1" x14ac:dyDescent="0.2">
      <c r="A37" s="18" t="s">
        <v>7183</v>
      </c>
      <c r="B37" s="18">
        <v>1</v>
      </c>
      <c r="C37" s="18">
        <v>13</v>
      </c>
      <c r="D37" s="18" t="s">
        <v>101</v>
      </c>
      <c r="E37" s="18">
        <v>13</v>
      </c>
    </row>
    <row r="38" spans="1:5" ht="14.25" customHeight="1" x14ac:dyDescent="0.2">
      <c r="A38" s="18" t="s">
        <v>7222</v>
      </c>
      <c r="B38" s="18" t="s">
        <v>7185</v>
      </c>
      <c r="C38" s="18">
        <v>2</v>
      </c>
      <c r="D38" s="18" t="s">
        <v>7178</v>
      </c>
      <c r="E38" s="18">
        <v>6</v>
      </c>
    </row>
    <row r="39" spans="1:5" ht="14.25" customHeight="1" x14ac:dyDescent="0.2">
      <c r="A39" s="18">
        <v>6</v>
      </c>
      <c r="C39" s="18" t="s">
        <v>7169</v>
      </c>
    </row>
    <row r="40" spans="1:5" ht="14.25" customHeight="1" x14ac:dyDescent="0.2">
      <c r="B40" s="18">
        <v>367</v>
      </c>
      <c r="C40" s="18" t="s">
        <v>7223</v>
      </c>
      <c r="D40" s="18" t="s">
        <v>7165</v>
      </c>
      <c r="E40" s="18">
        <v>6</v>
      </c>
    </row>
    <row r="41" spans="1:5" ht="14.25" customHeight="1" x14ac:dyDescent="0.2">
      <c r="A41" s="18" t="s">
        <v>7178</v>
      </c>
      <c r="B41" s="18" t="s">
        <v>7174</v>
      </c>
      <c r="C41" s="18">
        <v>211</v>
      </c>
      <c r="D41" s="18" t="s">
        <v>7192</v>
      </c>
      <c r="E41" s="18">
        <v>36</v>
      </c>
    </row>
    <row r="42" spans="1:5" ht="14.25" customHeight="1" x14ac:dyDescent="0.2">
      <c r="B42" s="18">
        <v>17</v>
      </c>
      <c r="D42" s="18" t="s">
        <v>4417</v>
      </c>
      <c r="E42" s="18" t="s">
        <v>101</v>
      </c>
    </row>
    <row r="43" spans="1:5" ht="14.25" customHeight="1" x14ac:dyDescent="0.2">
      <c r="A43" s="18">
        <v>10</v>
      </c>
      <c r="C43" s="18">
        <v>7</v>
      </c>
      <c r="D43" s="18">
        <v>6</v>
      </c>
      <c r="E43" s="18">
        <v>7</v>
      </c>
    </row>
    <row r="44" spans="1:5" ht="14.25" customHeight="1" x14ac:dyDescent="0.2">
      <c r="A44" s="18" t="s">
        <v>7165</v>
      </c>
      <c r="D44" s="18" t="s">
        <v>101</v>
      </c>
    </row>
    <row r="45" spans="1:5" ht="14.25" customHeight="1" x14ac:dyDescent="0.2">
      <c r="A45" s="18">
        <v>1</v>
      </c>
      <c r="B45" s="18" t="s">
        <v>7205</v>
      </c>
      <c r="C45" s="18">
        <v>2</v>
      </c>
      <c r="D45" s="18">
        <v>2</v>
      </c>
      <c r="E45" s="18">
        <v>36</v>
      </c>
    </row>
    <row r="46" spans="1:5" ht="14.25" customHeight="1" x14ac:dyDescent="0.2">
      <c r="B46" s="18">
        <v>2</v>
      </c>
      <c r="D46" s="18">
        <v>7</v>
      </c>
      <c r="E46" s="18" t="s">
        <v>7181</v>
      </c>
    </row>
    <row r="47" spans="1:5" ht="14.25" customHeight="1" x14ac:dyDescent="0.2">
      <c r="A47" s="18" t="s">
        <v>4417</v>
      </c>
      <c r="B47" s="18">
        <v>2</v>
      </c>
      <c r="C47" s="18">
        <v>2</v>
      </c>
      <c r="D47" s="18" t="s">
        <v>101</v>
      </c>
      <c r="E47" s="18" t="s">
        <v>7166</v>
      </c>
    </row>
    <row r="48" spans="1:5" ht="14.25" customHeight="1" x14ac:dyDescent="0.2">
      <c r="B48" s="18">
        <v>12</v>
      </c>
      <c r="C48" s="18">
        <v>2</v>
      </c>
      <c r="D48" s="18">
        <v>7</v>
      </c>
    </row>
    <row r="49" spans="1:5" ht="14.25" customHeight="1" x14ac:dyDescent="0.2">
      <c r="A49" s="18" t="s">
        <v>5654</v>
      </c>
      <c r="C49" s="18">
        <v>2711</v>
      </c>
      <c r="D49" s="18" t="s">
        <v>125</v>
      </c>
      <c r="E49" s="18">
        <v>67</v>
      </c>
    </row>
    <row r="50" spans="1:5" ht="14.25" customHeight="1" x14ac:dyDescent="0.2">
      <c r="C50" s="18">
        <v>12</v>
      </c>
      <c r="D50" s="18">
        <v>2</v>
      </c>
      <c r="E50" s="18">
        <v>2</v>
      </c>
    </row>
    <row r="51" spans="1:5" ht="14.25" customHeight="1" x14ac:dyDescent="0.2">
      <c r="B51" s="18">
        <v>211</v>
      </c>
      <c r="C51" s="18">
        <v>211</v>
      </c>
      <c r="D51" s="18" t="s">
        <v>7229</v>
      </c>
      <c r="E51" s="18">
        <v>8</v>
      </c>
    </row>
    <row r="52" spans="1:5" ht="14.25" customHeight="1" x14ac:dyDescent="0.2">
      <c r="A52" s="18" t="s">
        <v>7230</v>
      </c>
    </row>
    <row r="53" spans="1:5" ht="14.25" customHeight="1" x14ac:dyDescent="0.2">
      <c r="A53" s="18">
        <v>36</v>
      </c>
      <c r="B53" s="18" t="s">
        <v>7174</v>
      </c>
      <c r="D53" s="18" t="s">
        <v>7164</v>
      </c>
    </row>
    <row r="54" spans="1:5" ht="14.25" customHeight="1" x14ac:dyDescent="0.2">
      <c r="B54" s="18">
        <v>7</v>
      </c>
      <c r="C54" s="18">
        <v>2</v>
      </c>
    </row>
    <row r="55" spans="1:5" ht="14.25" customHeight="1" x14ac:dyDescent="0.2">
      <c r="A55" s="18">
        <v>3</v>
      </c>
      <c r="B55" s="18" t="s">
        <v>7174</v>
      </c>
      <c r="D55" s="18">
        <v>2</v>
      </c>
      <c r="E55" s="18" t="s">
        <v>7178</v>
      </c>
    </row>
    <row r="56" spans="1:5" ht="14.25" customHeight="1" x14ac:dyDescent="0.2">
      <c r="A56" s="18">
        <v>10</v>
      </c>
      <c r="B56" s="18" t="s">
        <v>7174</v>
      </c>
      <c r="C56" s="18">
        <v>2</v>
      </c>
      <c r="D56" s="18" t="s">
        <v>101</v>
      </c>
      <c r="E56" s="18" t="s">
        <v>7178</v>
      </c>
    </row>
    <row r="57" spans="1:5" ht="14.25" customHeight="1" x14ac:dyDescent="0.2">
      <c r="A57" s="18">
        <v>67</v>
      </c>
      <c r="C57" s="18">
        <v>11</v>
      </c>
      <c r="D57" s="18" t="s">
        <v>125</v>
      </c>
      <c r="E57" s="18">
        <v>6</v>
      </c>
    </row>
    <row r="58" spans="1:5" ht="14.25" customHeight="1" x14ac:dyDescent="0.2">
      <c r="A58" s="18" t="s">
        <v>881</v>
      </c>
      <c r="B58" s="18" t="s">
        <v>7187</v>
      </c>
      <c r="C58" s="18" t="s">
        <v>7238</v>
      </c>
      <c r="D58" s="18">
        <v>12</v>
      </c>
      <c r="E58" s="18">
        <v>36</v>
      </c>
    </row>
    <row r="59" spans="1:5" ht="14.25" customHeight="1" x14ac:dyDescent="0.2">
      <c r="D59" s="18" t="s">
        <v>101</v>
      </c>
      <c r="E59" s="18">
        <v>68</v>
      </c>
    </row>
    <row r="60" spans="1:5" ht="14.25" customHeight="1" x14ac:dyDescent="0.2"/>
    <row r="61" spans="1:5" ht="14.25" customHeight="1" x14ac:dyDescent="0.2">
      <c r="A61" s="18" t="s">
        <v>7181</v>
      </c>
      <c r="B61" s="18">
        <v>6</v>
      </c>
      <c r="D61" s="18" t="s">
        <v>101</v>
      </c>
      <c r="E61" s="18">
        <v>6</v>
      </c>
    </row>
    <row r="62" spans="1:5" ht="14.25" customHeight="1" x14ac:dyDescent="0.2">
      <c r="B62" s="18">
        <v>37</v>
      </c>
      <c r="C62" s="18" t="s">
        <v>7189</v>
      </c>
      <c r="D62" s="18" t="s">
        <v>4417</v>
      </c>
      <c r="E62" s="18">
        <v>7</v>
      </c>
    </row>
    <row r="63" spans="1:5" ht="14.25" customHeight="1" x14ac:dyDescent="0.2">
      <c r="A63" s="18" t="s">
        <v>101</v>
      </c>
      <c r="B63" s="18" t="s">
        <v>7212</v>
      </c>
      <c r="C63" s="18">
        <v>2</v>
      </c>
      <c r="D63" s="18">
        <v>8</v>
      </c>
      <c r="E63" s="18" t="s">
        <v>7234</v>
      </c>
    </row>
    <row r="64" spans="1:5" ht="14.25" customHeight="1" x14ac:dyDescent="0.2">
      <c r="A64" s="18" t="s">
        <v>125</v>
      </c>
      <c r="B64" s="18" t="s">
        <v>7174</v>
      </c>
      <c r="C64" s="18">
        <v>211</v>
      </c>
      <c r="D64" s="18">
        <v>7</v>
      </c>
      <c r="E64" s="18">
        <v>27</v>
      </c>
    </row>
    <row r="65" spans="1:5" ht="14.25" customHeight="1" x14ac:dyDescent="0.2">
      <c r="A65" s="18">
        <v>1</v>
      </c>
      <c r="B65" s="18" t="s">
        <v>7228</v>
      </c>
      <c r="D65" s="18">
        <v>2</v>
      </c>
      <c r="E65" s="18">
        <v>8</v>
      </c>
    </row>
    <row r="66" spans="1:5" ht="14.25" customHeight="1" x14ac:dyDescent="0.2">
      <c r="A66" s="18" t="s">
        <v>7164</v>
      </c>
      <c r="B66" s="18" t="s">
        <v>101</v>
      </c>
      <c r="D66" s="18" t="s">
        <v>7169</v>
      </c>
    </row>
    <row r="67" spans="1:5" ht="14.25" customHeight="1" x14ac:dyDescent="0.2"/>
    <row r="68" spans="1:5" ht="14.25" customHeight="1" x14ac:dyDescent="0.2"/>
    <row r="69" spans="1:5" ht="14.25" customHeight="1" x14ac:dyDescent="0.2"/>
    <row r="70" spans="1:5" ht="14.25" customHeight="1" x14ac:dyDescent="0.2">
      <c r="A70" s="18" t="s">
        <v>101</v>
      </c>
    </row>
    <row r="71" spans="1:5" ht="14.25" customHeight="1" x14ac:dyDescent="0.2">
      <c r="A71" s="18" t="s">
        <v>7178</v>
      </c>
      <c r="B71" s="18">
        <v>3</v>
      </c>
      <c r="E71" s="18">
        <v>6</v>
      </c>
    </row>
    <row r="72" spans="1:5" ht="14.25" customHeight="1" x14ac:dyDescent="0.2"/>
    <row r="73" spans="1:5" ht="14.25" customHeight="1" x14ac:dyDescent="0.2">
      <c r="B73" s="18" t="s">
        <v>6970</v>
      </c>
      <c r="C73" s="18">
        <v>2</v>
      </c>
      <c r="D73" s="18" t="s">
        <v>7169</v>
      </c>
    </row>
    <row r="74" spans="1:5" ht="14.25" customHeight="1" x14ac:dyDescent="0.2">
      <c r="A74" s="18" t="s">
        <v>101</v>
      </c>
      <c r="C74" s="18">
        <v>11</v>
      </c>
    </row>
    <row r="75" spans="1:5" ht="14.25" customHeight="1" x14ac:dyDescent="0.2">
      <c r="A75" s="18" t="s">
        <v>7214</v>
      </c>
      <c r="B75" s="18" t="s">
        <v>7228</v>
      </c>
      <c r="C75" s="18">
        <v>1</v>
      </c>
      <c r="D75" s="18" t="s">
        <v>101</v>
      </c>
      <c r="E75" s="18">
        <v>6</v>
      </c>
    </row>
    <row r="76" spans="1:5" ht="14.25" customHeight="1" x14ac:dyDescent="0.2">
      <c r="A76" s="18">
        <v>1</v>
      </c>
      <c r="B76" s="18">
        <v>126</v>
      </c>
      <c r="E76" s="18" t="s">
        <v>7178</v>
      </c>
    </row>
    <row r="77" spans="1:5" ht="14.25" customHeight="1" x14ac:dyDescent="0.2"/>
    <row r="78" spans="1:5" ht="14.25" customHeight="1" x14ac:dyDescent="0.2">
      <c r="B78" s="18" t="s">
        <v>7256</v>
      </c>
      <c r="D78" s="18" t="s">
        <v>101</v>
      </c>
      <c r="E78" s="18" t="s">
        <v>7183</v>
      </c>
    </row>
    <row r="79" spans="1:5" ht="14.25" customHeight="1" x14ac:dyDescent="0.2">
      <c r="A79" s="18" t="s">
        <v>7184</v>
      </c>
      <c r="B79" s="18" t="s">
        <v>7168</v>
      </c>
      <c r="C79" s="18" t="s">
        <v>7238</v>
      </c>
      <c r="D79" s="18" t="s">
        <v>101</v>
      </c>
      <c r="E79" s="18">
        <v>13</v>
      </c>
    </row>
    <row r="80" spans="1:5" ht="14.25" customHeight="1" x14ac:dyDescent="0.2">
      <c r="A80" s="18" t="s">
        <v>7259</v>
      </c>
      <c r="B80" s="18" t="s">
        <v>7260</v>
      </c>
      <c r="C80" s="18">
        <v>36</v>
      </c>
      <c r="D80" s="18" t="s">
        <v>101</v>
      </c>
      <c r="E80" s="18">
        <v>11</v>
      </c>
    </row>
    <row r="81" spans="1:5" ht="14.25" customHeight="1" x14ac:dyDescent="0.2">
      <c r="B81" s="18" t="s">
        <v>125</v>
      </c>
      <c r="D81" s="18" t="s">
        <v>101</v>
      </c>
      <c r="E81" s="18">
        <v>13</v>
      </c>
    </row>
    <row r="82" spans="1:5" ht="14.25" customHeight="1" x14ac:dyDescent="0.2">
      <c r="A82" s="18" t="s">
        <v>101</v>
      </c>
      <c r="B82" s="18" t="s">
        <v>7262</v>
      </c>
      <c r="E82" s="18" t="s">
        <v>7178</v>
      </c>
    </row>
    <row r="83" spans="1:5" ht="14.25" customHeight="1" x14ac:dyDescent="0.2">
      <c r="A83" s="18" t="s">
        <v>101</v>
      </c>
      <c r="B83" s="18" t="s">
        <v>7178</v>
      </c>
      <c r="D83" s="18">
        <v>2</v>
      </c>
      <c r="E83" s="18">
        <v>13</v>
      </c>
    </row>
    <row r="84" spans="1:5" ht="14.25" customHeight="1" x14ac:dyDescent="0.2">
      <c r="A84" s="18" t="s">
        <v>7206</v>
      </c>
      <c r="B84" s="18">
        <v>26</v>
      </c>
      <c r="C84" s="18">
        <v>12</v>
      </c>
      <c r="D84" s="18" t="s">
        <v>7164</v>
      </c>
      <c r="E84" s="18">
        <v>1712</v>
      </c>
    </row>
    <row r="85" spans="1:5" ht="14.25" customHeight="1" x14ac:dyDescent="0.2">
      <c r="A85" s="18" t="s">
        <v>7221</v>
      </c>
      <c r="B85" s="18" t="s">
        <v>7168</v>
      </c>
      <c r="C85" s="18">
        <v>2310</v>
      </c>
      <c r="D85" s="18" t="s">
        <v>7167</v>
      </c>
      <c r="E85" s="18" t="s">
        <v>7166</v>
      </c>
    </row>
    <row r="86" spans="1:5" ht="14.25" customHeight="1" x14ac:dyDescent="0.2">
      <c r="A86" s="18">
        <v>2</v>
      </c>
      <c r="B86" s="18">
        <v>16</v>
      </c>
      <c r="C86" s="18">
        <v>3</v>
      </c>
      <c r="D86" s="18" t="s">
        <v>101</v>
      </c>
      <c r="E86" s="18">
        <v>6</v>
      </c>
    </row>
    <row r="87" spans="1:5" ht="14.25" customHeight="1" x14ac:dyDescent="0.2">
      <c r="A87" s="18" t="s">
        <v>7194</v>
      </c>
      <c r="B87" s="18" t="s">
        <v>7185</v>
      </c>
      <c r="C87" s="18">
        <v>211</v>
      </c>
      <c r="D87" s="18" t="s">
        <v>7264</v>
      </c>
      <c r="E87" s="18">
        <v>6</v>
      </c>
    </row>
    <row r="88" spans="1:5" ht="14.25" customHeight="1" x14ac:dyDescent="0.2">
      <c r="A88" s="18" t="s">
        <v>7265</v>
      </c>
      <c r="B88" s="18" t="s">
        <v>7266</v>
      </c>
      <c r="C88" s="18" t="s">
        <v>7169</v>
      </c>
      <c r="D88" s="18" t="s">
        <v>7178</v>
      </c>
      <c r="E88" s="18">
        <v>13</v>
      </c>
    </row>
    <row r="89" spans="1:5" ht="14.25" customHeight="1" x14ac:dyDescent="0.2">
      <c r="B89" s="18">
        <v>2</v>
      </c>
      <c r="C89" s="18">
        <v>211</v>
      </c>
      <c r="E89" s="18">
        <v>67</v>
      </c>
    </row>
    <row r="90" spans="1:5" ht="14.25" customHeight="1" x14ac:dyDescent="0.2">
      <c r="A90" s="18" t="s">
        <v>5490</v>
      </c>
      <c r="B90" s="18" t="s">
        <v>125</v>
      </c>
      <c r="C90" s="18">
        <v>6</v>
      </c>
      <c r="D90" s="18">
        <v>1310</v>
      </c>
    </row>
    <row r="91" spans="1:5" ht="14.25" customHeight="1" x14ac:dyDescent="0.2">
      <c r="A91" s="18" t="s">
        <v>7205</v>
      </c>
      <c r="B91" s="18" t="s">
        <v>101</v>
      </c>
      <c r="C91" s="18">
        <v>2</v>
      </c>
      <c r="D91" s="18" t="s">
        <v>7169</v>
      </c>
      <c r="E91" s="18">
        <v>13</v>
      </c>
    </row>
    <row r="92" spans="1:5" ht="14.25" customHeight="1" x14ac:dyDescent="0.2">
      <c r="A92" s="18" t="s">
        <v>7184</v>
      </c>
      <c r="B92" s="18" t="s">
        <v>125</v>
      </c>
      <c r="C92" s="18">
        <v>211</v>
      </c>
      <c r="D92" s="18" t="s">
        <v>7178</v>
      </c>
      <c r="E92" s="18">
        <v>7</v>
      </c>
    </row>
    <row r="93" spans="1:5" ht="14.25" customHeight="1" x14ac:dyDescent="0.2"/>
    <row r="94" spans="1:5" ht="14.25" customHeight="1" x14ac:dyDescent="0.2"/>
    <row r="95" spans="1:5" ht="14.25" customHeight="1" x14ac:dyDescent="0.2"/>
    <row r="96" spans="1:5" ht="14.25" customHeight="1" x14ac:dyDescent="0.2">
      <c r="B96" s="18">
        <v>16</v>
      </c>
      <c r="C96" s="18">
        <v>12</v>
      </c>
      <c r="D96" s="18" t="s">
        <v>101</v>
      </c>
      <c r="E96" s="18">
        <v>8</v>
      </c>
    </row>
    <row r="97" spans="1:5" ht="14.25" customHeight="1" x14ac:dyDescent="0.2">
      <c r="A97" s="18">
        <v>2</v>
      </c>
      <c r="B97" s="18" t="s">
        <v>7175</v>
      </c>
      <c r="C97" s="18">
        <v>2</v>
      </c>
      <c r="D97" s="18" t="s">
        <v>7178</v>
      </c>
      <c r="E97" s="18">
        <v>6</v>
      </c>
    </row>
    <row r="98" spans="1:5" ht="14.25" customHeight="1" x14ac:dyDescent="0.2">
      <c r="C98" s="18">
        <v>212</v>
      </c>
      <c r="D98" s="18" t="s">
        <v>125</v>
      </c>
      <c r="E98" s="18">
        <v>1112</v>
      </c>
    </row>
    <row r="99" spans="1:5" ht="14.25" customHeight="1" x14ac:dyDescent="0.2">
      <c r="A99" s="18">
        <v>23</v>
      </c>
      <c r="B99" s="18" t="s">
        <v>7262</v>
      </c>
      <c r="C99" s="18">
        <v>2</v>
      </c>
      <c r="D99" s="18" t="s">
        <v>101</v>
      </c>
      <c r="E99" s="18">
        <v>67</v>
      </c>
    </row>
    <row r="100" spans="1:5" ht="14.25" customHeight="1" x14ac:dyDescent="0.2">
      <c r="A100" s="18" t="s">
        <v>7193</v>
      </c>
      <c r="B100" s="18">
        <v>136</v>
      </c>
      <c r="C100" s="18">
        <v>12</v>
      </c>
      <c r="D100" s="18" t="s">
        <v>101</v>
      </c>
      <c r="E100" s="18">
        <v>6</v>
      </c>
    </row>
    <row r="101" spans="1:5" ht="14.25" customHeight="1" x14ac:dyDescent="0.2">
      <c r="A101" s="18">
        <v>6</v>
      </c>
      <c r="B101" s="18" t="s">
        <v>7262</v>
      </c>
      <c r="C101" s="18" t="s">
        <v>7270</v>
      </c>
      <c r="D101" s="18" t="s">
        <v>7169</v>
      </c>
      <c r="E101" s="18">
        <v>3</v>
      </c>
    </row>
    <row r="102" spans="1:5" ht="14.25" customHeight="1" x14ac:dyDescent="0.2">
      <c r="A102" s="18">
        <v>8</v>
      </c>
      <c r="B102" s="18" t="s">
        <v>125</v>
      </c>
      <c r="C102" s="18">
        <v>2</v>
      </c>
      <c r="D102" s="18" t="s">
        <v>101</v>
      </c>
      <c r="E102" s="18">
        <v>13</v>
      </c>
    </row>
    <row r="103" spans="1:5" ht="14.25" customHeight="1" x14ac:dyDescent="0.2">
      <c r="A103" s="18" t="s">
        <v>7271</v>
      </c>
      <c r="B103" s="18">
        <v>111</v>
      </c>
      <c r="C103" s="18">
        <v>2</v>
      </c>
      <c r="D103" s="18" t="s">
        <v>7178</v>
      </c>
      <c r="E103" s="18">
        <v>112</v>
      </c>
    </row>
    <row r="104" spans="1:5" ht="14.25" customHeight="1" x14ac:dyDescent="0.2">
      <c r="A104" s="18">
        <v>2</v>
      </c>
      <c r="B104" s="18" t="s">
        <v>7168</v>
      </c>
      <c r="D104" s="18">
        <v>12</v>
      </c>
      <c r="E104" s="18">
        <v>711</v>
      </c>
    </row>
    <row r="105" spans="1:5" ht="14.25" customHeight="1" x14ac:dyDescent="0.2">
      <c r="B105" s="18">
        <v>126</v>
      </c>
      <c r="C105" s="18" t="s">
        <v>101</v>
      </c>
      <c r="D105" s="18" t="s">
        <v>7166</v>
      </c>
      <c r="E105" s="18" t="s">
        <v>101</v>
      </c>
    </row>
    <row r="106" spans="1:5" ht="14.25" customHeight="1" x14ac:dyDescent="0.2">
      <c r="A106" s="18">
        <v>2</v>
      </c>
      <c r="B106" s="18">
        <v>123</v>
      </c>
      <c r="C106" s="18">
        <v>2711</v>
      </c>
      <c r="D106" s="18">
        <v>6</v>
      </c>
      <c r="E106" s="18">
        <v>6</v>
      </c>
    </row>
    <row r="107" spans="1:5" ht="14.25" customHeight="1" x14ac:dyDescent="0.2">
      <c r="B107" s="18" t="s">
        <v>125</v>
      </c>
      <c r="C107" s="18">
        <v>211</v>
      </c>
      <c r="D107" s="18">
        <v>26</v>
      </c>
      <c r="E107" s="18">
        <v>612</v>
      </c>
    </row>
    <row r="108" spans="1:5" ht="14.25" customHeight="1" x14ac:dyDescent="0.2"/>
    <row r="109" spans="1:5" ht="14.25" customHeight="1" x14ac:dyDescent="0.2">
      <c r="B109" s="18" t="s">
        <v>7168</v>
      </c>
      <c r="C109" s="18">
        <v>26</v>
      </c>
      <c r="D109" s="18">
        <v>1</v>
      </c>
      <c r="E109" s="18">
        <v>7</v>
      </c>
    </row>
    <row r="110" spans="1:5" ht="14.25" customHeight="1" x14ac:dyDescent="0.2">
      <c r="A110" s="18" t="s">
        <v>7181</v>
      </c>
      <c r="B110" s="18" t="s">
        <v>7255</v>
      </c>
      <c r="C110" s="18">
        <v>2</v>
      </c>
      <c r="D110" s="18" t="s">
        <v>7199</v>
      </c>
      <c r="E110" s="18">
        <v>6</v>
      </c>
    </row>
    <row r="111" spans="1:5" ht="14.25" customHeight="1" x14ac:dyDescent="0.2">
      <c r="A111" s="18" t="s">
        <v>7193</v>
      </c>
      <c r="B111" s="18" t="s">
        <v>7168</v>
      </c>
      <c r="C111" s="18">
        <v>2</v>
      </c>
      <c r="D111" s="18" t="s">
        <v>4417</v>
      </c>
      <c r="E111" s="18">
        <v>13</v>
      </c>
    </row>
    <row r="112" spans="1:5" ht="14.25" customHeight="1" x14ac:dyDescent="0.2">
      <c r="A112" s="18">
        <v>10</v>
      </c>
      <c r="C112" s="18">
        <v>23</v>
      </c>
      <c r="D112" s="18" t="s">
        <v>7164</v>
      </c>
      <c r="E112" s="18">
        <v>13</v>
      </c>
    </row>
    <row r="113" spans="1:5" ht="14.25" customHeight="1" x14ac:dyDescent="0.2">
      <c r="A113" s="18" t="s">
        <v>5490</v>
      </c>
      <c r="B113" s="18">
        <v>212</v>
      </c>
      <c r="C113" s="18">
        <v>2</v>
      </c>
      <c r="D113" s="18" t="s">
        <v>101</v>
      </c>
      <c r="E113" s="18">
        <v>7</v>
      </c>
    </row>
    <row r="114" spans="1:5" ht="14.25" customHeight="1" x14ac:dyDescent="0.2">
      <c r="A114" s="18" t="s">
        <v>4417</v>
      </c>
      <c r="B114" s="18">
        <v>27</v>
      </c>
      <c r="C114" s="18">
        <v>6</v>
      </c>
      <c r="D114" s="18" t="s">
        <v>7167</v>
      </c>
      <c r="E114" s="18">
        <v>6</v>
      </c>
    </row>
    <row r="115" spans="1:5" ht="14.25" customHeight="1" x14ac:dyDescent="0.2">
      <c r="D115" s="18" t="s">
        <v>101</v>
      </c>
      <c r="E115" s="18">
        <v>6</v>
      </c>
    </row>
    <row r="116" spans="1:5" ht="14.25" customHeight="1" x14ac:dyDescent="0.2">
      <c r="A116" s="18">
        <v>6</v>
      </c>
      <c r="B116" s="18">
        <v>23</v>
      </c>
      <c r="C116" s="18" t="s">
        <v>7182</v>
      </c>
      <c r="D116" s="18" t="s">
        <v>101</v>
      </c>
      <c r="E116" s="18">
        <v>13</v>
      </c>
    </row>
    <row r="117" spans="1:5" ht="14.25" customHeight="1" x14ac:dyDescent="0.2">
      <c r="A117" s="18" t="s">
        <v>7169</v>
      </c>
      <c r="B117" s="18">
        <v>23</v>
      </c>
      <c r="C117" s="18">
        <v>23</v>
      </c>
      <c r="D117" s="18" t="s">
        <v>101</v>
      </c>
      <c r="E117" s="18">
        <v>6</v>
      </c>
    </row>
    <row r="118" spans="1:5" ht="14.25" customHeight="1" x14ac:dyDescent="0.2">
      <c r="A118" s="18">
        <v>6</v>
      </c>
      <c r="B118" s="18" t="s">
        <v>101</v>
      </c>
      <c r="D118" s="18" t="s">
        <v>7178</v>
      </c>
    </row>
    <row r="119" spans="1:5" ht="14.25" customHeight="1" x14ac:dyDescent="0.2">
      <c r="A119" s="18">
        <v>36</v>
      </c>
      <c r="B119" s="18" t="s">
        <v>7165</v>
      </c>
      <c r="C119" s="18">
        <v>2</v>
      </c>
      <c r="D119" s="18" t="s">
        <v>7178</v>
      </c>
      <c r="E119" s="18" t="s">
        <v>7178</v>
      </c>
    </row>
    <row r="120" spans="1:5" ht="14.25" customHeight="1" x14ac:dyDescent="0.2">
      <c r="A120" s="18" t="s">
        <v>101</v>
      </c>
      <c r="C120" s="18">
        <v>23</v>
      </c>
      <c r="E120" s="18" t="s">
        <v>7178</v>
      </c>
    </row>
    <row r="121" spans="1:5" ht="14.25" customHeight="1" x14ac:dyDescent="0.2">
      <c r="A121" s="18" t="s">
        <v>562</v>
      </c>
      <c r="B121" s="18">
        <v>2</v>
      </c>
      <c r="C121" s="18">
        <v>2</v>
      </c>
      <c r="D121" s="18" t="s">
        <v>101</v>
      </c>
      <c r="E121" s="18" t="s">
        <v>101</v>
      </c>
    </row>
    <row r="122" spans="1:5" ht="14.25" customHeight="1" x14ac:dyDescent="0.2"/>
    <row r="123" spans="1:5" ht="14.25" customHeight="1" x14ac:dyDescent="0.2">
      <c r="A123" s="18" t="s">
        <v>4029</v>
      </c>
      <c r="B123" s="18" t="s">
        <v>7278</v>
      </c>
      <c r="C123" s="18">
        <v>121112</v>
      </c>
      <c r="D123" s="18" t="s">
        <v>101</v>
      </c>
      <c r="E123" s="18" t="s">
        <v>7242</v>
      </c>
    </row>
    <row r="124" spans="1:5" ht="14.25" customHeight="1" x14ac:dyDescent="0.2">
      <c r="A124" s="18" t="s">
        <v>4417</v>
      </c>
      <c r="B124" s="18">
        <v>2</v>
      </c>
      <c r="C124" s="18">
        <v>2</v>
      </c>
      <c r="D124" s="18" t="s">
        <v>101</v>
      </c>
      <c r="E124" s="18" t="s">
        <v>7181</v>
      </c>
    </row>
    <row r="125" spans="1:5" ht="14.25" customHeight="1" x14ac:dyDescent="0.2">
      <c r="A125" s="18">
        <v>6</v>
      </c>
      <c r="B125" s="18" t="s">
        <v>7168</v>
      </c>
      <c r="D125" s="18">
        <v>2</v>
      </c>
      <c r="E125" s="18" t="s">
        <v>7181</v>
      </c>
    </row>
    <row r="126" spans="1:5" ht="14.25" customHeight="1" x14ac:dyDescent="0.2">
      <c r="B126" s="18" t="s">
        <v>7279</v>
      </c>
      <c r="C126" s="18">
        <v>123</v>
      </c>
      <c r="E126" s="18">
        <v>8</v>
      </c>
    </row>
    <row r="127" spans="1:5" ht="14.25" customHeight="1" x14ac:dyDescent="0.2"/>
    <row r="128" spans="1:5" ht="14.25" customHeight="1" x14ac:dyDescent="0.2">
      <c r="A128" s="18">
        <v>2</v>
      </c>
      <c r="B128" s="18" t="s">
        <v>125</v>
      </c>
      <c r="C128" s="18">
        <v>2</v>
      </c>
      <c r="D128" s="18" t="s">
        <v>101</v>
      </c>
      <c r="E128" s="18" t="s">
        <v>101</v>
      </c>
    </row>
    <row r="129" spans="1:5" ht="14.25" customHeight="1" x14ac:dyDescent="0.2">
      <c r="A129" s="18" t="s">
        <v>7194</v>
      </c>
      <c r="D129" s="18" t="s">
        <v>7178</v>
      </c>
      <c r="E129" s="18">
        <v>10</v>
      </c>
    </row>
    <row r="130" spans="1:5" ht="14.25" customHeight="1" x14ac:dyDescent="0.2"/>
    <row r="131" spans="1:5" ht="14.25" customHeight="1" x14ac:dyDescent="0.2"/>
    <row r="132" spans="1:5" ht="14.25" customHeight="1" x14ac:dyDescent="0.2">
      <c r="B132" s="18" t="s">
        <v>7185</v>
      </c>
      <c r="E132" s="18">
        <v>6</v>
      </c>
    </row>
    <row r="133" spans="1:5" ht="14.25" customHeight="1" x14ac:dyDescent="0.2">
      <c r="A133" s="18" t="s">
        <v>7169</v>
      </c>
      <c r="B133" s="18">
        <v>3</v>
      </c>
      <c r="C133" s="18">
        <v>1</v>
      </c>
      <c r="D133" s="18">
        <v>128</v>
      </c>
      <c r="E133" s="18">
        <v>6</v>
      </c>
    </row>
    <row r="134" spans="1:5" ht="14.25" customHeight="1" x14ac:dyDescent="0.2">
      <c r="A134" s="18">
        <v>2</v>
      </c>
      <c r="B134" s="18" t="s">
        <v>125</v>
      </c>
      <c r="D134" s="18" t="s">
        <v>101</v>
      </c>
      <c r="E134" s="18">
        <v>13</v>
      </c>
    </row>
    <row r="135" spans="1:5" ht="14.25" customHeight="1" x14ac:dyDescent="0.2">
      <c r="B135" s="18" t="s">
        <v>1248</v>
      </c>
      <c r="C135" s="18">
        <v>2</v>
      </c>
      <c r="D135" s="18">
        <v>36</v>
      </c>
      <c r="E135" s="18">
        <v>7</v>
      </c>
    </row>
    <row r="136" spans="1:5" ht="14.25" customHeight="1" x14ac:dyDescent="0.2">
      <c r="B136" s="18" t="s">
        <v>7280</v>
      </c>
      <c r="C136" s="18">
        <v>610</v>
      </c>
      <c r="D136" s="18">
        <v>3</v>
      </c>
      <c r="E136" s="18" t="s">
        <v>101</v>
      </c>
    </row>
    <row r="137" spans="1:5" ht="14.25" customHeight="1" x14ac:dyDescent="0.2">
      <c r="B137" s="18" t="s">
        <v>101</v>
      </c>
      <c r="D137" s="18" t="s">
        <v>101</v>
      </c>
      <c r="E137" s="18" t="s">
        <v>101</v>
      </c>
    </row>
    <row r="138" spans="1:5" ht="14.25" customHeight="1" x14ac:dyDescent="0.2">
      <c r="A138" s="18">
        <v>1810</v>
      </c>
      <c r="B138" s="18" t="s">
        <v>101</v>
      </c>
      <c r="C138" s="18">
        <v>2</v>
      </c>
      <c r="D138" s="18" t="s">
        <v>101</v>
      </c>
    </row>
    <row r="139" spans="1:5" ht="14.25" customHeight="1" x14ac:dyDescent="0.2">
      <c r="A139" s="18" t="s">
        <v>7185</v>
      </c>
      <c r="B139" s="18" t="s">
        <v>7255</v>
      </c>
      <c r="C139" s="18">
        <v>23</v>
      </c>
      <c r="D139" s="18" t="s">
        <v>7181</v>
      </c>
      <c r="E139" s="18" t="s">
        <v>7178</v>
      </c>
    </row>
    <row r="140" spans="1:5" ht="14.25" customHeight="1" x14ac:dyDescent="0.2">
      <c r="A140" s="18">
        <v>8</v>
      </c>
      <c r="B140" s="18" t="s">
        <v>7280</v>
      </c>
      <c r="C140" s="18">
        <v>2</v>
      </c>
      <c r="D140" s="18" t="s">
        <v>7169</v>
      </c>
      <c r="E140" s="18" t="s">
        <v>7242</v>
      </c>
    </row>
    <row r="141" spans="1:5" ht="14.25" customHeight="1" x14ac:dyDescent="0.2">
      <c r="A141" s="18" t="s">
        <v>7178</v>
      </c>
      <c r="B141" s="18" t="s">
        <v>125</v>
      </c>
      <c r="C141" s="18">
        <v>2</v>
      </c>
      <c r="E141" s="18">
        <v>13</v>
      </c>
    </row>
    <row r="142" spans="1:5" ht="14.25" customHeight="1" x14ac:dyDescent="0.2">
      <c r="A142" s="18" t="s">
        <v>7192</v>
      </c>
      <c r="B142" s="18" t="s">
        <v>125</v>
      </c>
      <c r="C142" s="18">
        <v>12</v>
      </c>
      <c r="D142" s="18" t="s">
        <v>7178</v>
      </c>
      <c r="E142" s="18">
        <v>7</v>
      </c>
    </row>
    <row r="143" spans="1:5" ht="14.25" customHeight="1" x14ac:dyDescent="0.2">
      <c r="A143" s="18" t="s">
        <v>125</v>
      </c>
      <c r="B143" s="18" t="s">
        <v>7207</v>
      </c>
      <c r="C143" s="18">
        <v>26</v>
      </c>
      <c r="D143" s="18" t="s">
        <v>101</v>
      </c>
      <c r="E143" s="18">
        <v>7</v>
      </c>
    </row>
    <row r="144" spans="1:5" ht="14.25" customHeight="1" x14ac:dyDescent="0.2">
      <c r="A144" s="18" t="s">
        <v>7205</v>
      </c>
      <c r="B144" s="18" t="s">
        <v>7212</v>
      </c>
      <c r="D144" s="18" t="s">
        <v>7205</v>
      </c>
      <c r="E144" s="18">
        <v>6</v>
      </c>
    </row>
    <row r="145" spans="1:5" ht="14.25" customHeight="1" x14ac:dyDescent="0.2">
      <c r="A145" s="18">
        <v>6</v>
      </c>
      <c r="B145" s="18">
        <v>112</v>
      </c>
      <c r="C145" s="18">
        <v>2</v>
      </c>
      <c r="D145" s="18">
        <v>2</v>
      </c>
      <c r="E145" s="18">
        <v>7</v>
      </c>
    </row>
    <row r="146" spans="1:5" ht="14.25" customHeight="1" x14ac:dyDescent="0.2">
      <c r="A146" s="18" t="s">
        <v>7169</v>
      </c>
      <c r="B146" s="18" t="s">
        <v>6954</v>
      </c>
      <c r="C146" s="18">
        <v>12</v>
      </c>
      <c r="D146" s="18" t="s">
        <v>7283</v>
      </c>
      <c r="E146" s="18">
        <v>713</v>
      </c>
    </row>
    <row r="147" spans="1:5" ht="14.25" customHeight="1" x14ac:dyDescent="0.2">
      <c r="A147" s="18">
        <v>6</v>
      </c>
      <c r="B147" s="18">
        <v>6</v>
      </c>
      <c r="C147" s="18">
        <v>211</v>
      </c>
      <c r="D147" s="18" t="s">
        <v>7178</v>
      </c>
      <c r="E147" s="18">
        <v>6</v>
      </c>
    </row>
    <row r="148" spans="1:5" ht="14.25" customHeight="1" x14ac:dyDescent="0.2">
      <c r="A148" s="18" t="s">
        <v>7192</v>
      </c>
      <c r="C148" s="18">
        <v>12</v>
      </c>
      <c r="D148" s="18" t="s">
        <v>7184</v>
      </c>
      <c r="E148" s="18">
        <v>8</v>
      </c>
    </row>
    <row r="149" spans="1:5" ht="14.25" customHeight="1" x14ac:dyDescent="0.2">
      <c r="C149" s="18">
        <v>1</v>
      </c>
      <c r="D149" s="18" t="s">
        <v>4417</v>
      </c>
      <c r="E149" s="18">
        <v>6</v>
      </c>
    </row>
    <row r="150" spans="1:5" ht="14.25" customHeight="1" x14ac:dyDescent="0.2">
      <c r="A150" s="18" t="s">
        <v>562</v>
      </c>
      <c r="B150" s="18" t="s">
        <v>7168</v>
      </c>
      <c r="D150" s="18">
        <v>10</v>
      </c>
      <c r="E150" s="18" t="s">
        <v>7178</v>
      </c>
    </row>
    <row r="151" spans="1:5" ht="14.25" customHeight="1" x14ac:dyDescent="0.2">
      <c r="A151" s="18">
        <v>6</v>
      </c>
      <c r="B151" s="18" t="s">
        <v>125</v>
      </c>
      <c r="C151" s="18">
        <v>2</v>
      </c>
      <c r="D151" s="18" t="s">
        <v>101</v>
      </c>
      <c r="E151" s="18">
        <v>13</v>
      </c>
    </row>
    <row r="152" spans="1:5" ht="14.25" customHeight="1" x14ac:dyDescent="0.2">
      <c r="A152" s="18" t="s">
        <v>881</v>
      </c>
      <c r="B152" s="18" t="s">
        <v>7168</v>
      </c>
      <c r="C152" s="18">
        <v>23</v>
      </c>
      <c r="D152" s="18" t="s">
        <v>101</v>
      </c>
      <c r="E152" s="18" t="s">
        <v>7242</v>
      </c>
    </row>
    <row r="153" spans="1:5" ht="14.25" customHeight="1" x14ac:dyDescent="0.2">
      <c r="B153" s="18" t="s">
        <v>7185</v>
      </c>
      <c r="C153" s="18">
        <v>211</v>
      </c>
      <c r="D153" s="18" t="s">
        <v>7164</v>
      </c>
      <c r="E153" s="18">
        <v>7</v>
      </c>
    </row>
    <row r="154" spans="1:5" ht="14.25" customHeight="1" x14ac:dyDescent="0.2">
      <c r="B154" s="18" t="s">
        <v>7228</v>
      </c>
      <c r="D154" s="18" t="s">
        <v>125</v>
      </c>
      <c r="E154" s="18">
        <v>13</v>
      </c>
    </row>
    <row r="155" spans="1:5" ht="14.25" customHeight="1" x14ac:dyDescent="0.2">
      <c r="A155" s="18" t="s">
        <v>7178</v>
      </c>
      <c r="B155" s="18" t="s">
        <v>7284</v>
      </c>
      <c r="D155" s="18" t="s">
        <v>7178</v>
      </c>
      <c r="E155" s="18">
        <v>7</v>
      </c>
    </row>
    <row r="156" spans="1:5" ht="14.25" customHeight="1" x14ac:dyDescent="0.2">
      <c r="A156" s="18" t="s">
        <v>101</v>
      </c>
    </row>
    <row r="157" spans="1:5" ht="14.25" customHeight="1" x14ac:dyDescent="0.2">
      <c r="A157" s="18" t="s">
        <v>7164</v>
      </c>
      <c r="D157" s="18">
        <v>610</v>
      </c>
      <c r="E157" s="18">
        <v>13</v>
      </c>
    </row>
    <row r="158" spans="1:5" ht="14.25" customHeight="1" x14ac:dyDescent="0.2">
      <c r="A158" s="18">
        <v>1</v>
      </c>
      <c r="B158" s="18">
        <v>6</v>
      </c>
      <c r="D158" s="18" t="s">
        <v>101</v>
      </c>
      <c r="E158" s="18">
        <v>6</v>
      </c>
    </row>
    <row r="159" spans="1:5" ht="14.25" customHeight="1" x14ac:dyDescent="0.2">
      <c r="B159" s="18" t="s">
        <v>125</v>
      </c>
      <c r="D159" s="18" t="s">
        <v>101</v>
      </c>
      <c r="E159" s="18">
        <v>13</v>
      </c>
    </row>
    <row r="160" spans="1:5" ht="14.25" customHeight="1" x14ac:dyDescent="0.2">
      <c r="A160" s="18" t="s">
        <v>7210</v>
      </c>
      <c r="B160" s="18" t="s">
        <v>7187</v>
      </c>
      <c r="C160" s="18">
        <v>2</v>
      </c>
      <c r="D160" s="18" t="s">
        <v>7167</v>
      </c>
      <c r="E160" s="18">
        <v>6712</v>
      </c>
    </row>
    <row r="161" spans="1:5" ht="14.25" customHeight="1" x14ac:dyDescent="0.2">
      <c r="A161" s="18">
        <v>3610</v>
      </c>
      <c r="B161" s="18">
        <v>268</v>
      </c>
      <c r="C161" s="18">
        <v>26</v>
      </c>
      <c r="D161" s="18" t="s">
        <v>7173</v>
      </c>
      <c r="E161" s="18">
        <v>6</v>
      </c>
    </row>
    <row r="162" spans="1:5" ht="14.25" customHeight="1" x14ac:dyDescent="0.2">
      <c r="A162" s="18">
        <v>13</v>
      </c>
      <c r="B162" s="18" t="s">
        <v>7223</v>
      </c>
      <c r="C162" s="18">
        <v>211</v>
      </c>
      <c r="E162" s="18">
        <v>6</v>
      </c>
    </row>
    <row r="163" spans="1:5" ht="14.25" customHeight="1" x14ac:dyDescent="0.2">
      <c r="A163" s="18">
        <v>6</v>
      </c>
      <c r="B163" s="18">
        <v>6</v>
      </c>
      <c r="C163" s="18">
        <v>12</v>
      </c>
      <c r="D163" s="18">
        <v>10</v>
      </c>
      <c r="E163" s="18">
        <v>3</v>
      </c>
    </row>
    <row r="164" spans="1:5" ht="14.25" customHeight="1" x14ac:dyDescent="0.2">
      <c r="D164" s="18" t="s">
        <v>101</v>
      </c>
      <c r="E164" s="18">
        <v>6</v>
      </c>
    </row>
    <row r="165" spans="1:5" ht="14.25" customHeight="1" x14ac:dyDescent="0.2">
      <c r="A165" s="18" t="s">
        <v>125</v>
      </c>
      <c r="B165" s="18" t="s">
        <v>7168</v>
      </c>
      <c r="D165" s="18" t="s">
        <v>7178</v>
      </c>
      <c r="E165" s="18">
        <v>2612</v>
      </c>
    </row>
    <row r="166" spans="1:5" ht="14.25" customHeight="1" x14ac:dyDescent="0.2">
      <c r="A166" s="18" t="s">
        <v>7164</v>
      </c>
      <c r="B166" s="18" t="s">
        <v>7290</v>
      </c>
      <c r="C166" s="18">
        <v>2681112</v>
      </c>
      <c r="D166" s="18" t="s">
        <v>7291</v>
      </c>
      <c r="E166" s="18">
        <v>68</v>
      </c>
    </row>
    <row r="167" spans="1:5" ht="14.25" customHeight="1" x14ac:dyDescent="0.2"/>
    <row r="168" spans="1:5" ht="14.25" customHeight="1" x14ac:dyDescent="0.2">
      <c r="A168" s="18" t="s">
        <v>7168</v>
      </c>
      <c r="B168" s="18" t="s">
        <v>7212</v>
      </c>
      <c r="C168" s="18">
        <v>23</v>
      </c>
      <c r="D168" s="18" t="s">
        <v>7214</v>
      </c>
      <c r="E168" s="18">
        <v>78</v>
      </c>
    </row>
    <row r="169" spans="1:5" ht="14.25" customHeight="1" x14ac:dyDescent="0.2">
      <c r="A169" s="18" t="s">
        <v>101</v>
      </c>
      <c r="B169" s="18">
        <v>129</v>
      </c>
      <c r="C169" s="18">
        <v>2</v>
      </c>
      <c r="D169" s="18" t="s">
        <v>101</v>
      </c>
      <c r="E169" s="18">
        <v>168</v>
      </c>
    </row>
    <row r="170" spans="1:5" ht="14.25" customHeight="1" x14ac:dyDescent="0.2">
      <c r="A170" s="18">
        <v>36</v>
      </c>
      <c r="B170" s="18" t="s">
        <v>7292</v>
      </c>
      <c r="C170" s="18">
        <v>12</v>
      </c>
      <c r="D170" s="18" t="s">
        <v>7164</v>
      </c>
      <c r="E170" s="18" t="s">
        <v>7183</v>
      </c>
    </row>
    <row r="171" spans="1:5" ht="14.25" customHeight="1" x14ac:dyDescent="0.2">
      <c r="A171" s="18">
        <v>2</v>
      </c>
      <c r="B171" s="18">
        <v>12</v>
      </c>
      <c r="D171" s="18" t="s">
        <v>7167</v>
      </c>
      <c r="E171" s="18">
        <v>6</v>
      </c>
    </row>
    <row r="172" spans="1:5" ht="14.25" customHeight="1" x14ac:dyDescent="0.2"/>
    <row r="173" spans="1:5" ht="14.25" customHeight="1" x14ac:dyDescent="0.2">
      <c r="A173" s="18">
        <v>67</v>
      </c>
      <c r="B173" s="18" t="s">
        <v>125</v>
      </c>
      <c r="D173" s="18" t="s">
        <v>101</v>
      </c>
      <c r="E173" s="18">
        <v>6</v>
      </c>
    </row>
    <row r="174" spans="1:5" ht="14.25" customHeight="1" x14ac:dyDescent="0.2">
      <c r="A174" s="18" t="s">
        <v>101</v>
      </c>
      <c r="B174" s="18" t="s">
        <v>7185</v>
      </c>
      <c r="D174" s="18" t="s">
        <v>101</v>
      </c>
      <c r="E174" s="18">
        <v>13</v>
      </c>
    </row>
    <row r="175" spans="1:5" ht="14.25" customHeight="1" x14ac:dyDescent="0.2">
      <c r="B175" s="18">
        <v>1</v>
      </c>
      <c r="C175" s="18">
        <v>2</v>
      </c>
      <c r="D175" s="18" t="s">
        <v>101</v>
      </c>
      <c r="E175" s="18">
        <v>3</v>
      </c>
    </row>
    <row r="176" spans="1:5" ht="14.25" customHeight="1" x14ac:dyDescent="0.2">
      <c r="A176" s="18">
        <v>0</v>
      </c>
      <c r="D176" s="18">
        <v>2</v>
      </c>
      <c r="E176" s="18">
        <v>1</v>
      </c>
    </row>
    <row r="177" spans="1:5" ht="14.25" customHeight="1" x14ac:dyDescent="0.2">
      <c r="D177" s="18" t="s">
        <v>7167</v>
      </c>
      <c r="E177" s="18">
        <v>36</v>
      </c>
    </row>
    <row r="178" spans="1:5" ht="14.25" customHeight="1" x14ac:dyDescent="0.2">
      <c r="A178" s="18">
        <v>17</v>
      </c>
      <c r="B178" s="18" t="s">
        <v>7212</v>
      </c>
      <c r="C178" s="18">
        <v>2</v>
      </c>
      <c r="D178" s="18">
        <v>2</v>
      </c>
      <c r="E178" s="18" t="s">
        <v>7181</v>
      </c>
    </row>
    <row r="179" spans="1:5" ht="14.25" customHeight="1" x14ac:dyDescent="0.2">
      <c r="B179" s="18">
        <v>2</v>
      </c>
      <c r="D179" s="18" t="s">
        <v>101</v>
      </c>
    </row>
    <row r="180" spans="1:5" ht="14.25" customHeight="1" x14ac:dyDescent="0.2">
      <c r="B180" s="18">
        <v>1212</v>
      </c>
      <c r="C180" s="18">
        <v>2</v>
      </c>
      <c r="D180" s="18">
        <v>26</v>
      </c>
      <c r="E180" s="18">
        <v>6</v>
      </c>
    </row>
    <row r="181" spans="1:5" ht="14.25" customHeight="1" x14ac:dyDescent="0.2">
      <c r="D181" s="18">
        <v>10</v>
      </c>
      <c r="E181" s="18">
        <v>7</v>
      </c>
    </row>
    <row r="182" spans="1:5" ht="14.25" customHeight="1" x14ac:dyDescent="0.2">
      <c r="A182" s="18" t="s">
        <v>101</v>
      </c>
      <c r="B182" s="18">
        <v>211</v>
      </c>
      <c r="C182" s="18">
        <v>3</v>
      </c>
      <c r="D182" s="18" t="s">
        <v>101</v>
      </c>
      <c r="E182" s="18">
        <v>8</v>
      </c>
    </row>
    <row r="183" spans="1:5" ht="14.25" customHeight="1" x14ac:dyDescent="0.2">
      <c r="A183" s="18">
        <v>67</v>
      </c>
      <c r="B183" s="18" t="s">
        <v>125</v>
      </c>
      <c r="C183" s="18">
        <v>2</v>
      </c>
      <c r="D183" s="18">
        <v>8</v>
      </c>
      <c r="E183" s="18">
        <v>13</v>
      </c>
    </row>
    <row r="184" spans="1:5" ht="14.25" customHeight="1" x14ac:dyDescent="0.2">
      <c r="A184" s="18">
        <v>2</v>
      </c>
      <c r="B184" s="18" t="s">
        <v>125</v>
      </c>
      <c r="D184" s="18" t="s">
        <v>4417</v>
      </c>
      <c r="E184" s="18">
        <v>8</v>
      </c>
    </row>
    <row r="185" spans="1:5" ht="14.25" customHeight="1" x14ac:dyDescent="0.2"/>
    <row r="186" spans="1:5" ht="14.25" customHeight="1" x14ac:dyDescent="0.2">
      <c r="A186" s="18">
        <v>37</v>
      </c>
      <c r="D186" s="18" t="s">
        <v>7164</v>
      </c>
      <c r="E186" s="18">
        <v>67</v>
      </c>
    </row>
    <row r="187" spans="1:5" ht="14.25" customHeight="1" x14ac:dyDescent="0.2">
      <c r="A187" s="18" t="s">
        <v>7181</v>
      </c>
      <c r="B187" s="18" t="s">
        <v>7185</v>
      </c>
      <c r="D187" s="18" t="s">
        <v>101</v>
      </c>
      <c r="E187" s="18">
        <v>8</v>
      </c>
    </row>
    <row r="188" spans="1:5" ht="14.25" customHeight="1" x14ac:dyDescent="0.2"/>
    <row r="189" spans="1:5" ht="14.25" customHeight="1" x14ac:dyDescent="0.2">
      <c r="A189" s="18" t="s">
        <v>101</v>
      </c>
      <c r="B189" s="18">
        <v>211</v>
      </c>
      <c r="C189" s="18" t="s">
        <v>7169</v>
      </c>
      <c r="D189" s="18" t="s">
        <v>101</v>
      </c>
      <c r="E189" s="18">
        <v>6</v>
      </c>
    </row>
    <row r="190" spans="1:5" ht="14.25" customHeight="1" x14ac:dyDescent="0.2">
      <c r="A190" s="18">
        <v>16</v>
      </c>
      <c r="B190" s="18">
        <v>267</v>
      </c>
      <c r="C190" s="18">
        <v>26</v>
      </c>
      <c r="D190" s="18" t="s">
        <v>101</v>
      </c>
      <c r="E190" s="18">
        <v>6</v>
      </c>
    </row>
    <row r="191" spans="1:5" ht="14.25" customHeight="1" x14ac:dyDescent="0.2">
      <c r="A191" s="18" t="s">
        <v>7165</v>
      </c>
      <c r="B191" s="18" t="s">
        <v>7175</v>
      </c>
      <c r="D191" s="18" t="s">
        <v>7192</v>
      </c>
      <c r="E191" s="18">
        <v>612</v>
      </c>
    </row>
    <row r="192" spans="1:5" ht="14.25" customHeight="1" x14ac:dyDescent="0.2">
      <c r="A192" s="18">
        <v>6</v>
      </c>
      <c r="B192" s="18">
        <v>12</v>
      </c>
      <c r="C192" s="18" t="s">
        <v>7169</v>
      </c>
      <c r="D192" s="18" t="s">
        <v>7298</v>
      </c>
      <c r="E192" s="18">
        <v>36</v>
      </c>
    </row>
    <row r="193" spans="1:5" ht="14.25" customHeight="1" x14ac:dyDescent="0.2">
      <c r="A193" s="18">
        <v>6</v>
      </c>
      <c r="B193" s="18">
        <v>1212</v>
      </c>
      <c r="C193" s="18">
        <v>2</v>
      </c>
      <c r="D193" s="18" t="s">
        <v>101</v>
      </c>
      <c r="E193" s="18">
        <v>6</v>
      </c>
    </row>
    <row r="194" spans="1:5" ht="14.25" customHeight="1" x14ac:dyDescent="0.2">
      <c r="A194" s="18">
        <v>136</v>
      </c>
      <c r="B194" s="18">
        <v>12</v>
      </c>
      <c r="C194" s="18">
        <v>2</v>
      </c>
      <c r="D194" s="18" t="s">
        <v>7169</v>
      </c>
      <c r="E194" s="18">
        <v>12</v>
      </c>
    </row>
    <row r="195" spans="1:5" ht="14.25" customHeight="1" x14ac:dyDescent="0.2">
      <c r="A195" s="18">
        <v>6810</v>
      </c>
      <c r="B195" s="18" t="s">
        <v>7228</v>
      </c>
      <c r="D195" s="18" t="s">
        <v>7164</v>
      </c>
      <c r="E195" s="18">
        <v>6</v>
      </c>
    </row>
    <row r="196" spans="1:5" ht="14.25" customHeight="1" x14ac:dyDescent="0.2">
      <c r="A196" s="18">
        <v>2</v>
      </c>
      <c r="C196" s="18">
        <v>2</v>
      </c>
      <c r="D196" s="18" t="s">
        <v>7192</v>
      </c>
      <c r="E196" s="18" t="s">
        <v>101</v>
      </c>
    </row>
    <row r="197" spans="1:5" ht="14.25" customHeight="1" x14ac:dyDescent="0.2">
      <c r="A197" s="18" t="s">
        <v>7218</v>
      </c>
      <c r="B197" s="18" t="s">
        <v>7175</v>
      </c>
      <c r="C197" s="18">
        <v>23</v>
      </c>
      <c r="E197" s="18">
        <v>711</v>
      </c>
    </row>
    <row r="198" spans="1:5" ht="14.25" customHeight="1" x14ac:dyDescent="0.2">
      <c r="A198" s="18" t="s">
        <v>7165</v>
      </c>
      <c r="B198" s="18" t="s">
        <v>6970</v>
      </c>
      <c r="C198" s="18">
        <v>2</v>
      </c>
      <c r="D198" s="18">
        <v>4</v>
      </c>
      <c r="E198" s="18">
        <v>712</v>
      </c>
    </row>
    <row r="199" spans="1:5" ht="14.25" customHeight="1" x14ac:dyDescent="0.2">
      <c r="A199" s="18">
        <v>2</v>
      </c>
      <c r="B199" s="18">
        <v>2</v>
      </c>
      <c r="C199" s="18">
        <v>2</v>
      </c>
      <c r="D199" s="18" t="s">
        <v>101</v>
      </c>
      <c r="E199" s="18" t="s">
        <v>7178</v>
      </c>
    </row>
    <row r="200" spans="1:5" ht="14.25" customHeight="1" x14ac:dyDescent="0.2">
      <c r="A200" s="18" t="s">
        <v>7178</v>
      </c>
      <c r="B200" s="18" t="s">
        <v>7298</v>
      </c>
      <c r="C200" s="18">
        <v>23</v>
      </c>
      <c r="D200" s="18" t="s">
        <v>7192</v>
      </c>
      <c r="E200" s="18" t="s">
        <v>7242</v>
      </c>
    </row>
    <row r="201" spans="1:5" ht="14.25" customHeight="1" x14ac:dyDescent="0.2">
      <c r="A201" s="18">
        <v>16</v>
      </c>
      <c r="B201" s="18" t="s">
        <v>7205</v>
      </c>
      <c r="C201" s="18">
        <v>12</v>
      </c>
      <c r="D201" s="18">
        <v>1</v>
      </c>
      <c r="E201" s="18" t="s">
        <v>101</v>
      </c>
    </row>
    <row r="202" spans="1:5" ht="14.25" customHeight="1" x14ac:dyDescent="0.2">
      <c r="A202" s="18">
        <v>6</v>
      </c>
      <c r="B202" s="18" t="s">
        <v>7164</v>
      </c>
      <c r="C202" s="18">
        <v>23</v>
      </c>
      <c r="D202" s="18" t="s">
        <v>7299</v>
      </c>
      <c r="E202" s="18">
        <v>7</v>
      </c>
    </row>
    <row r="203" spans="1:5" ht="14.25" customHeight="1" x14ac:dyDescent="0.2">
      <c r="A203" s="18">
        <v>167</v>
      </c>
      <c r="B203" s="18">
        <v>2</v>
      </c>
      <c r="C203" s="18">
        <v>211</v>
      </c>
      <c r="D203" s="18" t="s">
        <v>7237</v>
      </c>
      <c r="E203" s="18">
        <v>8</v>
      </c>
    </row>
    <row r="204" spans="1:5" ht="14.25" customHeight="1" x14ac:dyDescent="0.2">
      <c r="A204" s="18">
        <v>1310</v>
      </c>
      <c r="D204" s="18" t="s">
        <v>101</v>
      </c>
      <c r="E204" s="18">
        <v>8</v>
      </c>
    </row>
    <row r="205" spans="1:5" ht="14.25" customHeight="1" x14ac:dyDescent="0.2">
      <c r="A205" s="18" t="s">
        <v>881</v>
      </c>
      <c r="B205" s="18" t="s">
        <v>7168</v>
      </c>
      <c r="C205" s="18">
        <v>26</v>
      </c>
      <c r="D205" s="18">
        <v>2</v>
      </c>
      <c r="E205" s="18">
        <v>6</v>
      </c>
    </row>
    <row r="206" spans="1:5" ht="14.25" customHeight="1" x14ac:dyDescent="0.2">
      <c r="A206" s="18" t="s">
        <v>7178</v>
      </c>
      <c r="B206" s="18">
        <v>126</v>
      </c>
      <c r="C206" s="18">
        <v>2</v>
      </c>
      <c r="D206" s="18" t="s">
        <v>7169</v>
      </c>
      <c r="E206" s="18">
        <v>12</v>
      </c>
    </row>
    <row r="207" spans="1:5" ht="14.25" customHeight="1" x14ac:dyDescent="0.2">
      <c r="A207" s="18">
        <v>6</v>
      </c>
      <c r="B207" s="18" t="s">
        <v>562</v>
      </c>
      <c r="C207" s="18">
        <v>2610</v>
      </c>
      <c r="D207" s="18" t="s">
        <v>101</v>
      </c>
      <c r="E207" s="18">
        <v>6</v>
      </c>
    </row>
    <row r="208" spans="1:5" ht="14.25" customHeight="1" x14ac:dyDescent="0.2">
      <c r="A208" s="18">
        <v>2</v>
      </c>
      <c r="B208" s="18">
        <v>2</v>
      </c>
      <c r="C208" s="18">
        <v>12</v>
      </c>
      <c r="D208" s="18" t="s">
        <v>101</v>
      </c>
      <c r="E208" s="18">
        <v>6</v>
      </c>
    </row>
    <row r="209" spans="1:5" ht="14.25" customHeight="1" x14ac:dyDescent="0.2"/>
    <row r="210" spans="1:5" ht="14.25" customHeight="1" x14ac:dyDescent="0.2">
      <c r="A210" s="18" t="s">
        <v>7241</v>
      </c>
      <c r="B210" s="18" t="s">
        <v>125</v>
      </c>
      <c r="C210" s="18">
        <v>2</v>
      </c>
      <c r="D210" s="18">
        <v>2</v>
      </c>
      <c r="E210" s="18" t="s">
        <v>2707</v>
      </c>
    </row>
    <row r="211" spans="1:5" ht="14.25" customHeight="1" x14ac:dyDescent="0.2">
      <c r="A211" s="18">
        <v>26</v>
      </c>
      <c r="B211" s="18" t="s">
        <v>7268</v>
      </c>
      <c r="C211" s="18" t="s">
        <v>7169</v>
      </c>
      <c r="D211" s="18">
        <v>12</v>
      </c>
      <c r="E211" s="18">
        <v>6</v>
      </c>
    </row>
    <row r="212" spans="1:5" ht="14.25" customHeight="1" x14ac:dyDescent="0.2">
      <c r="B212" s="18">
        <v>16</v>
      </c>
      <c r="D212" s="18">
        <v>10</v>
      </c>
      <c r="E212" s="18">
        <v>13</v>
      </c>
    </row>
    <row r="213" spans="1:5" ht="14.25" customHeight="1" x14ac:dyDescent="0.2">
      <c r="A213" s="18">
        <v>6</v>
      </c>
      <c r="B213" s="18">
        <v>23</v>
      </c>
      <c r="C213" s="18">
        <v>610</v>
      </c>
      <c r="D213" s="18">
        <v>236</v>
      </c>
      <c r="E213" s="18">
        <v>13</v>
      </c>
    </row>
    <row r="214" spans="1:5" ht="14.25" customHeight="1" x14ac:dyDescent="0.2">
      <c r="B214" s="18">
        <v>12</v>
      </c>
      <c r="C214" s="18">
        <v>2</v>
      </c>
      <c r="D214" s="18">
        <v>2</v>
      </c>
      <c r="E214" s="18">
        <v>7</v>
      </c>
    </row>
    <row r="215" spans="1:5" ht="14.25" customHeight="1" x14ac:dyDescent="0.2">
      <c r="A215" s="18">
        <v>18</v>
      </c>
      <c r="B215" s="18" t="s">
        <v>7212</v>
      </c>
      <c r="C215" s="18">
        <v>12</v>
      </c>
      <c r="D215" s="18" t="s">
        <v>7300</v>
      </c>
      <c r="E215" s="18">
        <v>68</v>
      </c>
    </row>
    <row r="216" spans="1:5" ht="14.25" customHeight="1" x14ac:dyDescent="0.2">
      <c r="A216" s="18" t="s">
        <v>7193</v>
      </c>
      <c r="B216" s="18">
        <v>17</v>
      </c>
      <c r="D216" s="18" t="s">
        <v>7167</v>
      </c>
      <c r="E216" s="18">
        <v>13</v>
      </c>
    </row>
    <row r="217" spans="1:5" ht="14.25" customHeight="1" x14ac:dyDescent="0.2">
      <c r="A217" s="18">
        <v>2</v>
      </c>
      <c r="B217" s="18">
        <v>12</v>
      </c>
      <c r="C217" s="18" t="s">
        <v>101</v>
      </c>
      <c r="D217" s="18" t="s">
        <v>7178</v>
      </c>
      <c r="E217" s="18">
        <v>10</v>
      </c>
    </row>
    <row r="218" spans="1:5" ht="14.25" customHeight="1" x14ac:dyDescent="0.2">
      <c r="A218" s="18" t="s">
        <v>7175</v>
      </c>
      <c r="B218" s="18">
        <v>1</v>
      </c>
      <c r="C218" s="18">
        <v>23</v>
      </c>
      <c r="D218" s="18" t="s">
        <v>7164</v>
      </c>
      <c r="E218" s="18">
        <v>13</v>
      </c>
    </row>
    <row r="219" spans="1:5" ht="14.25" customHeight="1" x14ac:dyDescent="0.2"/>
    <row r="220" spans="1:5" ht="14.25" customHeight="1" x14ac:dyDescent="0.2">
      <c r="A220" s="18">
        <v>2</v>
      </c>
      <c r="B220" s="18" t="s">
        <v>125</v>
      </c>
      <c r="D220" s="18" t="s">
        <v>125</v>
      </c>
      <c r="E220" s="18">
        <v>7</v>
      </c>
    </row>
    <row r="221" spans="1:5" ht="14.25" customHeight="1" x14ac:dyDescent="0.2"/>
    <row r="222" spans="1:5" ht="14.25" customHeight="1" x14ac:dyDescent="0.2">
      <c r="A222" s="18">
        <v>3</v>
      </c>
      <c r="B222" s="18" t="s">
        <v>125</v>
      </c>
    </row>
    <row r="223" spans="1:5" ht="14.25" customHeight="1" x14ac:dyDescent="0.2">
      <c r="A223" s="18">
        <v>123</v>
      </c>
      <c r="B223" s="18" t="s">
        <v>6999</v>
      </c>
      <c r="D223" s="18" t="s">
        <v>7304</v>
      </c>
      <c r="E223" s="18">
        <v>37</v>
      </c>
    </row>
    <row r="224" spans="1:5" ht="14.25" customHeight="1" x14ac:dyDescent="0.2">
      <c r="A224" s="18">
        <v>7</v>
      </c>
      <c r="B224" s="18">
        <v>2</v>
      </c>
      <c r="D224" s="18" t="s">
        <v>7180</v>
      </c>
      <c r="E224" s="18">
        <v>8</v>
      </c>
    </row>
    <row r="225" spans="1:5" ht="14.25" customHeight="1" x14ac:dyDescent="0.2">
      <c r="B225" s="18">
        <v>23</v>
      </c>
      <c r="C225" s="18">
        <v>12</v>
      </c>
      <c r="D225" s="18" t="s">
        <v>7305</v>
      </c>
      <c r="E225" s="18">
        <v>6</v>
      </c>
    </row>
    <row r="226" spans="1:5" ht="14.25" customHeight="1" x14ac:dyDescent="0.2">
      <c r="A226" s="18">
        <v>16</v>
      </c>
      <c r="B226" s="18" t="s">
        <v>101</v>
      </c>
      <c r="D226" s="18" t="s">
        <v>101</v>
      </c>
      <c r="E226" s="18">
        <v>13</v>
      </c>
    </row>
    <row r="227" spans="1:5" ht="14.25" customHeight="1" x14ac:dyDescent="0.2"/>
    <row r="228" spans="1:5" ht="14.25" customHeight="1" x14ac:dyDescent="0.2">
      <c r="A228" s="18" t="s">
        <v>101</v>
      </c>
      <c r="B228" s="18" t="s">
        <v>7206</v>
      </c>
      <c r="C228" s="18">
        <v>2</v>
      </c>
      <c r="D228" s="18" t="s">
        <v>7178</v>
      </c>
      <c r="E228" s="18" t="s">
        <v>7178</v>
      </c>
    </row>
    <row r="229" spans="1:5" ht="14.25" customHeight="1" x14ac:dyDescent="0.2">
      <c r="A229" s="18">
        <v>168</v>
      </c>
      <c r="B229" s="18" t="s">
        <v>7228</v>
      </c>
      <c r="C229" s="18">
        <v>23</v>
      </c>
      <c r="D229" s="18" t="s">
        <v>7178</v>
      </c>
      <c r="E229" s="18">
        <v>3</v>
      </c>
    </row>
    <row r="230" spans="1:5" ht="14.25" customHeight="1" x14ac:dyDescent="0.2">
      <c r="A230" s="18">
        <v>2</v>
      </c>
      <c r="B230" s="18" t="s">
        <v>6954</v>
      </c>
      <c r="C230" s="18">
        <v>211</v>
      </c>
      <c r="D230" s="18" t="s">
        <v>101</v>
      </c>
      <c r="E230" s="18">
        <v>36</v>
      </c>
    </row>
    <row r="231" spans="1:5" ht="14.25" customHeight="1" x14ac:dyDescent="0.2">
      <c r="A231" s="18">
        <v>23</v>
      </c>
      <c r="B231" s="18" t="s">
        <v>7185</v>
      </c>
      <c r="C231" s="18">
        <v>2</v>
      </c>
      <c r="D231" s="18" t="s">
        <v>7197</v>
      </c>
      <c r="E231" s="18" t="s">
        <v>7242</v>
      </c>
    </row>
    <row r="232" spans="1:5" ht="14.25" customHeight="1" x14ac:dyDescent="0.2">
      <c r="A232" s="18">
        <v>36</v>
      </c>
      <c r="B232" s="18" t="s">
        <v>125</v>
      </c>
      <c r="C232" s="18">
        <v>26</v>
      </c>
      <c r="D232" s="18" t="s">
        <v>101</v>
      </c>
      <c r="E232" s="18">
        <v>6</v>
      </c>
    </row>
    <row r="233" spans="1:5" ht="14.25" customHeight="1" x14ac:dyDescent="0.2">
      <c r="A233" s="18">
        <v>8</v>
      </c>
      <c r="D233" s="18" t="s">
        <v>7181</v>
      </c>
      <c r="E233" s="18" t="s">
        <v>101</v>
      </c>
    </row>
    <row r="234" spans="1:5" ht="14.25" customHeight="1" x14ac:dyDescent="0.2">
      <c r="B234" s="18" t="s">
        <v>562</v>
      </c>
      <c r="C234" s="18">
        <v>2</v>
      </c>
      <c r="D234" s="18" t="s">
        <v>7242</v>
      </c>
      <c r="E234" s="18">
        <v>13</v>
      </c>
    </row>
    <row r="235" spans="1:5" ht="14.25" customHeight="1" x14ac:dyDescent="0.2">
      <c r="A235" s="18" t="s">
        <v>7314</v>
      </c>
      <c r="B235" s="18" t="s">
        <v>7315</v>
      </c>
      <c r="D235" s="18" t="s">
        <v>7169</v>
      </c>
      <c r="E235" s="18">
        <v>27</v>
      </c>
    </row>
    <row r="236" spans="1:5" ht="14.25" customHeight="1" x14ac:dyDescent="0.2"/>
    <row r="237" spans="1:5" ht="14.25" customHeight="1" x14ac:dyDescent="0.2">
      <c r="A237" s="18">
        <v>36</v>
      </c>
      <c r="B237" s="18">
        <v>2</v>
      </c>
      <c r="C237" s="18">
        <v>12</v>
      </c>
      <c r="D237" s="18" t="s">
        <v>7169</v>
      </c>
      <c r="E237" s="18">
        <v>7</v>
      </c>
    </row>
    <row r="238" spans="1:5" ht="14.25" customHeight="1" x14ac:dyDescent="0.2">
      <c r="A238" s="18">
        <v>167</v>
      </c>
      <c r="B238" s="18" t="s">
        <v>7316</v>
      </c>
      <c r="C238" s="18">
        <v>211</v>
      </c>
      <c r="E238" s="18">
        <v>37</v>
      </c>
    </row>
    <row r="239" spans="1:5" ht="14.25" customHeight="1" x14ac:dyDescent="0.2">
      <c r="A239" s="18" t="s">
        <v>7183</v>
      </c>
      <c r="B239" s="18" t="s">
        <v>101</v>
      </c>
      <c r="D239" s="18" t="s">
        <v>101</v>
      </c>
      <c r="E239" s="18">
        <v>6</v>
      </c>
    </row>
    <row r="240" spans="1:5" ht="14.25" customHeight="1" x14ac:dyDescent="0.2">
      <c r="B240" s="18">
        <v>2</v>
      </c>
      <c r="D240" s="18" t="s">
        <v>7192</v>
      </c>
    </row>
    <row r="241" spans="1:5" ht="14.25" customHeight="1" x14ac:dyDescent="0.2">
      <c r="A241" s="18" t="s">
        <v>881</v>
      </c>
      <c r="B241" s="18" t="s">
        <v>125</v>
      </c>
      <c r="C241" s="18">
        <v>23</v>
      </c>
      <c r="D241" s="18">
        <v>2</v>
      </c>
      <c r="E241" s="18">
        <v>8</v>
      </c>
    </row>
    <row r="242" spans="1:5" ht="14.25" customHeight="1" x14ac:dyDescent="0.2">
      <c r="A242" s="18" t="s">
        <v>101</v>
      </c>
      <c r="B242" s="18" t="s">
        <v>125</v>
      </c>
      <c r="C242" s="18">
        <v>2</v>
      </c>
      <c r="D242" s="18" t="s">
        <v>101</v>
      </c>
      <c r="E242" s="18">
        <v>3</v>
      </c>
    </row>
    <row r="243" spans="1:5" ht="14.25" customHeight="1" x14ac:dyDescent="0.2">
      <c r="A243" s="18">
        <v>6</v>
      </c>
      <c r="B243" s="18">
        <v>1</v>
      </c>
      <c r="C243" s="18">
        <v>2</v>
      </c>
      <c r="E243" s="18">
        <v>3</v>
      </c>
    </row>
    <row r="244" spans="1:5" ht="14.25" customHeight="1" x14ac:dyDescent="0.2">
      <c r="A244" s="18">
        <v>6</v>
      </c>
      <c r="B244" s="18" t="s">
        <v>7280</v>
      </c>
      <c r="C244" s="18">
        <v>23</v>
      </c>
      <c r="D244" s="18" t="s">
        <v>7169</v>
      </c>
      <c r="E244" s="18">
        <v>3</v>
      </c>
    </row>
    <row r="245" spans="1:5" ht="14.25" customHeight="1" x14ac:dyDescent="0.2">
      <c r="A245" s="18">
        <v>2</v>
      </c>
      <c r="B245" s="18" t="s">
        <v>125</v>
      </c>
      <c r="D245" s="18" t="s">
        <v>101</v>
      </c>
    </row>
    <row r="246" spans="1:5" ht="14.25" customHeight="1" x14ac:dyDescent="0.2">
      <c r="A246" s="18" t="s">
        <v>7270</v>
      </c>
      <c r="B246" s="18" t="s">
        <v>101</v>
      </c>
      <c r="C246" s="18">
        <v>2</v>
      </c>
      <c r="D246" s="18" t="s">
        <v>7169</v>
      </c>
    </row>
    <row r="247" spans="1:5" ht="14.25" customHeight="1" x14ac:dyDescent="0.2">
      <c r="A247" s="18" t="s">
        <v>7184</v>
      </c>
      <c r="B247" s="18" t="s">
        <v>7185</v>
      </c>
      <c r="C247" s="18">
        <v>2</v>
      </c>
      <c r="D247" s="18" t="s">
        <v>101</v>
      </c>
      <c r="E247" s="18">
        <v>2</v>
      </c>
    </row>
    <row r="248" spans="1:5" ht="14.25" customHeight="1" x14ac:dyDescent="0.2">
      <c r="A248" s="18" t="s">
        <v>7205</v>
      </c>
      <c r="B248" s="18" t="s">
        <v>125</v>
      </c>
      <c r="C248" s="18">
        <v>2711</v>
      </c>
      <c r="D248" s="18" t="s">
        <v>101</v>
      </c>
      <c r="E248" s="18">
        <v>3</v>
      </c>
    </row>
    <row r="249" spans="1:5" ht="14.25" customHeight="1" x14ac:dyDescent="0.2">
      <c r="A249" s="18">
        <v>6</v>
      </c>
      <c r="B249" s="18">
        <v>21112</v>
      </c>
      <c r="C249" s="18">
        <v>26</v>
      </c>
      <c r="D249" s="18" t="s">
        <v>7169</v>
      </c>
      <c r="E249" s="18">
        <v>6</v>
      </c>
    </row>
    <row r="250" spans="1:5" ht="14.25" customHeight="1" x14ac:dyDescent="0.2">
      <c r="A250" s="18">
        <v>2</v>
      </c>
      <c r="B250" s="18" t="s">
        <v>7317</v>
      </c>
      <c r="C250" s="18">
        <v>2</v>
      </c>
      <c r="D250" s="18">
        <v>23</v>
      </c>
      <c r="E250" s="18" t="s">
        <v>7238</v>
      </c>
    </row>
    <row r="251" spans="1:5" ht="14.25" customHeight="1" x14ac:dyDescent="0.2">
      <c r="A251" s="18">
        <v>710</v>
      </c>
      <c r="B251" s="18" t="s">
        <v>125</v>
      </c>
      <c r="D251" s="18" t="s">
        <v>101</v>
      </c>
      <c r="E251" s="18">
        <v>6</v>
      </c>
    </row>
    <row r="252" spans="1:5" ht="14.25" customHeight="1" x14ac:dyDescent="0.2">
      <c r="B252" s="18" t="s">
        <v>7185</v>
      </c>
      <c r="C252" s="18">
        <v>23</v>
      </c>
    </row>
    <row r="253" spans="1:5" ht="14.25" customHeight="1" x14ac:dyDescent="0.2">
      <c r="A253" s="18" t="s">
        <v>7164</v>
      </c>
      <c r="B253" s="18" t="s">
        <v>881</v>
      </c>
      <c r="C253" s="18">
        <v>1</v>
      </c>
      <c r="D253" s="18" t="s">
        <v>101</v>
      </c>
      <c r="E253" s="18" t="s">
        <v>101</v>
      </c>
    </row>
    <row r="254" spans="1:5" ht="14.25" customHeight="1" x14ac:dyDescent="0.2">
      <c r="A254" s="18">
        <v>36</v>
      </c>
      <c r="C254" s="18">
        <v>27</v>
      </c>
      <c r="D254" s="18" t="s">
        <v>7178</v>
      </c>
      <c r="E254" s="18">
        <v>13</v>
      </c>
    </row>
    <row r="255" spans="1:5" ht="14.25" customHeight="1" x14ac:dyDescent="0.2">
      <c r="C255" s="18">
        <v>1211</v>
      </c>
      <c r="D255" s="18">
        <v>3710</v>
      </c>
    </row>
    <row r="256" spans="1:5" ht="14.25" customHeight="1" x14ac:dyDescent="0.2">
      <c r="A256" s="18" t="s">
        <v>4417</v>
      </c>
      <c r="B256" s="18" t="s">
        <v>7168</v>
      </c>
      <c r="C256" s="18">
        <v>12</v>
      </c>
      <c r="D256" s="18" t="s">
        <v>101</v>
      </c>
      <c r="E256" s="18" t="s">
        <v>101</v>
      </c>
    </row>
    <row r="257" spans="1:5" ht="14.25" customHeight="1" x14ac:dyDescent="0.2"/>
    <row r="258" spans="1:5" ht="14.25" customHeight="1" x14ac:dyDescent="0.2"/>
    <row r="259" spans="1:5" ht="14.25" customHeight="1" x14ac:dyDescent="0.2"/>
    <row r="260" spans="1:5" ht="14.25" customHeight="1" x14ac:dyDescent="0.2"/>
    <row r="261" spans="1:5" ht="14.25" customHeight="1" x14ac:dyDescent="0.2">
      <c r="A261" s="18" t="s">
        <v>7169</v>
      </c>
      <c r="B261" s="18" t="s">
        <v>7184</v>
      </c>
      <c r="C261" s="18">
        <v>26</v>
      </c>
      <c r="D261" s="18" t="s">
        <v>7184</v>
      </c>
    </row>
    <row r="262" spans="1:5" ht="14.25" customHeight="1" x14ac:dyDescent="0.2"/>
    <row r="263" spans="1:5" ht="14.25" customHeight="1" x14ac:dyDescent="0.2">
      <c r="A263" s="18" t="s">
        <v>125</v>
      </c>
      <c r="B263" s="18" t="s">
        <v>125</v>
      </c>
    </row>
    <row r="264" spans="1:5" ht="14.25" customHeight="1" x14ac:dyDescent="0.2">
      <c r="A264" s="18">
        <v>68</v>
      </c>
      <c r="B264" s="18" t="s">
        <v>7168</v>
      </c>
      <c r="C264" s="18">
        <v>2</v>
      </c>
      <c r="D264" s="18" t="s">
        <v>101</v>
      </c>
      <c r="E264" s="18">
        <v>6</v>
      </c>
    </row>
    <row r="265" spans="1:5" ht="14.25" customHeight="1" x14ac:dyDescent="0.2"/>
    <row r="266" spans="1:5" ht="14.25" customHeight="1" x14ac:dyDescent="0.2">
      <c r="A266" s="18" t="s">
        <v>101</v>
      </c>
      <c r="B266" s="18" t="s">
        <v>7175</v>
      </c>
      <c r="C266" s="18">
        <v>13</v>
      </c>
      <c r="D266" s="18">
        <v>26</v>
      </c>
      <c r="E266" s="18">
        <v>6</v>
      </c>
    </row>
    <row r="267" spans="1:5" ht="14.25" customHeight="1" x14ac:dyDescent="0.2">
      <c r="E267" s="18">
        <v>12</v>
      </c>
    </row>
    <row r="268" spans="1:5" ht="14.25" customHeight="1" x14ac:dyDescent="0.2">
      <c r="A268" s="18" t="s">
        <v>101</v>
      </c>
      <c r="B268" s="18" t="s">
        <v>7178</v>
      </c>
      <c r="C268" s="18">
        <v>1</v>
      </c>
      <c r="D268" s="18" t="s">
        <v>101</v>
      </c>
      <c r="E268" s="18">
        <v>11</v>
      </c>
    </row>
    <row r="269" spans="1:5" ht="14.25" customHeight="1" x14ac:dyDescent="0.2">
      <c r="A269" s="18" t="s">
        <v>7206</v>
      </c>
      <c r="B269" s="18">
        <v>211</v>
      </c>
      <c r="C269" s="18">
        <v>123</v>
      </c>
      <c r="D269" s="18" t="s">
        <v>7184</v>
      </c>
    </row>
    <row r="270" spans="1:5" ht="14.25" customHeight="1" x14ac:dyDescent="0.2">
      <c r="A270" s="18">
        <v>6</v>
      </c>
      <c r="B270" s="18" t="s">
        <v>125</v>
      </c>
      <c r="C270" s="18">
        <v>1</v>
      </c>
      <c r="D270" s="18" t="s">
        <v>7177</v>
      </c>
      <c r="E270" s="18">
        <v>13</v>
      </c>
    </row>
    <row r="271" spans="1:5" ht="14.25" customHeight="1" x14ac:dyDescent="0.2">
      <c r="A271" s="18">
        <v>6</v>
      </c>
      <c r="B271" s="18" t="s">
        <v>101</v>
      </c>
      <c r="D271" s="18" t="s">
        <v>101</v>
      </c>
      <c r="E271" s="18" t="s">
        <v>7242</v>
      </c>
    </row>
    <row r="272" spans="1:5" ht="14.25" customHeight="1" x14ac:dyDescent="0.2">
      <c r="A272" s="18" t="s">
        <v>101</v>
      </c>
      <c r="B272" s="18">
        <v>3</v>
      </c>
      <c r="C272" s="18">
        <v>2</v>
      </c>
      <c r="D272" s="18">
        <v>2</v>
      </c>
      <c r="E272" s="18" t="s">
        <v>7178</v>
      </c>
    </row>
    <row r="273" spans="1:5" ht="14.25" customHeight="1" x14ac:dyDescent="0.2"/>
    <row r="274" spans="1:5" ht="14.25" customHeight="1" x14ac:dyDescent="0.2">
      <c r="A274" s="18">
        <v>6</v>
      </c>
      <c r="B274" s="18" t="s">
        <v>1248</v>
      </c>
      <c r="E274" s="18">
        <v>13</v>
      </c>
    </row>
    <row r="275" spans="1:5" ht="14.25" customHeight="1" x14ac:dyDescent="0.2"/>
    <row r="276" spans="1:5" ht="14.25" customHeight="1" x14ac:dyDescent="0.2">
      <c r="A276" s="18">
        <v>7</v>
      </c>
      <c r="B276" s="18">
        <v>12</v>
      </c>
      <c r="C276" s="18">
        <v>211</v>
      </c>
      <c r="D276" s="18">
        <v>2</v>
      </c>
      <c r="E276" s="18" t="s">
        <v>7178</v>
      </c>
    </row>
    <row r="277" spans="1:5" ht="14.25" customHeight="1" x14ac:dyDescent="0.2">
      <c r="B277" s="18" t="s">
        <v>7205</v>
      </c>
      <c r="C277" s="18">
        <v>2</v>
      </c>
      <c r="D277" s="18" t="s">
        <v>101</v>
      </c>
      <c r="E277" s="18">
        <v>7</v>
      </c>
    </row>
    <row r="278" spans="1:5" ht="14.25" customHeight="1" x14ac:dyDescent="0.2"/>
    <row r="279" spans="1:5" ht="14.25" customHeight="1" x14ac:dyDescent="0.2">
      <c r="A279" s="18" t="s">
        <v>101</v>
      </c>
      <c r="C279" s="18" t="s">
        <v>101</v>
      </c>
    </row>
    <row r="280" spans="1:5" ht="14.25" customHeight="1" x14ac:dyDescent="0.2">
      <c r="A280" s="18">
        <v>6</v>
      </c>
      <c r="B280" s="18">
        <v>12</v>
      </c>
    </row>
    <row r="281" spans="1:5" ht="14.25" customHeight="1" x14ac:dyDescent="0.2">
      <c r="A281" s="18" t="s">
        <v>101</v>
      </c>
      <c r="B281" s="18">
        <v>17</v>
      </c>
      <c r="C281" s="18">
        <v>2</v>
      </c>
      <c r="D281" s="18" t="s">
        <v>101</v>
      </c>
      <c r="E281" s="18" t="s">
        <v>101</v>
      </c>
    </row>
    <row r="282" spans="1:5" ht="14.25" customHeight="1" x14ac:dyDescent="0.2">
      <c r="A282" s="18">
        <v>6</v>
      </c>
    </row>
    <row r="283" spans="1:5" ht="14.25" customHeight="1" x14ac:dyDescent="0.2">
      <c r="A283" s="18">
        <v>6</v>
      </c>
      <c r="B283" s="18">
        <v>16</v>
      </c>
      <c r="C283" s="18">
        <v>2</v>
      </c>
      <c r="D283" s="18" t="s">
        <v>7169</v>
      </c>
      <c r="E283" s="18">
        <v>812</v>
      </c>
    </row>
    <row r="284" spans="1:5" ht="14.25" customHeight="1" x14ac:dyDescent="0.2">
      <c r="C284" s="18">
        <v>212</v>
      </c>
    </row>
    <row r="285" spans="1:5" ht="14.25" customHeight="1" x14ac:dyDescent="0.2">
      <c r="A285" s="18">
        <v>168</v>
      </c>
      <c r="B285" s="18" t="s">
        <v>7017</v>
      </c>
      <c r="D285" s="18" t="s">
        <v>7164</v>
      </c>
      <c r="E285" s="18" t="s">
        <v>7234</v>
      </c>
    </row>
    <row r="286" spans="1:5" ht="14.25" customHeight="1" x14ac:dyDescent="0.2"/>
    <row r="287" spans="1:5" ht="14.25" customHeight="1" x14ac:dyDescent="0.2">
      <c r="A287" s="18">
        <v>2</v>
      </c>
      <c r="B287" s="18" t="s">
        <v>7323</v>
      </c>
      <c r="C287" s="18">
        <v>123</v>
      </c>
      <c r="D287" s="18" t="s">
        <v>7192</v>
      </c>
      <c r="E287" s="18">
        <v>6812</v>
      </c>
    </row>
    <row r="288" spans="1:5" ht="14.25" customHeight="1" x14ac:dyDescent="0.2"/>
    <row r="289" spans="1:5" ht="14.25" customHeight="1" x14ac:dyDescent="0.2">
      <c r="B289" s="18">
        <v>1236</v>
      </c>
      <c r="C289" s="18">
        <v>2</v>
      </c>
      <c r="D289" s="18" t="s">
        <v>7178</v>
      </c>
      <c r="E289" s="18" t="s">
        <v>7324</v>
      </c>
    </row>
    <row r="290" spans="1:5" ht="14.25" customHeight="1" x14ac:dyDescent="0.2">
      <c r="D290" s="18" t="s">
        <v>101</v>
      </c>
      <c r="E290" s="18">
        <v>12</v>
      </c>
    </row>
    <row r="291" spans="1:5" ht="14.25" customHeight="1" x14ac:dyDescent="0.2">
      <c r="D291" s="18" t="s">
        <v>101</v>
      </c>
      <c r="E291" s="18">
        <v>8</v>
      </c>
    </row>
    <row r="292" spans="1:5" ht="14.25" customHeight="1" x14ac:dyDescent="0.2">
      <c r="A292" s="18" t="s">
        <v>6974</v>
      </c>
      <c r="B292" s="18" t="s">
        <v>7325</v>
      </c>
      <c r="C292" s="18">
        <v>26</v>
      </c>
      <c r="D292" s="18" t="s">
        <v>7326</v>
      </c>
      <c r="E292" s="18">
        <v>11</v>
      </c>
    </row>
    <row r="293" spans="1:5" ht="14.25" customHeight="1" x14ac:dyDescent="0.2"/>
    <row r="294" spans="1:5" ht="14.25" customHeight="1" x14ac:dyDescent="0.2">
      <c r="A294" s="18">
        <v>10</v>
      </c>
      <c r="B294" s="18" t="s">
        <v>7205</v>
      </c>
      <c r="D294" s="18" t="s">
        <v>7178</v>
      </c>
    </row>
    <row r="295" spans="1:5" ht="14.25" customHeight="1" x14ac:dyDescent="0.2"/>
    <row r="296" spans="1:5" ht="14.25" customHeight="1" x14ac:dyDescent="0.2">
      <c r="A296" s="118">
        <v>44717</v>
      </c>
      <c r="B296" s="18" t="s">
        <v>7327</v>
      </c>
      <c r="C296" s="18">
        <v>211</v>
      </c>
      <c r="D296" s="18" t="s">
        <v>7169</v>
      </c>
      <c r="E296" s="18" t="s">
        <v>7178</v>
      </c>
    </row>
    <row r="297" spans="1:5" ht="14.25" customHeight="1" x14ac:dyDescent="0.2"/>
    <row r="298" spans="1:5" ht="14.25" customHeight="1" x14ac:dyDescent="0.2"/>
    <row r="299" spans="1:5" ht="14.25" customHeight="1" x14ac:dyDescent="0.2">
      <c r="A299" s="18" t="s">
        <v>7192</v>
      </c>
      <c r="B299" s="18" t="s">
        <v>7212</v>
      </c>
      <c r="C299" s="18">
        <v>12</v>
      </c>
      <c r="D299" s="18" t="s">
        <v>7328</v>
      </c>
      <c r="E299" s="18" t="s">
        <v>7166</v>
      </c>
    </row>
    <row r="300" spans="1:5" ht="14.25" customHeight="1" x14ac:dyDescent="0.2">
      <c r="A300" s="18">
        <v>2</v>
      </c>
      <c r="C300" s="18">
        <v>23</v>
      </c>
      <c r="D300" s="18" t="s">
        <v>125</v>
      </c>
      <c r="E300" s="18">
        <v>13</v>
      </c>
    </row>
    <row r="301" spans="1:5" ht="14.25" customHeight="1" x14ac:dyDescent="0.2">
      <c r="A301" s="18">
        <v>6</v>
      </c>
      <c r="B301" s="18" t="s">
        <v>7168</v>
      </c>
      <c r="C301" s="18">
        <v>26</v>
      </c>
      <c r="D301" s="18" t="s">
        <v>101</v>
      </c>
    </row>
    <row r="302" spans="1:5" ht="14.25" customHeight="1" x14ac:dyDescent="0.2">
      <c r="A302" s="18">
        <v>3</v>
      </c>
      <c r="B302" s="18" t="s">
        <v>7329</v>
      </c>
      <c r="C302" s="18">
        <v>1</v>
      </c>
      <c r="D302" s="18" t="s">
        <v>101</v>
      </c>
      <c r="E302" s="18">
        <v>6</v>
      </c>
    </row>
    <row r="303" spans="1:5" ht="14.25" customHeight="1" x14ac:dyDescent="0.2">
      <c r="A303" s="18" t="s">
        <v>101</v>
      </c>
      <c r="B303" s="18" t="s">
        <v>7228</v>
      </c>
      <c r="C303" s="18">
        <v>26711</v>
      </c>
      <c r="D303" s="18" t="s">
        <v>101</v>
      </c>
      <c r="E303" s="18">
        <v>812</v>
      </c>
    </row>
    <row r="304" spans="1:5" ht="14.25" customHeight="1" x14ac:dyDescent="0.2">
      <c r="A304" s="18">
        <v>6810</v>
      </c>
      <c r="B304" s="18" t="s">
        <v>7330</v>
      </c>
      <c r="D304" s="18">
        <v>7</v>
      </c>
      <c r="E304" s="18">
        <v>13</v>
      </c>
    </row>
    <row r="305" spans="1:5" ht="14.25" customHeight="1" x14ac:dyDescent="0.2">
      <c r="A305" s="18">
        <v>6</v>
      </c>
      <c r="B305" s="18" t="s">
        <v>7331</v>
      </c>
      <c r="C305" s="18">
        <v>26</v>
      </c>
      <c r="D305" s="18" t="s">
        <v>4417</v>
      </c>
      <c r="E305" s="18">
        <v>2</v>
      </c>
    </row>
    <row r="306" spans="1:5" ht="14.25" customHeight="1" x14ac:dyDescent="0.2">
      <c r="A306" s="18">
        <v>6</v>
      </c>
    </row>
    <row r="307" spans="1:5" ht="14.25" customHeight="1" x14ac:dyDescent="0.2">
      <c r="A307" s="18">
        <v>7</v>
      </c>
      <c r="B307" s="18">
        <v>1</v>
      </c>
      <c r="C307" s="18">
        <v>211</v>
      </c>
      <c r="D307" s="18" t="s">
        <v>101</v>
      </c>
      <c r="E307" s="18">
        <v>13</v>
      </c>
    </row>
    <row r="308" spans="1:5" ht="14.25" customHeight="1" x14ac:dyDescent="0.2">
      <c r="D308" s="18" t="s">
        <v>101</v>
      </c>
    </row>
    <row r="309" spans="1:5" ht="14.25" customHeight="1" x14ac:dyDescent="0.2">
      <c r="B309" s="18" t="s">
        <v>7332</v>
      </c>
      <c r="C309" s="18">
        <v>236711</v>
      </c>
      <c r="D309" s="18" t="s">
        <v>7193</v>
      </c>
      <c r="E309" s="18" t="s">
        <v>101</v>
      </c>
    </row>
    <row r="310" spans="1:5" ht="14.25" customHeight="1" x14ac:dyDescent="0.2">
      <c r="A310" s="18">
        <v>2</v>
      </c>
      <c r="B310" s="18">
        <v>2</v>
      </c>
      <c r="C310" s="18">
        <v>2</v>
      </c>
      <c r="D310" s="18" t="s">
        <v>7169</v>
      </c>
      <c r="E310" s="18">
        <v>6812</v>
      </c>
    </row>
    <row r="311" spans="1:5" ht="14.25" customHeight="1" x14ac:dyDescent="0.2"/>
    <row r="312" spans="1:5" ht="14.25" customHeight="1" x14ac:dyDescent="0.2">
      <c r="B312" s="18">
        <v>36</v>
      </c>
      <c r="C312" s="18">
        <v>2</v>
      </c>
      <c r="E312" s="18">
        <v>6</v>
      </c>
    </row>
    <row r="313" spans="1:5" ht="14.25" customHeight="1" x14ac:dyDescent="0.2">
      <c r="A313" s="18" t="s">
        <v>7333</v>
      </c>
      <c r="B313" s="18" t="s">
        <v>7210</v>
      </c>
      <c r="C313" s="18">
        <v>26</v>
      </c>
      <c r="D313" s="18" t="s">
        <v>7169</v>
      </c>
      <c r="E313" s="18">
        <v>37</v>
      </c>
    </row>
    <row r="314" spans="1:5" ht="14.25" customHeight="1" x14ac:dyDescent="0.2">
      <c r="A314" s="18" t="s">
        <v>125</v>
      </c>
    </row>
    <row r="315" spans="1:5" ht="14.25" customHeight="1" x14ac:dyDescent="0.2">
      <c r="A315" s="18" t="s">
        <v>7169</v>
      </c>
      <c r="B315" s="18" t="s">
        <v>7187</v>
      </c>
      <c r="C315" s="18">
        <v>3</v>
      </c>
      <c r="D315" s="18" t="s">
        <v>7178</v>
      </c>
      <c r="E315" s="18" t="s">
        <v>7242</v>
      </c>
    </row>
    <row r="316" spans="1:5" ht="14.25" customHeight="1" x14ac:dyDescent="0.2">
      <c r="A316" s="18" t="s">
        <v>7165</v>
      </c>
      <c r="B316" s="18" t="s">
        <v>125</v>
      </c>
      <c r="C316" s="18">
        <v>16</v>
      </c>
      <c r="D316" s="18">
        <v>3</v>
      </c>
      <c r="E316" s="18">
        <v>711</v>
      </c>
    </row>
    <row r="317" spans="1:5" ht="14.25" customHeight="1" x14ac:dyDescent="0.2">
      <c r="A317" s="18">
        <v>6</v>
      </c>
      <c r="B317" s="18">
        <v>2</v>
      </c>
      <c r="C317" s="18">
        <v>2310</v>
      </c>
      <c r="D317" s="18" t="s">
        <v>101</v>
      </c>
      <c r="E317" s="18" t="s">
        <v>7173</v>
      </c>
    </row>
    <row r="318" spans="1:5" ht="14.25" customHeight="1" x14ac:dyDescent="0.2">
      <c r="A318" s="18">
        <v>37</v>
      </c>
      <c r="B318" s="18" t="s">
        <v>7207</v>
      </c>
      <c r="C318" s="18">
        <v>2</v>
      </c>
      <c r="D318" s="18" t="s">
        <v>4417</v>
      </c>
      <c r="E318" s="18">
        <v>8</v>
      </c>
    </row>
    <row r="319" spans="1:5" ht="14.25" customHeight="1" x14ac:dyDescent="0.2"/>
    <row r="320" spans="1:5" ht="14.25" customHeight="1" x14ac:dyDescent="0.2"/>
    <row r="321" spans="1:5" ht="14.25" customHeight="1" x14ac:dyDescent="0.2">
      <c r="A321" s="18" t="s">
        <v>101</v>
      </c>
      <c r="B321" s="18" t="s">
        <v>7168</v>
      </c>
      <c r="C321" s="18">
        <v>2</v>
      </c>
      <c r="D321" s="18" t="s">
        <v>101</v>
      </c>
      <c r="E321" s="18">
        <v>6</v>
      </c>
    </row>
    <row r="322" spans="1:5" ht="14.25" customHeight="1" x14ac:dyDescent="0.2">
      <c r="A322" s="18">
        <v>16</v>
      </c>
      <c r="B322" s="18">
        <v>6</v>
      </c>
      <c r="D322" s="18">
        <v>8</v>
      </c>
      <c r="E322" s="18">
        <v>7</v>
      </c>
    </row>
    <row r="323" spans="1:5" ht="14.25" customHeight="1" x14ac:dyDescent="0.2">
      <c r="A323" s="18" t="s">
        <v>7225</v>
      </c>
      <c r="B323" s="18" t="s">
        <v>7168</v>
      </c>
      <c r="C323" s="18">
        <v>2</v>
      </c>
      <c r="D323" s="18" t="s">
        <v>7184</v>
      </c>
      <c r="E323" s="18">
        <v>7</v>
      </c>
    </row>
    <row r="324" spans="1:5" ht="14.25" customHeight="1" x14ac:dyDescent="0.2">
      <c r="E324" s="18">
        <v>13</v>
      </c>
    </row>
    <row r="325" spans="1:5" ht="14.25" customHeight="1" x14ac:dyDescent="0.2">
      <c r="B325" s="18">
        <v>12</v>
      </c>
      <c r="C325" s="18">
        <v>2</v>
      </c>
      <c r="D325" s="18">
        <v>12</v>
      </c>
    </row>
    <row r="326" spans="1:5" ht="14.25" customHeight="1" x14ac:dyDescent="0.2"/>
    <row r="327" spans="1:5" ht="14.25" customHeight="1" x14ac:dyDescent="0.2">
      <c r="A327" s="18">
        <v>3678</v>
      </c>
      <c r="B327" s="18" t="s">
        <v>7329</v>
      </c>
      <c r="C327" s="18">
        <v>23</v>
      </c>
      <c r="D327" s="18">
        <v>12</v>
      </c>
      <c r="E327" s="18" t="s">
        <v>7166</v>
      </c>
    </row>
    <row r="328" spans="1:5" ht="14.25" customHeight="1" x14ac:dyDescent="0.2">
      <c r="A328" s="18">
        <v>23</v>
      </c>
      <c r="B328" s="18" t="s">
        <v>881</v>
      </c>
    </row>
    <row r="329" spans="1:5" ht="14.25" customHeight="1" x14ac:dyDescent="0.2">
      <c r="A329" s="18">
        <v>2</v>
      </c>
      <c r="B329" s="18" t="s">
        <v>7319</v>
      </c>
      <c r="C329" s="18">
        <v>123</v>
      </c>
      <c r="D329" s="18">
        <v>1238</v>
      </c>
      <c r="E329" s="18" t="s">
        <v>7237</v>
      </c>
    </row>
    <row r="330" spans="1:5" ht="14.25" customHeight="1" x14ac:dyDescent="0.2">
      <c r="A330" s="18" t="s">
        <v>7192</v>
      </c>
      <c r="B330" s="18" t="s">
        <v>6954</v>
      </c>
      <c r="C330" s="18">
        <v>12711</v>
      </c>
      <c r="D330" s="18" t="s">
        <v>101</v>
      </c>
      <c r="E330" s="18">
        <v>38</v>
      </c>
    </row>
    <row r="331" spans="1:5" ht="14.25" customHeight="1" x14ac:dyDescent="0.2">
      <c r="A331" s="18">
        <v>67</v>
      </c>
      <c r="B331" s="18">
        <v>1</v>
      </c>
      <c r="C331" s="18">
        <v>1</v>
      </c>
      <c r="D331" s="18" t="s">
        <v>4417</v>
      </c>
      <c r="E331" s="18">
        <v>6</v>
      </c>
    </row>
    <row r="332" spans="1:5" ht="14.25" customHeight="1" x14ac:dyDescent="0.2">
      <c r="A332" s="18">
        <v>7</v>
      </c>
      <c r="B332" s="18">
        <v>2</v>
      </c>
      <c r="C332" s="18">
        <v>2</v>
      </c>
      <c r="D332" s="18" t="s">
        <v>101</v>
      </c>
      <c r="E332" s="18" t="s">
        <v>101</v>
      </c>
    </row>
    <row r="333" spans="1:5" ht="14.25" customHeight="1" x14ac:dyDescent="0.2">
      <c r="B333" s="18" t="s">
        <v>7262</v>
      </c>
      <c r="D333" s="18">
        <v>2</v>
      </c>
      <c r="E333" s="18">
        <v>13</v>
      </c>
    </row>
    <row r="334" spans="1:5" ht="14.25" customHeight="1" x14ac:dyDescent="0.2">
      <c r="A334" s="18">
        <v>6</v>
      </c>
      <c r="B334" s="18">
        <v>12711</v>
      </c>
      <c r="C334" s="18">
        <v>2</v>
      </c>
      <c r="D334" s="18" t="s">
        <v>7192</v>
      </c>
      <c r="E334" s="18">
        <v>13</v>
      </c>
    </row>
    <row r="335" spans="1:5" ht="14.25" customHeight="1" x14ac:dyDescent="0.2">
      <c r="A335" s="18">
        <v>1</v>
      </c>
      <c r="C335" s="18">
        <v>11</v>
      </c>
      <c r="D335" s="18" t="s">
        <v>125</v>
      </c>
      <c r="E335" s="18">
        <v>8</v>
      </c>
    </row>
    <row r="336" spans="1:5" ht="14.25" customHeight="1" x14ac:dyDescent="0.2">
      <c r="A336" s="18">
        <v>6</v>
      </c>
      <c r="B336" s="18" t="s">
        <v>7175</v>
      </c>
      <c r="C336" s="18">
        <v>23</v>
      </c>
      <c r="D336" s="18" t="s">
        <v>7169</v>
      </c>
      <c r="E336" s="18" t="s">
        <v>7164</v>
      </c>
    </row>
    <row r="337" spans="1:5" ht="14.25" customHeight="1" x14ac:dyDescent="0.2"/>
    <row r="338" spans="1:5" ht="14.25" customHeight="1" x14ac:dyDescent="0.2"/>
    <row r="339" spans="1:5" ht="14.25" customHeight="1" x14ac:dyDescent="0.2">
      <c r="A339" s="18" t="s">
        <v>7219</v>
      </c>
      <c r="B339" s="18" t="s">
        <v>7338</v>
      </c>
      <c r="C339" s="18">
        <v>23</v>
      </c>
      <c r="D339" s="18" t="s">
        <v>7197</v>
      </c>
      <c r="E339" s="18">
        <v>78</v>
      </c>
    </row>
    <row r="340" spans="1:5" ht="14.25" customHeight="1" x14ac:dyDescent="0.2"/>
    <row r="341" spans="1:5" ht="14.25" customHeight="1" x14ac:dyDescent="0.2">
      <c r="A341" s="18" t="s">
        <v>7178</v>
      </c>
    </row>
    <row r="342" spans="1:5" ht="14.25" customHeight="1" x14ac:dyDescent="0.2">
      <c r="B342" s="18" t="s">
        <v>7205</v>
      </c>
      <c r="D342" s="18">
        <v>2</v>
      </c>
      <c r="E342" s="18">
        <v>6</v>
      </c>
    </row>
    <row r="343" spans="1:5" ht="14.25" customHeight="1" x14ac:dyDescent="0.2">
      <c r="A343" s="18">
        <v>23</v>
      </c>
      <c r="B343" s="18" t="s">
        <v>7182</v>
      </c>
      <c r="C343" s="18">
        <v>2</v>
      </c>
      <c r="D343" s="18">
        <v>1</v>
      </c>
      <c r="E343" s="18" t="s">
        <v>7339</v>
      </c>
    </row>
    <row r="344" spans="1:5" ht="14.25" customHeight="1" x14ac:dyDescent="0.2"/>
    <row r="345" spans="1:5" ht="14.25" customHeight="1" x14ac:dyDescent="0.2">
      <c r="A345" s="18">
        <v>2</v>
      </c>
      <c r="B345" s="18" t="s">
        <v>7268</v>
      </c>
      <c r="C345" s="18">
        <v>2</v>
      </c>
      <c r="D345" s="18" t="s">
        <v>101</v>
      </c>
      <c r="E345" s="18">
        <v>6</v>
      </c>
    </row>
    <row r="346" spans="1:5" ht="14.25" customHeight="1" x14ac:dyDescent="0.2">
      <c r="A346" s="18">
        <v>27</v>
      </c>
      <c r="C346" s="18">
        <v>23</v>
      </c>
      <c r="D346" s="18" t="s">
        <v>101</v>
      </c>
      <c r="E346" s="18">
        <v>13</v>
      </c>
    </row>
    <row r="347" spans="1:5" ht="14.25" customHeight="1" x14ac:dyDescent="0.2">
      <c r="A347" s="18">
        <v>6</v>
      </c>
      <c r="B347" s="18">
        <v>1</v>
      </c>
      <c r="C347" s="18">
        <v>11</v>
      </c>
      <c r="D347" s="18">
        <v>3</v>
      </c>
      <c r="E347" s="18">
        <v>13</v>
      </c>
    </row>
    <row r="348" spans="1:5" ht="14.25" customHeight="1" x14ac:dyDescent="0.2">
      <c r="A348" s="18" t="s">
        <v>7169</v>
      </c>
      <c r="B348" s="18" t="s">
        <v>125</v>
      </c>
      <c r="C348" s="18">
        <v>2</v>
      </c>
      <c r="D348" s="18" t="s">
        <v>4417</v>
      </c>
      <c r="E348" s="18">
        <v>13</v>
      </c>
    </row>
    <row r="349" spans="1:5" ht="14.25" customHeight="1" x14ac:dyDescent="0.2">
      <c r="A349" s="18" t="s">
        <v>101</v>
      </c>
      <c r="B349" s="18" t="s">
        <v>125</v>
      </c>
    </row>
    <row r="350" spans="1:5" ht="14.25" customHeight="1" x14ac:dyDescent="0.2">
      <c r="B350" s="18">
        <v>2</v>
      </c>
    </row>
    <row r="351" spans="1:5" ht="14.25" customHeight="1" x14ac:dyDescent="0.2"/>
    <row r="352" spans="1:5" ht="14.25" customHeight="1" x14ac:dyDescent="0.2">
      <c r="A352" s="18">
        <v>27</v>
      </c>
      <c r="B352" s="18" t="s">
        <v>7205</v>
      </c>
      <c r="C352" s="18">
        <v>1211</v>
      </c>
      <c r="D352" s="18">
        <v>23810</v>
      </c>
      <c r="E352" s="18">
        <v>711</v>
      </c>
    </row>
    <row r="353" spans="1:5" ht="14.25" customHeight="1" x14ac:dyDescent="0.2">
      <c r="A353" s="18">
        <v>63</v>
      </c>
      <c r="B353" s="18">
        <v>126</v>
      </c>
      <c r="C353" s="18">
        <v>12</v>
      </c>
      <c r="D353" s="18" t="s">
        <v>101</v>
      </c>
      <c r="E353" s="18">
        <v>6</v>
      </c>
    </row>
    <row r="354" spans="1:5" ht="14.25" customHeight="1" x14ac:dyDescent="0.2">
      <c r="B354" s="18" t="s">
        <v>7255</v>
      </c>
      <c r="C354" s="18">
        <v>12</v>
      </c>
      <c r="D354" s="18" t="s">
        <v>7165</v>
      </c>
      <c r="E354" s="18" t="s">
        <v>7341</v>
      </c>
    </row>
    <row r="355" spans="1:5" ht="14.25" customHeight="1" x14ac:dyDescent="0.2">
      <c r="A355" s="18" t="s">
        <v>7344</v>
      </c>
      <c r="B355" s="18" t="s">
        <v>7345</v>
      </c>
      <c r="C355" s="18">
        <v>11</v>
      </c>
      <c r="E355" s="18">
        <v>12</v>
      </c>
    </row>
    <row r="356" spans="1:5" ht="14.25" customHeight="1" x14ac:dyDescent="0.2">
      <c r="A356" s="18">
        <v>67</v>
      </c>
      <c r="B356" s="18" t="s">
        <v>7165</v>
      </c>
      <c r="C356" s="18">
        <v>123</v>
      </c>
      <c r="E356" s="18">
        <v>7</v>
      </c>
    </row>
    <row r="357" spans="1:5" ht="14.25" customHeight="1" x14ac:dyDescent="0.2">
      <c r="A357" s="18" t="s">
        <v>7192</v>
      </c>
      <c r="B357" s="18">
        <v>13</v>
      </c>
      <c r="C357" s="18">
        <v>23</v>
      </c>
      <c r="D357" s="18" t="s">
        <v>7193</v>
      </c>
      <c r="E357" s="18" t="s">
        <v>7181</v>
      </c>
    </row>
    <row r="358" spans="1:5" ht="14.25" customHeight="1" x14ac:dyDescent="0.2">
      <c r="A358" s="18">
        <v>23</v>
      </c>
      <c r="B358" s="18" t="s">
        <v>7187</v>
      </c>
      <c r="D358" s="18" t="s">
        <v>7184</v>
      </c>
      <c r="E358" s="18" t="s">
        <v>7181</v>
      </c>
    </row>
    <row r="359" spans="1:5" ht="14.25" customHeight="1" x14ac:dyDescent="0.2">
      <c r="A359" s="18" t="s">
        <v>101</v>
      </c>
      <c r="C359" s="18">
        <v>2</v>
      </c>
      <c r="D359" s="18" t="s">
        <v>101</v>
      </c>
      <c r="E359" s="18">
        <v>7</v>
      </c>
    </row>
    <row r="360" spans="1:5" ht="14.25" customHeight="1" x14ac:dyDescent="0.2">
      <c r="A360" s="18">
        <v>26</v>
      </c>
      <c r="B360" s="18" t="s">
        <v>7282</v>
      </c>
      <c r="D360" s="18" t="s">
        <v>101</v>
      </c>
      <c r="E360" s="18">
        <v>68</v>
      </c>
    </row>
    <row r="361" spans="1:5" ht="14.25" customHeight="1" x14ac:dyDescent="0.2">
      <c r="A361" s="18" t="s">
        <v>7165</v>
      </c>
      <c r="B361" s="18" t="s">
        <v>7255</v>
      </c>
      <c r="C361" s="18" t="s">
        <v>7169</v>
      </c>
      <c r="D361" s="18" t="s">
        <v>7347</v>
      </c>
      <c r="E361" s="18">
        <v>68</v>
      </c>
    </row>
    <row r="362" spans="1:5" ht="14.25" customHeight="1" x14ac:dyDescent="0.2">
      <c r="A362" s="18">
        <v>136</v>
      </c>
      <c r="B362" s="18" t="s">
        <v>7348</v>
      </c>
      <c r="C362" s="18" t="s">
        <v>7349</v>
      </c>
      <c r="D362" s="18" t="s">
        <v>4417</v>
      </c>
      <c r="E362" s="18">
        <v>8</v>
      </c>
    </row>
    <row r="363" spans="1:5" ht="14.25" customHeight="1" x14ac:dyDescent="0.2"/>
    <row r="364" spans="1:5" ht="14.25" customHeight="1" x14ac:dyDescent="0.2">
      <c r="B364" s="18" t="s">
        <v>7350</v>
      </c>
      <c r="C364" s="18">
        <v>2</v>
      </c>
      <c r="D364" s="18" t="s">
        <v>101</v>
      </c>
      <c r="E364" s="18">
        <v>3</v>
      </c>
    </row>
    <row r="365" spans="1:5" ht="14.25" customHeight="1" x14ac:dyDescent="0.2">
      <c r="A365" s="18" t="s">
        <v>101</v>
      </c>
      <c r="B365" s="18" t="s">
        <v>7351</v>
      </c>
      <c r="C365" s="18">
        <v>23</v>
      </c>
      <c r="D365" s="18" t="s">
        <v>101</v>
      </c>
      <c r="E365" s="18">
        <v>68</v>
      </c>
    </row>
    <row r="366" spans="1:5" ht="14.25" customHeight="1" x14ac:dyDescent="0.2">
      <c r="B366" s="18" t="s">
        <v>7346</v>
      </c>
      <c r="C366" s="18" t="s">
        <v>7298</v>
      </c>
      <c r="D366" s="18" t="s">
        <v>7194</v>
      </c>
      <c r="E366" s="18">
        <v>13</v>
      </c>
    </row>
    <row r="367" spans="1:5" ht="14.25" customHeight="1" x14ac:dyDescent="0.2">
      <c r="A367" s="18" t="s">
        <v>101</v>
      </c>
      <c r="B367" s="18">
        <v>12</v>
      </c>
      <c r="C367" s="18">
        <v>2</v>
      </c>
      <c r="D367" s="18" t="s">
        <v>7169</v>
      </c>
      <c r="E367" s="18">
        <v>8</v>
      </c>
    </row>
    <row r="368" spans="1:5" ht="14.25" customHeight="1" x14ac:dyDescent="0.2">
      <c r="E368" s="18">
        <v>13</v>
      </c>
    </row>
    <row r="369" spans="1:5" ht="14.25" customHeight="1" x14ac:dyDescent="0.2">
      <c r="A369" s="18">
        <v>2</v>
      </c>
      <c r="B369" s="18" t="s">
        <v>125</v>
      </c>
      <c r="C369" s="18">
        <v>2</v>
      </c>
      <c r="D369" s="18" t="s">
        <v>7167</v>
      </c>
      <c r="E369" s="18">
        <v>7</v>
      </c>
    </row>
    <row r="370" spans="1:5" ht="14.25" customHeight="1" x14ac:dyDescent="0.2">
      <c r="A370" s="18" t="s">
        <v>7242</v>
      </c>
      <c r="B370" s="18" t="s">
        <v>7168</v>
      </c>
      <c r="C370" s="18">
        <v>2</v>
      </c>
      <c r="D370" s="18" t="s">
        <v>7178</v>
      </c>
      <c r="E370" s="18">
        <v>367</v>
      </c>
    </row>
    <row r="371" spans="1:5" ht="14.25" customHeight="1" x14ac:dyDescent="0.2"/>
    <row r="372" spans="1:5" ht="14.25" customHeight="1" x14ac:dyDescent="0.2">
      <c r="A372" s="18">
        <v>37</v>
      </c>
      <c r="B372" s="18" t="s">
        <v>7358</v>
      </c>
      <c r="C372" s="18">
        <v>2</v>
      </c>
      <c r="D372" s="18" t="s">
        <v>7167</v>
      </c>
      <c r="E372" s="18">
        <v>8</v>
      </c>
    </row>
    <row r="373" spans="1:5" ht="14.25" customHeight="1" x14ac:dyDescent="0.2">
      <c r="A373" s="18" t="s">
        <v>7164</v>
      </c>
      <c r="B373" s="18">
        <v>36</v>
      </c>
      <c r="C373" s="18" t="s">
        <v>7219</v>
      </c>
      <c r="D373" s="18" t="s">
        <v>7194</v>
      </c>
      <c r="E373" s="18">
        <v>6</v>
      </c>
    </row>
    <row r="374" spans="1:5" ht="14.25" customHeight="1" x14ac:dyDescent="0.2">
      <c r="A374" s="18">
        <v>12</v>
      </c>
      <c r="B374" s="18">
        <v>2</v>
      </c>
      <c r="C374" s="18">
        <v>2</v>
      </c>
      <c r="D374" s="18">
        <v>8</v>
      </c>
      <c r="E374" s="18">
        <v>13</v>
      </c>
    </row>
    <row r="375" spans="1:5" ht="14.25" customHeight="1" x14ac:dyDescent="0.2">
      <c r="A375" s="18" t="s">
        <v>125</v>
      </c>
      <c r="B375" s="18">
        <v>11</v>
      </c>
      <c r="C375" s="18">
        <v>2711</v>
      </c>
      <c r="D375" s="18" t="s">
        <v>4993</v>
      </c>
      <c r="E375" s="18">
        <v>12</v>
      </c>
    </row>
    <row r="376" spans="1:5" ht="14.25" customHeight="1" x14ac:dyDescent="0.2">
      <c r="A376" s="18" t="s">
        <v>5008</v>
      </c>
      <c r="B376" s="18" t="s">
        <v>7294</v>
      </c>
      <c r="C376" s="18">
        <v>23</v>
      </c>
      <c r="D376" s="18" t="s">
        <v>7169</v>
      </c>
      <c r="E376" s="18">
        <v>7</v>
      </c>
    </row>
    <row r="377" spans="1:5" ht="14.25" customHeight="1" x14ac:dyDescent="0.2"/>
    <row r="378" spans="1:5" ht="14.25" customHeight="1" x14ac:dyDescent="0.2"/>
    <row r="379" spans="1:5" ht="14.25" customHeight="1" x14ac:dyDescent="0.2"/>
    <row r="380" spans="1:5" ht="14.25" customHeight="1" x14ac:dyDescent="0.2"/>
    <row r="381" spans="1:5" ht="14.25" customHeight="1" x14ac:dyDescent="0.2"/>
    <row r="382" spans="1:5" ht="14.25" customHeight="1" x14ac:dyDescent="0.2"/>
    <row r="383" spans="1:5" ht="14.25" customHeight="1" x14ac:dyDescent="0.2"/>
    <row r="384" spans="1:5"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000"/>
  <sheetViews>
    <sheetView workbookViewId="0"/>
  </sheetViews>
  <sheetFormatPr baseColWidth="10" defaultColWidth="14.5" defaultRowHeight="15" customHeight="1" x14ac:dyDescent="0.2"/>
  <cols>
    <col min="1" max="1" width="23.5" customWidth="1"/>
    <col min="2" max="6" width="13.83203125" customWidth="1"/>
    <col min="7" max="26" width="11.5" customWidth="1"/>
  </cols>
  <sheetData>
    <row r="1" spans="1:6" ht="14.25" customHeight="1" x14ac:dyDescent="0.2">
      <c r="B1" s="60"/>
      <c r="C1" s="60"/>
      <c r="D1" s="60"/>
      <c r="E1" s="60"/>
      <c r="F1" s="60"/>
    </row>
    <row r="2" spans="1:6" ht="14.25" customHeight="1" x14ac:dyDescent="0.2">
      <c r="A2" s="18" t="s">
        <v>5</v>
      </c>
      <c r="B2" s="60" t="s">
        <v>15</v>
      </c>
      <c r="C2" s="60" t="s">
        <v>17</v>
      </c>
      <c r="D2" s="60" t="s">
        <v>19</v>
      </c>
      <c r="E2" s="60" t="s">
        <v>21</v>
      </c>
      <c r="F2" s="60" t="s">
        <v>23</v>
      </c>
    </row>
    <row r="3" spans="1:6" ht="14.25" customHeight="1" x14ac:dyDescent="0.2">
      <c r="B3" s="60"/>
      <c r="C3" s="60"/>
      <c r="D3" s="60"/>
      <c r="E3" s="60"/>
      <c r="F3" s="60"/>
    </row>
    <row r="4" spans="1:6" ht="14.25" customHeight="1" x14ac:dyDescent="0.2">
      <c r="A4" s="18" t="s">
        <v>53</v>
      </c>
      <c r="B4" s="60">
        <v>-99</v>
      </c>
      <c r="C4" s="60">
        <v>-99</v>
      </c>
      <c r="D4" s="60">
        <v>-99</v>
      </c>
      <c r="E4" s="60">
        <v>-99</v>
      </c>
      <c r="F4" s="60">
        <v>-99</v>
      </c>
    </row>
    <row r="5" spans="1:6" ht="14.25" customHeight="1" x14ac:dyDescent="0.2">
      <c r="A5" s="18" t="s">
        <v>55</v>
      </c>
      <c r="B5" s="60" t="s">
        <v>57</v>
      </c>
      <c r="C5" s="60" t="s">
        <v>59</v>
      </c>
      <c r="D5" s="60" t="s">
        <v>61</v>
      </c>
      <c r="E5" s="60" t="s">
        <v>63</v>
      </c>
      <c r="F5" s="60">
        <v>7</v>
      </c>
    </row>
    <row r="6" spans="1:6" ht="14.25" customHeight="1" x14ac:dyDescent="0.2">
      <c r="A6" s="18" t="s">
        <v>65</v>
      </c>
      <c r="B6" s="60">
        <v>6</v>
      </c>
      <c r="C6" s="60" t="s">
        <v>68</v>
      </c>
      <c r="D6" s="60">
        <v>-99</v>
      </c>
      <c r="E6" s="60" t="s">
        <v>70</v>
      </c>
      <c r="F6" s="60">
        <v>13</v>
      </c>
    </row>
    <row r="7" spans="1:6" ht="14.25" customHeight="1" x14ac:dyDescent="0.2">
      <c r="A7" s="18" t="s">
        <v>72</v>
      </c>
      <c r="B7" s="60" t="s">
        <v>74</v>
      </c>
      <c r="C7" s="60" t="s">
        <v>76</v>
      </c>
      <c r="D7" s="60" t="s">
        <v>78</v>
      </c>
      <c r="E7" s="60" t="s">
        <v>80</v>
      </c>
      <c r="F7" s="60" t="s">
        <v>82</v>
      </c>
    </row>
    <row r="8" spans="1:6" ht="14.25" customHeight="1" x14ac:dyDescent="0.2">
      <c r="A8" s="18" t="s">
        <v>83</v>
      </c>
      <c r="B8" s="60">
        <v>-99</v>
      </c>
      <c r="C8" s="60">
        <v>-99</v>
      </c>
      <c r="D8" s="60">
        <v>-99</v>
      </c>
      <c r="E8" s="60">
        <v>-99</v>
      </c>
      <c r="F8" s="60">
        <v>-99</v>
      </c>
    </row>
    <row r="9" spans="1:6" ht="14.25" customHeight="1" x14ac:dyDescent="0.2">
      <c r="A9" s="18" t="s">
        <v>84</v>
      </c>
      <c r="B9" s="60" t="s">
        <v>86</v>
      </c>
      <c r="C9" s="60">
        <v>3</v>
      </c>
      <c r="D9" s="60">
        <v>1</v>
      </c>
      <c r="E9" s="60">
        <v>8</v>
      </c>
      <c r="F9" s="60">
        <v>8</v>
      </c>
    </row>
    <row r="10" spans="1:6" ht="14.25" customHeight="1" x14ac:dyDescent="0.2">
      <c r="A10" s="18" t="s">
        <v>91</v>
      </c>
      <c r="B10" s="60">
        <v>-99</v>
      </c>
      <c r="C10" s="60">
        <v>-99</v>
      </c>
      <c r="D10" s="60">
        <v>-99</v>
      </c>
      <c r="E10" s="60">
        <v>-99</v>
      </c>
      <c r="F10" s="60">
        <v>-99</v>
      </c>
    </row>
    <row r="11" spans="1:6" ht="14.25" customHeight="1" x14ac:dyDescent="0.2">
      <c r="A11" s="18" t="s">
        <v>92</v>
      </c>
      <c r="B11" s="60">
        <v>-99</v>
      </c>
      <c r="C11" s="60">
        <v>-99</v>
      </c>
      <c r="D11" s="60">
        <v>-99</v>
      </c>
      <c r="E11" s="60">
        <v>-99</v>
      </c>
      <c r="F11" s="60">
        <v>-99</v>
      </c>
    </row>
    <row r="12" spans="1:6" ht="14.25" customHeight="1" x14ac:dyDescent="0.2">
      <c r="A12" s="18" t="s">
        <v>93</v>
      </c>
      <c r="B12" s="60" t="s">
        <v>95</v>
      </c>
      <c r="C12" s="60" t="s">
        <v>97</v>
      </c>
      <c r="D12" s="60" t="s">
        <v>99</v>
      </c>
      <c r="E12" s="60" t="s">
        <v>101</v>
      </c>
      <c r="F12" s="60" t="s">
        <v>103</v>
      </c>
    </row>
    <row r="13" spans="1:6" ht="14.25" customHeight="1" x14ac:dyDescent="0.2">
      <c r="A13" s="18" t="s">
        <v>104</v>
      </c>
      <c r="B13" s="60">
        <v>-99</v>
      </c>
      <c r="C13" s="60" t="s">
        <v>106</v>
      </c>
      <c r="D13" s="60" t="s">
        <v>108</v>
      </c>
      <c r="E13" s="60">
        <v>2</v>
      </c>
      <c r="F13" s="60">
        <v>7</v>
      </c>
    </row>
    <row r="14" spans="1:6" ht="14.25" customHeight="1" x14ac:dyDescent="0.2">
      <c r="A14" s="18" t="s">
        <v>111</v>
      </c>
      <c r="B14" s="60" t="s">
        <v>113</v>
      </c>
      <c r="C14" s="60" t="s">
        <v>115</v>
      </c>
      <c r="D14" s="60" t="s">
        <v>117</v>
      </c>
      <c r="E14" s="60" t="s">
        <v>119</v>
      </c>
      <c r="F14" s="60" t="s">
        <v>121</v>
      </c>
    </row>
    <row r="15" spans="1:6" ht="14.25" customHeight="1" x14ac:dyDescent="0.2">
      <c r="A15" s="18" t="s">
        <v>122</v>
      </c>
      <c r="B15" s="60">
        <v>-999</v>
      </c>
      <c r="C15" s="60" t="s">
        <v>125</v>
      </c>
      <c r="D15" s="60">
        <v>2</v>
      </c>
      <c r="E15" s="60">
        <v>6</v>
      </c>
      <c r="F15" s="60">
        <v>13</v>
      </c>
    </row>
    <row r="16" spans="1:6" ht="14.25" customHeight="1" x14ac:dyDescent="0.2">
      <c r="A16" s="18" t="s">
        <v>129</v>
      </c>
      <c r="B16" s="60">
        <v>-99</v>
      </c>
      <c r="C16" s="60" t="s">
        <v>131</v>
      </c>
      <c r="D16" s="60">
        <v>-99</v>
      </c>
      <c r="E16" s="60">
        <v>-99</v>
      </c>
      <c r="F16" s="60" t="s">
        <v>133</v>
      </c>
    </row>
    <row r="17" spans="1:6" ht="14.25" customHeight="1" x14ac:dyDescent="0.2">
      <c r="A17" s="18" t="s">
        <v>134</v>
      </c>
      <c r="B17" s="60" t="s">
        <v>86</v>
      </c>
      <c r="C17" s="60" t="s">
        <v>137</v>
      </c>
      <c r="D17" s="60">
        <v>2</v>
      </c>
      <c r="E17" s="60" t="s">
        <v>140</v>
      </c>
      <c r="F17" s="60" t="s">
        <v>142</v>
      </c>
    </row>
    <row r="18" spans="1:6" ht="14.25" customHeight="1" x14ac:dyDescent="0.2">
      <c r="A18" s="18" t="s">
        <v>143</v>
      </c>
      <c r="B18" s="60">
        <v>-999</v>
      </c>
      <c r="C18" s="60">
        <v>1</v>
      </c>
      <c r="D18" s="60">
        <v>-99</v>
      </c>
      <c r="E18" s="60">
        <v>-99</v>
      </c>
      <c r="F18" s="60">
        <v>-99</v>
      </c>
    </row>
    <row r="19" spans="1:6" ht="14.25" customHeight="1" x14ac:dyDescent="0.2">
      <c r="A19" s="18" t="s">
        <v>146</v>
      </c>
      <c r="B19" s="60">
        <v>-99</v>
      </c>
      <c r="C19" s="60">
        <v>-99</v>
      </c>
      <c r="D19" s="60">
        <v>-99</v>
      </c>
      <c r="E19" s="60">
        <v>-99</v>
      </c>
      <c r="F19" s="60">
        <v>-999</v>
      </c>
    </row>
    <row r="20" spans="1:6" ht="14.25" customHeight="1" x14ac:dyDescent="0.2">
      <c r="A20" s="18" t="s">
        <v>147</v>
      </c>
      <c r="B20" s="60">
        <v>-99</v>
      </c>
      <c r="C20" s="60" t="s">
        <v>149</v>
      </c>
      <c r="D20" s="60">
        <v>3</v>
      </c>
      <c r="E20" s="60" t="s">
        <v>152</v>
      </c>
      <c r="F20" s="60" t="s">
        <v>154</v>
      </c>
    </row>
    <row r="21" spans="1:6" ht="14.25" customHeight="1" x14ac:dyDescent="0.2">
      <c r="A21" s="18" t="s">
        <v>157</v>
      </c>
      <c r="B21" s="60" t="s">
        <v>159</v>
      </c>
      <c r="C21" s="60" t="s">
        <v>101</v>
      </c>
      <c r="D21" s="60">
        <v>-99</v>
      </c>
      <c r="E21" s="60">
        <v>6</v>
      </c>
      <c r="F21" s="60">
        <v>-99</v>
      </c>
    </row>
    <row r="22" spans="1:6" ht="14.25" customHeight="1" x14ac:dyDescent="0.2">
      <c r="A22" s="18" t="s">
        <v>162</v>
      </c>
      <c r="B22" s="60" t="s">
        <v>164</v>
      </c>
      <c r="C22" s="60" t="s">
        <v>166</v>
      </c>
      <c r="D22" s="60">
        <v>2</v>
      </c>
      <c r="E22" s="60" t="s">
        <v>101</v>
      </c>
      <c r="F22" s="60">
        <v>6</v>
      </c>
    </row>
    <row r="23" spans="1:6" ht="14.25" customHeight="1" x14ac:dyDescent="0.2">
      <c r="A23" s="18" t="s">
        <v>170</v>
      </c>
      <c r="B23" s="60" t="s">
        <v>172</v>
      </c>
      <c r="C23" s="60" t="s">
        <v>175</v>
      </c>
      <c r="D23" s="60" t="s">
        <v>177</v>
      </c>
      <c r="E23" s="60" t="s">
        <v>179</v>
      </c>
      <c r="F23" s="60">
        <v>13</v>
      </c>
    </row>
    <row r="24" spans="1:6" ht="14.25" customHeight="1" x14ac:dyDescent="0.2">
      <c r="A24" s="18" t="s">
        <v>181</v>
      </c>
      <c r="B24" s="60">
        <v>-99</v>
      </c>
      <c r="C24" s="60">
        <v>-99</v>
      </c>
      <c r="D24" s="60">
        <v>-99</v>
      </c>
      <c r="E24" s="60">
        <v>-99</v>
      </c>
      <c r="F24" s="60">
        <v>-99</v>
      </c>
    </row>
    <row r="25" spans="1:6" ht="14.25" customHeight="1" x14ac:dyDescent="0.2">
      <c r="A25" s="18" t="s">
        <v>182</v>
      </c>
      <c r="B25" s="60">
        <v>6</v>
      </c>
      <c r="C25" s="60">
        <v>-999</v>
      </c>
      <c r="D25" s="60">
        <v>-999</v>
      </c>
      <c r="E25" s="60">
        <v>-999</v>
      </c>
      <c r="F25" s="60">
        <v>-999</v>
      </c>
    </row>
    <row r="26" spans="1:6" ht="14.25" customHeight="1" x14ac:dyDescent="0.2">
      <c r="A26" s="18" t="s">
        <v>188</v>
      </c>
      <c r="B26" s="60">
        <v>-99</v>
      </c>
      <c r="C26" s="60" t="s">
        <v>125</v>
      </c>
      <c r="D26" s="60">
        <v>-999</v>
      </c>
      <c r="E26" s="60">
        <v>-999</v>
      </c>
      <c r="F26" s="60">
        <v>12</v>
      </c>
    </row>
    <row r="27" spans="1:6" ht="14.25" customHeight="1" x14ac:dyDescent="0.2">
      <c r="A27" s="18" t="s">
        <v>192</v>
      </c>
      <c r="B27" s="60" t="s">
        <v>194</v>
      </c>
      <c r="C27" s="60" t="s">
        <v>196</v>
      </c>
      <c r="D27" s="60">
        <v>2</v>
      </c>
      <c r="E27" s="60" t="s">
        <v>199</v>
      </c>
      <c r="F27" s="60" t="s">
        <v>101</v>
      </c>
    </row>
    <row r="28" spans="1:6" ht="14.25" customHeight="1" x14ac:dyDescent="0.2">
      <c r="A28" s="18" t="s">
        <v>201</v>
      </c>
      <c r="B28" s="60">
        <v>6</v>
      </c>
      <c r="C28" s="60" t="s">
        <v>204</v>
      </c>
      <c r="D28" s="60" t="s">
        <v>159</v>
      </c>
      <c r="E28" s="60" t="s">
        <v>101</v>
      </c>
      <c r="F28" s="60">
        <v>7</v>
      </c>
    </row>
    <row r="29" spans="1:6" ht="14.25" customHeight="1" x14ac:dyDescent="0.2">
      <c r="A29" s="18" t="s">
        <v>208</v>
      </c>
      <c r="B29" s="60">
        <v>3</v>
      </c>
      <c r="C29" s="60" t="s">
        <v>211</v>
      </c>
      <c r="D29" s="60">
        <v>-99</v>
      </c>
      <c r="E29" s="60">
        <v>2</v>
      </c>
      <c r="F29" s="60" t="s">
        <v>214</v>
      </c>
    </row>
    <row r="30" spans="1:6" ht="14.25" customHeight="1" x14ac:dyDescent="0.2">
      <c r="A30" s="18" t="s">
        <v>215</v>
      </c>
      <c r="B30" s="60" t="s">
        <v>217</v>
      </c>
      <c r="C30" s="60">
        <v>-99</v>
      </c>
      <c r="D30" s="60">
        <v>2</v>
      </c>
      <c r="E30" s="60">
        <v>-99</v>
      </c>
      <c r="F30" s="60" t="s">
        <v>220</v>
      </c>
    </row>
    <row r="31" spans="1:6" ht="14.25" customHeight="1" x14ac:dyDescent="0.2">
      <c r="A31" s="18" t="s">
        <v>221</v>
      </c>
      <c r="B31" s="60" t="s">
        <v>159</v>
      </c>
      <c r="C31" s="60" t="s">
        <v>224</v>
      </c>
      <c r="D31" s="60" t="s">
        <v>226</v>
      </c>
      <c r="E31" s="60">
        <v>2</v>
      </c>
      <c r="F31" s="60">
        <v>6</v>
      </c>
    </row>
    <row r="32" spans="1:6" ht="14.25" customHeight="1" x14ac:dyDescent="0.2">
      <c r="A32" s="18" t="s">
        <v>229</v>
      </c>
      <c r="B32" s="60" t="s">
        <v>231</v>
      </c>
      <c r="C32" s="60" t="s">
        <v>233</v>
      </c>
      <c r="D32" s="60">
        <v>6</v>
      </c>
      <c r="E32" s="60">
        <v>2</v>
      </c>
      <c r="F32" s="60">
        <v>6</v>
      </c>
    </row>
    <row r="33" spans="1:6" ht="14.25" customHeight="1" x14ac:dyDescent="0.2">
      <c r="A33" s="18" t="s">
        <v>237</v>
      </c>
      <c r="B33" s="60">
        <v>-99</v>
      </c>
      <c r="C33" s="60">
        <v>-99</v>
      </c>
      <c r="D33" s="60">
        <v>-99</v>
      </c>
      <c r="E33" s="60">
        <v>-99</v>
      </c>
      <c r="F33" s="60">
        <v>-99</v>
      </c>
    </row>
    <row r="34" spans="1:6" ht="14.25" customHeight="1" x14ac:dyDescent="0.2">
      <c r="A34" s="18" t="s">
        <v>238</v>
      </c>
      <c r="B34" s="60">
        <v>6</v>
      </c>
      <c r="C34" s="60" t="s">
        <v>241</v>
      </c>
      <c r="D34" s="60">
        <v>-999</v>
      </c>
      <c r="E34" s="60">
        <v>1</v>
      </c>
      <c r="F34" s="60">
        <v>13</v>
      </c>
    </row>
    <row r="35" spans="1:6" ht="14.25" customHeight="1" x14ac:dyDescent="0.2">
      <c r="A35" s="18" t="s">
        <v>247</v>
      </c>
      <c r="B35" s="60" t="s">
        <v>249</v>
      </c>
      <c r="C35" s="60" t="s">
        <v>166</v>
      </c>
      <c r="D35" s="60">
        <v>11</v>
      </c>
      <c r="E35" s="60" t="s">
        <v>101</v>
      </c>
      <c r="F35" s="60">
        <v>-999</v>
      </c>
    </row>
    <row r="36" spans="1:6" ht="14.25" customHeight="1" x14ac:dyDescent="0.2">
      <c r="A36" s="18" t="s">
        <v>254</v>
      </c>
      <c r="B36" s="60">
        <v>-99</v>
      </c>
      <c r="C36" s="60">
        <v>-99</v>
      </c>
      <c r="D36" s="60">
        <v>-99</v>
      </c>
      <c r="E36" s="60">
        <v>-99</v>
      </c>
      <c r="F36" s="60">
        <v>-99</v>
      </c>
    </row>
    <row r="37" spans="1:6" ht="14.25" customHeight="1" x14ac:dyDescent="0.2">
      <c r="A37" s="18" t="s">
        <v>255</v>
      </c>
      <c r="B37" s="60" t="s">
        <v>257</v>
      </c>
      <c r="C37" s="60" t="s">
        <v>260</v>
      </c>
      <c r="D37" s="60" t="s">
        <v>262</v>
      </c>
      <c r="E37" s="60" t="s">
        <v>264</v>
      </c>
      <c r="F37" s="60">
        <v>8</v>
      </c>
    </row>
    <row r="38" spans="1:6" ht="14.25" customHeight="1" x14ac:dyDescent="0.2">
      <c r="A38" s="18" t="s">
        <v>266</v>
      </c>
      <c r="B38" s="60">
        <v>6</v>
      </c>
      <c r="C38" s="60" t="s">
        <v>269</v>
      </c>
      <c r="D38" s="60">
        <v>-99</v>
      </c>
      <c r="E38" s="60">
        <v>3</v>
      </c>
      <c r="F38" s="60">
        <v>-99</v>
      </c>
    </row>
    <row r="39" spans="1:6" ht="14.25" customHeight="1" x14ac:dyDescent="0.2">
      <c r="A39" s="18" t="s">
        <v>271</v>
      </c>
      <c r="B39" s="60">
        <v>-999</v>
      </c>
      <c r="C39" s="60">
        <v>-999</v>
      </c>
      <c r="D39" s="60">
        <v>-999</v>
      </c>
      <c r="E39" s="60">
        <v>-999</v>
      </c>
      <c r="F39" s="60">
        <v>13</v>
      </c>
    </row>
    <row r="40" spans="1:6" ht="14.25" customHeight="1" x14ac:dyDescent="0.2">
      <c r="A40" s="18" t="s">
        <v>272</v>
      </c>
      <c r="B40" s="60">
        <v>-99</v>
      </c>
      <c r="C40" s="60">
        <v>-99</v>
      </c>
      <c r="D40" s="60">
        <v>-99</v>
      </c>
      <c r="E40" s="60">
        <v>-99</v>
      </c>
      <c r="F40" s="60">
        <v>-99</v>
      </c>
    </row>
    <row r="41" spans="1:6" ht="14.25" customHeight="1" x14ac:dyDescent="0.2">
      <c r="A41" s="18" t="s">
        <v>273</v>
      </c>
      <c r="B41" s="60">
        <v>-99</v>
      </c>
      <c r="C41" s="60">
        <v>-99</v>
      </c>
      <c r="D41" s="60">
        <v>-99</v>
      </c>
      <c r="E41" s="60" t="s">
        <v>125</v>
      </c>
      <c r="F41" s="60">
        <v>-99</v>
      </c>
    </row>
    <row r="42" spans="1:6" ht="14.25" customHeight="1" x14ac:dyDescent="0.2">
      <c r="A42" s="18" t="s">
        <v>275</v>
      </c>
      <c r="B42" s="60">
        <v>6</v>
      </c>
      <c r="C42" s="60" t="s">
        <v>278</v>
      </c>
      <c r="D42" s="60">
        <v>2</v>
      </c>
      <c r="E42" s="60">
        <v>3</v>
      </c>
      <c r="F42" s="60">
        <v>3</v>
      </c>
    </row>
    <row r="43" spans="1:6" ht="14.25" customHeight="1" x14ac:dyDescent="0.2">
      <c r="A43" s="18" t="s">
        <v>282</v>
      </c>
      <c r="B43" s="60">
        <v>-999</v>
      </c>
      <c r="C43" s="60">
        <v>-999</v>
      </c>
      <c r="D43" s="60">
        <v>-999</v>
      </c>
      <c r="E43" s="60" t="s">
        <v>70</v>
      </c>
      <c r="F43" s="60" t="s">
        <v>287</v>
      </c>
    </row>
    <row r="44" spans="1:6" ht="14.25" customHeight="1" x14ac:dyDescent="0.2">
      <c r="A44" s="18" t="s">
        <v>288</v>
      </c>
      <c r="B44" s="60">
        <v>-99</v>
      </c>
      <c r="C44" s="60">
        <v>-99</v>
      </c>
      <c r="D44" s="60">
        <v>-99</v>
      </c>
      <c r="E44" s="60">
        <v>-99</v>
      </c>
      <c r="F44" s="60">
        <v>-99</v>
      </c>
    </row>
    <row r="45" spans="1:6" ht="14.25" customHeight="1" x14ac:dyDescent="0.2">
      <c r="A45" s="18" t="s">
        <v>289</v>
      </c>
      <c r="B45" s="60">
        <v>-99</v>
      </c>
      <c r="C45" s="60" t="s">
        <v>291</v>
      </c>
      <c r="D45" s="60" t="s">
        <v>293</v>
      </c>
      <c r="E45" s="60" t="s">
        <v>295</v>
      </c>
      <c r="F45" s="60" t="s">
        <v>231</v>
      </c>
    </row>
    <row r="46" spans="1:6" ht="14.25" customHeight="1" x14ac:dyDescent="0.2">
      <c r="A46" s="18" t="s">
        <v>297</v>
      </c>
      <c r="B46" s="60" t="s">
        <v>299</v>
      </c>
      <c r="C46" s="60" t="s">
        <v>301</v>
      </c>
      <c r="D46" s="60" t="s">
        <v>303</v>
      </c>
      <c r="E46" s="60" t="s">
        <v>80</v>
      </c>
      <c r="F46" s="60" t="s">
        <v>152</v>
      </c>
    </row>
    <row r="47" spans="1:6" ht="14.25" customHeight="1" x14ac:dyDescent="0.2">
      <c r="A47" s="18" t="s">
        <v>306</v>
      </c>
      <c r="B47" s="60">
        <v>-99</v>
      </c>
      <c r="C47" s="60" t="s">
        <v>117</v>
      </c>
      <c r="D47" s="60" t="s">
        <v>125</v>
      </c>
      <c r="E47" s="60">
        <v>2</v>
      </c>
      <c r="F47" s="60">
        <v>7</v>
      </c>
    </row>
    <row r="48" spans="1:6" ht="14.25" customHeight="1" x14ac:dyDescent="0.2">
      <c r="A48" s="18" t="s">
        <v>311</v>
      </c>
      <c r="B48" s="60">
        <v>-999</v>
      </c>
      <c r="C48" s="60" t="s">
        <v>125</v>
      </c>
      <c r="D48" s="60">
        <v>-999</v>
      </c>
      <c r="E48" s="60" t="s">
        <v>315</v>
      </c>
      <c r="F48" s="60">
        <v>6</v>
      </c>
    </row>
    <row r="49" spans="1:6" ht="14.25" customHeight="1" x14ac:dyDescent="0.2">
      <c r="A49" s="18" t="s">
        <v>317</v>
      </c>
      <c r="B49" s="60" t="s">
        <v>319</v>
      </c>
      <c r="C49" s="60" t="s">
        <v>321</v>
      </c>
      <c r="D49" s="60" t="s">
        <v>323</v>
      </c>
      <c r="E49" s="60" t="s">
        <v>152</v>
      </c>
      <c r="F49" s="60">
        <v>-99</v>
      </c>
    </row>
    <row r="50" spans="1:6" ht="14.25" customHeight="1" x14ac:dyDescent="0.2">
      <c r="A50" s="18" t="s">
        <v>325</v>
      </c>
      <c r="B50" s="60" t="s">
        <v>327</v>
      </c>
      <c r="C50" s="60" t="s">
        <v>329</v>
      </c>
      <c r="D50" s="60" t="s">
        <v>331</v>
      </c>
      <c r="E50" s="60">
        <v>6</v>
      </c>
      <c r="F50" s="60">
        <v>13</v>
      </c>
    </row>
    <row r="51" spans="1:6" ht="14.25" customHeight="1" x14ac:dyDescent="0.2">
      <c r="A51" s="18" t="s">
        <v>334</v>
      </c>
      <c r="B51" s="60">
        <v>-99</v>
      </c>
      <c r="C51" s="60">
        <v>-99</v>
      </c>
      <c r="D51" s="60">
        <v>-99</v>
      </c>
      <c r="E51" s="60">
        <v>-99</v>
      </c>
      <c r="F51" s="60">
        <v>-99</v>
      </c>
    </row>
    <row r="52" spans="1:6" ht="14.25" customHeight="1" x14ac:dyDescent="0.2">
      <c r="A52" s="18" t="s">
        <v>335</v>
      </c>
      <c r="B52" s="60" t="s">
        <v>337</v>
      </c>
      <c r="C52" s="60" t="s">
        <v>339</v>
      </c>
      <c r="D52" s="60" t="s">
        <v>341</v>
      </c>
      <c r="E52" s="60" t="s">
        <v>343</v>
      </c>
      <c r="F52" s="60" t="s">
        <v>345</v>
      </c>
    </row>
    <row r="53" spans="1:6" ht="14.25" customHeight="1" x14ac:dyDescent="0.2">
      <c r="A53" s="18" t="s">
        <v>346</v>
      </c>
      <c r="B53" s="60">
        <v>6</v>
      </c>
      <c r="C53" s="60">
        <v>-999</v>
      </c>
      <c r="D53" s="60" t="s">
        <v>350</v>
      </c>
      <c r="E53" s="60">
        <v>6</v>
      </c>
      <c r="F53" s="60" t="s">
        <v>101</v>
      </c>
    </row>
    <row r="54" spans="1:6" ht="14.25" customHeight="1" x14ac:dyDescent="0.2">
      <c r="A54" s="18" t="s">
        <v>353</v>
      </c>
      <c r="B54" s="60">
        <v>-99</v>
      </c>
      <c r="C54" s="60">
        <v>-99</v>
      </c>
      <c r="D54" s="60">
        <v>-99</v>
      </c>
      <c r="E54" s="60">
        <v>-99</v>
      </c>
      <c r="F54" s="60">
        <v>-99</v>
      </c>
    </row>
    <row r="55" spans="1:6" ht="14.25" customHeight="1" x14ac:dyDescent="0.2">
      <c r="A55" s="18" t="s">
        <v>354</v>
      </c>
      <c r="B55" s="60" t="s">
        <v>356</v>
      </c>
      <c r="C55" s="60">
        <v>2</v>
      </c>
      <c r="D55" s="60">
        <v>2</v>
      </c>
      <c r="E55" s="60" t="s">
        <v>101</v>
      </c>
      <c r="F55" s="60">
        <v>13</v>
      </c>
    </row>
    <row r="56" spans="1:6" ht="14.25" customHeight="1" x14ac:dyDescent="0.2">
      <c r="A56" s="18" t="s">
        <v>361</v>
      </c>
      <c r="B56" s="60" t="s">
        <v>363</v>
      </c>
      <c r="C56" s="60">
        <v>2</v>
      </c>
      <c r="D56" s="60">
        <v>-999</v>
      </c>
      <c r="E56" s="60" t="s">
        <v>101</v>
      </c>
      <c r="F56" s="60">
        <v>8</v>
      </c>
    </row>
    <row r="57" spans="1:6" ht="14.25" customHeight="1" x14ac:dyDescent="0.2">
      <c r="A57" s="18" t="s">
        <v>368</v>
      </c>
      <c r="B57" s="60" t="s">
        <v>278</v>
      </c>
      <c r="C57" s="60">
        <v>1</v>
      </c>
      <c r="D57" s="60">
        <v>2</v>
      </c>
      <c r="E57" s="60" t="s">
        <v>101</v>
      </c>
      <c r="F57" s="60" t="s">
        <v>374</v>
      </c>
    </row>
    <row r="58" spans="1:6" ht="14.25" customHeight="1" x14ac:dyDescent="0.2">
      <c r="A58" s="18" t="s">
        <v>375</v>
      </c>
      <c r="B58" s="60">
        <v>-999</v>
      </c>
      <c r="C58" s="60">
        <v>-999</v>
      </c>
      <c r="D58" s="60">
        <v>1</v>
      </c>
      <c r="E58" s="60" t="s">
        <v>101</v>
      </c>
      <c r="F58" s="60">
        <v>13</v>
      </c>
    </row>
    <row r="59" spans="1:6" ht="14.25" customHeight="1" x14ac:dyDescent="0.2">
      <c r="A59" s="18" t="s">
        <v>381</v>
      </c>
      <c r="B59" s="60">
        <v>-999</v>
      </c>
      <c r="C59" s="60">
        <v>-999</v>
      </c>
      <c r="D59" s="60">
        <v>-99</v>
      </c>
      <c r="E59" s="60" t="s">
        <v>152</v>
      </c>
      <c r="F59" s="60">
        <v>-99</v>
      </c>
    </row>
    <row r="60" spans="1:6" ht="14.25" customHeight="1" x14ac:dyDescent="0.2">
      <c r="A60" s="18" t="s">
        <v>385</v>
      </c>
      <c r="B60" s="60" t="s">
        <v>387</v>
      </c>
      <c r="C60" s="60" t="s">
        <v>389</v>
      </c>
      <c r="D60" s="60" t="s">
        <v>391</v>
      </c>
      <c r="E60" s="60" t="s">
        <v>101</v>
      </c>
      <c r="F60" s="60">
        <v>12</v>
      </c>
    </row>
    <row r="61" spans="1:6" ht="14.25" customHeight="1" x14ac:dyDescent="0.2">
      <c r="A61" s="18" t="s">
        <v>394</v>
      </c>
      <c r="B61" s="60">
        <v>2</v>
      </c>
      <c r="C61" s="60" t="s">
        <v>397</v>
      </c>
      <c r="D61" s="60" t="s">
        <v>399</v>
      </c>
      <c r="E61" s="60" t="s">
        <v>401</v>
      </c>
      <c r="F61" s="60">
        <v>7</v>
      </c>
    </row>
    <row r="62" spans="1:6" ht="14.25" customHeight="1" x14ac:dyDescent="0.2">
      <c r="A62" s="18" t="s">
        <v>403</v>
      </c>
      <c r="B62" s="60" t="s">
        <v>405</v>
      </c>
      <c r="C62" s="60" t="s">
        <v>407</v>
      </c>
      <c r="D62" s="60" t="s">
        <v>409</v>
      </c>
      <c r="E62" s="60" t="s">
        <v>411</v>
      </c>
      <c r="F62" s="60" t="s">
        <v>413</v>
      </c>
    </row>
    <row r="63" spans="1:6" ht="14.25" customHeight="1" x14ac:dyDescent="0.2">
      <c r="A63" s="18" t="s">
        <v>414</v>
      </c>
      <c r="B63" s="60" t="s">
        <v>416</v>
      </c>
      <c r="C63" s="60">
        <v>1</v>
      </c>
      <c r="D63" s="60">
        <v>3</v>
      </c>
      <c r="E63" s="60" t="s">
        <v>101</v>
      </c>
      <c r="F63" s="60" t="s">
        <v>421</v>
      </c>
    </row>
    <row r="64" spans="1:6" ht="14.25" customHeight="1" x14ac:dyDescent="0.2">
      <c r="A64" s="18" t="s">
        <v>422</v>
      </c>
      <c r="B64" s="60" t="s">
        <v>424</v>
      </c>
      <c r="C64" s="60" t="s">
        <v>426</v>
      </c>
      <c r="D64" s="60">
        <v>-99</v>
      </c>
      <c r="E64" s="60" t="s">
        <v>101</v>
      </c>
      <c r="F64" s="60" t="s">
        <v>429</v>
      </c>
    </row>
    <row r="65" spans="1:6" ht="14.25" customHeight="1" x14ac:dyDescent="0.2">
      <c r="A65" s="18" t="s">
        <v>430</v>
      </c>
      <c r="B65" s="60">
        <v>-99</v>
      </c>
      <c r="C65" s="60">
        <v>-99</v>
      </c>
      <c r="D65" s="60">
        <v>-99</v>
      </c>
      <c r="E65" s="60">
        <v>-99</v>
      </c>
      <c r="F65" s="60">
        <v>-99</v>
      </c>
    </row>
    <row r="66" spans="1:6" ht="14.25" customHeight="1" x14ac:dyDescent="0.2">
      <c r="A66" s="18" t="s">
        <v>431</v>
      </c>
      <c r="B66" s="60" t="s">
        <v>433</v>
      </c>
      <c r="C66" s="60">
        <v>1</v>
      </c>
      <c r="D66" s="60">
        <v>10</v>
      </c>
      <c r="E66" s="60" t="s">
        <v>101</v>
      </c>
      <c r="F66" s="60">
        <v>7</v>
      </c>
    </row>
    <row r="67" spans="1:6" ht="14.25" customHeight="1" x14ac:dyDescent="0.2">
      <c r="A67" s="18" t="s">
        <v>438</v>
      </c>
      <c r="B67" s="60" t="s">
        <v>440</v>
      </c>
      <c r="C67" s="60" t="s">
        <v>442</v>
      </c>
      <c r="D67" s="60" t="s">
        <v>115</v>
      </c>
      <c r="E67" s="60" t="s">
        <v>152</v>
      </c>
      <c r="F67" s="60" t="s">
        <v>133</v>
      </c>
    </row>
    <row r="68" spans="1:6" ht="14.25" customHeight="1" x14ac:dyDescent="0.2">
      <c r="A68" s="18" t="s">
        <v>446</v>
      </c>
      <c r="B68" s="60" t="s">
        <v>448</v>
      </c>
      <c r="C68" s="60" t="s">
        <v>450</v>
      </c>
      <c r="D68" s="60" t="s">
        <v>452</v>
      </c>
      <c r="E68" s="60" t="s">
        <v>80</v>
      </c>
      <c r="F68" s="60">
        <v>13</v>
      </c>
    </row>
    <row r="69" spans="1:6" ht="14.25" customHeight="1" x14ac:dyDescent="0.2">
      <c r="A69" s="18" t="s">
        <v>455</v>
      </c>
      <c r="B69" s="60" t="s">
        <v>159</v>
      </c>
      <c r="C69" s="60" t="s">
        <v>458</v>
      </c>
      <c r="D69" s="60" t="s">
        <v>460</v>
      </c>
      <c r="E69" s="60" t="s">
        <v>101</v>
      </c>
      <c r="F69" s="60">
        <v>8</v>
      </c>
    </row>
    <row r="70" spans="1:6" ht="14.25" customHeight="1" x14ac:dyDescent="0.2">
      <c r="A70" s="18" t="s">
        <v>463</v>
      </c>
      <c r="B70" s="60" t="s">
        <v>465</v>
      </c>
      <c r="C70" s="60" t="s">
        <v>467</v>
      </c>
      <c r="D70" s="60" t="s">
        <v>350</v>
      </c>
      <c r="E70" s="60" t="s">
        <v>101</v>
      </c>
      <c r="F70" s="60" t="s">
        <v>471</v>
      </c>
    </row>
    <row r="71" spans="1:6" ht="14.25" customHeight="1" x14ac:dyDescent="0.2">
      <c r="A71" s="18" t="s">
        <v>472</v>
      </c>
      <c r="B71" s="60" t="s">
        <v>474</v>
      </c>
      <c r="C71" s="60" t="s">
        <v>476</v>
      </c>
      <c r="D71" s="60" t="s">
        <v>478</v>
      </c>
      <c r="E71" s="60">
        <v>-99</v>
      </c>
      <c r="F71" s="60">
        <v>-99</v>
      </c>
    </row>
    <row r="72" spans="1:6" ht="14.25" customHeight="1" x14ac:dyDescent="0.2">
      <c r="A72" s="18" t="s">
        <v>479</v>
      </c>
      <c r="B72" s="60" t="s">
        <v>173</v>
      </c>
      <c r="C72" s="60" t="s">
        <v>482</v>
      </c>
      <c r="D72" s="60" t="s">
        <v>484</v>
      </c>
      <c r="E72" s="60" t="s">
        <v>486</v>
      </c>
      <c r="F72" s="60">
        <v>8</v>
      </c>
    </row>
    <row r="73" spans="1:6" ht="14.25" customHeight="1" x14ac:dyDescent="0.2">
      <c r="A73" s="18" t="s">
        <v>488</v>
      </c>
      <c r="B73" s="60" t="s">
        <v>490</v>
      </c>
      <c r="C73" s="60" t="s">
        <v>493</v>
      </c>
      <c r="D73" s="60">
        <v>2</v>
      </c>
      <c r="E73" s="60" t="s">
        <v>496</v>
      </c>
      <c r="F73" s="60">
        <v>6</v>
      </c>
    </row>
    <row r="74" spans="1:6" ht="14.25" customHeight="1" x14ac:dyDescent="0.2">
      <c r="A74" s="18" t="s">
        <v>498</v>
      </c>
      <c r="B74" s="60" t="s">
        <v>500</v>
      </c>
      <c r="C74" s="60" t="s">
        <v>502</v>
      </c>
      <c r="D74" s="60" t="s">
        <v>504</v>
      </c>
      <c r="E74" s="60" t="s">
        <v>101</v>
      </c>
      <c r="F74" s="60">
        <v>12</v>
      </c>
    </row>
    <row r="75" spans="1:6" ht="14.25" customHeight="1" x14ac:dyDescent="0.2">
      <c r="A75" s="18" t="s">
        <v>507</v>
      </c>
      <c r="B75" s="60" t="s">
        <v>509</v>
      </c>
      <c r="C75" s="60" t="s">
        <v>511</v>
      </c>
      <c r="D75" s="60">
        <v>-999</v>
      </c>
      <c r="E75" s="60" t="s">
        <v>70</v>
      </c>
      <c r="F75" s="60">
        <v>13</v>
      </c>
    </row>
    <row r="76" spans="1:6" ht="14.25" customHeight="1" x14ac:dyDescent="0.2">
      <c r="A76" s="18" t="s">
        <v>514</v>
      </c>
      <c r="B76" s="60" t="s">
        <v>516</v>
      </c>
      <c r="C76" s="60" t="s">
        <v>301</v>
      </c>
      <c r="D76" s="60" t="s">
        <v>519</v>
      </c>
      <c r="E76" s="60" t="s">
        <v>199</v>
      </c>
      <c r="F76" s="60">
        <v>6</v>
      </c>
    </row>
    <row r="77" spans="1:6" ht="14.25" customHeight="1" x14ac:dyDescent="0.2">
      <c r="A77" s="18" t="s">
        <v>522</v>
      </c>
      <c r="B77" s="60" t="s">
        <v>524</v>
      </c>
      <c r="C77" s="60">
        <v>2</v>
      </c>
      <c r="D77" s="60">
        <v>2</v>
      </c>
      <c r="E77" s="60" t="s">
        <v>101</v>
      </c>
      <c r="F77" s="60">
        <v>6</v>
      </c>
    </row>
    <row r="78" spans="1:6" ht="14.25" customHeight="1" x14ac:dyDescent="0.2">
      <c r="A78" s="18" t="s">
        <v>529</v>
      </c>
      <c r="B78" s="60" t="s">
        <v>166</v>
      </c>
      <c r="C78" s="60" t="s">
        <v>532</v>
      </c>
      <c r="D78" s="60" t="s">
        <v>534</v>
      </c>
      <c r="E78" s="60" t="s">
        <v>536</v>
      </c>
      <c r="F78" s="60">
        <v>11</v>
      </c>
    </row>
    <row r="79" spans="1:6" ht="14.25" customHeight="1" x14ac:dyDescent="0.2">
      <c r="A79" s="18" t="s">
        <v>538</v>
      </c>
      <c r="B79" s="60" t="s">
        <v>540</v>
      </c>
      <c r="C79" s="60" t="s">
        <v>542</v>
      </c>
      <c r="D79" s="60" t="s">
        <v>544</v>
      </c>
      <c r="E79" s="60" t="s">
        <v>101</v>
      </c>
      <c r="F79" s="60">
        <v>13</v>
      </c>
    </row>
    <row r="80" spans="1:6" ht="14.25" customHeight="1" x14ac:dyDescent="0.2">
      <c r="A80" s="18" t="s">
        <v>547</v>
      </c>
      <c r="B80" s="60">
        <v>6</v>
      </c>
      <c r="C80" s="60" t="s">
        <v>550</v>
      </c>
      <c r="D80" s="60">
        <v>-999</v>
      </c>
      <c r="E80" s="60">
        <v>-999</v>
      </c>
      <c r="F80" s="60">
        <v>13</v>
      </c>
    </row>
    <row r="81" spans="1:6" ht="14.25" customHeight="1" x14ac:dyDescent="0.2">
      <c r="A81" s="18" t="s">
        <v>551</v>
      </c>
      <c r="B81" s="60">
        <v>-99</v>
      </c>
      <c r="C81" s="60">
        <v>-99</v>
      </c>
      <c r="D81" s="60">
        <v>-99</v>
      </c>
      <c r="E81" s="60">
        <v>-99</v>
      </c>
      <c r="F81" s="60">
        <v>-99</v>
      </c>
    </row>
    <row r="82" spans="1:6" ht="14.25" customHeight="1" x14ac:dyDescent="0.2">
      <c r="A82" s="18" t="s">
        <v>552</v>
      </c>
      <c r="B82" s="60" t="s">
        <v>554</v>
      </c>
      <c r="C82" s="60" t="s">
        <v>556</v>
      </c>
      <c r="D82" s="60">
        <v>2</v>
      </c>
      <c r="E82" s="60" t="s">
        <v>152</v>
      </c>
      <c r="F82" s="60">
        <v>66</v>
      </c>
    </row>
    <row r="83" spans="1:6" ht="14.25" customHeight="1" x14ac:dyDescent="0.2">
      <c r="A83" s="18" t="s">
        <v>560</v>
      </c>
      <c r="B83" s="60" t="s">
        <v>562</v>
      </c>
      <c r="C83" s="60" t="s">
        <v>262</v>
      </c>
      <c r="D83" s="60">
        <v>2</v>
      </c>
      <c r="E83" s="60" t="s">
        <v>101</v>
      </c>
      <c r="F83" s="60">
        <v>8</v>
      </c>
    </row>
    <row r="84" spans="1:6" ht="14.25" customHeight="1" x14ac:dyDescent="0.2">
      <c r="A84" s="18" t="s">
        <v>567</v>
      </c>
      <c r="B84" s="60">
        <v>-99</v>
      </c>
      <c r="C84" s="60">
        <v>-99</v>
      </c>
      <c r="D84" s="60">
        <v>-99</v>
      </c>
      <c r="E84" s="60">
        <v>-99</v>
      </c>
      <c r="F84" s="60">
        <v>-99</v>
      </c>
    </row>
    <row r="85" spans="1:6" ht="14.25" customHeight="1" x14ac:dyDescent="0.2">
      <c r="A85" s="18" t="s">
        <v>568</v>
      </c>
      <c r="B85" s="60">
        <v>6</v>
      </c>
      <c r="C85" s="60">
        <v>-999</v>
      </c>
      <c r="D85" s="60" t="s">
        <v>516</v>
      </c>
      <c r="E85" s="60">
        <v>-99</v>
      </c>
      <c r="F85" s="60">
        <v>-99</v>
      </c>
    </row>
    <row r="86" spans="1:6" ht="14.25" customHeight="1" x14ac:dyDescent="0.2">
      <c r="A86" s="18" t="s">
        <v>572</v>
      </c>
      <c r="B86" s="60">
        <v>-99</v>
      </c>
      <c r="C86" s="60">
        <v>-99</v>
      </c>
      <c r="D86" s="60">
        <v>-99</v>
      </c>
      <c r="E86" s="60">
        <v>-99</v>
      </c>
      <c r="F86" s="60">
        <v>-99</v>
      </c>
    </row>
    <row r="87" spans="1:6" ht="14.25" customHeight="1" x14ac:dyDescent="0.2">
      <c r="A87" s="18" t="s">
        <v>573</v>
      </c>
      <c r="B87" s="60">
        <v>6</v>
      </c>
      <c r="C87" s="60" t="s">
        <v>576</v>
      </c>
      <c r="D87" s="60">
        <v>10</v>
      </c>
      <c r="E87" s="60" t="s">
        <v>199</v>
      </c>
      <c r="F87" s="60">
        <v>2</v>
      </c>
    </row>
    <row r="88" spans="1:6" ht="14.25" customHeight="1" x14ac:dyDescent="0.2">
      <c r="A88" s="18" t="s">
        <v>580</v>
      </c>
      <c r="B88" s="60">
        <v>2</v>
      </c>
      <c r="C88" s="60" t="s">
        <v>291</v>
      </c>
      <c r="D88" s="60">
        <v>2</v>
      </c>
      <c r="E88" s="60" t="s">
        <v>101</v>
      </c>
      <c r="F88" s="60">
        <v>13</v>
      </c>
    </row>
    <row r="89" spans="1:6" ht="14.25" customHeight="1" x14ac:dyDescent="0.2">
      <c r="A89" s="18" t="s">
        <v>586</v>
      </c>
      <c r="B89" s="60" t="s">
        <v>588</v>
      </c>
      <c r="C89" s="60">
        <v>-99</v>
      </c>
      <c r="D89" s="60" t="s">
        <v>117</v>
      </c>
      <c r="E89" s="60" t="s">
        <v>80</v>
      </c>
      <c r="F89" s="60" t="s">
        <v>593</v>
      </c>
    </row>
    <row r="90" spans="1:6" ht="14.25" customHeight="1" x14ac:dyDescent="0.2">
      <c r="A90" s="18" t="s">
        <v>594</v>
      </c>
      <c r="B90" s="60" t="s">
        <v>504</v>
      </c>
      <c r="C90" s="60" t="s">
        <v>450</v>
      </c>
      <c r="D90" s="60">
        <v>2</v>
      </c>
      <c r="E90" s="60">
        <v>2</v>
      </c>
      <c r="F90" s="60" t="s">
        <v>600</v>
      </c>
    </row>
    <row r="91" spans="1:6" ht="14.25" customHeight="1" x14ac:dyDescent="0.2">
      <c r="A91" s="18" t="s">
        <v>601</v>
      </c>
      <c r="B91" s="60">
        <v>-99</v>
      </c>
      <c r="C91" s="60" t="s">
        <v>603</v>
      </c>
      <c r="D91" s="60">
        <v>7</v>
      </c>
      <c r="E91" s="60" t="s">
        <v>152</v>
      </c>
      <c r="F91" s="60">
        <v>-99</v>
      </c>
    </row>
    <row r="92" spans="1:6" ht="14.25" customHeight="1" x14ac:dyDescent="0.2">
      <c r="A92" s="18" t="s">
        <v>606</v>
      </c>
      <c r="B92" s="60" t="s">
        <v>101</v>
      </c>
      <c r="C92" s="60" t="s">
        <v>609</v>
      </c>
      <c r="D92" s="60">
        <v>2</v>
      </c>
      <c r="E92" s="60" t="s">
        <v>101</v>
      </c>
      <c r="F92" s="60">
        <v>13</v>
      </c>
    </row>
    <row r="93" spans="1:6" ht="14.25" customHeight="1" x14ac:dyDescent="0.2">
      <c r="A93" s="18" t="s">
        <v>613</v>
      </c>
      <c r="B93" s="60">
        <v>-99</v>
      </c>
      <c r="C93" s="60" t="s">
        <v>615</v>
      </c>
      <c r="D93" s="60" t="s">
        <v>617</v>
      </c>
      <c r="E93" s="60" t="s">
        <v>217</v>
      </c>
      <c r="F93" s="60">
        <v>6</v>
      </c>
    </row>
    <row r="94" spans="1:6" ht="14.25" customHeight="1" x14ac:dyDescent="0.2">
      <c r="A94" s="18" t="s">
        <v>620</v>
      </c>
      <c r="B94" s="60">
        <v>-999</v>
      </c>
      <c r="C94" s="60">
        <v>-999</v>
      </c>
      <c r="D94" s="60">
        <v>-999</v>
      </c>
      <c r="E94" s="60">
        <v>-999</v>
      </c>
      <c r="F94" s="60">
        <v>6</v>
      </c>
    </row>
    <row r="95" spans="1:6" ht="14.25" customHeight="1" x14ac:dyDescent="0.2">
      <c r="A95" s="18" t="s">
        <v>625</v>
      </c>
      <c r="B95" s="60" t="s">
        <v>299</v>
      </c>
      <c r="C95" s="60" t="s">
        <v>628</v>
      </c>
      <c r="D95" s="60" t="s">
        <v>630</v>
      </c>
      <c r="E95" s="60" t="s">
        <v>264</v>
      </c>
      <c r="F95" s="60" t="s">
        <v>633</v>
      </c>
    </row>
    <row r="96" spans="1:6" ht="14.25" customHeight="1" x14ac:dyDescent="0.2">
      <c r="A96" s="18" t="s">
        <v>634</v>
      </c>
      <c r="B96" s="60">
        <v>6</v>
      </c>
      <c r="C96" s="60" t="s">
        <v>321</v>
      </c>
      <c r="D96" s="60">
        <v>2</v>
      </c>
      <c r="E96" s="60" t="s">
        <v>639</v>
      </c>
      <c r="F96" s="60" t="s">
        <v>641</v>
      </c>
    </row>
    <row r="97" spans="1:6" ht="14.25" customHeight="1" x14ac:dyDescent="0.2">
      <c r="A97" s="18" t="s">
        <v>642</v>
      </c>
      <c r="B97" s="60">
        <v>-99</v>
      </c>
      <c r="C97" s="60">
        <v>-99</v>
      </c>
      <c r="D97" s="60">
        <v>-99</v>
      </c>
      <c r="E97" s="60">
        <v>-99</v>
      </c>
      <c r="F97" s="60">
        <v>-99</v>
      </c>
    </row>
    <row r="98" spans="1:6" ht="14.25" customHeight="1" x14ac:dyDescent="0.2">
      <c r="A98" s="18" t="s">
        <v>643</v>
      </c>
      <c r="B98" s="60">
        <v>-999</v>
      </c>
      <c r="C98" s="60" t="s">
        <v>646</v>
      </c>
      <c r="D98" s="60">
        <v>-99</v>
      </c>
      <c r="E98" s="60" t="s">
        <v>649</v>
      </c>
      <c r="F98" s="60" t="s">
        <v>101</v>
      </c>
    </row>
    <row r="99" spans="1:6" ht="14.25" customHeight="1" x14ac:dyDescent="0.2">
      <c r="A99" s="18" t="s">
        <v>651</v>
      </c>
      <c r="B99" s="60">
        <v>6</v>
      </c>
      <c r="C99" s="60" t="s">
        <v>356</v>
      </c>
      <c r="D99" s="60" t="s">
        <v>655</v>
      </c>
      <c r="E99" s="60" t="s">
        <v>101</v>
      </c>
      <c r="F99" s="60">
        <v>13</v>
      </c>
    </row>
    <row r="100" spans="1:6" ht="14.25" customHeight="1" x14ac:dyDescent="0.2">
      <c r="A100" s="18" t="s">
        <v>658</v>
      </c>
      <c r="B100" s="60" t="s">
        <v>660</v>
      </c>
      <c r="C100" s="60" t="s">
        <v>662</v>
      </c>
      <c r="D100" s="60">
        <v>2</v>
      </c>
      <c r="E100" s="60" t="s">
        <v>101</v>
      </c>
      <c r="F100" s="60">
        <v>13</v>
      </c>
    </row>
    <row r="101" spans="1:6" ht="14.25" customHeight="1" x14ac:dyDescent="0.2">
      <c r="A101" s="18" t="s">
        <v>666</v>
      </c>
      <c r="B101" s="60">
        <v>-99</v>
      </c>
      <c r="C101" s="60">
        <v>2</v>
      </c>
      <c r="D101" s="60" t="s">
        <v>117</v>
      </c>
      <c r="E101" s="60" t="s">
        <v>125</v>
      </c>
      <c r="F101" s="60">
        <v>3</v>
      </c>
    </row>
    <row r="102" spans="1:6" ht="14.25" customHeight="1" x14ac:dyDescent="0.2">
      <c r="A102" s="18" t="s">
        <v>671</v>
      </c>
      <c r="B102" s="60">
        <v>10</v>
      </c>
      <c r="C102" s="60">
        <v>-999</v>
      </c>
      <c r="D102" s="60">
        <v>7</v>
      </c>
      <c r="E102" s="60">
        <v>6</v>
      </c>
      <c r="F102" s="60">
        <v>7</v>
      </c>
    </row>
    <row r="103" spans="1:6" ht="14.25" customHeight="1" x14ac:dyDescent="0.2">
      <c r="A103" s="18" t="s">
        <v>677</v>
      </c>
      <c r="B103" s="60" t="s">
        <v>679</v>
      </c>
      <c r="C103" s="60" t="s">
        <v>681</v>
      </c>
      <c r="D103" s="60">
        <v>-999</v>
      </c>
      <c r="E103" s="60">
        <v>-999</v>
      </c>
      <c r="F103" s="60" t="s">
        <v>133</v>
      </c>
    </row>
    <row r="104" spans="1:6" ht="14.25" customHeight="1" x14ac:dyDescent="0.2">
      <c r="A104" s="18" t="s">
        <v>684</v>
      </c>
      <c r="B104" s="60">
        <v>-999</v>
      </c>
      <c r="C104" s="60">
        <v>2</v>
      </c>
      <c r="D104" s="60" t="s">
        <v>391</v>
      </c>
      <c r="E104" s="60" t="s">
        <v>152</v>
      </c>
      <c r="F104" s="60">
        <v>13</v>
      </c>
    </row>
    <row r="105" spans="1:6" ht="14.25" customHeight="1" x14ac:dyDescent="0.2">
      <c r="A105" s="18" t="s">
        <v>689</v>
      </c>
      <c r="B105" s="60">
        <v>-999</v>
      </c>
      <c r="C105" s="60" t="s">
        <v>125</v>
      </c>
      <c r="D105" s="60">
        <v>2</v>
      </c>
      <c r="E105" s="60">
        <v>2</v>
      </c>
      <c r="F105" s="60">
        <v>3</v>
      </c>
    </row>
    <row r="106" spans="1:6" ht="14.25" customHeight="1" x14ac:dyDescent="0.2">
      <c r="A106" s="18" t="s">
        <v>695</v>
      </c>
      <c r="B106" s="60">
        <v>-99</v>
      </c>
      <c r="C106" s="60">
        <v>-99</v>
      </c>
      <c r="D106" s="60">
        <v>-99</v>
      </c>
      <c r="E106" s="60">
        <v>-99</v>
      </c>
      <c r="F106" s="60">
        <v>-99</v>
      </c>
    </row>
    <row r="107" spans="1:6" ht="14.25" customHeight="1" x14ac:dyDescent="0.2">
      <c r="A107" s="18" t="s">
        <v>696</v>
      </c>
      <c r="B107" s="60">
        <v>-999</v>
      </c>
      <c r="C107" s="60">
        <v>-99</v>
      </c>
      <c r="D107" s="60">
        <v>-99</v>
      </c>
      <c r="E107" s="60">
        <v>-99</v>
      </c>
      <c r="F107" s="60">
        <v>-99</v>
      </c>
    </row>
    <row r="108" spans="1:6" ht="14.25" customHeight="1" x14ac:dyDescent="0.2">
      <c r="A108" s="18" t="s">
        <v>698</v>
      </c>
      <c r="B108" s="60" t="s">
        <v>700</v>
      </c>
      <c r="C108" s="60" t="s">
        <v>702</v>
      </c>
      <c r="D108" s="60" t="s">
        <v>704</v>
      </c>
      <c r="E108" s="60" t="s">
        <v>101</v>
      </c>
      <c r="F108" s="60" t="s">
        <v>707</v>
      </c>
    </row>
    <row r="109" spans="1:6" ht="14.25" customHeight="1" x14ac:dyDescent="0.2">
      <c r="A109" s="18" t="s">
        <v>708</v>
      </c>
      <c r="B109" s="60" t="s">
        <v>241</v>
      </c>
      <c r="C109" s="60">
        <v>-99</v>
      </c>
      <c r="D109" s="60">
        <v>-999</v>
      </c>
      <c r="E109" s="60" t="s">
        <v>101</v>
      </c>
      <c r="F109" s="60">
        <v>-99</v>
      </c>
    </row>
    <row r="110" spans="1:6" ht="14.25" customHeight="1" x14ac:dyDescent="0.2">
      <c r="A110" s="18" t="s">
        <v>712</v>
      </c>
      <c r="B110" s="60">
        <v>-99</v>
      </c>
      <c r="C110" s="60">
        <v>-99</v>
      </c>
      <c r="D110" s="60">
        <v>-99</v>
      </c>
      <c r="E110" s="60">
        <v>-99</v>
      </c>
      <c r="F110" s="60">
        <v>-99</v>
      </c>
    </row>
    <row r="111" spans="1:6" ht="14.25" customHeight="1" x14ac:dyDescent="0.2">
      <c r="A111" s="18" t="s">
        <v>713</v>
      </c>
      <c r="B111" s="60">
        <v>1</v>
      </c>
      <c r="C111" s="60" t="s">
        <v>716</v>
      </c>
      <c r="D111" s="60">
        <v>2</v>
      </c>
      <c r="E111" s="60">
        <v>2</v>
      </c>
      <c r="F111" s="60" t="s">
        <v>231</v>
      </c>
    </row>
    <row r="112" spans="1:6" ht="14.25" customHeight="1" x14ac:dyDescent="0.2">
      <c r="A112" s="18" t="s">
        <v>720</v>
      </c>
      <c r="B112" s="60">
        <v>-99</v>
      </c>
      <c r="C112" s="60">
        <v>2</v>
      </c>
      <c r="D112" s="60">
        <v>-999</v>
      </c>
      <c r="E112" s="60">
        <v>7</v>
      </c>
      <c r="F112" s="60" t="s">
        <v>724</v>
      </c>
    </row>
    <row r="113" spans="1:6" ht="14.25" customHeight="1" x14ac:dyDescent="0.2">
      <c r="A113" s="18" t="s">
        <v>725</v>
      </c>
      <c r="B113" s="60" t="s">
        <v>727</v>
      </c>
      <c r="C113" s="60" t="s">
        <v>729</v>
      </c>
      <c r="D113" s="60" t="s">
        <v>731</v>
      </c>
      <c r="E113" s="60" t="s">
        <v>101</v>
      </c>
      <c r="F113" s="60" t="s">
        <v>101</v>
      </c>
    </row>
    <row r="114" spans="1:6" ht="14.25" customHeight="1" x14ac:dyDescent="0.2">
      <c r="A114" s="18" t="s">
        <v>734</v>
      </c>
      <c r="B114" s="60">
        <v>-99</v>
      </c>
      <c r="C114" s="60">
        <v>-99</v>
      </c>
      <c r="D114" s="60">
        <v>-99</v>
      </c>
      <c r="E114" s="60">
        <v>-99</v>
      </c>
      <c r="F114" s="60">
        <v>-999</v>
      </c>
    </row>
    <row r="115" spans="1:6" ht="14.25" customHeight="1" x14ac:dyDescent="0.2">
      <c r="A115" s="18" t="s">
        <v>735</v>
      </c>
      <c r="B115" s="60" t="s">
        <v>737</v>
      </c>
      <c r="C115" s="60">
        <v>2</v>
      </c>
      <c r="D115" s="60">
        <v>2</v>
      </c>
      <c r="E115" s="60" t="s">
        <v>101</v>
      </c>
      <c r="F115" s="60" t="s">
        <v>411</v>
      </c>
    </row>
    <row r="116" spans="1:6" ht="14.25" customHeight="1" x14ac:dyDescent="0.2">
      <c r="A116" s="18" t="s">
        <v>742</v>
      </c>
      <c r="B116" s="60" t="s">
        <v>744</v>
      </c>
      <c r="C116" s="60" t="s">
        <v>746</v>
      </c>
      <c r="D116" s="60" t="s">
        <v>748</v>
      </c>
      <c r="E116" s="60" t="s">
        <v>257</v>
      </c>
      <c r="F116" s="60" t="s">
        <v>751</v>
      </c>
    </row>
    <row r="117" spans="1:6" ht="14.25" customHeight="1" x14ac:dyDescent="0.2">
      <c r="A117" s="18" t="s">
        <v>752</v>
      </c>
      <c r="B117" s="60">
        <v>-99</v>
      </c>
      <c r="C117" s="60">
        <v>-99</v>
      </c>
      <c r="D117" s="60">
        <v>-99</v>
      </c>
      <c r="E117" s="60">
        <v>-99</v>
      </c>
      <c r="F117" s="60">
        <v>-99</v>
      </c>
    </row>
    <row r="118" spans="1:6" ht="14.25" customHeight="1" x14ac:dyDescent="0.2">
      <c r="A118" s="18" t="s">
        <v>753</v>
      </c>
      <c r="B118" s="60" t="s">
        <v>755</v>
      </c>
      <c r="C118" s="60" t="s">
        <v>460</v>
      </c>
      <c r="D118" s="60" t="s">
        <v>534</v>
      </c>
      <c r="E118" s="60">
        <v>1</v>
      </c>
      <c r="F118" s="60" t="s">
        <v>760</v>
      </c>
    </row>
    <row r="119" spans="1:6" ht="14.25" customHeight="1" x14ac:dyDescent="0.2">
      <c r="A119" s="18" t="s">
        <v>761</v>
      </c>
      <c r="B119" s="60">
        <v>-999</v>
      </c>
      <c r="C119" s="60"/>
      <c r="D119" s="60"/>
      <c r="E119" s="60">
        <v>-99</v>
      </c>
      <c r="F119" s="60">
        <v>-99</v>
      </c>
    </row>
    <row r="120" spans="1:6" ht="14.25" customHeight="1" x14ac:dyDescent="0.2">
      <c r="A120" s="18" t="s">
        <v>762</v>
      </c>
      <c r="B120" s="60" t="s">
        <v>299</v>
      </c>
      <c r="C120" s="60" t="s">
        <v>319</v>
      </c>
      <c r="D120" s="60">
        <v>2</v>
      </c>
      <c r="E120" s="60" t="s">
        <v>101</v>
      </c>
      <c r="F120" s="60">
        <v>6</v>
      </c>
    </row>
    <row r="121" spans="1:6" ht="14.25" customHeight="1" x14ac:dyDescent="0.2">
      <c r="A121" s="18" t="s">
        <v>768</v>
      </c>
      <c r="B121" s="60" t="s">
        <v>770</v>
      </c>
      <c r="C121" s="60" t="s">
        <v>772</v>
      </c>
      <c r="D121" s="60">
        <v>-999</v>
      </c>
      <c r="E121" s="60">
        <v>-999</v>
      </c>
      <c r="F121" s="60">
        <v>13</v>
      </c>
    </row>
    <row r="122" spans="1:6" ht="14.25" customHeight="1" x14ac:dyDescent="0.2">
      <c r="A122" s="18" t="s">
        <v>776</v>
      </c>
      <c r="B122" s="60">
        <v>-99</v>
      </c>
      <c r="C122" s="60">
        <v>12</v>
      </c>
      <c r="D122" s="60">
        <v>2</v>
      </c>
      <c r="E122" s="60">
        <v>7</v>
      </c>
      <c r="F122" s="60">
        <v>-99</v>
      </c>
    </row>
    <row r="123" spans="1:6" ht="14.25" customHeight="1" x14ac:dyDescent="0.2">
      <c r="A123" s="18" t="s">
        <v>780</v>
      </c>
      <c r="B123" s="60" t="s">
        <v>782</v>
      </c>
      <c r="C123" s="60">
        <v>-999</v>
      </c>
      <c r="D123" s="60" t="s">
        <v>784</v>
      </c>
      <c r="E123" s="60" t="s">
        <v>125</v>
      </c>
      <c r="F123" s="60" t="s">
        <v>787</v>
      </c>
    </row>
    <row r="124" spans="1:6" ht="14.25" customHeight="1" x14ac:dyDescent="0.2">
      <c r="A124" s="18" t="s">
        <v>788</v>
      </c>
      <c r="B124" s="60">
        <v>-999</v>
      </c>
      <c r="C124" s="60">
        <v>-99</v>
      </c>
      <c r="D124" s="60" t="s">
        <v>108</v>
      </c>
      <c r="E124" s="60">
        <v>2</v>
      </c>
      <c r="F124" s="60">
        <v>2</v>
      </c>
    </row>
    <row r="125" spans="1:6" ht="14.25" customHeight="1" x14ac:dyDescent="0.2">
      <c r="A125" s="18" t="s">
        <v>793</v>
      </c>
      <c r="B125" s="60">
        <v>-999</v>
      </c>
      <c r="C125" s="60" t="s">
        <v>795</v>
      </c>
      <c r="D125" s="60" t="s">
        <v>630</v>
      </c>
      <c r="E125" s="60" t="s">
        <v>798</v>
      </c>
      <c r="F125" s="60">
        <v>8</v>
      </c>
    </row>
    <row r="126" spans="1:6" ht="14.25" customHeight="1" x14ac:dyDescent="0.2">
      <c r="A126" s="18" t="s">
        <v>800</v>
      </c>
      <c r="B126" s="60" t="s">
        <v>802</v>
      </c>
      <c r="C126" s="60">
        <v>-999</v>
      </c>
      <c r="D126" s="60">
        <v>-999</v>
      </c>
      <c r="E126" s="60">
        <v>-99</v>
      </c>
      <c r="F126" s="60">
        <v>-99</v>
      </c>
    </row>
    <row r="127" spans="1:6" ht="14.25" customHeight="1" x14ac:dyDescent="0.2">
      <c r="A127" s="18" t="s">
        <v>805</v>
      </c>
      <c r="B127" s="60" t="s">
        <v>363</v>
      </c>
      <c r="C127" s="60" t="s">
        <v>808</v>
      </c>
      <c r="D127" s="60" t="s">
        <v>810</v>
      </c>
      <c r="E127" s="60" t="s">
        <v>152</v>
      </c>
      <c r="F127" s="60">
        <v>6</v>
      </c>
    </row>
    <row r="128" spans="1:6" ht="14.25" customHeight="1" x14ac:dyDescent="0.2">
      <c r="A128" s="18" t="s">
        <v>813</v>
      </c>
      <c r="B128" s="60" t="s">
        <v>815</v>
      </c>
      <c r="C128" s="60" t="s">
        <v>817</v>
      </c>
      <c r="D128" s="60" t="s">
        <v>534</v>
      </c>
      <c r="E128" s="60">
        <v>2</v>
      </c>
      <c r="F128" s="60" t="s">
        <v>821</v>
      </c>
    </row>
    <row r="129" spans="1:6" ht="14.25" customHeight="1" x14ac:dyDescent="0.2">
      <c r="A129" s="18" t="s">
        <v>822</v>
      </c>
      <c r="B129" s="60" t="s">
        <v>824</v>
      </c>
      <c r="C129" s="60" t="s">
        <v>826</v>
      </c>
      <c r="D129" s="60" t="s">
        <v>534</v>
      </c>
      <c r="E129" s="60" t="s">
        <v>101</v>
      </c>
      <c r="F129" s="60" t="s">
        <v>830</v>
      </c>
    </row>
    <row r="130" spans="1:6" ht="14.25" customHeight="1" x14ac:dyDescent="0.2">
      <c r="A130" s="18" t="s">
        <v>831</v>
      </c>
      <c r="B130" s="60" t="s">
        <v>833</v>
      </c>
      <c r="C130" s="60" t="s">
        <v>106</v>
      </c>
      <c r="D130" s="60" t="s">
        <v>836</v>
      </c>
      <c r="E130" s="60" t="s">
        <v>838</v>
      </c>
      <c r="F130" s="60" t="s">
        <v>133</v>
      </c>
    </row>
    <row r="131" spans="1:6" ht="14.25" customHeight="1" x14ac:dyDescent="0.2">
      <c r="A131" s="18" t="s">
        <v>840</v>
      </c>
      <c r="B131" s="60" t="s">
        <v>249</v>
      </c>
      <c r="C131" s="60" t="s">
        <v>843</v>
      </c>
      <c r="D131" s="60" t="s">
        <v>516</v>
      </c>
      <c r="E131" s="60">
        <v>2</v>
      </c>
      <c r="F131" s="60">
        <v>13</v>
      </c>
    </row>
    <row r="132" spans="1:6" ht="14.25" customHeight="1" x14ac:dyDescent="0.2">
      <c r="A132" s="18" t="s">
        <v>847</v>
      </c>
      <c r="B132" s="60" t="s">
        <v>849</v>
      </c>
      <c r="C132" s="60" t="s">
        <v>851</v>
      </c>
      <c r="D132" s="60">
        <v>-99</v>
      </c>
      <c r="E132" s="60" t="s">
        <v>421</v>
      </c>
      <c r="F132" s="60">
        <v>-99</v>
      </c>
    </row>
    <row r="133" spans="1:6" ht="14.25" customHeight="1" x14ac:dyDescent="0.2">
      <c r="A133" s="18" t="s">
        <v>853</v>
      </c>
      <c r="B133" s="60">
        <v>-99</v>
      </c>
      <c r="C133" s="60">
        <v>7</v>
      </c>
      <c r="D133" s="60">
        <v>2</v>
      </c>
      <c r="E133" s="60">
        <v>-99</v>
      </c>
      <c r="F133" s="60">
        <v>-99</v>
      </c>
    </row>
    <row r="134" spans="1:6" ht="14.25" customHeight="1" x14ac:dyDescent="0.2">
      <c r="A134" s="18" t="s">
        <v>856</v>
      </c>
      <c r="B134" s="60">
        <v>13</v>
      </c>
      <c r="C134" s="60" t="s">
        <v>504</v>
      </c>
      <c r="D134" s="60">
        <v>2</v>
      </c>
      <c r="E134" s="60">
        <v>-999</v>
      </c>
      <c r="F134" s="60">
        <v>6</v>
      </c>
    </row>
    <row r="135" spans="1:6" ht="14.25" customHeight="1" x14ac:dyDescent="0.2">
      <c r="A135" s="18" t="s">
        <v>862</v>
      </c>
      <c r="B135" s="60">
        <v>3</v>
      </c>
      <c r="C135" s="60" t="s">
        <v>628</v>
      </c>
      <c r="D135" s="60">
        <v>-999</v>
      </c>
      <c r="E135" s="60">
        <v>2</v>
      </c>
      <c r="F135" s="60" t="s">
        <v>133</v>
      </c>
    </row>
    <row r="136" spans="1:6" ht="14.25" customHeight="1" x14ac:dyDescent="0.2">
      <c r="A136" s="18" t="s">
        <v>868</v>
      </c>
      <c r="B136" s="60">
        <v>10</v>
      </c>
      <c r="C136" s="60" t="s">
        <v>450</v>
      </c>
      <c r="D136" s="60">
        <v>2</v>
      </c>
      <c r="E136" s="60" t="s">
        <v>101</v>
      </c>
      <c r="F136" s="60" t="s">
        <v>133</v>
      </c>
    </row>
    <row r="137" spans="1:6" ht="14.25" customHeight="1" x14ac:dyDescent="0.2">
      <c r="A137" s="18" t="s">
        <v>874</v>
      </c>
      <c r="B137" s="60" t="s">
        <v>319</v>
      </c>
      <c r="C137" s="60">
        <v>-999</v>
      </c>
      <c r="D137" s="60">
        <v>11</v>
      </c>
      <c r="E137" s="60" t="s">
        <v>125</v>
      </c>
      <c r="F137" s="60">
        <v>6</v>
      </c>
    </row>
    <row r="138" spans="1:6" ht="14.25" customHeight="1" x14ac:dyDescent="0.2">
      <c r="A138" s="18" t="s">
        <v>879</v>
      </c>
      <c r="B138" s="60" t="s">
        <v>881</v>
      </c>
      <c r="C138" s="60" t="s">
        <v>883</v>
      </c>
      <c r="D138" s="60" t="s">
        <v>885</v>
      </c>
      <c r="E138" s="60" t="s">
        <v>887</v>
      </c>
      <c r="F138" s="60" t="s">
        <v>633</v>
      </c>
    </row>
    <row r="139" spans="1:6" ht="14.25" customHeight="1" x14ac:dyDescent="0.2">
      <c r="A139" s="18" t="s">
        <v>889</v>
      </c>
      <c r="B139" s="60">
        <v>-999</v>
      </c>
      <c r="C139" s="60">
        <v>-999</v>
      </c>
      <c r="D139" s="60">
        <v>-99</v>
      </c>
      <c r="E139" s="60" t="s">
        <v>101</v>
      </c>
      <c r="F139" s="60" t="s">
        <v>471</v>
      </c>
    </row>
    <row r="140" spans="1:6" ht="14.25" customHeight="1" x14ac:dyDescent="0.2">
      <c r="A140" s="18" t="s">
        <v>892</v>
      </c>
      <c r="B140" s="60">
        <v>-99</v>
      </c>
      <c r="C140" s="60">
        <v>-99</v>
      </c>
      <c r="D140" s="60">
        <v>-99</v>
      </c>
      <c r="E140" s="60">
        <v>-99</v>
      </c>
      <c r="F140" s="60">
        <v>-99</v>
      </c>
    </row>
    <row r="141" spans="1:6" ht="14.25" customHeight="1" x14ac:dyDescent="0.2">
      <c r="A141" s="18" t="s">
        <v>893</v>
      </c>
      <c r="B141" s="60" t="s">
        <v>895</v>
      </c>
      <c r="C141" s="60" t="s">
        <v>897</v>
      </c>
      <c r="D141" s="60">
        <v>-999</v>
      </c>
      <c r="E141" s="60" t="s">
        <v>900</v>
      </c>
      <c r="F141" s="60" t="s">
        <v>902</v>
      </c>
    </row>
    <row r="142" spans="1:6" ht="14.25" customHeight="1" x14ac:dyDescent="0.2">
      <c r="A142" s="18" t="s">
        <v>903</v>
      </c>
      <c r="B142" s="60">
        <v>1</v>
      </c>
      <c r="C142" s="60" t="s">
        <v>906</v>
      </c>
      <c r="D142" s="60" t="s">
        <v>908</v>
      </c>
      <c r="E142" s="60">
        <v>7</v>
      </c>
      <c r="F142" s="60">
        <v>8</v>
      </c>
    </row>
    <row r="143" spans="1:6" ht="14.25" customHeight="1" x14ac:dyDescent="0.2">
      <c r="A143" s="18" t="s">
        <v>911</v>
      </c>
      <c r="B143" s="60">
        <v>-99</v>
      </c>
      <c r="C143" s="60">
        <v>-99</v>
      </c>
      <c r="D143" s="60">
        <v>-99</v>
      </c>
      <c r="E143" s="60">
        <v>-99</v>
      </c>
      <c r="F143" s="60">
        <v>-99</v>
      </c>
    </row>
    <row r="144" spans="1:6" ht="14.25" customHeight="1" x14ac:dyDescent="0.2">
      <c r="A144" s="18" t="s">
        <v>912</v>
      </c>
      <c r="B144" s="60" t="s">
        <v>770</v>
      </c>
      <c r="C144" s="60">
        <v>-999</v>
      </c>
      <c r="D144" s="60" t="s">
        <v>916</v>
      </c>
      <c r="E144" s="60">
        <v>6</v>
      </c>
      <c r="F144" s="60">
        <v>6</v>
      </c>
    </row>
    <row r="145" spans="1:6" ht="14.25" customHeight="1" x14ac:dyDescent="0.2">
      <c r="A145" s="18" t="s">
        <v>919</v>
      </c>
      <c r="B145" s="60" t="s">
        <v>108</v>
      </c>
      <c r="C145" s="60" t="s">
        <v>166</v>
      </c>
      <c r="D145" s="60" t="s">
        <v>350</v>
      </c>
      <c r="E145" s="60" t="s">
        <v>179</v>
      </c>
      <c r="F145" s="60">
        <v>6</v>
      </c>
    </row>
    <row r="146" spans="1:6" ht="14.25" customHeight="1" x14ac:dyDescent="0.2">
      <c r="A146" s="18" t="s">
        <v>926</v>
      </c>
      <c r="B146" s="60">
        <v>-99</v>
      </c>
      <c r="C146" s="60">
        <v>-99</v>
      </c>
      <c r="D146" s="60">
        <v>-99</v>
      </c>
      <c r="E146" s="60">
        <v>-99</v>
      </c>
      <c r="F146" s="60">
        <v>-99</v>
      </c>
    </row>
    <row r="147" spans="1:6" ht="14.25" customHeight="1" x14ac:dyDescent="0.2">
      <c r="A147" s="18" t="s">
        <v>927</v>
      </c>
      <c r="B147" s="60" t="s">
        <v>101</v>
      </c>
      <c r="C147" s="60" t="s">
        <v>930</v>
      </c>
      <c r="D147" s="60">
        <v>-999</v>
      </c>
      <c r="E147" s="60" t="s">
        <v>900</v>
      </c>
      <c r="F147" s="60">
        <v>8</v>
      </c>
    </row>
    <row r="148" spans="1:6" ht="14.25" customHeight="1" x14ac:dyDescent="0.2">
      <c r="A148" s="18" t="s">
        <v>935</v>
      </c>
      <c r="B148" s="60" t="s">
        <v>258</v>
      </c>
      <c r="C148" s="60" t="s">
        <v>938</v>
      </c>
      <c r="D148" s="60" t="s">
        <v>940</v>
      </c>
      <c r="E148" s="60" t="s">
        <v>942</v>
      </c>
      <c r="F148" s="60" t="s">
        <v>944</v>
      </c>
    </row>
    <row r="149" spans="1:6" ht="14.25" customHeight="1" x14ac:dyDescent="0.2">
      <c r="A149" s="18" t="s">
        <v>945</v>
      </c>
      <c r="B149" s="60" t="s">
        <v>947</v>
      </c>
      <c r="C149" s="60" t="s">
        <v>949</v>
      </c>
      <c r="D149" s="60">
        <v>-99</v>
      </c>
      <c r="E149" s="60" t="s">
        <v>101</v>
      </c>
      <c r="F149" s="60">
        <v>-99</v>
      </c>
    </row>
    <row r="150" spans="1:6" ht="14.25" customHeight="1" x14ac:dyDescent="0.2">
      <c r="A150" s="18" t="s">
        <v>951</v>
      </c>
      <c r="B150" s="60" t="s">
        <v>562</v>
      </c>
      <c r="C150" s="60">
        <v>3</v>
      </c>
      <c r="D150" s="60">
        <v>2</v>
      </c>
      <c r="E150" s="60">
        <v>2</v>
      </c>
      <c r="F150" s="60">
        <v>2</v>
      </c>
    </row>
    <row r="151" spans="1:6" ht="14.25" customHeight="1" x14ac:dyDescent="0.2">
      <c r="A151" s="18" t="s">
        <v>958</v>
      </c>
      <c r="B151" s="60" t="s">
        <v>724</v>
      </c>
      <c r="C151" s="60">
        <v>6</v>
      </c>
      <c r="D151" s="60">
        <v>-999</v>
      </c>
      <c r="E151" s="60" t="s">
        <v>101</v>
      </c>
      <c r="F151" s="60">
        <v>6</v>
      </c>
    </row>
    <row r="152" spans="1:6" ht="14.25" customHeight="1" x14ac:dyDescent="0.2">
      <c r="A152" s="18" t="s">
        <v>963</v>
      </c>
      <c r="B152" s="60">
        <v>1</v>
      </c>
      <c r="C152" s="60" t="s">
        <v>391</v>
      </c>
      <c r="D152" s="60" t="s">
        <v>350</v>
      </c>
      <c r="E152" s="60" t="s">
        <v>101</v>
      </c>
      <c r="F152" s="60" t="s">
        <v>969</v>
      </c>
    </row>
    <row r="153" spans="1:6" ht="14.25" customHeight="1" x14ac:dyDescent="0.2">
      <c r="A153" s="18" t="s">
        <v>970</v>
      </c>
      <c r="B153" s="60">
        <v>10</v>
      </c>
      <c r="C153" s="60">
        <v>2</v>
      </c>
      <c r="D153" s="60">
        <v>-99</v>
      </c>
      <c r="E153" s="60">
        <v>-99</v>
      </c>
      <c r="F153" s="60">
        <v>-99</v>
      </c>
    </row>
    <row r="154" spans="1:6" ht="14.25" customHeight="1" x14ac:dyDescent="0.2">
      <c r="A154" s="18" t="s">
        <v>973</v>
      </c>
      <c r="B154" s="60">
        <v>6</v>
      </c>
      <c r="C154" s="60" t="s">
        <v>204</v>
      </c>
      <c r="D154" s="60">
        <v>11</v>
      </c>
      <c r="E154" s="60">
        <v>8</v>
      </c>
      <c r="F154" s="60">
        <v>-99</v>
      </c>
    </row>
    <row r="155" spans="1:6" ht="14.25" customHeight="1" x14ac:dyDescent="0.2">
      <c r="A155" s="18" t="s">
        <v>978</v>
      </c>
      <c r="B155" s="60" t="s">
        <v>980</v>
      </c>
      <c r="C155" s="60" t="s">
        <v>450</v>
      </c>
      <c r="D155" s="60" t="s">
        <v>983</v>
      </c>
      <c r="E155" s="60" t="s">
        <v>152</v>
      </c>
      <c r="F155" s="60" t="s">
        <v>986</v>
      </c>
    </row>
    <row r="156" spans="1:6" ht="14.25" customHeight="1" x14ac:dyDescent="0.2">
      <c r="A156" s="18" t="s">
        <v>987</v>
      </c>
      <c r="B156" s="60" t="s">
        <v>196</v>
      </c>
      <c r="C156" s="60" t="s">
        <v>511</v>
      </c>
      <c r="D156" s="60">
        <v>2</v>
      </c>
      <c r="E156" s="60" t="s">
        <v>101</v>
      </c>
      <c r="F156" s="60">
        <v>13</v>
      </c>
    </row>
    <row r="157" spans="1:6" ht="14.25" customHeight="1" x14ac:dyDescent="0.2">
      <c r="A157" s="18" t="s">
        <v>993</v>
      </c>
      <c r="B157" s="60" t="s">
        <v>772</v>
      </c>
      <c r="C157" s="60" t="s">
        <v>321</v>
      </c>
      <c r="D157" s="60">
        <v>2</v>
      </c>
      <c r="E157" s="60" t="s">
        <v>101</v>
      </c>
      <c r="F157" s="60">
        <v>6</v>
      </c>
    </row>
    <row r="158" spans="1:6" ht="14.25" customHeight="1" x14ac:dyDescent="0.2">
      <c r="A158" s="18" t="s">
        <v>999</v>
      </c>
      <c r="B158" s="60">
        <v>-99</v>
      </c>
      <c r="C158" s="60" t="s">
        <v>1001</v>
      </c>
      <c r="D158" s="60" t="s">
        <v>194</v>
      </c>
      <c r="E158" s="60" t="s">
        <v>199</v>
      </c>
      <c r="F158" s="60">
        <v>7</v>
      </c>
    </row>
    <row r="159" spans="1:6" ht="14.25" customHeight="1" x14ac:dyDescent="0.2">
      <c r="A159" s="18" t="s">
        <v>1005</v>
      </c>
      <c r="B159" s="60">
        <v>-99</v>
      </c>
      <c r="C159" s="60" t="s">
        <v>1007</v>
      </c>
      <c r="D159" s="60">
        <v>-99</v>
      </c>
      <c r="E159" s="60" t="s">
        <v>101</v>
      </c>
      <c r="F159" s="60">
        <v>7</v>
      </c>
    </row>
    <row r="160" spans="1:6" ht="14.25" customHeight="1" x14ac:dyDescent="0.2">
      <c r="A160" s="18" t="s">
        <v>1010</v>
      </c>
      <c r="B160" s="60" t="s">
        <v>770</v>
      </c>
      <c r="C160" s="60">
        <v>6</v>
      </c>
      <c r="D160" s="60">
        <v>-99</v>
      </c>
      <c r="E160" s="60" t="s">
        <v>70</v>
      </c>
      <c r="F160" s="60">
        <v>6</v>
      </c>
    </row>
    <row r="161" spans="1:6" ht="14.25" customHeight="1" x14ac:dyDescent="0.2">
      <c r="A161" s="18" t="s">
        <v>1015</v>
      </c>
      <c r="B161" s="60" t="s">
        <v>356</v>
      </c>
      <c r="C161" s="60" t="s">
        <v>1018</v>
      </c>
      <c r="D161" s="60" t="s">
        <v>293</v>
      </c>
      <c r="E161" s="60">
        <v>2</v>
      </c>
      <c r="F161" s="60">
        <v>8</v>
      </c>
    </row>
    <row r="162" spans="1:6" ht="14.25" customHeight="1" x14ac:dyDescent="0.2">
      <c r="A162" s="18" t="s">
        <v>1022</v>
      </c>
      <c r="B162" s="60">
        <v>-999</v>
      </c>
      <c r="C162" s="60" t="s">
        <v>1024</v>
      </c>
      <c r="D162" s="60">
        <v>-999</v>
      </c>
      <c r="E162" s="60" t="s">
        <v>1026</v>
      </c>
      <c r="F162" s="60" t="s">
        <v>133</v>
      </c>
    </row>
    <row r="163" spans="1:6" ht="14.25" customHeight="1" x14ac:dyDescent="0.2">
      <c r="A163" s="18" t="s">
        <v>1028</v>
      </c>
      <c r="B163" s="60">
        <v>2</v>
      </c>
      <c r="C163" s="60" t="s">
        <v>460</v>
      </c>
      <c r="D163" s="60" t="s">
        <v>795</v>
      </c>
      <c r="E163" s="60" t="s">
        <v>101</v>
      </c>
      <c r="F163" s="60">
        <v>-999</v>
      </c>
    </row>
    <row r="164" spans="1:6" ht="14.25" customHeight="1" x14ac:dyDescent="0.2">
      <c r="A164" s="18" t="s">
        <v>1034</v>
      </c>
      <c r="B164" s="60" t="s">
        <v>101</v>
      </c>
      <c r="C164" s="60" t="s">
        <v>460</v>
      </c>
      <c r="D164" s="60">
        <v>2</v>
      </c>
      <c r="E164" s="60">
        <v>8</v>
      </c>
      <c r="F164" s="60" t="s">
        <v>1040</v>
      </c>
    </row>
    <row r="165" spans="1:6" ht="14.25" customHeight="1" x14ac:dyDescent="0.2">
      <c r="A165" s="18" t="s">
        <v>1041</v>
      </c>
      <c r="B165" s="60" t="s">
        <v>125</v>
      </c>
      <c r="C165" s="60" t="s">
        <v>450</v>
      </c>
      <c r="D165" s="60" t="s">
        <v>630</v>
      </c>
      <c r="E165" s="60">
        <v>7</v>
      </c>
      <c r="F165" s="60" t="s">
        <v>1047</v>
      </c>
    </row>
    <row r="166" spans="1:6" ht="14.25" customHeight="1" x14ac:dyDescent="0.2">
      <c r="A166" s="18" t="s">
        <v>1048</v>
      </c>
      <c r="B166" s="60" t="s">
        <v>1050</v>
      </c>
      <c r="C166" s="60" t="s">
        <v>906</v>
      </c>
      <c r="D166" s="60" t="s">
        <v>1053</v>
      </c>
      <c r="E166" s="60" t="s">
        <v>921</v>
      </c>
      <c r="F166" s="60">
        <v>6</v>
      </c>
    </row>
    <row r="167" spans="1:6" ht="14.25" customHeight="1" x14ac:dyDescent="0.2">
      <c r="A167" s="18" t="s">
        <v>1056</v>
      </c>
      <c r="B167" s="60">
        <v>1</v>
      </c>
      <c r="C167" s="60" t="s">
        <v>1059</v>
      </c>
      <c r="D167" s="60">
        <v>-99</v>
      </c>
      <c r="E167" s="60">
        <v>2</v>
      </c>
      <c r="F167" s="60">
        <v>8</v>
      </c>
    </row>
    <row r="168" spans="1:6" ht="14.25" customHeight="1" x14ac:dyDescent="0.2">
      <c r="A168" s="18" t="s">
        <v>1062</v>
      </c>
      <c r="B168" s="60" t="s">
        <v>1064</v>
      </c>
      <c r="C168" s="60" t="s">
        <v>101</v>
      </c>
      <c r="D168" s="60">
        <v>-99</v>
      </c>
      <c r="E168" s="60" t="s">
        <v>70</v>
      </c>
      <c r="F168" s="60">
        <v>-99</v>
      </c>
    </row>
    <row r="169" spans="1:6" ht="14.25" customHeight="1" x14ac:dyDescent="0.2">
      <c r="A169" s="18" t="s">
        <v>1067</v>
      </c>
      <c r="B169" s="60">
        <v>6</v>
      </c>
      <c r="C169" s="60">
        <v>2</v>
      </c>
      <c r="D169" s="60" t="s">
        <v>159</v>
      </c>
      <c r="E169" s="60" t="s">
        <v>101</v>
      </c>
      <c r="F169" s="60">
        <v>7</v>
      </c>
    </row>
    <row r="170" spans="1:6" ht="14.25" customHeight="1" x14ac:dyDescent="0.2">
      <c r="A170" s="18" t="s">
        <v>1073</v>
      </c>
      <c r="B170" s="60" t="s">
        <v>1075</v>
      </c>
      <c r="C170" s="60" t="s">
        <v>1077</v>
      </c>
      <c r="D170" s="60" t="s">
        <v>350</v>
      </c>
      <c r="E170" s="60" t="s">
        <v>80</v>
      </c>
      <c r="F170" s="60">
        <v>6</v>
      </c>
    </row>
    <row r="171" spans="1:6" ht="14.25" customHeight="1" x14ac:dyDescent="0.2">
      <c r="A171" s="18" t="s">
        <v>1081</v>
      </c>
      <c r="B171" s="60" t="s">
        <v>1075</v>
      </c>
      <c r="C171" s="60" t="s">
        <v>1084</v>
      </c>
      <c r="D171" s="60">
        <v>2</v>
      </c>
      <c r="E171" s="60" t="s">
        <v>1087</v>
      </c>
      <c r="F171" s="60">
        <v>7</v>
      </c>
    </row>
    <row r="172" spans="1:6" ht="14.25" customHeight="1" x14ac:dyDescent="0.2">
      <c r="A172" s="18" t="s">
        <v>1089</v>
      </c>
      <c r="B172" s="60" t="s">
        <v>1091</v>
      </c>
      <c r="C172" s="60" t="s">
        <v>1093</v>
      </c>
      <c r="D172" s="60">
        <v>11</v>
      </c>
      <c r="E172" s="60" t="s">
        <v>101</v>
      </c>
      <c r="F172" s="60">
        <v>13</v>
      </c>
    </row>
    <row r="173" spans="1:6" ht="14.25" customHeight="1" x14ac:dyDescent="0.2">
      <c r="A173" s="18" t="s">
        <v>1096</v>
      </c>
      <c r="B173" s="60">
        <v>-999</v>
      </c>
      <c r="C173" s="60">
        <v>-99</v>
      </c>
      <c r="D173" s="60">
        <v>-99</v>
      </c>
      <c r="E173" s="60">
        <v>-99</v>
      </c>
      <c r="F173" s="60">
        <v>-99</v>
      </c>
    </row>
    <row r="174" spans="1:6" ht="14.25" customHeight="1" x14ac:dyDescent="0.2">
      <c r="A174" s="18" t="s">
        <v>1097</v>
      </c>
      <c r="B174" s="60">
        <v>-99</v>
      </c>
      <c r="C174" s="60">
        <v>-99</v>
      </c>
      <c r="D174" s="60">
        <v>-99</v>
      </c>
      <c r="E174" s="60">
        <v>-99</v>
      </c>
      <c r="F174" s="60">
        <v>-99</v>
      </c>
    </row>
    <row r="175" spans="1:6" ht="14.25" customHeight="1" x14ac:dyDescent="0.2">
      <c r="A175" s="18" t="s">
        <v>1098</v>
      </c>
      <c r="B175" s="60">
        <v>-99</v>
      </c>
      <c r="C175" s="60">
        <v>-99</v>
      </c>
      <c r="D175" s="60">
        <v>-99</v>
      </c>
      <c r="E175" s="60">
        <v>-99</v>
      </c>
      <c r="F175" s="60">
        <v>-999</v>
      </c>
    </row>
    <row r="176" spans="1:6" ht="14.25" customHeight="1" x14ac:dyDescent="0.2">
      <c r="A176" s="18" t="s">
        <v>1099</v>
      </c>
      <c r="B176" s="60" t="s">
        <v>509</v>
      </c>
      <c r="C176" s="60" t="s">
        <v>321</v>
      </c>
      <c r="D176" s="60" t="s">
        <v>1103</v>
      </c>
      <c r="E176" s="60" t="s">
        <v>1105</v>
      </c>
      <c r="F176" s="60">
        <v>7</v>
      </c>
    </row>
    <row r="177" spans="1:6" ht="14.25" customHeight="1" x14ac:dyDescent="0.2">
      <c r="A177" s="18" t="s">
        <v>1107</v>
      </c>
      <c r="B177" s="60">
        <v>-99</v>
      </c>
      <c r="C177" s="60">
        <v>-99</v>
      </c>
      <c r="D177" s="60">
        <v>-99</v>
      </c>
      <c r="E177" s="60">
        <v>-99</v>
      </c>
      <c r="F177" s="60">
        <v>-99</v>
      </c>
    </row>
    <row r="178" spans="1:6" ht="14.25" customHeight="1" x14ac:dyDescent="0.2">
      <c r="A178" s="18" t="s">
        <v>1108</v>
      </c>
      <c r="B178" s="60" t="s">
        <v>1110</v>
      </c>
      <c r="C178" s="60" t="s">
        <v>1053</v>
      </c>
      <c r="D178" s="60">
        <v>-99</v>
      </c>
      <c r="E178" s="60">
        <v>2</v>
      </c>
      <c r="F178" s="60">
        <v>13</v>
      </c>
    </row>
    <row r="179" spans="1:6" ht="14.25" customHeight="1" x14ac:dyDescent="0.2">
      <c r="A179" s="18" t="s">
        <v>1114</v>
      </c>
      <c r="B179" s="60" t="s">
        <v>125</v>
      </c>
      <c r="C179" s="60" t="s">
        <v>1117</v>
      </c>
      <c r="D179" s="60">
        <v>-99</v>
      </c>
      <c r="E179" s="60">
        <v>-99</v>
      </c>
      <c r="F179" s="60">
        <v>-99</v>
      </c>
    </row>
    <row r="180" spans="1:6" ht="14.25" customHeight="1" x14ac:dyDescent="0.2">
      <c r="A180" s="18" t="s">
        <v>1118</v>
      </c>
      <c r="B180" s="60">
        <v>-99</v>
      </c>
      <c r="C180" s="60">
        <v>-99</v>
      </c>
      <c r="D180" s="60">
        <v>-99</v>
      </c>
      <c r="E180" s="60">
        <v>-99</v>
      </c>
      <c r="F180" s="60">
        <v>-99</v>
      </c>
    </row>
    <row r="181" spans="1:6" ht="14.25" customHeight="1" x14ac:dyDescent="0.2">
      <c r="A181" s="18" t="s">
        <v>1119</v>
      </c>
      <c r="B181" s="60">
        <v>-999</v>
      </c>
      <c r="C181" s="60">
        <v>1</v>
      </c>
      <c r="D181" s="60">
        <v>-999</v>
      </c>
      <c r="E181" s="60" t="s">
        <v>101</v>
      </c>
      <c r="F181" s="60">
        <v>-999</v>
      </c>
    </row>
    <row r="182" spans="1:6" ht="14.25" customHeight="1" x14ac:dyDescent="0.2">
      <c r="A182" s="18" t="s">
        <v>1125</v>
      </c>
      <c r="B182" s="60">
        <v>-999</v>
      </c>
      <c r="C182" s="60">
        <v>-999</v>
      </c>
      <c r="D182" s="60">
        <v>-999</v>
      </c>
      <c r="E182" s="60" t="s">
        <v>1127</v>
      </c>
      <c r="F182" s="60">
        <v>8</v>
      </c>
    </row>
    <row r="183" spans="1:6" ht="14.25" customHeight="1" x14ac:dyDescent="0.2">
      <c r="A183" s="18" t="s">
        <v>1129</v>
      </c>
      <c r="B183" s="60">
        <v>-999</v>
      </c>
      <c r="C183" s="60" t="s">
        <v>450</v>
      </c>
      <c r="D183" s="60" t="s">
        <v>1132</v>
      </c>
      <c r="E183" s="60" t="s">
        <v>101</v>
      </c>
      <c r="F183" s="60" t="s">
        <v>142</v>
      </c>
    </row>
    <row r="184" spans="1:6" ht="14.25" customHeight="1" x14ac:dyDescent="0.2">
      <c r="A184" s="18" t="s">
        <v>1135</v>
      </c>
      <c r="B184" s="60" t="s">
        <v>1137</v>
      </c>
      <c r="C184" s="60" t="s">
        <v>1141</v>
      </c>
      <c r="D184" s="60" t="s">
        <v>1143</v>
      </c>
      <c r="E184" s="60" t="s">
        <v>1145</v>
      </c>
      <c r="F184" s="60" t="s">
        <v>1147</v>
      </c>
    </row>
    <row r="185" spans="1:6" ht="14.25" customHeight="1" x14ac:dyDescent="0.2">
      <c r="A185" s="18" t="s">
        <v>1148</v>
      </c>
      <c r="B185" s="60">
        <v>-99</v>
      </c>
      <c r="C185" s="60">
        <v>-99</v>
      </c>
      <c r="D185" s="60">
        <v>-99</v>
      </c>
      <c r="E185" s="60">
        <v>-99</v>
      </c>
      <c r="F185" s="60">
        <v>-99</v>
      </c>
    </row>
    <row r="186" spans="1:6" ht="14.25" customHeight="1" x14ac:dyDescent="0.2">
      <c r="A186" s="18" t="s">
        <v>1149</v>
      </c>
      <c r="B186" s="60">
        <v>2</v>
      </c>
      <c r="C186" s="60" t="s">
        <v>321</v>
      </c>
      <c r="D186" s="60">
        <v>-99</v>
      </c>
      <c r="E186" s="60" t="s">
        <v>101</v>
      </c>
      <c r="F186" s="60">
        <v>-99</v>
      </c>
    </row>
    <row r="187" spans="1:6" ht="14.25" customHeight="1" x14ac:dyDescent="0.2">
      <c r="A187" s="18" t="s">
        <v>1153</v>
      </c>
      <c r="B187" s="60" t="s">
        <v>1155</v>
      </c>
      <c r="C187" s="60" t="s">
        <v>159</v>
      </c>
      <c r="D187" s="60" t="s">
        <v>1158</v>
      </c>
      <c r="E187" s="60" t="s">
        <v>1160</v>
      </c>
      <c r="F187" s="60">
        <v>1</v>
      </c>
    </row>
    <row r="188" spans="1:6" ht="14.25" customHeight="1" x14ac:dyDescent="0.2">
      <c r="A188" s="18" t="s">
        <v>1162</v>
      </c>
      <c r="B188" s="60">
        <v>-99</v>
      </c>
      <c r="C188" s="60"/>
      <c r="D188" s="60"/>
      <c r="E188" s="60">
        <v>-99</v>
      </c>
      <c r="F188" s="60">
        <v>-99</v>
      </c>
    </row>
    <row r="189" spans="1:6" ht="14.25" customHeight="1" x14ac:dyDescent="0.2">
      <c r="A189" s="18" t="s">
        <v>1163</v>
      </c>
      <c r="B189" s="60" t="s">
        <v>101</v>
      </c>
      <c r="C189" s="60"/>
      <c r="D189" s="60"/>
      <c r="E189" s="60">
        <v>-99</v>
      </c>
      <c r="F189" s="60">
        <v>-99</v>
      </c>
    </row>
    <row r="190" spans="1:6" ht="14.25" customHeight="1" x14ac:dyDescent="0.2">
      <c r="A190" s="18" t="s">
        <v>1166</v>
      </c>
      <c r="B190" s="60" t="s">
        <v>1168</v>
      </c>
      <c r="C190" s="60" t="s">
        <v>1170</v>
      </c>
      <c r="D190" s="60" t="s">
        <v>1172</v>
      </c>
      <c r="E190" s="60" t="s">
        <v>80</v>
      </c>
      <c r="F190" s="60" t="s">
        <v>1175</v>
      </c>
    </row>
    <row r="191" spans="1:6" ht="14.25" customHeight="1" x14ac:dyDescent="0.2">
      <c r="A191" s="18" t="s">
        <v>1176</v>
      </c>
      <c r="B191" s="60" t="s">
        <v>465</v>
      </c>
      <c r="C191" s="60">
        <v>3</v>
      </c>
      <c r="D191" s="60">
        <v>-999</v>
      </c>
      <c r="E191" s="60">
        <v>-99</v>
      </c>
      <c r="F191" s="60">
        <v>6</v>
      </c>
    </row>
    <row r="192" spans="1:6" ht="14.25" customHeight="1" x14ac:dyDescent="0.2">
      <c r="A192" s="18" t="s">
        <v>1181</v>
      </c>
      <c r="B192" s="60">
        <v>-99</v>
      </c>
      <c r="C192" s="60">
        <v>-99</v>
      </c>
      <c r="D192" s="60">
        <v>-99</v>
      </c>
      <c r="E192" s="60">
        <v>-99</v>
      </c>
      <c r="F192" s="60">
        <v>-99</v>
      </c>
    </row>
    <row r="193" spans="1:6" ht="14.25" customHeight="1" x14ac:dyDescent="0.2">
      <c r="A193" s="18" t="s">
        <v>1182</v>
      </c>
      <c r="B193" s="60">
        <v>-99</v>
      </c>
      <c r="C193" s="60">
        <v>-99</v>
      </c>
      <c r="D193" s="60">
        <v>-99</v>
      </c>
      <c r="E193" s="60">
        <v>-99</v>
      </c>
      <c r="F193" s="60">
        <v>-99</v>
      </c>
    </row>
    <row r="194" spans="1:6" ht="14.25" customHeight="1" x14ac:dyDescent="0.2">
      <c r="A194" s="18" t="s">
        <v>1183</v>
      </c>
      <c r="B194" s="60">
        <v>-999</v>
      </c>
      <c r="C194" s="60" t="s">
        <v>1186</v>
      </c>
      <c r="D194" s="60">
        <v>2</v>
      </c>
      <c r="E194" s="60" t="s">
        <v>80</v>
      </c>
      <c r="F194" s="60">
        <v>-999</v>
      </c>
    </row>
    <row r="195" spans="1:6" ht="14.25" customHeight="1" x14ac:dyDescent="0.2">
      <c r="A195" s="18" t="s">
        <v>1190</v>
      </c>
      <c r="B195" s="60">
        <v>-99</v>
      </c>
      <c r="C195" s="60">
        <v>-99</v>
      </c>
      <c r="D195" s="60">
        <v>-99</v>
      </c>
      <c r="E195" s="60">
        <v>-99</v>
      </c>
      <c r="F195" s="60">
        <v>-99</v>
      </c>
    </row>
    <row r="196" spans="1:6" ht="14.25" customHeight="1" x14ac:dyDescent="0.2">
      <c r="A196" s="18" t="s">
        <v>1191</v>
      </c>
      <c r="B196" s="60">
        <v>-99</v>
      </c>
      <c r="C196" s="60" t="s">
        <v>1193</v>
      </c>
      <c r="D196" s="60" t="s">
        <v>350</v>
      </c>
      <c r="E196" s="60" t="s">
        <v>639</v>
      </c>
      <c r="F196" s="60" t="s">
        <v>1197</v>
      </c>
    </row>
    <row r="197" spans="1:6" ht="14.25" customHeight="1" x14ac:dyDescent="0.2">
      <c r="A197" s="18" t="s">
        <v>1198</v>
      </c>
      <c r="B197" s="60" t="s">
        <v>159</v>
      </c>
      <c r="C197" s="60">
        <v>-99</v>
      </c>
      <c r="D197" s="60">
        <v>11</v>
      </c>
      <c r="E197" s="60">
        <v>-99</v>
      </c>
      <c r="F197" s="60">
        <v>-99</v>
      </c>
    </row>
    <row r="198" spans="1:6" ht="14.25" customHeight="1" x14ac:dyDescent="0.2">
      <c r="A198" s="18" t="s">
        <v>1201</v>
      </c>
      <c r="B198" s="60" t="s">
        <v>1203</v>
      </c>
      <c r="C198" s="60" t="s">
        <v>1205</v>
      </c>
      <c r="D198" s="60">
        <v>1</v>
      </c>
      <c r="E198" s="60" t="s">
        <v>101</v>
      </c>
      <c r="F198" s="60">
        <v>6</v>
      </c>
    </row>
    <row r="199" spans="1:6" ht="14.25" customHeight="1" x14ac:dyDescent="0.2">
      <c r="A199" s="18" t="s">
        <v>1209</v>
      </c>
      <c r="B199" s="60">
        <v>1</v>
      </c>
      <c r="C199" s="60" t="s">
        <v>1212</v>
      </c>
      <c r="D199" s="60">
        <v>-99</v>
      </c>
      <c r="E199" s="60">
        <v>-99</v>
      </c>
      <c r="F199" s="60" t="s">
        <v>133</v>
      </c>
    </row>
    <row r="200" spans="1:6" ht="14.25" customHeight="1" x14ac:dyDescent="0.2">
      <c r="A200" s="18" t="s">
        <v>1214</v>
      </c>
      <c r="B200" s="60">
        <v>-99</v>
      </c>
      <c r="C200" s="60">
        <v>-99</v>
      </c>
      <c r="D200" s="60">
        <v>-99</v>
      </c>
      <c r="E200" s="60">
        <v>-99</v>
      </c>
      <c r="F200" s="60">
        <v>-99</v>
      </c>
    </row>
    <row r="201" spans="1:6" ht="14.25" customHeight="1" x14ac:dyDescent="0.2">
      <c r="A201" s="18" t="s">
        <v>1215</v>
      </c>
      <c r="B201" s="60">
        <v>-99</v>
      </c>
      <c r="C201" s="60" t="s">
        <v>1217</v>
      </c>
      <c r="D201" s="60">
        <v>-99</v>
      </c>
      <c r="E201" s="60" t="s">
        <v>101</v>
      </c>
      <c r="F201" s="60" t="s">
        <v>154</v>
      </c>
    </row>
    <row r="202" spans="1:6" ht="14.25" customHeight="1" x14ac:dyDescent="0.2">
      <c r="A202" s="18" t="s">
        <v>1220</v>
      </c>
      <c r="B202" s="60" t="s">
        <v>1222</v>
      </c>
      <c r="C202" s="60" t="s">
        <v>949</v>
      </c>
      <c r="D202" s="60" t="s">
        <v>885</v>
      </c>
      <c r="E202" s="60" t="s">
        <v>101</v>
      </c>
      <c r="F202" s="60">
        <v>13</v>
      </c>
    </row>
    <row r="203" spans="1:6" ht="14.25" customHeight="1" x14ac:dyDescent="0.2">
      <c r="A203" s="18" t="s">
        <v>1227</v>
      </c>
      <c r="B203" s="60" t="s">
        <v>1229</v>
      </c>
      <c r="C203" s="60" t="s">
        <v>1231</v>
      </c>
      <c r="D203" s="60" t="s">
        <v>1233</v>
      </c>
      <c r="E203" s="60" t="s">
        <v>101</v>
      </c>
      <c r="F203" s="60">
        <v>12</v>
      </c>
    </row>
    <row r="204" spans="1:6" ht="14.25" customHeight="1" x14ac:dyDescent="0.2">
      <c r="A204" s="18" t="s">
        <v>1236</v>
      </c>
      <c r="B204" s="60" t="s">
        <v>1238</v>
      </c>
      <c r="C204" s="60" t="s">
        <v>1240</v>
      </c>
      <c r="D204" s="60" t="s">
        <v>849</v>
      </c>
      <c r="E204" s="60" t="s">
        <v>101</v>
      </c>
      <c r="F204" s="60">
        <v>11</v>
      </c>
    </row>
    <row r="205" spans="1:6" ht="14.25" customHeight="1" x14ac:dyDescent="0.2">
      <c r="A205" s="18" t="s">
        <v>1244</v>
      </c>
      <c r="B205" s="60" t="s">
        <v>1246</v>
      </c>
      <c r="C205" s="60" t="s">
        <v>1248</v>
      </c>
      <c r="D205" s="60" t="s">
        <v>356</v>
      </c>
      <c r="E205" s="60">
        <v>8</v>
      </c>
      <c r="F205" s="60" t="s">
        <v>101</v>
      </c>
    </row>
    <row r="206" spans="1:6" ht="14.25" customHeight="1" x14ac:dyDescent="0.2">
      <c r="A206" s="18" t="s">
        <v>1252</v>
      </c>
      <c r="B206" s="60">
        <v>-99</v>
      </c>
      <c r="C206" s="60" t="s">
        <v>125</v>
      </c>
      <c r="D206" s="60">
        <v>-999</v>
      </c>
      <c r="E206" s="60" t="s">
        <v>101</v>
      </c>
      <c r="F206" s="60">
        <v>13</v>
      </c>
    </row>
    <row r="207" spans="1:6" ht="14.25" customHeight="1" x14ac:dyDescent="0.2">
      <c r="A207" s="18" t="s">
        <v>1255</v>
      </c>
      <c r="B207" s="60" t="s">
        <v>101</v>
      </c>
      <c r="C207" s="60" t="s">
        <v>1258</v>
      </c>
      <c r="D207" s="60">
        <v>-999</v>
      </c>
      <c r="E207" s="60">
        <v>-99</v>
      </c>
      <c r="F207" s="60" t="s">
        <v>133</v>
      </c>
    </row>
    <row r="208" spans="1:6" ht="14.25" customHeight="1" x14ac:dyDescent="0.2">
      <c r="A208" s="18" t="s">
        <v>1260</v>
      </c>
      <c r="B208" s="60" t="s">
        <v>101</v>
      </c>
      <c r="C208" s="60" t="s">
        <v>258</v>
      </c>
      <c r="D208" s="60">
        <v>-99</v>
      </c>
      <c r="E208" s="60">
        <v>2</v>
      </c>
      <c r="F208" s="60">
        <v>13</v>
      </c>
    </row>
    <row r="209" spans="1:6" ht="14.25" customHeight="1" x14ac:dyDescent="0.2">
      <c r="A209" s="18" t="s">
        <v>1264</v>
      </c>
      <c r="B209" s="60" t="s">
        <v>1160</v>
      </c>
      <c r="C209" s="60" t="s">
        <v>1268</v>
      </c>
      <c r="D209" s="60" t="s">
        <v>534</v>
      </c>
      <c r="E209" s="60" t="s">
        <v>421</v>
      </c>
      <c r="F209" s="60" t="s">
        <v>1272</v>
      </c>
    </row>
    <row r="210" spans="1:6" ht="14.25" customHeight="1" x14ac:dyDescent="0.2">
      <c r="A210" s="18" t="s">
        <v>1273</v>
      </c>
      <c r="B210" s="60" t="s">
        <v>249</v>
      </c>
      <c r="C210" s="60" t="s">
        <v>125</v>
      </c>
      <c r="D210" s="60">
        <v>2</v>
      </c>
      <c r="E210" s="60" t="s">
        <v>421</v>
      </c>
      <c r="F210" s="60" t="s">
        <v>1279</v>
      </c>
    </row>
    <row r="211" spans="1:6" ht="14.25" customHeight="1" x14ac:dyDescent="0.2">
      <c r="A211" s="18" t="s">
        <v>1280</v>
      </c>
      <c r="B211" s="60" t="s">
        <v>1282</v>
      </c>
      <c r="C211" s="60" t="s">
        <v>949</v>
      </c>
      <c r="D211" s="60" t="s">
        <v>1285</v>
      </c>
      <c r="E211" s="60" t="s">
        <v>63</v>
      </c>
      <c r="F211" s="60" t="s">
        <v>1288</v>
      </c>
    </row>
    <row r="212" spans="1:6" ht="14.25" customHeight="1" x14ac:dyDescent="0.2">
      <c r="A212" s="18" t="s">
        <v>1289</v>
      </c>
      <c r="B212" s="60" t="s">
        <v>1291</v>
      </c>
      <c r="C212" s="60" t="s">
        <v>460</v>
      </c>
      <c r="D212" s="60" t="s">
        <v>1294</v>
      </c>
      <c r="E212" s="60" t="s">
        <v>101</v>
      </c>
      <c r="F212" s="60" t="s">
        <v>1297</v>
      </c>
    </row>
    <row r="213" spans="1:6" ht="14.25" customHeight="1" x14ac:dyDescent="0.2">
      <c r="A213" s="18" t="s">
        <v>1298</v>
      </c>
      <c r="B213" s="60">
        <v>1</v>
      </c>
      <c r="C213" s="60">
        <v>-999</v>
      </c>
      <c r="D213" s="60">
        <v>-999</v>
      </c>
      <c r="E213" s="60">
        <v>-999</v>
      </c>
      <c r="F213" s="60">
        <v>13</v>
      </c>
    </row>
    <row r="214" spans="1:6" ht="14.25" customHeight="1" x14ac:dyDescent="0.2">
      <c r="A214" s="18" t="s">
        <v>1301</v>
      </c>
      <c r="B214" s="60">
        <v>2</v>
      </c>
      <c r="C214" s="60" t="s">
        <v>1304</v>
      </c>
      <c r="D214" s="60">
        <v>3</v>
      </c>
      <c r="E214" s="60" t="s">
        <v>101</v>
      </c>
      <c r="F214" s="60">
        <v>6</v>
      </c>
    </row>
    <row r="215" spans="1:6" ht="14.25" customHeight="1" x14ac:dyDescent="0.2">
      <c r="A215" s="18" t="s">
        <v>1308</v>
      </c>
      <c r="B215" s="60">
        <v>7</v>
      </c>
      <c r="C215" s="60" t="s">
        <v>426</v>
      </c>
      <c r="D215" s="60" t="s">
        <v>1053</v>
      </c>
      <c r="E215" s="60">
        <v>-99</v>
      </c>
      <c r="F215" s="60">
        <v>-99</v>
      </c>
    </row>
    <row r="216" spans="1:6" ht="14.25" customHeight="1" x14ac:dyDescent="0.2">
      <c r="A216" s="18" t="s">
        <v>1312</v>
      </c>
      <c r="B216" s="60">
        <v>-999</v>
      </c>
      <c r="C216" s="60">
        <v>-99</v>
      </c>
      <c r="D216" s="60">
        <v>-99</v>
      </c>
      <c r="E216" s="60" t="s">
        <v>101</v>
      </c>
      <c r="F216" s="60">
        <v>13</v>
      </c>
    </row>
    <row r="217" spans="1:6" ht="14.25" customHeight="1" x14ac:dyDescent="0.2">
      <c r="A217" s="18" t="s">
        <v>1317</v>
      </c>
      <c r="B217" s="60" t="s">
        <v>1319</v>
      </c>
      <c r="C217" s="60" t="s">
        <v>204</v>
      </c>
      <c r="D217" s="60" t="s">
        <v>117</v>
      </c>
      <c r="E217" s="60" t="s">
        <v>1323</v>
      </c>
      <c r="F217" s="60">
        <v>6</v>
      </c>
    </row>
    <row r="218" spans="1:6" ht="14.25" customHeight="1" x14ac:dyDescent="0.2">
      <c r="A218" s="18" t="s">
        <v>1325</v>
      </c>
      <c r="B218" s="60" t="s">
        <v>1327</v>
      </c>
      <c r="C218" s="60" t="s">
        <v>1329</v>
      </c>
      <c r="D218" s="60" t="s">
        <v>504</v>
      </c>
      <c r="E218" s="60" t="s">
        <v>152</v>
      </c>
      <c r="F218" s="60">
        <v>13</v>
      </c>
    </row>
    <row r="219" spans="1:6" ht="14.25" customHeight="1" x14ac:dyDescent="0.2">
      <c r="A219" s="18" t="s">
        <v>1333</v>
      </c>
      <c r="B219" s="60">
        <v>-999</v>
      </c>
      <c r="C219" s="60">
        <v>2</v>
      </c>
      <c r="D219" s="60" t="s">
        <v>117</v>
      </c>
      <c r="E219" s="60">
        <v>-99</v>
      </c>
      <c r="F219" s="60" t="s">
        <v>787</v>
      </c>
    </row>
    <row r="220" spans="1:6" ht="14.25" customHeight="1" x14ac:dyDescent="0.2">
      <c r="A220" s="18" t="s">
        <v>1337</v>
      </c>
      <c r="B220" s="60" t="s">
        <v>249</v>
      </c>
      <c r="C220" s="60" t="s">
        <v>426</v>
      </c>
      <c r="D220" s="60">
        <v>6</v>
      </c>
      <c r="E220" s="60" t="s">
        <v>1342</v>
      </c>
      <c r="F220" s="60">
        <v>-99</v>
      </c>
    </row>
    <row r="221" spans="1:6" ht="14.25" customHeight="1" x14ac:dyDescent="0.2">
      <c r="A221" s="18" t="s">
        <v>1343</v>
      </c>
      <c r="B221" s="60" t="s">
        <v>387</v>
      </c>
      <c r="C221" s="60" t="s">
        <v>159</v>
      </c>
      <c r="D221" s="60">
        <v>2</v>
      </c>
      <c r="E221" s="60" t="s">
        <v>80</v>
      </c>
      <c r="F221" s="60">
        <v>13</v>
      </c>
    </row>
    <row r="222" spans="1:6" ht="14.25" customHeight="1" x14ac:dyDescent="0.2">
      <c r="A222" s="18" t="s">
        <v>1349</v>
      </c>
      <c r="B222" s="60" t="s">
        <v>1351</v>
      </c>
      <c r="C222" s="60" t="s">
        <v>1353</v>
      </c>
      <c r="D222" s="60" t="s">
        <v>655</v>
      </c>
      <c r="E222" s="60" t="s">
        <v>101</v>
      </c>
      <c r="F222" s="60" t="s">
        <v>1357</v>
      </c>
    </row>
    <row r="223" spans="1:6" ht="14.25" customHeight="1" x14ac:dyDescent="0.2">
      <c r="A223" s="18" t="s">
        <v>1358</v>
      </c>
      <c r="B223" s="60">
        <v>-999</v>
      </c>
      <c r="C223" s="60">
        <v>-999</v>
      </c>
      <c r="D223" s="60">
        <v>-999</v>
      </c>
      <c r="E223" s="60" t="s">
        <v>1360</v>
      </c>
      <c r="F223" s="60">
        <v>13</v>
      </c>
    </row>
    <row r="224" spans="1:6" ht="14.25" customHeight="1" x14ac:dyDescent="0.2">
      <c r="A224" s="18" t="s">
        <v>1361</v>
      </c>
      <c r="B224" s="60" t="s">
        <v>1363</v>
      </c>
      <c r="C224" s="60" t="s">
        <v>1365</v>
      </c>
      <c r="D224" s="60">
        <v>-99</v>
      </c>
      <c r="E224" s="60" t="s">
        <v>1367</v>
      </c>
      <c r="F224" s="60">
        <v>6</v>
      </c>
    </row>
    <row r="225" spans="1:6" ht="14.25" customHeight="1" x14ac:dyDescent="0.2">
      <c r="A225" s="18" t="s">
        <v>1369</v>
      </c>
      <c r="B225" s="60" t="s">
        <v>496</v>
      </c>
      <c r="C225" s="60" t="s">
        <v>426</v>
      </c>
      <c r="D225" s="60" t="s">
        <v>1053</v>
      </c>
      <c r="E225" s="60" t="s">
        <v>152</v>
      </c>
      <c r="F225" s="60">
        <v>7</v>
      </c>
    </row>
    <row r="226" spans="1:6" ht="14.25" customHeight="1" x14ac:dyDescent="0.2">
      <c r="A226" s="18" t="s">
        <v>1375</v>
      </c>
      <c r="B226" s="60">
        <v>1</v>
      </c>
      <c r="C226" s="60" t="s">
        <v>159</v>
      </c>
      <c r="D226" s="60" t="s">
        <v>655</v>
      </c>
      <c r="E226" s="60" t="s">
        <v>101</v>
      </c>
      <c r="F226" s="60">
        <v>6</v>
      </c>
    </row>
    <row r="227" spans="1:6" ht="14.25" customHeight="1" x14ac:dyDescent="0.2">
      <c r="A227" s="18" t="s">
        <v>1381</v>
      </c>
      <c r="B227" s="60">
        <v>-99</v>
      </c>
      <c r="C227" s="60">
        <v>-99</v>
      </c>
      <c r="D227" s="60">
        <v>-99</v>
      </c>
      <c r="E227" s="60">
        <v>-99</v>
      </c>
      <c r="F227" s="60">
        <v>-99</v>
      </c>
    </row>
    <row r="228" spans="1:6" ht="14.25" customHeight="1" x14ac:dyDescent="0.2">
      <c r="A228" s="18" t="s">
        <v>1382</v>
      </c>
      <c r="B228" s="60">
        <v>-99</v>
      </c>
      <c r="C228" s="60">
        <v>-99</v>
      </c>
      <c r="D228" s="60">
        <v>-99</v>
      </c>
      <c r="E228" s="60">
        <v>-99</v>
      </c>
      <c r="F228" s="60">
        <v>-99</v>
      </c>
    </row>
    <row r="229" spans="1:6" ht="14.25" customHeight="1" x14ac:dyDescent="0.2">
      <c r="A229" s="18" t="s">
        <v>1383</v>
      </c>
      <c r="B229" s="60" t="s">
        <v>1385</v>
      </c>
      <c r="C229" s="60" t="s">
        <v>1059</v>
      </c>
      <c r="D229" s="60">
        <v>-999</v>
      </c>
      <c r="E229" s="60">
        <v>2</v>
      </c>
      <c r="F229" s="60">
        <v>12</v>
      </c>
    </row>
    <row r="230" spans="1:6" ht="14.25" customHeight="1" x14ac:dyDescent="0.2">
      <c r="A230" s="18" t="s">
        <v>1389</v>
      </c>
      <c r="B230" s="60">
        <v>-99</v>
      </c>
      <c r="C230" s="60">
        <v>-99</v>
      </c>
      <c r="D230" s="60">
        <v>-99</v>
      </c>
      <c r="E230" s="60">
        <v>-99</v>
      </c>
      <c r="F230" s="60">
        <v>-99</v>
      </c>
    </row>
    <row r="231" spans="1:6" ht="14.25" customHeight="1" x14ac:dyDescent="0.2">
      <c r="A231" s="18" t="s">
        <v>1390</v>
      </c>
      <c r="B231" s="60">
        <v>-99</v>
      </c>
      <c r="C231" s="60">
        <v>-99</v>
      </c>
      <c r="D231" s="60">
        <v>-99</v>
      </c>
      <c r="E231" s="60">
        <v>-99</v>
      </c>
      <c r="F231" s="60">
        <v>-99</v>
      </c>
    </row>
    <row r="232" spans="1:6" ht="14.25" customHeight="1" x14ac:dyDescent="0.2">
      <c r="A232" s="18" t="s">
        <v>1391</v>
      </c>
      <c r="B232" s="60" t="s">
        <v>849</v>
      </c>
      <c r="C232" s="60" t="s">
        <v>1394</v>
      </c>
      <c r="D232" s="60" t="s">
        <v>655</v>
      </c>
      <c r="E232" s="60" t="s">
        <v>152</v>
      </c>
      <c r="F232" s="60">
        <v>3</v>
      </c>
    </row>
    <row r="233" spans="1:6" ht="14.25" customHeight="1" x14ac:dyDescent="0.2">
      <c r="A233" s="18" t="s">
        <v>1398</v>
      </c>
      <c r="B233" s="60" t="s">
        <v>1400</v>
      </c>
      <c r="C233" s="60" t="s">
        <v>1403</v>
      </c>
      <c r="D233" s="60">
        <v>2</v>
      </c>
      <c r="E233" s="60" t="s">
        <v>1406</v>
      </c>
      <c r="F233" s="60" t="s">
        <v>86</v>
      </c>
    </row>
    <row r="234" spans="1:6" ht="14.25" customHeight="1" x14ac:dyDescent="0.2">
      <c r="A234" s="18" t="s">
        <v>1408</v>
      </c>
      <c r="B234" s="60">
        <v>-99</v>
      </c>
      <c r="C234" s="60" t="s">
        <v>493</v>
      </c>
      <c r="D234" s="60" t="s">
        <v>108</v>
      </c>
      <c r="E234" s="60" t="s">
        <v>101</v>
      </c>
      <c r="F234" s="60">
        <v>8</v>
      </c>
    </row>
    <row r="235" spans="1:6" ht="14.25" customHeight="1" x14ac:dyDescent="0.2">
      <c r="A235" s="18" t="s">
        <v>1413</v>
      </c>
      <c r="B235" s="60" t="s">
        <v>1415</v>
      </c>
      <c r="C235" s="60" t="s">
        <v>1417</v>
      </c>
      <c r="D235" s="60" t="s">
        <v>1419</v>
      </c>
      <c r="E235" s="60" t="s">
        <v>1421</v>
      </c>
      <c r="F235" s="60" t="s">
        <v>1423</v>
      </c>
    </row>
    <row r="236" spans="1:6" ht="14.25" customHeight="1" x14ac:dyDescent="0.2">
      <c r="A236" s="18" t="s">
        <v>1424</v>
      </c>
      <c r="B236" s="60" t="s">
        <v>299</v>
      </c>
      <c r="C236" s="60" t="s">
        <v>1427</v>
      </c>
      <c r="D236" s="60">
        <v>-999</v>
      </c>
      <c r="E236" s="60" t="s">
        <v>101</v>
      </c>
      <c r="F236" s="60" t="s">
        <v>152</v>
      </c>
    </row>
    <row r="237" spans="1:6" ht="14.25" customHeight="1" x14ac:dyDescent="0.2">
      <c r="A237" s="18" t="s">
        <v>1430</v>
      </c>
      <c r="B237" s="60">
        <v>2</v>
      </c>
      <c r="C237" s="60" t="s">
        <v>113</v>
      </c>
      <c r="D237" s="60">
        <v>2</v>
      </c>
      <c r="E237" s="60" t="s">
        <v>152</v>
      </c>
      <c r="F237" s="60">
        <v>6</v>
      </c>
    </row>
    <row r="238" spans="1:6" ht="14.25" customHeight="1" x14ac:dyDescent="0.2">
      <c r="A238" s="18" t="s">
        <v>1436</v>
      </c>
      <c r="B238" s="60">
        <v>-99</v>
      </c>
      <c r="C238" s="60" t="s">
        <v>426</v>
      </c>
      <c r="D238" s="60">
        <v>2</v>
      </c>
      <c r="E238" s="60">
        <v>7</v>
      </c>
      <c r="F238" s="60">
        <v>13</v>
      </c>
    </row>
    <row r="239" spans="1:6" ht="14.25" customHeight="1" x14ac:dyDescent="0.2">
      <c r="A239" s="18" t="s">
        <v>1440</v>
      </c>
      <c r="B239" s="60">
        <v>-99</v>
      </c>
      <c r="C239" s="60">
        <v>-99</v>
      </c>
      <c r="D239" s="60" t="s">
        <v>1442</v>
      </c>
      <c r="E239" s="60" t="s">
        <v>125</v>
      </c>
      <c r="F239" s="60" t="s">
        <v>1445</v>
      </c>
    </row>
    <row r="240" spans="1:6" ht="14.25" customHeight="1" x14ac:dyDescent="0.2">
      <c r="A240" s="18" t="s">
        <v>1446</v>
      </c>
      <c r="B240" s="60" t="s">
        <v>350</v>
      </c>
      <c r="C240" s="60" t="s">
        <v>1258</v>
      </c>
      <c r="D240" s="60">
        <v>2</v>
      </c>
      <c r="E240" s="60" t="s">
        <v>101</v>
      </c>
      <c r="F240" s="60" t="s">
        <v>787</v>
      </c>
    </row>
    <row r="241" spans="1:6" ht="14.25" customHeight="1" x14ac:dyDescent="0.2">
      <c r="A241" s="18" t="s">
        <v>1452</v>
      </c>
      <c r="B241" s="60" t="s">
        <v>1454</v>
      </c>
      <c r="C241" s="60" t="s">
        <v>1456</v>
      </c>
      <c r="D241" s="60" t="s">
        <v>534</v>
      </c>
      <c r="E241" s="60" t="s">
        <v>101</v>
      </c>
      <c r="F241" s="60">
        <v>6</v>
      </c>
    </row>
    <row r="242" spans="1:6" ht="14.25" customHeight="1" x14ac:dyDescent="0.2">
      <c r="A242" s="18" t="s">
        <v>1460</v>
      </c>
      <c r="B242" s="60">
        <v>6</v>
      </c>
      <c r="C242" s="60" t="s">
        <v>1258</v>
      </c>
      <c r="D242" s="60" t="s">
        <v>1464</v>
      </c>
      <c r="E242" s="60" t="s">
        <v>80</v>
      </c>
      <c r="F242" s="60">
        <v>3</v>
      </c>
    </row>
    <row r="243" spans="1:6" ht="14.25" customHeight="1" x14ac:dyDescent="0.2">
      <c r="A243" s="18" t="s">
        <v>1467</v>
      </c>
      <c r="B243" s="60">
        <v>8</v>
      </c>
      <c r="C243" s="60" t="s">
        <v>426</v>
      </c>
      <c r="D243" s="60">
        <v>2</v>
      </c>
      <c r="E243" s="60" t="s">
        <v>101</v>
      </c>
      <c r="F243" s="60">
        <v>13</v>
      </c>
    </row>
    <row r="244" spans="1:6" ht="14.25" customHeight="1" x14ac:dyDescent="0.2">
      <c r="A244" s="18" t="s">
        <v>1473</v>
      </c>
      <c r="B244" s="60" t="s">
        <v>1475</v>
      </c>
      <c r="C244" s="60" t="s">
        <v>1477</v>
      </c>
      <c r="D244" s="60">
        <v>2</v>
      </c>
      <c r="E244" s="60" t="s">
        <v>152</v>
      </c>
      <c r="F244" s="60" t="s">
        <v>1481</v>
      </c>
    </row>
    <row r="245" spans="1:6" ht="14.25" customHeight="1" x14ac:dyDescent="0.2">
      <c r="A245" s="18" t="s">
        <v>1482</v>
      </c>
      <c r="B245" s="60">
        <v>-99</v>
      </c>
      <c r="C245" s="60" t="s">
        <v>108</v>
      </c>
      <c r="D245" s="60">
        <v>-999</v>
      </c>
      <c r="E245" s="60" t="s">
        <v>199</v>
      </c>
      <c r="F245" s="60">
        <v>6</v>
      </c>
    </row>
    <row r="246" spans="1:6" ht="14.25" customHeight="1" x14ac:dyDescent="0.2">
      <c r="A246" s="18" t="s">
        <v>1486</v>
      </c>
      <c r="B246" s="60">
        <v>2</v>
      </c>
      <c r="C246" s="60" t="s">
        <v>511</v>
      </c>
      <c r="D246" s="60">
        <v>-999</v>
      </c>
      <c r="E246" s="60" t="s">
        <v>887</v>
      </c>
      <c r="F246" s="60" t="s">
        <v>751</v>
      </c>
    </row>
    <row r="247" spans="1:6" ht="14.25" customHeight="1" x14ac:dyDescent="0.2">
      <c r="A247" s="18" t="s">
        <v>1491</v>
      </c>
      <c r="B247" s="60" t="s">
        <v>1493</v>
      </c>
      <c r="C247" s="60" t="s">
        <v>426</v>
      </c>
      <c r="D247" s="60" t="s">
        <v>655</v>
      </c>
      <c r="E247" s="60" t="s">
        <v>152</v>
      </c>
      <c r="F247" s="60">
        <v>13</v>
      </c>
    </row>
    <row r="248" spans="1:6" ht="14.25" customHeight="1" x14ac:dyDescent="0.2">
      <c r="A248" s="18" t="s">
        <v>1498</v>
      </c>
      <c r="B248" s="60">
        <v>-999</v>
      </c>
      <c r="C248" s="60" t="s">
        <v>1500</v>
      </c>
      <c r="D248" s="60" t="s">
        <v>159</v>
      </c>
      <c r="E248" s="60" t="s">
        <v>1288</v>
      </c>
      <c r="F248" s="60" t="s">
        <v>101</v>
      </c>
    </row>
    <row r="249" spans="1:6" ht="14.25" customHeight="1" x14ac:dyDescent="0.2">
      <c r="A249" s="18" t="s">
        <v>1504</v>
      </c>
      <c r="B249" s="60">
        <v>2</v>
      </c>
      <c r="C249" s="60" t="s">
        <v>1507</v>
      </c>
      <c r="D249" s="60" t="s">
        <v>1509</v>
      </c>
      <c r="E249" s="60">
        <v>6</v>
      </c>
      <c r="F249" s="60">
        <v>6</v>
      </c>
    </row>
    <row r="250" spans="1:6" ht="14.25" customHeight="1" x14ac:dyDescent="0.2">
      <c r="A250" s="18" t="s">
        <v>1512</v>
      </c>
      <c r="B250" s="60" t="s">
        <v>1514</v>
      </c>
      <c r="C250" s="60" t="s">
        <v>1516</v>
      </c>
      <c r="D250" s="60" t="s">
        <v>350</v>
      </c>
      <c r="E250" s="60" t="s">
        <v>1026</v>
      </c>
      <c r="F250" s="60" t="s">
        <v>1520</v>
      </c>
    </row>
    <row r="251" spans="1:6" ht="14.25" customHeight="1" x14ac:dyDescent="0.2">
      <c r="A251" s="18" t="s">
        <v>1521</v>
      </c>
      <c r="B251" s="60">
        <v>-999</v>
      </c>
      <c r="C251" s="60" t="s">
        <v>125</v>
      </c>
      <c r="D251" s="60" t="s">
        <v>1053</v>
      </c>
      <c r="E251" s="60" t="s">
        <v>1526</v>
      </c>
      <c r="F251" s="60" t="s">
        <v>1528</v>
      </c>
    </row>
    <row r="252" spans="1:6" ht="14.25" customHeight="1" x14ac:dyDescent="0.2">
      <c r="A252" s="18" t="s">
        <v>1529</v>
      </c>
      <c r="B252" s="60">
        <v>-99</v>
      </c>
      <c r="C252" s="60">
        <v>-99</v>
      </c>
      <c r="D252" s="60">
        <v>-99</v>
      </c>
      <c r="E252" s="60">
        <v>-99</v>
      </c>
      <c r="F252" s="60">
        <v>-99</v>
      </c>
    </row>
    <row r="253" spans="1:6" ht="14.25" customHeight="1" x14ac:dyDescent="0.2">
      <c r="A253" s="18" t="s">
        <v>1530</v>
      </c>
      <c r="B253" s="60" t="s">
        <v>737</v>
      </c>
      <c r="C253" s="60" t="s">
        <v>1533</v>
      </c>
      <c r="D253" s="60">
        <v>2</v>
      </c>
      <c r="E253" s="60" t="s">
        <v>1145</v>
      </c>
      <c r="F253" s="60">
        <v>7</v>
      </c>
    </row>
    <row r="254" spans="1:6" ht="14.25" customHeight="1" x14ac:dyDescent="0.2">
      <c r="A254" s="18" t="s">
        <v>1537</v>
      </c>
      <c r="B254" s="60">
        <v>-99</v>
      </c>
      <c r="C254" s="60" t="s">
        <v>511</v>
      </c>
      <c r="D254" s="60" t="s">
        <v>1540</v>
      </c>
      <c r="E254" s="60">
        <v>1</v>
      </c>
      <c r="F254" s="60">
        <v>7</v>
      </c>
    </row>
    <row r="255" spans="1:6" ht="14.25" customHeight="1" x14ac:dyDescent="0.2">
      <c r="A255" s="18" t="s">
        <v>1543</v>
      </c>
      <c r="B255" s="60" t="s">
        <v>1545</v>
      </c>
      <c r="C255" s="60" t="s">
        <v>1547</v>
      </c>
      <c r="D255" s="60" t="s">
        <v>1509</v>
      </c>
      <c r="E255" s="60" t="s">
        <v>101</v>
      </c>
      <c r="F255" s="60">
        <v>-99</v>
      </c>
    </row>
    <row r="256" spans="1:6" ht="14.25" customHeight="1" x14ac:dyDescent="0.2">
      <c r="A256" s="18" t="s">
        <v>1550</v>
      </c>
      <c r="B256" s="60">
        <v>-999</v>
      </c>
      <c r="C256" s="60" t="s">
        <v>204</v>
      </c>
      <c r="D256" s="60">
        <v>-99</v>
      </c>
      <c r="E256" s="60">
        <v>-99</v>
      </c>
      <c r="F256" s="60">
        <v>-99</v>
      </c>
    </row>
    <row r="257" spans="1:6" ht="14.25" customHeight="1" x14ac:dyDescent="0.2">
      <c r="A257" s="18" t="s">
        <v>1552</v>
      </c>
      <c r="B257" s="60" t="s">
        <v>1554</v>
      </c>
      <c r="C257" s="60" t="s">
        <v>1556</v>
      </c>
      <c r="D257" s="60" t="s">
        <v>1294</v>
      </c>
      <c r="E257" s="60" t="s">
        <v>1559</v>
      </c>
      <c r="F257" s="60" t="s">
        <v>1561</v>
      </c>
    </row>
    <row r="258" spans="1:6" ht="14.25" customHeight="1" x14ac:dyDescent="0.2">
      <c r="A258" s="18" t="s">
        <v>1562</v>
      </c>
      <c r="B258" s="60" t="s">
        <v>679</v>
      </c>
      <c r="C258" s="60" t="s">
        <v>1565</v>
      </c>
      <c r="D258" s="60">
        <v>2</v>
      </c>
      <c r="E258" s="60" t="s">
        <v>1568</v>
      </c>
      <c r="F258" s="60">
        <v>6</v>
      </c>
    </row>
    <row r="259" spans="1:6" ht="14.25" customHeight="1" x14ac:dyDescent="0.2">
      <c r="A259" s="18" t="s">
        <v>1570</v>
      </c>
      <c r="B259" s="60" t="s">
        <v>1572</v>
      </c>
      <c r="C259" s="60" t="s">
        <v>68</v>
      </c>
      <c r="D259" s="60">
        <v>2</v>
      </c>
      <c r="E259" s="60" t="s">
        <v>199</v>
      </c>
      <c r="F259" s="60">
        <v>13</v>
      </c>
    </row>
    <row r="260" spans="1:6" ht="14.25" customHeight="1" x14ac:dyDescent="0.2">
      <c r="A260" s="18" t="s">
        <v>1577</v>
      </c>
      <c r="B260" s="60">
        <v>10</v>
      </c>
      <c r="C260" s="60">
        <v>-999</v>
      </c>
      <c r="D260" s="60" t="s">
        <v>655</v>
      </c>
      <c r="E260" s="60" t="s">
        <v>1127</v>
      </c>
      <c r="F260" s="60">
        <v>13</v>
      </c>
    </row>
    <row r="261" spans="1:6" ht="14.25" customHeight="1" x14ac:dyDescent="0.2">
      <c r="A261" s="18" t="s">
        <v>1581</v>
      </c>
      <c r="B261" s="60">
        <v>6</v>
      </c>
      <c r="C261" s="60" t="s">
        <v>511</v>
      </c>
      <c r="D261" s="60" t="s">
        <v>1584</v>
      </c>
      <c r="E261" s="60" t="s">
        <v>101</v>
      </c>
      <c r="F261" s="60">
        <v>6</v>
      </c>
    </row>
    <row r="262" spans="1:6" ht="14.25" customHeight="1" x14ac:dyDescent="0.2">
      <c r="A262" s="18" t="s">
        <v>1587</v>
      </c>
      <c r="B262" s="60" t="s">
        <v>249</v>
      </c>
      <c r="C262" s="60" t="s">
        <v>1590</v>
      </c>
      <c r="D262" s="60">
        <v>2</v>
      </c>
      <c r="E262" s="60" t="s">
        <v>101</v>
      </c>
      <c r="F262" s="60">
        <v>7</v>
      </c>
    </row>
    <row r="263" spans="1:6" ht="14.25" customHeight="1" x14ac:dyDescent="0.2">
      <c r="A263" s="18" t="s">
        <v>1594</v>
      </c>
      <c r="B263" s="60" t="s">
        <v>737</v>
      </c>
      <c r="C263" s="60" t="s">
        <v>1597</v>
      </c>
      <c r="D263" s="60">
        <v>6</v>
      </c>
      <c r="E263" s="60" t="s">
        <v>1600</v>
      </c>
      <c r="F263" s="60">
        <v>6</v>
      </c>
    </row>
    <row r="264" spans="1:6" ht="14.25" customHeight="1" x14ac:dyDescent="0.2">
      <c r="A264" s="18" t="s">
        <v>1602</v>
      </c>
      <c r="B264" s="60">
        <v>-99</v>
      </c>
      <c r="C264" s="60">
        <v>-999</v>
      </c>
      <c r="D264" s="60">
        <v>-999</v>
      </c>
      <c r="E264" s="60" t="s">
        <v>101</v>
      </c>
      <c r="F264" s="60">
        <v>6</v>
      </c>
    </row>
    <row r="265" spans="1:6" ht="14.25" customHeight="1" x14ac:dyDescent="0.2">
      <c r="A265" s="18" t="s">
        <v>1605</v>
      </c>
      <c r="B265" s="60" t="s">
        <v>1607</v>
      </c>
      <c r="C265" s="60" t="s">
        <v>1609</v>
      </c>
      <c r="D265" s="60" t="s">
        <v>1611</v>
      </c>
      <c r="E265" s="60" t="s">
        <v>101</v>
      </c>
      <c r="F265" s="60" t="s">
        <v>1614</v>
      </c>
    </row>
    <row r="266" spans="1:6" ht="14.25" customHeight="1" x14ac:dyDescent="0.2">
      <c r="A266" s="18" t="s">
        <v>1615</v>
      </c>
      <c r="B266" s="60">
        <v>-999</v>
      </c>
      <c r="C266" s="60" t="s">
        <v>1618</v>
      </c>
      <c r="D266" s="60">
        <v>-999</v>
      </c>
      <c r="E266" s="60">
        <v>2</v>
      </c>
      <c r="F266" s="60">
        <v>7</v>
      </c>
    </row>
    <row r="267" spans="1:6" ht="14.25" customHeight="1" x14ac:dyDescent="0.2">
      <c r="A267" s="18" t="s">
        <v>1621</v>
      </c>
      <c r="B267" s="60">
        <v>6</v>
      </c>
      <c r="C267" s="60" t="s">
        <v>655</v>
      </c>
      <c r="D267" s="60" t="s">
        <v>1625</v>
      </c>
      <c r="E267" s="60" t="s">
        <v>101</v>
      </c>
      <c r="F267" s="60">
        <v>13</v>
      </c>
    </row>
    <row r="268" spans="1:6" ht="14.25" customHeight="1" x14ac:dyDescent="0.2">
      <c r="A268" s="18" t="s">
        <v>1628</v>
      </c>
      <c r="B268" s="60" t="s">
        <v>516</v>
      </c>
      <c r="C268" s="60" t="s">
        <v>350</v>
      </c>
      <c r="D268" s="60" t="s">
        <v>350</v>
      </c>
      <c r="E268" s="60" t="s">
        <v>101</v>
      </c>
      <c r="F268" s="60">
        <v>6</v>
      </c>
    </row>
    <row r="269" spans="1:6" ht="14.25" customHeight="1" x14ac:dyDescent="0.2">
      <c r="A269" s="18" t="s">
        <v>1634</v>
      </c>
      <c r="B269" s="60">
        <v>6</v>
      </c>
      <c r="C269" s="60" t="s">
        <v>159</v>
      </c>
      <c r="D269" s="60">
        <v>-99</v>
      </c>
      <c r="E269" s="60" t="s">
        <v>133</v>
      </c>
      <c r="F269" s="60">
        <v>-99</v>
      </c>
    </row>
    <row r="270" spans="1:6" ht="14.25" customHeight="1" x14ac:dyDescent="0.2">
      <c r="A270" s="18" t="s">
        <v>1638</v>
      </c>
      <c r="B270" s="60" t="s">
        <v>1640</v>
      </c>
      <c r="C270" s="60" t="s">
        <v>1642</v>
      </c>
      <c r="D270" s="60" t="s">
        <v>1644</v>
      </c>
      <c r="E270" s="60" t="s">
        <v>152</v>
      </c>
      <c r="F270" s="60" t="s">
        <v>101</v>
      </c>
    </row>
    <row r="271" spans="1:6" ht="14.25" customHeight="1" x14ac:dyDescent="0.2">
      <c r="A271" s="18" t="s">
        <v>1647</v>
      </c>
      <c r="B271" s="60" t="s">
        <v>849</v>
      </c>
      <c r="C271" s="60" t="s">
        <v>241</v>
      </c>
      <c r="D271" s="60">
        <v>2</v>
      </c>
      <c r="E271" s="60" t="s">
        <v>152</v>
      </c>
      <c r="F271" s="60" t="s">
        <v>133</v>
      </c>
    </row>
    <row r="272" spans="1:6" ht="14.25" customHeight="1" x14ac:dyDescent="0.2">
      <c r="A272" s="18" t="s">
        <v>1653</v>
      </c>
      <c r="B272" s="60">
        <v>-999</v>
      </c>
      <c r="C272" s="60" t="s">
        <v>426</v>
      </c>
      <c r="D272" s="60">
        <v>-999</v>
      </c>
      <c r="E272" s="60">
        <v>-99</v>
      </c>
      <c r="F272" s="60">
        <v>13</v>
      </c>
    </row>
    <row r="273" spans="1:6" ht="14.25" customHeight="1" x14ac:dyDescent="0.2">
      <c r="A273" s="18" t="s">
        <v>1656</v>
      </c>
      <c r="B273" s="60" t="s">
        <v>101</v>
      </c>
      <c r="C273" s="60">
        <v>-999</v>
      </c>
      <c r="D273" s="60" t="s">
        <v>350</v>
      </c>
      <c r="E273" s="60">
        <v>-999</v>
      </c>
      <c r="F273" s="60" t="s">
        <v>152</v>
      </c>
    </row>
    <row r="274" spans="1:6" ht="14.25" customHeight="1" x14ac:dyDescent="0.2">
      <c r="A274" s="18" t="s">
        <v>1662</v>
      </c>
      <c r="B274" s="60" t="s">
        <v>770</v>
      </c>
      <c r="C274" s="60">
        <v>2</v>
      </c>
      <c r="D274" s="60">
        <v>2</v>
      </c>
      <c r="E274" s="60" t="s">
        <v>101</v>
      </c>
      <c r="F274" s="60" t="s">
        <v>101</v>
      </c>
    </row>
    <row r="275" spans="1:6" ht="14.25" customHeight="1" x14ac:dyDescent="0.2">
      <c r="A275" s="18" t="s">
        <v>1668</v>
      </c>
      <c r="B275" s="60">
        <v>-99</v>
      </c>
      <c r="C275" s="60">
        <v>-99</v>
      </c>
      <c r="D275" s="60">
        <v>-99</v>
      </c>
      <c r="E275" s="60">
        <v>-99</v>
      </c>
      <c r="F275" s="60">
        <v>-999</v>
      </c>
    </row>
    <row r="276" spans="1:6" ht="14.25" customHeight="1" x14ac:dyDescent="0.2">
      <c r="A276" s="18" t="s">
        <v>1669</v>
      </c>
      <c r="B276" s="60" t="s">
        <v>1671</v>
      </c>
      <c r="C276" s="60" t="s">
        <v>1673</v>
      </c>
      <c r="D276" s="60" t="s">
        <v>1675</v>
      </c>
      <c r="E276" s="60" t="s">
        <v>101</v>
      </c>
      <c r="F276" s="60" t="s">
        <v>1678</v>
      </c>
    </row>
    <row r="277" spans="1:6" ht="14.25" customHeight="1" x14ac:dyDescent="0.2">
      <c r="A277" s="18" t="s">
        <v>1679</v>
      </c>
      <c r="B277" s="60">
        <v>-99</v>
      </c>
      <c r="C277" s="60">
        <v>-99</v>
      </c>
      <c r="D277" s="60">
        <v>-99</v>
      </c>
      <c r="E277" s="60">
        <v>-99</v>
      </c>
      <c r="F277" s="60">
        <v>-99</v>
      </c>
    </row>
    <row r="278" spans="1:6" ht="14.25" customHeight="1" x14ac:dyDescent="0.2">
      <c r="A278" s="18" t="s">
        <v>1680</v>
      </c>
      <c r="B278" s="60" t="s">
        <v>1682</v>
      </c>
      <c r="C278" s="60">
        <v>2</v>
      </c>
      <c r="D278" s="60">
        <v>2</v>
      </c>
      <c r="E278" s="60" t="s">
        <v>101</v>
      </c>
      <c r="F278" s="60" t="s">
        <v>142</v>
      </c>
    </row>
    <row r="279" spans="1:6" ht="14.25" customHeight="1" x14ac:dyDescent="0.2">
      <c r="A279" s="18" t="s">
        <v>1687</v>
      </c>
      <c r="B279" s="60" t="s">
        <v>1689</v>
      </c>
      <c r="C279" s="60">
        <v>-999</v>
      </c>
      <c r="D279" s="60" t="s">
        <v>1597</v>
      </c>
      <c r="E279" s="60">
        <v>6</v>
      </c>
      <c r="F279" s="60">
        <v>6</v>
      </c>
    </row>
    <row r="280" spans="1:6" ht="14.25" customHeight="1" x14ac:dyDescent="0.2">
      <c r="A280" s="18" t="s">
        <v>1694</v>
      </c>
      <c r="B280" s="60">
        <v>6</v>
      </c>
      <c r="C280" s="60" t="s">
        <v>511</v>
      </c>
      <c r="D280" s="60">
        <v>-999</v>
      </c>
      <c r="E280" s="60">
        <v>2</v>
      </c>
      <c r="F280" s="60" t="s">
        <v>142</v>
      </c>
    </row>
    <row r="281" spans="1:6" ht="14.25" customHeight="1" x14ac:dyDescent="0.2">
      <c r="A281" s="18" t="s">
        <v>1699</v>
      </c>
      <c r="B281" s="60">
        <v>-999</v>
      </c>
      <c r="C281" s="60" t="s">
        <v>1701</v>
      </c>
      <c r="D281" s="60" t="s">
        <v>226</v>
      </c>
      <c r="E281" s="60">
        <v>-999</v>
      </c>
      <c r="F281" s="60">
        <v>8</v>
      </c>
    </row>
    <row r="282" spans="1:6" ht="14.25" customHeight="1" x14ac:dyDescent="0.2">
      <c r="A282" s="18" t="s">
        <v>1705</v>
      </c>
      <c r="B282" s="60">
        <v>-99</v>
      </c>
      <c r="C282" s="60">
        <v>-99</v>
      </c>
      <c r="D282" s="60">
        <v>-99</v>
      </c>
      <c r="E282" s="60">
        <v>-99</v>
      </c>
      <c r="F282" s="60">
        <v>-99</v>
      </c>
    </row>
    <row r="283" spans="1:6" ht="14.25" customHeight="1" x14ac:dyDescent="0.2">
      <c r="A283" s="18" t="s">
        <v>1706</v>
      </c>
      <c r="B283" s="60">
        <v>-99</v>
      </c>
      <c r="C283" s="60">
        <v>-99</v>
      </c>
      <c r="D283" s="60">
        <v>-99</v>
      </c>
      <c r="E283" s="60">
        <v>-99</v>
      </c>
      <c r="F283" s="60">
        <v>-99</v>
      </c>
    </row>
    <row r="284" spans="1:6" ht="14.25" customHeight="1" x14ac:dyDescent="0.2">
      <c r="A284" s="18" t="s">
        <v>1707</v>
      </c>
      <c r="B284" s="60">
        <v>2</v>
      </c>
      <c r="C284" s="60" t="s">
        <v>426</v>
      </c>
      <c r="D284" s="60">
        <v>2</v>
      </c>
      <c r="E284" s="60" t="s">
        <v>101</v>
      </c>
      <c r="F284" s="60" t="s">
        <v>101</v>
      </c>
    </row>
    <row r="285" spans="1:6" ht="14.25" customHeight="1" x14ac:dyDescent="0.2">
      <c r="A285" s="18" t="s">
        <v>1713</v>
      </c>
      <c r="B285" s="60">
        <v>-999</v>
      </c>
      <c r="C285" s="60" t="s">
        <v>101</v>
      </c>
      <c r="D285" s="60">
        <v>-999</v>
      </c>
      <c r="E285" s="60" t="s">
        <v>101</v>
      </c>
      <c r="F285" s="60">
        <v>13</v>
      </c>
    </row>
    <row r="286" spans="1:6" ht="14.25" customHeight="1" x14ac:dyDescent="0.2">
      <c r="A286" s="18" t="s">
        <v>1716</v>
      </c>
      <c r="B286" s="60" t="s">
        <v>1718</v>
      </c>
      <c r="C286" s="60">
        <v>-999</v>
      </c>
      <c r="D286" s="60">
        <v>-999</v>
      </c>
      <c r="E286" s="60" t="s">
        <v>133</v>
      </c>
      <c r="F286" s="60">
        <v>10</v>
      </c>
    </row>
    <row r="287" spans="1:6" ht="14.25" customHeight="1" x14ac:dyDescent="0.2">
      <c r="A287" s="18" t="s">
        <v>1723</v>
      </c>
      <c r="B287" s="60">
        <v>-99</v>
      </c>
      <c r="C287" s="60">
        <v>-99</v>
      </c>
      <c r="D287" s="60">
        <v>-99</v>
      </c>
      <c r="E287" s="60">
        <v>-99</v>
      </c>
      <c r="F287" s="60">
        <v>-99</v>
      </c>
    </row>
    <row r="288" spans="1:6" ht="14.25" customHeight="1" x14ac:dyDescent="0.2">
      <c r="A288" s="18" t="s">
        <v>1724</v>
      </c>
      <c r="B288" s="60">
        <v>-99</v>
      </c>
      <c r="C288" s="60">
        <v>-99</v>
      </c>
      <c r="D288" s="60">
        <v>-99</v>
      </c>
      <c r="E288" s="60">
        <v>-99</v>
      </c>
      <c r="F288" s="60">
        <v>-99</v>
      </c>
    </row>
    <row r="289" spans="1:6" ht="14.25" customHeight="1" x14ac:dyDescent="0.2">
      <c r="A289" s="18" t="s">
        <v>1725</v>
      </c>
      <c r="B289" s="60">
        <v>-99</v>
      </c>
      <c r="C289" s="60" t="s">
        <v>1727</v>
      </c>
      <c r="D289" s="60">
        <v>-99</v>
      </c>
      <c r="E289" s="60">
        <v>-99</v>
      </c>
      <c r="F289" s="60">
        <v>6</v>
      </c>
    </row>
    <row r="290" spans="1:6" ht="14.25" customHeight="1" x14ac:dyDescent="0.2">
      <c r="A290" s="18" t="s">
        <v>1731</v>
      </c>
      <c r="B290" s="60">
        <v>1</v>
      </c>
      <c r="C290" s="60">
        <v>2</v>
      </c>
      <c r="D290" s="60">
        <v>-99</v>
      </c>
      <c r="E290" s="60">
        <v>-999</v>
      </c>
      <c r="F290" s="60">
        <v>8</v>
      </c>
    </row>
    <row r="291" spans="1:6" ht="14.25" customHeight="1" x14ac:dyDescent="0.2">
      <c r="A291" s="18" t="s">
        <v>1735</v>
      </c>
      <c r="B291" s="60">
        <v>-999</v>
      </c>
      <c r="C291" s="60">
        <v>-999</v>
      </c>
      <c r="D291" s="60">
        <v>-999</v>
      </c>
      <c r="E291" s="60">
        <v>-99</v>
      </c>
      <c r="F291" s="60">
        <v>-99</v>
      </c>
    </row>
    <row r="292" spans="1:6" ht="14.25" customHeight="1" x14ac:dyDescent="0.2">
      <c r="A292" s="18" t="s">
        <v>1736</v>
      </c>
      <c r="B292" s="60" t="s">
        <v>516</v>
      </c>
      <c r="C292" s="60">
        <v>3</v>
      </c>
      <c r="D292" s="60">
        <v>1</v>
      </c>
      <c r="E292" s="60" t="s">
        <v>1741</v>
      </c>
      <c r="F292" s="60">
        <v>6</v>
      </c>
    </row>
    <row r="293" spans="1:6" ht="14.25" customHeight="1" x14ac:dyDescent="0.2">
      <c r="A293" s="18" t="s">
        <v>1743</v>
      </c>
      <c r="B293" s="60">
        <v>2</v>
      </c>
      <c r="C293" s="60" t="s">
        <v>426</v>
      </c>
      <c r="D293" s="60">
        <v>-99</v>
      </c>
      <c r="E293" s="60" t="s">
        <v>101</v>
      </c>
      <c r="F293" s="60">
        <v>13</v>
      </c>
    </row>
    <row r="294" spans="1:6" ht="14.25" customHeight="1" x14ac:dyDescent="0.2">
      <c r="A294" s="18" t="s">
        <v>1748</v>
      </c>
      <c r="B294" s="60">
        <v>-999</v>
      </c>
      <c r="C294" s="60" t="s">
        <v>1394</v>
      </c>
      <c r="D294" s="60" t="s">
        <v>350</v>
      </c>
      <c r="E294" s="60">
        <v>2</v>
      </c>
      <c r="F294" s="60">
        <v>7</v>
      </c>
    </row>
    <row r="295" spans="1:6" ht="14.25" customHeight="1" x14ac:dyDescent="0.2">
      <c r="A295" s="18" t="s">
        <v>1753</v>
      </c>
      <c r="B295" s="60">
        <v>-999</v>
      </c>
      <c r="C295" s="60" t="s">
        <v>1248</v>
      </c>
      <c r="D295" s="60">
        <v>2</v>
      </c>
      <c r="E295" s="60" t="s">
        <v>231</v>
      </c>
      <c r="F295" s="60">
        <v>7</v>
      </c>
    </row>
    <row r="296" spans="1:6" ht="14.25" customHeight="1" x14ac:dyDescent="0.2">
      <c r="A296" s="18" t="s">
        <v>1759</v>
      </c>
      <c r="B296" s="60">
        <v>-99</v>
      </c>
      <c r="C296" s="60">
        <v>-99</v>
      </c>
      <c r="D296" s="60">
        <v>-99</v>
      </c>
      <c r="E296" s="60">
        <v>-99</v>
      </c>
      <c r="F296" s="60">
        <v>-99</v>
      </c>
    </row>
    <row r="297" spans="1:6" ht="14.25" customHeight="1" x14ac:dyDescent="0.2">
      <c r="A297" s="18" t="s">
        <v>1760</v>
      </c>
      <c r="B297" s="60">
        <v>-99</v>
      </c>
      <c r="C297" s="60" t="s">
        <v>1762</v>
      </c>
      <c r="D297" s="60" t="s">
        <v>916</v>
      </c>
      <c r="E297" s="60">
        <v>3</v>
      </c>
      <c r="F297" s="60" t="s">
        <v>101</v>
      </c>
    </row>
    <row r="298" spans="1:6" ht="14.25" customHeight="1" x14ac:dyDescent="0.2">
      <c r="A298" s="18" t="s">
        <v>1766</v>
      </c>
      <c r="B298" s="60" t="s">
        <v>1768</v>
      </c>
      <c r="C298" s="60" t="s">
        <v>1770</v>
      </c>
      <c r="D298" s="60">
        <v>-999</v>
      </c>
      <c r="E298" s="60" t="s">
        <v>421</v>
      </c>
      <c r="F298" s="60" t="s">
        <v>152</v>
      </c>
    </row>
    <row r="299" spans="1:6" ht="14.25" customHeight="1" x14ac:dyDescent="0.2">
      <c r="A299" s="18" t="s">
        <v>1773</v>
      </c>
      <c r="B299" s="60">
        <v>3</v>
      </c>
      <c r="C299" s="60" t="s">
        <v>1776</v>
      </c>
      <c r="D299" s="60" t="s">
        <v>1778</v>
      </c>
      <c r="E299" s="60" t="s">
        <v>152</v>
      </c>
      <c r="F299" s="60" t="s">
        <v>1781</v>
      </c>
    </row>
    <row r="300" spans="1:6" ht="14.25" customHeight="1" x14ac:dyDescent="0.2">
      <c r="A300" s="18" t="s">
        <v>1782</v>
      </c>
      <c r="B300" s="60" t="s">
        <v>1784</v>
      </c>
      <c r="C300" s="60">
        <v>2</v>
      </c>
      <c r="D300" s="60" t="s">
        <v>226</v>
      </c>
      <c r="E300" s="60" t="s">
        <v>1788</v>
      </c>
      <c r="F300" s="60">
        <v>-99</v>
      </c>
    </row>
    <row r="301" spans="1:6" ht="14.25" customHeight="1" x14ac:dyDescent="0.2">
      <c r="A301" s="18" t="s">
        <v>1789</v>
      </c>
      <c r="B301" s="60" t="s">
        <v>509</v>
      </c>
      <c r="C301" s="60">
        <v>-999</v>
      </c>
      <c r="D301" s="60">
        <v>2</v>
      </c>
      <c r="E301" s="60" t="s">
        <v>649</v>
      </c>
      <c r="F301" s="60" t="s">
        <v>101</v>
      </c>
    </row>
    <row r="302" spans="1:6" ht="14.25" customHeight="1" x14ac:dyDescent="0.2">
      <c r="A302" s="18" t="s">
        <v>1795</v>
      </c>
      <c r="B302" s="60" t="s">
        <v>125</v>
      </c>
      <c r="C302" s="60" t="s">
        <v>426</v>
      </c>
      <c r="D302" s="60">
        <v>2</v>
      </c>
      <c r="E302" s="60" t="s">
        <v>101</v>
      </c>
      <c r="F302" s="60">
        <v>13</v>
      </c>
    </row>
    <row r="303" spans="1:6" ht="14.25" customHeight="1" x14ac:dyDescent="0.2">
      <c r="A303" s="18" t="s">
        <v>1801</v>
      </c>
      <c r="B303" s="60">
        <v>-999</v>
      </c>
      <c r="C303" s="60" t="s">
        <v>159</v>
      </c>
      <c r="D303" s="60">
        <v>-999</v>
      </c>
      <c r="E303" s="60" t="s">
        <v>101</v>
      </c>
      <c r="F303" s="60" t="s">
        <v>101</v>
      </c>
    </row>
    <row r="304" spans="1:6" ht="14.25" customHeight="1" x14ac:dyDescent="0.2">
      <c r="A304" s="18" t="s">
        <v>1805</v>
      </c>
      <c r="B304" s="60" t="s">
        <v>1807</v>
      </c>
      <c r="C304" s="60" t="s">
        <v>159</v>
      </c>
      <c r="D304" s="60">
        <v>2</v>
      </c>
      <c r="E304" s="60" t="s">
        <v>101</v>
      </c>
      <c r="F304" s="60">
        <v>-99</v>
      </c>
    </row>
    <row r="305" spans="1:6" ht="14.25" customHeight="1" x14ac:dyDescent="0.2">
      <c r="A305" s="18" t="s">
        <v>1817</v>
      </c>
      <c r="B305" s="60">
        <v>2</v>
      </c>
      <c r="C305" s="60" t="s">
        <v>1820</v>
      </c>
      <c r="D305" s="60">
        <v>2</v>
      </c>
      <c r="E305" s="60" t="s">
        <v>1823</v>
      </c>
      <c r="F305" s="60">
        <v>13</v>
      </c>
    </row>
    <row r="306" spans="1:6" ht="14.25" customHeight="1" x14ac:dyDescent="0.2">
      <c r="A306" s="18" t="s">
        <v>1826</v>
      </c>
      <c r="B306" s="60">
        <v>-99</v>
      </c>
      <c r="C306" s="60">
        <v>-999</v>
      </c>
      <c r="D306" s="60">
        <v>-999</v>
      </c>
      <c r="E306" s="60" t="s">
        <v>101</v>
      </c>
      <c r="F306" s="60">
        <v>3</v>
      </c>
    </row>
    <row r="307" spans="1:6" ht="14.25" customHeight="1" x14ac:dyDescent="0.2">
      <c r="A307" s="18" t="s">
        <v>1831</v>
      </c>
      <c r="B307" s="60" t="s">
        <v>166</v>
      </c>
      <c r="C307" s="60" t="s">
        <v>1834</v>
      </c>
      <c r="D307" s="60" t="s">
        <v>655</v>
      </c>
      <c r="E307" s="60" t="s">
        <v>142</v>
      </c>
      <c r="F307" s="60" t="s">
        <v>152</v>
      </c>
    </row>
    <row r="308" spans="1:6" ht="14.25" customHeight="1" x14ac:dyDescent="0.2">
      <c r="A308" s="18" t="s">
        <v>1838</v>
      </c>
      <c r="B308" s="60" t="s">
        <v>1840</v>
      </c>
      <c r="C308" s="60" t="s">
        <v>460</v>
      </c>
      <c r="D308" s="60" t="s">
        <v>350</v>
      </c>
      <c r="E308" s="60" t="s">
        <v>1845</v>
      </c>
      <c r="F308" s="60">
        <v>3</v>
      </c>
    </row>
    <row r="309" spans="1:6" ht="14.25" customHeight="1" x14ac:dyDescent="0.2">
      <c r="A309" s="18" t="s">
        <v>1847</v>
      </c>
      <c r="B309" s="60">
        <v>2</v>
      </c>
      <c r="C309" s="60" t="s">
        <v>1850</v>
      </c>
      <c r="D309" s="60">
        <v>-999</v>
      </c>
      <c r="E309" s="60" t="s">
        <v>152</v>
      </c>
      <c r="F309" s="60" t="s">
        <v>1357</v>
      </c>
    </row>
    <row r="310" spans="1:6" ht="14.25" customHeight="1" x14ac:dyDescent="0.2">
      <c r="A310" s="18" t="s">
        <v>1853</v>
      </c>
      <c r="B310" s="60">
        <v>-99</v>
      </c>
      <c r="C310" s="60" t="s">
        <v>1855</v>
      </c>
      <c r="D310" s="60" t="s">
        <v>1540</v>
      </c>
      <c r="E310" s="60" t="s">
        <v>101</v>
      </c>
      <c r="F310" s="60">
        <v>6</v>
      </c>
    </row>
    <row r="311" spans="1:6" ht="14.25" customHeight="1" x14ac:dyDescent="0.2">
      <c r="A311" s="18" t="s">
        <v>1859</v>
      </c>
      <c r="B311" s="60">
        <v>-99</v>
      </c>
      <c r="C311" s="60">
        <v>-99</v>
      </c>
      <c r="D311" s="60">
        <v>-99</v>
      </c>
      <c r="E311" s="60">
        <v>-99</v>
      </c>
      <c r="F311" s="60">
        <v>-99</v>
      </c>
    </row>
    <row r="312" spans="1:6" ht="14.25" customHeight="1" x14ac:dyDescent="0.2">
      <c r="A312" s="18" t="s">
        <v>1860</v>
      </c>
      <c r="B312" s="60">
        <v>6</v>
      </c>
      <c r="C312" s="60">
        <v>-999</v>
      </c>
      <c r="D312" s="60">
        <v>-999</v>
      </c>
      <c r="E312" s="60">
        <v>6</v>
      </c>
      <c r="F312" s="60">
        <v>6</v>
      </c>
    </row>
    <row r="313" spans="1:6" ht="14.25" customHeight="1" x14ac:dyDescent="0.2">
      <c r="A313" s="18" t="s">
        <v>1865</v>
      </c>
      <c r="B313" s="60" t="s">
        <v>1867</v>
      </c>
      <c r="C313" s="60" t="s">
        <v>1869</v>
      </c>
      <c r="D313" s="60" t="s">
        <v>350</v>
      </c>
      <c r="E313" s="60" t="s">
        <v>1872</v>
      </c>
      <c r="F313" s="60" t="s">
        <v>1874</v>
      </c>
    </row>
    <row r="314" spans="1:6" ht="14.25" customHeight="1" x14ac:dyDescent="0.2">
      <c r="A314" s="18" t="s">
        <v>1875</v>
      </c>
      <c r="B314" s="60">
        <v>-99</v>
      </c>
      <c r="C314" s="60" t="s">
        <v>426</v>
      </c>
      <c r="D314" s="60">
        <v>-99</v>
      </c>
      <c r="E314" s="60">
        <v>-99</v>
      </c>
      <c r="F314" s="60">
        <v>-99</v>
      </c>
    </row>
    <row r="315" spans="1:6" ht="14.25" customHeight="1" x14ac:dyDescent="0.2">
      <c r="A315" s="18" t="s">
        <v>1877</v>
      </c>
      <c r="B315" s="60">
        <v>8</v>
      </c>
      <c r="C315" s="60" t="s">
        <v>1880</v>
      </c>
      <c r="D315" s="60">
        <v>2</v>
      </c>
      <c r="E315" s="60" t="s">
        <v>80</v>
      </c>
      <c r="F315" s="60" t="s">
        <v>1678</v>
      </c>
    </row>
    <row r="316" spans="1:6" ht="14.25" customHeight="1" x14ac:dyDescent="0.2">
      <c r="A316" s="18" t="s">
        <v>1884</v>
      </c>
      <c r="B316" s="60">
        <v>-999</v>
      </c>
      <c r="C316" s="60">
        <v>-999</v>
      </c>
      <c r="D316" s="60">
        <v>-999</v>
      </c>
      <c r="E316" s="60" t="s">
        <v>101</v>
      </c>
      <c r="F316" s="60">
        <v>8</v>
      </c>
    </row>
    <row r="317" spans="1:6" ht="14.25" customHeight="1" x14ac:dyDescent="0.2">
      <c r="A317" s="18" t="s">
        <v>1889</v>
      </c>
      <c r="B317" s="60" t="s">
        <v>1891</v>
      </c>
      <c r="C317" s="60">
        <v>-999</v>
      </c>
      <c r="D317" s="60" t="s">
        <v>1584</v>
      </c>
      <c r="E317" s="60" t="s">
        <v>101</v>
      </c>
      <c r="F317" s="60">
        <v>13</v>
      </c>
    </row>
    <row r="318" spans="1:6" ht="14.25" customHeight="1" x14ac:dyDescent="0.2">
      <c r="A318" s="18" t="s">
        <v>1896</v>
      </c>
      <c r="B318" s="60">
        <v>3</v>
      </c>
      <c r="C318" s="60" t="s">
        <v>544</v>
      </c>
      <c r="D318" s="60">
        <v>-99</v>
      </c>
      <c r="E318" s="60">
        <v>1</v>
      </c>
      <c r="F318" s="60">
        <v>7</v>
      </c>
    </row>
    <row r="319" spans="1:6" ht="14.25" customHeight="1" x14ac:dyDescent="0.2">
      <c r="A319" s="18" t="s">
        <v>1901</v>
      </c>
      <c r="B319" s="60">
        <v>-999</v>
      </c>
      <c r="C319" s="60" t="s">
        <v>1904</v>
      </c>
      <c r="D319" s="60">
        <v>-99</v>
      </c>
      <c r="E319" s="60" t="s">
        <v>133</v>
      </c>
      <c r="F319" s="60" t="s">
        <v>287</v>
      </c>
    </row>
    <row r="320" spans="1:6" ht="14.25" customHeight="1" x14ac:dyDescent="0.2">
      <c r="A320" s="18" t="s">
        <v>1907</v>
      </c>
      <c r="B320" s="60" t="s">
        <v>299</v>
      </c>
      <c r="C320" s="60" t="s">
        <v>426</v>
      </c>
      <c r="D320" s="60">
        <v>2</v>
      </c>
      <c r="E320" s="60">
        <v>-999</v>
      </c>
      <c r="F320" s="60">
        <v>13</v>
      </c>
    </row>
    <row r="321" spans="1:6" ht="14.25" customHeight="1" x14ac:dyDescent="0.2">
      <c r="A321" s="18" t="s">
        <v>1912</v>
      </c>
      <c r="B321" s="60" t="s">
        <v>173</v>
      </c>
      <c r="C321" s="60" t="s">
        <v>426</v>
      </c>
      <c r="D321" s="60" t="s">
        <v>108</v>
      </c>
      <c r="E321" s="60" t="s">
        <v>133</v>
      </c>
      <c r="F321" s="60">
        <v>7</v>
      </c>
    </row>
    <row r="322" spans="1:6" ht="14.25" customHeight="1" x14ac:dyDescent="0.2">
      <c r="A322" s="18" t="s">
        <v>1918</v>
      </c>
      <c r="B322" s="60" t="s">
        <v>426</v>
      </c>
      <c r="C322" s="60" t="s">
        <v>1921</v>
      </c>
      <c r="D322" s="60" t="s">
        <v>1540</v>
      </c>
      <c r="E322" s="60" t="s">
        <v>101</v>
      </c>
      <c r="F322" s="60">
        <v>7</v>
      </c>
    </row>
    <row r="323" spans="1:6" ht="14.25" customHeight="1" x14ac:dyDescent="0.2">
      <c r="A323" s="18" t="s">
        <v>1925</v>
      </c>
      <c r="B323" s="60" t="s">
        <v>387</v>
      </c>
      <c r="C323" s="60" t="s">
        <v>460</v>
      </c>
      <c r="D323" s="60">
        <v>-999</v>
      </c>
      <c r="E323" s="60" t="s">
        <v>1929</v>
      </c>
      <c r="F323" s="60">
        <v>6</v>
      </c>
    </row>
    <row r="324" spans="1:6" ht="14.25" customHeight="1" x14ac:dyDescent="0.2">
      <c r="A324" s="18" t="s">
        <v>1930</v>
      </c>
      <c r="B324" s="60">
        <v>6</v>
      </c>
      <c r="C324" s="60" t="s">
        <v>1933</v>
      </c>
      <c r="D324" s="60">
        <v>2</v>
      </c>
      <c r="E324" s="60">
        <v>2</v>
      </c>
      <c r="F324" s="60">
        <v>7</v>
      </c>
    </row>
    <row r="325" spans="1:6" ht="14.25" customHeight="1" x14ac:dyDescent="0.2">
      <c r="A325" s="18" t="s">
        <v>1937</v>
      </c>
      <c r="B325" s="60">
        <v>-999</v>
      </c>
      <c r="C325" s="60">
        <v>-999</v>
      </c>
      <c r="D325" s="60">
        <v>-999</v>
      </c>
      <c r="E325" s="60" t="s">
        <v>152</v>
      </c>
      <c r="F325" s="60">
        <v>6</v>
      </c>
    </row>
    <row r="326" spans="1:6" ht="14.25" customHeight="1" x14ac:dyDescent="0.2">
      <c r="A326" s="18" t="s">
        <v>1941</v>
      </c>
      <c r="B326" s="60">
        <v>-99</v>
      </c>
      <c r="C326" s="60">
        <v>-99</v>
      </c>
      <c r="D326" s="60">
        <v>-99</v>
      </c>
      <c r="E326" s="60">
        <v>-99</v>
      </c>
      <c r="F326" s="60">
        <v>-99</v>
      </c>
    </row>
    <row r="327" spans="1:6" ht="14.25" customHeight="1" x14ac:dyDescent="0.2">
      <c r="A327" s="18" t="s">
        <v>1942</v>
      </c>
      <c r="B327" s="60">
        <v>-999</v>
      </c>
      <c r="C327" s="60" t="s">
        <v>1945</v>
      </c>
      <c r="D327" s="60" t="s">
        <v>350</v>
      </c>
      <c r="E327" s="60" t="s">
        <v>125</v>
      </c>
      <c r="F327" s="60">
        <v>13</v>
      </c>
    </row>
    <row r="328" spans="1:6" ht="14.25" customHeight="1" x14ac:dyDescent="0.2">
      <c r="A328" s="18" t="s">
        <v>1949</v>
      </c>
      <c r="B328" s="60">
        <v>-99</v>
      </c>
      <c r="C328" s="60" t="s">
        <v>1951</v>
      </c>
      <c r="D328" s="60">
        <v>2</v>
      </c>
      <c r="E328" s="60" t="s">
        <v>133</v>
      </c>
      <c r="F328" s="60">
        <v>6</v>
      </c>
    </row>
    <row r="329" spans="1:6" ht="14.25" customHeight="1" x14ac:dyDescent="0.2">
      <c r="A329" s="18" t="s">
        <v>1955</v>
      </c>
      <c r="B329" s="60">
        <v>-999</v>
      </c>
      <c r="C329" s="60" t="s">
        <v>916</v>
      </c>
      <c r="D329" s="60">
        <v>-999</v>
      </c>
      <c r="E329" s="60">
        <v>10</v>
      </c>
      <c r="F329" s="60">
        <v>13</v>
      </c>
    </row>
    <row r="330" spans="1:6" ht="14.25" customHeight="1" x14ac:dyDescent="0.2">
      <c r="A330" s="18" t="s">
        <v>1959</v>
      </c>
      <c r="B330" s="60" t="s">
        <v>516</v>
      </c>
      <c r="C330" s="60" t="s">
        <v>301</v>
      </c>
      <c r="D330" s="60" t="s">
        <v>534</v>
      </c>
      <c r="E330" s="60" t="s">
        <v>1964</v>
      </c>
      <c r="F330" s="60" t="s">
        <v>1966</v>
      </c>
    </row>
    <row r="331" spans="1:6" ht="14.25" customHeight="1" x14ac:dyDescent="0.2">
      <c r="A331" s="18" t="s">
        <v>1967</v>
      </c>
      <c r="B331" s="60">
        <v>6</v>
      </c>
      <c r="C331" s="60">
        <v>6</v>
      </c>
      <c r="D331" s="60" t="s">
        <v>1053</v>
      </c>
      <c r="E331" s="60" t="s">
        <v>152</v>
      </c>
      <c r="F331" s="60">
        <v>6</v>
      </c>
    </row>
    <row r="332" spans="1:6" ht="14.25" customHeight="1" x14ac:dyDescent="0.2">
      <c r="A332" s="18" t="s">
        <v>1973</v>
      </c>
      <c r="B332" s="60" t="s">
        <v>1975</v>
      </c>
      <c r="C332" s="60" t="s">
        <v>1977</v>
      </c>
      <c r="D332" s="60" t="s">
        <v>108</v>
      </c>
      <c r="E332" s="60" t="s">
        <v>496</v>
      </c>
      <c r="F332" s="60">
        <v>8</v>
      </c>
    </row>
    <row r="333" spans="1:6" ht="14.25" customHeight="1" x14ac:dyDescent="0.2">
      <c r="A333" s="18" t="s">
        <v>1981</v>
      </c>
      <c r="B333" s="60">
        <v>-99</v>
      </c>
      <c r="C333" s="60">
        <v>-99</v>
      </c>
      <c r="D333" s="60">
        <v>1</v>
      </c>
      <c r="E333" s="60" t="s">
        <v>649</v>
      </c>
      <c r="F333" s="60">
        <v>6</v>
      </c>
    </row>
    <row r="334" spans="1:6" ht="14.25" customHeight="1" x14ac:dyDescent="0.2">
      <c r="A334" s="18" t="s">
        <v>1985</v>
      </c>
      <c r="B334" s="60" t="s">
        <v>770</v>
      </c>
      <c r="C334" s="60" t="s">
        <v>1850</v>
      </c>
      <c r="D334" s="60">
        <v>-999</v>
      </c>
      <c r="E334" s="60">
        <v>10</v>
      </c>
      <c r="F334" s="60" t="s">
        <v>133</v>
      </c>
    </row>
    <row r="335" spans="1:6" ht="14.25" customHeight="1" x14ac:dyDescent="0.2">
      <c r="A335" s="18" t="s">
        <v>1990</v>
      </c>
      <c r="B335" s="60" t="s">
        <v>493</v>
      </c>
      <c r="C335" s="60">
        <v>2</v>
      </c>
      <c r="D335" s="60">
        <v>2</v>
      </c>
      <c r="E335" s="60" t="s">
        <v>101</v>
      </c>
      <c r="F335" s="60">
        <v>13</v>
      </c>
    </row>
    <row r="336" spans="1:6" ht="14.25" customHeight="1" x14ac:dyDescent="0.2">
      <c r="A336" s="18" t="s">
        <v>1996</v>
      </c>
      <c r="B336" s="60" t="s">
        <v>1319</v>
      </c>
      <c r="C336" s="60" t="s">
        <v>68</v>
      </c>
      <c r="D336" s="60" t="s">
        <v>1540</v>
      </c>
      <c r="E336" s="60" t="s">
        <v>101</v>
      </c>
      <c r="F336" s="60">
        <v>8</v>
      </c>
    </row>
    <row r="337" spans="1:6" ht="14.25" customHeight="1" x14ac:dyDescent="0.2">
      <c r="A337" s="18" t="s">
        <v>2001</v>
      </c>
      <c r="B337" s="60">
        <v>6</v>
      </c>
      <c r="C337" s="60" t="s">
        <v>426</v>
      </c>
      <c r="D337" s="60">
        <v>2</v>
      </c>
      <c r="E337" s="60" t="s">
        <v>101</v>
      </c>
      <c r="F337" s="60">
        <v>13</v>
      </c>
    </row>
    <row r="338" spans="1:6" ht="14.25" customHeight="1" x14ac:dyDescent="0.2">
      <c r="A338" s="18" t="s">
        <v>2007</v>
      </c>
      <c r="B338" s="60" t="s">
        <v>2009</v>
      </c>
      <c r="C338" s="60" t="s">
        <v>68</v>
      </c>
      <c r="D338" s="60" t="s">
        <v>350</v>
      </c>
      <c r="E338" s="60" t="s">
        <v>101</v>
      </c>
      <c r="F338" s="60" t="s">
        <v>969</v>
      </c>
    </row>
    <row r="339" spans="1:6" ht="14.25" customHeight="1" x14ac:dyDescent="0.2">
      <c r="A339" s="18" t="s">
        <v>2014</v>
      </c>
      <c r="B339" s="60">
        <v>-999</v>
      </c>
      <c r="C339" s="60" t="s">
        <v>204</v>
      </c>
      <c r="D339" s="60" t="s">
        <v>1053</v>
      </c>
      <c r="E339" s="60" t="s">
        <v>1127</v>
      </c>
      <c r="F339" s="60">
        <v>7</v>
      </c>
    </row>
    <row r="340" spans="1:6" ht="14.25" customHeight="1" x14ac:dyDescent="0.2">
      <c r="A340" s="18" t="s">
        <v>2020</v>
      </c>
      <c r="B340" s="60">
        <v>-999</v>
      </c>
      <c r="C340" s="60" t="s">
        <v>1059</v>
      </c>
      <c r="D340" s="60">
        <v>-999</v>
      </c>
      <c r="E340" s="60" t="s">
        <v>125</v>
      </c>
      <c r="F340" s="60">
        <v>13</v>
      </c>
    </row>
    <row r="341" spans="1:6" ht="14.25" customHeight="1" x14ac:dyDescent="0.2">
      <c r="A341" s="18" t="s">
        <v>2023</v>
      </c>
      <c r="B341" s="60">
        <v>-99</v>
      </c>
      <c r="C341" s="60" t="s">
        <v>1141</v>
      </c>
      <c r="D341" s="60" t="s">
        <v>356</v>
      </c>
      <c r="E341" s="60" t="s">
        <v>101</v>
      </c>
      <c r="F341" s="60" t="s">
        <v>1127</v>
      </c>
    </row>
    <row r="342" spans="1:6" ht="14.25" customHeight="1" x14ac:dyDescent="0.2">
      <c r="A342" s="18" t="s">
        <v>2028</v>
      </c>
      <c r="B342" s="60" t="s">
        <v>509</v>
      </c>
      <c r="C342" s="60" t="s">
        <v>2031</v>
      </c>
      <c r="D342" s="60">
        <v>-999</v>
      </c>
      <c r="E342" s="60" t="s">
        <v>133</v>
      </c>
      <c r="F342" s="60">
        <v>7</v>
      </c>
    </row>
    <row r="343" spans="1:6" ht="14.25" customHeight="1" x14ac:dyDescent="0.2">
      <c r="A343" s="18" t="s">
        <v>2035</v>
      </c>
      <c r="B343" s="60" t="s">
        <v>2037</v>
      </c>
      <c r="C343" s="60" t="s">
        <v>1540</v>
      </c>
      <c r="D343" s="60" t="s">
        <v>2040</v>
      </c>
      <c r="E343" s="60" t="s">
        <v>101</v>
      </c>
      <c r="F343" s="60">
        <v>6</v>
      </c>
    </row>
    <row r="344" spans="1:6" ht="14.25" customHeight="1" x14ac:dyDescent="0.2">
      <c r="A344" s="18" t="s">
        <v>2043</v>
      </c>
      <c r="B344" s="60">
        <v>6</v>
      </c>
      <c r="C344" s="60" t="s">
        <v>108</v>
      </c>
      <c r="D344" s="60" t="s">
        <v>2047</v>
      </c>
      <c r="E344" s="60" t="s">
        <v>1026</v>
      </c>
      <c r="F344" s="60">
        <v>6</v>
      </c>
    </row>
    <row r="345" spans="1:6" ht="14.25" customHeight="1" x14ac:dyDescent="0.2">
      <c r="A345" s="18" t="s">
        <v>2050</v>
      </c>
      <c r="B345" s="60">
        <v>2</v>
      </c>
      <c r="C345" s="60" t="s">
        <v>2053</v>
      </c>
      <c r="D345" s="60">
        <v>2</v>
      </c>
      <c r="E345" s="60" t="s">
        <v>152</v>
      </c>
      <c r="F345" s="60" t="s">
        <v>101</v>
      </c>
    </row>
    <row r="346" spans="1:6" ht="14.25" customHeight="1" x14ac:dyDescent="0.2">
      <c r="A346" s="18" t="s">
        <v>2057</v>
      </c>
      <c r="B346" s="60" t="s">
        <v>159</v>
      </c>
      <c r="C346" s="60" t="s">
        <v>2060</v>
      </c>
      <c r="D346" s="60">
        <v>-99</v>
      </c>
      <c r="E346" s="60">
        <v>-99</v>
      </c>
      <c r="F346" s="60">
        <v>-999</v>
      </c>
    </row>
    <row r="347" spans="1:6" ht="14.25" customHeight="1" x14ac:dyDescent="0.2">
      <c r="A347" s="18" t="s">
        <v>2061</v>
      </c>
      <c r="B347" s="60" t="s">
        <v>363</v>
      </c>
      <c r="C347" s="60" t="s">
        <v>2064</v>
      </c>
      <c r="D347" s="60" t="s">
        <v>350</v>
      </c>
      <c r="E347" s="60" t="s">
        <v>1026</v>
      </c>
      <c r="F347" s="60">
        <v>7</v>
      </c>
    </row>
    <row r="348" spans="1:6" ht="14.25" customHeight="1" x14ac:dyDescent="0.2">
      <c r="A348" s="18" t="s">
        <v>2068</v>
      </c>
      <c r="B348" s="60" t="s">
        <v>1091</v>
      </c>
      <c r="C348" s="60">
        <v>-999</v>
      </c>
      <c r="D348" s="60">
        <v>-999</v>
      </c>
      <c r="E348" s="60" t="s">
        <v>2072</v>
      </c>
      <c r="F348" s="60">
        <v>13</v>
      </c>
    </row>
    <row r="349" spans="1:6" ht="14.25" customHeight="1" x14ac:dyDescent="0.2">
      <c r="A349" s="18" t="s">
        <v>2074</v>
      </c>
      <c r="B349" s="60">
        <v>6</v>
      </c>
      <c r="C349" s="60" t="s">
        <v>2077</v>
      </c>
      <c r="D349" s="60">
        <v>2</v>
      </c>
      <c r="E349" s="60" t="s">
        <v>1127</v>
      </c>
      <c r="F349" s="60" t="s">
        <v>2081</v>
      </c>
    </row>
    <row r="350" spans="1:6" ht="14.25" customHeight="1" x14ac:dyDescent="0.2">
      <c r="A350" s="18" t="s">
        <v>2082</v>
      </c>
      <c r="B350" s="60" t="s">
        <v>2084</v>
      </c>
      <c r="C350" s="60" t="s">
        <v>1141</v>
      </c>
      <c r="D350" s="60">
        <v>-99</v>
      </c>
      <c r="E350" s="60" t="s">
        <v>101</v>
      </c>
      <c r="F350" s="60">
        <v>-99</v>
      </c>
    </row>
    <row r="351" spans="1:6" ht="14.25" customHeight="1" x14ac:dyDescent="0.2">
      <c r="A351" s="18" t="s">
        <v>2087</v>
      </c>
      <c r="B351" s="60">
        <v>1</v>
      </c>
      <c r="C351" s="60">
        <v>6</v>
      </c>
      <c r="D351" s="60">
        <v>-99</v>
      </c>
      <c r="E351" s="60" t="s">
        <v>101</v>
      </c>
      <c r="F351" s="60">
        <v>6</v>
      </c>
    </row>
    <row r="352" spans="1:6" ht="14.25" customHeight="1" x14ac:dyDescent="0.2">
      <c r="A352" s="18" t="s">
        <v>2091</v>
      </c>
      <c r="B352" s="60">
        <v>-99</v>
      </c>
      <c r="C352" s="60">
        <v>-99</v>
      </c>
      <c r="D352" s="60">
        <v>-99</v>
      </c>
      <c r="E352" s="60">
        <v>-99</v>
      </c>
      <c r="F352" s="60">
        <v>-99</v>
      </c>
    </row>
    <row r="353" spans="1:6" ht="14.25" customHeight="1" x14ac:dyDescent="0.2">
      <c r="A353" s="18" t="s">
        <v>2092</v>
      </c>
      <c r="B353" s="60" t="s">
        <v>241</v>
      </c>
      <c r="C353" s="60" t="s">
        <v>843</v>
      </c>
      <c r="D353" s="60">
        <v>2</v>
      </c>
      <c r="E353" s="60" t="s">
        <v>152</v>
      </c>
      <c r="F353" s="60">
        <v>6</v>
      </c>
    </row>
    <row r="354" spans="1:6" ht="14.25" customHeight="1" x14ac:dyDescent="0.2">
      <c r="A354" s="18" t="s">
        <v>2097</v>
      </c>
      <c r="B354" s="60">
        <v>-99</v>
      </c>
      <c r="C354" s="60" t="s">
        <v>426</v>
      </c>
      <c r="D354" s="60">
        <v>-999</v>
      </c>
      <c r="E354" s="60" t="s">
        <v>101</v>
      </c>
      <c r="F354" s="60">
        <v>13</v>
      </c>
    </row>
    <row r="355" spans="1:6" ht="14.25" customHeight="1" x14ac:dyDescent="0.2">
      <c r="A355" s="18" t="s">
        <v>2101</v>
      </c>
      <c r="B355" s="60" t="s">
        <v>2103</v>
      </c>
      <c r="C355" s="60" t="s">
        <v>321</v>
      </c>
      <c r="D355" s="60">
        <v>2</v>
      </c>
      <c r="E355" s="60" t="s">
        <v>1367</v>
      </c>
      <c r="F355" s="60" t="s">
        <v>2108</v>
      </c>
    </row>
    <row r="356" spans="1:6" ht="14.25" customHeight="1" x14ac:dyDescent="0.2">
      <c r="A356" s="18" t="s">
        <v>2109</v>
      </c>
      <c r="B356" s="60" t="s">
        <v>2111</v>
      </c>
      <c r="C356" s="60" t="s">
        <v>2113</v>
      </c>
      <c r="D356" s="60" t="s">
        <v>356</v>
      </c>
      <c r="E356" s="60" t="s">
        <v>2116</v>
      </c>
      <c r="F356" s="60">
        <v>6</v>
      </c>
    </row>
    <row r="357" spans="1:6" ht="14.25" customHeight="1" x14ac:dyDescent="0.2">
      <c r="A357" s="18" t="s">
        <v>2118</v>
      </c>
      <c r="B357" s="60" t="s">
        <v>2120</v>
      </c>
      <c r="C357" s="60" t="s">
        <v>2124</v>
      </c>
      <c r="D357" s="60" t="s">
        <v>117</v>
      </c>
      <c r="E357" s="60" t="s">
        <v>2127</v>
      </c>
      <c r="F357" s="60" t="s">
        <v>2129</v>
      </c>
    </row>
    <row r="358" spans="1:6" ht="14.25" customHeight="1" x14ac:dyDescent="0.2">
      <c r="A358" s="18" t="s">
        <v>2130</v>
      </c>
      <c r="B358" s="60" t="s">
        <v>2132</v>
      </c>
      <c r="C358" s="60" t="s">
        <v>2134</v>
      </c>
      <c r="D358" s="60">
        <v>-99</v>
      </c>
      <c r="E358" s="60" t="s">
        <v>101</v>
      </c>
      <c r="F358" s="60" t="s">
        <v>101</v>
      </c>
    </row>
    <row r="359" spans="1:6" ht="14.25" customHeight="1" x14ac:dyDescent="0.2">
      <c r="A359" s="18" t="s">
        <v>2137</v>
      </c>
      <c r="B359" s="60" t="s">
        <v>350</v>
      </c>
      <c r="C359" s="60" t="s">
        <v>2140</v>
      </c>
      <c r="D359" s="60">
        <v>-999</v>
      </c>
      <c r="E359" s="60">
        <v>2</v>
      </c>
      <c r="F359" s="60">
        <v>7</v>
      </c>
    </row>
    <row r="360" spans="1:6" ht="14.25" customHeight="1" x14ac:dyDescent="0.2">
      <c r="A360" s="18" t="s">
        <v>2143</v>
      </c>
      <c r="B360" s="60">
        <v>6</v>
      </c>
      <c r="C360" s="60" t="s">
        <v>426</v>
      </c>
      <c r="D360" s="60">
        <v>-999</v>
      </c>
      <c r="E360" s="60">
        <v>-999</v>
      </c>
      <c r="F360" s="60">
        <v>13</v>
      </c>
    </row>
    <row r="361" spans="1:6" ht="14.25" customHeight="1" x14ac:dyDescent="0.2">
      <c r="A361" s="18" t="s">
        <v>2148</v>
      </c>
      <c r="B361" s="60">
        <v>13</v>
      </c>
      <c r="C361" s="60" t="s">
        <v>2151</v>
      </c>
      <c r="D361" s="60" t="s">
        <v>117</v>
      </c>
      <c r="E361" s="60">
        <v>-999</v>
      </c>
      <c r="F361" s="60">
        <v>6</v>
      </c>
    </row>
    <row r="362" spans="1:6" ht="14.25" customHeight="1" x14ac:dyDescent="0.2">
      <c r="A362" s="18" t="s">
        <v>2154</v>
      </c>
      <c r="B362" s="60">
        <v>6</v>
      </c>
      <c r="C362" s="60">
        <v>6</v>
      </c>
      <c r="D362" s="60" t="s">
        <v>108</v>
      </c>
      <c r="E362" s="60">
        <v>10</v>
      </c>
      <c r="F362" s="60">
        <v>3</v>
      </c>
    </row>
    <row r="363" spans="1:6" ht="14.25" customHeight="1" x14ac:dyDescent="0.2">
      <c r="A363" s="18" t="s">
        <v>2160</v>
      </c>
      <c r="B363" s="60">
        <v>-99</v>
      </c>
      <c r="C363" s="60">
        <v>-99</v>
      </c>
      <c r="D363" s="60">
        <v>-999</v>
      </c>
      <c r="E363" s="60" t="s">
        <v>101</v>
      </c>
      <c r="F363" s="60">
        <v>6</v>
      </c>
    </row>
    <row r="364" spans="1:6" ht="14.25" customHeight="1" x14ac:dyDescent="0.2">
      <c r="A364" s="18" t="s">
        <v>2163</v>
      </c>
      <c r="B364" s="60">
        <v>-999</v>
      </c>
      <c r="C364" s="60">
        <v>-999</v>
      </c>
      <c r="D364" s="60" t="s">
        <v>1053</v>
      </c>
      <c r="E364" s="60" t="s">
        <v>101</v>
      </c>
      <c r="F364" s="60">
        <v>2</v>
      </c>
    </row>
    <row r="365" spans="1:6" ht="14.25" customHeight="1" x14ac:dyDescent="0.2">
      <c r="A365" s="18" t="s">
        <v>2168</v>
      </c>
      <c r="B365" s="60" t="s">
        <v>125</v>
      </c>
      <c r="C365" s="60" t="s">
        <v>511</v>
      </c>
      <c r="D365" s="60">
        <v>-999</v>
      </c>
      <c r="E365" s="60" t="s">
        <v>152</v>
      </c>
      <c r="F365" s="60" t="s">
        <v>2174</v>
      </c>
    </row>
    <row r="366" spans="1:6" ht="14.25" customHeight="1" x14ac:dyDescent="0.2">
      <c r="A366" s="18" t="s">
        <v>2175</v>
      </c>
      <c r="B366" s="60" t="s">
        <v>1768</v>
      </c>
      <c r="C366" s="60" t="s">
        <v>2178</v>
      </c>
      <c r="D366" s="60" t="s">
        <v>2180</v>
      </c>
      <c r="E366" s="60" t="s">
        <v>2182</v>
      </c>
      <c r="F366" s="60" t="s">
        <v>471</v>
      </c>
    </row>
    <row r="367" spans="1:6" ht="14.25" customHeight="1" x14ac:dyDescent="0.2">
      <c r="A367" s="18" t="s">
        <v>2184</v>
      </c>
      <c r="B367" s="60">
        <v>-999</v>
      </c>
      <c r="C367" s="60" t="s">
        <v>117</v>
      </c>
      <c r="D367" s="60" t="s">
        <v>1053</v>
      </c>
      <c r="E367" s="60" t="s">
        <v>1526</v>
      </c>
      <c r="F367" s="60">
        <v>8</v>
      </c>
    </row>
    <row r="368" spans="1:6" ht="14.25" customHeight="1" x14ac:dyDescent="0.2">
      <c r="A368" s="18" t="s">
        <v>2189</v>
      </c>
      <c r="B368" s="60">
        <v>6</v>
      </c>
      <c r="C368" s="60" t="s">
        <v>426</v>
      </c>
      <c r="D368" s="60">
        <v>-99</v>
      </c>
      <c r="E368" s="60">
        <v>-99</v>
      </c>
      <c r="F368" s="60">
        <v>6</v>
      </c>
    </row>
    <row r="369" spans="1:6" ht="14.25" customHeight="1" x14ac:dyDescent="0.2">
      <c r="A369" s="18" t="s">
        <v>2193</v>
      </c>
      <c r="B369" s="60">
        <v>-99</v>
      </c>
      <c r="C369" s="60">
        <v>-99</v>
      </c>
      <c r="D369" s="60">
        <v>-99</v>
      </c>
      <c r="E369" s="60">
        <v>-99</v>
      </c>
      <c r="F369" s="60">
        <v>-99</v>
      </c>
    </row>
    <row r="370" spans="1:6" ht="14.25" customHeight="1" x14ac:dyDescent="0.2">
      <c r="A370" s="18" t="s">
        <v>2194</v>
      </c>
      <c r="B370" s="60" t="s">
        <v>2196</v>
      </c>
      <c r="C370" s="60" t="s">
        <v>460</v>
      </c>
      <c r="D370" s="60">
        <v>-99</v>
      </c>
      <c r="E370" s="60" t="s">
        <v>101</v>
      </c>
      <c r="F370" s="60">
        <v>6</v>
      </c>
    </row>
    <row r="371" spans="1:6" ht="14.25" customHeight="1" x14ac:dyDescent="0.2">
      <c r="A371" s="18" t="s">
        <v>2200</v>
      </c>
      <c r="B371" s="60" t="s">
        <v>389</v>
      </c>
      <c r="C371" s="60" t="s">
        <v>2203</v>
      </c>
      <c r="D371" s="60">
        <v>-99</v>
      </c>
      <c r="E371" s="60">
        <v>99</v>
      </c>
      <c r="F371" s="60">
        <v>-99</v>
      </c>
    </row>
    <row r="372" spans="1:6" ht="14.25" customHeight="1" x14ac:dyDescent="0.2">
      <c r="A372" s="18" t="s">
        <v>2204</v>
      </c>
      <c r="B372" s="60" t="s">
        <v>68</v>
      </c>
      <c r="C372" s="60" t="s">
        <v>460</v>
      </c>
      <c r="D372" s="60" t="s">
        <v>655</v>
      </c>
      <c r="E372" s="60" t="s">
        <v>2209</v>
      </c>
      <c r="F372" s="60" t="s">
        <v>1781</v>
      </c>
    </row>
    <row r="373" spans="1:6" ht="14.25" customHeight="1" x14ac:dyDescent="0.2">
      <c r="A373" s="18" t="s">
        <v>2211</v>
      </c>
      <c r="B373" s="60">
        <v>-99</v>
      </c>
      <c r="C373" s="60" t="s">
        <v>1141</v>
      </c>
      <c r="D373" s="60">
        <v>2</v>
      </c>
      <c r="E373" s="60" t="s">
        <v>101</v>
      </c>
      <c r="F373" s="60">
        <v>6</v>
      </c>
    </row>
    <row r="374" spans="1:6" ht="14.25" customHeight="1" x14ac:dyDescent="0.2">
      <c r="A374" s="18" t="s">
        <v>2216</v>
      </c>
      <c r="B374" s="60" t="s">
        <v>159</v>
      </c>
      <c r="C374" s="60" t="s">
        <v>2219</v>
      </c>
      <c r="D374" s="60">
        <v>2</v>
      </c>
      <c r="E374" s="60" t="s">
        <v>101</v>
      </c>
      <c r="F374" s="60" t="s">
        <v>2127</v>
      </c>
    </row>
    <row r="375" spans="1:6" ht="14.25" customHeight="1" x14ac:dyDescent="0.2">
      <c r="A375" s="18" t="s">
        <v>2223</v>
      </c>
      <c r="B375" s="60" t="s">
        <v>196</v>
      </c>
      <c r="C375" s="60" t="s">
        <v>2226</v>
      </c>
      <c r="D375" s="60" t="s">
        <v>534</v>
      </c>
      <c r="E375" s="60" t="s">
        <v>1127</v>
      </c>
      <c r="F375" s="60" t="s">
        <v>2230</v>
      </c>
    </row>
    <row r="376" spans="1:6" ht="14.25" customHeight="1" x14ac:dyDescent="0.2">
      <c r="A376" s="18" t="s">
        <v>2231</v>
      </c>
      <c r="B376" s="60">
        <v>2</v>
      </c>
      <c r="C376" s="60" t="s">
        <v>108</v>
      </c>
      <c r="D376" s="60">
        <v>-999</v>
      </c>
      <c r="E376" s="60" t="s">
        <v>2235</v>
      </c>
      <c r="F376" s="60">
        <v>6</v>
      </c>
    </row>
    <row r="377" spans="1:6" ht="14.25" customHeight="1" x14ac:dyDescent="0.2">
      <c r="A377" s="18" t="s">
        <v>2237</v>
      </c>
      <c r="B377" s="60" t="s">
        <v>1091</v>
      </c>
      <c r="C377" s="60" t="s">
        <v>2240</v>
      </c>
      <c r="D377" s="60" t="s">
        <v>504</v>
      </c>
      <c r="E377" s="60" t="s">
        <v>2243</v>
      </c>
      <c r="F377" s="60">
        <v>13</v>
      </c>
    </row>
    <row r="378" spans="1:6" ht="14.25" customHeight="1" x14ac:dyDescent="0.2">
      <c r="A378" s="18" t="s">
        <v>2245</v>
      </c>
      <c r="B378" s="60">
        <v>-99</v>
      </c>
      <c r="C378" s="60">
        <v>-99</v>
      </c>
      <c r="D378" s="60">
        <v>-99</v>
      </c>
      <c r="E378" s="60">
        <v>-99</v>
      </c>
      <c r="F378" s="60">
        <v>-99</v>
      </c>
    </row>
    <row r="379" spans="1:6" ht="14.25" customHeight="1" x14ac:dyDescent="0.2">
      <c r="A379" s="18" t="s">
        <v>2246</v>
      </c>
      <c r="B379" s="60" t="s">
        <v>319</v>
      </c>
      <c r="C379" s="60" t="s">
        <v>426</v>
      </c>
      <c r="D379" s="60">
        <v>-99</v>
      </c>
      <c r="E379" s="60" t="s">
        <v>101</v>
      </c>
      <c r="F379" s="60">
        <v>6</v>
      </c>
    </row>
    <row r="380" spans="1:6" ht="14.25" customHeight="1" x14ac:dyDescent="0.2">
      <c r="A380" s="18" t="s">
        <v>2251</v>
      </c>
      <c r="B380" s="60">
        <v>6</v>
      </c>
      <c r="C380" s="60" t="s">
        <v>504</v>
      </c>
      <c r="D380" s="60" t="s">
        <v>655</v>
      </c>
      <c r="E380" s="60" t="s">
        <v>2256</v>
      </c>
      <c r="F380" s="60">
        <v>8</v>
      </c>
    </row>
    <row r="381" spans="1:6" ht="14.25" customHeight="1" x14ac:dyDescent="0.2">
      <c r="A381" s="18" t="s">
        <v>2258</v>
      </c>
      <c r="B381" s="60" t="s">
        <v>159</v>
      </c>
      <c r="C381" s="60" t="s">
        <v>204</v>
      </c>
      <c r="D381" s="60">
        <v>-999</v>
      </c>
      <c r="E381" s="60" t="s">
        <v>101</v>
      </c>
      <c r="F381" s="60">
        <v>13</v>
      </c>
    </row>
    <row r="382" spans="1:6" ht="14.25" customHeight="1" x14ac:dyDescent="0.2">
      <c r="A382" s="18" t="s">
        <v>2262</v>
      </c>
      <c r="B382" s="60">
        <v>-999</v>
      </c>
      <c r="C382" s="60">
        <v>1</v>
      </c>
      <c r="D382" s="60">
        <v>2</v>
      </c>
      <c r="E382" s="60" t="s">
        <v>101</v>
      </c>
      <c r="F382" s="60">
        <v>3</v>
      </c>
    </row>
    <row r="383" spans="1:6" ht="14.25" customHeight="1" x14ac:dyDescent="0.2">
      <c r="A383" s="18" t="s">
        <v>2268</v>
      </c>
      <c r="B383" s="60">
        <v>0</v>
      </c>
      <c r="C383" s="60">
        <v>-999</v>
      </c>
      <c r="D383" s="60">
        <v>-999</v>
      </c>
      <c r="E383" s="60">
        <v>2</v>
      </c>
      <c r="F383" s="60">
        <v>1</v>
      </c>
    </row>
    <row r="384" spans="1:6" ht="14.25" customHeight="1" x14ac:dyDescent="0.2">
      <c r="A384" s="18" t="s">
        <v>2274</v>
      </c>
      <c r="B384" s="60">
        <v>-999</v>
      </c>
      <c r="C384" s="60"/>
      <c r="D384" s="60"/>
      <c r="E384" s="60" t="s">
        <v>63</v>
      </c>
      <c r="F384" s="60" t="s">
        <v>633</v>
      </c>
    </row>
    <row r="385" spans="1:6" ht="14.25" customHeight="1" x14ac:dyDescent="0.2">
      <c r="A385" s="18" t="s">
        <v>2280</v>
      </c>
      <c r="B385" s="60" t="s">
        <v>262</v>
      </c>
      <c r="C385" s="60">
        <v>-999</v>
      </c>
      <c r="D385" s="60">
        <v>2</v>
      </c>
      <c r="E385" s="60" t="s">
        <v>101</v>
      </c>
      <c r="F385" s="60">
        <v>-99</v>
      </c>
    </row>
    <row r="386" spans="1:6" ht="14.25" customHeight="1" x14ac:dyDescent="0.2">
      <c r="A386" s="18" t="s">
        <v>2285</v>
      </c>
      <c r="B386" s="60">
        <v>-99</v>
      </c>
      <c r="C386" s="60">
        <v>-99</v>
      </c>
      <c r="D386" s="60">
        <v>-99</v>
      </c>
      <c r="E386" s="60">
        <v>-99</v>
      </c>
      <c r="F386" s="60">
        <v>-99</v>
      </c>
    </row>
    <row r="387" spans="1:6" ht="14.25" customHeight="1" x14ac:dyDescent="0.2">
      <c r="A387" s="18" t="s">
        <v>2286</v>
      </c>
      <c r="B387" s="60" t="s">
        <v>101</v>
      </c>
      <c r="C387" s="60">
        <v>1</v>
      </c>
      <c r="D387" s="60" t="s">
        <v>278</v>
      </c>
      <c r="E387" s="60" t="s">
        <v>152</v>
      </c>
      <c r="F387" s="60">
        <v>6</v>
      </c>
    </row>
    <row r="388" spans="1:6" ht="14.25" customHeight="1" x14ac:dyDescent="0.2">
      <c r="A388" s="18" t="s">
        <v>2292</v>
      </c>
      <c r="B388" s="60" t="s">
        <v>80</v>
      </c>
      <c r="C388" s="60" t="s">
        <v>2295</v>
      </c>
      <c r="D388" s="60" t="s">
        <v>108</v>
      </c>
      <c r="E388" s="60" t="s">
        <v>2298</v>
      </c>
      <c r="F388" s="60">
        <v>13</v>
      </c>
    </row>
    <row r="389" spans="1:6" ht="14.25" customHeight="1" x14ac:dyDescent="0.2">
      <c r="A389" s="18" t="s">
        <v>2300</v>
      </c>
      <c r="B389" s="60">
        <v>-99</v>
      </c>
      <c r="C389" s="60" t="s">
        <v>2302</v>
      </c>
      <c r="D389" s="60">
        <v>-99</v>
      </c>
      <c r="E389" s="60">
        <v>-99</v>
      </c>
      <c r="F389" s="60">
        <v>-9999</v>
      </c>
    </row>
    <row r="390" spans="1:6" ht="14.25" customHeight="1" x14ac:dyDescent="0.2">
      <c r="A390" s="18" t="s">
        <v>2303</v>
      </c>
      <c r="B390" s="60" t="s">
        <v>1363</v>
      </c>
      <c r="C390" s="60" t="s">
        <v>2306</v>
      </c>
      <c r="D390" s="60" t="s">
        <v>399</v>
      </c>
      <c r="E390" s="60">
        <v>1</v>
      </c>
      <c r="F390" s="60" t="s">
        <v>2310</v>
      </c>
    </row>
    <row r="391" spans="1:6" ht="14.25" customHeight="1" x14ac:dyDescent="0.2">
      <c r="A391" s="18" t="s">
        <v>2311</v>
      </c>
      <c r="B391" s="60" t="s">
        <v>2313</v>
      </c>
      <c r="C391" s="60" t="s">
        <v>2315</v>
      </c>
      <c r="D391" s="60">
        <v>2</v>
      </c>
      <c r="E391" s="60">
        <v>2</v>
      </c>
      <c r="F391" s="60" t="s">
        <v>142</v>
      </c>
    </row>
    <row r="392" spans="1:6" ht="14.25" customHeight="1" x14ac:dyDescent="0.2">
      <c r="A392" s="18" t="s">
        <v>2319</v>
      </c>
      <c r="B392" s="60">
        <v>7</v>
      </c>
      <c r="C392" s="60" t="s">
        <v>108</v>
      </c>
      <c r="D392" s="60">
        <v>2</v>
      </c>
      <c r="E392" s="60">
        <v>3</v>
      </c>
      <c r="F392" s="60">
        <v>7</v>
      </c>
    </row>
    <row r="393" spans="1:6" ht="14.25" customHeight="1" x14ac:dyDescent="0.2">
      <c r="A393" s="18" t="s">
        <v>2325</v>
      </c>
      <c r="B393" s="60">
        <v>-99</v>
      </c>
      <c r="C393" s="60">
        <v>2</v>
      </c>
      <c r="D393" s="60">
        <v>-99</v>
      </c>
      <c r="E393" s="60" t="s">
        <v>101</v>
      </c>
      <c r="F393" s="60">
        <v>-99</v>
      </c>
    </row>
    <row r="394" spans="1:6" ht="14.25" customHeight="1" x14ac:dyDescent="0.2">
      <c r="A394" s="18" t="s">
        <v>2328</v>
      </c>
      <c r="B394" s="60">
        <v>-99</v>
      </c>
      <c r="C394" s="60" t="s">
        <v>2330</v>
      </c>
      <c r="D394" s="60">
        <v>2</v>
      </c>
      <c r="E394" s="60" t="s">
        <v>1719</v>
      </c>
      <c r="F394" s="60">
        <v>6</v>
      </c>
    </row>
    <row r="395" spans="1:6" ht="14.25" customHeight="1" x14ac:dyDescent="0.2">
      <c r="A395" s="18" t="s">
        <v>2334</v>
      </c>
      <c r="B395" s="60" t="s">
        <v>2336</v>
      </c>
      <c r="C395" s="60" t="s">
        <v>2339</v>
      </c>
      <c r="D395" s="60" t="s">
        <v>2047</v>
      </c>
      <c r="E395" s="60">
        <v>2</v>
      </c>
      <c r="F395" s="60" t="s">
        <v>101</v>
      </c>
    </row>
    <row r="396" spans="1:6" ht="14.25" customHeight="1" x14ac:dyDescent="0.2">
      <c r="A396" s="18" t="s">
        <v>2343</v>
      </c>
      <c r="B396" s="60" t="s">
        <v>2337</v>
      </c>
      <c r="C396" s="60" t="s">
        <v>2346</v>
      </c>
      <c r="D396" s="60" t="s">
        <v>2348</v>
      </c>
      <c r="E396" s="60">
        <v>12</v>
      </c>
      <c r="F396" s="60">
        <v>6</v>
      </c>
    </row>
    <row r="397" spans="1:6" ht="14.25" customHeight="1" x14ac:dyDescent="0.2">
      <c r="A397" s="18" t="s">
        <v>2351</v>
      </c>
      <c r="B397" s="60" t="s">
        <v>101</v>
      </c>
      <c r="C397" s="60" t="s">
        <v>511</v>
      </c>
      <c r="D397" s="60">
        <v>-99</v>
      </c>
      <c r="E397" s="60">
        <v>-99</v>
      </c>
      <c r="F397" s="60" t="s">
        <v>1127</v>
      </c>
    </row>
    <row r="398" spans="1:6" ht="14.25" customHeight="1" x14ac:dyDescent="0.2">
      <c r="A398" s="18" t="s">
        <v>2355</v>
      </c>
      <c r="B398" s="60">
        <v>-999</v>
      </c>
      <c r="C398" s="60"/>
      <c r="D398" s="60"/>
      <c r="E398" s="60">
        <v>10</v>
      </c>
      <c r="F398" s="60">
        <v>7</v>
      </c>
    </row>
    <row r="399" spans="1:6" ht="14.25" customHeight="1" x14ac:dyDescent="0.2">
      <c r="A399" s="18" t="s">
        <v>2359</v>
      </c>
      <c r="B399" s="60">
        <v>-99</v>
      </c>
      <c r="C399" s="60" t="s">
        <v>125</v>
      </c>
      <c r="D399" s="60">
        <v>-99</v>
      </c>
      <c r="E399" s="60">
        <v>-99</v>
      </c>
      <c r="F399" s="60">
        <v>-99</v>
      </c>
    </row>
    <row r="400" spans="1:6" ht="14.25" customHeight="1" x14ac:dyDescent="0.2">
      <c r="A400" s="18" t="s">
        <v>2361</v>
      </c>
      <c r="B400" s="60">
        <v>-99</v>
      </c>
      <c r="C400" s="60">
        <v>-99</v>
      </c>
      <c r="D400" s="60">
        <v>-99</v>
      </c>
      <c r="E400" s="60">
        <v>-99</v>
      </c>
      <c r="F400" s="60">
        <v>-99</v>
      </c>
    </row>
    <row r="401" spans="1:6" ht="14.25" customHeight="1" x14ac:dyDescent="0.2">
      <c r="A401" s="18" t="s">
        <v>2362</v>
      </c>
      <c r="B401" s="60" t="s">
        <v>159</v>
      </c>
      <c r="C401" s="60" t="s">
        <v>1053</v>
      </c>
      <c r="D401" s="60">
        <v>3</v>
      </c>
      <c r="E401" s="60" t="s">
        <v>101</v>
      </c>
      <c r="F401" s="60">
        <v>8</v>
      </c>
    </row>
    <row r="402" spans="1:6" ht="14.25" customHeight="1" x14ac:dyDescent="0.2">
      <c r="A402" s="18" t="s">
        <v>2368</v>
      </c>
      <c r="B402" s="60" t="s">
        <v>2370</v>
      </c>
      <c r="C402" s="60" t="s">
        <v>2372</v>
      </c>
      <c r="D402" s="60">
        <v>2</v>
      </c>
      <c r="E402" s="60">
        <v>-999</v>
      </c>
      <c r="F402" s="60">
        <v>7</v>
      </c>
    </row>
    <row r="403" spans="1:6" ht="14.25" customHeight="1" x14ac:dyDescent="0.2">
      <c r="A403" s="18" t="s">
        <v>2375</v>
      </c>
      <c r="B403" s="60">
        <v>-99</v>
      </c>
      <c r="C403" s="60">
        <v>-99</v>
      </c>
      <c r="D403" s="60">
        <v>-99</v>
      </c>
      <c r="E403" s="60">
        <v>-99</v>
      </c>
      <c r="F403" s="60">
        <v>-99</v>
      </c>
    </row>
    <row r="404" spans="1:6" ht="14.25" customHeight="1" x14ac:dyDescent="0.2">
      <c r="A404" s="18" t="s">
        <v>2376</v>
      </c>
      <c r="B404" s="60" t="s">
        <v>319</v>
      </c>
      <c r="C404" s="60" t="s">
        <v>125</v>
      </c>
      <c r="D404" s="60">
        <v>2</v>
      </c>
      <c r="E404" s="60">
        <v>8</v>
      </c>
      <c r="F404" s="60">
        <v>13</v>
      </c>
    </row>
    <row r="405" spans="1:6" ht="14.25" customHeight="1" x14ac:dyDescent="0.2">
      <c r="A405" s="18" t="s">
        <v>2381</v>
      </c>
      <c r="B405" s="60">
        <v>2</v>
      </c>
      <c r="C405" s="60" t="s">
        <v>125</v>
      </c>
      <c r="D405" s="60"/>
      <c r="E405" s="60" t="s">
        <v>649</v>
      </c>
      <c r="F405" s="60">
        <v>8</v>
      </c>
    </row>
    <row r="406" spans="1:6" ht="14.25" customHeight="1" x14ac:dyDescent="0.2">
      <c r="A406" s="18" t="s">
        <v>2388</v>
      </c>
      <c r="B406" s="60">
        <v>-99</v>
      </c>
      <c r="C406" s="60">
        <v>-99</v>
      </c>
      <c r="D406" s="60">
        <v>-99</v>
      </c>
      <c r="E406" s="60">
        <v>-99</v>
      </c>
      <c r="F406" s="60">
        <v>-99</v>
      </c>
    </row>
    <row r="407" spans="1:6" ht="14.25" customHeight="1" x14ac:dyDescent="0.2">
      <c r="A407" s="18" t="s">
        <v>2389</v>
      </c>
      <c r="B407" s="60" t="s">
        <v>101</v>
      </c>
      <c r="C407" s="60" t="s">
        <v>426</v>
      </c>
      <c r="D407" s="60">
        <v>-999</v>
      </c>
      <c r="E407" s="60" t="s">
        <v>101</v>
      </c>
      <c r="F407" s="60">
        <v>12</v>
      </c>
    </row>
    <row r="408" spans="1:6" ht="14.25" customHeight="1" x14ac:dyDescent="0.2">
      <c r="A408" s="18" t="s">
        <v>2394</v>
      </c>
      <c r="B408" s="60" t="s">
        <v>2396</v>
      </c>
      <c r="C408" s="60">
        <v>-999</v>
      </c>
      <c r="D408" s="60">
        <v>-999</v>
      </c>
      <c r="E408" s="60" t="s">
        <v>1127</v>
      </c>
      <c r="F408" s="60" t="s">
        <v>787</v>
      </c>
    </row>
    <row r="409" spans="1:6" ht="14.25" customHeight="1" x14ac:dyDescent="0.2">
      <c r="A409" s="18" t="s">
        <v>2401</v>
      </c>
      <c r="B409" s="60" t="s">
        <v>1075</v>
      </c>
      <c r="C409" s="60" t="s">
        <v>166</v>
      </c>
      <c r="D409" s="60">
        <v>-999</v>
      </c>
      <c r="E409" s="60" t="s">
        <v>101</v>
      </c>
      <c r="F409" s="60">
        <v>8</v>
      </c>
    </row>
    <row r="410" spans="1:6" ht="14.25" customHeight="1" x14ac:dyDescent="0.2">
      <c r="A410" s="18" t="s">
        <v>2407</v>
      </c>
      <c r="B410" s="60">
        <v>-99</v>
      </c>
      <c r="C410" s="60">
        <v>-99</v>
      </c>
      <c r="D410" s="60">
        <v>-99</v>
      </c>
      <c r="E410" s="60">
        <v>-99</v>
      </c>
      <c r="F410" s="60">
        <v>-99</v>
      </c>
    </row>
    <row r="411" spans="1:6" ht="14.25" customHeight="1" x14ac:dyDescent="0.2">
      <c r="A411" s="18" t="s">
        <v>2408</v>
      </c>
      <c r="B411" s="60">
        <v>-999</v>
      </c>
      <c r="C411" s="60" t="s">
        <v>2411</v>
      </c>
      <c r="D411" s="60">
        <v>2</v>
      </c>
      <c r="E411" s="60" t="s">
        <v>1127</v>
      </c>
      <c r="F411" s="60" t="s">
        <v>724</v>
      </c>
    </row>
    <row r="412" spans="1:6" ht="14.25" customHeight="1" x14ac:dyDescent="0.2">
      <c r="A412" s="18" t="s">
        <v>2415</v>
      </c>
      <c r="B412" s="60">
        <v>-99</v>
      </c>
      <c r="C412" s="60">
        <v>-99</v>
      </c>
      <c r="D412" s="60">
        <v>-99</v>
      </c>
      <c r="E412" s="60">
        <v>-99</v>
      </c>
      <c r="F412" s="60">
        <v>-99</v>
      </c>
    </row>
    <row r="413" spans="1:6" ht="14.25" customHeight="1" x14ac:dyDescent="0.2">
      <c r="A413" s="18" t="s">
        <v>2416</v>
      </c>
      <c r="B413" s="60">
        <v>-99</v>
      </c>
      <c r="C413" s="60">
        <v>-99</v>
      </c>
      <c r="D413" s="60">
        <v>-99</v>
      </c>
      <c r="E413" s="60">
        <v>-99</v>
      </c>
      <c r="F413" s="60">
        <v>-99</v>
      </c>
    </row>
    <row r="414" spans="1:6" ht="14.25" customHeight="1" x14ac:dyDescent="0.2">
      <c r="A414" s="18" t="s">
        <v>2417</v>
      </c>
      <c r="B414" s="60" t="s">
        <v>101</v>
      </c>
      <c r="C414" s="60" t="s">
        <v>630</v>
      </c>
      <c r="D414" s="60" t="s">
        <v>504</v>
      </c>
      <c r="E414" s="60" t="s">
        <v>101</v>
      </c>
      <c r="F414" s="60">
        <v>6</v>
      </c>
    </row>
    <row r="415" spans="1:6" ht="14.25" customHeight="1" x14ac:dyDescent="0.2">
      <c r="A415" s="18" t="s">
        <v>2423</v>
      </c>
      <c r="B415" s="60">
        <v>-999</v>
      </c>
      <c r="C415" s="60" t="s">
        <v>2426</v>
      </c>
      <c r="D415" s="60" t="s">
        <v>399</v>
      </c>
      <c r="E415" s="60" t="s">
        <v>152</v>
      </c>
      <c r="F415" s="60">
        <v>13</v>
      </c>
    </row>
    <row r="416" spans="1:6" ht="14.25" customHeight="1" x14ac:dyDescent="0.2">
      <c r="A416" s="18" t="s">
        <v>2429</v>
      </c>
      <c r="B416" s="60">
        <v>6</v>
      </c>
      <c r="C416" s="60" t="s">
        <v>426</v>
      </c>
      <c r="D416" s="60">
        <v>-999</v>
      </c>
      <c r="E416" s="60">
        <v>2</v>
      </c>
      <c r="F416" s="60">
        <v>13</v>
      </c>
    </row>
    <row r="417" spans="1:6" ht="14.25" customHeight="1" x14ac:dyDescent="0.2">
      <c r="A417" s="18" t="s">
        <v>2434</v>
      </c>
      <c r="B417" s="60" t="s">
        <v>821</v>
      </c>
      <c r="C417" s="60" t="s">
        <v>2437</v>
      </c>
      <c r="D417" s="60" t="s">
        <v>1540</v>
      </c>
      <c r="E417" s="60" t="s">
        <v>101</v>
      </c>
      <c r="F417" s="60">
        <v>6</v>
      </c>
    </row>
    <row r="418" spans="1:6" ht="14.25" customHeight="1" x14ac:dyDescent="0.2">
      <c r="A418" s="18" t="s">
        <v>2441</v>
      </c>
      <c r="B418" s="60">
        <v>6</v>
      </c>
      <c r="C418" s="60">
        <v>-99</v>
      </c>
      <c r="D418" s="60">
        <v>-99</v>
      </c>
      <c r="E418" s="60">
        <v>-99</v>
      </c>
      <c r="F418" s="60">
        <v>-99</v>
      </c>
    </row>
    <row r="419" spans="1:6" ht="14.25" customHeight="1" x14ac:dyDescent="0.2">
      <c r="A419" s="18" t="s">
        <v>2442</v>
      </c>
      <c r="B419" s="60">
        <v>-999</v>
      </c>
      <c r="C419" s="60" t="s">
        <v>2444</v>
      </c>
      <c r="D419" s="60" t="s">
        <v>655</v>
      </c>
      <c r="E419" s="60">
        <v>-99</v>
      </c>
      <c r="F419" s="60">
        <v>-99</v>
      </c>
    </row>
    <row r="420" spans="1:6" ht="14.25" customHeight="1" x14ac:dyDescent="0.2">
      <c r="A420" s="18" t="s">
        <v>2446</v>
      </c>
      <c r="B420" s="60">
        <v>-999</v>
      </c>
      <c r="C420" s="60" t="s">
        <v>2449</v>
      </c>
      <c r="D420" s="60" t="s">
        <v>350</v>
      </c>
      <c r="E420" s="60">
        <v>-99</v>
      </c>
      <c r="F420" s="60">
        <v>-99</v>
      </c>
    </row>
    <row r="421" spans="1:6" ht="14.25" customHeight="1" x14ac:dyDescent="0.2">
      <c r="A421" s="18" t="s">
        <v>2451</v>
      </c>
      <c r="B421" s="60" t="s">
        <v>101</v>
      </c>
      <c r="C421" s="60">
        <v>-999</v>
      </c>
      <c r="D421" s="60">
        <v>2</v>
      </c>
      <c r="E421" s="60" t="s">
        <v>421</v>
      </c>
      <c r="F421" s="60" t="s">
        <v>101</v>
      </c>
    </row>
    <row r="422" spans="1:6" ht="14.25" customHeight="1" x14ac:dyDescent="0.2">
      <c r="A422" s="18" t="s">
        <v>2456</v>
      </c>
      <c r="B422" s="60" t="s">
        <v>159</v>
      </c>
      <c r="C422" s="60"/>
      <c r="D422" s="60"/>
      <c r="E422" s="60" t="s">
        <v>101</v>
      </c>
      <c r="F422" s="60" t="s">
        <v>1874</v>
      </c>
    </row>
    <row r="423" spans="1:6" ht="14.25" customHeight="1" x14ac:dyDescent="0.2">
      <c r="A423" s="18" t="s">
        <v>2462</v>
      </c>
      <c r="B423" s="60">
        <v>-99</v>
      </c>
      <c r="C423" s="60">
        <v>-99</v>
      </c>
      <c r="D423" s="60">
        <v>-99</v>
      </c>
      <c r="E423" s="60">
        <v>-99</v>
      </c>
      <c r="F423" s="60">
        <v>-99</v>
      </c>
    </row>
    <row r="424" spans="1:6" ht="14.25" customHeight="1" x14ac:dyDescent="0.2">
      <c r="A424" s="18" t="s">
        <v>2463</v>
      </c>
      <c r="B424" s="60">
        <v>-99</v>
      </c>
      <c r="C424" s="60">
        <v>-99</v>
      </c>
      <c r="D424" s="60">
        <v>-99</v>
      </c>
      <c r="E424" s="60">
        <v>-99</v>
      </c>
      <c r="F424" s="60">
        <v>-99</v>
      </c>
    </row>
    <row r="425" spans="1:6" ht="14.25" customHeight="1" x14ac:dyDescent="0.2">
      <c r="A425" s="18" t="s">
        <v>2464</v>
      </c>
      <c r="B425" s="60">
        <v>1</v>
      </c>
      <c r="C425" s="60" t="s">
        <v>125</v>
      </c>
      <c r="D425" s="60">
        <v>-999</v>
      </c>
      <c r="E425" s="60" t="s">
        <v>80</v>
      </c>
      <c r="F425" s="60">
        <v>13</v>
      </c>
    </row>
    <row r="426" spans="1:6" ht="14.25" customHeight="1" x14ac:dyDescent="0.2">
      <c r="A426" s="18" t="s">
        <v>2468</v>
      </c>
      <c r="B426" s="60" t="s">
        <v>159</v>
      </c>
      <c r="C426" s="60">
        <v>-999</v>
      </c>
      <c r="D426" s="60">
        <v>-999</v>
      </c>
      <c r="E426" s="60" t="s">
        <v>101</v>
      </c>
      <c r="F426" s="60">
        <v>6</v>
      </c>
    </row>
    <row r="427" spans="1:6" ht="14.25" customHeight="1" x14ac:dyDescent="0.2">
      <c r="A427" s="18" t="s">
        <v>2472</v>
      </c>
      <c r="B427" s="60">
        <v>2</v>
      </c>
      <c r="C427" s="60" t="s">
        <v>2475</v>
      </c>
      <c r="D427" s="60" t="s">
        <v>655</v>
      </c>
      <c r="E427" s="60" t="s">
        <v>421</v>
      </c>
      <c r="F427" s="60" t="s">
        <v>2479</v>
      </c>
    </row>
    <row r="428" spans="1:6" ht="14.25" customHeight="1" x14ac:dyDescent="0.2">
      <c r="A428" s="18" t="s">
        <v>2480</v>
      </c>
      <c r="B428" s="60">
        <v>-99</v>
      </c>
      <c r="C428" s="60">
        <v>-99</v>
      </c>
      <c r="D428" s="60">
        <v>-99</v>
      </c>
      <c r="E428" s="60">
        <v>-99</v>
      </c>
      <c r="F428" s="60">
        <v>-99</v>
      </c>
    </row>
    <row r="429" spans="1:6" ht="14.25" customHeight="1" x14ac:dyDescent="0.2">
      <c r="A429" s="18" t="s">
        <v>2485</v>
      </c>
      <c r="B429" s="60">
        <v>1</v>
      </c>
      <c r="C429" s="60">
        <v>-999</v>
      </c>
      <c r="D429" s="60">
        <v>2</v>
      </c>
      <c r="E429" s="60" t="s">
        <v>101</v>
      </c>
      <c r="F429" s="60">
        <v>13</v>
      </c>
    </row>
    <row r="430" spans="1:6" ht="14.25" customHeight="1" x14ac:dyDescent="0.2">
      <c r="A430" s="18" t="s">
        <v>2490</v>
      </c>
      <c r="B430" s="60" t="s">
        <v>2492</v>
      </c>
      <c r="C430" s="60" t="s">
        <v>1141</v>
      </c>
      <c r="D430" s="60">
        <v>2</v>
      </c>
      <c r="E430" s="60" t="s">
        <v>101</v>
      </c>
      <c r="F430" s="60" t="s">
        <v>133</v>
      </c>
    </row>
    <row r="431" spans="1:6" ht="14.25" customHeight="1" x14ac:dyDescent="0.2">
      <c r="A431" s="18" t="s">
        <v>2497</v>
      </c>
      <c r="B431" s="60" t="s">
        <v>900</v>
      </c>
      <c r="C431" s="60" t="s">
        <v>2500</v>
      </c>
      <c r="D431" s="60">
        <v>-999</v>
      </c>
      <c r="E431" s="60" t="s">
        <v>639</v>
      </c>
      <c r="F431" s="60" t="s">
        <v>1175</v>
      </c>
    </row>
    <row r="432" spans="1:6" ht="14.25" customHeight="1" x14ac:dyDescent="0.2">
      <c r="A432" s="18" t="s">
        <v>2503</v>
      </c>
      <c r="B432" s="60" t="s">
        <v>516</v>
      </c>
      <c r="C432" s="60" t="s">
        <v>2506</v>
      </c>
      <c r="D432" s="60">
        <v>2</v>
      </c>
      <c r="E432" s="60" t="s">
        <v>101</v>
      </c>
      <c r="F432" s="60" t="s">
        <v>471</v>
      </c>
    </row>
    <row r="433" spans="1:6" ht="14.25" customHeight="1" x14ac:dyDescent="0.2">
      <c r="A433" s="18" t="s">
        <v>2510</v>
      </c>
      <c r="B433" s="60">
        <v>6</v>
      </c>
      <c r="C433" s="60" t="s">
        <v>108</v>
      </c>
      <c r="D433" s="60" t="s">
        <v>504</v>
      </c>
      <c r="E433" s="60" t="s">
        <v>2515</v>
      </c>
      <c r="F433" s="60" t="s">
        <v>633</v>
      </c>
    </row>
    <row r="434" spans="1:6" ht="14.25" customHeight="1" x14ac:dyDescent="0.2">
      <c r="A434" s="18" t="s">
        <v>2517</v>
      </c>
      <c r="B434" s="60">
        <v>6</v>
      </c>
      <c r="C434" s="60" t="s">
        <v>2520</v>
      </c>
      <c r="D434" s="60">
        <v>2</v>
      </c>
      <c r="E434" s="60" t="s">
        <v>101</v>
      </c>
      <c r="F434" s="60">
        <v>6</v>
      </c>
    </row>
    <row r="435" spans="1:6" ht="14.25" customHeight="1" x14ac:dyDescent="0.2">
      <c r="A435" s="18" t="s">
        <v>2524</v>
      </c>
      <c r="B435" s="60" t="s">
        <v>2526</v>
      </c>
      <c r="C435" s="60" t="s">
        <v>108</v>
      </c>
      <c r="D435" s="60">
        <v>2</v>
      </c>
      <c r="E435" s="60" t="s">
        <v>80</v>
      </c>
      <c r="F435" s="60">
        <v>12</v>
      </c>
    </row>
    <row r="436" spans="1:6" ht="14.25" customHeight="1" x14ac:dyDescent="0.2">
      <c r="A436" s="18" t="s">
        <v>2531</v>
      </c>
      <c r="B436" s="60" t="s">
        <v>2533</v>
      </c>
      <c r="C436" s="60" t="s">
        <v>1059</v>
      </c>
      <c r="D436" s="60">
        <v>-99</v>
      </c>
      <c r="E436" s="60" t="s">
        <v>1127</v>
      </c>
      <c r="F436" s="60">
        <v>6</v>
      </c>
    </row>
    <row r="437" spans="1:6" ht="14.25" customHeight="1" x14ac:dyDescent="0.2">
      <c r="A437" s="18" t="s">
        <v>2537</v>
      </c>
      <c r="B437" s="60">
        <v>2</v>
      </c>
      <c r="C437" s="60">
        <v>-999</v>
      </c>
      <c r="D437" s="60">
        <v>2</v>
      </c>
      <c r="E437" s="60" t="s">
        <v>2541</v>
      </c>
      <c r="F437" s="60" t="s">
        <v>101</v>
      </c>
    </row>
    <row r="438" spans="1:6" ht="14.25" customHeight="1" x14ac:dyDescent="0.2">
      <c r="A438" s="18" t="s">
        <v>2543</v>
      </c>
      <c r="B438" s="60" t="s">
        <v>319</v>
      </c>
      <c r="C438" s="60" t="s">
        <v>108</v>
      </c>
      <c r="D438" s="60" t="s">
        <v>504</v>
      </c>
      <c r="E438" s="60" t="s">
        <v>63</v>
      </c>
      <c r="F438" s="60" t="s">
        <v>787</v>
      </c>
    </row>
    <row r="439" spans="1:6" ht="14.25" customHeight="1" x14ac:dyDescent="0.2">
      <c r="A439" s="18" t="s">
        <v>2549</v>
      </c>
      <c r="B439" s="60">
        <v>-99</v>
      </c>
      <c r="C439" s="60" t="s">
        <v>1053</v>
      </c>
      <c r="D439" s="60" t="s">
        <v>1053</v>
      </c>
      <c r="E439" s="60" t="s">
        <v>101</v>
      </c>
      <c r="F439" s="60" t="s">
        <v>421</v>
      </c>
    </row>
    <row r="440" spans="1:6" ht="14.25" customHeight="1" x14ac:dyDescent="0.2">
      <c r="A440" s="18" t="s">
        <v>2554</v>
      </c>
      <c r="B440" s="60">
        <v>-99</v>
      </c>
      <c r="C440" s="60" t="s">
        <v>1141</v>
      </c>
      <c r="D440" s="60" t="s">
        <v>1584</v>
      </c>
      <c r="E440" s="60" t="s">
        <v>2558</v>
      </c>
      <c r="F440" s="60">
        <v>7</v>
      </c>
    </row>
    <row r="441" spans="1:6" ht="14.25" customHeight="1" x14ac:dyDescent="0.2">
      <c r="A441" s="18" t="s">
        <v>2560</v>
      </c>
      <c r="B441" s="60" t="s">
        <v>2562</v>
      </c>
      <c r="C441" s="60" t="s">
        <v>2500</v>
      </c>
      <c r="D441" s="60" t="s">
        <v>655</v>
      </c>
      <c r="E441" s="60">
        <v>-99</v>
      </c>
      <c r="F441" s="60" t="s">
        <v>2566</v>
      </c>
    </row>
    <row r="442" spans="1:6" ht="14.25" customHeight="1" x14ac:dyDescent="0.2">
      <c r="A442" s="18" t="s">
        <v>2569</v>
      </c>
      <c r="B442" s="60">
        <v>1</v>
      </c>
      <c r="C442" s="60" t="s">
        <v>2572</v>
      </c>
      <c r="D442" s="60" t="s">
        <v>108</v>
      </c>
      <c r="E442" s="60" t="s">
        <v>152</v>
      </c>
      <c r="F442" s="60">
        <v>12</v>
      </c>
    </row>
    <row r="443" spans="1:6" ht="14.25" customHeight="1" x14ac:dyDescent="0.2">
      <c r="A443" s="18" t="s">
        <v>2576</v>
      </c>
      <c r="B443" s="60" t="s">
        <v>217</v>
      </c>
      <c r="C443" s="60" t="s">
        <v>2579</v>
      </c>
      <c r="D443" s="60">
        <v>2</v>
      </c>
      <c r="E443" s="60">
        <v>4</v>
      </c>
      <c r="F443" s="60" t="s">
        <v>287</v>
      </c>
    </row>
    <row r="444" spans="1:6" ht="14.25" customHeight="1" x14ac:dyDescent="0.2">
      <c r="A444" s="18" t="s">
        <v>2583</v>
      </c>
      <c r="B444" s="60" t="s">
        <v>159</v>
      </c>
      <c r="C444" s="60">
        <v>12</v>
      </c>
      <c r="D444" s="60">
        <v>2</v>
      </c>
      <c r="E444" s="60" t="s">
        <v>101</v>
      </c>
      <c r="F444" s="60">
        <v>12</v>
      </c>
    </row>
    <row r="445" spans="1:6" ht="14.25" customHeight="1" x14ac:dyDescent="0.2">
      <c r="A445" s="18" t="s">
        <v>2589</v>
      </c>
      <c r="B445" s="60">
        <v>-999</v>
      </c>
      <c r="C445" s="60">
        <v>-99</v>
      </c>
      <c r="D445" s="60">
        <v>-99</v>
      </c>
      <c r="E445" s="60">
        <v>-99</v>
      </c>
      <c r="F445" s="60">
        <v>13</v>
      </c>
    </row>
    <row r="446" spans="1:6" ht="14.25" customHeight="1" x14ac:dyDescent="0.2">
      <c r="A446" s="18" t="s">
        <v>2590</v>
      </c>
      <c r="B446" s="60">
        <v>2</v>
      </c>
      <c r="C446" s="60">
        <v>2</v>
      </c>
      <c r="D446" s="60">
        <v>2</v>
      </c>
      <c r="E446" s="60" t="s">
        <v>101</v>
      </c>
      <c r="F446" s="60" t="s">
        <v>133</v>
      </c>
    </row>
    <row r="447" spans="1:6" ht="14.25" customHeight="1" x14ac:dyDescent="0.2">
      <c r="A447" s="18" t="s">
        <v>2596</v>
      </c>
      <c r="B447" s="60" t="s">
        <v>2598</v>
      </c>
      <c r="C447" s="60" t="s">
        <v>2140</v>
      </c>
      <c r="D447" s="60">
        <v>2</v>
      </c>
      <c r="E447" s="60">
        <v>-99</v>
      </c>
      <c r="F447" s="60" t="s">
        <v>1175</v>
      </c>
    </row>
    <row r="448" spans="1:6" ht="14.25" customHeight="1" x14ac:dyDescent="0.2">
      <c r="A448" s="18" t="s">
        <v>2602</v>
      </c>
      <c r="B448" s="60" t="s">
        <v>509</v>
      </c>
      <c r="C448" s="60" t="s">
        <v>2605</v>
      </c>
      <c r="D448" s="60" t="s">
        <v>655</v>
      </c>
      <c r="E448" s="60" t="s">
        <v>2541</v>
      </c>
      <c r="F448" s="60" t="s">
        <v>969</v>
      </c>
    </row>
    <row r="449" spans="1:6" ht="14.25" customHeight="1" x14ac:dyDescent="0.2">
      <c r="A449" s="18" t="s">
        <v>2609</v>
      </c>
      <c r="B449" s="60">
        <v>6</v>
      </c>
      <c r="C449" s="60">
        <v>-99</v>
      </c>
      <c r="D449" s="60">
        <v>-99</v>
      </c>
      <c r="E449" s="60">
        <v>-99</v>
      </c>
      <c r="F449" s="60">
        <v>-99</v>
      </c>
    </row>
    <row r="450" spans="1:6" ht="14.25" customHeight="1" x14ac:dyDescent="0.2">
      <c r="A450" s="18" t="s">
        <v>2612</v>
      </c>
      <c r="B450" s="60">
        <v>-99</v>
      </c>
      <c r="C450" s="60" t="s">
        <v>426</v>
      </c>
      <c r="D450" s="60">
        <v>2</v>
      </c>
      <c r="E450" s="60" t="s">
        <v>101</v>
      </c>
      <c r="F450" s="60">
        <v>-99</v>
      </c>
    </row>
    <row r="451" spans="1:6" ht="14.25" customHeight="1" x14ac:dyDescent="0.2">
      <c r="A451" s="18" t="s">
        <v>2617</v>
      </c>
      <c r="B451" s="60" t="s">
        <v>59</v>
      </c>
      <c r="C451" s="60" t="s">
        <v>1258</v>
      </c>
      <c r="D451" s="60">
        <v>2</v>
      </c>
      <c r="E451" s="60">
        <v>-99</v>
      </c>
      <c r="F451" s="60" t="s">
        <v>471</v>
      </c>
    </row>
    <row r="452" spans="1:6" ht="14.25" customHeight="1" x14ac:dyDescent="0.2">
      <c r="A452" s="18" t="s">
        <v>2622</v>
      </c>
      <c r="B452" s="60" t="s">
        <v>2624</v>
      </c>
      <c r="C452" s="60" t="s">
        <v>1590</v>
      </c>
      <c r="D452" s="60">
        <v>-999</v>
      </c>
      <c r="E452" s="60" t="s">
        <v>101</v>
      </c>
      <c r="F452" s="60" t="s">
        <v>101</v>
      </c>
    </row>
    <row r="453" spans="1:6" ht="14.25" customHeight="1" x14ac:dyDescent="0.2">
      <c r="A453" s="18" t="s">
        <v>2628</v>
      </c>
      <c r="B453" s="60" t="s">
        <v>1304</v>
      </c>
      <c r="C453" s="60" t="s">
        <v>1141</v>
      </c>
      <c r="D453" s="60" t="s">
        <v>108</v>
      </c>
      <c r="E453" s="60">
        <v>1</v>
      </c>
      <c r="F453" s="60" t="s">
        <v>101</v>
      </c>
    </row>
    <row r="454" spans="1:6" ht="14.25" customHeight="1" x14ac:dyDescent="0.2">
      <c r="A454" s="18" t="s">
        <v>2634</v>
      </c>
      <c r="B454" s="60">
        <v>-999</v>
      </c>
      <c r="C454" s="60">
        <v>-999</v>
      </c>
      <c r="D454" s="60">
        <v>-999</v>
      </c>
      <c r="E454" s="60" t="s">
        <v>2639</v>
      </c>
      <c r="F454" s="60" t="s">
        <v>2641</v>
      </c>
    </row>
    <row r="455" spans="1:6" ht="14.25" customHeight="1" x14ac:dyDescent="0.2">
      <c r="A455" s="18" t="s">
        <v>2642</v>
      </c>
      <c r="B455" s="60">
        <v>6</v>
      </c>
      <c r="C455" s="60" t="s">
        <v>1091</v>
      </c>
      <c r="D455" s="60" t="s">
        <v>655</v>
      </c>
      <c r="E455" s="60" t="s">
        <v>2646</v>
      </c>
      <c r="F455" s="60">
        <v>7</v>
      </c>
    </row>
    <row r="456" spans="1:6" ht="14.25" customHeight="1" x14ac:dyDescent="0.2">
      <c r="A456" s="18" t="s">
        <v>2648</v>
      </c>
      <c r="B456" s="60">
        <v>-99</v>
      </c>
      <c r="C456" s="60" t="s">
        <v>2650</v>
      </c>
      <c r="D456" s="60" t="s">
        <v>1053</v>
      </c>
      <c r="E456" s="60">
        <v>6</v>
      </c>
      <c r="F456" s="60">
        <v>12</v>
      </c>
    </row>
    <row r="457" spans="1:6" ht="14.25" customHeight="1" x14ac:dyDescent="0.2">
      <c r="A457" s="18" t="s">
        <v>2656</v>
      </c>
      <c r="B457" s="60" t="s">
        <v>1840</v>
      </c>
      <c r="C457" s="60">
        <v>2</v>
      </c>
      <c r="D457" s="60" t="s">
        <v>1053</v>
      </c>
      <c r="E457" s="60" t="s">
        <v>838</v>
      </c>
      <c r="F457" s="60">
        <v>8</v>
      </c>
    </row>
    <row r="458" spans="1:6" ht="14.25" customHeight="1" x14ac:dyDescent="0.2">
      <c r="A458" s="18" t="s">
        <v>2662</v>
      </c>
      <c r="B458" s="60" t="s">
        <v>2664</v>
      </c>
      <c r="C458" s="60">
        <v>-999</v>
      </c>
      <c r="D458" s="60">
        <v>-999</v>
      </c>
      <c r="E458" s="60" t="s">
        <v>101</v>
      </c>
      <c r="F458" s="60">
        <v>8</v>
      </c>
    </row>
    <row r="459" spans="1:6" ht="14.25" customHeight="1" x14ac:dyDescent="0.2">
      <c r="A459" s="18" t="s">
        <v>2667</v>
      </c>
      <c r="B459" s="60" t="s">
        <v>2669</v>
      </c>
      <c r="C459" s="60" t="s">
        <v>511</v>
      </c>
      <c r="D459" s="60" t="s">
        <v>356</v>
      </c>
      <c r="E459" s="60">
        <v>2</v>
      </c>
      <c r="F459" s="60">
        <v>6</v>
      </c>
    </row>
    <row r="460" spans="1:6" ht="14.25" customHeight="1" x14ac:dyDescent="0.2">
      <c r="A460" s="18" t="s">
        <v>2674</v>
      </c>
      <c r="B460" s="60" t="s">
        <v>509</v>
      </c>
      <c r="C460" s="60" t="s">
        <v>2677</v>
      </c>
      <c r="D460" s="60">
        <v>2</v>
      </c>
      <c r="E460" s="60" t="s">
        <v>80</v>
      </c>
      <c r="F460" s="60">
        <v>12</v>
      </c>
    </row>
    <row r="461" spans="1:6" ht="14.25" customHeight="1" x14ac:dyDescent="0.2">
      <c r="A461" s="18" t="s">
        <v>2681</v>
      </c>
      <c r="B461" s="60">
        <v>6</v>
      </c>
      <c r="C461" s="60" t="s">
        <v>843</v>
      </c>
      <c r="D461" s="60" t="s">
        <v>2684</v>
      </c>
      <c r="E461" s="60" t="s">
        <v>101</v>
      </c>
      <c r="F461" s="60">
        <v>6</v>
      </c>
    </row>
    <row r="462" spans="1:6" ht="14.25" customHeight="1" x14ac:dyDescent="0.2">
      <c r="A462" s="18" t="s">
        <v>2687</v>
      </c>
      <c r="B462" s="60">
        <v>2</v>
      </c>
      <c r="C462" s="60">
        <v>2</v>
      </c>
      <c r="D462" s="60" t="s">
        <v>108</v>
      </c>
      <c r="E462" s="60" t="s">
        <v>101</v>
      </c>
      <c r="F462" s="60">
        <v>6</v>
      </c>
    </row>
    <row r="463" spans="1:6" ht="14.25" customHeight="1" x14ac:dyDescent="0.2">
      <c r="A463" s="18" t="s">
        <v>2693</v>
      </c>
      <c r="B463" s="60">
        <v>-999</v>
      </c>
      <c r="C463" s="60">
        <v>-999</v>
      </c>
      <c r="D463" s="60">
        <v>-999</v>
      </c>
      <c r="E463" s="60">
        <v>7</v>
      </c>
      <c r="F463" s="60">
        <v>8</v>
      </c>
    </row>
    <row r="464" spans="1:6" ht="14.25" customHeight="1" x14ac:dyDescent="0.2">
      <c r="A464" s="18" t="s">
        <v>2698</v>
      </c>
      <c r="B464" s="60">
        <v>-99</v>
      </c>
      <c r="C464" s="60">
        <v>-99</v>
      </c>
      <c r="D464" s="60">
        <v>-99</v>
      </c>
      <c r="E464" s="60">
        <v>-99</v>
      </c>
      <c r="F464" s="60">
        <v>-99</v>
      </c>
    </row>
    <row r="465" spans="1:6" ht="14.25" customHeight="1" x14ac:dyDescent="0.2">
      <c r="A465" s="18" t="s">
        <v>2699</v>
      </c>
      <c r="B465" s="60" t="s">
        <v>2701</v>
      </c>
      <c r="C465" s="60" t="s">
        <v>426</v>
      </c>
      <c r="D465" s="60">
        <v>2</v>
      </c>
      <c r="E465" s="60">
        <v>2</v>
      </c>
      <c r="F465" s="60" t="s">
        <v>2707</v>
      </c>
    </row>
    <row r="466" spans="1:6" ht="14.25" customHeight="1" x14ac:dyDescent="0.2">
      <c r="A466" s="18" t="s">
        <v>2708</v>
      </c>
      <c r="B466" s="60" t="s">
        <v>1091</v>
      </c>
      <c r="C466" s="60" t="s">
        <v>2711</v>
      </c>
      <c r="D466" s="60">
        <v>2</v>
      </c>
      <c r="E466" s="60" t="s">
        <v>101</v>
      </c>
      <c r="F466" s="60">
        <v>13</v>
      </c>
    </row>
    <row r="467" spans="1:6" ht="14.25" customHeight="1" x14ac:dyDescent="0.2">
      <c r="A467" s="18" t="s">
        <v>2714</v>
      </c>
      <c r="B467" s="60">
        <v>-999</v>
      </c>
      <c r="C467" s="60">
        <v>3</v>
      </c>
      <c r="D467" s="60">
        <v>-999</v>
      </c>
      <c r="E467" s="60" t="s">
        <v>881</v>
      </c>
      <c r="F467" s="60">
        <v>13</v>
      </c>
    </row>
    <row r="468" spans="1:6" ht="14.25" customHeight="1" x14ac:dyDescent="0.2">
      <c r="A468" s="18" t="s">
        <v>2717</v>
      </c>
      <c r="B468" s="60" t="s">
        <v>2719</v>
      </c>
      <c r="C468" s="60" t="s">
        <v>511</v>
      </c>
      <c r="D468" s="60">
        <v>-99</v>
      </c>
      <c r="E468" s="60" t="s">
        <v>101</v>
      </c>
      <c r="F468" s="60">
        <v>13</v>
      </c>
    </row>
    <row r="469" spans="1:6" ht="14.25" customHeight="1" x14ac:dyDescent="0.2">
      <c r="A469" s="18" t="s">
        <v>2725</v>
      </c>
      <c r="B469" s="60" t="s">
        <v>1172</v>
      </c>
      <c r="C469" s="60" t="s">
        <v>1403</v>
      </c>
      <c r="D469" s="60" t="s">
        <v>504</v>
      </c>
      <c r="E469" s="60" t="s">
        <v>887</v>
      </c>
      <c r="F469" s="60">
        <v>6</v>
      </c>
    </row>
    <row r="470" spans="1:6" ht="14.25" customHeight="1" x14ac:dyDescent="0.2">
      <c r="A470" s="18" t="s">
        <v>2731</v>
      </c>
      <c r="B470" s="60" t="s">
        <v>504</v>
      </c>
      <c r="C470" s="60"/>
      <c r="D470" s="60"/>
      <c r="E470" s="60" t="s">
        <v>101</v>
      </c>
      <c r="F470" s="60">
        <v>-99</v>
      </c>
    </row>
    <row r="471" spans="1:6" ht="14.25" customHeight="1" x14ac:dyDescent="0.2">
      <c r="A471" s="18" t="s">
        <v>2736</v>
      </c>
      <c r="B471" s="60">
        <v>-999</v>
      </c>
      <c r="C471" s="60" t="s">
        <v>2739</v>
      </c>
      <c r="D471" s="60">
        <v>-999</v>
      </c>
      <c r="E471" s="60">
        <v>10</v>
      </c>
      <c r="F471" s="60">
        <v>13</v>
      </c>
    </row>
    <row r="472" spans="1:6" ht="14.25" customHeight="1" x14ac:dyDescent="0.2">
      <c r="A472" s="18" t="s">
        <v>2741</v>
      </c>
      <c r="B472" s="60">
        <v>6</v>
      </c>
      <c r="C472" s="60" t="s">
        <v>655</v>
      </c>
      <c r="D472" s="60" t="s">
        <v>916</v>
      </c>
      <c r="E472" s="60" t="s">
        <v>2745</v>
      </c>
      <c r="F472" s="60">
        <v>13</v>
      </c>
    </row>
    <row r="473" spans="1:6" ht="14.25" customHeight="1" x14ac:dyDescent="0.2">
      <c r="A473" s="18" t="s">
        <v>2747</v>
      </c>
      <c r="B473" s="60">
        <v>-999</v>
      </c>
      <c r="C473" s="60" t="s">
        <v>108</v>
      </c>
      <c r="D473" s="60">
        <v>2</v>
      </c>
      <c r="E473" s="60">
        <v>2</v>
      </c>
      <c r="F473" s="60">
        <v>7</v>
      </c>
    </row>
    <row r="474" spans="1:6" ht="14.25" customHeight="1" x14ac:dyDescent="0.2">
      <c r="A474" s="18" t="s">
        <v>2752</v>
      </c>
      <c r="B474" s="60" t="s">
        <v>2754</v>
      </c>
      <c r="C474" s="60" t="s">
        <v>906</v>
      </c>
      <c r="D474" s="60" t="s">
        <v>534</v>
      </c>
      <c r="E474" s="60" t="s">
        <v>2758</v>
      </c>
      <c r="F474" s="60" t="s">
        <v>471</v>
      </c>
    </row>
    <row r="475" spans="1:6" ht="14.25" customHeight="1" x14ac:dyDescent="0.2">
      <c r="A475" s="18" t="s">
        <v>2760</v>
      </c>
      <c r="B475" s="60">
        <v>6</v>
      </c>
      <c r="C475" s="60">
        <v>-999</v>
      </c>
      <c r="D475" s="60">
        <v>-999</v>
      </c>
      <c r="E475" s="60">
        <v>-999</v>
      </c>
      <c r="F475" s="60">
        <v>13</v>
      </c>
    </row>
    <row r="476" spans="1:6" ht="14.25" customHeight="1" x14ac:dyDescent="0.2">
      <c r="A476" s="18" t="s">
        <v>2763</v>
      </c>
      <c r="B476" s="60" t="s">
        <v>2765</v>
      </c>
      <c r="C476" s="60" t="s">
        <v>2767</v>
      </c>
      <c r="D476" s="60">
        <v>-99</v>
      </c>
      <c r="E476" s="60" t="s">
        <v>639</v>
      </c>
      <c r="F476" s="60">
        <v>3</v>
      </c>
    </row>
    <row r="477" spans="1:6" ht="14.25" customHeight="1" x14ac:dyDescent="0.2">
      <c r="A477" s="18" t="s">
        <v>2772</v>
      </c>
      <c r="B477" s="60" t="s">
        <v>2774</v>
      </c>
      <c r="C477" s="60">
        <v>-999</v>
      </c>
      <c r="D477" s="60" t="s">
        <v>2777</v>
      </c>
      <c r="E477" s="60">
        <v>-999</v>
      </c>
      <c r="F477" s="60" t="s">
        <v>2780</v>
      </c>
    </row>
    <row r="478" spans="1:6" ht="14.25" customHeight="1" x14ac:dyDescent="0.2">
      <c r="A478" s="18" t="s">
        <v>2781</v>
      </c>
      <c r="B478" s="60" t="s">
        <v>295</v>
      </c>
      <c r="C478" s="60" t="s">
        <v>2313</v>
      </c>
      <c r="D478" s="60">
        <v>-999</v>
      </c>
      <c r="E478" s="60" t="s">
        <v>1367</v>
      </c>
      <c r="F478" s="60">
        <v>13</v>
      </c>
    </row>
    <row r="479" spans="1:6" ht="14.25" customHeight="1" x14ac:dyDescent="0.2">
      <c r="A479" s="18" t="s">
        <v>2786</v>
      </c>
      <c r="B479" s="60">
        <v>2</v>
      </c>
      <c r="C479" s="60" t="s">
        <v>108</v>
      </c>
      <c r="D479" s="60" t="s">
        <v>101</v>
      </c>
      <c r="E479" s="60" t="s">
        <v>152</v>
      </c>
      <c r="F479" s="60">
        <v>10</v>
      </c>
    </row>
    <row r="480" spans="1:6" ht="14.25" customHeight="1" x14ac:dyDescent="0.2">
      <c r="A480" s="18" t="s">
        <v>2792</v>
      </c>
      <c r="B480" s="60">
        <v>11</v>
      </c>
      <c r="C480" s="60" t="s">
        <v>426</v>
      </c>
      <c r="D480" s="60" t="s">
        <v>1540</v>
      </c>
      <c r="E480" s="60">
        <v>3</v>
      </c>
      <c r="F480" s="60">
        <v>7</v>
      </c>
    </row>
    <row r="481" spans="1:6" ht="14.25" customHeight="1" x14ac:dyDescent="0.2">
      <c r="A481" s="18" t="s">
        <v>2799</v>
      </c>
      <c r="B481" s="60" t="s">
        <v>1304</v>
      </c>
      <c r="C481" s="60" t="s">
        <v>1141</v>
      </c>
      <c r="D481" s="60">
        <v>1</v>
      </c>
      <c r="E481" s="60" t="s">
        <v>70</v>
      </c>
      <c r="F481" s="60" t="s">
        <v>707</v>
      </c>
    </row>
    <row r="482" spans="1:6" ht="14.25" customHeight="1" x14ac:dyDescent="0.2">
      <c r="A482" s="18" t="s">
        <v>2805</v>
      </c>
      <c r="B482" s="60">
        <v>-999</v>
      </c>
      <c r="C482" s="60">
        <v>-999</v>
      </c>
      <c r="D482" s="60">
        <v>-999</v>
      </c>
      <c r="E482" s="60">
        <v>-999</v>
      </c>
      <c r="F482" s="60">
        <v>13</v>
      </c>
    </row>
    <row r="483" spans="1:6" ht="14.25" customHeight="1" x14ac:dyDescent="0.2">
      <c r="A483" s="18" t="s">
        <v>2807</v>
      </c>
      <c r="B483" s="60" t="s">
        <v>2809</v>
      </c>
      <c r="C483" s="60">
        <v>1</v>
      </c>
      <c r="D483" s="60" t="s">
        <v>350</v>
      </c>
      <c r="E483" s="60" t="s">
        <v>1127</v>
      </c>
      <c r="F483" s="60">
        <v>13</v>
      </c>
    </row>
    <row r="484" spans="1:6" ht="14.25" customHeight="1" x14ac:dyDescent="0.2">
      <c r="A484" s="18" t="s">
        <v>2814</v>
      </c>
      <c r="B484" s="60" t="s">
        <v>179</v>
      </c>
      <c r="C484" s="60" t="s">
        <v>2817</v>
      </c>
      <c r="D484" s="60" t="s">
        <v>2819</v>
      </c>
      <c r="E484" s="60" t="s">
        <v>1160</v>
      </c>
      <c r="F484" s="60" t="s">
        <v>2822</v>
      </c>
    </row>
    <row r="485" spans="1:6" ht="14.25" customHeight="1" x14ac:dyDescent="0.2">
      <c r="A485" s="18" t="s">
        <v>2823</v>
      </c>
      <c r="B485" s="60">
        <v>-99</v>
      </c>
      <c r="C485" s="60">
        <v>-99</v>
      </c>
      <c r="D485" s="60">
        <v>-99</v>
      </c>
      <c r="E485" s="60">
        <v>-99</v>
      </c>
      <c r="F485" s="60">
        <v>-99</v>
      </c>
    </row>
    <row r="486" spans="1:6" ht="14.25" customHeight="1" x14ac:dyDescent="0.2">
      <c r="A486" s="18" t="s">
        <v>2824</v>
      </c>
      <c r="B486" s="60" t="s">
        <v>2826</v>
      </c>
      <c r="C486" s="60" t="s">
        <v>511</v>
      </c>
      <c r="D486" s="60">
        <v>-99</v>
      </c>
      <c r="E486" s="60" t="s">
        <v>152</v>
      </c>
      <c r="F486" s="60">
        <v>12</v>
      </c>
    </row>
    <row r="487" spans="1:6" ht="14.25" customHeight="1" x14ac:dyDescent="0.2">
      <c r="A487" s="18" t="s">
        <v>2830</v>
      </c>
      <c r="B487" s="60">
        <v>2</v>
      </c>
      <c r="C487" s="60" t="s">
        <v>426</v>
      </c>
      <c r="D487" s="60">
        <v>-999</v>
      </c>
      <c r="E487" s="60" t="s">
        <v>125</v>
      </c>
      <c r="F487" s="60">
        <v>7</v>
      </c>
    </row>
    <row r="488" spans="1:6" ht="14.25" customHeight="1" x14ac:dyDescent="0.2">
      <c r="A488" s="18" t="s">
        <v>2836</v>
      </c>
      <c r="B488" s="60">
        <v>-99</v>
      </c>
      <c r="C488" s="60">
        <v>-99</v>
      </c>
      <c r="D488" s="60">
        <v>-99</v>
      </c>
      <c r="E488" s="60">
        <v>-99</v>
      </c>
      <c r="F488" s="60">
        <v>-99</v>
      </c>
    </row>
    <row r="489" spans="1:6" ht="14.25" customHeight="1" x14ac:dyDescent="0.2">
      <c r="A489" s="18" t="s">
        <v>2837</v>
      </c>
      <c r="B489" s="60">
        <v>3</v>
      </c>
      <c r="C489" s="60" t="s">
        <v>426</v>
      </c>
      <c r="D489" s="60">
        <v>-99</v>
      </c>
      <c r="E489" s="60">
        <v>-99</v>
      </c>
      <c r="F489" s="60">
        <v>-99</v>
      </c>
    </row>
    <row r="490" spans="1:6" ht="14.25" customHeight="1" x14ac:dyDescent="0.2">
      <c r="A490" s="18" t="s">
        <v>2840</v>
      </c>
      <c r="B490" s="60" t="s">
        <v>2842</v>
      </c>
      <c r="C490" s="60" t="s">
        <v>2844</v>
      </c>
      <c r="D490" s="60">
        <v>-99</v>
      </c>
      <c r="E490" s="60" t="s">
        <v>2846</v>
      </c>
      <c r="F490" s="60" t="s">
        <v>600</v>
      </c>
    </row>
    <row r="491" spans="1:6" ht="14.25" customHeight="1" x14ac:dyDescent="0.2">
      <c r="A491" s="18" t="s">
        <v>2848</v>
      </c>
      <c r="B491" s="60">
        <v>-99</v>
      </c>
      <c r="C491" s="60">
        <v>-99</v>
      </c>
      <c r="D491" s="60">
        <v>-99</v>
      </c>
      <c r="E491" s="60">
        <v>-99</v>
      </c>
      <c r="F491" s="60">
        <v>-99</v>
      </c>
    </row>
    <row r="492" spans="1:6" ht="14.25" customHeight="1" x14ac:dyDescent="0.2">
      <c r="A492" s="18" t="s">
        <v>2849</v>
      </c>
      <c r="B492" s="60" t="s">
        <v>953</v>
      </c>
      <c r="C492" s="60">
        <v>-999</v>
      </c>
      <c r="D492" s="60">
        <v>-999</v>
      </c>
      <c r="E492" s="60" t="s">
        <v>649</v>
      </c>
      <c r="F492" s="60">
        <v>7</v>
      </c>
    </row>
    <row r="493" spans="1:6" ht="14.25" customHeight="1" x14ac:dyDescent="0.2">
      <c r="A493" s="18" t="s">
        <v>2854</v>
      </c>
      <c r="B493" s="60">
        <v>7</v>
      </c>
      <c r="C493" s="60">
        <v>2</v>
      </c>
      <c r="D493" s="60">
        <v>-999</v>
      </c>
      <c r="E493" s="60" t="s">
        <v>2858</v>
      </c>
      <c r="F493" s="60">
        <v>8</v>
      </c>
    </row>
    <row r="494" spans="1:6" ht="14.25" customHeight="1" x14ac:dyDescent="0.2">
      <c r="A494" s="18" t="s">
        <v>2861</v>
      </c>
      <c r="B494" s="60">
        <v>-999</v>
      </c>
      <c r="C494" s="60" t="s">
        <v>655</v>
      </c>
      <c r="D494" s="60" t="s">
        <v>278</v>
      </c>
      <c r="E494" s="60" t="s">
        <v>2866</v>
      </c>
      <c r="F494" s="60">
        <v>6</v>
      </c>
    </row>
    <row r="495" spans="1:6" ht="14.25" customHeight="1" x14ac:dyDescent="0.2">
      <c r="A495" s="18" t="s">
        <v>2868</v>
      </c>
      <c r="B495" s="60">
        <v>-999</v>
      </c>
      <c r="C495" s="60"/>
      <c r="D495" s="60">
        <v>-999</v>
      </c>
      <c r="E495" s="60">
        <v>-999</v>
      </c>
      <c r="F495" s="60">
        <v>8</v>
      </c>
    </row>
    <row r="496" spans="1:6" ht="14.25" customHeight="1" x14ac:dyDescent="0.2">
      <c r="A496" s="18" t="s">
        <v>2872</v>
      </c>
      <c r="B496" s="60">
        <v>7</v>
      </c>
      <c r="C496" s="60" t="s">
        <v>426</v>
      </c>
      <c r="D496" s="60">
        <v>7</v>
      </c>
      <c r="E496" s="60" t="s">
        <v>921</v>
      </c>
      <c r="F496" s="60" t="s">
        <v>969</v>
      </c>
    </row>
    <row r="497" spans="1:6" ht="14.25" customHeight="1" x14ac:dyDescent="0.2">
      <c r="A497" s="18" t="s">
        <v>2878</v>
      </c>
      <c r="B497" s="60">
        <v>2</v>
      </c>
      <c r="C497" s="60" t="s">
        <v>2881</v>
      </c>
      <c r="D497" s="60" t="s">
        <v>1442</v>
      </c>
      <c r="E497" s="60" t="s">
        <v>2884</v>
      </c>
      <c r="F497" s="60">
        <v>12</v>
      </c>
    </row>
    <row r="498" spans="1:6" ht="14.25" customHeight="1" x14ac:dyDescent="0.2">
      <c r="A498" s="18" t="s">
        <v>2886</v>
      </c>
      <c r="B498" s="60" t="s">
        <v>821</v>
      </c>
      <c r="C498" s="60" t="s">
        <v>159</v>
      </c>
      <c r="D498" s="60">
        <v>-999</v>
      </c>
      <c r="E498" s="60" t="s">
        <v>101</v>
      </c>
      <c r="F498" s="60">
        <v>13</v>
      </c>
    </row>
    <row r="499" spans="1:6" ht="14.25" customHeight="1" x14ac:dyDescent="0.2">
      <c r="A499" s="18" t="s">
        <v>2890</v>
      </c>
      <c r="B499" s="60">
        <v>-99</v>
      </c>
      <c r="C499" s="60">
        <v>-99</v>
      </c>
      <c r="D499" s="60">
        <v>-99</v>
      </c>
      <c r="E499" s="60">
        <v>-99</v>
      </c>
      <c r="F499" s="60">
        <v>-99</v>
      </c>
    </row>
    <row r="500" spans="1:6" ht="14.25" customHeight="1" x14ac:dyDescent="0.2">
      <c r="A500" s="18" t="s">
        <v>2891</v>
      </c>
      <c r="B500" s="60" t="s">
        <v>101</v>
      </c>
      <c r="C500" s="60" t="s">
        <v>2894</v>
      </c>
      <c r="D500" s="60">
        <v>2</v>
      </c>
      <c r="E500" s="60" t="s">
        <v>152</v>
      </c>
      <c r="F500" s="60" t="s">
        <v>133</v>
      </c>
    </row>
    <row r="501" spans="1:6" ht="14.25" customHeight="1" x14ac:dyDescent="0.2">
      <c r="A501" s="18" t="s">
        <v>2898</v>
      </c>
      <c r="B501" s="60" t="s">
        <v>101</v>
      </c>
      <c r="C501" s="60">
        <v>-99</v>
      </c>
      <c r="D501" s="60">
        <v>2</v>
      </c>
      <c r="E501" s="60" t="s">
        <v>101</v>
      </c>
      <c r="F501" s="60">
        <v>13</v>
      </c>
    </row>
    <row r="502" spans="1:6" ht="14.25" customHeight="1" x14ac:dyDescent="0.2">
      <c r="A502" s="18" t="s">
        <v>2902</v>
      </c>
      <c r="B502" s="60">
        <v>-999</v>
      </c>
      <c r="C502" s="60">
        <v>-99</v>
      </c>
      <c r="D502" s="60">
        <v>-99</v>
      </c>
      <c r="E502" s="60">
        <v>-99</v>
      </c>
      <c r="F502" s="60">
        <v>-99</v>
      </c>
    </row>
    <row r="503" spans="1:6" ht="14.25" customHeight="1" x14ac:dyDescent="0.2">
      <c r="A503" s="18" t="s">
        <v>2903</v>
      </c>
      <c r="B503" s="60" t="s">
        <v>2669</v>
      </c>
      <c r="C503" s="60" t="s">
        <v>2906</v>
      </c>
      <c r="D503" s="60" t="s">
        <v>350</v>
      </c>
      <c r="E503" s="60" t="s">
        <v>2909</v>
      </c>
      <c r="F503" s="60">
        <v>11</v>
      </c>
    </row>
    <row r="504" spans="1:6" ht="14.25" customHeight="1" x14ac:dyDescent="0.2">
      <c r="A504" s="18" t="s">
        <v>2911</v>
      </c>
      <c r="B504" s="60" t="s">
        <v>2913</v>
      </c>
      <c r="C504" s="60" t="s">
        <v>511</v>
      </c>
      <c r="D504" s="60">
        <v>2</v>
      </c>
      <c r="E504" s="60" t="s">
        <v>101</v>
      </c>
      <c r="F504" s="60">
        <v>13</v>
      </c>
    </row>
    <row r="505" spans="1:6" ht="14.25" customHeight="1" x14ac:dyDescent="0.2">
      <c r="A505" s="18" t="s">
        <v>2917</v>
      </c>
      <c r="B505" s="60">
        <v>-99</v>
      </c>
      <c r="C505" s="60">
        <v>-99</v>
      </c>
      <c r="D505" s="60">
        <v>-99</v>
      </c>
      <c r="E505" s="60">
        <v>-99</v>
      </c>
      <c r="F505" s="60">
        <v>-99</v>
      </c>
    </row>
    <row r="506" spans="1:6" ht="14.25" customHeight="1" x14ac:dyDescent="0.2">
      <c r="A506" s="18" t="s">
        <v>2918</v>
      </c>
      <c r="B506" s="60" t="s">
        <v>125</v>
      </c>
      <c r="C506" s="60" t="s">
        <v>2921</v>
      </c>
      <c r="D506" s="60">
        <v>-999</v>
      </c>
      <c r="E506" s="60" t="s">
        <v>133</v>
      </c>
      <c r="F506" s="60">
        <v>7</v>
      </c>
    </row>
    <row r="507" spans="1:6" ht="14.25" customHeight="1" x14ac:dyDescent="0.2">
      <c r="A507" s="18" t="s">
        <v>2924</v>
      </c>
      <c r="B507" s="60">
        <v>-999</v>
      </c>
      <c r="C507" s="60">
        <v>-999</v>
      </c>
      <c r="D507" s="60" t="s">
        <v>350</v>
      </c>
      <c r="E507" s="60" t="s">
        <v>152</v>
      </c>
      <c r="F507" s="60">
        <v>-99</v>
      </c>
    </row>
    <row r="508" spans="1:6" ht="14.25" customHeight="1" x14ac:dyDescent="0.2">
      <c r="A508" s="18" t="s">
        <v>2928</v>
      </c>
      <c r="B508" s="60" t="s">
        <v>125</v>
      </c>
      <c r="C508" s="60" t="s">
        <v>511</v>
      </c>
      <c r="D508" s="60">
        <v>-999</v>
      </c>
      <c r="E508" s="60">
        <v>7</v>
      </c>
      <c r="F508" s="60">
        <v>13</v>
      </c>
    </row>
    <row r="509" spans="1:6" ht="14.25" customHeight="1" x14ac:dyDescent="0.2">
      <c r="A509" s="18" t="s">
        <v>2932</v>
      </c>
      <c r="B509" s="60" t="s">
        <v>2934</v>
      </c>
      <c r="C509" s="60" t="s">
        <v>2936</v>
      </c>
      <c r="D509" s="60" t="s">
        <v>2938</v>
      </c>
      <c r="E509" s="60" t="s">
        <v>2940</v>
      </c>
      <c r="F509" s="60">
        <v>8</v>
      </c>
    </row>
    <row r="510" spans="1:6" ht="14.25" customHeight="1" x14ac:dyDescent="0.2">
      <c r="A510" s="18" t="s">
        <v>2942</v>
      </c>
      <c r="B510" s="60" t="s">
        <v>509</v>
      </c>
      <c r="C510" s="60" t="s">
        <v>1059</v>
      </c>
      <c r="D510" s="60" t="s">
        <v>278</v>
      </c>
      <c r="E510" s="60" t="s">
        <v>2947</v>
      </c>
      <c r="F510" s="60" t="s">
        <v>707</v>
      </c>
    </row>
    <row r="511" spans="1:6" ht="14.25" customHeight="1" x14ac:dyDescent="0.2">
      <c r="A511" s="18" t="s">
        <v>2949</v>
      </c>
      <c r="B511" s="60" t="s">
        <v>2951</v>
      </c>
      <c r="C511" s="60">
        <v>-99</v>
      </c>
      <c r="D511" s="60" t="s">
        <v>356</v>
      </c>
      <c r="E511" s="60">
        <v>3</v>
      </c>
      <c r="F511" s="60">
        <v>6</v>
      </c>
    </row>
    <row r="512" spans="1:6" ht="14.25" customHeight="1" x14ac:dyDescent="0.2">
      <c r="A512" s="18" t="s">
        <v>2955</v>
      </c>
      <c r="B512" s="60">
        <v>2</v>
      </c>
      <c r="C512" s="60" t="s">
        <v>2958</v>
      </c>
      <c r="D512" s="60" t="s">
        <v>108</v>
      </c>
      <c r="E512" s="60" t="s">
        <v>2669</v>
      </c>
      <c r="F512" s="60" t="s">
        <v>724</v>
      </c>
    </row>
    <row r="513" spans="1:6" ht="14.25" customHeight="1" x14ac:dyDescent="0.2">
      <c r="A513" s="18" t="s">
        <v>2962</v>
      </c>
      <c r="B513" s="60">
        <v>-99</v>
      </c>
      <c r="C513" s="60" t="s">
        <v>511</v>
      </c>
      <c r="D513" s="60">
        <v>3</v>
      </c>
      <c r="E513" s="60" t="s">
        <v>1026</v>
      </c>
      <c r="F513" s="60" t="s">
        <v>1559</v>
      </c>
    </row>
    <row r="514" spans="1:6" ht="14.25" customHeight="1" x14ac:dyDescent="0.2">
      <c r="A514" s="18" t="s">
        <v>2967</v>
      </c>
      <c r="B514" s="60">
        <v>7</v>
      </c>
      <c r="C514" s="60">
        <v>-999</v>
      </c>
      <c r="D514" s="60">
        <v>2</v>
      </c>
      <c r="E514" s="60" t="s">
        <v>496</v>
      </c>
      <c r="F514" s="60">
        <v>6</v>
      </c>
    </row>
    <row r="515" spans="1:6" ht="14.25" customHeight="1" x14ac:dyDescent="0.2">
      <c r="A515" s="18" t="s">
        <v>2972</v>
      </c>
      <c r="B515" s="60" t="s">
        <v>2974</v>
      </c>
      <c r="C515" s="60" t="s">
        <v>108</v>
      </c>
      <c r="D515" s="60" t="s">
        <v>117</v>
      </c>
      <c r="E515" s="60">
        <v>2</v>
      </c>
      <c r="F515" s="60" t="s">
        <v>2979</v>
      </c>
    </row>
    <row r="516" spans="1:6" ht="14.25" customHeight="1" x14ac:dyDescent="0.2">
      <c r="A516" s="18" t="s">
        <v>2980</v>
      </c>
      <c r="B516" s="60" t="s">
        <v>2982</v>
      </c>
      <c r="C516" s="60" t="s">
        <v>1059</v>
      </c>
      <c r="D516" s="60" t="s">
        <v>655</v>
      </c>
      <c r="E516" s="60" t="s">
        <v>133</v>
      </c>
      <c r="F516" s="60">
        <v>3</v>
      </c>
    </row>
    <row r="517" spans="1:6" ht="14.25" customHeight="1" x14ac:dyDescent="0.2">
      <c r="A517" s="18" t="s">
        <v>2989</v>
      </c>
      <c r="B517" s="60">
        <v>-99</v>
      </c>
      <c r="C517" s="60">
        <v>-99</v>
      </c>
      <c r="D517" s="60">
        <v>-99</v>
      </c>
      <c r="E517" s="60">
        <v>-99</v>
      </c>
      <c r="F517" s="60">
        <v>-99</v>
      </c>
    </row>
    <row r="518" spans="1:6" ht="14.25" customHeight="1" x14ac:dyDescent="0.2">
      <c r="A518" s="18" t="s">
        <v>2990</v>
      </c>
      <c r="B518" s="60" t="s">
        <v>231</v>
      </c>
      <c r="C518" s="60" t="s">
        <v>949</v>
      </c>
      <c r="D518" s="60" t="s">
        <v>350</v>
      </c>
      <c r="E518" s="60" t="s">
        <v>133</v>
      </c>
      <c r="F518" s="60" t="s">
        <v>641</v>
      </c>
    </row>
    <row r="519" spans="1:6" ht="14.25" customHeight="1" x14ac:dyDescent="0.2">
      <c r="A519" s="18" t="s">
        <v>2996</v>
      </c>
      <c r="B519" s="60">
        <v>2</v>
      </c>
      <c r="C519" s="60" t="s">
        <v>2999</v>
      </c>
      <c r="D519" s="60" t="s">
        <v>655</v>
      </c>
      <c r="E519" s="60" t="s">
        <v>101</v>
      </c>
      <c r="F519" s="60">
        <v>6</v>
      </c>
    </row>
    <row r="520" spans="1:6" ht="14.25" customHeight="1" x14ac:dyDescent="0.2">
      <c r="A520" s="18" t="s">
        <v>3003</v>
      </c>
      <c r="B520" s="60">
        <v>2</v>
      </c>
      <c r="C520" s="60" t="s">
        <v>3006</v>
      </c>
      <c r="D520" s="60" t="s">
        <v>117</v>
      </c>
      <c r="E520" s="60" t="s">
        <v>101</v>
      </c>
      <c r="F520" s="60" t="s">
        <v>231</v>
      </c>
    </row>
    <row r="521" spans="1:6" ht="14.25" customHeight="1" x14ac:dyDescent="0.2">
      <c r="A521" s="18" t="s">
        <v>3010</v>
      </c>
      <c r="B521" s="60" t="s">
        <v>2598</v>
      </c>
      <c r="C521" s="60" t="s">
        <v>204</v>
      </c>
      <c r="D521" s="60">
        <v>2</v>
      </c>
      <c r="E521" s="60" t="s">
        <v>3015</v>
      </c>
      <c r="F521" s="60" t="s">
        <v>969</v>
      </c>
    </row>
    <row r="522" spans="1:6" ht="14.25" customHeight="1" x14ac:dyDescent="0.2">
      <c r="A522" s="18" t="s">
        <v>3017</v>
      </c>
      <c r="B522" s="60" t="s">
        <v>299</v>
      </c>
      <c r="C522" s="60" t="s">
        <v>166</v>
      </c>
      <c r="D522" s="60">
        <v>2</v>
      </c>
      <c r="E522" s="60">
        <v>-99</v>
      </c>
      <c r="F522" s="60">
        <v>-99</v>
      </c>
    </row>
    <row r="523" spans="1:6" ht="14.25" customHeight="1" x14ac:dyDescent="0.2">
      <c r="A523" s="18" t="s">
        <v>3021</v>
      </c>
      <c r="B523" s="60" t="s">
        <v>3023</v>
      </c>
      <c r="C523" s="60" t="s">
        <v>426</v>
      </c>
      <c r="D523" s="60" t="s">
        <v>350</v>
      </c>
      <c r="E523" s="60" t="s">
        <v>401</v>
      </c>
      <c r="F523" s="60">
        <v>-99</v>
      </c>
    </row>
    <row r="524" spans="1:6" ht="14.25" customHeight="1" x14ac:dyDescent="0.2">
      <c r="A524" s="18" t="s">
        <v>3027</v>
      </c>
      <c r="B524" s="60" t="s">
        <v>231</v>
      </c>
      <c r="C524" s="60" t="s">
        <v>125</v>
      </c>
      <c r="D524" s="60" t="s">
        <v>356</v>
      </c>
      <c r="E524" s="60" t="s">
        <v>101</v>
      </c>
      <c r="F524" s="60">
        <v>6</v>
      </c>
    </row>
    <row r="525" spans="1:6" ht="14.25" customHeight="1" x14ac:dyDescent="0.2">
      <c r="A525" s="18" t="s">
        <v>3033</v>
      </c>
      <c r="B525" s="60" t="s">
        <v>262</v>
      </c>
      <c r="C525" s="60">
        <v>6</v>
      </c>
      <c r="D525" s="60">
        <v>-999</v>
      </c>
      <c r="E525" s="60" t="s">
        <v>101</v>
      </c>
      <c r="F525" s="60">
        <v>13</v>
      </c>
    </row>
    <row r="526" spans="1:6" ht="14.25" customHeight="1" x14ac:dyDescent="0.2">
      <c r="A526" s="18" t="s">
        <v>3037</v>
      </c>
      <c r="B526" s="60" t="s">
        <v>3039</v>
      </c>
      <c r="C526" s="60" t="s">
        <v>511</v>
      </c>
      <c r="D526" s="60">
        <v>2</v>
      </c>
      <c r="E526" s="60">
        <v>-999</v>
      </c>
      <c r="F526" s="60">
        <v>7</v>
      </c>
    </row>
    <row r="527" spans="1:6" ht="14.25" customHeight="1" x14ac:dyDescent="0.2">
      <c r="A527" s="18" t="s">
        <v>3043</v>
      </c>
      <c r="B527" s="60" t="s">
        <v>3045</v>
      </c>
      <c r="C527" s="60" t="s">
        <v>3049</v>
      </c>
      <c r="D527" s="60" t="s">
        <v>356</v>
      </c>
      <c r="E527" s="60" t="s">
        <v>3052</v>
      </c>
      <c r="F527" s="60" t="s">
        <v>3054</v>
      </c>
    </row>
    <row r="528" spans="1:6" ht="14.25" customHeight="1" x14ac:dyDescent="0.2">
      <c r="A528" s="18" t="s">
        <v>3055</v>
      </c>
      <c r="B528" s="60">
        <v>8</v>
      </c>
      <c r="C528" s="60">
        <v>-999</v>
      </c>
      <c r="D528" s="60">
        <v>-999</v>
      </c>
      <c r="E528" s="60" t="s">
        <v>142</v>
      </c>
      <c r="F528" s="60" t="s">
        <v>101</v>
      </c>
    </row>
    <row r="529" spans="1:6" ht="14.25" customHeight="1" x14ac:dyDescent="0.2">
      <c r="A529" s="18" t="s">
        <v>3060</v>
      </c>
      <c r="B529" s="60" t="s">
        <v>3062</v>
      </c>
      <c r="C529" s="60" t="s">
        <v>603</v>
      </c>
      <c r="D529" s="60" t="s">
        <v>1509</v>
      </c>
      <c r="E529" s="60" t="s">
        <v>1047</v>
      </c>
      <c r="F529" s="60">
        <v>8</v>
      </c>
    </row>
    <row r="530" spans="1:6" ht="14.25" customHeight="1" x14ac:dyDescent="0.2">
      <c r="A530" s="18" t="s">
        <v>3069</v>
      </c>
      <c r="B530" s="60">
        <v>-99</v>
      </c>
      <c r="C530" s="60" t="s">
        <v>843</v>
      </c>
      <c r="D530" s="60">
        <v>2</v>
      </c>
      <c r="E530" s="60" t="s">
        <v>1357</v>
      </c>
      <c r="F530" s="60">
        <v>13</v>
      </c>
    </row>
    <row r="531" spans="1:6" ht="14.25" customHeight="1" x14ac:dyDescent="0.2">
      <c r="A531" s="18" t="s">
        <v>3074</v>
      </c>
      <c r="B531" s="60" t="s">
        <v>3076</v>
      </c>
      <c r="C531" s="60" t="s">
        <v>3080</v>
      </c>
      <c r="D531" s="60">
        <v>-99</v>
      </c>
      <c r="E531" s="60" t="s">
        <v>70</v>
      </c>
      <c r="F531" s="60" t="s">
        <v>3083</v>
      </c>
    </row>
    <row r="532" spans="1:6" ht="14.25" customHeight="1" x14ac:dyDescent="0.2">
      <c r="A532" s="18" t="s">
        <v>3084</v>
      </c>
      <c r="B532" s="60">
        <v>-99</v>
      </c>
      <c r="C532" s="60">
        <v>-99</v>
      </c>
      <c r="D532" s="60">
        <v>-99</v>
      </c>
      <c r="E532" s="60">
        <v>-99</v>
      </c>
      <c r="F532" s="60">
        <v>-99</v>
      </c>
    </row>
    <row r="533" spans="1:6" ht="14.25" customHeight="1" x14ac:dyDescent="0.2">
      <c r="A533" s="18" t="s">
        <v>3085</v>
      </c>
      <c r="B533" s="60" t="s">
        <v>231</v>
      </c>
      <c r="C533" s="60">
        <v>2</v>
      </c>
      <c r="D533" s="60" t="s">
        <v>108</v>
      </c>
      <c r="E533" s="60" t="s">
        <v>80</v>
      </c>
      <c r="F533" s="60">
        <v>7</v>
      </c>
    </row>
    <row r="534" spans="1:6" ht="14.25" customHeight="1" x14ac:dyDescent="0.2">
      <c r="A534" s="18" t="s">
        <v>3091</v>
      </c>
      <c r="B534" s="60">
        <v>6</v>
      </c>
      <c r="C534" s="60" t="s">
        <v>3094</v>
      </c>
      <c r="D534" s="60">
        <v>2</v>
      </c>
      <c r="E534" s="60" t="s">
        <v>101</v>
      </c>
      <c r="F534" s="60">
        <v>-999</v>
      </c>
    </row>
    <row r="535" spans="1:6" ht="14.25" customHeight="1" x14ac:dyDescent="0.2">
      <c r="A535" s="18" t="s">
        <v>3098</v>
      </c>
      <c r="B535" s="60" t="s">
        <v>133</v>
      </c>
      <c r="C535" s="60" t="s">
        <v>426</v>
      </c>
      <c r="D535" s="60" t="s">
        <v>350</v>
      </c>
      <c r="E535" s="60" t="s">
        <v>101</v>
      </c>
      <c r="F535" s="60">
        <v>3</v>
      </c>
    </row>
    <row r="536" spans="1:6" ht="14.25" customHeight="1" x14ac:dyDescent="0.2">
      <c r="A536" s="18" t="s">
        <v>3103</v>
      </c>
      <c r="B536" s="60" t="s">
        <v>3105</v>
      </c>
      <c r="C536" s="60" t="s">
        <v>3107</v>
      </c>
      <c r="D536" s="60" t="s">
        <v>1053</v>
      </c>
      <c r="E536" s="60">
        <v>-999</v>
      </c>
      <c r="F536" s="60" t="s">
        <v>600</v>
      </c>
    </row>
    <row r="537" spans="1:6" ht="14.25" customHeight="1" x14ac:dyDescent="0.2">
      <c r="A537" s="18" t="s">
        <v>3111</v>
      </c>
      <c r="B537" s="60" t="s">
        <v>154</v>
      </c>
      <c r="C537" s="60" t="s">
        <v>159</v>
      </c>
      <c r="D537" s="60">
        <v>-99</v>
      </c>
      <c r="E537" s="60" t="s">
        <v>101</v>
      </c>
      <c r="F537" s="60">
        <v>6</v>
      </c>
    </row>
    <row r="538" spans="1:6" ht="14.25" customHeight="1" x14ac:dyDescent="0.2">
      <c r="A538" s="18" t="s">
        <v>3118</v>
      </c>
      <c r="B538" s="60">
        <v>-99</v>
      </c>
      <c r="C538" s="60">
        <v>2</v>
      </c>
      <c r="D538" s="60">
        <v>-99</v>
      </c>
      <c r="E538" s="60" t="s">
        <v>639</v>
      </c>
      <c r="F538" s="60">
        <v>-99</v>
      </c>
    </row>
    <row r="539" spans="1:6" ht="14.25" customHeight="1" x14ac:dyDescent="0.2">
      <c r="A539" s="18" t="s">
        <v>3121</v>
      </c>
      <c r="B539" s="60" t="s">
        <v>2669</v>
      </c>
      <c r="C539" s="60" t="s">
        <v>426</v>
      </c>
      <c r="D539" s="60" t="s">
        <v>655</v>
      </c>
      <c r="E539" s="60">
        <v>2</v>
      </c>
      <c r="F539" s="60">
        <v>8</v>
      </c>
    </row>
    <row r="540" spans="1:6" ht="14.25" customHeight="1" x14ac:dyDescent="0.2">
      <c r="A540" s="18" t="s">
        <v>3127</v>
      </c>
      <c r="B540" s="60" t="s">
        <v>3129</v>
      </c>
      <c r="C540" s="60" t="s">
        <v>3131</v>
      </c>
      <c r="D540" s="60">
        <v>-99</v>
      </c>
      <c r="E540" s="60" t="s">
        <v>133</v>
      </c>
      <c r="F540" s="60">
        <v>7</v>
      </c>
    </row>
    <row r="541" spans="1:6" ht="14.25" customHeight="1" x14ac:dyDescent="0.2">
      <c r="A541" s="18" t="s">
        <v>3134</v>
      </c>
      <c r="B541" s="60" t="s">
        <v>101</v>
      </c>
      <c r="C541" s="60" t="s">
        <v>426</v>
      </c>
      <c r="D541" s="60">
        <v>2</v>
      </c>
      <c r="E541" s="60" t="s">
        <v>101</v>
      </c>
      <c r="F541" s="60">
        <v>3</v>
      </c>
    </row>
    <row r="542" spans="1:6" ht="14.25" customHeight="1" x14ac:dyDescent="0.2">
      <c r="A542" s="18" t="s">
        <v>3140</v>
      </c>
      <c r="B542" s="60">
        <v>6</v>
      </c>
      <c r="C542" s="60">
        <v>1</v>
      </c>
      <c r="D542" s="60">
        <v>2</v>
      </c>
      <c r="E542" s="60">
        <v>-99</v>
      </c>
      <c r="F542" s="60">
        <v>3</v>
      </c>
    </row>
    <row r="543" spans="1:6" ht="14.25" customHeight="1" x14ac:dyDescent="0.2">
      <c r="A543" s="18" t="s">
        <v>3145</v>
      </c>
      <c r="B543" s="60">
        <v>6</v>
      </c>
      <c r="C543" s="60" t="s">
        <v>1880</v>
      </c>
      <c r="D543" s="60" t="s">
        <v>350</v>
      </c>
      <c r="E543" s="60" t="s">
        <v>80</v>
      </c>
      <c r="F543" s="60">
        <v>3</v>
      </c>
    </row>
    <row r="544" spans="1:6" ht="14.25" customHeight="1" x14ac:dyDescent="0.2">
      <c r="A544" s="18" t="s">
        <v>3151</v>
      </c>
      <c r="B544" s="60">
        <v>2</v>
      </c>
      <c r="C544" s="60" t="s">
        <v>426</v>
      </c>
      <c r="D544" s="60">
        <v>-999</v>
      </c>
      <c r="E544" s="60" t="s">
        <v>101</v>
      </c>
      <c r="F544" s="60">
        <v>-999</v>
      </c>
    </row>
    <row r="545" spans="1:6" ht="14.25" customHeight="1" x14ac:dyDescent="0.2">
      <c r="A545" s="18" t="s">
        <v>3155</v>
      </c>
      <c r="B545" s="60" t="s">
        <v>1464</v>
      </c>
      <c r="C545" s="60" t="s">
        <v>159</v>
      </c>
      <c r="D545" s="60">
        <v>2</v>
      </c>
      <c r="E545" s="60" t="s">
        <v>80</v>
      </c>
      <c r="F545" s="60">
        <v>-99</v>
      </c>
    </row>
    <row r="546" spans="1:6" ht="14.25" customHeight="1" x14ac:dyDescent="0.2">
      <c r="A546" s="18" t="s">
        <v>3160</v>
      </c>
      <c r="B546" s="60" t="s">
        <v>231</v>
      </c>
      <c r="C546" s="60" t="s">
        <v>3163</v>
      </c>
      <c r="D546" s="60" t="s">
        <v>1403</v>
      </c>
      <c r="E546" s="60" t="s">
        <v>3166</v>
      </c>
      <c r="F546" s="60">
        <v>7</v>
      </c>
    </row>
    <row r="547" spans="1:6" ht="14.25" customHeight="1" x14ac:dyDescent="0.2">
      <c r="A547" s="18" t="s">
        <v>3168</v>
      </c>
      <c r="B547" s="60">
        <v>-999</v>
      </c>
      <c r="C547" s="60">
        <v>-999</v>
      </c>
      <c r="D547" s="60">
        <v>-999</v>
      </c>
      <c r="E547" s="60">
        <v>2</v>
      </c>
      <c r="F547" s="60">
        <v>-999</v>
      </c>
    </row>
    <row r="548" spans="1:6" ht="14.25" customHeight="1" x14ac:dyDescent="0.2">
      <c r="A548" s="18" t="s">
        <v>3172</v>
      </c>
      <c r="B548" s="60" t="s">
        <v>496</v>
      </c>
      <c r="C548" s="60" t="s">
        <v>204</v>
      </c>
      <c r="D548" s="60">
        <v>2</v>
      </c>
      <c r="E548" s="60" t="s">
        <v>101</v>
      </c>
      <c r="F548" s="60">
        <v>2</v>
      </c>
    </row>
    <row r="549" spans="1:6" ht="14.25" customHeight="1" x14ac:dyDescent="0.2">
      <c r="A549" s="18" t="s">
        <v>3178</v>
      </c>
      <c r="B549" s="60" t="s">
        <v>3180</v>
      </c>
      <c r="C549" s="60" t="s">
        <v>125</v>
      </c>
      <c r="D549" s="60" t="s">
        <v>1509</v>
      </c>
      <c r="E549" s="60" t="s">
        <v>101</v>
      </c>
      <c r="F549" s="60">
        <v>3</v>
      </c>
    </row>
    <row r="550" spans="1:6" ht="14.25" customHeight="1" x14ac:dyDescent="0.2">
      <c r="A550" s="18" t="s">
        <v>3185</v>
      </c>
      <c r="B550" s="60">
        <v>6</v>
      </c>
      <c r="C550" s="60" t="s">
        <v>2047</v>
      </c>
      <c r="D550" s="60" t="s">
        <v>356</v>
      </c>
      <c r="E550" s="60" t="s">
        <v>70</v>
      </c>
      <c r="F550" s="60">
        <v>6</v>
      </c>
    </row>
    <row r="551" spans="1:6" ht="14.25" customHeight="1" x14ac:dyDescent="0.2">
      <c r="A551" s="18" t="s">
        <v>3191</v>
      </c>
      <c r="B551" s="60">
        <v>2</v>
      </c>
      <c r="C551" s="60" t="s">
        <v>3194</v>
      </c>
      <c r="D551" s="60">
        <v>2</v>
      </c>
      <c r="E551" s="60" t="s">
        <v>179</v>
      </c>
      <c r="F551" s="60" t="s">
        <v>2337</v>
      </c>
    </row>
    <row r="552" spans="1:6" ht="14.25" customHeight="1" x14ac:dyDescent="0.2">
      <c r="A552" s="18" t="s">
        <v>3198</v>
      </c>
      <c r="B552" s="60" t="s">
        <v>1689</v>
      </c>
      <c r="C552" s="60" t="s">
        <v>125</v>
      </c>
      <c r="D552" s="60">
        <v>-999</v>
      </c>
      <c r="E552" s="60" t="s">
        <v>101</v>
      </c>
      <c r="F552" s="60">
        <v>6</v>
      </c>
    </row>
    <row r="553" spans="1:6" ht="14.25" customHeight="1" x14ac:dyDescent="0.2">
      <c r="A553" s="18" t="s">
        <v>3204</v>
      </c>
      <c r="B553" s="60" t="s">
        <v>319</v>
      </c>
      <c r="C553" s="60" t="s">
        <v>426</v>
      </c>
      <c r="D553" s="60" t="s">
        <v>3208</v>
      </c>
      <c r="E553" s="60" t="s">
        <v>433</v>
      </c>
      <c r="F553" s="60">
        <v>12</v>
      </c>
    </row>
    <row r="554" spans="1:6" ht="14.25" customHeight="1" x14ac:dyDescent="0.2">
      <c r="A554" s="18" t="s">
        <v>3211</v>
      </c>
      <c r="B554" s="60">
        <v>6</v>
      </c>
      <c r="C554" s="60" t="s">
        <v>426</v>
      </c>
      <c r="D554" s="60" t="s">
        <v>356</v>
      </c>
      <c r="E554" s="60" t="s">
        <v>101</v>
      </c>
      <c r="F554" s="60">
        <v>-99</v>
      </c>
    </row>
    <row r="555" spans="1:6" ht="14.25" customHeight="1" x14ac:dyDescent="0.2">
      <c r="A555" s="18" t="s">
        <v>3216</v>
      </c>
      <c r="B555" s="60">
        <v>3</v>
      </c>
      <c r="C555" s="60">
        <v>1</v>
      </c>
      <c r="D555" s="60" t="s">
        <v>504</v>
      </c>
      <c r="E555" s="60" t="s">
        <v>101</v>
      </c>
      <c r="F555" s="60">
        <v>1</v>
      </c>
    </row>
    <row r="556" spans="1:6" ht="14.25" customHeight="1" x14ac:dyDescent="0.2">
      <c r="A556" s="18" t="s">
        <v>3222</v>
      </c>
      <c r="B556" s="60">
        <v>-999</v>
      </c>
      <c r="C556" s="60" t="s">
        <v>159</v>
      </c>
      <c r="D556" s="60">
        <v>-999</v>
      </c>
      <c r="E556" s="60" t="s">
        <v>101</v>
      </c>
      <c r="F556" s="60">
        <v>6</v>
      </c>
    </row>
    <row r="557" spans="1:6" ht="14.25" customHeight="1" x14ac:dyDescent="0.2">
      <c r="A557" s="18" t="s">
        <v>3226</v>
      </c>
      <c r="B557" s="60" t="s">
        <v>159</v>
      </c>
      <c r="C557" s="60" t="s">
        <v>511</v>
      </c>
      <c r="D557" s="60">
        <v>-999</v>
      </c>
      <c r="E557" s="60">
        <v>-99</v>
      </c>
      <c r="F557" s="60">
        <v>-99</v>
      </c>
    </row>
    <row r="558" spans="1:6" ht="14.25" customHeight="1" x14ac:dyDescent="0.2">
      <c r="A558" s="18" t="s">
        <v>3229</v>
      </c>
      <c r="B558" s="60">
        <v>-999</v>
      </c>
      <c r="C558" s="60" t="s">
        <v>204</v>
      </c>
      <c r="D558" s="60" t="s">
        <v>350</v>
      </c>
      <c r="E558" s="60">
        <v>-999</v>
      </c>
      <c r="F558" s="60">
        <v>-999</v>
      </c>
    </row>
    <row r="559" spans="1:6" ht="14.25" customHeight="1" x14ac:dyDescent="0.2">
      <c r="A559" s="18" t="s">
        <v>3233</v>
      </c>
      <c r="B559" s="60" t="s">
        <v>421</v>
      </c>
      <c r="C559" s="60" t="s">
        <v>3236</v>
      </c>
      <c r="D559" s="60">
        <v>1</v>
      </c>
      <c r="E559" s="60" t="s">
        <v>101</v>
      </c>
      <c r="F559" s="60" t="s">
        <v>101</v>
      </c>
    </row>
    <row r="560" spans="1:6" ht="14.25" customHeight="1" x14ac:dyDescent="0.2">
      <c r="A560" s="18" t="s">
        <v>3240</v>
      </c>
      <c r="B560" s="60" t="s">
        <v>3242</v>
      </c>
      <c r="C560" s="60" t="s">
        <v>3244</v>
      </c>
      <c r="D560" s="60" t="s">
        <v>350</v>
      </c>
      <c r="E560" s="60" t="s">
        <v>101</v>
      </c>
      <c r="F560" s="60">
        <v>1</v>
      </c>
    </row>
    <row r="561" spans="1:6" ht="14.25" customHeight="1" x14ac:dyDescent="0.2">
      <c r="A561" s="18" t="s">
        <v>3248</v>
      </c>
      <c r="B561" s="60" t="s">
        <v>3250</v>
      </c>
      <c r="C561" s="60" t="s">
        <v>3252</v>
      </c>
      <c r="D561" s="60" t="s">
        <v>350</v>
      </c>
      <c r="E561" s="60" t="s">
        <v>101</v>
      </c>
      <c r="F561" s="60" t="s">
        <v>1047</v>
      </c>
    </row>
    <row r="562" spans="1:6" ht="14.25" customHeight="1" x14ac:dyDescent="0.2">
      <c r="A562" s="18" t="s">
        <v>3256</v>
      </c>
      <c r="B562" s="60" t="s">
        <v>231</v>
      </c>
      <c r="C562" s="60">
        <v>-999</v>
      </c>
      <c r="D562" s="60" t="s">
        <v>1233</v>
      </c>
      <c r="E562" s="60" t="s">
        <v>152</v>
      </c>
      <c r="F562" s="60">
        <v>13</v>
      </c>
    </row>
    <row r="563" spans="1:6" ht="14.25" customHeight="1" x14ac:dyDescent="0.2">
      <c r="A563" s="18" t="s">
        <v>3262</v>
      </c>
      <c r="B563" s="60">
        <v>-99</v>
      </c>
      <c r="C563" s="60">
        <v>-99</v>
      </c>
      <c r="D563" s="60" t="s">
        <v>3264</v>
      </c>
      <c r="E563" s="60" t="s">
        <v>3266</v>
      </c>
      <c r="F563" s="60">
        <v>-99</v>
      </c>
    </row>
    <row r="564" spans="1:6" ht="14.25" customHeight="1" x14ac:dyDescent="0.2">
      <c r="A564" s="18" t="s">
        <v>3267</v>
      </c>
      <c r="B564" s="60" t="s">
        <v>199</v>
      </c>
      <c r="C564" s="60" t="s">
        <v>511</v>
      </c>
      <c r="D564" s="60" t="s">
        <v>534</v>
      </c>
      <c r="E564" s="60" t="s">
        <v>101</v>
      </c>
      <c r="F564" s="60" t="s">
        <v>101</v>
      </c>
    </row>
    <row r="565" spans="1:6" ht="14.25" customHeight="1" x14ac:dyDescent="0.2">
      <c r="A565" s="18" t="s">
        <v>3273</v>
      </c>
      <c r="B565" s="60">
        <v>-99</v>
      </c>
      <c r="C565" s="60">
        <v>-99</v>
      </c>
      <c r="D565" s="60">
        <v>-99</v>
      </c>
      <c r="E565" s="60">
        <v>-99</v>
      </c>
      <c r="F565" s="60">
        <v>-99</v>
      </c>
    </row>
    <row r="566" spans="1:6" ht="14.25" customHeight="1" x14ac:dyDescent="0.2">
      <c r="A566" s="18" t="s">
        <v>3274</v>
      </c>
      <c r="B566" s="60">
        <v>-999</v>
      </c>
      <c r="C566" s="60">
        <v>-999</v>
      </c>
      <c r="D566" s="60">
        <v>-999</v>
      </c>
      <c r="E566" s="60">
        <v>-99</v>
      </c>
      <c r="F566" s="60">
        <v>-99</v>
      </c>
    </row>
    <row r="567" spans="1:6" ht="14.25" customHeight="1" x14ac:dyDescent="0.2">
      <c r="A567" s="18" t="s">
        <v>3275</v>
      </c>
      <c r="B567" s="60">
        <v>-99</v>
      </c>
      <c r="C567" s="60">
        <v>-99</v>
      </c>
      <c r="D567" s="60">
        <v>-99</v>
      </c>
      <c r="E567" s="60">
        <v>-99</v>
      </c>
      <c r="F567" s="60">
        <v>-99</v>
      </c>
    </row>
    <row r="568" spans="1:6" ht="14.25" customHeight="1" x14ac:dyDescent="0.2">
      <c r="A568" s="18" t="s">
        <v>3276</v>
      </c>
      <c r="B568" s="60" t="s">
        <v>133</v>
      </c>
      <c r="C568" s="60" t="s">
        <v>534</v>
      </c>
      <c r="D568" s="60">
        <v>-99</v>
      </c>
      <c r="E568" s="60" t="s">
        <v>152</v>
      </c>
      <c r="F568" s="60">
        <v>7</v>
      </c>
    </row>
    <row r="569" spans="1:6" ht="14.25" customHeight="1" x14ac:dyDescent="0.2">
      <c r="A569" s="18" t="s">
        <v>3281</v>
      </c>
      <c r="B569" s="60">
        <v>-99</v>
      </c>
      <c r="C569" s="60" t="s">
        <v>1059</v>
      </c>
      <c r="D569" s="60" t="s">
        <v>3284</v>
      </c>
      <c r="E569" s="60" t="s">
        <v>101</v>
      </c>
      <c r="F569" s="60">
        <v>13</v>
      </c>
    </row>
    <row r="570" spans="1:6" ht="14.25" customHeight="1" x14ac:dyDescent="0.2">
      <c r="A570" s="18" t="s">
        <v>3287</v>
      </c>
      <c r="B570" s="60">
        <v>-99</v>
      </c>
      <c r="C570" s="60">
        <v>-99</v>
      </c>
      <c r="D570" s="60">
        <v>-99</v>
      </c>
      <c r="E570" s="60">
        <v>-99</v>
      </c>
      <c r="F570" s="60">
        <v>-99</v>
      </c>
    </row>
    <row r="571" spans="1:6" ht="14.25" customHeight="1" x14ac:dyDescent="0.2">
      <c r="A571" s="18" t="s">
        <v>3288</v>
      </c>
      <c r="B571" s="60">
        <v>-99</v>
      </c>
      <c r="C571" s="60">
        <v>-99</v>
      </c>
      <c r="D571" s="60">
        <v>-99</v>
      </c>
      <c r="E571" s="60">
        <v>-99</v>
      </c>
      <c r="F571" s="60">
        <v>-99</v>
      </c>
    </row>
    <row r="572" spans="1:6" ht="14.25" customHeight="1" x14ac:dyDescent="0.2">
      <c r="A572" s="18" t="s">
        <v>3289</v>
      </c>
      <c r="B572" s="60">
        <v>-999</v>
      </c>
      <c r="C572" s="60" t="s">
        <v>1500</v>
      </c>
      <c r="D572" s="60" t="s">
        <v>350</v>
      </c>
      <c r="E572" s="60">
        <v>2</v>
      </c>
      <c r="F572" s="60">
        <v>13</v>
      </c>
    </row>
    <row r="573" spans="1:6" ht="14.25" customHeight="1" x14ac:dyDescent="0.2">
      <c r="A573" s="18" t="s">
        <v>3294</v>
      </c>
      <c r="B573" s="60">
        <v>-999</v>
      </c>
      <c r="C573" s="60">
        <v>-999</v>
      </c>
      <c r="D573" s="60">
        <v>-999</v>
      </c>
      <c r="E573" s="60">
        <v>2</v>
      </c>
      <c r="F573" s="60" t="s">
        <v>101</v>
      </c>
    </row>
    <row r="574" spans="1:6" ht="14.25" customHeight="1" x14ac:dyDescent="0.2">
      <c r="A574" s="18" t="s">
        <v>3298</v>
      </c>
      <c r="B574" s="60" t="s">
        <v>125</v>
      </c>
      <c r="C574" s="60">
        <v>1</v>
      </c>
      <c r="D574" s="60">
        <v>2</v>
      </c>
      <c r="E574" s="60" t="s">
        <v>101</v>
      </c>
      <c r="F574" s="60">
        <v>6</v>
      </c>
    </row>
    <row r="575" spans="1:6" ht="14.25" customHeight="1" x14ac:dyDescent="0.2">
      <c r="A575" s="18" t="s">
        <v>3303</v>
      </c>
      <c r="B575" s="60">
        <v>-999</v>
      </c>
      <c r="C575" s="60">
        <v>-999</v>
      </c>
      <c r="D575" s="60">
        <v>-99</v>
      </c>
      <c r="E575" s="60">
        <v>-999</v>
      </c>
      <c r="F575" s="60" t="s">
        <v>101</v>
      </c>
    </row>
    <row r="576" spans="1:6" ht="14.25" customHeight="1" x14ac:dyDescent="0.2">
      <c r="A576" s="18" t="s">
        <v>3305</v>
      </c>
      <c r="B576" s="60">
        <v>-99</v>
      </c>
      <c r="C576" s="60">
        <v>-99</v>
      </c>
      <c r="D576" s="60">
        <v>-99</v>
      </c>
      <c r="E576" s="60">
        <v>-99</v>
      </c>
      <c r="F576" s="60">
        <v>-99</v>
      </c>
    </row>
    <row r="577" spans="1:6" ht="14.25" customHeight="1" x14ac:dyDescent="0.2">
      <c r="A577" s="18" t="s">
        <v>3306</v>
      </c>
      <c r="B577" s="60" t="s">
        <v>1363</v>
      </c>
      <c r="C577" s="60">
        <v>-999</v>
      </c>
      <c r="D577" s="60">
        <v>-999</v>
      </c>
      <c r="E577" s="60">
        <v>-99</v>
      </c>
      <c r="F577" s="60">
        <v>-99</v>
      </c>
    </row>
    <row r="578" spans="1:6" ht="14.25" customHeight="1" x14ac:dyDescent="0.2">
      <c r="A578" s="18" t="s">
        <v>3309</v>
      </c>
      <c r="B578" s="60">
        <v>-99</v>
      </c>
      <c r="C578" s="60">
        <v>-99</v>
      </c>
      <c r="D578" s="60">
        <v>-99</v>
      </c>
      <c r="E578" s="60">
        <v>-99</v>
      </c>
      <c r="F578" s="60">
        <v>-99</v>
      </c>
    </row>
    <row r="579" spans="1:6" ht="14.25" customHeight="1" x14ac:dyDescent="0.2">
      <c r="A579" s="18" t="s">
        <v>3310</v>
      </c>
      <c r="B579" s="60" t="s">
        <v>80</v>
      </c>
      <c r="C579" s="60" t="s">
        <v>1394</v>
      </c>
      <c r="D579" s="60" t="s">
        <v>356</v>
      </c>
      <c r="E579" s="60" t="s">
        <v>1026</v>
      </c>
      <c r="F579" s="60">
        <v>-99</v>
      </c>
    </row>
    <row r="580" spans="1:6" ht="14.25" customHeight="1" x14ac:dyDescent="0.2">
      <c r="A580" s="18" t="s">
        <v>3315</v>
      </c>
      <c r="B580" s="60">
        <v>-99</v>
      </c>
      <c r="C580" s="60" t="s">
        <v>356</v>
      </c>
      <c r="D580" s="60">
        <v>-99</v>
      </c>
      <c r="E580" s="60" t="s">
        <v>101</v>
      </c>
      <c r="F580" s="60">
        <v>-99</v>
      </c>
    </row>
    <row r="581" spans="1:6" ht="14.25" customHeight="1" x14ac:dyDescent="0.2">
      <c r="A581" s="18" t="s">
        <v>3318</v>
      </c>
      <c r="B581" s="60" t="s">
        <v>125</v>
      </c>
      <c r="C581" s="60" t="s">
        <v>166</v>
      </c>
      <c r="D581" s="60">
        <v>2</v>
      </c>
      <c r="E581" s="60" t="s">
        <v>80</v>
      </c>
      <c r="F581" s="60" t="s">
        <v>2707</v>
      </c>
    </row>
    <row r="582" spans="1:6" ht="14.25" customHeight="1" x14ac:dyDescent="0.2">
      <c r="A582" s="18" t="s">
        <v>3324</v>
      </c>
      <c r="B582" s="60">
        <v>-999</v>
      </c>
      <c r="C582" s="60">
        <v>-99</v>
      </c>
      <c r="D582" s="60">
        <v>-99</v>
      </c>
      <c r="E582" s="60">
        <v>-99</v>
      </c>
      <c r="F582" s="60">
        <v>-99</v>
      </c>
    </row>
    <row r="583" spans="1:6" ht="14.25" customHeight="1" x14ac:dyDescent="0.2">
      <c r="A583" s="18" t="s">
        <v>3325</v>
      </c>
      <c r="B583" s="60">
        <v>-99</v>
      </c>
      <c r="C583" s="60">
        <v>2</v>
      </c>
      <c r="D583" s="60">
        <v>2</v>
      </c>
      <c r="E583" s="60" t="s">
        <v>101</v>
      </c>
      <c r="F583" s="60" t="s">
        <v>287</v>
      </c>
    </row>
    <row r="584" spans="1:6" ht="14.25" customHeight="1" x14ac:dyDescent="0.2">
      <c r="A584" s="18" t="s">
        <v>3330</v>
      </c>
      <c r="B584" s="60">
        <v>6</v>
      </c>
      <c r="C584" s="60" t="s">
        <v>3333</v>
      </c>
      <c r="D584" s="60">
        <v>-999</v>
      </c>
      <c r="E584" s="60">
        <v>2</v>
      </c>
      <c r="F584" s="60">
        <v>12</v>
      </c>
    </row>
    <row r="585" spans="1:6" ht="14.25" customHeight="1" x14ac:dyDescent="0.2">
      <c r="A585" s="18" t="s">
        <v>3336</v>
      </c>
      <c r="B585" s="60" t="s">
        <v>101</v>
      </c>
      <c r="C585" s="60">
        <v>1</v>
      </c>
      <c r="D585" s="60" t="s">
        <v>1509</v>
      </c>
      <c r="E585" s="60">
        <v>-999</v>
      </c>
      <c r="F585" s="60">
        <v>13</v>
      </c>
    </row>
    <row r="586" spans="1:6" ht="14.25" customHeight="1" x14ac:dyDescent="0.2">
      <c r="A586" s="18" t="s">
        <v>3342</v>
      </c>
      <c r="B586" s="60" t="s">
        <v>125</v>
      </c>
      <c r="C586" s="60" t="s">
        <v>125</v>
      </c>
      <c r="D586" s="60">
        <v>-99</v>
      </c>
      <c r="E586" s="60">
        <v>-99</v>
      </c>
      <c r="F586" s="60">
        <v>-99</v>
      </c>
    </row>
    <row r="587" spans="1:6" ht="14.25" customHeight="1" x14ac:dyDescent="0.2">
      <c r="A587" s="18" t="s">
        <v>3345</v>
      </c>
      <c r="B587" s="60">
        <v>1</v>
      </c>
      <c r="C587" s="60">
        <v>-999</v>
      </c>
      <c r="D587" s="60">
        <v>2</v>
      </c>
      <c r="E587" s="60" t="s">
        <v>70</v>
      </c>
      <c r="F587" s="60">
        <v>13</v>
      </c>
    </row>
    <row r="588" spans="1:6" ht="14.25" customHeight="1" x14ac:dyDescent="0.2">
      <c r="A588" s="18" t="s">
        <v>3353</v>
      </c>
      <c r="B588" s="60" t="s">
        <v>2669</v>
      </c>
      <c r="C588" s="60">
        <v>2</v>
      </c>
      <c r="D588" s="60" t="s">
        <v>1141</v>
      </c>
      <c r="E588" s="60" t="s">
        <v>101</v>
      </c>
      <c r="F588" s="60">
        <v>6</v>
      </c>
    </row>
    <row r="589" spans="1:6" ht="14.25" customHeight="1" x14ac:dyDescent="0.2">
      <c r="A589" s="18" t="s">
        <v>3359</v>
      </c>
      <c r="B589" s="60">
        <v>6</v>
      </c>
      <c r="C589" s="60" t="s">
        <v>1403</v>
      </c>
      <c r="D589" s="60">
        <v>2</v>
      </c>
      <c r="E589" s="60" t="s">
        <v>1127</v>
      </c>
      <c r="F589" s="60">
        <v>13</v>
      </c>
    </row>
    <row r="590" spans="1:6" ht="14.25" customHeight="1" x14ac:dyDescent="0.2">
      <c r="A590" s="18" t="s">
        <v>3365</v>
      </c>
      <c r="B590" s="60">
        <v>-99</v>
      </c>
      <c r="C590" s="60">
        <v>-99</v>
      </c>
      <c r="D590" s="60">
        <v>-99</v>
      </c>
      <c r="E590" s="60">
        <v>-99</v>
      </c>
      <c r="F590" s="60">
        <v>-99</v>
      </c>
    </row>
    <row r="591" spans="1:6" ht="14.25" customHeight="1" x14ac:dyDescent="0.2">
      <c r="A591" s="18" t="s">
        <v>3366</v>
      </c>
      <c r="B591" s="60">
        <v>2</v>
      </c>
      <c r="C591" s="60" t="s">
        <v>3369</v>
      </c>
      <c r="D591" s="60" t="s">
        <v>655</v>
      </c>
      <c r="E591" s="60" t="s">
        <v>2598</v>
      </c>
      <c r="F591" s="60">
        <v>8</v>
      </c>
    </row>
    <row r="592" spans="1:6" ht="14.25" customHeight="1" x14ac:dyDescent="0.2">
      <c r="A592" s="18" t="s">
        <v>3373</v>
      </c>
      <c r="B592" s="60" t="s">
        <v>2641</v>
      </c>
      <c r="C592" s="60" t="s">
        <v>511</v>
      </c>
      <c r="D592" s="60">
        <v>2</v>
      </c>
      <c r="E592" s="60" t="s">
        <v>101</v>
      </c>
      <c r="F592" s="60">
        <v>6</v>
      </c>
    </row>
    <row r="593" spans="1:6" ht="14.25" customHeight="1" x14ac:dyDescent="0.2">
      <c r="A593" s="18" t="s">
        <v>3379</v>
      </c>
      <c r="B593" s="60" t="s">
        <v>3381</v>
      </c>
      <c r="C593" s="60" t="s">
        <v>391</v>
      </c>
      <c r="D593" s="60">
        <v>2</v>
      </c>
      <c r="E593" s="60" t="s">
        <v>3385</v>
      </c>
      <c r="F593" s="60" t="s">
        <v>3387</v>
      </c>
    </row>
    <row r="594" spans="1:6" ht="14.25" customHeight="1" x14ac:dyDescent="0.2">
      <c r="A594" s="18" t="s">
        <v>3388</v>
      </c>
      <c r="B594" s="60">
        <v>-99</v>
      </c>
      <c r="C594" s="60">
        <v>-99</v>
      </c>
      <c r="D594" s="60">
        <v>-99</v>
      </c>
      <c r="E594" s="60">
        <v>-99</v>
      </c>
      <c r="F594" s="60" t="s">
        <v>3390</v>
      </c>
    </row>
    <row r="595" spans="1:6" ht="14.25" customHeight="1" x14ac:dyDescent="0.2">
      <c r="A595" s="18" t="s">
        <v>3391</v>
      </c>
      <c r="B595" s="60" t="s">
        <v>152</v>
      </c>
      <c r="C595" s="60">
        <v>-999</v>
      </c>
      <c r="D595" s="60">
        <v>2</v>
      </c>
      <c r="E595" s="60" t="s">
        <v>152</v>
      </c>
      <c r="F595" s="60">
        <v>6</v>
      </c>
    </row>
    <row r="596" spans="1:6" ht="14.25" customHeight="1" x14ac:dyDescent="0.2">
      <c r="A596" s="18" t="s">
        <v>3396</v>
      </c>
      <c r="B596" s="60" t="s">
        <v>1526</v>
      </c>
      <c r="C596" s="60" t="s">
        <v>450</v>
      </c>
      <c r="D596" s="60">
        <v>-999</v>
      </c>
      <c r="E596" s="60">
        <v>2</v>
      </c>
      <c r="F596" s="60">
        <v>7</v>
      </c>
    </row>
    <row r="597" spans="1:6" ht="14.25" customHeight="1" x14ac:dyDescent="0.2">
      <c r="A597" s="18" t="s">
        <v>3401</v>
      </c>
      <c r="B597" s="60">
        <v>-99</v>
      </c>
      <c r="C597" s="60">
        <v>-99</v>
      </c>
      <c r="D597" s="60">
        <v>-99</v>
      </c>
      <c r="E597" s="60">
        <v>-99</v>
      </c>
      <c r="F597" s="60">
        <v>-99</v>
      </c>
    </row>
    <row r="598" spans="1:6" ht="14.25" customHeight="1" x14ac:dyDescent="0.2">
      <c r="A598" s="18" t="s">
        <v>3402</v>
      </c>
      <c r="B598" s="60">
        <v>-99</v>
      </c>
      <c r="C598" s="60">
        <v>-99</v>
      </c>
      <c r="D598" s="60">
        <v>-99</v>
      </c>
      <c r="E598" s="60">
        <v>-99</v>
      </c>
      <c r="F598" s="60">
        <v>-99</v>
      </c>
    </row>
    <row r="599" spans="1:6" ht="14.25" customHeight="1" x14ac:dyDescent="0.2">
      <c r="A599" s="18" t="s">
        <v>3403</v>
      </c>
      <c r="B599" s="60">
        <v>-999</v>
      </c>
      <c r="C599" s="60">
        <v>-99</v>
      </c>
      <c r="D599" s="60">
        <v>-99</v>
      </c>
      <c r="E599" s="60">
        <v>-99</v>
      </c>
      <c r="F599" s="60">
        <v>-99</v>
      </c>
    </row>
    <row r="600" spans="1:6" ht="14.25" customHeight="1" x14ac:dyDescent="0.2">
      <c r="A600" s="18" t="s">
        <v>3404</v>
      </c>
      <c r="B600" s="60" t="s">
        <v>921</v>
      </c>
      <c r="C600" s="60">
        <v>2</v>
      </c>
      <c r="D600" s="60" t="s">
        <v>159</v>
      </c>
      <c r="E600" s="60" t="s">
        <v>70</v>
      </c>
      <c r="F600" s="60" t="s">
        <v>471</v>
      </c>
    </row>
    <row r="601" spans="1:6" ht="14.25" customHeight="1" x14ac:dyDescent="0.2">
      <c r="A601" s="18" t="s">
        <v>3410</v>
      </c>
      <c r="B601" s="60">
        <v>-99</v>
      </c>
      <c r="C601" s="60" t="s">
        <v>3412</v>
      </c>
      <c r="D601" s="60" t="s">
        <v>117</v>
      </c>
      <c r="E601" s="60">
        <v>2</v>
      </c>
      <c r="F601" s="60" t="s">
        <v>152</v>
      </c>
    </row>
    <row r="602" spans="1:6" ht="14.25" customHeight="1" x14ac:dyDescent="0.2">
      <c r="A602" s="18" t="s">
        <v>3416</v>
      </c>
      <c r="B602" s="60">
        <v>-99</v>
      </c>
      <c r="C602" s="60">
        <v>-99</v>
      </c>
      <c r="D602" s="60">
        <v>-99</v>
      </c>
      <c r="E602" s="60">
        <v>-99</v>
      </c>
      <c r="F602" s="60">
        <v>-99</v>
      </c>
    </row>
    <row r="603" spans="1:6" ht="14.25" customHeight="1" x14ac:dyDescent="0.2">
      <c r="A603" s="18" t="s">
        <v>3417</v>
      </c>
      <c r="B603" s="60">
        <v>-99</v>
      </c>
      <c r="C603" s="60">
        <v>-99</v>
      </c>
      <c r="D603" s="60">
        <v>-99</v>
      </c>
      <c r="E603" s="60">
        <v>-99</v>
      </c>
      <c r="F603" s="60">
        <v>-99</v>
      </c>
    </row>
    <row r="604" spans="1:6" ht="14.25" customHeight="1" x14ac:dyDescent="0.2">
      <c r="A604" s="18" t="s">
        <v>3418</v>
      </c>
      <c r="B604" s="60" t="s">
        <v>101</v>
      </c>
      <c r="C604" s="60" t="s">
        <v>3421</v>
      </c>
      <c r="D604" s="60">
        <v>13</v>
      </c>
      <c r="E604" s="60" t="s">
        <v>1719</v>
      </c>
      <c r="F604" s="60">
        <v>6</v>
      </c>
    </row>
    <row r="605" spans="1:6" ht="14.25" customHeight="1" x14ac:dyDescent="0.2">
      <c r="A605" s="18" t="s">
        <v>3425</v>
      </c>
      <c r="B605" s="60">
        <v>-999</v>
      </c>
      <c r="C605" s="60" t="s">
        <v>3427</v>
      </c>
      <c r="D605" s="60" t="s">
        <v>3429</v>
      </c>
      <c r="E605" s="60" t="s">
        <v>902</v>
      </c>
      <c r="F605" s="60">
        <v>11</v>
      </c>
    </row>
    <row r="606" spans="1:6" ht="14.25" customHeight="1" x14ac:dyDescent="0.2">
      <c r="A606" s="18" t="s">
        <v>3432</v>
      </c>
      <c r="B606" s="60" t="s">
        <v>727</v>
      </c>
      <c r="C606" s="60" t="s">
        <v>426</v>
      </c>
      <c r="D606" s="60">
        <v>-99</v>
      </c>
      <c r="E606" s="60" t="s">
        <v>70</v>
      </c>
      <c r="F606" s="60" t="s">
        <v>101</v>
      </c>
    </row>
    <row r="607" spans="1:6" ht="14.25" customHeight="1" x14ac:dyDescent="0.2">
      <c r="A607" s="18" t="s">
        <v>3437</v>
      </c>
      <c r="B607" s="60">
        <v>-99</v>
      </c>
      <c r="C607" s="60" t="s">
        <v>321</v>
      </c>
      <c r="D607" s="60">
        <v>1</v>
      </c>
      <c r="E607" s="60" t="s">
        <v>70</v>
      </c>
      <c r="F607" s="60">
        <v>13</v>
      </c>
    </row>
    <row r="608" spans="1:6" ht="14.25" customHeight="1" x14ac:dyDescent="0.2">
      <c r="A608" s="18" t="s">
        <v>3441</v>
      </c>
      <c r="B608" s="60">
        <v>-99</v>
      </c>
      <c r="C608" s="60">
        <v>-99</v>
      </c>
      <c r="D608" s="60">
        <v>-99</v>
      </c>
      <c r="E608" s="60">
        <v>-99</v>
      </c>
      <c r="F608" s="60">
        <v>-99</v>
      </c>
    </row>
    <row r="609" spans="1:6" ht="14.25" customHeight="1" x14ac:dyDescent="0.2">
      <c r="A609" s="18" t="s">
        <v>3442</v>
      </c>
      <c r="B609" s="60" t="s">
        <v>101</v>
      </c>
      <c r="C609" s="60" t="s">
        <v>3445</v>
      </c>
      <c r="D609" s="60" t="s">
        <v>356</v>
      </c>
      <c r="E609" s="60">
        <v>-99</v>
      </c>
      <c r="F609" s="60">
        <v>-99</v>
      </c>
    </row>
    <row r="610" spans="1:6" ht="14.25" customHeight="1" x14ac:dyDescent="0.2">
      <c r="A610" s="18" t="s">
        <v>3447</v>
      </c>
      <c r="B610" s="60">
        <v>-999</v>
      </c>
      <c r="C610" s="60">
        <v>-999</v>
      </c>
      <c r="D610" s="60">
        <v>-99</v>
      </c>
      <c r="E610" s="60">
        <v>-999</v>
      </c>
      <c r="F610" s="60">
        <v>12</v>
      </c>
    </row>
    <row r="611" spans="1:6" ht="14.25" customHeight="1" x14ac:dyDescent="0.2">
      <c r="A611" s="18" t="s">
        <v>3449</v>
      </c>
      <c r="B611" s="60" t="s">
        <v>101</v>
      </c>
      <c r="C611" s="60" t="s">
        <v>949</v>
      </c>
      <c r="D611" s="60" t="s">
        <v>3455</v>
      </c>
      <c r="E611" s="60" t="s">
        <v>152</v>
      </c>
      <c r="F611" s="60">
        <v>6</v>
      </c>
    </row>
    <row r="612" spans="1:6" ht="14.25" customHeight="1" x14ac:dyDescent="0.2">
      <c r="A612" s="18" t="s">
        <v>3458</v>
      </c>
      <c r="B612" s="60" t="s">
        <v>159</v>
      </c>
      <c r="C612" s="60" t="s">
        <v>509</v>
      </c>
      <c r="D612" s="60">
        <v>1</v>
      </c>
      <c r="E612" s="60" t="s">
        <v>101</v>
      </c>
      <c r="F612" s="60">
        <v>11</v>
      </c>
    </row>
    <row r="613" spans="1:6" ht="14.25" customHeight="1" x14ac:dyDescent="0.2">
      <c r="A613" s="18" t="s">
        <v>3464</v>
      </c>
      <c r="B613" s="60">
        <v>-99</v>
      </c>
      <c r="C613" s="60">
        <v>-99</v>
      </c>
      <c r="D613" s="60">
        <v>-99</v>
      </c>
      <c r="E613" s="60">
        <v>-99</v>
      </c>
      <c r="F613" s="60">
        <v>-99</v>
      </c>
    </row>
    <row r="614" spans="1:6" ht="14.25" customHeight="1" x14ac:dyDescent="0.2">
      <c r="A614" s="18" t="s">
        <v>3465</v>
      </c>
      <c r="B614" s="60" t="s">
        <v>70</v>
      </c>
      <c r="C614" s="60" t="s">
        <v>3468</v>
      </c>
      <c r="D614" s="60" t="s">
        <v>534</v>
      </c>
      <c r="E614" s="60" t="s">
        <v>70</v>
      </c>
      <c r="F614" s="60">
        <v>12</v>
      </c>
    </row>
    <row r="615" spans="1:6" ht="14.25" customHeight="1" x14ac:dyDescent="0.2">
      <c r="A615" s="18" t="s">
        <v>3472</v>
      </c>
      <c r="B615" s="60" t="s">
        <v>3474</v>
      </c>
      <c r="C615" s="60" t="s">
        <v>3476</v>
      </c>
      <c r="D615" s="60" t="s">
        <v>3478</v>
      </c>
      <c r="E615" s="60" t="s">
        <v>496</v>
      </c>
      <c r="F615" s="60">
        <v>-99</v>
      </c>
    </row>
    <row r="616" spans="1:6" ht="14.25" customHeight="1" x14ac:dyDescent="0.2">
      <c r="A616" s="18" t="s">
        <v>3481</v>
      </c>
      <c r="B616" s="60">
        <v>-99</v>
      </c>
      <c r="C616" s="60">
        <v>-99</v>
      </c>
      <c r="D616" s="60">
        <v>-99</v>
      </c>
      <c r="E616" s="60">
        <v>-99</v>
      </c>
      <c r="F616" s="60">
        <v>-99</v>
      </c>
    </row>
    <row r="617" spans="1:6" ht="14.25" customHeight="1" x14ac:dyDescent="0.2">
      <c r="A617" s="18" t="s">
        <v>3482</v>
      </c>
      <c r="B617" s="60">
        <v>-999</v>
      </c>
      <c r="C617" s="60">
        <v>2</v>
      </c>
      <c r="D617" s="60">
        <v>-99</v>
      </c>
      <c r="E617" s="60">
        <v>-99</v>
      </c>
      <c r="F617" s="60">
        <v>-99</v>
      </c>
    </row>
    <row r="618" spans="1:6" ht="14.25" customHeight="1" x14ac:dyDescent="0.2">
      <c r="A618" s="18" t="s">
        <v>3485</v>
      </c>
      <c r="B618" s="60">
        <v>-99</v>
      </c>
      <c r="C618" s="60">
        <v>-99</v>
      </c>
      <c r="D618" s="60">
        <v>-99</v>
      </c>
      <c r="E618" s="60">
        <v>-99</v>
      </c>
      <c r="F618" s="60">
        <v>-99</v>
      </c>
    </row>
    <row r="619" spans="1:6" ht="14.25" customHeight="1" x14ac:dyDescent="0.2">
      <c r="A619" s="18" t="s">
        <v>3486</v>
      </c>
      <c r="B619" s="60">
        <v>6</v>
      </c>
      <c r="C619" s="60" t="s">
        <v>125</v>
      </c>
      <c r="D619" s="60">
        <v>1</v>
      </c>
      <c r="E619" s="60" t="s">
        <v>3491</v>
      </c>
      <c r="F619" s="60">
        <v>13</v>
      </c>
    </row>
    <row r="620" spans="1:6" ht="14.25" customHeight="1" x14ac:dyDescent="0.2">
      <c r="A620" s="18" t="s">
        <v>3493</v>
      </c>
      <c r="B620" s="60" t="s">
        <v>142</v>
      </c>
      <c r="C620" s="60">
        <v>1</v>
      </c>
      <c r="D620" s="60" t="s">
        <v>1540</v>
      </c>
      <c r="E620" s="60" t="s">
        <v>125</v>
      </c>
      <c r="F620" s="60">
        <v>7</v>
      </c>
    </row>
    <row r="621" spans="1:6" ht="14.25" customHeight="1" x14ac:dyDescent="0.2">
      <c r="A621" s="18" t="s">
        <v>3499</v>
      </c>
      <c r="B621" s="60">
        <v>-99</v>
      </c>
      <c r="C621" s="60">
        <v>-999</v>
      </c>
      <c r="D621" s="60">
        <v>-999</v>
      </c>
      <c r="E621" s="60">
        <v>-99</v>
      </c>
      <c r="F621" s="60">
        <v>-99</v>
      </c>
    </row>
    <row r="622" spans="1:6" ht="14.25" customHeight="1" x14ac:dyDescent="0.2">
      <c r="A622" s="18" t="s">
        <v>3501</v>
      </c>
      <c r="B622" s="60">
        <v>-99</v>
      </c>
      <c r="C622" s="60" t="s">
        <v>1394</v>
      </c>
      <c r="D622" s="60">
        <v>1</v>
      </c>
      <c r="E622" s="60" t="s">
        <v>1719</v>
      </c>
      <c r="F622" s="60" t="s">
        <v>3506</v>
      </c>
    </row>
    <row r="623" spans="1:6" ht="14.25" customHeight="1" x14ac:dyDescent="0.2">
      <c r="A623" s="18" t="s">
        <v>3507</v>
      </c>
      <c r="B623" s="60">
        <v>6</v>
      </c>
      <c r="C623" s="60" t="s">
        <v>426</v>
      </c>
      <c r="D623" s="60">
        <v>-999</v>
      </c>
      <c r="E623" s="60">
        <v>-99</v>
      </c>
      <c r="F623" s="60">
        <v>-99</v>
      </c>
    </row>
    <row r="624" spans="1:6" ht="14.25" customHeight="1" x14ac:dyDescent="0.2">
      <c r="A624" s="18" t="s">
        <v>3510</v>
      </c>
      <c r="B624" s="60">
        <v>6</v>
      </c>
      <c r="C624" s="60">
        <v>-999</v>
      </c>
      <c r="D624" s="60">
        <v>-999</v>
      </c>
      <c r="E624" s="60" t="s">
        <v>3514</v>
      </c>
      <c r="F624" s="60">
        <v>12</v>
      </c>
    </row>
    <row r="625" spans="1:6" ht="14.25" customHeight="1" x14ac:dyDescent="0.2">
      <c r="A625" s="18" t="s">
        <v>3516</v>
      </c>
      <c r="B625" s="60" t="s">
        <v>3518</v>
      </c>
      <c r="C625" s="60" t="s">
        <v>3520</v>
      </c>
      <c r="D625" s="60" t="s">
        <v>356</v>
      </c>
      <c r="E625" s="60" t="s">
        <v>2754</v>
      </c>
      <c r="F625" s="60">
        <v>6</v>
      </c>
    </row>
    <row r="626" spans="1:6" ht="14.25" customHeight="1" x14ac:dyDescent="0.2">
      <c r="A626" s="18" t="s">
        <v>3524</v>
      </c>
      <c r="B626" s="60" t="s">
        <v>125</v>
      </c>
      <c r="C626" s="60" t="s">
        <v>426</v>
      </c>
      <c r="D626" s="60">
        <v>2</v>
      </c>
      <c r="E626" s="60">
        <v>12</v>
      </c>
      <c r="F626" s="60">
        <v>13</v>
      </c>
    </row>
    <row r="627" spans="1:6" ht="14.25" customHeight="1" x14ac:dyDescent="0.2">
      <c r="A627" s="18" t="s">
        <v>3530</v>
      </c>
      <c r="B627" s="60" t="s">
        <v>3532</v>
      </c>
      <c r="C627" s="60">
        <v>13</v>
      </c>
      <c r="D627" s="60">
        <v>-999</v>
      </c>
      <c r="E627" s="60">
        <v>6</v>
      </c>
      <c r="F627" s="60">
        <v>13</v>
      </c>
    </row>
    <row r="628" spans="1:6" ht="14.25" customHeight="1" x14ac:dyDescent="0.2">
      <c r="A628" s="18" t="s">
        <v>3535</v>
      </c>
      <c r="B628" s="60" t="s">
        <v>1145</v>
      </c>
      <c r="C628" s="60" t="s">
        <v>716</v>
      </c>
      <c r="D628" s="60">
        <v>2</v>
      </c>
      <c r="E628" s="60" t="s">
        <v>3540</v>
      </c>
      <c r="F628" s="60">
        <v>13</v>
      </c>
    </row>
    <row r="629" spans="1:6" ht="14.25" customHeight="1" x14ac:dyDescent="0.2">
      <c r="A629" s="18" t="s">
        <v>3542</v>
      </c>
      <c r="B629" s="60">
        <v>-99</v>
      </c>
      <c r="C629" s="60">
        <v>-99</v>
      </c>
      <c r="D629" s="60">
        <v>-99</v>
      </c>
      <c r="E629" s="60">
        <v>-99</v>
      </c>
      <c r="F629" s="60">
        <v>-99</v>
      </c>
    </row>
    <row r="630" spans="1:6" ht="14.25" customHeight="1" x14ac:dyDescent="0.2">
      <c r="A630" s="18" t="s">
        <v>3544</v>
      </c>
      <c r="B630" s="60">
        <v>6</v>
      </c>
      <c r="C630" s="60" t="s">
        <v>159</v>
      </c>
      <c r="D630" s="60">
        <v>-999</v>
      </c>
      <c r="E630" s="60" t="s">
        <v>101</v>
      </c>
      <c r="F630" s="60" t="s">
        <v>1678</v>
      </c>
    </row>
    <row r="631" spans="1:6" ht="14.25" customHeight="1" x14ac:dyDescent="0.2">
      <c r="A631" s="18" t="s">
        <v>3549</v>
      </c>
      <c r="B631" s="60" t="s">
        <v>101</v>
      </c>
      <c r="C631" s="60">
        <v>3</v>
      </c>
      <c r="D631" s="60">
        <v>2</v>
      </c>
      <c r="E631" s="60">
        <v>2</v>
      </c>
      <c r="F631" s="60" t="s">
        <v>133</v>
      </c>
    </row>
    <row r="632" spans="1:6" ht="14.25" customHeight="1" x14ac:dyDescent="0.2">
      <c r="A632" s="18" t="s">
        <v>3555</v>
      </c>
      <c r="B632" s="60">
        <v>-99</v>
      </c>
      <c r="C632" s="60">
        <v>-99</v>
      </c>
      <c r="D632" s="60">
        <v>-99</v>
      </c>
      <c r="E632" s="60">
        <v>-99</v>
      </c>
      <c r="F632" s="60">
        <v>-99</v>
      </c>
    </row>
    <row r="633" spans="1:6" ht="14.25" customHeight="1" x14ac:dyDescent="0.2">
      <c r="A633" s="18" t="s">
        <v>3556</v>
      </c>
      <c r="B633" s="60">
        <v>-99</v>
      </c>
      <c r="C633" s="60">
        <v>-99</v>
      </c>
      <c r="D633" s="60">
        <v>-99</v>
      </c>
      <c r="E633" s="60">
        <v>-99</v>
      </c>
      <c r="F633" s="60">
        <v>-99</v>
      </c>
    </row>
    <row r="634" spans="1:6" ht="14.25" customHeight="1" x14ac:dyDescent="0.2">
      <c r="A634" s="18" t="s">
        <v>3557</v>
      </c>
      <c r="B634" s="60">
        <v>-99</v>
      </c>
      <c r="C634" s="60" t="s">
        <v>3559</v>
      </c>
      <c r="D634" s="60">
        <v>-99</v>
      </c>
      <c r="E634" s="60" t="s">
        <v>838</v>
      </c>
      <c r="F634" s="60" t="s">
        <v>2209</v>
      </c>
    </row>
    <row r="635" spans="1:6" ht="14.25" customHeight="1" x14ac:dyDescent="0.2">
      <c r="A635" s="18" t="s">
        <v>3562</v>
      </c>
      <c r="B635" s="60">
        <v>-99</v>
      </c>
      <c r="C635" s="60">
        <v>-99</v>
      </c>
      <c r="D635" s="60">
        <v>-99</v>
      </c>
      <c r="E635" s="60">
        <v>-99</v>
      </c>
      <c r="F635" s="60">
        <v>-99</v>
      </c>
    </row>
    <row r="636" spans="1:6" ht="14.25" customHeight="1" x14ac:dyDescent="0.2">
      <c r="A636" s="18" t="s">
        <v>3563</v>
      </c>
      <c r="B636" s="60" t="s">
        <v>724</v>
      </c>
      <c r="C636" s="60" t="s">
        <v>3566</v>
      </c>
      <c r="D636" s="60" t="s">
        <v>226</v>
      </c>
      <c r="E636" s="60" t="s">
        <v>1288</v>
      </c>
      <c r="F636" s="60">
        <v>8</v>
      </c>
    </row>
    <row r="637" spans="1:6" ht="14.25" customHeight="1" x14ac:dyDescent="0.2">
      <c r="A637" s="18" t="s">
        <v>3570</v>
      </c>
      <c r="B637" s="60">
        <v>-99</v>
      </c>
      <c r="C637" s="60">
        <v>-99</v>
      </c>
      <c r="D637" s="60">
        <v>-99</v>
      </c>
      <c r="E637" s="60">
        <v>-99</v>
      </c>
      <c r="F637" s="60">
        <v>-99</v>
      </c>
    </row>
    <row r="638" spans="1:6" ht="14.25" customHeight="1" x14ac:dyDescent="0.2">
      <c r="A638" s="18" t="s">
        <v>3571</v>
      </c>
      <c r="B638" s="60">
        <v>6</v>
      </c>
      <c r="C638" s="60" t="s">
        <v>1248</v>
      </c>
      <c r="D638" s="60">
        <v>-999</v>
      </c>
      <c r="E638" s="60">
        <v>-999</v>
      </c>
      <c r="F638" s="60">
        <v>13</v>
      </c>
    </row>
    <row r="639" spans="1:6" ht="14.25" customHeight="1" x14ac:dyDescent="0.2">
      <c r="A639" s="18" t="s">
        <v>3575</v>
      </c>
      <c r="B639" s="60">
        <v>-99</v>
      </c>
      <c r="C639" s="60">
        <v>-99</v>
      </c>
      <c r="D639" s="60">
        <v>-99</v>
      </c>
      <c r="E639" s="60">
        <v>-99</v>
      </c>
      <c r="F639" s="60">
        <v>-99</v>
      </c>
    </row>
    <row r="640" spans="1:6" ht="14.25" customHeight="1" x14ac:dyDescent="0.2">
      <c r="A640" s="18" t="s">
        <v>3576</v>
      </c>
      <c r="B640" s="60">
        <v>7</v>
      </c>
      <c r="C640" s="60" t="s">
        <v>399</v>
      </c>
      <c r="D640" s="60" t="s">
        <v>117</v>
      </c>
      <c r="E640" s="60" t="s">
        <v>3582</v>
      </c>
      <c r="F640" s="60" t="s">
        <v>152</v>
      </c>
    </row>
    <row r="641" spans="1:6" ht="14.25" customHeight="1" x14ac:dyDescent="0.2">
      <c r="A641" s="18" t="s">
        <v>3584</v>
      </c>
      <c r="B641" s="60">
        <v>-999</v>
      </c>
      <c r="C641" s="60" t="s">
        <v>716</v>
      </c>
      <c r="D641" s="60">
        <v>2</v>
      </c>
      <c r="E641" s="60" t="s">
        <v>101</v>
      </c>
      <c r="F641" s="60">
        <v>7</v>
      </c>
    </row>
    <row r="642" spans="1:6" ht="14.25" customHeight="1" x14ac:dyDescent="0.2">
      <c r="A642" s="18" t="s">
        <v>3589</v>
      </c>
      <c r="B642" s="60">
        <v>-99</v>
      </c>
      <c r="C642" s="60">
        <v>-99</v>
      </c>
      <c r="D642" s="60">
        <v>-99</v>
      </c>
      <c r="E642" s="60">
        <v>-99</v>
      </c>
      <c r="F642" s="60">
        <v>-99</v>
      </c>
    </row>
    <row r="643" spans="1:6" ht="14.25" customHeight="1" x14ac:dyDescent="0.2">
      <c r="A643" s="18" t="s">
        <v>3590</v>
      </c>
      <c r="B643" s="60" t="s">
        <v>101</v>
      </c>
      <c r="C643" s="60">
        <v>-99</v>
      </c>
      <c r="D643" s="60" t="s">
        <v>159</v>
      </c>
      <c r="E643" s="60">
        <v>-999</v>
      </c>
      <c r="F643" s="60">
        <v>-99</v>
      </c>
    </row>
    <row r="644" spans="1:6" ht="14.25" customHeight="1" x14ac:dyDescent="0.2">
      <c r="A644" s="18" t="s">
        <v>3593</v>
      </c>
      <c r="B644" s="60">
        <v>6</v>
      </c>
      <c r="C644" s="60" t="s">
        <v>534</v>
      </c>
      <c r="D644" s="60">
        <v>-99</v>
      </c>
      <c r="E644" s="60">
        <v>-99</v>
      </c>
      <c r="F644" s="60">
        <v>-99</v>
      </c>
    </row>
    <row r="645" spans="1:6" ht="14.25" customHeight="1" x14ac:dyDescent="0.2">
      <c r="A645" s="18" t="s">
        <v>3596</v>
      </c>
      <c r="B645" s="60" t="s">
        <v>101</v>
      </c>
      <c r="C645" s="60" t="s">
        <v>2313</v>
      </c>
      <c r="D645" s="60">
        <v>2</v>
      </c>
      <c r="E645" s="60" t="s">
        <v>101</v>
      </c>
      <c r="F645" s="60" t="s">
        <v>101</v>
      </c>
    </row>
    <row r="646" spans="1:6" ht="14.25" customHeight="1" x14ac:dyDescent="0.2">
      <c r="A646" s="18" t="s">
        <v>3602</v>
      </c>
      <c r="B646" s="60">
        <v>-99</v>
      </c>
      <c r="C646" s="60">
        <v>-99</v>
      </c>
      <c r="D646" s="60">
        <v>-99</v>
      </c>
      <c r="E646" s="60">
        <v>-99</v>
      </c>
      <c r="F646" s="60">
        <v>-99</v>
      </c>
    </row>
    <row r="647" spans="1:6" ht="14.25" customHeight="1" x14ac:dyDescent="0.2">
      <c r="A647" s="18" t="s">
        <v>3603</v>
      </c>
      <c r="B647" s="60">
        <v>6</v>
      </c>
      <c r="C647" s="60">
        <v>-999</v>
      </c>
      <c r="D647" s="60">
        <v>-999</v>
      </c>
      <c r="E647" s="60">
        <v>-99</v>
      </c>
      <c r="F647" s="60">
        <v>-99</v>
      </c>
    </row>
    <row r="648" spans="1:6" ht="14.25" customHeight="1" x14ac:dyDescent="0.2">
      <c r="A648" s="18" t="s">
        <v>3604</v>
      </c>
      <c r="B648" s="60">
        <v>6</v>
      </c>
      <c r="C648" s="60" t="s">
        <v>1304</v>
      </c>
      <c r="D648" s="60">
        <v>2</v>
      </c>
      <c r="E648" s="60" t="s">
        <v>80</v>
      </c>
      <c r="F648" s="60" t="s">
        <v>3610</v>
      </c>
    </row>
    <row r="649" spans="1:6" ht="14.25" customHeight="1" x14ac:dyDescent="0.2">
      <c r="A649" s="18" t="s">
        <v>3611</v>
      </c>
      <c r="B649" s="60">
        <v>-99</v>
      </c>
      <c r="C649" s="60">
        <v>-99</v>
      </c>
      <c r="D649" s="60" t="s">
        <v>3613</v>
      </c>
      <c r="E649" s="60">
        <v>-99</v>
      </c>
      <c r="F649" s="60">
        <v>-99</v>
      </c>
    </row>
    <row r="650" spans="1:6" ht="14.25" customHeight="1" x14ac:dyDescent="0.2">
      <c r="A650" s="18" t="s">
        <v>3614</v>
      </c>
      <c r="B650" s="60" t="s">
        <v>3616</v>
      </c>
      <c r="C650" s="60" t="s">
        <v>3618</v>
      </c>
      <c r="D650" s="60">
        <v>-99</v>
      </c>
      <c r="E650" s="60" t="s">
        <v>421</v>
      </c>
      <c r="F650" s="60" t="s">
        <v>3621</v>
      </c>
    </row>
    <row r="651" spans="1:6" ht="14.25" customHeight="1" x14ac:dyDescent="0.2">
      <c r="A651" s="18" t="s">
        <v>3622</v>
      </c>
      <c r="B651" s="60">
        <v>-99</v>
      </c>
      <c r="C651" s="60">
        <v>-99</v>
      </c>
      <c r="D651" s="60">
        <v>-99</v>
      </c>
      <c r="E651" s="60">
        <v>-99</v>
      </c>
      <c r="F651" s="60">
        <v>-99</v>
      </c>
    </row>
    <row r="652" spans="1:6" ht="14.25" customHeight="1" x14ac:dyDescent="0.2">
      <c r="A652" s="18" t="s">
        <v>3623</v>
      </c>
      <c r="B652" s="60">
        <v>2</v>
      </c>
      <c r="C652" s="60" t="s">
        <v>3626</v>
      </c>
      <c r="D652" s="60" t="s">
        <v>3628</v>
      </c>
      <c r="E652" s="60" t="s">
        <v>3630</v>
      </c>
      <c r="F652" s="60" t="s">
        <v>3632</v>
      </c>
    </row>
    <row r="653" spans="1:6" ht="14.25" customHeight="1" x14ac:dyDescent="0.2">
      <c r="A653" s="18" t="s">
        <v>3633</v>
      </c>
      <c r="B653" s="60">
        <v>-99</v>
      </c>
      <c r="C653" s="60">
        <v>-99</v>
      </c>
      <c r="D653" s="60">
        <v>-99</v>
      </c>
      <c r="E653" s="60">
        <v>-99</v>
      </c>
      <c r="F653" s="60">
        <v>-99</v>
      </c>
    </row>
    <row r="654" spans="1:6" ht="14.25" customHeight="1" x14ac:dyDescent="0.2">
      <c r="A654" s="18" t="s">
        <v>3634</v>
      </c>
      <c r="B654" s="60">
        <v>-999</v>
      </c>
      <c r="C654" s="60" t="s">
        <v>3637</v>
      </c>
      <c r="D654" s="60">
        <v>2</v>
      </c>
      <c r="E654" s="60" t="s">
        <v>133</v>
      </c>
      <c r="F654" s="60" t="s">
        <v>3641</v>
      </c>
    </row>
    <row r="655" spans="1:6" ht="14.25" customHeight="1" x14ac:dyDescent="0.2">
      <c r="A655" s="18" t="s">
        <v>3642</v>
      </c>
      <c r="B655" s="60">
        <v>-999</v>
      </c>
      <c r="C655" s="60">
        <v>-99</v>
      </c>
      <c r="D655" s="60">
        <v>-99</v>
      </c>
      <c r="E655" s="60" t="s">
        <v>101</v>
      </c>
      <c r="F655" s="60">
        <v>12</v>
      </c>
    </row>
    <row r="656" spans="1:6" ht="14.25" customHeight="1" x14ac:dyDescent="0.2">
      <c r="A656" s="18" t="s">
        <v>3646</v>
      </c>
      <c r="B656" s="60">
        <v>-999</v>
      </c>
      <c r="C656" s="60"/>
      <c r="D656" s="60"/>
      <c r="E656" s="60" t="s">
        <v>101</v>
      </c>
      <c r="F656" s="60">
        <v>8</v>
      </c>
    </row>
    <row r="657" spans="1:6" ht="14.25" customHeight="1" x14ac:dyDescent="0.2">
      <c r="A657" s="18" t="s">
        <v>3651</v>
      </c>
      <c r="B657" s="60">
        <v>-99</v>
      </c>
      <c r="C657" s="60"/>
      <c r="D657" s="60"/>
      <c r="E657" s="60">
        <v>-99</v>
      </c>
      <c r="F657" s="60">
        <v>-99</v>
      </c>
    </row>
    <row r="658" spans="1:6" ht="14.25" customHeight="1" x14ac:dyDescent="0.2">
      <c r="A658" s="18" t="s">
        <v>3652</v>
      </c>
      <c r="B658" s="60" t="s">
        <v>3654</v>
      </c>
      <c r="C658" s="60" t="s">
        <v>3656</v>
      </c>
      <c r="D658" s="60" t="s">
        <v>356</v>
      </c>
      <c r="E658" s="60" t="s">
        <v>3659</v>
      </c>
      <c r="F658" s="60">
        <v>11</v>
      </c>
    </row>
    <row r="659" spans="1:6" ht="14.25" customHeight="1" x14ac:dyDescent="0.2">
      <c r="A659" s="18" t="s">
        <v>3661</v>
      </c>
      <c r="B659" s="60">
        <v>-99</v>
      </c>
      <c r="C659" s="60">
        <v>-99</v>
      </c>
      <c r="D659" s="60">
        <v>-99</v>
      </c>
      <c r="E659" s="60">
        <v>-99</v>
      </c>
      <c r="F659" s="60">
        <v>-99</v>
      </c>
    </row>
    <row r="660" spans="1:6" ht="14.25" customHeight="1" x14ac:dyDescent="0.2">
      <c r="A660" s="18" t="s">
        <v>3662</v>
      </c>
      <c r="B660" s="60">
        <v>10</v>
      </c>
      <c r="C660" s="60" t="s">
        <v>1141</v>
      </c>
      <c r="D660" s="60">
        <v>-99</v>
      </c>
      <c r="E660" s="60" t="s">
        <v>152</v>
      </c>
      <c r="F660" s="60">
        <v>-99</v>
      </c>
    </row>
    <row r="661" spans="1:6" ht="14.25" customHeight="1" x14ac:dyDescent="0.2">
      <c r="A661" s="18" t="s">
        <v>3666</v>
      </c>
      <c r="B661" s="60">
        <v>-99</v>
      </c>
      <c r="C661" s="60">
        <v>-99</v>
      </c>
      <c r="D661" s="60">
        <v>-99</v>
      </c>
      <c r="E661" s="60">
        <v>-99</v>
      </c>
      <c r="F661" s="60">
        <v>-99</v>
      </c>
    </row>
    <row r="662" spans="1:6" ht="14.25" customHeight="1" x14ac:dyDescent="0.2">
      <c r="A662" s="18" t="s">
        <v>3667</v>
      </c>
      <c r="B662" s="60" t="s">
        <v>3669</v>
      </c>
      <c r="C662" s="60" t="s">
        <v>3671</v>
      </c>
      <c r="D662" s="60" t="s">
        <v>1053</v>
      </c>
      <c r="E662" s="60" t="s">
        <v>80</v>
      </c>
      <c r="F662" s="60" t="s">
        <v>133</v>
      </c>
    </row>
    <row r="663" spans="1:6" ht="14.25" customHeight="1" x14ac:dyDescent="0.2">
      <c r="A663" s="18" t="s">
        <v>3675</v>
      </c>
      <c r="B663" s="60">
        <v>-99</v>
      </c>
      <c r="C663" s="60">
        <v>-99</v>
      </c>
      <c r="D663" s="60">
        <v>-99</v>
      </c>
      <c r="E663" s="60">
        <v>-99</v>
      </c>
      <c r="F663" s="60">
        <v>-99</v>
      </c>
    </row>
    <row r="664" spans="1:6" ht="14.25" customHeight="1" x14ac:dyDescent="0.2">
      <c r="A664" s="18" t="s">
        <v>3678</v>
      </c>
      <c r="B664" s="60">
        <v>-99</v>
      </c>
      <c r="C664" s="60">
        <v>-99</v>
      </c>
      <c r="D664" s="60">
        <v>-99</v>
      </c>
      <c r="E664" s="60">
        <v>-99</v>
      </c>
      <c r="F664" s="60">
        <v>-99</v>
      </c>
    </row>
    <row r="665" spans="1:6" ht="14.25" customHeight="1" x14ac:dyDescent="0.2">
      <c r="A665" s="18" t="s">
        <v>3683</v>
      </c>
      <c r="B665" s="60" t="s">
        <v>173</v>
      </c>
      <c r="C665" s="60" t="s">
        <v>3686</v>
      </c>
      <c r="D665" s="60" t="s">
        <v>534</v>
      </c>
      <c r="E665" s="60" t="s">
        <v>3689</v>
      </c>
      <c r="F665" s="60" t="s">
        <v>411</v>
      </c>
    </row>
    <row r="666" spans="1:6" ht="14.25" customHeight="1" x14ac:dyDescent="0.2">
      <c r="A666" s="18" t="s">
        <v>3691</v>
      </c>
      <c r="B666" s="60">
        <v>2</v>
      </c>
      <c r="C666" s="60">
        <v>-999</v>
      </c>
      <c r="D666" s="60" t="s">
        <v>655</v>
      </c>
      <c r="E666" s="60" t="s">
        <v>125</v>
      </c>
      <c r="F666" s="60">
        <v>13</v>
      </c>
    </row>
    <row r="667" spans="1:6" ht="14.25" customHeight="1" x14ac:dyDescent="0.2">
      <c r="A667" s="18" t="s">
        <v>3696</v>
      </c>
      <c r="B667" s="60">
        <v>6</v>
      </c>
      <c r="C667" s="60" t="s">
        <v>460</v>
      </c>
      <c r="D667" s="60" t="s">
        <v>3700</v>
      </c>
      <c r="E667" s="60" t="s">
        <v>179</v>
      </c>
      <c r="F667" s="60">
        <v>8</v>
      </c>
    </row>
    <row r="668" spans="1:6" ht="14.25" customHeight="1" x14ac:dyDescent="0.2">
      <c r="A668" s="18" t="s">
        <v>3703</v>
      </c>
      <c r="B668" s="60">
        <v>2</v>
      </c>
      <c r="C668" s="60" t="s">
        <v>795</v>
      </c>
      <c r="D668" s="60">
        <v>2</v>
      </c>
      <c r="E668" s="60" t="s">
        <v>101</v>
      </c>
      <c r="F668" s="60">
        <v>7</v>
      </c>
    </row>
    <row r="669" spans="1:6" ht="14.25" customHeight="1" x14ac:dyDescent="0.2">
      <c r="A669" s="18" t="s">
        <v>3709</v>
      </c>
      <c r="B669" s="60">
        <v>6</v>
      </c>
      <c r="C669" s="60" t="s">
        <v>511</v>
      </c>
      <c r="D669" s="60" t="s">
        <v>356</v>
      </c>
      <c r="E669" s="60" t="s">
        <v>101</v>
      </c>
      <c r="F669" s="60">
        <v>-99</v>
      </c>
    </row>
    <row r="670" spans="1:6" ht="14.25" customHeight="1" x14ac:dyDescent="0.2">
      <c r="A670" s="18" t="s">
        <v>3713</v>
      </c>
      <c r="B670" s="60" t="s">
        <v>3715</v>
      </c>
      <c r="C670" s="60" t="s">
        <v>1933</v>
      </c>
      <c r="D670" s="60">
        <v>2</v>
      </c>
      <c r="E670" s="60">
        <v>-99</v>
      </c>
      <c r="F670" s="60" t="s">
        <v>101</v>
      </c>
    </row>
    <row r="671" spans="1:6" ht="14.25" customHeight="1" x14ac:dyDescent="0.2">
      <c r="A671" s="18" t="s">
        <v>3719</v>
      </c>
      <c r="B671" s="60" t="s">
        <v>737</v>
      </c>
      <c r="C671" s="60" t="s">
        <v>1141</v>
      </c>
      <c r="D671" s="60" t="s">
        <v>655</v>
      </c>
      <c r="E671" s="60" t="s">
        <v>101</v>
      </c>
      <c r="F671" s="60">
        <v>7</v>
      </c>
    </row>
    <row r="672" spans="1:6" ht="14.25" customHeight="1" x14ac:dyDescent="0.2">
      <c r="A672" s="18" t="s">
        <v>3725</v>
      </c>
      <c r="B672" s="60">
        <v>3</v>
      </c>
      <c r="C672" s="60" t="s">
        <v>3728</v>
      </c>
      <c r="D672" s="60">
        <v>1</v>
      </c>
      <c r="E672" s="60" t="s">
        <v>101</v>
      </c>
      <c r="F672" s="60">
        <v>6</v>
      </c>
    </row>
    <row r="673" spans="1:6" ht="14.25" customHeight="1" x14ac:dyDescent="0.2">
      <c r="A673" s="18" t="s">
        <v>3732</v>
      </c>
      <c r="B673" s="60" t="s">
        <v>179</v>
      </c>
      <c r="C673" s="60" t="s">
        <v>2739</v>
      </c>
      <c r="D673" s="60">
        <v>1</v>
      </c>
      <c r="E673" s="60" t="s">
        <v>101</v>
      </c>
      <c r="F673" s="60">
        <v>6</v>
      </c>
    </row>
    <row r="674" spans="1:6" ht="14.25" customHeight="1" x14ac:dyDescent="0.2">
      <c r="A674" s="18" t="s">
        <v>3738</v>
      </c>
      <c r="B674" s="60" t="s">
        <v>101</v>
      </c>
      <c r="C674" s="60" t="s">
        <v>3741</v>
      </c>
      <c r="D674" s="60" t="s">
        <v>3743</v>
      </c>
      <c r="E674" s="60" t="s">
        <v>101</v>
      </c>
      <c r="F674" s="60" t="s">
        <v>3610</v>
      </c>
    </row>
    <row r="675" spans="1:6" ht="14.25" customHeight="1" x14ac:dyDescent="0.2">
      <c r="A675" s="18" t="s">
        <v>3746</v>
      </c>
      <c r="B675" s="60">
        <v>-99</v>
      </c>
      <c r="C675" s="60">
        <v>-99</v>
      </c>
      <c r="D675" s="60">
        <v>-99</v>
      </c>
      <c r="E675" s="60">
        <v>-99</v>
      </c>
      <c r="F675" s="60">
        <v>-99</v>
      </c>
    </row>
    <row r="676" spans="1:6" ht="14.25" customHeight="1" x14ac:dyDescent="0.2">
      <c r="A676" s="18" t="s">
        <v>3747</v>
      </c>
      <c r="B676" s="60" t="s">
        <v>101</v>
      </c>
      <c r="C676" s="60" t="s">
        <v>3750</v>
      </c>
      <c r="D676" s="60">
        <v>-99</v>
      </c>
      <c r="E676" s="60" t="s">
        <v>101</v>
      </c>
      <c r="F676" s="60">
        <v>6</v>
      </c>
    </row>
    <row r="677" spans="1:6" ht="14.25" customHeight="1" x14ac:dyDescent="0.2">
      <c r="A677" s="18" t="s">
        <v>3753</v>
      </c>
      <c r="B677" s="60" t="s">
        <v>3755</v>
      </c>
      <c r="C677" s="60" t="s">
        <v>3757</v>
      </c>
      <c r="D677" s="60">
        <v>-999</v>
      </c>
      <c r="E677" s="60">
        <v>7</v>
      </c>
      <c r="F677" s="60">
        <v>13</v>
      </c>
    </row>
    <row r="678" spans="1:6" ht="14.25" customHeight="1" x14ac:dyDescent="0.2">
      <c r="A678" s="18" t="s">
        <v>3761</v>
      </c>
      <c r="B678" s="60" t="s">
        <v>2072</v>
      </c>
      <c r="C678" s="60">
        <v>2</v>
      </c>
      <c r="D678" s="60">
        <v>2</v>
      </c>
      <c r="E678" s="60" t="s">
        <v>101</v>
      </c>
      <c r="F678" s="60" t="s">
        <v>101</v>
      </c>
    </row>
    <row r="679" spans="1:6" ht="14.25" customHeight="1" x14ac:dyDescent="0.2">
      <c r="A679" s="18" t="s">
        <v>3766</v>
      </c>
      <c r="B679" s="60">
        <v>6</v>
      </c>
      <c r="C679" s="60" t="s">
        <v>3769</v>
      </c>
      <c r="D679" s="60" t="s">
        <v>356</v>
      </c>
      <c r="E679" s="60" t="s">
        <v>649</v>
      </c>
      <c r="F679" s="60">
        <v>2</v>
      </c>
    </row>
    <row r="680" spans="1:6" ht="14.25" customHeight="1" x14ac:dyDescent="0.2">
      <c r="A680" s="18" t="s">
        <v>3773</v>
      </c>
      <c r="B680" s="60">
        <v>6</v>
      </c>
      <c r="C680" s="60">
        <v>-99</v>
      </c>
      <c r="D680" s="60">
        <v>-99</v>
      </c>
      <c r="E680" s="60">
        <v>-99</v>
      </c>
      <c r="F680" s="60">
        <v>-99</v>
      </c>
    </row>
    <row r="681" spans="1:6" ht="14.25" customHeight="1" x14ac:dyDescent="0.2">
      <c r="A681" s="18" t="s">
        <v>3774</v>
      </c>
      <c r="B681" s="60">
        <v>7</v>
      </c>
      <c r="C681" s="60">
        <v>1</v>
      </c>
      <c r="D681" s="60" t="s">
        <v>1053</v>
      </c>
      <c r="E681" s="60" t="s">
        <v>101</v>
      </c>
      <c r="F681" s="60">
        <v>13</v>
      </c>
    </row>
    <row r="682" spans="1:6" ht="14.25" customHeight="1" x14ac:dyDescent="0.2">
      <c r="A682" s="18" t="s">
        <v>3780</v>
      </c>
      <c r="B682" s="60">
        <v>-99</v>
      </c>
      <c r="C682" s="60"/>
      <c r="D682" s="60">
        <v>-99</v>
      </c>
      <c r="E682" s="60" t="s">
        <v>101</v>
      </c>
      <c r="F682" s="60">
        <v>-99</v>
      </c>
    </row>
    <row r="683" spans="1:6" ht="14.25" customHeight="1" x14ac:dyDescent="0.2">
      <c r="A683" s="18" t="s">
        <v>3783</v>
      </c>
      <c r="B683" s="60">
        <v>-99</v>
      </c>
      <c r="C683" s="60" t="s">
        <v>3785</v>
      </c>
      <c r="D683" s="60" t="s">
        <v>3787</v>
      </c>
      <c r="E683" s="60" t="s">
        <v>295</v>
      </c>
      <c r="F683" s="60" t="s">
        <v>101</v>
      </c>
    </row>
    <row r="684" spans="1:6" ht="14.25" customHeight="1" x14ac:dyDescent="0.2">
      <c r="A684" s="18" t="s">
        <v>3790</v>
      </c>
      <c r="B684" s="60">
        <v>2</v>
      </c>
      <c r="C684" s="60">
        <v>2</v>
      </c>
      <c r="D684" s="60">
        <v>2</v>
      </c>
      <c r="E684" s="60" t="s">
        <v>80</v>
      </c>
      <c r="F684" s="60" t="s">
        <v>3632</v>
      </c>
    </row>
    <row r="685" spans="1:6" ht="14.25" customHeight="1" x14ac:dyDescent="0.2">
      <c r="A685" s="18" t="s">
        <v>3796</v>
      </c>
      <c r="B685" s="60">
        <v>-999</v>
      </c>
      <c r="C685" s="60">
        <v>-99</v>
      </c>
      <c r="D685" s="60">
        <v>-99</v>
      </c>
      <c r="E685" s="60">
        <v>-99</v>
      </c>
      <c r="F685" s="60">
        <v>-99</v>
      </c>
    </row>
    <row r="686" spans="1:6" ht="14.25" customHeight="1" x14ac:dyDescent="0.2">
      <c r="A686" s="18" t="s">
        <v>3797</v>
      </c>
      <c r="B686" s="60" t="s">
        <v>133</v>
      </c>
      <c r="C686" s="60" t="s">
        <v>534</v>
      </c>
      <c r="D686" s="60">
        <v>2</v>
      </c>
      <c r="E686" s="60" t="s">
        <v>80</v>
      </c>
      <c r="F686" s="60" t="s">
        <v>125</v>
      </c>
    </row>
    <row r="687" spans="1:6" ht="14.25" customHeight="1" x14ac:dyDescent="0.2">
      <c r="A687" s="18" t="s">
        <v>3803</v>
      </c>
      <c r="B687" s="60">
        <v>-99</v>
      </c>
      <c r="C687" s="60" t="s">
        <v>196</v>
      </c>
      <c r="D687" s="60">
        <v>2</v>
      </c>
      <c r="E687" s="60">
        <v>-999</v>
      </c>
      <c r="F687" s="60">
        <v>6</v>
      </c>
    </row>
    <row r="688" spans="1:6" ht="14.25" customHeight="1" x14ac:dyDescent="0.2">
      <c r="A688" s="18" t="s">
        <v>3807</v>
      </c>
      <c r="B688" s="60" t="s">
        <v>3809</v>
      </c>
      <c r="C688" s="60" t="s">
        <v>3811</v>
      </c>
      <c r="D688" s="60" t="s">
        <v>1540</v>
      </c>
      <c r="E688" s="60" t="s">
        <v>80</v>
      </c>
      <c r="F688" s="60" t="s">
        <v>600</v>
      </c>
    </row>
    <row r="689" spans="1:6" ht="14.25" customHeight="1" x14ac:dyDescent="0.2">
      <c r="A689" s="18" t="s">
        <v>3815</v>
      </c>
      <c r="B689" s="60" t="s">
        <v>125</v>
      </c>
      <c r="C689" s="60">
        <v>-99</v>
      </c>
      <c r="D689" s="60">
        <v>-99</v>
      </c>
      <c r="E689" s="60">
        <v>-99</v>
      </c>
      <c r="F689" s="60">
        <v>-99</v>
      </c>
    </row>
    <row r="690" spans="1:6" ht="14.25" customHeight="1" x14ac:dyDescent="0.2">
      <c r="A690" s="18" t="s">
        <v>3817</v>
      </c>
      <c r="B690" s="60" t="s">
        <v>70</v>
      </c>
      <c r="C690" s="60" t="s">
        <v>731</v>
      </c>
      <c r="D690" s="60" t="s">
        <v>159</v>
      </c>
      <c r="E690" s="60" t="s">
        <v>101</v>
      </c>
      <c r="F690" s="60">
        <v>-99</v>
      </c>
    </row>
    <row r="691" spans="1:6" ht="14.25" customHeight="1" x14ac:dyDescent="0.2">
      <c r="A691" s="18" t="s">
        <v>3822</v>
      </c>
      <c r="B691" s="60" t="s">
        <v>70</v>
      </c>
      <c r="C691" s="60" t="s">
        <v>175</v>
      </c>
      <c r="D691" s="60">
        <v>3</v>
      </c>
      <c r="E691" s="60" t="s">
        <v>152</v>
      </c>
      <c r="F691" s="60" t="s">
        <v>969</v>
      </c>
    </row>
    <row r="692" spans="1:6" ht="14.25" customHeight="1" x14ac:dyDescent="0.2">
      <c r="A692" s="18" t="s">
        <v>3828</v>
      </c>
      <c r="B692" s="60">
        <v>-99</v>
      </c>
      <c r="C692" s="60">
        <v>-99</v>
      </c>
      <c r="D692" s="60">
        <v>-99</v>
      </c>
      <c r="E692" s="60">
        <v>-99</v>
      </c>
      <c r="F692" s="60">
        <v>-99</v>
      </c>
    </row>
    <row r="693" spans="1:6" ht="14.25" customHeight="1" x14ac:dyDescent="0.2">
      <c r="A693" s="18" t="s">
        <v>3829</v>
      </c>
      <c r="B693" s="60" t="s">
        <v>821</v>
      </c>
      <c r="C693" s="60" t="s">
        <v>3832</v>
      </c>
      <c r="D693" s="60" t="s">
        <v>3834</v>
      </c>
      <c r="E693" s="60" t="s">
        <v>887</v>
      </c>
      <c r="F693" s="60" t="s">
        <v>3837</v>
      </c>
    </row>
    <row r="694" spans="1:6" ht="14.25" customHeight="1" x14ac:dyDescent="0.2">
      <c r="A694" s="18" t="s">
        <v>3838</v>
      </c>
      <c r="B694" s="60" t="s">
        <v>217</v>
      </c>
      <c r="C694" s="60" t="s">
        <v>426</v>
      </c>
      <c r="D694" s="60" t="s">
        <v>493</v>
      </c>
      <c r="E694" s="60">
        <v>3</v>
      </c>
      <c r="F694" s="60" t="s">
        <v>2566</v>
      </c>
    </row>
    <row r="695" spans="1:6" ht="14.25" customHeight="1" x14ac:dyDescent="0.2">
      <c r="A695" s="18" t="s">
        <v>3844</v>
      </c>
      <c r="B695" s="60">
        <v>-99</v>
      </c>
      <c r="C695" s="60">
        <v>-999</v>
      </c>
      <c r="D695" s="60">
        <v>-999</v>
      </c>
      <c r="E695" s="60">
        <v>-999</v>
      </c>
      <c r="F695" s="60">
        <v>13</v>
      </c>
    </row>
    <row r="696" spans="1:6" ht="14.25" customHeight="1" x14ac:dyDescent="0.2">
      <c r="A696" s="18" t="s">
        <v>3846</v>
      </c>
      <c r="B696" s="60" t="s">
        <v>1127</v>
      </c>
      <c r="C696" s="60" t="s">
        <v>426</v>
      </c>
      <c r="D696" s="60">
        <v>-99</v>
      </c>
      <c r="E696" s="60">
        <v>6</v>
      </c>
      <c r="F696" s="60">
        <v>-99</v>
      </c>
    </row>
    <row r="697" spans="1:6" ht="14.25" customHeight="1" x14ac:dyDescent="0.2">
      <c r="A697" s="18" t="s">
        <v>3850</v>
      </c>
      <c r="B697" s="60" t="s">
        <v>204</v>
      </c>
      <c r="C697" s="60">
        <v>1</v>
      </c>
      <c r="D697" s="60">
        <v>2</v>
      </c>
      <c r="E697" s="60">
        <v>3</v>
      </c>
      <c r="F697" s="60" t="s">
        <v>125</v>
      </c>
    </row>
    <row r="698" spans="1:6" ht="14.25" customHeight="1" x14ac:dyDescent="0.2">
      <c r="A698" s="18" t="s">
        <v>3856</v>
      </c>
      <c r="B698" s="60">
        <v>-99</v>
      </c>
      <c r="C698" s="60">
        <v>-99</v>
      </c>
      <c r="D698" s="60">
        <v>-99</v>
      </c>
      <c r="E698" s="60">
        <v>-99</v>
      </c>
      <c r="F698" s="60">
        <v>-99</v>
      </c>
    </row>
    <row r="699" spans="1:6" ht="14.25" customHeight="1" x14ac:dyDescent="0.2">
      <c r="A699" s="18" t="s">
        <v>3857</v>
      </c>
      <c r="B699" s="60" t="s">
        <v>3859</v>
      </c>
      <c r="C699" s="60" t="s">
        <v>482</v>
      </c>
      <c r="D699" s="60" t="s">
        <v>3862</v>
      </c>
      <c r="E699" s="60">
        <v>2</v>
      </c>
      <c r="F699" s="60" t="s">
        <v>3865</v>
      </c>
    </row>
    <row r="700" spans="1:6" ht="14.25" customHeight="1" x14ac:dyDescent="0.2">
      <c r="A700" s="18" t="s">
        <v>3866</v>
      </c>
      <c r="B700" s="60">
        <v>-999</v>
      </c>
      <c r="C700" s="60">
        <v>1</v>
      </c>
      <c r="D700" s="60">
        <v>2</v>
      </c>
      <c r="E700" s="60">
        <v>2</v>
      </c>
      <c r="F700" s="60">
        <v>-99</v>
      </c>
    </row>
    <row r="701" spans="1:6" ht="14.25" customHeight="1" x14ac:dyDescent="0.2">
      <c r="A701" s="18" t="s">
        <v>3871</v>
      </c>
      <c r="B701" s="60">
        <v>-999</v>
      </c>
      <c r="C701" s="60" t="s">
        <v>3873</v>
      </c>
      <c r="D701" s="60">
        <v>11</v>
      </c>
      <c r="E701" s="60" t="s">
        <v>152</v>
      </c>
      <c r="F701" s="60">
        <v>8</v>
      </c>
    </row>
    <row r="702" spans="1:6" ht="14.25" customHeight="1" x14ac:dyDescent="0.2">
      <c r="A702" s="18" t="s">
        <v>3877</v>
      </c>
      <c r="B702" s="60">
        <v>6</v>
      </c>
      <c r="C702" s="60">
        <v>2</v>
      </c>
      <c r="D702" s="60" t="s">
        <v>2720</v>
      </c>
      <c r="E702" s="60" t="s">
        <v>101</v>
      </c>
      <c r="F702" s="60" t="s">
        <v>2116</v>
      </c>
    </row>
    <row r="703" spans="1:6" ht="14.25" customHeight="1" x14ac:dyDescent="0.2">
      <c r="A703" s="18" t="s">
        <v>3883</v>
      </c>
      <c r="B703" s="60" t="s">
        <v>101</v>
      </c>
      <c r="C703" s="60" t="s">
        <v>356</v>
      </c>
      <c r="D703" s="60">
        <v>-999</v>
      </c>
      <c r="E703" s="60" t="s">
        <v>101</v>
      </c>
      <c r="F703" s="60">
        <v>6</v>
      </c>
    </row>
    <row r="704" spans="1:6" ht="14.25" customHeight="1" x14ac:dyDescent="0.2">
      <c r="A704" s="18" t="s">
        <v>3888</v>
      </c>
      <c r="B704" s="60">
        <v>-999</v>
      </c>
      <c r="C704" s="60">
        <v>1</v>
      </c>
      <c r="D704" s="60" t="s">
        <v>196</v>
      </c>
      <c r="E704" s="60" t="s">
        <v>1127</v>
      </c>
      <c r="F704" s="60" t="s">
        <v>101</v>
      </c>
    </row>
    <row r="705" spans="1:6" ht="14.25" customHeight="1" x14ac:dyDescent="0.2">
      <c r="A705" s="18" t="s">
        <v>3893</v>
      </c>
      <c r="B705" s="60" t="s">
        <v>3895</v>
      </c>
      <c r="C705" s="60" t="s">
        <v>3897</v>
      </c>
      <c r="D705" s="60">
        <v>2</v>
      </c>
      <c r="E705" s="60" t="s">
        <v>199</v>
      </c>
      <c r="F705" s="60">
        <v>8</v>
      </c>
    </row>
    <row r="706" spans="1:6" ht="14.25" customHeight="1" x14ac:dyDescent="0.2">
      <c r="A706" s="18" t="s">
        <v>3901</v>
      </c>
      <c r="B706" s="60">
        <v>-999</v>
      </c>
      <c r="C706" s="60" t="s">
        <v>204</v>
      </c>
      <c r="D706" s="60" t="s">
        <v>3904</v>
      </c>
      <c r="E706" s="60" t="s">
        <v>1127</v>
      </c>
      <c r="F706" s="60" t="s">
        <v>787</v>
      </c>
    </row>
    <row r="707" spans="1:6" ht="14.25" customHeight="1" x14ac:dyDescent="0.2">
      <c r="A707" s="18" t="s">
        <v>3907</v>
      </c>
      <c r="B707" s="60">
        <v>10</v>
      </c>
      <c r="C707" s="60" t="s">
        <v>125</v>
      </c>
      <c r="D707" s="60">
        <v>2</v>
      </c>
      <c r="E707" s="60" t="s">
        <v>70</v>
      </c>
      <c r="F707" s="60">
        <v>8</v>
      </c>
    </row>
    <row r="708" spans="1:6" ht="14.25" customHeight="1" x14ac:dyDescent="0.2">
      <c r="A708" s="18" t="s">
        <v>3913</v>
      </c>
      <c r="B708" s="60">
        <v>-99</v>
      </c>
      <c r="C708" s="60">
        <v>-99</v>
      </c>
      <c r="D708" s="60">
        <v>-99</v>
      </c>
      <c r="E708" s="60">
        <v>-99</v>
      </c>
      <c r="F708" s="60">
        <v>-99</v>
      </c>
    </row>
    <row r="709" spans="1:6" ht="14.25" customHeight="1" x14ac:dyDescent="0.2">
      <c r="A709" s="18" t="s">
        <v>3914</v>
      </c>
      <c r="B709" s="60">
        <v>-999</v>
      </c>
      <c r="C709" s="60">
        <v>-99</v>
      </c>
      <c r="D709" s="60">
        <v>-99</v>
      </c>
      <c r="E709" s="60">
        <v>-99</v>
      </c>
      <c r="F709" s="60">
        <v>-99</v>
      </c>
    </row>
    <row r="710" spans="1:6" ht="14.25" customHeight="1" x14ac:dyDescent="0.2">
      <c r="A710" s="18" t="s">
        <v>3915</v>
      </c>
      <c r="B710" s="60" t="s">
        <v>159</v>
      </c>
      <c r="C710" s="60" t="s">
        <v>125</v>
      </c>
      <c r="D710" s="60">
        <v>-999</v>
      </c>
      <c r="E710" s="60" t="s">
        <v>2235</v>
      </c>
      <c r="F710" s="60">
        <v>13</v>
      </c>
    </row>
    <row r="711" spans="1:6" ht="14.25" customHeight="1" x14ac:dyDescent="0.2">
      <c r="A711" s="18" t="s">
        <v>3919</v>
      </c>
      <c r="B711" s="60">
        <v>-99</v>
      </c>
      <c r="C711" s="60" t="s">
        <v>511</v>
      </c>
      <c r="D711" s="60">
        <v>2</v>
      </c>
      <c r="E711" s="60" t="s">
        <v>80</v>
      </c>
      <c r="F711" s="60">
        <v>1</v>
      </c>
    </row>
    <row r="712" spans="1:6" ht="14.25" customHeight="1" x14ac:dyDescent="0.2">
      <c r="A712" s="18" t="s">
        <v>3924</v>
      </c>
      <c r="B712" s="60" t="s">
        <v>101</v>
      </c>
      <c r="C712" s="60" t="s">
        <v>511</v>
      </c>
      <c r="D712" s="60">
        <v>2</v>
      </c>
      <c r="E712" s="60" t="s">
        <v>101</v>
      </c>
      <c r="F712" s="60">
        <v>6</v>
      </c>
    </row>
    <row r="713" spans="1:6" ht="14.25" customHeight="1" x14ac:dyDescent="0.2">
      <c r="A713" s="18" t="s">
        <v>3930</v>
      </c>
      <c r="B713" s="60" t="s">
        <v>821</v>
      </c>
      <c r="C713" s="60">
        <v>6</v>
      </c>
      <c r="D713" s="60">
        <v>-999</v>
      </c>
      <c r="E713" s="60">
        <v>8</v>
      </c>
      <c r="F713" s="60">
        <v>7</v>
      </c>
    </row>
    <row r="714" spans="1:6" ht="14.25" customHeight="1" x14ac:dyDescent="0.2">
      <c r="A714" s="18" t="s">
        <v>3935</v>
      </c>
      <c r="B714" s="60">
        <v>6</v>
      </c>
      <c r="C714" s="60">
        <v>-999</v>
      </c>
      <c r="D714" s="60">
        <v>-999</v>
      </c>
      <c r="E714" s="60">
        <v>7</v>
      </c>
      <c r="F714" s="60">
        <v>6</v>
      </c>
    </row>
    <row r="715" spans="1:6" ht="14.25" customHeight="1" x14ac:dyDescent="0.2">
      <c r="A715" s="18" t="s">
        <v>3939</v>
      </c>
      <c r="B715" s="60">
        <v>6</v>
      </c>
      <c r="C715" s="60">
        <v>2</v>
      </c>
      <c r="D715" s="60">
        <v>-999</v>
      </c>
      <c r="E715" s="60" t="s">
        <v>101</v>
      </c>
      <c r="F715" s="60">
        <v>13</v>
      </c>
    </row>
    <row r="716" spans="1:6" ht="14.25" customHeight="1" x14ac:dyDescent="0.2">
      <c r="A716" s="18" t="s">
        <v>3944</v>
      </c>
      <c r="B716" s="60" t="s">
        <v>3946</v>
      </c>
      <c r="C716" s="60" t="s">
        <v>511</v>
      </c>
      <c r="D716" s="60">
        <v>2</v>
      </c>
      <c r="E716" s="60" t="s">
        <v>496</v>
      </c>
      <c r="F716" s="60">
        <v>7</v>
      </c>
    </row>
    <row r="717" spans="1:6" ht="14.25" customHeight="1" x14ac:dyDescent="0.2">
      <c r="A717" s="18" t="s">
        <v>3950</v>
      </c>
      <c r="B717" s="60">
        <v>-999</v>
      </c>
      <c r="C717" s="60">
        <v>-999</v>
      </c>
      <c r="D717" s="60">
        <v>-999</v>
      </c>
      <c r="E717" s="60">
        <v>-999</v>
      </c>
      <c r="F717" s="60">
        <v>13</v>
      </c>
    </row>
    <row r="718" spans="1:6" ht="14.25" customHeight="1" x14ac:dyDescent="0.2">
      <c r="A718" s="18" t="s">
        <v>3951</v>
      </c>
      <c r="B718" s="60">
        <v>-99</v>
      </c>
      <c r="C718" s="60">
        <v>-99</v>
      </c>
      <c r="D718" s="60">
        <v>-99</v>
      </c>
      <c r="E718" s="60">
        <v>-99</v>
      </c>
      <c r="F718" s="60">
        <v>-99</v>
      </c>
    </row>
    <row r="719" spans="1:6" ht="14.25" customHeight="1" x14ac:dyDescent="0.2">
      <c r="A719" s="18" t="s">
        <v>3952</v>
      </c>
      <c r="B719" s="60">
        <v>-99</v>
      </c>
      <c r="C719" s="60">
        <v>2</v>
      </c>
      <c r="D719" s="60">
        <v>2</v>
      </c>
      <c r="E719" s="60" t="s">
        <v>1127</v>
      </c>
      <c r="F719" s="60" t="s">
        <v>3957</v>
      </c>
    </row>
    <row r="720" spans="1:6" ht="14.25" customHeight="1" x14ac:dyDescent="0.2">
      <c r="A720" s="18" t="s">
        <v>3958</v>
      </c>
      <c r="B720" s="60">
        <v>-99</v>
      </c>
      <c r="C720" s="60" t="s">
        <v>534</v>
      </c>
      <c r="D720" s="60">
        <v>2</v>
      </c>
      <c r="E720" s="60" t="s">
        <v>887</v>
      </c>
      <c r="F720" s="60">
        <v>-99</v>
      </c>
    </row>
    <row r="721" spans="1:6" ht="14.25" customHeight="1" x14ac:dyDescent="0.2">
      <c r="A721" s="18" t="s">
        <v>3962</v>
      </c>
      <c r="B721" s="60">
        <v>-999</v>
      </c>
      <c r="C721" s="60">
        <v>-999</v>
      </c>
      <c r="D721" s="60">
        <v>2</v>
      </c>
      <c r="E721" s="60">
        <v>-999</v>
      </c>
      <c r="F721" s="60">
        <v>8</v>
      </c>
    </row>
    <row r="722" spans="1:6" ht="14.25" customHeight="1" x14ac:dyDescent="0.2">
      <c r="A722" s="18" t="s">
        <v>3967</v>
      </c>
      <c r="B722" s="60">
        <v>-99</v>
      </c>
      <c r="C722" s="60">
        <v>-99</v>
      </c>
      <c r="D722" s="60">
        <v>-99</v>
      </c>
      <c r="E722" s="60">
        <v>-99</v>
      </c>
      <c r="F722" s="60">
        <v>-99</v>
      </c>
    </row>
    <row r="723" spans="1:6" ht="14.25" customHeight="1" x14ac:dyDescent="0.2">
      <c r="A723" s="18" t="s">
        <v>3968</v>
      </c>
      <c r="B723" s="60">
        <v>2</v>
      </c>
      <c r="C723" s="60" t="s">
        <v>125</v>
      </c>
      <c r="D723" s="60">
        <v>2</v>
      </c>
      <c r="E723" s="60" t="s">
        <v>496</v>
      </c>
      <c r="F723" s="60">
        <v>13</v>
      </c>
    </row>
    <row r="724" spans="1:6" ht="14.25" customHeight="1" x14ac:dyDescent="0.2">
      <c r="A724" s="18" t="s">
        <v>3974</v>
      </c>
      <c r="B724" s="60" t="s">
        <v>101</v>
      </c>
      <c r="C724" s="60" t="s">
        <v>3977</v>
      </c>
      <c r="D724" s="60" t="s">
        <v>534</v>
      </c>
      <c r="E724" s="60" t="s">
        <v>101</v>
      </c>
      <c r="F724" s="60">
        <v>-99</v>
      </c>
    </row>
    <row r="725" spans="1:6" ht="14.25" customHeight="1" x14ac:dyDescent="0.2">
      <c r="A725" s="18" t="s">
        <v>3980</v>
      </c>
      <c r="B725" s="60" t="s">
        <v>3982</v>
      </c>
      <c r="C725" s="60" t="s">
        <v>166</v>
      </c>
      <c r="D725" s="60" t="s">
        <v>534</v>
      </c>
      <c r="E725" s="60" t="s">
        <v>152</v>
      </c>
      <c r="F725" s="60">
        <v>6</v>
      </c>
    </row>
    <row r="726" spans="1:6" ht="14.25" customHeight="1" x14ac:dyDescent="0.2">
      <c r="A726" s="18" t="s">
        <v>3987</v>
      </c>
      <c r="B726" s="60" t="s">
        <v>101</v>
      </c>
      <c r="C726" s="60" t="s">
        <v>1141</v>
      </c>
      <c r="D726" s="60" t="s">
        <v>356</v>
      </c>
      <c r="E726" s="60" t="s">
        <v>80</v>
      </c>
      <c r="F726" s="60">
        <v>8</v>
      </c>
    </row>
    <row r="727" spans="1:6" ht="14.25" customHeight="1" x14ac:dyDescent="0.2">
      <c r="A727" s="18" t="s">
        <v>3993</v>
      </c>
      <c r="B727" s="60">
        <v>6</v>
      </c>
      <c r="C727" s="60" t="s">
        <v>125</v>
      </c>
      <c r="D727" s="60">
        <v>2</v>
      </c>
      <c r="E727" s="60" t="s">
        <v>887</v>
      </c>
      <c r="F727" s="60">
        <v>2</v>
      </c>
    </row>
    <row r="728" spans="1:6" ht="14.25" customHeight="1" x14ac:dyDescent="0.2">
      <c r="A728" s="18" t="s">
        <v>3999</v>
      </c>
      <c r="B728" s="60" t="s">
        <v>101</v>
      </c>
      <c r="C728" s="60" t="s">
        <v>1248</v>
      </c>
      <c r="D728" s="60" t="s">
        <v>356</v>
      </c>
      <c r="E728" s="60">
        <v>1</v>
      </c>
      <c r="F728" s="60">
        <v>8</v>
      </c>
    </row>
    <row r="729" spans="1:6" ht="14.25" customHeight="1" x14ac:dyDescent="0.2">
      <c r="A729" s="18" t="s">
        <v>4005</v>
      </c>
      <c r="B729" s="60">
        <v>6</v>
      </c>
      <c r="C729" s="60" t="s">
        <v>949</v>
      </c>
      <c r="D729" s="60" t="s">
        <v>356</v>
      </c>
      <c r="E729" s="60" t="s">
        <v>1127</v>
      </c>
      <c r="F729" s="60">
        <v>13</v>
      </c>
    </row>
    <row r="730" spans="1:6" ht="14.25" customHeight="1" x14ac:dyDescent="0.2">
      <c r="A730" s="18" t="s">
        <v>4011</v>
      </c>
      <c r="B730" s="60">
        <v>-99</v>
      </c>
      <c r="C730" s="60">
        <v>-99</v>
      </c>
      <c r="D730" s="60">
        <v>-99</v>
      </c>
      <c r="E730" s="60">
        <v>-99</v>
      </c>
      <c r="F730" s="60">
        <v>-999</v>
      </c>
    </row>
    <row r="731" spans="1:6" ht="14.25" customHeight="1" x14ac:dyDescent="0.2">
      <c r="A731" s="18" t="s">
        <v>4012</v>
      </c>
      <c r="B731" s="60">
        <v>6</v>
      </c>
      <c r="C731" s="60">
        <v>-99</v>
      </c>
      <c r="D731" s="60">
        <v>1</v>
      </c>
      <c r="E731" s="60" t="s">
        <v>101</v>
      </c>
      <c r="F731" s="60">
        <v>13</v>
      </c>
    </row>
    <row r="732" spans="1:6" ht="14.25" customHeight="1" x14ac:dyDescent="0.2">
      <c r="A732" s="18" t="s">
        <v>4017</v>
      </c>
      <c r="B732" s="60">
        <v>-99</v>
      </c>
      <c r="C732" s="60">
        <v>-99</v>
      </c>
      <c r="D732" s="60">
        <v>-99</v>
      </c>
      <c r="E732" s="60">
        <v>-99</v>
      </c>
      <c r="F732" s="60">
        <v>-99</v>
      </c>
    </row>
    <row r="733" spans="1:6" ht="14.25" customHeight="1" x14ac:dyDescent="0.2">
      <c r="A733" s="18" t="s">
        <v>4018</v>
      </c>
      <c r="B733" s="60">
        <v>-99</v>
      </c>
      <c r="C733" s="60">
        <v>-99</v>
      </c>
      <c r="D733" s="60">
        <v>-99</v>
      </c>
      <c r="E733" s="60">
        <v>-99</v>
      </c>
      <c r="F733" s="60">
        <v>-99</v>
      </c>
    </row>
    <row r="734" spans="1:6" ht="14.25" customHeight="1" x14ac:dyDescent="0.2">
      <c r="A734" s="18" t="s">
        <v>4023</v>
      </c>
      <c r="B734" s="60" t="s">
        <v>159</v>
      </c>
      <c r="C734" s="60" t="s">
        <v>4026</v>
      </c>
      <c r="D734" s="60">
        <v>2</v>
      </c>
      <c r="E734" s="60" t="s">
        <v>4029</v>
      </c>
      <c r="F734" s="60" t="s">
        <v>4031</v>
      </c>
    </row>
    <row r="735" spans="1:6" ht="14.25" customHeight="1" x14ac:dyDescent="0.2">
      <c r="A735" s="18" t="s">
        <v>4032</v>
      </c>
      <c r="B735" s="60" t="s">
        <v>101</v>
      </c>
      <c r="C735" s="60" t="s">
        <v>4035</v>
      </c>
      <c r="D735" s="60">
        <v>-999</v>
      </c>
      <c r="E735" s="60">
        <v>2</v>
      </c>
      <c r="F735" s="60" t="s">
        <v>101</v>
      </c>
    </row>
    <row r="736" spans="1:6" ht="14.25" customHeight="1" x14ac:dyDescent="0.2">
      <c r="A736" s="18" t="s">
        <v>4039</v>
      </c>
      <c r="B736" s="60">
        <v>-99</v>
      </c>
      <c r="C736" s="60">
        <v>-99</v>
      </c>
      <c r="D736" s="60">
        <v>-99</v>
      </c>
      <c r="E736" s="60">
        <v>-99</v>
      </c>
      <c r="F736" s="60">
        <v>-99</v>
      </c>
    </row>
    <row r="737" spans="1:6" ht="14.25" customHeight="1" x14ac:dyDescent="0.2">
      <c r="A737" s="18" t="s">
        <v>4040</v>
      </c>
      <c r="B737" s="60">
        <v>6</v>
      </c>
      <c r="C737" s="60" t="s">
        <v>511</v>
      </c>
      <c r="D737" s="60">
        <v>2</v>
      </c>
      <c r="E737" s="60" t="s">
        <v>101</v>
      </c>
      <c r="F737" s="60">
        <v>3</v>
      </c>
    </row>
    <row r="738" spans="1:6" ht="14.25" customHeight="1" x14ac:dyDescent="0.2">
      <c r="A738" s="18" t="s">
        <v>4046</v>
      </c>
      <c r="B738" s="60" t="s">
        <v>231</v>
      </c>
      <c r="C738" s="60" t="s">
        <v>1268</v>
      </c>
      <c r="D738" s="60">
        <v>2</v>
      </c>
      <c r="E738" s="60">
        <v>2</v>
      </c>
      <c r="F738" s="60">
        <v>13</v>
      </c>
    </row>
    <row r="739" spans="1:6" ht="14.25" customHeight="1" x14ac:dyDescent="0.2">
      <c r="A739" s="18" t="s">
        <v>4052</v>
      </c>
      <c r="B739" s="60" t="s">
        <v>4054</v>
      </c>
      <c r="C739" s="60" t="s">
        <v>4056</v>
      </c>
      <c r="D739" s="60" t="s">
        <v>655</v>
      </c>
      <c r="E739" s="60" t="s">
        <v>887</v>
      </c>
      <c r="F739" s="60" t="s">
        <v>411</v>
      </c>
    </row>
    <row r="740" spans="1:6" ht="14.25" customHeight="1" x14ac:dyDescent="0.2">
      <c r="A740" s="18" t="s">
        <v>4060</v>
      </c>
      <c r="B740" s="60">
        <v>3</v>
      </c>
      <c r="C740" s="60" t="s">
        <v>4063</v>
      </c>
      <c r="D740" s="60">
        <v>2</v>
      </c>
      <c r="E740" s="60" t="s">
        <v>101</v>
      </c>
      <c r="F740" s="60">
        <v>7</v>
      </c>
    </row>
    <row r="741" spans="1:6" ht="14.25" customHeight="1" x14ac:dyDescent="0.2">
      <c r="A741" s="18" t="s">
        <v>4067</v>
      </c>
      <c r="B741" s="60">
        <v>6</v>
      </c>
      <c r="C741" s="60" t="s">
        <v>1403</v>
      </c>
      <c r="D741" s="60">
        <v>-999</v>
      </c>
      <c r="E741" s="60" t="s">
        <v>101</v>
      </c>
      <c r="F741" s="60">
        <v>2</v>
      </c>
    </row>
    <row r="742" spans="1:6" ht="14.25" customHeight="1" x14ac:dyDescent="0.2">
      <c r="A742" s="18" t="s">
        <v>4072</v>
      </c>
      <c r="B742" s="60" t="s">
        <v>1026</v>
      </c>
      <c r="C742" s="60">
        <v>-999</v>
      </c>
      <c r="D742" s="60">
        <v>2</v>
      </c>
      <c r="E742" s="60" t="s">
        <v>649</v>
      </c>
      <c r="F742" s="60">
        <v>7</v>
      </c>
    </row>
    <row r="743" spans="1:6" ht="14.25" customHeight="1" x14ac:dyDescent="0.2">
      <c r="A743" s="18" t="s">
        <v>4078</v>
      </c>
      <c r="B743" s="60">
        <v>2</v>
      </c>
      <c r="C743" s="60" t="s">
        <v>4081</v>
      </c>
      <c r="D743" s="60">
        <v>2</v>
      </c>
      <c r="E743" s="60" t="s">
        <v>179</v>
      </c>
      <c r="F743" s="60" t="s">
        <v>633</v>
      </c>
    </row>
    <row r="744" spans="1:6" ht="14.25" customHeight="1" x14ac:dyDescent="0.2">
      <c r="A744" s="18" t="s">
        <v>4085</v>
      </c>
      <c r="B744" s="60" t="s">
        <v>59</v>
      </c>
      <c r="C744" s="60" t="s">
        <v>101</v>
      </c>
      <c r="D744" s="60">
        <v>-99</v>
      </c>
      <c r="E744" s="60">
        <v>10</v>
      </c>
      <c r="F744" s="60">
        <v>8</v>
      </c>
    </row>
    <row r="745" spans="1:6" ht="14.25" customHeight="1" x14ac:dyDescent="0.2">
      <c r="A745" s="18" t="s">
        <v>4090</v>
      </c>
      <c r="B745" s="60" t="s">
        <v>4092</v>
      </c>
      <c r="C745" s="60" t="s">
        <v>4094</v>
      </c>
      <c r="D745" s="60" t="s">
        <v>4096</v>
      </c>
      <c r="E745" s="60" t="s">
        <v>264</v>
      </c>
      <c r="F745" s="60" t="s">
        <v>2641</v>
      </c>
    </row>
    <row r="746" spans="1:6" ht="14.25" customHeight="1" x14ac:dyDescent="0.2">
      <c r="A746" s="18" t="s">
        <v>4099</v>
      </c>
      <c r="B746" s="60" t="s">
        <v>2598</v>
      </c>
      <c r="C746" s="60" t="s">
        <v>2009</v>
      </c>
      <c r="D746" s="60">
        <v>-99</v>
      </c>
      <c r="E746" s="60">
        <v>-99</v>
      </c>
      <c r="F746" s="60">
        <v>-99</v>
      </c>
    </row>
    <row r="747" spans="1:6" ht="14.25" customHeight="1" x14ac:dyDescent="0.2">
      <c r="A747" s="18" t="s">
        <v>4102</v>
      </c>
      <c r="B747" s="60">
        <v>-99</v>
      </c>
      <c r="C747" s="60">
        <v>-99</v>
      </c>
      <c r="D747" s="60">
        <v>-99</v>
      </c>
      <c r="E747" s="60">
        <v>-99</v>
      </c>
      <c r="F747" s="60">
        <v>-99</v>
      </c>
    </row>
    <row r="748" spans="1:6" ht="14.25" customHeight="1" x14ac:dyDescent="0.2">
      <c r="A748" s="18" t="s">
        <v>4103</v>
      </c>
      <c r="B748" s="60">
        <v>-99</v>
      </c>
      <c r="C748" s="60">
        <v>-99</v>
      </c>
      <c r="D748" s="60">
        <v>-99</v>
      </c>
      <c r="E748" s="60">
        <v>-99</v>
      </c>
      <c r="F748" s="60">
        <v>-99</v>
      </c>
    </row>
    <row r="749" spans="1:6" ht="14.25" customHeight="1" x14ac:dyDescent="0.2">
      <c r="A749" s="18" t="s">
        <v>4104</v>
      </c>
      <c r="B749" s="60">
        <v>2</v>
      </c>
      <c r="C749" s="60" t="s">
        <v>4107</v>
      </c>
      <c r="D749" s="60" t="s">
        <v>226</v>
      </c>
      <c r="E749" s="60" t="s">
        <v>4110</v>
      </c>
      <c r="F749" s="60" t="s">
        <v>1197</v>
      </c>
    </row>
    <row r="750" spans="1:6" ht="14.25" customHeight="1" x14ac:dyDescent="0.2">
      <c r="A750" s="18" t="s">
        <v>4112</v>
      </c>
      <c r="B750" s="60">
        <v>-99</v>
      </c>
      <c r="C750" s="60" t="s">
        <v>511</v>
      </c>
      <c r="D750" s="60">
        <v>-99</v>
      </c>
      <c r="E750" s="60">
        <v>-99</v>
      </c>
      <c r="F750" s="60" t="s">
        <v>969</v>
      </c>
    </row>
    <row r="751" spans="1:6" ht="14.25" customHeight="1" x14ac:dyDescent="0.2">
      <c r="A751" s="18" t="s">
        <v>4115</v>
      </c>
      <c r="B751" s="60" t="s">
        <v>4117</v>
      </c>
      <c r="C751" s="60" t="s">
        <v>426</v>
      </c>
      <c r="D751" s="60">
        <v>2</v>
      </c>
      <c r="E751" s="60" t="s">
        <v>70</v>
      </c>
      <c r="F751" s="60" t="s">
        <v>1423</v>
      </c>
    </row>
    <row r="752" spans="1:6" ht="14.25" customHeight="1" x14ac:dyDescent="0.2">
      <c r="A752" s="18" t="s">
        <v>4122</v>
      </c>
      <c r="B752" s="60" t="s">
        <v>900</v>
      </c>
      <c r="C752" s="60" t="s">
        <v>646</v>
      </c>
      <c r="D752" s="60" t="s">
        <v>655</v>
      </c>
      <c r="E752" s="60" t="s">
        <v>4127</v>
      </c>
      <c r="F752" s="60" t="s">
        <v>1360</v>
      </c>
    </row>
    <row r="753" spans="1:6" ht="14.25" customHeight="1" x14ac:dyDescent="0.2">
      <c r="A753" s="18" t="s">
        <v>4129</v>
      </c>
      <c r="B753" s="60" t="s">
        <v>787</v>
      </c>
      <c r="C753" s="60" t="s">
        <v>4132</v>
      </c>
      <c r="D753" s="60">
        <v>2</v>
      </c>
      <c r="E753" s="60" t="s">
        <v>199</v>
      </c>
      <c r="F753" s="60">
        <v>7</v>
      </c>
    </row>
    <row r="754" spans="1:6" ht="14.25" customHeight="1" x14ac:dyDescent="0.2">
      <c r="A754" s="18" t="s">
        <v>4136</v>
      </c>
      <c r="B754" s="60" t="s">
        <v>2884</v>
      </c>
      <c r="C754" s="60" t="s">
        <v>301</v>
      </c>
      <c r="D754" s="60" t="s">
        <v>4140</v>
      </c>
      <c r="E754" s="60" t="s">
        <v>101</v>
      </c>
      <c r="F754" s="60" t="s">
        <v>707</v>
      </c>
    </row>
    <row r="755" spans="1:6" ht="14.25" customHeight="1" x14ac:dyDescent="0.2">
      <c r="A755" s="18" t="s">
        <v>4143</v>
      </c>
      <c r="B755" s="60">
        <v>-999</v>
      </c>
      <c r="C755" s="60">
        <v>2</v>
      </c>
      <c r="D755" s="60" t="s">
        <v>117</v>
      </c>
      <c r="E755" s="60" t="s">
        <v>101</v>
      </c>
      <c r="F755" s="60">
        <v>2</v>
      </c>
    </row>
    <row r="756" spans="1:6" ht="14.25" customHeight="1" x14ac:dyDescent="0.2">
      <c r="A756" s="18" t="s">
        <v>4148</v>
      </c>
      <c r="B756" s="60" t="s">
        <v>1423</v>
      </c>
      <c r="C756" s="60">
        <v>1</v>
      </c>
      <c r="D756" s="60">
        <v>1</v>
      </c>
      <c r="E756" s="60" t="s">
        <v>199</v>
      </c>
      <c r="F756" s="60">
        <v>6</v>
      </c>
    </row>
    <row r="757" spans="1:6" ht="14.25" customHeight="1" x14ac:dyDescent="0.2">
      <c r="A757" s="18" t="s">
        <v>4153</v>
      </c>
      <c r="B757" s="60" t="s">
        <v>2132</v>
      </c>
      <c r="C757" s="60" t="s">
        <v>4156</v>
      </c>
      <c r="D757" s="60">
        <v>2</v>
      </c>
      <c r="E757" s="60" t="s">
        <v>1026</v>
      </c>
      <c r="F757" s="60" t="s">
        <v>471</v>
      </c>
    </row>
    <row r="758" spans="1:6" ht="14.25" customHeight="1" x14ac:dyDescent="0.2">
      <c r="A758" s="18" t="s">
        <v>4160</v>
      </c>
      <c r="B758" s="60">
        <v>-99</v>
      </c>
      <c r="C758" s="60" t="s">
        <v>426</v>
      </c>
      <c r="D758" s="60">
        <v>2</v>
      </c>
      <c r="E758" s="60" t="s">
        <v>101</v>
      </c>
      <c r="F758" s="60" t="s">
        <v>724</v>
      </c>
    </row>
    <row r="759" spans="1:6" ht="14.25" customHeight="1" x14ac:dyDescent="0.2">
      <c r="A759" s="18" t="s">
        <v>4165</v>
      </c>
      <c r="B759" s="60">
        <v>7</v>
      </c>
      <c r="C759" s="60">
        <v>2</v>
      </c>
      <c r="D759" s="60">
        <v>2</v>
      </c>
      <c r="E759" s="60" t="s">
        <v>101</v>
      </c>
      <c r="F759" s="60" t="s">
        <v>101</v>
      </c>
    </row>
    <row r="760" spans="1:6" ht="14.25" customHeight="1" x14ac:dyDescent="0.2">
      <c r="A760" s="18" t="s">
        <v>4171</v>
      </c>
      <c r="B760" s="60" t="s">
        <v>4173</v>
      </c>
      <c r="C760" s="60" t="s">
        <v>4175</v>
      </c>
      <c r="D760" s="60">
        <v>2</v>
      </c>
      <c r="E760" s="60">
        <v>2</v>
      </c>
      <c r="F760" s="60">
        <v>6</v>
      </c>
    </row>
    <row r="761" spans="1:6" ht="14.25" customHeight="1" x14ac:dyDescent="0.2">
      <c r="A761" s="18" t="s">
        <v>4179</v>
      </c>
      <c r="B761" s="60" t="s">
        <v>4181</v>
      </c>
      <c r="C761" s="60" t="s">
        <v>426</v>
      </c>
      <c r="D761" s="60" t="s">
        <v>4184</v>
      </c>
      <c r="E761" s="60" t="s">
        <v>199</v>
      </c>
      <c r="F761" s="60">
        <v>6</v>
      </c>
    </row>
    <row r="762" spans="1:6" ht="14.25" customHeight="1" x14ac:dyDescent="0.2">
      <c r="A762" s="18" t="s">
        <v>4187</v>
      </c>
      <c r="B762" s="60" t="s">
        <v>4189</v>
      </c>
      <c r="C762" s="60">
        <v>1</v>
      </c>
      <c r="D762" s="60" t="s">
        <v>108</v>
      </c>
      <c r="E762" s="60" t="s">
        <v>179</v>
      </c>
      <c r="F762" s="60">
        <v>12</v>
      </c>
    </row>
    <row r="763" spans="1:6" ht="14.25" customHeight="1" x14ac:dyDescent="0.2">
      <c r="A763" s="18" t="s">
        <v>4194</v>
      </c>
      <c r="B763" s="60">
        <v>2</v>
      </c>
      <c r="C763" s="60">
        <v>2</v>
      </c>
      <c r="D763" s="60" t="s">
        <v>4198</v>
      </c>
      <c r="E763" s="60" t="s">
        <v>4200</v>
      </c>
      <c r="F763" s="60">
        <v>2</v>
      </c>
    </row>
    <row r="764" spans="1:6" ht="14.25" customHeight="1" x14ac:dyDescent="0.2">
      <c r="A764" s="18" t="s">
        <v>4202</v>
      </c>
      <c r="B764" s="60">
        <v>-99</v>
      </c>
      <c r="C764" s="60">
        <v>-99</v>
      </c>
      <c r="D764" s="60">
        <v>-99</v>
      </c>
      <c r="E764" s="60">
        <v>-99</v>
      </c>
      <c r="F764" s="60">
        <v>-99</v>
      </c>
    </row>
    <row r="765" spans="1:6" ht="14.25" customHeight="1" x14ac:dyDescent="0.2">
      <c r="A765" s="18" t="s">
        <v>4203</v>
      </c>
      <c r="B765" s="60" t="s">
        <v>173</v>
      </c>
      <c r="C765" s="60" t="s">
        <v>1403</v>
      </c>
      <c r="D765" s="60">
        <v>2</v>
      </c>
      <c r="E765" s="60" t="s">
        <v>152</v>
      </c>
      <c r="F765" s="60">
        <v>13</v>
      </c>
    </row>
    <row r="766" spans="1:6" ht="14.25" customHeight="1" x14ac:dyDescent="0.2">
      <c r="A766" s="18" t="s">
        <v>4209</v>
      </c>
      <c r="B766" s="60" t="s">
        <v>4211</v>
      </c>
      <c r="C766" s="60" t="s">
        <v>426</v>
      </c>
      <c r="D766" s="60">
        <v>2</v>
      </c>
      <c r="E766" s="60">
        <v>-999</v>
      </c>
      <c r="F766" s="60">
        <v>13</v>
      </c>
    </row>
    <row r="767" spans="1:6" ht="14.25" customHeight="1" x14ac:dyDescent="0.2">
      <c r="A767" s="18" t="s">
        <v>4216</v>
      </c>
      <c r="B767" s="60">
        <v>-99</v>
      </c>
      <c r="C767" s="60">
        <v>-99</v>
      </c>
      <c r="D767" s="60">
        <v>-99</v>
      </c>
      <c r="E767" s="60">
        <v>-99</v>
      </c>
      <c r="F767" s="60">
        <v>-99</v>
      </c>
    </row>
    <row r="768" spans="1:6" ht="14.25" customHeight="1" x14ac:dyDescent="0.2">
      <c r="A768" s="18" t="s">
        <v>4217</v>
      </c>
      <c r="B768" s="60">
        <v>-999</v>
      </c>
      <c r="C768" s="60" t="s">
        <v>1258</v>
      </c>
      <c r="D768" s="60">
        <v>-999</v>
      </c>
      <c r="E768" s="60">
        <v>2</v>
      </c>
      <c r="F768" s="60">
        <v>13</v>
      </c>
    </row>
    <row r="769" spans="1:6" ht="14.25" customHeight="1" x14ac:dyDescent="0.2">
      <c r="A769" s="18" t="s">
        <v>4221</v>
      </c>
      <c r="B769" s="60">
        <v>2</v>
      </c>
      <c r="C769" s="60" t="s">
        <v>1248</v>
      </c>
      <c r="D769" s="60">
        <v>-999</v>
      </c>
      <c r="E769" s="60">
        <v>2</v>
      </c>
      <c r="F769" s="60">
        <v>6</v>
      </c>
    </row>
    <row r="770" spans="1:6" ht="14.25" customHeight="1" x14ac:dyDescent="0.2">
      <c r="A770" s="18" t="s">
        <v>4227</v>
      </c>
      <c r="B770" s="60" t="s">
        <v>3946</v>
      </c>
      <c r="C770" s="60" t="s">
        <v>125</v>
      </c>
      <c r="D770" s="60">
        <v>2</v>
      </c>
      <c r="E770" s="60">
        <v>6</v>
      </c>
      <c r="F770" s="60" t="s">
        <v>133</v>
      </c>
    </row>
    <row r="771" spans="1:6" ht="14.25" customHeight="1" x14ac:dyDescent="0.2">
      <c r="A771" s="18" t="s">
        <v>4233</v>
      </c>
      <c r="B771" s="60">
        <v>6</v>
      </c>
      <c r="C771" s="60" t="s">
        <v>204</v>
      </c>
      <c r="D771" s="60">
        <v>2</v>
      </c>
      <c r="E771" s="60" t="s">
        <v>101</v>
      </c>
      <c r="F771" s="60" t="s">
        <v>101</v>
      </c>
    </row>
    <row r="772" spans="1:6" ht="14.25" customHeight="1" x14ac:dyDescent="0.2">
      <c r="A772" s="18" t="s">
        <v>4238</v>
      </c>
      <c r="B772" s="60">
        <v>-99</v>
      </c>
      <c r="C772" s="60">
        <v>-99</v>
      </c>
      <c r="D772" s="60">
        <v>-99</v>
      </c>
      <c r="E772" s="60">
        <v>-99</v>
      </c>
      <c r="F772" s="60">
        <v>-99</v>
      </c>
    </row>
    <row r="773" spans="1:6" ht="14.25" customHeight="1" x14ac:dyDescent="0.2">
      <c r="A773" s="18" t="s">
        <v>4239</v>
      </c>
      <c r="B773" s="60">
        <v>3</v>
      </c>
      <c r="C773" s="60" t="s">
        <v>1258</v>
      </c>
      <c r="D773" s="60" t="s">
        <v>655</v>
      </c>
      <c r="E773" s="60" t="s">
        <v>101</v>
      </c>
      <c r="F773" s="60" t="s">
        <v>101</v>
      </c>
    </row>
    <row r="774" spans="1:6" ht="14.25" customHeight="1" x14ac:dyDescent="0.2">
      <c r="A774" s="18" t="s">
        <v>4245</v>
      </c>
      <c r="B774" s="60" t="s">
        <v>101</v>
      </c>
      <c r="C774" s="60">
        <v>1</v>
      </c>
      <c r="D774" s="60">
        <v>2</v>
      </c>
      <c r="E774" s="60">
        <v>-99</v>
      </c>
      <c r="F774" s="60">
        <v>-99</v>
      </c>
    </row>
    <row r="775" spans="1:6" ht="14.25" customHeight="1" x14ac:dyDescent="0.2">
      <c r="A775" s="18" t="s">
        <v>4249</v>
      </c>
      <c r="B775" s="60">
        <v>6</v>
      </c>
      <c r="C775" s="60" t="s">
        <v>4252</v>
      </c>
      <c r="D775" s="60">
        <v>2</v>
      </c>
      <c r="E775" s="60" t="s">
        <v>2884</v>
      </c>
      <c r="F775" s="60">
        <v>13</v>
      </c>
    </row>
    <row r="776" spans="1:6" ht="14.25" customHeight="1" x14ac:dyDescent="0.2">
      <c r="A776" s="18" t="s">
        <v>4256</v>
      </c>
      <c r="B776" s="60" t="s">
        <v>70</v>
      </c>
      <c r="C776" s="60" t="s">
        <v>4259</v>
      </c>
      <c r="D776" s="60">
        <v>-99</v>
      </c>
      <c r="E776" s="60" t="s">
        <v>217</v>
      </c>
      <c r="F776" s="60">
        <v>8</v>
      </c>
    </row>
    <row r="777" spans="1:6" ht="14.25" customHeight="1" x14ac:dyDescent="0.2">
      <c r="A777" s="18" t="s">
        <v>4262</v>
      </c>
      <c r="B777" s="60">
        <v>-999</v>
      </c>
      <c r="C777" s="60">
        <v>-999</v>
      </c>
      <c r="D777" s="60">
        <v>-999</v>
      </c>
      <c r="E777" s="60">
        <v>-99</v>
      </c>
      <c r="F777" s="60">
        <v>-99</v>
      </c>
    </row>
    <row r="778" spans="1:6" ht="14.25" customHeight="1" x14ac:dyDescent="0.2">
      <c r="A778" s="18" t="s">
        <v>4266</v>
      </c>
      <c r="B778" s="60" t="s">
        <v>4268</v>
      </c>
      <c r="C778" s="60" t="s">
        <v>4270</v>
      </c>
      <c r="D778" s="60" t="s">
        <v>226</v>
      </c>
      <c r="E778" s="60" t="s">
        <v>4273</v>
      </c>
      <c r="F778" s="60">
        <v>13</v>
      </c>
    </row>
    <row r="779" spans="1:6" ht="14.25" customHeight="1" x14ac:dyDescent="0.2">
      <c r="A779" s="18" t="s">
        <v>4275</v>
      </c>
      <c r="B779" s="60" t="s">
        <v>1689</v>
      </c>
      <c r="C779" s="60" t="s">
        <v>426</v>
      </c>
      <c r="D779" s="60">
        <v>2</v>
      </c>
      <c r="E779" s="60" t="s">
        <v>101</v>
      </c>
      <c r="F779" s="60">
        <v>13</v>
      </c>
    </row>
    <row r="780" spans="1:6" ht="14.25" customHeight="1" x14ac:dyDescent="0.2">
      <c r="A780" s="18" t="s">
        <v>4281</v>
      </c>
      <c r="B780" s="60">
        <v>1</v>
      </c>
      <c r="C780" s="60">
        <v>-999</v>
      </c>
      <c r="D780" s="60">
        <v>11</v>
      </c>
      <c r="E780" s="60" t="s">
        <v>125</v>
      </c>
      <c r="F780" s="60">
        <v>8</v>
      </c>
    </row>
    <row r="781" spans="1:6" ht="14.25" customHeight="1" x14ac:dyDescent="0.2">
      <c r="A781" s="18" t="s">
        <v>4287</v>
      </c>
      <c r="B781" s="60" t="s">
        <v>4289</v>
      </c>
      <c r="C781" s="60" t="s">
        <v>4291</v>
      </c>
      <c r="D781" s="60" t="s">
        <v>350</v>
      </c>
      <c r="E781" s="60" t="s">
        <v>152</v>
      </c>
      <c r="F781" s="60" t="s">
        <v>969</v>
      </c>
    </row>
    <row r="782" spans="1:6" ht="14.25" customHeight="1" x14ac:dyDescent="0.2">
      <c r="A782" s="18" t="s">
        <v>4295</v>
      </c>
      <c r="B782" s="60">
        <v>6</v>
      </c>
      <c r="C782" s="60" t="s">
        <v>4298</v>
      </c>
      <c r="D782" s="60" t="s">
        <v>350</v>
      </c>
      <c r="E782" s="60" t="s">
        <v>80</v>
      </c>
      <c r="F782" s="60" t="s">
        <v>1127</v>
      </c>
    </row>
    <row r="783" spans="1:6" ht="14.25" customHeight="1" x14ac:dyDescent="0.2">
      <c r="A783" s="18" t="s">
        <v>4302</v>
      </c>
      <c r="B783" s="60">
        <v>-999</v>
      </c>
      <c r="C783" s="60">
        <v>-999</v>
      </c>
      <c r="D783" s="60" t="s">
        <v>4304</v>
      </c>
      <c r="E783" s="60" t="s">
        <v>101</v>
      </c>
      <c r="F783" s="60">
        <v>6</v>
      </c>
    </row>
    <row r="784" spans="1:6" ht="14.25" customHeight="1" x14ac:dyDescent="0.2">
      <c r="A784" s="18" t="s">
        <v>4307</v>
      </c>
      <c r="B784" s="60">
        <v>-99</v>
      </c>
      <c r="C784" s="60">
        <v>-99</v>
      </c>
      <c r="D784" s="60">
        <v>-99</v>
      </c>
      <c r="E784" s="60">
        <v>-99</v>
      </c>
      <c r="F784" s="60">
        <v>-99</v>
      </c>
    </row>
    <row r="785" spans="1:6" ht="14.25" customHeight="1" x14ac:dyDescent="0.2">
      <c r="A785" s="18" t="s">
        <v>4308</v>
      </c>
      <c r="B785" s="60" t="s">
        <v>101</v>
      </c>
      <c r="C785" s="60" t="s">
        <v>4291</v>
      </c>
      <c r="D785" s="60">
        <v>2</v>
      </c>
      <c r="E785" s="60" t="s">
        <v>1127</v>
      </c>
      <c r="F785" s="60">
        <v>12</v>
      </c>
    </row>
    <row r="786" spans="1:6" ht="14.25" customHeight="1" x14ac:dyDescent="0.2">
      <c r="A786" s="18" t="s">
        <v>4314</v>
      </c>
      <c r="B786" s="60" t="s">
        <v>787</v>
      </c>
      <c r="C786" s="60" t="s">
        <v>4317</v>
      </c>
      <c r="D786" s="60" t="s">
        <v>108</v>
      </c>
      <c r="E786" s="60" t="s">
        <v>80</v>
      </c>
      <c r="F786" s="60" t="s">
        <v>1423</v>
      </c>
    </row>
    <row r="787" spans="1:6" ht="14.25" customHeight="1" x14ac:dyDescent="0.2">
      <c r="A787" s="18" t="s">
        <v>4321</v>
      </c>
      <c r="B787" s="60" t="s">
        <v>1145</v>
      </c>
      <c r="C787" s="60" t="s">
        <v>4324</v>
      </c>
      <c r="D787" s="60" t="s">
        <v>4326</v>
      </c>
      <c r="E787" s="60" t="s">
        <v>649</v>
      </c>
      <c r="F787" s="60" t="s">
        <v>969</v>
      </c>
    </row>
    <row r="788" spans="1:6" ht="14.25" customHeight="1" x14ac:dyDescent="0.2">
      <c r="A788" s="18" t="s">
        <v>4329</v>
      </c>
      <c r="B788" s="60">
        <v>-99</v>
      </c>
      <c r="C788" s="60">
        <v>-99</v>
      </c>
      <c r="D788" s="60">
        <v>-99</v>
      </c>
      <c r="E788" s="60">
        <v>-99</v>
      </c>
      <c r="F788" s="60">
        <v>-99</v>
      </c>
    </row>
    <row r="789" spans="1:6" ht="14.25" customHeight="1" x14ac:dyDescent="0.2">
      <c r="A789" s="18" t="s">
        <v>4330</v>
      </c>
      <c r="B789" s="60">
        <v>-99</v>
      </c>
      <c r="C789" s="60">
        <v>2</v>
      </c>
      <c r="D789" s="60">
        <v>2</v>
      </c>
      <c r="E789" s="60">
        <v>8</v>
      </c>
      <c r="F789" s="60" t="s">
        <v>2707</v>
      </c>
    </row>
    <row r="790" spans="1:6" ht="14.25" customHeight="1" x14ac:dyDescent="0.2">
      <c r="A790" s="18" t="s">
        <v>4335</v>
      </c>
      <c r="B790" s="60" t="s">
        <v>519</v>
      </c>
      <c r="C790" s="60" t="s">
        <v>4338</v>
      </c>
      <c r="D790" s="60" t="s">
        <v>655</v>
      </c>
      <c r="E790" s="60" t="s">
        <v>4341</v>
      </c>
      <c r="F790" s="60" t="s">
        <v>1781</v>
      </c>
    </row>
    <row r="791" spans="1:6" ht="14.25" customHeight="1" x14ac:dyDescent="0.2">
      <c r="A791" s="18" t="s">
        <v>4343</v>
      </c>
      <c r="B791" s="60">
        <v>6</v>
      </c>
      <c r="C791" s="60">
        <v>-99</v>
      </c>
      <c r="D791" s="60">
        <v>2</v>
      </c>
      <c r="E791" s="60" t="s">
        <v>4348</v>
      </c>
      <c r="F791" s="60">
        <v>12</v>
      </c>
    </row>
    <row r="792" spans="1:6" ht="14.25" customHeight="1" x14ac:dyDescent="0.2">
      <c r="A792" s="18" t="s">
        <v>4350</v>
      </c>
      <c r="B792" s="60">
        <v>-99</v>
      </c>
      <c r="C792" s="60">
        <v>-99</v>
      </c>
      <c r="D792" s="60">
        <v>-99</v>
      </c>
      <c r="E792" s="60">
        <v>-99</v>
      </c>
      <c r="F792" s="60">
        <v>-99</v>
      </c>
    </row>
    <row r="793" spans="1:6" ht="14.25" customHeight="1" x14ac:dyDescent="0.2">
      <c r="A793" s="18" t="s">
        <v>4351</v>
      </c>
      <c r="B793" s="60" t="s">
        <v>4353</v>
      </c>
      <c r="C793" s="60" t="s">
        <v>511</v>
      </c>
      <c r="D793" s="60">
        <v>-999</v>
      </c>
      <c r="E793" s="60">
        <v>2</v>
      </c>
      <c r="F793" s="60">
        <v>7</v>
      </c>
    </row>
    <row r="794" spans="1:6" ht="14.25" customHeight="1" x14ac:dyDescent="0.2">
      <c r="A794" s="18" t="s">
        <v>4357</v>
      </c>
      <c r="B794" s="60" t="s">
        <v>921</v>
      </c>
      <c r="C794" s="60" t="s">
        <v>1776</v>
      </c>
      <c r="D794" s="60">
        <v>2</v>
      </c>
      <c r="E794" s="60" t="s">
        <v>80</v>
      </c>
      <c r="F794" s="60">
        <v>13</v>
      </c>
    </row>
    <row r="795" spans="1:6" ht="14.25" customHeight="1" x14ac:dyDescent="0.2">
      <c r="A795" s="18" t="s">
        <v>4363</v>
      </c>
      <c r="B795" s="60" t="s">
        <v>509</v>
      </c>
      <c r="C795" s="60">
        <v>-99</v>
      </c>
      <c r="D795" s="60">
        <v>-99</v>
      </c>
      <c r="E795" s="60">
        <v>-99</v>
      </c>
      <c r="F795" s="60">
        <v>-99</v>
      </c>
    </row>
    <row r="796" spans="1:6" ht="14.25" customHeight="1" x14ac:dyDescent="0.2">
      <c r="A796" s="18" t="s">
        <v>4365</v>
      </c>
      <c r="B796" s="60">
        <v>-999</v>
      </c>
      <c r="C796" s="60" t="s">
        <v>387</v>
      </c>
      <c r="D796" s="60">
        <v>-999</v>
      </c>
      <c r="E796" s="60">
        <v>2</v>
      </c>
      <c r="F796" s="60">
        <v>6</v>
      </c>
    </row>
    <row r="797" spans="1:6" ht="14.25" customHeight="1" x14ac:dyDescent="0.2">
      <c r="A797" s="18" t="s">
        <v>4371</v>
      </c>
      <c r="B797" s="60" t="s">
        <v>179</v>
      </c>
      <c r="C797" s="60" t="s">
        <v>1625</v>
      </c>
      <c r="D797" s="60">
        <v>2</v>
      </c>
      <c r="E797" s="60">
        <v>1</v>
      </c>
      <c r="F797" s="60" t="s">
        <v>4377</v>
      </c>
    </row>
    <row r="798" spans="1:6" ht="14.25" customHeight="1" x14ac:dyDescent="0.2">
      <c r="A798" s="18" t="s">
        <v>4378</v>
      </c>
      <c r="B798" s="60">
        <v>-99</v>
      </c>
      <c r="C798" s="60">
        <v>-99</v>
      </c>
      <c r="D798" s="60">
        <v>-99</v>
      </c>
      <c r="E798" s="60">
        <v>-99</v>
      </c>
      <c r="F798" s="60">
        <v>-99</v>
      </c>
    </row>
    <row r="799" spans="1:6" ht="14.25" customHeight="1" x14ac:dyDescent="0.2">
      <c r="A799" s="18" t="s">
        <v>4379</v>
      </c>
      <c r="B799" s="60">
        <v>-99</v>
      </c>
      <c r="C799" s="60">
        <v>-99</v>
      </c>
      <c r="D799" s="60">
        <v>-99</v>
      </c>
      <c r="E799" s="60">
        <v>-99</v>
      </c>
      <c r="F799" s="60">
        <v>-99</v>
      </c>
    </row>
    <row r="800" spans="1:6" ht="14.25" customHeight="1" x14ac:dyDescent="0.2">
      <c r="A800" s="18" t="s">
        <v>4380</v>
      </c>
      <c r="B800" s="60">
        <v>6</v>
      </c>
      <c r="C800" s="60" t="s">
        <v>916</v>
      </c>
      <c r="D800" s="60">
        <v>-999</v>
      </c>
      <c r="E800" s="60" t="s">
        <v>4385</v>
      </c>
      <c r="F800" s="60">
        <v>6</v>
      </c>
    </row>
    <row r="801" spans="1:6" ht="14.25" customHeight="1" x14ac:dyDescent="0.2">
      <c r="A801" s="18" t="s">
        <v>4387</v>
      </c>
      <c r="B801" s="60" t="s">
        <v>4389</v>
      </c>
      <c r="C801" s="60" t="s">
        <v>628</v>
      </c>
      <c r="D801" s="60">
        <v>2</v>
      </c>
      <c r="E801" s="60">
        <v>-99</v>
      </c>
      <c r="F801" s="60" t="s">
        <v>641</v>
      </c>
    </row>
    <row r="802" spans="1:6" ht="14.25" customHeight="1" x14ac:dyDescent="0.2">
      <c r="A802" s="18" t="s">
        <v>4393</v>
      </c>
      <c r="B802" s="60">
        <v>2</v>
      </c>
      <c r="C802" s="60">
        <v>1</v>
      </c>
      <c r="D802" s="60">
        <v>-99</v>
      </c>
      <c r="E802" s="60">
        <v>-99</v>
      </c>
      <c r="F802" s="60">
        <v>-99</v>
      </c>
    </row>
    <row r="803" spans="1:6" ht="14.25" customHeight="1" x14ac:dyDescent="0.2">
      <c r="A803" s="18" t="s">
        <v>4398</v>
      </c>
      <c r="B803" s="60">
        <v>2</v>
      </c>
      <c r="C803" s="60" t="s">
        <v>1403</v>
      </c>
      <c r="D803" s="60">
        <v>2</v>
      </c>
      <c r="E803" s="60" t="s">
        <v>101</v>
      </c>
      <c r="F803" s="60">
        <v>6</v>
      </c>
    </row>
    <row r="804" spans="1:6" ht="14.25" customHeight="1" x14ac:dyDescent="0.2">
      <c r="A804" s="18" t="s">
        <v>4403</v>
      </c>
      <c r="B804" s="60" t="s">
        <v>1047</v>
      </c>
      <c r="C804" s="60">
        <v>-999</v>
      </c>
      <c r="D804" s="60" t="s">
        <v>655</v>
      </c>
      <c r="E804" s="60" t="s">
        <v>101</v>
      </c>
      <c r="F804" s="60">
        <v>13</v>
      </c>
    </row>
    <row r="805" spans="1:6" ht="14.25" customHeight="1" x14ac:dyDescent="0.2">
      <c r="A805" s="18" t="s">
        <v>4407</v>
      </c>
      <c r="B805" s="60">
        <v>6</v>
      </c>
      <c r="C805" s="60">
        <v>1</v>
      </c>
      <c r="D805" s="60">
        <v>11</v>
      </c>
      <c r="E805" s="60">
        <v>3</v>
      </c>
      <c r="F805" s="60">
        <v>13</v>
      </c>
    </row>
    <row r="806" spans="1:6" ht="14.25" customHeight="1" x14ac:dyDescent="0.2">
      <c r="A806" s="18" t="s">
        <v>4412</v>
      </c>
      <c r="B806" s="60" t="s">
        <v>504</v>
      </c>
      <c r="C806" s="60" t="s">
        <v>426</v>
      </c>
      <c r="D806" s="60">
        <v>2</v>
      </c>
      <c r="E806" s="60" t="s">
        <v>4417</v>
      </c>
      <c r="F806" s="60">
        <v>13</v>
      </c>
    </row>
    <row r="807" spans="1:6" ht="14.25" customHeight="1" x14ac:dyDescent="0.2">
      <c r="A807" s="18" t="s">
        <v>4419</v>
      </c>
      <c r="B807" s="60" t="s">
        <v>101</v>
      </c>
      <c r="C807" s="60" t="s">
        <v>125</v>
      </c>
      <c r="D807" s="60">
        <v>-99</v>
      </c>
      <c r="E807" s="60">
        <v>-99</v>
      </c>
      <c r="F807" s="60">
        <v>-99</v>
      </c>
    </row>
    <row r="808" spans="1:6" ht="14.25" customHeight="1" x14ac:dyDescent="0.2">
      <c r="A808" s="18" t="s">
        <v>4422</v>
      </c>
      <c r="B808" s="60" t="s">
        <v>1304</v>
      </c>
      <c r="C808" s="60" t="s">
        <v>125</v>
      </c>
      <c r="D808" s="60">
        <v>2</v>
      </c>
      <c r="E808" s="60" t="s">
        <v>101</v>
      </c>
      <c r="F808" s="60" t="s">
        <v>2707</v>
      </c>
    </row>
    <row r="809" spans="1:6" ht="14.25" customHeight="1" x14ac:dyDescent="0.2">
      <c r="A809" s="18" t="s">
        <v>4428</v>
      </c>
      <c r="B809" s="60" t="s">
        <v>101</v>
      </c>
      <c r="C809" s="60">
        <v>1</v>
      </c>
      <c r="D809" s="60">
        <v>2</v>
      </c>
      <c r="E809" s="60">
        <v>-99</v>
      </c>
      <c r="F809" s="60">
        <v>-99</v>
      </c>
    </row>
    <row r="810" spans="1:6" ht="14.25" customHeight="1" x14ac:dyDescent="0.2">
      <c r="A810" s="18" t="s">
        <v>4432</v>
      </c>
      <c r="B810" s="60">
        <v>6</v>
      </c>
      <c r="C810" s="60" t="s">
        <v>426</v>
      </c>
      <c r="D810" s="60">
        <v>2</v>
      </c>
      <c r="E810" s="60">
        <v>6</v>
      </c>
      <c r="F810" s="60">
        <v>13</v>
      </c>
    </row>
    <row r="811" spans="1:6" ht="14.25" customHeight="1" x14ac:dyDescent="0.2">
      <c r="A811" s="18" t="s">
        <v>4437</v>
      </c>
      <c r="B811" s="60">
        <v>-99</v>
      </c>
      <c r="C811" s="60">
        <v>2</v>
      </c>
      <c r="D811" s="60">
        <v>-999</v>
      </c>
      <c r="E811" s="60">
        <v>-99</v>
      </c>
      <c r="F811" s="60">
        <v>-99</v>
      </c>
    </row>
    <row r="812" spans="1:6" ht="14.25" customHeight="1" x14ac:dyDescent="0.2">
      <c r="A812" s="18" t="s">
        <v>4440</v>
      </c>
      <c r="B812" s="60">
        <v>6</v>
      </c>
      <c r="C812" s="60" t="s">
        <v>4442</v>
      </c>
      <c r="D812" s="60">
        <v>2</v>
      </c>
      <c r="E812" s="60" t="s">
        <v>125</v>
      </c>
      <c r="F812" s="60" t="s">
        <v>101</v>
      </c>
    </row>
    <row r="813" spans="1:6" ht="14.25" customHeight="1" x14ac:dyDescent="0.2">
      <c r="A813" s="18" t="s">
        <v>4446</v>
      </c>
      <c r="B813" s="60" t="s">
        <v>881</v>
      </c>
      <c r="C813" s="60" t="s">
        <v>125</v>
      </c>
      <c r="D813" s="60">
        <v>2</v>
      </c>
      <c r="E813" s="60" t="s">
        <v>101</v>
      </c>
      <c r="F813" s="60">
        <v>8</v>
      </c>
    </row>
    <row r="814" spans="1:6" ht="14.25" customHeight="1" x14ac:dyDescent="0.2">
      <c r="A814" s="18" t="s">
        <v>4451</v>
      </c>
      <c r="B814" s="60" t="s">
        <v>101</v>
      </c>
      <c r="C814" s="60" t="s">
        <v>125</v>
      </c>
      <c r="D814" s="60">
        <v>-999</v>
      </c>
      <c r="E814" s="60" t="s">
        <v>724</v>
      </c>
      <c r="F814" s="60">
        <v>7</v>
      </c>
    </row>
    <row r="815" spans="1:6" ht="14.25" customHeight="1" x14ac:dyDescent="0.2">
      <c r="A815" s="18" t="s">
        <v>4456</v>
      </c>
      <c r="B815" s="60">
        <v>-99</v>
      </c>
      <c r="C815" s="60">
        <v>-99</v>
      </c>
      <c r="D815" s="60">
        <v>-99</v>
      </c>
      <c r="E815" s="60">
        <v>-99</v>
      </c>
      <c r="F815" s="60">
        <v>-99</v>
      </c>
    </row>
    <row r="816" spans="1:6" ht="14.25" customHeight="1" x14ac:dyDescent="0.2">
      <c r="A816" s="18" t="s">
        <v>4457</v>
      </c>
      <c r="B816" s="60" t="s">
        <v>101</v>
      </c>
      <c r="C816" s="60" t="s">
        <v>4460</v>
      </c>
      <c r="D816" s="60">
        <v>-999</v>
      </c>
      <c r="E816" s="60" t="s">
        <v>133</v>
      </c>
      <c r="F816" s="60"/>
    </row>
    <row r="817" spans="1:6" ht="14.25" customHeight="1" x14ac:dyDescent="0.2">
      <c r="A817" s="18" t="s">
        <v>4463</v>
      </c>
      <c r="B817" s="60">
        <v>3</v>
      </c>
      <c r="C817" s="60" t="s">
        <v>321</v>
      </c>
      <c r="D817" s="60" t="s">
        <v>1053</v>
      </c>
      <c r="E817" s="60" t="s">
        <v>724</v>
      </c>
      <c r="F817" s="60" t="s">
        <v>1678</v>
      </c>
    </row>
    <row r="818" spans="1:6" ht="14.25" customHeight="1" x14ac:dyDescent="0.2">
      <c r="A818" s="18" t="s">
        <v>4469</v>
      </c>
      <c r="B818" s="60" t="s">
        <v>159</v>
      </c>
      <c r="C818" s="60" t="s">
        <v>504</v>
      </c>
      <c r="D818" s="60">
        <v>2</v>
      </c>
      <c r="E818" s="60" t="s">
        <v>2598</v>
      </c>
      <c r="F818" s="60">
        <v>3</v>
      </c>
    </row>
    <row r="819" spans="1:6" ht="14.25" customHeight="1" x14ac:dyDescent="0.2">
      <c r="A819" s="18" t="s">
        <v>4475</v>
      </c>
      <c r="B819" s="60" t="s">
        <v>101</v>
      </c>
      <c r="C819" s="60">
        <v>-99</v>
      </c>
      <c r="D819" s="60">
        <v>-99</v>
      </c>
      <c r="E819" s="60">
        <v>-99</v>
      </c>
      <c r="F819" s="60">
        <v>-99</v>
      </c>
    </row>
    <row r="820" spans="1:6" ht="14.25" customHeight="1" x14ac:dyDescent="0.2">
      <c r="A820" s="18" t="s">
        <v>4477</v>
      </c>
      <c r="B820" s="60">
        <v>-99</v>
      </c>
      <c r="C820" s="60" t="s">
        <v>4479</v>
      </c>
      <c r="D820" s="60">
        <v>2</v>
      </c>
      <c r="E820" s="60" t="s">
        <v>80</v>
      </c>
      <c r="F820" s="60">
        <v>12</v>
      </c>
    </row>
    <row r="821" spans="1:6" ht="14.25" customHeight="1" x14ac:dyDescent="0.2">
      <c r="A821" s="18" t="s">
        <v>4483</v>
      </c>
      <c r="B821" s="60">
        <v>-999</v>
      </c>
      <c r="C821" s="60" t="s">
        <v>426</v>
      </c>
      <c r="D821" s="60" t="s">
        <v>108</v>
      </c>
      <c r="E821" s="60" t="s">
        <v>199</v>
      </c>
      <c r="F821" s="60">
        <v>8</v>
      </c>
    </row>
    <row r="822" spans="1:6" ht="14.25" customHeight="1" x14ac:dyDescent="0.2">
      <c r="A822" s="18" t="s">
        <v>4489</v>
      </c>
      <c r="B822" s="60">
        <v>2</v>
      </c>
      <c r="C822" s="60" t="s">
        <v>4492</v>
      </c>
      <c r="D822" s="60" t="s">
        <v>4494</v>
      </c>
      <c r="E822" s="60" t="s">
        <v>1360</v>
      </c>
      <c r="F822" s="60">
        <v>6</v>
      </c>
    </row>
    <row r="823" spans="1:6" ht="14.25" customHeight="1" x14ac:dyDescent="0.2">
      <c r="A823" s="18" t="s">
        <v>4497</v>
      </c>
      <c r="B823" s="60" t="s">
        <v>1233</v>
      </c>
      <c r="C823" s="60" t="s">
        <v>1141</v>
      </c>
      <c r="D823" s="60" t="s">
        <v>4501</v>
      </c>
      <c r="E823" s="60" t="s">
        <v>4503</v>
      </c>
      <c r="F823" s="60" t="s">
        <v>751</v>
      </c>
    </row>
    <row r="824" spans="1:6" ht="14.25" customHeight="1" x14ac:dyDescent="0.2">
      <c r="A824" s="18" t="s">
        <v>4505</v>
      </c>
      <c r="B824" s="60" t="s">
        <v>231</v>
      </c>
      <c r="C824" s="60" t="s">
        <v>1500</v>
      </c>
      <c r="D824" s="60" t="s">
        <v>4509</v>
      </c>
      <c r="E824" s="60" t="s">
        <v>101</v>
      </c>
      <c r="F824" s="60">
        <v>6</v>
      </c>
    </row>
    <row r="825" spans="1:6" ht="14.25" customHeight="1" x14ac:dyDescent="0.2">
      <c r="A825" s="18" t="s">
        <v>4512</v>
      </c>
      <c r="B825" s="60" t="s">
        <v>101</v>
      </c>
      <c r="C825" s="60">
        <v>2</v>
      </c>
      <c r="D825" s="60">
        <v>-999</v>
      </c>
      <c r="E825" s="60">
        <v>2</v>
      </c>
      <c r="F825" s="60">
        <v>7</v>
      </c>
    </row>
    <row r="826" spans="1:6" ht="14.25" customHeight="1" x14ac:dyDescent="0.2">
      <c r="A826" s="18" t="s">
        <v>4517</v>
      </c>
      <c r="B826" s="60" t="s">
        <v>295</v>
      </c>
      <c r="C826" s="60" t="s">
        <v>3566</v>
      </c>
      <c r="D826" s="60" t="s">
        <v>226</v>
      </c>
      <c r="E826" s="60" t="s">
        <v>900</v>
      </c>
      <c r="F826" s="60">
        <v>6</v>
      </c>
    </row>
    <row r="827" spans="1:6" ht="14.25" customHeight="1" x14ac:dyDescent="0.2">
      <c r="A827" s="18" t="s">
        <v>4523</v>
      </c>
      <c r="B827" s="60" t="s">
        <v>2598</v>
      </c>
      <c r="C827" s="60" t="s">
        <v>1644</v>
      </c>
      <c r="D827" s="60">
        <v>-99</v>
      </c>
      <c r="E827" s="60" t="s">
        <v>152</v>
      </c>
      <c r="F827" s="60" t="s">
        <v>471</v>
      </c>
    </row>
    <row r="828" spans="1:6" ht="14.25" customHeight="1" x14ac:dyDescent="0.2">
      <c r="A828" s="18" t="s">
        <v>4528</v>
      </c>
      <c r="B828" s="60">
        <v>-999</v>
      </c>
      <c r="C828" s="60" t="s">
        <v>4530</v>
      </c>
      <c r="D828" s="60" t="s">
        <v>534</v>
      </c>
      <c r="E828" s="60" t="s">
        <v>900</v>
      </c>
      <c r="F828" s="60" t="s">
        <v>4534</v>
      </c>
    </row>
    <row r="829" spans="1:6" ht="14.25" customHeight="1" x14ac:dyDescent="0.2">
      <c r="A829" s="18" t="s">
        <v>4535</v>
      </c>
      <c r="B829" s="60">
        <v>3</v>
      </c>
      <c r="C829" s="60" t="s">
        <v>504</v>
      </c>
      <c r="D829" s="60" t="s">
        <v>117</v>
      </c>
      <c r="E829" s="60" t="s">
        <v>4540</v>
      </c>
      <c r="F829" s="60">
        <v>13</v>
      </c>
    </row>
    <row r="830" spans="1:6" ht="14.25" customHeight="1" x14ac:dyDescent="0.2">
      <c r="A830" s="18" t="s">
        <v>4542</v>
      </c>
      <c r="B830" s="60" t="s">
        <v>4544</v>
      </c>
      <c r="C830" s="60" t="s">
        <v>502</v>
      </c>
      <c r="D830" s="60" t="s">
        <v>1540</v>
      </c>
      <c r="E830" s="60" t="s">
        <v>649</v>
      </c>
      <c r="F830" s="60">
        <v>-99</v>
      </c>
    </row>
    <row r="831" spans="1:6" ht="14.25" customHeight="1" x14ac:dyDescent="0.2">
      <c r="A831" s="18" t="s">
        <v>4548</v>
      </c>
      <c r="B831" s="60" t="s">
        <v>101</v>
      </c>
      <c r="C831" s="60" t="s">
        <v>426</v>
      </c>
      <c r="D831" s="60">
        <v>-99</v>
      </c>
      <c r="E831" s="60">
        <v>-99</v>
      </c>
      <c r="F831" s="60">
        <v>-99</v>
      </c>
    </row>
    <row r="832" spans="1:6" ht="14.25" customHeight="1" x14ac:dyDescent="0.2">
      <c r="A832" s="18" t="s">
        <v>4551</v>
      </c>
      <c r="B832" s="60" t="s">
        <v>101</v>
      </c>
      <c r="C832" s="60" t="s">
        <v>4554</v>
      </c>
      <c r="D832" s="60" t="s">
        <v>534</v>
      </c>
      <c r="E832" s="60" t="s">
        <v>1600</v>
      </c>
      <c r="F832" s="60">
        <v>6</v>
      </c>
    </row>
    <row r="833" spans="1:6" ht="14.25" customHeight="1" x14ac:dyDescent="0.2">
      <c r="A833" s="18" t="s">
        <v>4558</v>
      </c>
      <c r="B833" s="60" t="s">
        <v>4560</v>
      </c>
      <c r="C833" s="60" t="s">
        <v>204</v>
      </c>
      <c r="D833" s="60" t="s">
        <v>1053</v>
      </c>
      <c r="E833" s="60" t="s">
        <v>1026</v>
      </c>
      <c r="F833" s="60" t="s">
        <v>4565</v>
      </c>
    </row>
    <row r="834" spans="1:6" ht="14.25" customHeight="1" x14ac:dyDescent="0.2">
      <c r="A834" s="18" t="s">
        <v>4566</v>
      </c>
      <c r="B834" s="60">
        <v>-99</v>
      </c>
      <c r="C834" s="60">
        <v>1</v>
      </c>
      <c r="D834" s="60">
        <v>-99</v>
      </c>
      <c r="E834" s="60" t="s">
        <v>101</v>
      </c>
      <c r="F834" s="60">
        <v>-99</v>
      </c>
    </row>
    <row r="835" spans="1:6" ht="14.25" customHeight="1" x14ac:dyDescent="0.2">
      <c r="A835" s="18" t="s">
        <v>4568</v>
      </c>
      <c r="B835" s="60">
        <v>-99</v>
      </c>
      <c r="C835" s="60">
        <v>2</v>
      </c>
      <c r="D835" s="60" t="s">
        <v>226</v>
      </c>
      <c r="E835" s="60" t="s">
        <v>152</v>
      </c>
      <c r="F835" s="60">
        <v>6</v>
      </c>
    </row>
    <row r="836" spans="1:6" ht="14.25" customHeight="1" x14ac:dyDescent="0.2">
      <c r="A836" s="18" t="s">
        <v>4572</v>
      </c>
      <c r="B836" s="60">
        <v>6</v>
      </c>
      <c r="C836" s="60" t="s">
        <v>426</v>
      </c>
      <c r="D836" s="60">
        <v>2</v>
      </c>
      <c r="E836" s="60">
        <v>-99</v>
      </c>
      <c r="F836" s="60">
        <v>-99</v>
      </c>
    </row>
    <row r="837" spans="1:6" ht="14.25" customHeight="1" x14ac:dyDescent="0.2">
      <c r="A837" s="18" t="s">
        <v>4579</v>
      </c>
      <c r="B837" s="60">
        <v>10</v>
      </c>
      <c r="C837" s="60" t="s">
        <v>511</v>
      </c>
      <c r="D837" s="60" t="s">
        <v>731</v>
      </c>
      <c r="E837" s="60" t="s">
        <v>101</v>
      </c>
      <c r="F837" s="60">
        <v>-99</v>
      </c>
    </row>
    <row r="838" spans="1:6" ht="14.25" customHeight="1" x14ac:dyDescent="0.2">
      <c r="A838" s="18" t="s">
        <v>4584</v>
      </c>
      <c r="B838" s="60" t="s">
        <v>4586</v>
      </c>
      <c r="C838" s="60" t="s">
        <v>953</v>
      </c>
      <c r="D838" s="60" t="s">
        <v>350</v>
      </c>
      <c r="E838" s="60">
        <v>-99</v>
      </c>
      <c r="F838" s="60" t="s">
        <v>421</v>
      </c>
    </row>
    <row r="839" spans="1:6" ht="14.25" customHeight="1" x14ac:dyDescent="0.2">
      <c r="A839" s="18" t="s">
        <v>4590</v>
      </c>
      <c r="B839" s="60" t="s">
        <v>4592</v>
      </c>
      <c r="C839" s="60" t="s">
        <v>4594</v>
      </c>
      <c r="D839" s="60">
        <v>11</v>
      </c>
      <c r="E839" s="60">
        <v>-999</v>
      </c>
      <c r="F839" s="60">
        <v>12</v>
      </c>
    </row>
    <row r="840" spans="1:6" ht="14.25" customHeight="1" x14ac:dyDescent="0.2">
      <c r="A840" s="18" t="s">
        <v>4598</v>
      </c>
      <c r="B840" s="60" t="s">
        <v>4600</v>
      </c>
      <c r="C840" s="60" t="s">
        <v>4602</v>
      </c>
      <c r="D840" s="60" t="s">
        <v>4604</v>
      </c>
      <c r="E840" s="60">
        <v>2</v>
      </c>
      <c r="F840" s="60" t="s">
        <v>1423</v>
      </c>
    </row>
    <row r="841" spans="1:6" ht="14.25" customHeight="1" x14ac:dyDescent="0.2">
      <c r="A841" s="18" t="s">
        <v>4607</v>
      </c>
      <c r="B841" s="60" t="s">
        <v>319</v>
      </c>
      <c r="C841" s="60" t="s">
        <v>262</v>
      </c>
      <c r="D841" s="60" t="s">
        <v>4611</v>
      </c>
      <c r="E841" s="60">
        <v>-99</v>
      </c>
      <c r="F841" s="60">
        <v>7</v>
      </c>
    </row>
    <row r="842" spans="1:6" ht="14.25" customHeight="1" x14ac:dyDescent="0.2">
      <c r="A842" s="18" t="s">
        <v>4612</v>
      </c>
      <c r="B842" s="60">
        <v>-999</v>
      </c>
      <c r="C842" s="60" t="s">
        <v>1248</v>
      </c>
      <c r="D842" s="60">
        <v>2</v>
      </c>
      <c r="E842" s="60" t="s">
        <v>101</v>
      </c>
      <c r="F842" s="60">
        <v>6</v>
      </c>
    </row>
    <row r="843" spans="1:6" ht="14.25" customHeight="1" x14ac:dyDescent="0.2">
      <c r="A843" s="18" t="s">
        <v>4618</v>
      </c>
      <c r="B843" s="60">
        <v>-99</v>
      </c>
      <c r="C843" s="60">
        <v>-99</v>
      </c>
      <c r="D843" s="60">
        <v>-99</v>
      </c>
      <c r="E843" s="60">
        <v>-99</v>
      </c>
      <c r="F843" s="60">
        <v>-99</v>
      </c>
    </row>
    <row r="844" spans="1:6" ht="14.25" customHeight="1" x14ac:dyDescent="0.2">
      <c r="A844" s="18" t="s">
        <v>4619</v>
      </c>
      <c r="B844" s="60">
        <v>3</v>
      </c>
      <c r="C844" s="60" t="s">
        <v>509</v>
      </c>
      <c r="D844" s="60">
        <v>-99</v>
      </c>
      <c r="E844" s="60" t="s">
        <v>101</v>
      </c>
      <c r="F844" s="60">
        <v>-99</v>
      </c>
    </row>
    <row r="845" spans="1:6" ht="14.25" customHeight="1" x14ac:dyDescent="0.2">
      <c r="A845" s="18" t="s">
        <v>4623</v>
      </c>
      <c r="B845" s="60">
        <v>-99</v>
      </c>
      <c r="C845" s="60">
        <v>-99</v>
      </c>
      <c r="D845" s="60">
        <v>-99</v>
      </c>
      <c r="E845" s="60">
        <v>-99</v>
      </c>
      <c r="F845" s="60">
        <v>-99</v>
      </c>
    </row>
    <row r="846" spans="1:6" ht="14.25" customHeight="1" x14ac:dyDescent="0.2">
      <c r="A846" s="18" t="s">
        <v>4624</v>
      </c>
      <c r="B846" s="60" t="s">
        <v>639</v>
      </c>
      <c r="C846" s="60" t="s">
        <v>544</v>
      </c>
      <c r="D846" s="60" t="s">
        <v>350</v>
      </c>
      <c r="E846" s="60" t="s">
        <v>4629</v>
      </c>
      <c r="F846" s="60" t="s">
        <v>724</v>
      </c>
    </row>
    <row r="847" spans="1:6" ht="14.25" customHeight="1" x14ac:dyDescent="0.2">
      <c r="A847" s="18" t="s">
        <v>4631</v>
      </c>
      <c r="B847" s="60" t="s">
        <v>179</v>
      </c>
      <c r="C847" s="60" t="s">
        <v>321</v>
      </c>
      <c r="D847" s="60">
        <v>-999</v>
      </c>
      <c r="E847" s="60" t="s">
        <v>1026</v>
      </c>
      <c r="F847" s="60" t="s">
        <v>142</v>
      </c>
    </row>
    <row r="848" spans="1:6" ht="14.25" customHeight="1" x14ac:dyDescent="0.2">
      <c r="A848" s="18" t="s">
        <v>4638</v>
      </c>
      <c r="B848" s="60">
        <v>2</v>
      </c>
      <c r="C848" s="60" t="s">
        <v>4641</v>
      </c>
      <c r="D848" s="60" t="s">
        <v>534</v>
      </c>
      <c r="E848" s="60" t="s">
        <v>411</v>
      </c>
      <c r="F848" s="60">
        <v>8</v>
      </c>
    </row>
    <row r="849" spans="1:6" ht="14.25" customHeight="1" x14ac:dyDescent="0.2">
      <c r="A849" s="18" t="s">
        <v>4645</v>
      </c>
      <c r="B849" s="60">
        <v>2</v>
      </c>
      <c r="C849" s="60" t="s">
        <v>4648</v>
      </c>
      <c r="D849" s="60">
        <v>-99</v>
      </c>
      <c r="E849" s="60" t="s">
        <v>101</v>
      </c>
      <c r="F849" s="60">
        <v>7</v>
      </c>
    </row>
    <row r="850" spans="1:6" ht="14.25" customHeight="1" x14ac:dyDescent="0.2">
      <c r="A850" s="18" t="s">
        <v>4651</v>
      </c>
      <c r="B850" s="60" t="s">
        <v>4653</v>
      </c>
      <c r="C850" s="60" t="s">
        <v>4655</v>
      </c>
      <c r="D850" s="60" t="s">
        <v>534</v>
      </c>
      <c r="E850" s="60" t="s">
        <v>80</v>
      </c>
      <c r="F850" s="60" t="s">
        <v>471</v>
      </c>
    </row>
    <row r="851" spans="1:6" ht="14.25" customHeight="1" x14ac:dyDescent="0.2">
      <c r="A851" s="18" t="s">
        <v>4659</v>
      </c>
      <c r="B851" s="60" t="s">
        <v>159</v>
      </c>
      <c r="C851" s="60">
        <v>-99</v>
      </c>
      <c r="D851" s="60">
        <v>2</v>
      </c>
      <c r="E851" s="60" t="s">
        <v>101</v>
      </c>
      <c r="F851" s="60">
        <v>7</v>
      </c>
    </row>
    <row r="852" spans="1:6" ht="14.25" customHeight="1" x14ac:dyDescent="0.2">
      <c r="A852" s="18" t="s">
        <v>4664</v>
      </c>
      <c r="B852" s="60" t="s">
        <v>1719</v>
      </c>
      <c r="C852" s="60" t="s">
        <v>4667</v>
      </c>
      <c r="D852" s="60">
        <v>-999</v>
      </c>
      <c r="E852" s="60" t="s">
        <v>101</v>
      </c>
      <c r="F852" s="60" t="s">
        <v>471</v>
      </c>
    </row>
    <row r="853" spans="1:6" ht="14.25" customHeight="1" x14ac:dyDescent="0.2">
      <c r="A853" s="18" t="s">
        <v>4670</v>
      </c>
      <c r="B853" s="60" t="s">
        <v>59</v>
      </c>
      <c r="C853" s="60" t="s">
        <v>4673</v>
      </c>
      <c r="D853" s="60" t="s">
        <v>516</v>
      </c>
      <c r="E853" s="60" t="s">
        <v>4676</v>
      </c>
      <c r="F853" s="60" t="s">
        <v>471</v>
      </c>
    </row>
    <row r="854" spans="1:6" ht="14.25" customHeight="1" x14ac:dyDescent="0.2">
      <c r="A854" s="18" t="s">
        <v>4678</v>
      </c>
      <c r="B854" s="60" t="s">
        <v>4680</v>
      </c>
      <c r="C854" s="60" t="s">
        <v>3264</v>
      </c>
      <c r="D854" s="60">
        <v>2</v>
      </c>
      <c r="E854" s="60" t="s">
        <v>4685</v>
      </c>
      <c r="F854" s="60">
        <v>13</v>
      </c>
    </row>
    <row r="855" spans="1:6" ht="14.25" customHeight="1" x14ac:dyDescent="0.2">
      <c r="A855" s="18" t="s">
        <v>4686</v>
      </c>
      <c r="B855" s="60"/>
      <c r="C855" s="60" t="s">
        <v>4689</v>
      </c>
      <c r="D855" s="60" t="s">
        <v>4691</v>
      </c>
      <c r="E855" s="60" t="s">
        <v>199</v>
      </c>
      <c r="F855" s="60">
        <v>8</v>
      </c>
    </row>
    <row r="856" spans="1:6" ht="14.25" customHeight="1" x14ac:dyDescent="0.2">
      <c r="A856" s="18" t="s">
        <v>4694</v>
      </c>
      <c r="B856" s="60">
        <v>-99</v>
      </c>
      <c r="C856" s="60">
        <v>-99</v>
      </c>
      <c r="D856" s="60">
        <v>-99</v>
      </c>
      <c r="E856" s="60">
        <v>-99</v>
      </c>
      <c r="F856" s="60">
        <v>-99</v>
      </c>
    </row>
    <row r="857" spans="1:6" ht="14.25" customHeight="1" x14ac:dyDescent="0.2">
      <c r="A857" s="18" t="s">
        <v>4695</v>
      </c>
      <c r="B857" s="60">
        <v>10</v>
      </c>
      <c r="C857" s="60">
        <v>-999</v>
      </c>
      <c r="D857" s="60">
        <v>-999</v>
      </c>
      <c r="E857" s="60" t="s">
        <v>101</v>
      </c>
      <c r="F857" s="60">
        <v>6</v>
      </c>
    </row>
    <row r="858" spans="1:6" ht="14.25" customHeight="1" x14ac:dyDescent="0.2">
      <c r="A858" s="18" t="s">
        <v>4699</v>
      </c>
      <c r="B858" s="60">
        <v>-99</v>
      </c>
      <c r="C858" s="60" t="s">
        <v>883</v>
      </c>
      <c r="D858" s="60">
        <v>2</v>
      </c>
      <c r="E858" s="60">
        <v>-99</v>
      </c>
      <c r="F858" s="60">
        <v>7</v>
      </c>
    </row>
    <row r="859" spans="1:6" ht="14.25" customHeight="1" x14ac:dyDescent="0.2">
      <c r="A859" s="18" t="s">
        <v>4703</v>
      </c>
      <c r="B859" s="60" t="s">
        <v>4389</v>
      </c>
      <c r="C859" s="60" t="s">
        <v>4706</v>
      </c>
      <c r="D859" s="60" t="s">
        <v>1268</v>
      </c>
      <c r="E859" s="60" t="s">
        <v>101</v>
      </c>
      <c r="F859" s="60">
        <v>8</v>
      </c>
    </row>
    <row r="860" spans="1:6" ht="14.25" customHeight="1" x14ac:dyDescent="0.2">
      <c r="A860" s="18" t="s">
        <v>4709</v>
      </c>
      <c r="B860" s="60">
        <v>-99</v>
      </c>
      <c r="C860" s="60">
        <v>-99</v>
      </c>
      <c r="D860" s="60">
        <v>-99</v>
      </c>
      <c r="E860" s="60">
        <v>-99</v>
      </c>
      <c r="F860" s="60">
        <v>-99</v>
      </c>
    </row>
    <row r="861" spans="1:6" ht="14.25" customHeight="1" x14ac:dyDescent="0.2">
      <c r="A861" s="18" t="s">
        <v>4710</v>
      </c>
      <c r="B861" s="60">
        <v>3</v>
      </c>
      <c r="C861" s="60" t="s">
        <v>125</v>
      </c>
      <c r="D861" s="60">
        <v>2</v>
      </c>
      <c r="E861" s="60" t="s">
        <v>101</v>
      </c>
      <c r="F861" s="60">
        <v>-99</v>
      </c>
    </row>
    <row r="862" spans="1:6" ht="14.25" customHeight="1" x14ac:dyDescent="0.2">
      <c r="A862" s="18" t="s">
        <v>4715</v>
      </c>
      <c r="B862" s="60" t="s">
        <v>179</v>
      </c>
      <c r="C862" s="60" t="s">
        <v>204</v>
      </c>
      <c r="D862" s="60">
        <v>2</v>
      </c>
      <c r="E862" s="60" t="s">
        <v>101</v>
      </c>
      <c r="F862" s="60">
        <v>8</v>
      </c>
    </row>
    <row r="863" spans="1:6" ht="14.25" customHeight="1" x14ac:dyDescent="0.2">
      <c r="A863" s="18" t="s">
        <v>4721</v>
      </c>
      <c r="B863" s="60">
        <v>-999</v>
      </c>
      <c r="C863" s="60" t="s">
        <v>4723</v>
      </c>
      <c r="D863" s="60">
        <v>2</v>
      </c>
      <c r="E863" s="60" t="s">
        <v>101</v>
      </c>
      <c r="F863" s="60">
        <v>3</v>
      </c>
    </row>
    <row r="864" spans="1:6" ht="14.25" customHeight="1" x14ac:dyDescent="0.2">
      <c r="A864" s="18" t="s">
        <v>4727</v>
      </c>
      <c r="B864" s="60">
        <v>-99</v>
      </c>
      <c r="C864" s="60">
        <v>2</v>
      </c>
      <c r="D864" s="60">
        <v>-999</v>
      </c>
      <c r="E864" s="60">
        <v>2</v>
      </c>
      <c r="F864" s="60">
        <v>6</v>
      </c>
    </row>
    <row r="865" spans="1:6" ht="14.25" customHeight="1" x14ac:dyDescent="0.2">
      <c r="A865" s="18" t="s">
        <v>4732</v>
      </c>
      <c r="B865" s="60" t="s">
        <v>159</v>
      </c>
      <c r="C865" s="60" t="s">
        <v>4735</v>
      </c>
      <c r="D865" s="60" t="s">
        <v>655</v>
      </c>
      <c r="E865" s="60" t="s">
        <v>101</v>
      </c>
      <c r="F865" s="60" t="s">
        <v>2641</v>
      </c>
    </row>
    <row r="866" spans="1:6" ht="14.25" customHeight="1" x14ac:dyDescent="0.2">
      <c r="A866" s="18" t="s">
        <v>4739</v>
      </c>
      <c r="B866" s="60">
        <v>-999</v>
      </c>
      <c r="C866" s="60" t="s">
        <v>4741</v>
      </c>
      <c r="D866" s="60" t="s">
        <v>4743</v>
      </c>
      <c r="E866" s="60" t="s">
        <v>315</v>
      </c>
      <c r="F866" s="60">
        <v>13</v>
      </c>
    </row>
    <row r="867" spans="1:6" ht="14.25" customHeight="1" x14ac:dyDescent="0.2">
      <c r="A867" s="18" t="s">
        <v>4746</v>
      </c>
      <c r="B867" s="60">
        <v>-99</v>
      </c>
      <c r="C867" s="60">
        <v>-99</v>
      </c>
      <c r="D867" s="60">
        <v>-99</v>
      </c>
      <c r="E867" s="60">
        <v>-99</v>
      </c>
      <c r="F867" s="60">
        <v>-99</v>
      </c>
    </row>
    <row r="868" spans="1:6" ht="14.25" customHeight="1" x14ac:dyDescent="0.2">
      <c r="A868" s="18" t="s">
        <v>4747</v>
      </c>
      <c r="B868" s="60">
        <v>-99</v>
      </c>
      <c r="C868" s="60">
        <v>-99</v>
      </c>
      <c r="D868" s="60">
        <v>-99</v>
      </c>
      <c r="E868" s="60">
        <v>-99</v>
      </c>
      <c r="F868" s="60">
        <v>-99</v>
      </c>
    </row>
    <row r="869" spans="1:6" ht="14.25" customHeight="1" x14ac:dyDescent="0.2">
      <c r="A869" s="18" t="s">
        <v>4748</v>
      </c>
      <c r="B869" s="60">
        <v>2</v>
      </c>
      <c r="C869" s="60" t="s">
        <v>4751</v>
      </c>
      <c r="D869" s="60">
        <v>2</v>
      </c>
      <c r="E869" s="60" t="s">
        <v>101</v>
      </c>
      <c r="F869" s="60" t="s">
        <v>421</v>
      </c>
    </row>
    <row r="870" spans="1:6" ht="14.25" customHeight="1" x14ac:dyDescent="0.2">
      <c r="A870" s="18" t="s">
        <v>4755</v>
      </c>
      <c r="B870" s="60">
        <v>6</v>
      </c>
      <c r="C870" s="60" t="s">
        <v>125</v>
      </c>
      <c r="D870" s="60">
        <v>2</v>
      </c>
      <c r="E870" s="60" t="s">
        <v>152</v>
      </c>
      <c r="F870" s="60">
        <v>12</v>
      </c>
    </row>
    <row r="871" spans="1:6" ht="14.25" customHeight="1" x14ac:dyDescent="0.2">
      <c r="A871" s="18" t="s">
        <v>4761</v>
      </c>
      <c r="B871" s="60" t="s">
        <v>101</v>
      </c>
      <c r="C871" s="60" t="s">
        <v>534</v>
      </c>
      <c r="D871" s="60">
        <v>2</v>
      </c>
      <c r="E871" s="60" t="s">
        <v>80</v>
      </c>
      <c r="F871" s="60">
        <v>8</v>
      </c>
    </row>
    <row r="872" spans="1:6" ht="14.25" customHeight="1" x14ac:dyDescent="0.2">
      <c r="A872" s="18" t="s">
        <v>4767</v>
      </c>
      <c r="B872" s="60" t="s">
        <v>496</v>
      </c>
      <c r="C872" s="60" t="s">
        <v>4770</v>
      </c>
      <c r="D872" s="60">
        <v>2</v>
      </c>
      <c r="E872" s="60" t="s">
        <v>70</v>
      </c>
      <c r="F872" s="60">
        <v>13</v>
      </c>
    </row>
    <row r="873" spans="1:6" ht="14.25" customHeight="1" x14ac:dyDescent="0.2">
      <c r="A873" s="18" t="s">
        <v>4774</v>
      </c>
      <c r="B873" s="60">
        <v>-999</v>
      </c>
      <c r="C873" s="60">
        <v>-99</v>
      </c>
      <c r="D873" s="60">
        <v>-99</v>
      </c>
      <c r="E873" s="60">
        <v>-999</v>
      </c>
      <c r="F873" s="60">
        <v>13</v>
      </c>
    </row>
    <row r="874" spans="1:6" ht="14.25" customHeight="1" x14ac:dyDescent="0.2">
      <c r="A874" s="18" t="s">
        <v>4776</v>
      </c>
      <c r="B874" s="60">
        <v>2</v>
      </c>
      <c r="C874" s="60" t="s">
        <v>125</v>
      </c>
      <c r="D874" s="60">
        <v>2</v>
      </c>
      <c r="E874" s="60" t="s">
        <v>63</v>
      </c>
      <c r="F874" s="60">
        <v>7</v>
      </c>
    </row>
    <row r="875" spans="1:6" ht="14.25" customHeight="1" x14ac:dyDescent="0.2">
      <c r="A875" s="18" t="s">
        <v>4782</v>
      </c>
      <c r="B875" s="60">
        <v>-99</v>
      </c>
      <c r="C875" s="60">
        <v>-99</v>
      </c>
      <c r="D875" s="60">
        <v>-99</v>
      </c>
      <c r="E875" s="60">
        <v>-99</v>
      </c>
      <c r="F875" s="60">
        <v>-99</v>
      </c>
    </row>
    <row r="876" spans="1:6" ht="14.25" customHeight="1" x14ac:dyDescent="0.2">
      <c r="A876" s="18" t="s">
        <v>4783</v>
      </c>
      <c r="B876" s="60" t="s">
        <v>744</v>
      </c>
      <c r="C876" s="60" t="s">
        <v>4786</v>
      </c>
      <c r="D876" s="60">
        <v>2</v>
      </c>
      <c r="E876" s="60" t="s">
        <v>101</v>
      </c>
      <c r="F876" s="60" t="s">
        <v>600</v>
      </c>
    </row>
    <row r="877" spans="1:6" ht="14.25" customHeight="1" x14ac:dyDescent="0.2">
      <c r="A877" s="18" t="s">
        <v>4790</v>
      </c>
      <c r="B877" s="60" t="s">
        <v>101</v>
      </c>
      <c r="C877" s="60" t="s">
        <v>159</v>
      </c>
      <c r="D877" s="60" t="s">
        <v>159</v>
      </c>
      <c r="E877" s="60" t="s">
        <v>80</v>
      </c>
      <c r="F877" s="60">
        <v>13</v>
      </c>
    </row>
    <row r="878" spans="1:6" ht="14.25" customHeight="1" x14ac:dyDescent="0.2">
      <c r="A878" s="18" t="s">
        <v>4795</v>
      </c>
      <c r="B878" s="60" t="s">
        <v>4797</v>
      </c>
      <c r="C878" s="60" t="s">
        <v>511</v>
      </c>
      <c r="D878" s="60">
        <v>2</v>
      </c>
      <c r="E878" s="60" t="s">
        <v>152</v>
      </c>
      <c r="F878" s="60" t="s">
        <v>4389</v>
      </c>
    </row>
    <row r="879" spans="1:6" ht="14.25" customHeight="1" x14ac:dyDescent="0.2">
      <c r="A879" s="18" t="s">
        <v>4802</v>
      </c>
      <c r="B879" s="60">
        <v>-99</v>
      </c>
      <c r="C879" s="60">
        <v>-99</v>
      </c>
      <c r="D879" s="60">
        <v>-99</v>
      </c>
      <c r="E879" s="60">
        <v>-99</v>
      </c>
      <c r="F879" s="60">
        <v>-99</v>
      </c>
    </row>
    <row r="880" spans="1:6" ht="14.25" customHeight="1" x14ac:dyDescent="0.2">
      <c r="A880" s="18" t="s">
        <v>4803</v>
      </c>
      <c r="B880" s="60">
        <v>6</v>
      </c>
      <c r="C880" s="60" t="s">
        <v>1841</v>
      </c>
      <c r="D880" s="60" t="s">
        <v>1500</v>
      </c>
      <c r="E880" s="60" t="s">
        <v>70</v>
      </c>
      <c r="F880" s="60" t="s">
        <v>2641</v>
      </c>
    </row>
    <row r="881" spans="1:6" ht="14.25" customHeight="1" x14ac:dyDescent="0.2">
      <c r="A881" s="18" t="s">
        <v>4809</v>
      </c>
      <c r="B881" s="60" t="s">
        <v>4811</v>
      </c>
      <c r="C881" s="60" t="s">
        <v>1500</v>
      </c>
      <c r="D881" s="60" t="s">
        <v>108</v>
      </c>
      <c r="E881" s="60" t="s">
        <v>152</v>
      </c>
      <c r="F881" s="60">
        <v>13</v>
      </c>
    </row>
    <row r="882" spans="1:6" ht="14.25" customHeight="1" x14ac:dyDescent="0.2">
      <c r="A882" s="18" t="s">
        <v>4816</v>
      </c>
      <c r="B882" s="60" t="s">
        <v>4818</v>
      </c>
      <c r="C882" s="60" t="s">
        <v>4820</v>
      </c>
      <c r="D882" s="60" t="s">
        <v>4822</v>
      </c>
      <c r="E882" s="60" t="s">
        <v>4824</v>
      </c>
      <c r="F882" s="60">
        <v>13</v>
      </c>
    </row>
    <row r="883" spans="1:6" ht="14.25" customHeight="1" x14ac:dyDescent="0.2">
      <c r="A883" s="18" t="s">
        <v>4826</v>
      </c>
      <c r="B883" s="60">
        <v>-999</v>
      </c>
      <c r="C883" s="60">
        <v>1</v>
      </c>
      <c r="D883" s="60" t="s">
        <v>108</v>
      </c>
      <c r="E883" s="60" t="s">
        <v>101</v>
      </c>
      <c r="F883" s="60">
        <v>13</v>
      </c>
    </row>
    <row r="884" spans="1:6" ht="14.25" customHeight="1" x14ac:dyDescent="0.2">
      <c r="A884" s="18" t="s">
        <v>4832</v>
      </c>
      <c r="B884" s="60" t="s">
        <v>4834</v>
      </c>
      <c r="C884" s="60" t="s">
        <v>4836</v>
      </c>
      <c r="D884" s="60" t="s">
        <v>4838</v>
      </c>
      <c r="E884" s="60" t="s">
        <v>101</v>
      </c>
      <c r="F884" s="60">
        <v>13</v>
      </c>
    </row>
    <row r="885" spans="1:6" ht="14.25" customHeight="1" x14ac:dyDescent="0.2">
      <c r="A885" s="18" t="s">
        <v>4840</v>
      </c>
      <c r="B885" s="60" t="s">
        <v>125</v>
      </c>
      <c r="C885" s="60" t="s">
        <v>4843</v>
      </c>
      <c r="D885" s="60">
        <v>2</v>
      </c>
      <c r="E885" s="60" t="s">
        <v>4846</v>
      </c>
      <c r="F885" s="60">
        <v>13</v>
      </c>
    </row>
    <row r="886" spans="1:6" ht="14.25" customHeight="1" x14ac:dyDescent="0.2">
      <c r="A886" s="18" t="s">
        <v>4848</v>
      </c>
      <c r="B886" s="60" t="s">
        <v>4850</v>
      </c>
      <c r="C886" s="60" t="s">
        <v>2313</v>
      </c>
      <c r="D886" s="60">
        <v>2</v>
      </c>
      <c r="E886" s="60" t="s">
        <v>101</v>
      </c>
      <c r="F886" s="60">
        <v>12</v>
      </c>
    </row>
    <row r="887" spans="1:6" ht="14.25" customHeight="1" x14ac:dyDescent="0.2">
      <c r="A887" s="18" t="s">
        <v>4855</v>
      </c>
      <c r="B887" s="60" t="s">
        <v>4857</v>
      </c>
      <c r="C887" s="60" t="s">
        <v>1500</v>
      </c>
      <c r="D887" s="60">
        <v>-99</v>
      </c>
      <c r="E887" s="60">
        <v>3</v>
      </c>
      <c r="F887" s="60">
        <v>8</v>
      </c>
    </row>
    <row r="888" spans="1:6" ht="14.25" customHeight="1" x14ac:dyDescent="0.2">
      <c r="A888" s="18" t="s">
        <v>4860</v>
      </c>
      <c r="B888" s="60">
        <v>-99</v>
      </c>
      <c r="C888" s="60">
        <v>-99</v>
      </c>
      <c r="D888" s="60">
        <v>-99</v>
      </c>
      <c r="E888" s="60">
        <v>-99</v>
      </c>
      <c r="F888" s="60">
        <v>-99</v>
      </c>
    </row>
    <row r="889" spans="1:6" ht="14.25" customHeight="1" x14ac:dyDescent="0.2">
      <c r="A889" s="18" t="s">
        <v>4861</v>
      </c>
      <c r="B889" s="60" t="s">
        <v>4863</v>
      </c>
      <c r="C889" s="60" t="s">
        <v>4865</v>
      </c>
      <c r="D889" s="60" t="s">
        <v>4867</v>
      </c>
      <c r="E889" s="60" t="s">
        <v>101</v>
      </c>
      <c r="F889" s="60" t="s">
        <v>125</v>
      </c>
    </row>
    <row r="890" spans="1:6" ht="14.25" customHeight="1" x14ac:dyDescent="0.2">
      <c r="A890" s="18" t="s">
        <v>4870</v>
      </c>
      <c r="B890" s="60"/>
      <c r="C890" s="60" t="s">
        <v>4873</v>
      </c>
      <c r="D890" s="60">
        <v>2</v>
      </c>
      <c r="E890" s="60" t="s">
        <v>1600</v>
      </c>
      <c r="F890" s="60">
        <v>8</v>
      </c>
    </row>
    <row r="891" spans="1:6" ht="14.25" customHeight="1" x14ac:dyDescent="0.2">
      <c r="A891" s="18" t="s">
        <v>4877</v>
      </c>
      <c r="B891" s="60" t="s">
        <v>887</v>
      </c>
      <c r="C891" s="60" t="s">
        <v>748</v>
      </c>
      <c r="D891" s="60" t="s">
        <v>4881</v>
      </c>
      <c r="E891" s="60" t="s">
        <v>4883</v>
      </c>
      <c r="F891" s="60" t="s">
        <v>641</v>
      </c>
    </row>
    <row r="892" spans="1:6" ht="14.25" customHeight="1" x14ac:dyDescent="0.2">
      <c r="A892" s="18" t="s">
        <v>4885</v>
      </c>
      <c r="B892" s="60">
        <v>2</v>
      </c>
      <c r="C892" s="60" t="s">
        <v>4888</v>
      </c>
      <c r="D892" s="60">
        <v>-99</v>
      </c>
      <c r="E892" s="60" t="s">
        <v>101</v>
      </c>
      <c r="F892" s="60" t="s">
        <v>1874</v>
      </c>
    </row>
    <row r="893" spans="1:6" ht="14.25" customHeight="1" x14ac:dyDescent="0.2">
      <c r="A893" s="18" t="s">
        <v>4891</v>
      </c>
      <c r="B893" s="60">
        <v>-999</v>
      </c>
      <c r="C893" s="60" t="s">
        <v>350</v>
      </c>
      <c r="D893" s="60">
        <v>2</v>
      </c>
      <c r="E893" s="60" t="s">
        <v>101</v>
      </c>
      <c r="F893" s="60" t="s">
        <v>133</v>
      </c>
    </row>
    <row r="894" spans="1:6" ht="14.25" customHeight="1" x14ac:dyDescent="0.2">
      <c r="A894" s="18" t="s">
        <v>4896</v>
      </c>
      <c r="B894" s="60">
        <v>1</v>
      </c>
      <c r="C894" s="60">
        <v>2</v>
      </c>
      <c r="D894" s="60" t="s">
        <v>426</v>
      </c>
      <c r="E894" s="60">
        <v>1</v>
      </c>
      <c r="F894" s="60">
        <v>8</v>
      </c>
    </row>
    <row r="895" spans="1:6" ht="14.25" customHeight="1" x14ac:dyDescent="0.2">
      <c r="A895" s="18" t="s">
        <v>4902</v>
      </c>
      <c r="B895" s="60" t="s">
        <v>196</v>
      </c>
      <c r="C895" s="60" t="s">
        <v>511</v>
      </c>
      <c r="D895" s="60" t="s">
        <v>356</v>
      </c>
      <c r="E895" s="60" t="s">
        <v>101</v>
      </c>
      <c r="F895" s="60">
        <v>13</v>
      </c>
    </row>
    <row r="896" spans="1:6" ht="14.25" customHeight="1" x14ac:dyDescent="0.2">
      <c r="A896" s="18" t="s">
        <v>4908</v>
      </c>
      <c r="B896" s="60" t="s">
        <v>421</v>
      </c>
      <c r="C896" s="60" t="s">
        <v>196</v>
      </c>
      <c r="D896" s="60" t="s">
        <v>4912</v>
      </c>
      <c r="E896" s="60" t="s">
        <v>1823</v>
      </c>
      <c r="F896" s="60">
        <v>6</v>
      </c>
    </row>
    <row r="897" spans="1:6" ht="14.25" customHeight="1" x14ac:dyDescent="0.2">
      <c r="A897" s="18" t="s">
        <v>4915</v>
      </c>
      <c r="B897" s="60">
        <v>3</v>
      </c>
      <c r="C897" s="60" t="s">
        <v>3236</v>
      </c>
      <c r="D897" s="60" t="s">
        <v>108</v>
      </c>
      <c r="E897" s="60" t="s">
        <v>101</v>
      </c>
      <c r="F897" s="60">
        <v>-99</v>
      </c>
    </row>
    <row r="898" spans="1:6" ht="14.25" customHeight="1" x14ac:dyDescent="0.2">
      <c r="A898" s="18" t="s">
        <v>4920</v>
      </c>
      <c r="B898" s="60">
        <v>-99</v>
      </c>
      <c r="C898" s="60">
        <v>-99</v>
      </c>
      <c r="D898" s="60">
        <v>-99</v>
      </c>
      <c r="E898" s="60">
        <v>-99</v>
      </c>
      <c r="F898" s="60">
        <v>-99</v>
      </c>
    </row>
    <row r="899" spans="1:6" ht="14.25" customHeight="1" x14ac:dyDescent="0.2">
      <c r="A899" s="18" t="s">
        <v>4921</v>
      </c>
      <c r="B899" s="60" t="s">
        <v>125</v>
      </c>
      <c r="C899" s="60" t="s">
        <v>511</v>
      </c>
      <c r="D899" s="60">
        <v>-999</v>
      </c>
      <c r="E899" s="60" t="s">
        <v>101</v>
      </c>
      <c r="F899" s="60">
        <v>13</v>
      </c>
    </row>
    <row r="900" spans="1:6" ht="14.25" customHeight="1" x14ac:dyDescent="0.2">
      <c r="A900" s="18" t="s">
        <v>4925</v>
      </c>
      <c r="B900" s="60" t="s">
        <v>2884</v>
      </c>
      <c r="C900" s="60" t="s">
        <v>4928</v>
      </c>
      <c r="D900" s="60">
        <v>-999</v>
      </c>
      <c r="E900" s="60" t="s">
        <v>101</v>
      </c>
      <c r="F900" s="60">
        <v>6</v>
      </c>
    </row>
    <row r="901" spans="1:6" ht="14.25" customHeight="1" x14ac:dyDescent="0.2">
      <c r="A901" s="18" t="s">
        <v>4935</v>
      </c>
      <c r="B901" s="60" t="s">
        <v>4937</v>
      </c>
      <c r="C901" s="60" t="s">
        <v>108</v>
      </c>
      <c r="D901" s="60">
        <v>-999</v>
      </c>
      <c r="E901" s="60">
        <v>1</v>
      </c>
      <c r="F901" s="60" t="s">
        <v>2707</v>
      </c>
    </row>
    <row r="902" spans="1:6" ht="14.25" customHeight="1" x14ac:dyDescent="0.2">
      <c r="A902" s="18" t="s">
        <v>4941</v>
      </c>
      <c r="B902" s="60">
        <v>6</v>
      </c>
      <c r="C902" s="60">
        <v>-999</v>
      </c>
      <c r="D902" s="60">
        <v>-999</v>
      </c>
      <c r="E902" s="60" t="s">
        <v>2072</v>
      </c>
      <c r="F902" s="60" t="s">
        <v>2707</v>
      </c>
    </row>
    <row r="903" spans="1:6" ht="14.25" customHeight="1" x14ac:dyDescent="0.2">
      <c r="A903" s="18" t="s">
        <v>4946</v>
      </c>
      <c r="B903" s="60" t="s">
        <v>921</v>
      </c>
      <c r="C903" s="60">
        <v>2</v>
      </c>
      <c r="D903" s="60">
        <v>2</v>
      </c>
      <c r="E903" s="60">
        <v>8</v>
      </c>
      <c r="F903" s="60">
        <v>13</v>
      </c>
    </row>
    <row r="904" spans="1:6" ht="14.25" customHeight="1" x14ac:dyDescent="0.2">
      <c r="A904" s="18" t="s">
        <v>4951</v>
      </c>
      <c r="B904" s="60" t="s">
        <v>2669</v>
      </c>
      <c r="C904" s="60" t="s">
        <v>1117</v>
      </c>
      <c r="D904" s="60">
        <v>2</v>
      </c>
      <c r="E904" s="60" t="s">
        <v>101</v>
      </c>
      <c r="F904" s="60">
        <v>13</v>
      </c>
    </row>
    <row r="905" spans="1:6" ht="14.25" customHeight="1" x14ac:dyDescent="0.2">
      <c r="A905" s="18" t="s">
        <v>4956</v>
      </c>
      <c r="B905" s="60" t="s">
        <v>4958</v>
      </c>
      <c r="C905" s="60" t="s">
        <v>204</v>
      </c>
      <c r="D905" s="60">
        <v>12</v>
      </c>
      <c r="E905" s="60">
        <v>-999</v>
      </c>
      <c r="F905" s="60">
        <v>6</v>
      </c>
    </row>
    <row r="906" spans="1:6" ht="14.25" customHeight="1" x14ac:dyDescent="0.2">
      <c r="A906" s="18" t="s">
        <v>4962</v>
      </c>
      <c r="B906" s="60" t="s">
        <v>471</v>
      </c>
      <c r="C906" s="60" t="s">
        <v>4965</v>
      </c>
      <c r="D906" s="60" t="s">
        <v>1172</v>
      </c>
      <c r="E906" s="60" t="s">
        <v>80</v>
      </c>
      <c r="F906" s="60" t="s">
        <v>101</v>
      </c>
    </row>
    <row r="907" spans="1:6" ht="14.25" customHeight="1" x14ac:dyDescent="0.2">
      <c r="A907" s="18" t="s">
        <v>4969</v>
      </c>
      <c r="B907" s="60" t="s">
        <v>159</v>
      </c>
      <c r="C907" s="60" t="s">
        <v>4972</v>
      </c>
      <c r="D907" s="60">
        <v>2</v>
      </c>
      <c r="E907" s="60" t="s">
        <v>101</v>
      </c>
      <c r="F907" s="60">
        <v>3</v>
      </c>
    </row>
    <row r="908" spans="1:6" ht="14.25" customHeight="1" x14ac:dyDescent="0.2">
      <c r="A908" s="18" t="s">
        <v>4976</v>
      </c>
      <c r="B908" s="60" t="s">
        <v>1600</v>
      </c>
      <c r="C908" s="60" t="s">
        <v>113</v>
      </c>
      <c r="D908" s="60" t="s">
        <v>350</v>
      </c>
      <c r="E908" s="60" t="s">
        <v>101</v>
      </c>
      <c r="F908" s="60" t="s">
        <v>121</v>
      </c>
    </row>
    <row r="909" spans="1:6" ht="14.25" customHeight="1" x14ac:dyDescent="0.2">
      <c r="A909" s="18" t="s">
        <v>4982</v>
      </c>
      <c r="B909" s="60">
        <v>10</v>
      </c>
      <c r="C909" s="60">
        <v>2</v>
      </c>
      <c r="D909" s="60">
        <v>2</v>
      </c>
      <c r="E909" s="60">
        <v>6</v>
      </c>
      <c r="F909" s="60">
        <v>7</v>
      </c>
    </row>
    <row r="910" spans="1:6" ht="14.25" customHeight="1" x14ac:dyDescent="0.2">
      <c r="A910" s="18" t="s">
        <v>4988</v>
      </c>
      <c r="B910" s="60" t="s">
        <v>125</v>
      </c>
      <c r="C910" s="60">
        <v>11</v>
      </c>
      <c r="D910" s="60" t="s">
        <v>2040</v>
      </c>
      <c r="E910" s="60" t="s">
        <v>4993</v>
      </c>
      <c r="F910" s="60" t="s">
        <v>921</v>
      </c>
    </row>
    <row r="911" spans="1:6" ht="14.25" customHeight="1" x14ac:dyDescent="0.2">
      <c r="A911" s="18" t="s">
        <v>4995</v>
      </c>
      <c r="B911" s="60">
        <v>-99</v>
      </c>
      <c r="C911" s="60" t="s">
        <v>534</v>
      </c>
      <c r="D911" s="60" t="s">
        <v>504</v>
      </c>
      <c r="E911" s="60" t="s">
        <v>101</v>
      </c>
      <c r="F911" s="60">
        <v>8</v>
      </c>
    </row>
    <row r="912" spans="1:6" ht="14.25" customHeight="1" x14ac:dyDescent="0.2">
      <c r="A912" s="18" t="s">
        <v>5000</v>
      </c>
      <c r="B912" s="60" t="s">
        <v>101</v>
      </c>
      <c r="C912" s="60" t="s">
        <v>5003</v>
      </c>
      <c r="D912" s="60">
        <v>2</v>
      </c>
      <c r="E912" s="60">
        <v>-999</v>
      </c>
      <c r="F912" s="60" t="s">
        <v>471</v>
      </c>
    </row>
    <row r="913" spans="1:6" ht="14.25" customHeight="1" x14ac:dyDescent="0.2">
      <c r="A913" s="18" t="s">
        <v>5006</v>
      </c>
      <c r="B913" s="60" t="s">
        <v>5008</v>
      </c>
      <c r="C913" s="60" t="s">
        <v>5010</v>
      </c>
      <c r="D913" s="60" t="s">
        <v>655</v>
      </c>
      <c r="E913" s="60" t="s">
        <v>80</v>
      </c>
      <c r="F913" s="60">
        <v>7</v>
      </c>
    </row>
    <row r="914" spans="1:6" ht="14.25" customHeight="1" x14ac:dyDescent="0.2">
      <c r="A914" s="18" t="s">
        <v>5014</v>
      </c>
      <c r="B914" s="60" t="s">
        <v>179</v>
      </c>
      <c r="C914" s="60" t="s">
        <v>4132</v>
      </c>
      <c r="D914" s="60">
        <v>2</v>
      </c>
      <c r="E914" s="60" t="s">
        <v>101</v>
      </c>
      <c r="F914" s="60" t="s">
        <v>881</v>
      </c>
    </row>
    <row r="915" spans="1:6" ht="14.25" customHeight="1" x14ac:dyDescent="0.2">
      <c r="A915" s="18" t="s">
        <v>5019</v>
      </c>
      <c r="B915" s="60">
        <v>-99</v>
      </c>
      <c r="C915" s="60">
        <v>-99</v>
      </c>
      <c r="D915" s="60">
        <v>-99</v>
      </c>
      <c r="E915" s="60">
        <v>-99</v>
      </c>
      <c r="F915" s="60">
        <v>-99</v>
      </c>
    </row>
    <row r="916" spans="1:6" ht="14.25" customHeight="1" x14ac:dyDescent="0.2">
      <c r="A916" s="18" t="s">
        <v>5020</v>
      </c>
      <c r="B916" s="60">
        <v>6</v>
      </c>
      <c r="C916" s="60" t="s">
        <v>1141</v>
      </c>
      <c r="D916" s="60" t="s">
        <v>534</v>
      </c>
      <c r="E916" s="60" t="s">
        <v>217</v>
      </c>
      <c r="F916" s="60">
        <v>8</v>
      </c>
    </row>
    <row r="917" spans="1:6" ht="14.25" customHeight="1" x14ac:dyDescent="0.2">
      <c r="A917" s="18" t="s">
        <v>5026</v>
      </c>
      <c r="B917" s="60">
        <v>2</v>
      </c>
      <c r="C917" s="60" t="s">
        <v>1141</v>
      </c>
      <c r="D917" s="60">
        <v>2</v>
      </c>
      <c r="E917" s="60" t="s">
        <v>101</v>
      </c>
      <c r="F917" s="60" t="s">
        <v>101</v>
      </c>
    </row>
    <row r="918" spans="1:6" ht="14.25" customHeight="1" x14ac:dyDescent="0.2">
      <c r="A918" s="18" t="s">
        <v>5032</v>
      </c>
      <c r="B918" s="60">
        <v>-99</v>
      </c>
      <c r="C918" s="60">
        <v>2</v>
      </c>
      <c r="D918" s="60">
        <v>2</v>
      </c>
      <c r="E918" s="60" t="s">
        <v>1600</v>
      </c>
      <c r="F918" s="60" t="s">
        <v>101</v>
      </c>
    </row>
    <row r="919" spans="1:6" ht="14.25" customHeight="1" x14ac:dyDescent="0.2">
      <c r="A919" s="18" t="s">
        <v>5037</v>
      </c>
      <c r="B919" s="60" t="s">
        <v>133</v>
      </c>
      <c r="C919" s="60" t="s">
        <v>426</v>
      </c>
      <c r="D919" s="60" t="s">
        <v>350</v>
      </c>
      <c r="E919" s="60" t="s">
        <v>101</v>
      </c>
      <c r="F919" s="60" t="s">
        <v>724</v>
      </c>
    </row>
    <row r="920" spans="1:6" ht="14.25" customHeight="1" x14ac:dyDescent="0.2">
      <c r="A920" s="18" t="s">
        <v>5043</v>
      </c>
      <c r="B920" s="60">
        <v>-999</v>
      </c>
      <c r="C920" s="60">
        <v>-999</v>
      </c>
      <c r="D920" s="60">
        <v>11</v>
      </c>
      <c r="E920" s="60" t="s">
        <v>101</v>
      </c>
      <c r="F920" s="60">
        <v>13</v>
      </c>
    </row>
    <row r="921" spans="1:6" ht="14.25" customHeight="1" x14ac:dyDescent="0.2">
      <c r="A921" s="18" t="s">
        <v>5048</v>
      </c>
      <c r="B921" s="60">
        <v>7</v>
      </c>
      <c r="C921" s="60">
        <v>11</v>
      </c>
      <c r="D921" s="60">
        <v>-999</v>
      </c>
      <c r="E921" s="60" t="s">
        <v>101</v>
      </c>
      <c r="F921" s="60">
        <v>7</v>
      </c>
    </row>
    <row r="922" spans="1:6" ht="14.25" customHeight="1" x14ac:dyDescent="0.2">
      <c r="A922" s="18" t="s">
        <v>5053</v>
      </c>
      <c r="B922" s="60">
        <v>-99</v>
      </c>
      <c r="C922" s="60">
        <v>-99</v>
      </c>
      <c r="D922" s="60">
        <v>-99</v>
      </c>
      <c r="E922" s="60">
        <v>-99</v>
      </c>
      <c r="F922" s="60">
        <v>-99</v>
      </c>
    </row>
    <row r="923" spans="1:6" ht="14.25" customHeight="1" x14ac:dyDescent="0.2">
      <c r="A923" s="18" t="s">
        <v>5054</v>
      </c>
      <c r="B923" s="60" t="s">
        <v>5056</v>
      </c>
      <c r="C923" s="60" t="s">
        <v>5058</v>
      </c>
      <c r="D923" s="60" t="s">
        <v>519</v>
      </c>
      <c r="E923" s="60" t="s">
        <v>5061</v>
      </c>
      <c r="F923" s="60">
        <v>6</v>
      </c>
    </row>
    <row r="924" spans="1:6" ht="14.25" customHeight="1" x14ac:dyDescent="0.2">
      <c r="A924" s="18" t="s">
        <v>5063</v>
      </c>
      <c r="B924" s="60">
        <v>2</v>
      </c>
      <c r="C924" s="60">
        <v>-999</v>
      </c>
      <c r="D924" s="60">
        <v>-999</v>
      </c>
      <c r="E924" s="60" t="s">
        <v>1145</v>
      </c>
      <c r="F924" s="60">
        <v>-99</v>
      </c>
    </row>
    <row r="925" spans="1:6" ht="14.25" customHeight="1" x14ac:dyDescent="0.2">
      <c r="A925" s="18" t="s">
        <v>5066</v>
      </c>
      <c r="B925" s="60">
        <v>-99</v>
      </c>
      <c r="C925" s="60">
        <v>2</v>
      </c>
      <c r="D925" s="60">
        <v>-999</v>
      </c>
      <c r="E925" s="60" t="s">
        <v>101</v>
      </c>
      <c r="F925" s="60">
        <v>-99</v>
      </c>
    </row>
    <row r="926" spans="1:6" ht="14.25" customHeight="1" x14ac:dyDescent="0.2">
      <c r="A926" s="18" t="s">
        <v>5070</v>
      </c>
      <c r="B926" s="60">
        <v>10</v>
      </c>
      <c r="C926" s="60" t="s">
        <v>949</v>
      </c>
      <c r="D926" s="60" t="s">
        <v>5074</v>
      </c>
      <c r="E926" s="60" t="s">
        <v>5061</v>
      </c>
      <c r="F926" s="60" t="s">
        <v>1423</v>
      </c>
    </row>
    <row r="927" spans="1:6" ht="14.25" customHeight="1" x14ac:dyDescent="0.2">
      <c r="A927" s="18" t="s">
        <v>5077</v>
      </c>
      <c r="B927" s="60">
        <v>-999</v>
      </c>
      <c r="C927" s="60">
        <v>-999</v>
      </c>
      <c r="D927" s="60">
        <v>-999</v>
      </c>
      <c r="E927" s="60" t="s">
        <v>101</v>
      </c>
      <c r="F927" s="60">
        <v>6</v>
      </c>
    </row>
    <row r="928" spans="1:6" ht="14.25" customHeight="1" x14ac:dyDescent="0.2">
      <c r="A928" s="18" t="s">
        <v>5082</v>
      </c>
      <c r="B928" s="60"/>
      <c r="C928" s="60"/>
      <c r="D928" s="60"/>
      <c r="E928" s="60"/>
      <c r="F928" s="60"/>
    </row>
    <row r="929" spans="2:6" ht="14.25" customHeight="1" x14ac:dyDescent="0.2">
      <c r="B929" s="60"/>
      <c r="C929" s="60"/>
      <c r="D929" s="60"/>
      <c r="E929" s="60"/>
      <c r="F929" s="60"/>
    </row>
    <row r="930" spans="2:6" ht="14.25" customHeight="1" x14ac:dyDescent="0.2">
      <c r="B930" s="60"/>
      <c r="C930" s="60"/>
      <c r="D930" s="60"/>
      <c r="E930" s="60"/>
      <c r="F930" s="60"/>
    </row>
    <row r="931" spans="2:6" ht="14.25" customHeight="1" x14ac:dyDescent="0.2">
      <c r="B931" s="60"/>
      <c r="C931" s="60"/>
      <c r="D931" s="60"/>
      <c r="E931" s="60"/>
      <c r="F931" s="60"/>
    </row>
    <row r="932" spans="2:6" ht="14.25" customHeight="1" x14ac:dyDescent="0.2">
      <c r="B932" s="60"/>
      <c r="C932" s="60"/>
      <c r="D932" s="60"/>
      <c r="E932" s="60"/>
      <c r="F932" s="60"/>
    </row>
    <row r="933" spans="2:6" ht="14.25" customHeight="1" x14ac:dyDescent="0.2">
      <c r="B933" s="60"/>
      <c r="C933" s="60"/>
      <c r="D933" s="60"/>
      <c r="E933" s="60"/>
      <c r="F933" s="60"/>
    </row>
    <row r="934" spans="2:6" ht="14.25" customHeight="1" x14ac:dyDescent="0.2">
      <c r="B934" s="60"/>
      <c r="C934" s="60"/>
      <c r="D934" s="60"/>
      <c r="E934" s="60"/>
      <c r="F934" s="60"/>
    </row>
    <row r="935" spans="2:6" ht="14.25" customHeight="1" x14ac:dyDescent="0.2">
      <c r="B935" s="60"/>
      <c r="C935" s="60"/>
      <c r="D935" s="60"/>
      <c r="E935" s="60"/>
      <c r="F935" s="60"/>
    </row>
    <row r="936" spans="2:6" ht="14.25" customHeight="1" x14ac:dyDescent="0.2">
      <c r="B936" s="60"/>
      <c r="C936" s="60"/>
      <c r="D936" s="60"/>
      <c r="E936" s="60"/>
      <c r="F936" s="60"/>
    </row>
    <row r="937" spans="2:6" ht="14.25" customHeight="1" x14ac:dyDescent="0.2">
      <c r="B937" s="60"/>
      <c r="C937" s="60"/>
      <c r="D937" s="60"/>
      <c r="E937" s="60"/>
      <c r="F937" s="60"/>
    </row>
    <row r="938" spans="2:6" ht="14.25" customHeight="1" x14ac:dyDescent="0.2">
      <c r="B938" s="60"/>
      <c r="C938" s="60"/>
      <c r="D938" s="60"/>
      <c r="E938" s="60"/>
      <c r="F938" s="60"/>
    </row>
    <row r="939" spans="2:6" ht="14.25" customHeight="1" x14ac:dyDescent="0.2">
      <c r="B939" s="60"/>
      <c r="C939" s="60"/>
      <c r="D939" s="60"/>
      <c r="E939" s="60"/>
      <c r="F939" s="60"/>
    </row>
    <row r="940" spans="2:6" ht="14.25" customHeight="1" x14ac:dyDescent="0.2">
      <c r="B940" s="60"/>
      <c r="C940" s="60"/>
      <c r="D940" s="60"/>
      <c r="E940" s="60"/>
      <c r="F940" s="60"/>
    </row>
    <row r="941" spans="2:6" ht="14.25" customHeight="1" x14ac:dyDescent="0.2">
      <c r="B941" s="60"/>
      <c r="C941" s="60"/>
      <c r="D941" s="60"/>
      <c r="E941" s="60"/>
      <c r="F941" s="60"/>
    </row>
    <row r="942" spans="2:6" ht="14.25" customHeight="1" x14ac:dyDescent="0.2">
      <c r="B942" s="60"/>
      <c r="C942" s="60"/>
      <c r="D942" s="60"/>
      <c r="E942" s="60"/>
      <c r="F942" s="60"/>
    </row>
    <row r="943" spans="2:6" ht="14.25" customHeight="1" x14ac:dyDescent="0.2">
      <c r="B943" s="60"/>
      <c r="C943" s="60"/>
      <c r="D943" s="60"/>
      <c r="E943" s="60"/>
      <c r="F943" s="60"/>
    </row>
    <row r="944" spans="2:6" ht="14.25" customHeight="1" x14ac:dyDescent="0.2">
      <c r="B944" s="60"/>
      <c r="C944" s="60"/>
      <c r="D944" s="60"/>
      <c r="E944" s="60"/>
      <c r="F944" s="60"/>
    </row>
    <row r="945" spans="2:6" ht="14.25" customHeight="1" x14ac:dyDescent="0.2">
      <c r="B945" s="60"/>
      <c r="C945" s="60"/>
      <c r="D945" s="60"/>
      <c r="E945" s="60"/>
      <c r="F945" s="60"/>
    </row>
    <row r="946" spans="2:6" ht="14.25" customHeight="1" x14ac:dyDescent="0.2">
      <c r="B946" s="60"/>
      <c r="C946" s="60"/>
      <c r="D946" s="60"/>
      <c r="E946" s="60"/>
      <c r="F946" s="60"/>
    </row>
    <row r="947" spans="2:6" ht="14.25" customHeight="1" x14ac:dyDescent="0.2">
      <c r="B947" s="60"/>
      <c r="C947" s="60"/>
      <c r="D947" s="60"/>
      <c r="E947" s="60"/>
      <c r="F947" s="60"/>
    </row>
    <row r="948" spans="2:6" ht="14.25" customHeight="1" x14ac:dyDescent="0.2">
      <c r="B948" s="60"/>
      <c r="C948" s="60"/>
      <c r="D948" s="60"/>
      <c r="E948" s="60"/>
      <c r="F948" s="60"/>
    </row>
    <row r="949" spans="2:6" ht="14.25" customHeight="1" x14ac:dyDescent="0.2">
      <c r="B949" s="60"/>
      <c r="C949" s="60"/>
      <c r="D949" s="60"/>
      <c r="E949" s="60"/>
      <c r="F949" s="60"/>
    </row>
    <row r="950" spans="2:6" ht="14.25" customHeight="1" x14ac:dyDescent="0.2">
      <c r="B950" s="60"/>
      <c r="C950" s="60"/>
      <c r="D950" s="60"/>
      <c r="E950" s="60"/>
      <c r="F950" s="60"/>
    </row>
    <row r="951" spans="2:6" ht="14.25" customHeight="1" x14ac:dyDescent="0.2">
      <c r="B951" s="60"/>
      <c r="C951" s="60"/>
      <c r="D951" s="60"/>
      <c r="E951" s="60"/>
      <c r="F951" s="60"/>
    </row>
    <row r="952" spans="2:6" ht="14.25" customHeight="1" x14ac:dyDescent="0.2">
      <c r="B952" s="60"/>
      <c r="C952" s="60"/>
      <c r="D952" s="60"/>
      <c r="E952" s="60"/>
      <c r="F952" s="60"/>
    </row>
    <row r="953" spans="2:6" ht="14.25" customHeight="1" x14ac:dyDescent="0.2">
      <c r="B953" s="60"/>
      <c r="C953" s="60"/>
      <c r="D953" s="60"/>
      <c r="E953" s="60"/>
      <c r="F953" s="60"/>
    </row>
    <row r="954" spans="2:6" ht="14.25" customHeight="1" x14ac:dyDescent="0.2">
      <c r="B954" s="60"/>
      <c r="C954" s="60"/>
      <c r="D954" s="60"/>
      <c r="E954" s="60"/>
      <c r="F954" s="60"/>
    </row>
    <row r="955" spans="2:6" ht="14.25" customHeight="1" x14ac:dyDescent="0.2">
      <c r="B955" s="60"/>
      <c r="C955" s="60"/>
      <c r="D955" s="60"/>
      <c r="E955" s="60"/>
      <c r="F955" s="60"/>
    </row>
    <row r="956" spans="2:6" ht="14.25" customHeight="1" x14ac:dyDescent="0.2">
      <c r="B956" s="60"/>
      <c r="C956" s="60"/>
      <c r="D956" s="60"/>
      <c r="E956" s="60"/>
      <c r="F956" s="60"/>
    </row>
    <row r="957" spans="2:6" ht="14.25" customHeight="1" x14ac:dyDescent="0.2">
      <c r="B957" s="60"/>
      <c r="C957" s="60"/>
      <c r="D957" s="60"/>
      <c r="E957" s="60"/>
      <c r="F957" s="60"/>
    </row>
    <row r="958" spans="2:6" ht="14.25" customHeight="1" x14ac:dyDescent="0.2">
      <c r="B958" s="60"/>
      <c r="C958" s="60"/>
      <c r="D958" s="60"/>
      <c r="E958" s="60"/>
      <c r="F958" s="60"/>
    </row>
    <row r="959" spans="2:6" ht="14.25" customHeight="1" x14ac:dyDescent="0.2">
      <c r="B959" s="60"/>
      <c r="C959" s="60"/>
      <c r="D959" s="60"/>
      <c r="E959" s="60"/>
      <c r="F959" s="60"/>
    </row>
    <row r="960" spans="2:6" ht="14.25" customHeight="1" x14ac:dyDescent="0.2">
      <c r="B960" s="60"/>
      <c r="C960" s="60"/>
      <c r="D960" s="60"/>
      <c r="E960" s="60"/>
      <c r="F960" s="60"/>
    </row>
    <row r="961" spans="2:6" ht="14.25" customHeight="1" x14ac:dyDescent="0.2">
      <c r="B961" s="60"/>
      <c r="C961" s="60"/>
      <c r="D961" s="60"/>
      <c r="E961" s="60"/>
      <c r="F961" s="60"/>
    </row>
    <row r="962" spans="2:6" ht="14.25" customHeight="1" x14ac:dyDescent="0.2">
      <c r="B962" s="60"/>
      <c r="C962" s="60"/>
      <c r="D962" s="60"/>
      <c r="E962" s="60"/>
      <c r="F962" s="60"/>
    </row>
    <row r="963" spans="2:6" ht="14.25" customHeight="1" x14ac:dyDescent="0.2">
      <c r="B963" s="60"/>
      <c r="C963" s="60"/>
      <c r="D963" s="60"/>
      <c r="E963" s="60"/>
      <c r="F963" s="60"/>
    </row>
    <row r="964" spans="2:6" ht="14.25" customHeight="1" x14ac:dyDescent="0.2">
      <c r="B964" s="60"/>
      <c r="C964" s="60"/>
      <c r="D964" s="60"/>
      <c r="E964" s="60"/>
      <c r="F964" s="60"/>
    </row>
    <row r="965" spans="2:6" ht="14.25" customHeight="1" x14ac:dyDescent="0.2">
      <c r="B965" s="60"/>
      <c r="C965" s="60"/>
      <c r="D965" s="60"/>
      <c r="E965" s="60"/>
      <c r="F965" s="60"/>
    </row>
    <row r="966" spans="2:6" ht="14.25" customHeight="1" x14ac:dyDescent="0.2">
      <c r="B966" s="60"/>
      <c r="C966" s="60"/>
      <c r="D966" s="60"/>
      <c r="E966" s="60"/>
      <c r="F966" s="60"/>
    </row>
    <row r="967" spans="2:6" ht="14.25" customHeight="1" x14ac:dyDescent="0.2">
      <c r="B967" s="60"/>
      <c r="C967" s="60"/>
      <c r="D967" s="60"/>
      <c r="E967" s="60"/>
      <c r="F967" s="60"/>
    </row>
    <row r="968" spans="2:6" ht="14.25" customHeight="1" x14ac:dyDescent="0.2">
      <c r="B968" s="60"/>
      <c r="C968" s="60"/>
      <c r="D968" s="60"/>
      <c r="E968" s="60"/>
      <c r="F968" s="60"/>
    </row>
    <row r="969" spans="2:6" ht="14.25" customHeight="1" x14ac:dyDescent="0.2">
      <c r="B969" s="60"/>
      <c r="C969" s="60"/>
      <c r="D969" s="60"/>
      <c r="E969" s="60"/>
      <c r="F969" s="60"/>
    </row>
    <row r="970" spans="2:6" ht="14.25" customHeight="1" x14ac:dyDescent="0.2">
      <c r="B970" s="60"/>
      <c r="C970" s="60"/>
      <c r="D970" s="60"/>
      <c r="E970" s="60"/>
      <c r="F970" s="60"/>
    </row>
    <row r="971" spans="2:6" ht="14.25" customHeight="1" x14ac:dyDescent="0.2">
      <c r="B971" s="60"/>
      <c r="C971" s="60"/>
      <c r="D971" s="60"/>
      <c r="E971" s="60"/>
      <c r="F971" s="60"/>
    </row>
    <row r="972" spans="2:6" ht="14.25" customHeight="1" x14ac:dyDescent="0.2">
      <c r="B972" s="60"/>
      <c r="C972" s="60"/>
      <c r="D972" s="60"/>
      <c r="E972" s="60"/>
      <c r="F972" s="60"/>
    </row>
    <row r="973" spans="2:6" ht="14.25" customHeight="1" x14ac:dyDescent="0.2">
      <c r="B973" s="60"/>
      <c r="C973" s="60"/>
      <c r="D973" s="60"/>
      <c r="E973" s="60"/>
      <c r="F973" s="60"/>
    </row>
    <row r="974" spans="2:6" ht="14.25" customHeight="1" x14ac:dyDescent="0.2">
      <c r="B974" s="60"/>
      <c r="C974" s="60"/>
      <c r="D974" s="60"/>
      <c r="E974" s="60"/>
      <c r="F974" s="60"/>
    </row>
    <row r="975" spans="2:6" ht="14.25" customHeight="1" x14ac:dyDescent="0.2">
      <c r="B975" s="60"/>
      <c r="C975" s="60"/>
      <c r="D975" s="60"/>
      <c r="E975" s="60"/>
      <c r="F975" s="60"/>
    </row>
    <row r="976" spans="2:6" ht="14.25" customHeight="1" x14ac:dyDescent="0.2">
      <c r="B976" s="60"/>
      <c r="C976" s="60"/>
      <c r="D976" s="60"/>
      <c r="E976" s="60"/>
      <c r="F976" s="60"/>
    </row>
    <row r="977" spans="2:6" ht="14.25" customHeight="1" x14ac:dyDescent="0.2">
      <c r="B977" s="60"/>
      <c r="C977" s="60"/>
      <c r="D977" s="60"/>
      <c r="E977" s="60"/>
      <c r="F977" s="60"/>
    </row>
    <row r="978" spans="2:6" ht="14.25" customHeight="1" x14ac:dyDescent="0.2">
      <c r="B978" s="60"/>
      <c r="C978" s="60"/>
      <c r="D978" s="60"/>
      <c r="E978" s="60"/>
      <c r="F978" s="60"/>
    </row>
    <row r="979" spans="2:6" ht="14.25" customHeight="1" x14ac:dyDescent="0.2">
      <c r="B979" s="60"/>
      <c r="C979" s="60"/>
      <c r="D979" s="60"/>
      <c r="E979" s="60"/>
      <c r="F979" s="60"/>
    </row>
    <row r="980" spans="2:6" ht="14.25" customHeight="1" x14ac:dyDescent="0.2">
      <c r="B980" s="60"/>
      <c r="C980" s="60"/>
      <c r="D980" s="60"/>
      <c r="E980" s="60"/>
      <c r="F980" s="60"/>
    </row>
    <row r="981" spans="2:6" ht="14.25" customHeight="1" x14ac:dyDescent="0.2">
      <c r="B981" s="60"/>
      <c r="C981" s="60"/>
      <c r="D981" s="60"/>
      <c r="E981" s="60"/>
      <c r="F981" s="60"/>
    </row>
    <row r="982" spans="2:6" ht="14.25" customHeight="1" x14ac:dyDescent="0.2">
      <c r="B982" s="60"/>
      <c r="C982" s="60"/>
      <c r="D982" s="60"/>
      <c r="E982" s="60"/>
      <c r="F982" s="60"/>
    </row>
    <row r="983" spans="2:6" ht="14.25" customHeight="1" x14ac:dyDescent="0.2">
      <c r="B983" s="60"/>
      <c r="C983" s="60"/>
      <c r="D983" s="60"/>
      <c r="E983" s="60"/>
      <c r="F983" s="60"/>
    </row>
    <row r="984" spans="2:6" ht="14.25" customHeight="1" x14ac:dyDescent="0.2">
      <c r="B984" s="60"/>
      <c r="C984" s="60"/>
      <c r="D984" s="60"/>
      <c r="E984" s="60"/>
      <c r="F984" s="60"/>
    </row>
    <row r="985" spans="2:6" ht="14.25" customHeight="1" x14ac:dyDescent="0.2">
      <c r="B985" s="60"/>
      <c r="C985" s="60"/>
      <c r="D985" s="60"/>
      <c r="E985" s="60"/>
      <c r="F985" s="60"/>
    </row>
    <row r="986" spans="2:6" ht="14.25" customHeight="1" x14ac:dyDescent="0.2">
      <c r="B986" s="60"/>
      <c r="C986" s="60"/>
      <c r="D986" s="60"/>
      <c r="E986" s="60"/>
      <c r="F986" s="60"/>
    </row>
    <row r="987" spans="2:6" ht="14.25" customHeight="1" x14ac:dyDescent="0.2">
      <c r="B987" s="60"/>
      <c r="C987" s="60"/>
      <c r="D987" s="60"/>
      <c r="E987" s="60"/>
      <c r="F987" s="60"/>
    </row>
    <row r="988" spans="2:6" ht="14.25" customHeight="1" x14ac:dyDescent="0.2">
      <c r="B988" s="60"/>
      <c r="C988" s="60"/>
      <c r="D988" s="60"/>
      <c r="E988" s="60"/>
      <c r="F988" s="60"/>
    </row>
    <row r="989" spans="2:6" ht="14.25" customHeight="1" x14ac:dyDescent="0.2">
      <c r="B989" s="60"/>
      <c r="C989" s="60"/>
      <c r="D989" s="60"/>
      <c r="E989" s="60"/>
      <c r="F989" s="60"/>
    </row>
    <row r="990" spans="2:6" ht="14.25" customHeight="1" x14ac:dyDescent="0.2">
      <c r="B990" s="60"/>
      <c r="C990" s="60"/>
      <c r="D990" s="60"/>
      <c r="E990" s="60"/>
      <c r="F990" s="60"/>
    </row>
    <row r="991" spans="2:6" ht="14.25" customHeight="1" x14ac:dyDescent="0.2">
      <c r="B991" s="60"/>
      <c r="C991" s="60"/>
      <c r="D991" s="60"/>
      <c r="E991" s="60"/>
      <c r="F991" s="60"/>
    </row>
    <row r="992" spans="2:6" ht="14.25" customHeight="1" x14ac:dyDescent="0.2">
      <c r="B992" s="60"/>
      <c r="C992" s="60"/>
      <c r="D992" s="60"/>
      <c r="E992" s="60"/>
      <c r="F992" s="60"/>
    </row>
    <row r="993" spans="2:6" ht="14.25" customHeight="1" x14ac:dyDescent="0.2">
      <c r="B993" s="60"/>
      <c r="C993" s="60"/>
      <c r="D993" s="60"/>
      <c r="E993" s="60"/>
      <c r="F993" s="60"/>
    </row>
    <row r="994" spans="2:6" ht="14.25" customHeight="1" x14ac:dyDescent="0.2">
      <c r="B994" s="60"/>
      <c r="C994" s="60"/>
      <c r="D994" s="60"/>
      <c r="E994" s="60"/>
      <c r="F994" s="60"/>
    </row>
    <row r="995" spans="2:6" ht="14.25" customHeight="1" x14ac:dyDescent="0.2">
      <c r="B995" s="60"/>
      <c r="C995" s="60"/>
      <c r="D995" s="60"/>
      <c r="E995" s="60"/>
      <c r="F995" s="60"/>
    </row>
    <row r="996" spans="2:6" ht="14.25" customHeight="1" x14ac:dyDescent="0.2">
      <c r="B996" s="60"/>
      <c r="C996" s="60"/>
      <c r="D996" s="60"/>
      <c r="E996" s="60"/>
      <c r="F996" s="60"/>
    </row>
    <row r="997" spans="2:6" ht="14.25" customHeight="1" x14ac:dyDescent="0.2">
      <c r="B997" s="60"/>
      <c r="C997" s="60"/>
      <c r="D997" s="60"/>
      <c r="E997" s="60"/>
      <c r="F997" s="60"/>
    </row>
    <row r="998" spans="2:6" ht="14.25" customHeight="1" x14ac:dyDescent="0.2">
      <c r="B998" s="60"/>
      <c r="C998" s="60"/>
      <c r="D998" s="60"/>
      <c r="E998" s="60"/>
      <c r="F998" s="60"/>
    </row>
    <row r="999" spans="2:6" ht="14.25" customHeight="1" x14ac:dyDescent="0.2">
      <c r="B999" s="60"/>
      <c r="C999" s="60"/>
      <c r="D999" s="60"/>
      <c r="E999" s="60"/>
      <c r="F999" s="60"/>
    </row>
    <row r="1000" spans="2:6" ht="14.25" customHeight="1" x14ac:dyDescent="0.2">
      <c r="B1000" s="60"/>
      <c r="C1000" s="60"/>
      <c r="D1000" s="60"/>
      <c r="E1000" s="60"/>
      <c r="F1000" s="60"/>
    </row>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1000"/>
  <sheetViews>
    <sheetView workbookViewId="0"/>
  </sheetViews>
  <sheetFormatPr baseColWidth="10" defaultColWidth="14.5" defaultRowHeight="15" customHeight="1" x14ac:dyDescent="0.2"/>
  <cols>
    <col min="1" max="1" width="21.6640625" customWidth="1"/>
    <col min="2" max="8" width="11.5" customWidth="1"/>
    <col min="9" max="13" width="11.5" hidden="1" customWidth="1"/>
    <col min="14" max="26" width="11.5" customWidth="1"/>
  </cols>
  <sheetData>
    <row r="1" spans="1:18" ht="14.25" customHeight="1" x14ac:dyDescent="0.2">
      <c r="A1" s="18" t="s">
        <v>5</v>
      </c>
      <c r="B1" s="18" t="s">
        <v>5083</v>
      </c>
      <c r="C1" s="18" t="s">
        <v>5084</v>
      </c>
      <c r="D1" s="18" t="s">
        <v>5085</v>
      </c>
      <c r="E1" s="18" t="s">
        <v>5086</v>
      </c>
      <c r="F1" s="18" t="s">
        <v>5087</v>
      </c>
      <c r="G1" s="18" t="s">
        <v>5088</v>
      </c>
      <c r="H1" s="18" t="s">
        <v>5089</v>
      </c>
      <c r="I1" s="18" t="s">
        <v>5090</v>
      </c>
      <c r="J1" s="18" t="s">
        <v>5091</v>
      </c>
      <c r="K1" s="18" t="s">
        <v>5092</v>
      </c>
      <c r="L1" s="18" t="s">
        <v>5093</v>
      </c>
      <c r="M1" s="18" t="s">
        <v>5094</v>
      </c>
      <c r="N1" s="60" t="s">
        <v>15</v>
      </c>
      <c r="O1" s="60" t="s">
        <v>17</v>
      </c>
      <c r="P1" s="60" t="s">
        <v>19</v>
      </c>
      <c r="Q1" s="60" t="s">
        <v>21</v>
      </c>
      <c r="R1" s="60" t="s">
        <v>23</v>
      </c>
    </row>
    <row r="2" spans="1:18" ht="14.25" customHeight="1" x14ac:dyDescent="0.2">
      <c r="A2" s="18" t="s">
        <v>53</v>
      </c>
      <c r="B2" s="18">
        <v>1476</v>
      </c>
      <c r="C2" s="18">
        <v>1</v>
      </c>
      <c r="D2" s="18">
        <v>32.761643835616439</v>
      </c>
      <c r="E2" s="18">
        <v>187</v>
      </c>
      <c r="F2" s="18">
        <v>4</v>
      </c>
      <c r="G2" s="18">
        <v>12</v>
      </c>
      <c r="H2" s="18">
        <v>3</v>
      </c>
      <c r="I2" s="18" t="s">
        <v>1068</v>
      </c>
      <c r="J2" s="18" t="s">
        <v>5095</v>
      </c>
      <c r="K2" s="18" t="s">
        <v>2784</v>
      </c>
      <c r="L2" s="18" t="s">
        <v>5096</v>
      </c>
      <c r="M2" s="18" t="s">
        <v>5097</v>
      </c>
      <c r="N2" s="60">
        <v>-99</v>
      </c>
      <c r="O2" s="60">
        <v>-99</v>
      </c>
      <c r="P2" s="60">
        <v>-99</v>
      </c>
      <c r="Q2" s="60">
        <v>-99</v>
      </c>
      <c r="R2" s="60">
        <v>-99</v>
      </c>
    </row>
    <row r="3" spans="1:18" ht="14.25" customHeight="1" x14ac:dyDescent="0.2">
      <c r="A3" s="18" t="s">
        <v>55</v>
      </c>
      <c r="B3" s="18">
        <v>2125</v>
      </c>
      <c r="C3" s="18">
        <v>1</v>
      </c>
      <c r="D3" s="18">
        <v>32.013698630136986</v>
      </c>
      <c r="E3" s="18">
        <v>185</v>
      </c>
      <c r="F3" s="18">
        <v>4</v>
      </c>
      <c r="G3" s="18">
        <v>-9</v>
      </c>
      <c r="H3" s="18">
        <v>-9</v>
      </c>
      <c r="I3" s="18" t="s">
        <v>54</v>
      </c>
      <c r="J3" s="18" t="s">
        <v>54</v>
      </c>
      <c r="K3" s="18" t="s">
        <v>54</v>
      </c>
      <c r="L3" s="18" t="s">
        <v>54</v>
      </c>
      <c r="M3" s="18" t="s">
        <v>54</v>
      </c>
      <c r="N3" s="60" t="s">
        <v>57</v>
      </c>
      <c r="O3" s="60" t="s">
        <v>59</v>
      </c>
      <c r="P3" s="60" t="s">
        <v>61</v>
      </c>
      <c r="Q3" s="60" t="s">
        <v>63</v>
      </c>
      <c r="R3" s="60">
        <v>7</v>
      </c>
    </row>
    <row r="4" spans="1:18" ht="14.25" customHeight="1" x14ac:dyDescent="0.2">
      <c r="A4" s="18" t="s">
        <v>65</v>
      </c>
      <c r="B4" s="18">
        <v>701</v>
      </c>
      <c r="C4" s="18">
        <v>1</v>
      </c>
      <c r="D4" s="18">
        <v>57.345205479452055</v>
      </c>
      <c r="E4" s="18">
        <v>185</v>
      </c>
      <c r="F4" s="18">
        <v>4</v>
      </c>
      <c r="G4" s="18">
        <v>3</v>
      </c>
      <c r="H4" s="18">
        <v>10</v>
      </c>
      <c r="I4" s="18" t="s">
        <v>56</v>
      </c>
      <c r="J4" s="18" t="s">
        <v>58</v>
      </c>
      <c r="K4" s="18" t="s">
        <v>60</v>
      </c>
      <c r="L4" s="18" t="s">
        <v>62</v>
      </c>
      <c r="M4" s="18" t="s">
        <v>64</v>
      </c>
      <c r="N4" s="60">
        <v>6</v>
      </c>
      <c r="O4" s="60" t="s">
        <v>68</v>
      </c>
      <c r="P4" s="60">
        <v>-99</v>
      </c>
      <c r="Q4" s="60" t="s">
        <v>70</v>
      </c>
      <c r="R4" s="60">
        <v>13</v>
      </c>
    </row>
    <row r="5" spans="1:18" ht="14.25" customHeight="1" x14ac:dyDescent="0.2">
      <c r="A5" s="18" t="s">
        <v>72</v>
      </c>
      <c r="B5" s="18">
        <v>1188</v>
      </c>
      <c r="C5" s="18">
        <v>1</v>
      </c>
      <c r="D5" s="18">
        <v>34.635616438356166</v>
      </c>
      <c r="E5" s="18">
        <v>187</v>
      </c>
      <c r="F5" s="18">
        <v>4</v>
      </c>
      <c r="G5" s="18">
        <v>11</v>
      </c>
      <c r="H5" s="18">
        <v>10</v>
      </c>
      <c r="I5" s="18" t="s">
        <v>66</v>
      </c>
      <c r="J5" s="18" t="s">
        <v>67</v>
      </c>
      <c r="K5" s="18" t="s">
        <v>54</v>
      </c>
      <c r="L5" s="18" t="s">
        <v>69</v>
      </c>
      <c r="M5" s="18" t="s">
        <v>71</v>
      </c>
      <c r="N5" s="60" t="s">
        <v>74</v>
      </c>
      <c r="O5" s="60" t="s">
        <v>76</v>
      </c>
      <c r="P5" s="60" t="s">
        <v>78</v>
      </c>
      <c r="Q5" s="60" t="s">
        <v>80</v>
      </c>
      <c r="R5" s="60" t="s">
        <v>82</v>
      </c>
    </row>
    <row r="6" spans="1:18" ht="14.25" customHeight="1" x14ac:dyDescent="0.2">
      <c r="A6" s="18" t="s">
        <v>83</v>
      </c>
      <c r="B6" s="18">
        <v>799</v>
      </c>
      <c r="C6" s="18">
        <v>1</v>
      </c>
      <c r="D6" s="18">
        <v>29.767123287671232</v>
      </c>
      <c r="E6" s="18">
        <v>122</v>
      </c>
      <c r="F6" s="18">
        <v>4</v>
      </c>
      <c r="G6" s="18">
        <v>6</v>
      </c>
      <c r="H6" s="18">
        <v>8</v>
      </c>
      <c r="I6" s="18" t="s">
        <v>73</v>
      </c>
      <c r="J6" s="18" t="s">
        <v>75</v>
      </c>
      <c r="K6" s="18" t="s">
        <v>77</v>
      </c>
      <c r="L6" s="18" t="s">
        <v>79</v>
      </c>
      <c r="M6" s="18" t="s">
        <v>81</v>
      </c>
      <c r="N6" s="60">
        <v>-99</v>
      </c>
      <c r="O6" s="60">
        <v>-99</v>
      </c>
      <c r="P6" s="60">
        <v>-99</v>
      </c>
      <c r="Q6" s="60">
        <v>-99</v>
      </c>
      <c r="R6" s="60">
        <v>-99</v>
      </c>
    </row>
    <row r="7" spans="1:18" ht="14.25" customHeight="1" x14ac:dyDescent="0.2">
      <c r="A7" s="18" t="s">
        <v>84</v>
      </c>
      <c r="B7" s="18">
        <v>1811</v>
      </c>
      <c r="C7" s="18">
        <v>0</v>
      </c>
      <c r="D7" s="18">
        <v>34.649315068493152</v>
      </c>
      <c r="E7" s="18">
        <v>187</v>
      </c>
      <c r="F7" s="18">
        <v>4</v>
      </c>
      <c r="G7" s="18">
        <v>12</v>
      </c>
      <c r="H7" s="18">
        <v>5</v>
      </c>
      <c r="I7" s="18" t="s">
        <v>54</v>
      </c>
      <c r="J7" s="18" t="s">
        <v>54</v>
      </c>
      <c r="K7" s="18" t="s">
        <v>54</v>
      </c>
      <c r="L7" s="18" t="s">
        <v>54</v>
      </c>
      <c r="M7" s="18" t="s">
        <v>54</v>
      </c>
      <c r="N7" s="60" t="s">
        <v>86</v>
      </c>
      <c r="O7" s="60">
        <v>3</v>
      </c>
      <c r="P7" s="60">
        <v>1</v>
      </c>
      <c r="Q7" s="60">
        <v>8</v>
      </c>
      <c r="R7" s="60">
        <v>8</v>
      </c>
    </row>
    <row r="8" spans="1:18" ht="14.25" customHeight="1" x14ac:dyDescent="0.2">
      <c r="A8" s="18" t="s">
        <v>91</v>
      </c>
      <c r="B8" s="18">
        <v>1304</v>
      </c>
      <c r="C8" s="18">
        <v>1</v>
      </c>
      <c r="D8" s="18">
        <v>43.087671232876716</v>
      </c>
      <c r="E8" s="18">
        <v>187</v>
      </c>
      <c r="F8" s="18">
        <v>4</v>
      </c>
      <c r="G8" s="18">
        <v>8</v>
      </c>
      <c r="H8" s="18">
        <v>10</v>
      </c>
      <c r="I8" s="18" t="s">
        <v>85</v>
      </c>
      <c r="J8" s="18" t="s">
        <v>87</v>
      </c>
      <c r="K8" s="18" t="s">
        <v>88</v>
      </c>
      <c r="L8" s="18" t="s">
        <v>89</v>
      </c>
      <c r="M8" s="18" t="s">
        <v>90</v>
      </c>
      <c r="N8" s="60">
        <v>-99</v>
      </c>
      <c r="O8" s="60">
        <v>-99</v>
      </c>
      <c r="P8" s="60">
        <v>-99</v>
      </c>
      <c r="Q8" s="60">
        <v>-99</v>
      </c>
      <c r="R8" s="60">
        <v>-99</v>
      </c>
    </row>
    <row r="9" spans="1:18" ht="14.25" customHeight="1" x14ac:dyDescent="0.2">
      <c r="A9" s="18" t="s">
        <v>92</v>
      </c>
      <c r="B9" s="18">
        <v>946</v>
      </c>
      <c r="C9" s="18">
        <v>0</v>
      </c>
      <c r="D9" s="18">
        <v>26.175342465753424</v>
      </c>
      <c r="E9" s="18">
        <v>185</v>
      </c>
      <c r="F9" s="18">
        <v>-9</v>
      </c>
      <c r="G9" s="18">
        <v>-9</v>
      </c>
      <c r="H9" s="18">
        <v>-9</v>
      </c>
      <c r="N9" s="60">
        <v>-99</v>
      </c>
      <c r="O9" s="60">
        <v>-99</v>
      </c>
      <c r="P9" s="60">
        <v>-99</v>
      </c>
      <c r="Q9" s="60">
        <v>-99</v>
      </c>
      <c r="R9" s="60">
        <v>-99</v>
      </c>
    </row>
    <row r="10" spans="1:18" ht="14.25" customHeight="1" x14ac:dyDescent="0.2">
      <c r="A10" s="18" t="s">
        <v>93</v>
      </c>
      <c r="B10" s="18">
        <v>1138</v>
      </c>
      <c r="C10" s="18">
        <v>1</v>
      </c>
      <c r="D10" s="18">
        <v>40.315068493150683</v>
      </c>
      <c r="E10" s="18">
        <v>65</v>
      </c>
      <c r="F10" s="18">
        <v>5</v>
      </c>
      <c r="G10" s="18">
        <v>6</v>
      </c>
      <c r="H10" s="18">
        <v>11</v>
      </c>
      <c r="I10" s="18" t="s">
        <v>54</v>
      </c>
      <c r="J10" s="18" t="s">
        <v>54</v>
      </c>
      <c r="K10" s="18" t="s">
        <v>54</v>
      </c>
      <c r="L10" s="18" t="s">
        <v>54</v>
      </c>
      <c r="M10" s="18" t="s">
        <v>54</v>
      </c>
      <c r="N10" s="60" t="s">
        <v>95</v>
      </c>
      <c r="O10" s="60" t="s">
        <v>97</v>
      </c>
      <c r="P10" s="60" t="s">
        <v>99</v>
      </c>
      <c r="Q10" s="60" t="s">
        <v>101</v>
      </c>
      <c r="R10" s="60" t="s">
        <v>103</v>
      </c>
    </row>
    <row r="11" spans="1:18" ht="14.25" customHeight="1" x14ac:dyDescent="0.2">
      <c r="A11" s="18" t="s">
        <v>104</v>
      </c>
      <c r="B11" s="18">
        <v>3073</v>
      </c>
      <c r="C11" s="18">
        <v>2</v>
      </c>
      <c r="D11" s="18">
        <v>27.594520547945205</v>
      </c>
      <c r="E11" s="18">
        <v>185</v>
      </c>
      <c r="F11" s="18">
        <v>9</v>
      </c>
      <c r="G11" s="18">
        <v>1</v>
      </c>
      <c r="H11" s="18">
        <v>10</v>
      </c>
      <c r="I11" s="18" t="s">
        <v>94</v>
      </c>
      <c r="J11" s="18" t="s">
        <v>96</v>
      </c>
      <c r="K11" s="18" t="s">
        <v>98</v>
      </c>
      <c r="L11" s="18" t="s">
        <v>100</v>
      </c>
      <c r="M11" s="18" t="s">
        <v>102</v>
      </c>
      <c r="N11" s="60">
        <v>-99</v>
      </c>
      <c r="O11" s="60" t="s">
        <v>106</v>
      </c>
      <c r="P11" s="60" t="s">
        <v>108</v>
      </c>
      <c r="Q11" s="60">
        <v>2</v>
      </c>
      <c r="R11" s="60">
        <v>7</v>
      </c>
    </row>
    <row r="12" spans="1:18" ht="14.25" customHeight="1" x14ac:dyDescent="0.2">
      <c r="A12" s="18" t="s">
        <v>111</v>
      </c>
      <c r="B12" s="18">
        <v>447</v>
      </c>
      <c r="C12" s="18">
        <v>0</v>
      </c>
      <c r="D12" s="18">
        <v>63.468493150684928</v>
      </c>
      <c r="E12" s="18">
        <v>75</v>
      </c>
      <c r="F12" s="18">
        <v>6</v>
      </c>
      <c r="G12" s="18">
        <v>12</v>
      </c>
      <c r="H12" s="18">
        <v>1</v>
      </c>
      <c r="I12" s="18" t="s">
        <v>54</v>
      </c>
      <c r="J12" s="18" t="s">
        <v>105</v>
      </c>
      <c r="K12" s="18" t="s">
        <v>107</v>
      </c>
      <c r="L12" s="18" t="s">
        <v>109</v>
      </c>
      <c r="M12" s="18" t="s">
        <v>110</v>
      </c>
      <c r="N12" s="60" t="s">
        <v>113</v>
      </c>
      <c r="O12" s="60" t="s">
        <v>115</v>
      </c>
      <c r="P12" s="60" t="s">
        <v>117</v>
      </c>
      <c r="Q12" s="60" t="s">
        <v>119</v>
      </c>
      <c r="R12" s="60" t="s">
        <v>121</v>
      </c>
    </row>
    <row r="13" spans="1:18" ht="14.25" customHeight="1" x14ac:dyDescent="0.2">
      <c r="A13" s="18" t="s">
        <v>122</v>
      </c>
      <c r="B13" s="18">
        <v>849</v>
      </c>
      <c r="C13" s="18">
        <v>1</v>
      </c>
      <c r="D13" s="18">
        <v>34.19178082191781</v>
      </c>
      <c r="E13" s="18">
        <v>185</v>
      </c>
      <c r="F13" s="18">
        <v>4</v>
      </c>
      <c r="G13" s="18">
        <v>6</v>
      </c>
      <c r="H13" s="18">
        <v>4</v>
      </c>
      <c r="I13" s="18" t="s">
        <v>112</v>
      </c>
      <c r="J13" s="18" t="s">
        <v>114</v>
      </c>
      <c r="K13" s="18" t="s">
        <v>116</v>
      </c>
      <c r="L13" s="18" t="s">
        <v>118</v>
      </c>
      <c r="M13" s="18" t="s">
        <v>120</v>
      </c>
      <c r="N13" s="60">
        <v>-999</v>
      </c>
      <c r="O13" s="60" t="s">
        <v>125</v>
      </c>
      <c r="P13" s="60">
        <v>2</v>
      </c>
      <c r="Q13" s="60">
        <v>6</v>
      </c>
      <c r="R13" s="60">
        <v>13</v>
      </c>
    </row>
    <row r="14" spans="1:18" ht="14.25" customHeight="1" x14ac:dyDescent="0.2">
      <c r="A14" s="18" t="s">
        <v>129</v>
      </c>
      <c r="B14" s="18">
        <v>792</v>
      </c>
      <c r="C14" s="18">
        <v>1</v>
      </c>
      <c r="D14" s="18">
        <v>56.646575342465752</v>
      </c>
      <c r="E14" s="18">
        <v>168</v>
      </c>
      <c r="F14" s="18">
        <v>4</v>
      </c>
      <c r="G14" s="18">
        <v>7</v>
      </c>
      <c r="H14" s="18">
        <v>10</v>
      </c>
      <c r="I14" s="18" t="s">
        <v>123</v>
      </c>
      <c r="J14" s="18" t="s">
        <v>124</v>
      </c>
      <c r="K14" s="18" t="s">
        <v>126</v>
      </c>
      <c r="L14" s="18" t="s">
        <v>127</v>
      </c>
      <c r="M14" s="18" t="s">
        <v>128</v>
      </c>
      <c r="N14" s="60">
        <v>-99</v>
      </c>
      <c r="O14" s="60" t="s">
        <v>131</v>
      </c>
      <c r="P14" s="60">
        <v>-99</v>
      </c>
      <c r="Q14" s="60">
        <v>-99</v>
      </c>
      <c r="R14" s="60" t="s">
        <v>133</v>
      </c>
    </row>
    <row r="15" spans="1:18" ht="14.25" customHeight="1" x14ac:dyDescent="0.2">
      <c r="A15" s="18" t="s">
        <v>134</v>
      </c>
      <c r="B15" s="18">
        <v>1734</v>
      </c>
      <c r="C15" s="18">
        <v>0</v>
      </c>
      <c r="D15" s="18">
        <v>24.989041095890411</v>
      </c>
      <c r="E15" s="18">
        <v>65</v>
      </c>
      <c r="F15" s="18">
        <v>2</v>
      </c>
      <c r="G15" s="18">
        <v>1</v>
      </c>
      <c r="H15" s="18">
        <v>2</v>
      </c>
      <c r="I15" s="18" t="s">
        <v>54</v>
      </c>
      <c r="J15" s="18" t="s">
        <v>5098</v>
      </c>
      <c r="K15" s="18" t="s">
        <v>54</v>
      </c>
      <c r="L15" s="18" t="s">
        <v>54</v>
      </c>
      <c r="M15" s="18" t="s">
        <v>5099</v>
      </c>
      <c r="N15" s="60" t="s">
        <v>86</v>
      </c>
      <c r="O15" s="60" t="s">
        <v>137</v>
      </c>
      <c r="P15" s="60">
        <v>2</v>
      </c>
      <c r="Q15" s="60" t="s">
        <v>140</v>
      </c>
      <c r="R15" s="60" t="s">
        <v>142</v>
      </c>
    </row>
    <row r="16" spans="1:18" ht="14.25" customHeight="1" x14ac:dyDescent="0.2">
      <c r="A16" s="18" t="s">
        <v>143</v>
      </c>
      <c r="B16" s="18">
        <v>3087</v>
      </c>
      <c r="C16" s="18">
        <v>1</v>
      </c>
      <c r="D16" s="18">
        <v>28.328767123287673</v>
      </c>
      <c r="E16" s="18">
        <v>78</v>
      </c>
      <c r="F16" s="18">
        <v>4</v>
      </c>
      <c r="G16" s="18">
        <v>2</v>
      </c>
      <c r="H16" s="18">
        <v>5</v>
      </c>
      <c r="I16" s="18" t="s">
        <v>135</v>
      </c>
      <c r="J16" s="18" t="s">
        <v>136</v>
      </c>
      <c r="K16" s="18" t="s">
        <v>138</v>
      </c>
      <c r="L16" s="18" t="s">
        <v>139</v>
      </c>
      <c r="M16" s="18" t="s">
        <v>141</v>
      </c>
      <c r="N16" s="60">
        <v>-999</v>
      </c>
      <c r="O16" s="60">
        <v>1</v>
      </c>
      <c r="P16" s="60">
        <v>-99</v>
      </c>
      <c r="Q16" s="60">
        <v>-99</v>
      </c>
      <c r="R16" s="60">
        <v>-99</v>
      </c>
    </row>
    <row r="17" spans="1:18" ht="14.25" customHeight="1" x14ac:dyDescent="0.2">
      <c r="A17" s="18" t="s">
        <v>146</v>
      </c>
      <c r="B17" s="18">
        <v>885</v>
      </c>
      <c r="C17" s="18">
        <v>1</v>
      </c>
      <c r="D17" s="18">
        <v>23.298630136986301</v>
      </c>
      <c r="E17" s="18">
        <v>185</v>
      </c>
      <c r="F17" s="18">
        <v>2</v>
      </c>
      <c r="G17" s="18">
        <v>10</v>
      </c>
      <c r="H17" s="18">
        <v>10</v>
      </c>
      <c r="I17" s="18" t="s">
        <v>144</v>
      </c>
      <c r="J17" s="18" t="s">
        <v>145</v>
      </c>
      <c r="K17" s="18" t="s">
        <v>54</v>
      </c>
      <c r="L17" s="18" t="s">
        <v>54</v>
      </c>
      <c r="M17" s="18" t="s">
        <v>54</v>
      </c>
      <c r="N17" s="60">
        <v>-99</v>
      </c>
      <c r="O17" s="60">
        <v>-99</v>
      </c>
      <c r="P17" s="60">
        <v>-99</v>
      </c>
      <c r="Q17" s="60">
        <v>-99</v>
      </c>
      <c r="R17" s="60">
        <v>-999</v>
      </c>
    </row>
    <row r="18" spans="1:18" ht="14.25" customHeight="1" x14ac:dyDescent="0.2">
      <c r="A18" s="18" t="s">
        <v>147</v>
      </c>
      <c r="B18" s="18">
        <v>1314</v>
      </c>
      <c r="C18" s="18">
        <v>0</v>
      </c>
      <c r="D18" s="18">
        <v>42.186301369863017</v>
      </c>
      <c r="E18" s="18">
        <v>84</v>
      </c>
      <c r="F18" s="18">
        <v>4</v>
      </c>
      <c r="G18" s="18">
        <v>3</v>
      </c>
      <c r="H18" s="18">
        <v>10</v>
      </c>
      <c r="I18" s="18" t="s">
        <v>54</v>
      </c>
      <c r="J18" s="18" t="s">
        <v>54</v>
      </c>
      <c r="K18" s="18" t="s">
        <v>54</v>
      </c>
      <c r="L18" s="18" t="s">
        <v>54</v>
      </c>
      <c r="M18" s="18" t="s">
        <v>54</v>
      </c>
      <c r="N18" s="60">
        <v>-99</v>
      </c>
      <c r="O18" s="60" t="s">
        <v>149</v>
      </c>
      <c r="P18" s="60">
        <v>3</v>
      </c>
      <c r="Q18" s="60" t="s">
        <v>152</v>
      </c>
      <c r="R18" s="60" t="s">
        <v>154</v>
      </c>
    </row>
    <row r="19" spans="1:18" ht="14.25" customHeight="1" x14ac:dyDescent="0.2">
      <c r="A19" s="18" t="s">
        <v>157</v>
      </c>
      <c r="B19" s="18">
        <v>237</v>
      </c>
      <c r="C19" s="18">
        <v>0</v>
      </c>
      <c r="D19" s="18">
        <v>29.654794520547945</v>
      </c>
      <c r="E19" s="18">
        <v>84</v>
      </c>
      <c r="F19" s="18">
        <v>2</v>
      </c>
      <c r="G19" s="18">
        <v>1</v>
      </c>
      <c r="H19" s="18">
        <v>11</v>
      </c>
      <c r="I19" s="18" t="s">
        <v>54</v>
      </c>
      <c r="J19" s="18" t="s">
        <v>148</v>
      </c>
      <c r="K19" s="18" t="s">
        <v>150</v>
      </c>
      <c r="L19" s="18" t="s">
        <v>151</v>
      </c>
      <c r="M19" s="18" t="s">
        <v>153</v>
      </c>
      <c r="N19" s="60" t="s">
        <v>159</v>
      </c>
      <c r="O19" s="60" t="s">
        <v>101</v>
      </c>
      <c r="P19" s="60">
        <v>-99</v>
      </c>
      <c r="Q19" s="60">
        <v>6</v>
      </c>
      <c r="R19" s="60">
        <v>-99</v>
      </c>
    </row>
    <row r="20" spans="1:18" ht="14.25" customHeight="1" x14ac:dyDescent="0.2">
      <c r="A20" s="18" t="s">
        <v>162</v>
      </c>
      <c r="B20" s="18">
        <v>1354</v>
      </c>
      <c r="C20" s="18">
        <v>3</v>
      </c>
      <c r="D20" s="18">
        <v>26.12054794520548</v>
      </c>
      <c r="E20" s="18">
        <v>185</v>
      </c>
      <c r="F20" s="18">
        <v>3</v>
      </c>
      <c r="G20" s="18">
        <v>-99</v>
      </c>
      <c r="H20" s="18">
        <v>10</v>
      </c>
      <c r="I20" s="18" t="s">
        <v>158</v>
      </c>
      <c r="J20" s="18" t="s">
        <v>160</v>
      </c>
      <c r="K20" s="18" t="s">
        <v>54</v>
      </c>
      <c r="L20" s="18" t="s">
        <v>161</v>
      </c>
      <c r="M20" s="18" t="s">
        <v>54</v>
      </c>
      <c r="N20" s="60" t="s">
        <v>164</v>
      </c>
      <c r="O20" s="60" t="s">
        <v>166</v>
      </c>
      <c r="P20" s="60">
        <v>2</v>
      </c>
      <c r="Q20" s="60" t="s">
        <v>101</v>
      </c>
      <c r="R20" s="60">
        <v>6</v>
      </c>
    </row>
    <row r="21" spans="1:18" ht="14.25" customHeight="1" x14ac:dyDescent="0.2">
      <c r="A21" s="18" t="s">
        <v>170</v>
      </c>
      <c r="B21" s="18">
        <v>1596</v>
      </c>
      <c r="C21" s="18">
        <v>1</v>
      </c>
      <c r="D21" s="18">
        <v>33.602739726027394</v>
      </c>
      <c r="E21" s="18">
        <v>185</v>
      </c>
      <c r="F21" s="18">
        <v>4</v>
      </c>
      <c r="G21" s="18">
        <v>3</v>
      </c>
      <c r="H21" s="18">
        <v>7</v>
      </c>
      <c r="I21" s="18" t="s">
        <v>163</v>
      </c>
      <c r="J21" s="18" t="s">
        <v>165</v>
      </c>
      <c r="K21" s="18" t="s">
        <v>167</v>
      </c>
      <c r="L21" s="18" t="s">
        <v>168</v>
      </c>
      <c r="M21" s="18" t="s">
        <v>169</v>
      </c>
      <c r="N21" s="60" t="s">
        <v>172</v>
      </c>
      <c r="O21" s="60" t="s">
        <v>175</v>
      </c>
      <c r="P21" s="60" t="s">
        <v>177</v>
      </c>
      <c r="Q21" s="60" t="s">
        <v>179</v>
      </c>
      <c r="R21" s="60">
        <v>13</v>
      </c>
    </row>
    <row r="22" spans="1:18" ht="14.25" customHeight="1" x14ac:dyDescent="0.2">
      <c r="A22" s="18" t="s">
        <v>181</v>
      </c>
      <c r="B22" s="18">
        <v>1675</v>
      </c>
      <c r="C22" s="18">
        <v>1</v>
      </c>
      <c r="D22" s="18">
        <v>38.561643835616437</v>
      </c>
      <c r="E22" s="18">
        <v>185</v>
      </c>
      <c r="F22" s="18">
        <v>3</v>
      </c>
      <c r="G22" s="18">
        <v>3</v>
      </c>
      <c r="H22" s="18">
        <v>2</v>
      </c>
      <c r="I22" s="18" t="s">
        <v>171</v>
      </c>
      <c r="J22" s="18" t="s">
        <v>174</v>
      </c>
      <c r="K22" s="18" t="s">
        <v>176</v>
      </c>
      <c r="L22" s="18" t="s">
        <v>178</v>
      </c>
      <c r="M22" s="18" t="s">
        <v>180</v>
      </c>
      <c r="N22" s="60">
        <v>-99</v>
      </c>
      <c r="O22" s="60">
        <v>-99</v>
      </c>
      <c r="P22" s="60">
        <v>-99</v>
      </c>
      <c r="Q22" s="60">
        <v>-99</v>
      </c>
      <c r="R22" s="60">
        <v>-99</v>
      </c>
    </row>
    <row r="23" spans="1:18" ht="14.25" customHeight="1" x14ac:dyDescent="0.2">
      <c r="A23" s="18" t="s">
        <v>182</v>
      </c>
      <c r="B23" s="18">
        <v>1086</v>
      </c>
      <c r="C23" s="18">
        <v>1</v>
      </c>
      <c r="D23" s="18">
        <v>63.484931506849314</v>
      </c>
      <c r="E23" s="18">
        <v>101</v>
      </c>
      <c r="F23" s="18">
        <v>7</v>
      </c>
      <c r="G23" s="18">
        <v>-99</v>
      </c>
      <c r="H23" s="18">
        <v>10</v>
      </c>
      <c r="I23" s="18" t="s">
        <v>54</v>
      </c>
      <c r="J23" s="18" t="s">
        <v>54</v>
      </c>
      <c r="K23" s="18" t="s">
        <v>54</v>
      </c>
      <c r="L23" s="18" t="s">
        <v>54</v>
      </c>
      <c r="M23" s="18" t="s">
        <v>54</v>
      </c>
      <c r="N23" s="60">
        <v>6</v>
      </c>
      <c r="O23" s="60">
        <v>-999</v>
      </c>
      <c r="P23" s="60">
        <v>-999</v>
      </c>
      <c r="Q23" s="60">
        <v>-999</v>
      </c>
      <c r="R23" s="60">
        <v>-999</v>
      </c>
    </row>
    <row r="24" spans="1:18" ht="14.25" customHeight="1" x14ac:dyDescent="0.2">
      <c r="A24" s="18" t="s">
        <v>188</v>
      </c>
      <c r="B24" s="18">
        <v>168</v>
      </c>
      <c r="C24" s="18">
        <v>0</v>
      </c>
      <c r="D24" s="18">
        <v>26.621917808219177</v>
      </c>
      <c r="E24" s="18">
        <v>84</v>
      </c>
      <c r="F24" s="18">
        <v>3</v>
      </c>
      <c r="G24" s="18">
        <v>9</v>
      </c>
      <c r="H24" s="18">
        <v>10</v>
      </c>
      <c r="I24" s="18" t="s">
        <v>183</v>
      </c>
      <c r="J24" s="18" t="s">
        <v>184</v>
      </c>
      <c r="K24" s="18" t="s">
        <v>185</v>
      </c>
      <c r="L24" s="18" t="s">
        <v>184</v>
      </c>
      <c r="M24" s="18" t="s">
        <v>187</v>
      </c>
      <c r="N24" s="60">
        <v>-99</v>
      </c>
      <c r="O24" s="60" t="s">
        <v>125</v>
      </c>
      <c r="P24" s="60">
        <v>-999</v>
      </c>
      <c r="Q24" s="60">
        <v>-999</v>
      </c>
      <c r="R24" s="60">
        <v>12</v>
      </c>
    </row>
    <row r="25" spans="1:18" ht="14.25" customHeight="1" x14ac:dyDescent="0.2">
      <c r="A25" s="18" t="s">
        <v>192</v>
      </c>
      <c r="B25" s="18">
        <v>1703</v>
      </c>
      <c r="C25" s="18">
        <v>1</v>
      </c>
      <c r="D25" s="18">
        <v>74.682191780821924</v>
      </c>
      <c r="E25" s="18">
        <v>185</v>
      </c>
      <c r="F25" s="18">
        <v>7</v>
      </c>
      <c r="G25" s="18">
        <v>3</v>
      </c>
      <c r="H25" s="18">
        <v>10</v>
      </c>
      <c r="I25" s="18" t="s">
        <v>54</v>
      </c>
      <c r="J25" s="18" t="s">
        <v>189</v>
      </c>
      <c r="K25" s="18" t="s">
        <v>185</v>
      </c>
      <c r="L25" s="18" t="s">
        <v>190</v>
      </c>
      <c r="M25" s="18" t="s">
        <v>191</v>
      </c>
      <c r="N25" s="60" t="s">
        <v>194</v>
      </c>
      <c r="O25" s="60" t="s">
        <v>196</v>
      </c>
      <c r="P25" s="60">
        <v>2</v>
      </c>
      <c r="Q25" s="60" t="s">
        <v>199</v>
      </c>
      <c r="R25" s="60" t="s">
        <v>101</v>
      </c>
    </row>
    <row r="26" spans="1:18" ht="14.25" customHeight="1" x14ac:dyDescent="0.2">
      <c r="A26" s="18" t="s">
        <v>201</v>
      </c>
      <c r="B26" s="18">
        <v>815</v>
      </c>
      <c r="C26" s="18">
        <v>1</v>
      </c>
      <c r="D26" s="18">
        <v>47.153424657534245</v>
      </c>
      <c r="E26" s="18">
        <v>185</v>
      </c>
      <c r="F26" s="18">
        <v>3</v>
      </c>
      <c r="G26" s="18">
        <v>12</v>
      </c>
      <c r="H26" s="18">
        <v>10</v>
      </c>
      <c r="I26" s="18" t="s">
        <v>193</v>
      </c>
      <c r="J26" s="18" t="s">
        <v>195</v>
      </c>
      <c r="K26" s="18" t="s">
        <v>197</v>
      </c>
      <c r="L26" s="18" t="s">
        <v>198</v>
      </c>
      <c r="M26" s="18" t="s">
        <v>200</v>
      </c>
      <c r="N26" s="60">
        <v>6</v>
      </c>
      <c r="O26" s="60" t="s">
        <v>204</v>
      </c>
      <c r="P26" s="60" t="s">
        <v>159</v>
      </c>
      <c r="Q26" s="60" t="s">
        <v>101</v>
      </c>
      <c r="R26" s="60">
        <v>7</v>
      </c>
    </row>
    <row r="27" spans="1:18" ht="14.25" customHeight="1" x14ac:dyDescent="0.2">
      <c r="A27" s="18" t="s">
        <v>208</v>
      </c>
      <c r="B27" s="18">
        <v>392</v>
      </c>
      <c r="C27" s="18">
        <v>1</v>
      </c>
      <c r="D27" s="18">
        <v>57.268493150684932</v>
      </c>
      <c r="E27" s="18">
        <v>187</v>
      </c>
      <c r="F27" s="18">
        <v>4</v>
      </c>
      <c r="G27" s="18">
        <v>10</v>
      </c>
      <c r="H27" s="18">
        <v>10</v>
      </c>
      <c r="I27" s="18" t="s">
        <v>202</v>
      </c>
      <c r="J27" s="18" t="s">
        <v>203</v>
      </c>
      <c r="K27" s="18" t="s">
        <v>205</v>
      </c>
      <c r="L27" s="18" t="s">
        <v>206</v>
      </c>
      <c r="M27" s="18" t="s">
        <v>207</v>
      </c>
      <c r="N27" s="60">
        <v>3</v>
      </c>
      <c r="O27" s="60" t="s">
        <v>211</v>
      </c>
      <c r="P27" s="60">
        <v>-99</v>
      </c>
      <c r="Q27" s="60">
        <v>2</v>
      </c>
      <c r="R27" s="60" t="s">
        <v>214</v>
      </c>
    </row>
    <row r="28" spans="1:18" ht="14.25" customHeight="1" x14ac:dyDescent="0.2">
      <c r="A28" s="18" t="s">
        <v>215</v>
      </c>
      <c r="B28" s="18">
        <v>1907</v>
      </c>
      <c r="C28" s="18">
        <v>1</v>
      </c>
      <c r="D28" s="18">
        <v>23.5013698630137</v>
      </c>
      <c r="E28" s="18">
        <v>185</v>
      </c>
      <c r="F28" s="18">
        <v>2</v>
      </c>
      <c r="G28" s="18">
        <v>1</v>
      </c>
      <c r="H28" s="18">
        <v>3</v>
      </c>
      <c r="I28" s="18" t="s">
        <v>209</v>
      </c>
      <c r="J28" s="18" t="s">
        <v>210</v>
      </c>
      <c r="K28" s="18" t="s">
        <v>54</v>
      </c>
      <c r="L28" s="18" t="s">
        <v>212</v>
      </c>
      <c r="M28" s="18" t="s">
        <v>213</v>
      </c>
      <c r="N28" s="60" t="s">
        <v>217</v>
      </c>
      <c r="O28" s="60">
        <v>-99</v>
      </c>
      <c r="P28" s="60">
        <v>2</v>
      </c>
      <c r="Q28" s="60">
        <v>-99</v>
      </c>
      <c r="R28" s="60" t="s">
        <v>220</v>
      </c>
    </row>
    <row r="29" spans="1:18" ht="14.25" customHeight="1" x14ac:dyDescent="0.2">
      <c r="A29" s="18" t="s">
        <v>221</v>
      </c>
      <c r="B29" s="18">
        <v>1524</v>
      </c>
      <c r="C29" s="18">
        <v>2</v>
      </c>
      <c r="D29" s="18">
        <v>29.69041095890411</v>
      </c>
      <c r="E29" s="18">
        <v>185</v>
      </c>
      <c r="F29" s="18">
        <v>3</v>
      </c>
      <c r="G29" s="18">
        <v>4</v>
      </c>
      <c r="H29" s="18">
        <v>5</v>
      </c>
      <c r="I29" s="18" t="s">
        <v>216</v>
      </c>
      <c r="J29" s="18" t="s">
        <v>54</v>
      </c>
      <c r="K29" s="18" t="s">
        <v>218</v>
      </c>
      <c r="L29" s="18" t="s">
        <v>54</v>
      </c>
      <c r="M29" s="18" t="s">
        <v>219</v>
      </c>
      <c r="N29" s="60" t="s">
        <v>159</v>
      </c>
      <c r="O29" s="60" t="s">
        <v>224</v>
      </c>
      <c r="P29" s="60" t="s">
        <v>226</v>
      </c>
      <c r="Q29" s="60">
        <v>2</v>
      </c>
      <c r="R29" s="60">
        <v>6</v>
      </c>
    </row>
    <row r="30" spans="1:18" ht="14.25" customHeight="1" x14ac:dyDescent="0.2">
      <c r="A30" s="18" t="s">
        <v>229</v>
      </c>
      <c r="B30" s="18">
        <v>804</v>
      </c>
      <c r="C30" s="18">
        <v>1</v>
      </c>
      <c r="D30" s="18">
        <v>32.717808219178082</v>
      </c>
      <c r="E30" s="18">
        <v>185</v>
      </c>
      <c r="F30" s="18">
        <v>4</v>
      </c>
      <c r="G30" s="18">
        <v>3</v>
      </c>
      <c r="H30" s="18">
        <v>3</v>
      </c>
      <c r="I30" s="18" t="s">
        <v>222</v>
      </c>
      <c r="J30" s="18" t="s">
        <v>223</v>
      </c>
      <c r="K30" s="18" t="s">
        <v>225</v>
      </c>
      <c r="L30" s="18" t="s">
        <v>227</v>
      </c>
      <c r="M30" s="18" t="s">
        <v>228</v>
      </c>
      <c r="N30" s="60" t="s">
        <v>231</v>
      </c>
      <c r="O30" s="60" t="s">
        <v>233</v>
      </c>
      <c r="P30" s="60">
        <v>6</v>
      </c>
      <c r="Q30" s="60">
        <v>2</v>
      </c>
      <c r="R30" s="60">
        <v>6</v>
      </c>
    </row>
    <row r="31" spans="1:18" ht="14.25" customHeight="1" x14ac:dyDescent="0.2">
      <c r="A31" s="18" t="s">
        <v>237</v>
      </c>
      <c r="B31" s="18">
        <v>1303</v>
      </c>
      <c r="C31" s="18">
        <v>1</v>
      </c>
      <c r="D31" s="18">
        <v>36.9972602739726</v>
      </c>
      <c r="E31" s="18">
        <v>187</v>
      </c>
      <c r="F31" s="18">
        <v>4</v>
      </c>
      <c r="G31" s="18">
        <v>12</v>
      </c>
      <c r="H31" s="18">
        <v>3</v>
      </c>
      <c r="I31" s="18" t="s">
        <v>230</v>
      </c>
      <c r="J31" s="18" t="s">
        <v>232</v>
      </c>
      <c r="K31" s="18" t="s">
        <v>234</v>
      </c>
      <c r="L31" s="18" t="s">
        <v>235</v>
      </c>
      <c r="M31" s="18" t="s">
        <v>236</v>
      </c>
      <c r="N31" s="60">
        <v>-99</v>
      </c>
      <c r="O31" s="60">
        <v>-99</v>
      </c>
      <c r="P31" s="60">
        <v>-99</v>
      </c>
      <c r="Q31" s="60">
        <v>-99</v>
      </c>
      <c r="R31" s="60">
        <v>-99</v>
      </c>
    </row>
    <row r="32" spans="1:18" ht="14.25" customHeight="1" x14ac:dyDescent="0.2">
      <c r="A32" s="18" t="s">
        <v>238</v>
      </c>
      <c r="B32" s="18">
        <v>2002</v>
      </c>
      <c r="C32" s="18">
        <v>0</v>
      </c>
      <c r="D32" s="18">
        <v>27.723287671232878</v>
      </c>
      <c r="E32" s="18">
        <v>65</v>
      </c>
      <c r="F32" s="18">
        <v>2</v>
      </c>
      <c r="G32" s="18">
        <v>4</v>
      </c>
      <c r="H32" s="18">
        <v>4</v>
      </c>
      <c r="I32" s="18" t="s">
        <v>54</v>
      </c>
      <c r="J32" s="18" t="s">
        <v>54</v>
      </c>
      <c r="K32" s="18" t="s">
        <v>54</v>
      </c>
      <c r="L32" s="18" t="s">
        <v>54</v>
      </c>
      <c r="M32" s="18" t="s">
        <v>54</v>
      </c>
      <c r="N32" s="60">
        <v>6</v>
      </c>
      <c r="O32" s="60" t="s">
        <v>241</v>
      </c>
      <c r="P32" s="60">
        <v>-999</v>
      </c>
      <c r="Q32" s="60">
        <v>1</v>
      </c>
      <c r="R32" s="60">
        <v>13</v>
      </c>
    </row>
    <row r="33" spans="1:18" ht="14.25" customHeight="1" x14ac:dyDescent="0.2">
      <c r="A33" s="18" t="s">
        <v>247</v>
      </c>
      <c r="B33" s="18">
        <v>1806</v>
      </c>
      <c r="C33" s="18">
        <v>1</v>
      </c>
      <c r="D33" s="18">
        <v>30.027397260273972</v>
      </c>
      <c r="E33" s="18">
        <v>75</v>
      </c>
      <c r="F33" s="18">
        <v>3</v>
      </c>
      <c r="G33" s="18">
        <v>5</v>
      </c>
      <c r="H33" s="18">
        <v>1</v>
      </c>
      <c r="I33" s="18" t="s">
        <v>239</v>
      </c>
      <c r="J33" s="18" t="s">
        <v>240</v>
      </c>
      <c r="K33" s="18" t="s">
        <v>242</v>
      </c>
      <c r="L33" s="18" t="s">
        <v>243</v>
      </c>
      <c r="M33" s="18" t="s">
        <v>244</v>
      </c>
      <c r="N33" s="60" t="s">
        <v>249</v>
      </c>
      <c r="O33" s="60" t="s">
        <v>166</v>
      </c>
      <c r="P33" s="60">
        <v>11</v>
      </c>
      <c r="Q33" s="60" t="s">
        <v>101</v>
      </c>
      <c r="R33" s="60">
        <v>-999</v>
      </c>
    </row>
    <row r="34" spans="1:18" ht="14.25" customHeight="1" x14ac:dyDescent="0.2">
      <c r="A34" s="18" t="s">
        <v>254</v>
      </c>
      <c r="B34" s="18">
        <v>959</v>
      </c>
      <c r="C34" s="18">
        <v>1</v>
      </c>
      <c r="D34" s="18">
        <v>39.753424657534246</v>
      </c>
      <c r="E34" s="18">
        <v>187</v>
      </c>
      <c r="F34" s="18">
        <v>4</v>
      </c>
      <c r="G34" s="18">
        <v>11</v>
      </c>
      <c r="H34" s="18">
        <v>10</v>
      </c>
      <c r="I34" s="18" t="s">
        <v>248</v>
      </c>
      <c r="J34" s="18" t="s">
        <v>250</v>
      </c>
      <c r="K34" s="18" t="s">
        <v>251</v>
      </c>
      <c r="L34" s="18" t="s">
        <v>252</v>
      </c>
      <c r="M34" s="18" t="s">
        <v>253</v>
      </c>
      <c r="N34" s="60">
        <v>-99</v>
      </c>
      <c r="O34" s="60">
        <v>-99</v>
      </c>
      <c r="P34" s="60">
        <v>-99</v>
      </c>
      <c r="Q34" s="60">
        <v>-99</v>
      </c>
      <c r="R34" s="60">
        <v>-99</v>
      </c>
    </row>
    <row r="35" spans="1:18" ht="14.25" customHeight="1" x14ac:dyDescent="0.2">
      <c r="A35" s="18" t="s">
        <v>255</v>
      </c>
      <c r="B35" s="18">
        <v>445</v>
      </c>
      <c r="C35" s="18">
        <v>0</v>
      </c>
      <c r="D35" s="18">
        <v>26.484931506849314</v>
      </c>
      <c r="E35" s="18">
        <v>67</v>
      </c>
      <c r="F35" s="18">
        <v>6</v>
      </c>
      <c r="G35" s="18">
        <v>1</v>
      </c>
      <c r="H35" s="18">
        <v>10</v>
      </c>
      <c r="I35" s="18" t="s">
        <v>54</v>
      </c>
      <c r="J35" s="18" t="s">
        <v>54</v>
      </c>
      <c r="K35" s="18" t="s">
        <v>54</v>
      </c>
      <c r="L35" s="18" t="s">
        <v>54</v>
      </c>
      <c r="M35" s="18" t="s">
        <v>54</v>
      </c>
      <c r="N35" s="60" t="s">
        <v>257</v>
      </c>
      <c r="O35" s="60" t="s">
        <v>260</v>
      </c>
      <c r="P35" s="60" t="s">
        <v>262</v>
      </c>
      <c r="Q35" s="60" t="s">
        <v>264</v>
      </c>
      <c r="R35" s="60">
        <v>8</v>
      </c>
    </row>
    <row r="36" spans="1:18" ht="14.25" customHeight="1" x14ac:dyDescent="0.2">
      <c r="A36" s="18" t="s">
        <v>266</v>
      </c>
      <c r="B36" s="18">
        <v>1515</v>
      </c>
      <c r="C36" s="18">
        <v>1</v>
      </c>
      <c r="D36" s="18">
        <v>28.24931506849315</v>
      </c>
      <c r="E36" s="18">
        <v>185</v>
      </c>
      <c r="F36" s="18">
        <v>3</v>
      </c>
      <c r="G36" s="18">
        <v>5</v>
      </c>
      <c r="H36" s="18">
        <v>3</v>
      </c>
      <c r="I36" s="18" t="s">
        <v>256</v>
      </c>
      <c r="J36" s="18" t="s">
        <v>259</v>
      </c>
      <c r="K36" s="18" t="s">
        <v>261</v>
      </c>
      <c r="L36" s="18" t="s">
        <v>263</v>
      </c>
      <c r="M36" s="18" t="s">
        <v>265</v>
      </c>
      <c r="N36" s="60">
        <v>6</v>
      </c>
      <c r="O36" s="60" t="s">
        <v>269</v>
      </c>
      <c r="P36" s="60">
        <v>-99</v>
      </c>
      <c r="Q36" s="60">
        <v>3</v>
      </c>
      <c r="R36" s="60">
        <v>-99</v>
      </c>
    </row>
    <row r="37" spans="1:18" ht="14.25" customHeight="1" x14ac:dyDescent="0.2">
      <c r="A37" s="18" t="s">
        <v>271</v>
      </c>
      <c r="B37" s="18">
        <v>1973</v>
      </c>
      <c r="C37" s="18">
        <v>1</v>
      </c>
      <c r="D37" s="18">
        <v>20.457534246575342</v>
      </c>
      <c r="E37" s="18">
        <v>184</v>
      </c>
      <c r="F37" s="18">
        <v>1</v>
      </c>
      <c r="G37" s="18">
        <v>12</v>
      </c>
      <c r="H37" s="18">
        <v>5</v>
      </c>
      <c r="I37" s="18" t="s">
        <v>267</v>
      </c>
      <c r="J37" s="18" t="s">
        <v>268</v>
      </c>
      <c r="K37" s="18" t="s">
        <v>54</v>
      </c>
      <c r="L37" s="18" t="s">
        <v>270</v>
      </c>
      <c r="M37" s="18" t="s">
        <v>54</v>
      </c>
      <c r="N37" s="60">
        <v>-999</v>
      </c>
      <c r="O37" s="60">
        <v>-999</v>
      </c>
      <c r="P37" s="60">
        <v>-999</v>
      </c>
      <c r="Q37" s="60">
        <v>-999</v>
      </c>
      <c r="R37" s="60">
        <v>13</v>
      </c>
    </row>
    <row r="38" spans="1:18" ht="14.25" customHeight="1" x14ac:dyDescent="0.2">
      <c r="A38" s="18" t="s">
        <v>272</v>
      </c>
      <c r="B38" s="18">
        <v>2104</v>
      </c>
      <c r="C38" s="18">
        <v>1</v>
      </c>
      <c r="D38" s="18">
        <v>26.652054794520549</v>
      </c>
      <c r="E38" s="18">
        <v>185</v>
      </c>
      <c r="F38" s="18">
        <v>3</v>
      </c>
      <c r="G38" s="18">
        <v>2</v>
      </c>
      <c r="H38" s="18">
        <v>2</v>
      </c>
      <c r="I38" s="18" t="s">
        <v>242</v>
      </c>
      <c r="J38" s="18" t="s">
        <v>242</v>
      </c>
      <c r="K38" s="18" t="s">
        <v>242</v>
      </c>
      <c r="L38" s="18" t="s">
        <v>242</v>
      </c>
      <c r="M38" s="18" t="s">
        <v>242</v>
      </c>
      <c r="N38" s="60">
        <v>-99</v>
      </c>
      <c r="O38" s="60">
        <v>-99</v>
      </c>
      <c r="P38" s="60">
        <v>-99</v>
      </c>
      <c r="Q38" s="60">
        <v>-99</v>
      </c>
      <c r="R38" s="60">
        <v>-99</v>
      </c>
    </row>
    <row r="39" spans="1:18" ht="14.25" customHeight="1" x14ac:dyDescent="0.2">
      <c r="A39" s="18" t="s">
        <v>273</v>
      </c>
      <c r="B39" s="18">
        <v>3036</v>
      </c>
      <c r="C39" s="18">
        <v>0</v>
      </c>
      <c r="D39" s="18">
        <v>31.504109589041096</v>
      </c>
      <c r="E39" s="18">
        <v>37</v>
      </c>
      <c r="F39" s="18">
        <v>2</v>
      </c>
      <c r="G39" s="18">
        <v>1</v>
      </c>
      <c r="H39" s="18">
        <v>10</v>
      </c>
      <c r="I39" s="18" t="s">
        <v>54</v>
      </c>
      <c r="J39" s="18" t="s">
        <v>54</v>
      </c>
      <c r="K39" s="18" t="s">
        <v>54</v>
      </c>
      <c r="L39" s="18" t="s">
        <v>54</v>
      </c>
      <c r="M39" s="18" t="s">
        <v>54</v>
      </c>
      <c r="N39" s="60">
        <v>-99</v>
      </c>
      <c r="O39" s="60">
        <v>-99</v>
      </c>
      <c r="P39" s="60">
        <v>-99</v>
      </c>
      <c r="Q39" s="60" t="s">
        <v>125</v>
      </c>
      <c r="R39" s="60">
        <v>-99</v>
      </c>
    </row>
    <row r="40" spans="1:18" ht="14.25" customHeight="1" x14ac:dyDescent="0.2">
      <c r="A40" s="18" t="s">
        <v>275</v>
      </c>
      <c r="B40" s="18">
        <v>44</v>
      </c>
      <c r="C40" s="18">
        <v>1</v>
      </c>
      <c r="D40" s="18">
        <v>31.761643835616439</v>
      </c>
      <c r="E40" s="18">
        <v>185</v>
      </c>
      <c r="F40" s="18">
        <v>5</v>
      </c>
      <c r="G40" s="18">
        <v>5</v>
      </c>
      <c r="H40" s="18">
        <v>8</v>
      </c>
      <c r="I40" s="18" t="s">
        <v>54</v>
      </c>
      <c r="J40" s="18" t="s">
        <v>54</v>
      </c>
      <c r="K40" s="18" t="s">
        <v>54</v>
      </c>
      <c r="L40" s="18" t="s">
        <v>274</v>
      </c>
      <c r="M40" s="18" t="s">
        <v>54</v>
      </c>
      <c r="N40" s="60">
        <v>6</v>
      </c>
      <c r="O40" s="60" t="s">
        <v>278</v>
      </c>
      <c r="P40" s="60">
        <v>2</v>
      </c>
      <c r="Q40" s="60">
        <v>3</v>
      </c>
      <c r="R40" s="60">
        <v>3</v>
      </c>
    </row>
    <row r="41" spans="1:18" ht="14.25" customHeight="1" x14ac:dyDescent="0.2">
      <c r="A41" s="18" t="s">
        <v>282</v>
      </c>
      <c r="B41" s="18">
        <v>179</v>
      </c>
      <c r="C41" s="18">
        <v>1</v>
      </c>
      <c r="D41" s="18">
        <v>23.101369863013698</v>
      </c>
      <c r="E41" s="18">
        <v>185</v>
      </c>
      <c r="F41" s="18">
        <v>2</v>
      </c>
      <c r="G41" s="18">
        <v>6</v>
      </c>
      <c r="H41" s="18">
        <v>10</v>
      </c>
      <c r="I41" s="18" t="s">
        <v>276</v>
      </c>
      <c r="J41" s="18" t="s">
        <v>277</v>
      </c>
      <c r="K41" s="18" t="s">
        <v>279</v>
      </c>
      <c r="L41" s="18" t="s">
        <v>280</v>
      </c>
      <c r="M41" s="18" t="s">
        <v>281</v>
      </c>
      <c r="N41" s="60">
        <v>-999</v>
      </c>
      <c r="O41" s="60">
        <v>-999</v>
      </c>
      <c r="P41" s="60">
        <v>-999</v>
      </c>
      <c r="Q41" s="60" t="s">
        <v>70</v>
      </c>
      <c r="R41" s="60" t="s">
        <v>287</v>
      </c>
    </row>
    <row r="42" spans="1:18" ht="14.25" customHeight="1" x14ac:dyDescent="0.2">
      <c r="A42" s="18" t="s">
        <v>288</v>
      </c>
      <c r="B42" s="18">
        <v>734</v>
      </c>
      <c r="C42" s="18">
        <v>1</v>
      </c>
      <c r="D42" s="18">
        <v>46.271232876712325</v>
      </c>
      <c r="E42" s="18">
        <v>185</v>
      </c>
      <c r="F42" s="18">
        <v>4</v>
      </c>
      <c r="G42" s="18">
        <v>8</v>
      </c>
      <c r="H42" s="18">
        <v>11</v>
      </c>
      <c r="I42" s="18" t="s">
        <v>185</v>
      </c>
      <c r="J42" s="18" t="s">
        <v>283</v>
      </c>
      <c r="K42" s="18" t="s">
        <v>284</v>
      </c>
      <c r="L42" s="18" t="s">
        <v>285</v>
      </c>
      <c r="M42" s="18" t="s">
        <v>286</v>
      </c>
      <c r="N42" s="60">
        <v>-99</v>
      </c>
      <c r="O42" s="60">
        <v>-99</v>
      </c>
      <c r="P42" s="60">
        <v>-99</v>
      </c>
      <c r="Q42" s="60">
        <v>-99</v>
      </c>
      <c r="R42" s="60">
        <v>-99</v>
      </c>
    </row>
    <row r="43" spans="1:18" ht="14.25" customHeight="1" x14ac:dyDescent="0.2">
      <c r="A43" s="18" t="s">
        <v>289</v>
      </c>
      <c r="B43" s="18">
        <v>1885</v>
      </c>
      <c r="C43" s="18">
        <v>1</v>
      </c>
      <c r="D43" s="18">
        <v>21.906849315068492</v>
      </c>
      <c r="E43" s="18">
        <v>104</v>
      </c>
      <c r="F43" s="18">
        <v>1</v>
      </c>
      <c r="G43" s="18">
        <v>-99</v>
      </c>
      <c r="H43" s="18">
        <v>10</v>
      </c>
      <c r="I43" s="18" t="s">
        <v>54</v>
      </c>
      <c r="J43" s="18" t="s">
        <v>54</v>
      </c>
      <c r="K43" s="18" t="s">
        <v>54</v>
      </c>
      <c r="L43" s="18" t="s">
        <v>54</v>
      </c>
      <c r="M43" s="18" t="s">
        <v>54</v>
      </c>
      <c r="N43" s="60">
        <v>-99</v>
      </c>
      <c r="O43" s="60" t="s">
        <v>291</v>
      </c>
      <c r="P43" s="60" t="s">
        <v>293</v>
      </c>
      <c r="Q43" s="60" t="s">
        <v>295</v>
      </c>
      <c r="R43" s="60" t="s">
        <v>231</v>
      </c>
    </row>
    <row r="44" spans="1:18" ht="14.25" customHeight="1" x14ac:dyDescent="0.2">
      <c r="A44" s="18" t="s">
        <v>297</v>
      </c>
      <c r="B44" s="18">
        <v>1990</v>
      </c>
      <c r="C44" s="18">
        <v>1</v>
      </c>
      <c r="D44" s="18">
        <v>47.824657534246576</v>
      </c>
      <c r="E44" s="18">
        <v>187</v>
      </c>
      <c r="F44" s="18">
        <v>5</v>
      </c>
      <c r="G44" s="18">
        <v>6</v>
      </c>
      <c r="H44" s="18">
        <v>3</v>
      </c>
      <c r="I44" s="18" t="s">
        <v>54</v>
      </c>
      <c r="J44" s="18" t="s">
        <v>290</v>
      </c>
      <c r="K44" s="18" t="s">
        <v>292</v>
      </c>
      <c r="L44" s="18" t="s">
        <v>294</v>
      </c>
      <c r="M44" s="18" t="s">
        <v>296</v>
      </c>
      <c r="N44" s="60" t="s">
        <v>299</v>
      </c>
      <c r="O44" s="60" t="s">
        <v>301</v>
      </c>
      <c r="P44" s="60" t="s">
        <v>303</v>
      </c>
      <c r="Q44" s="60" t="s">
        <v>80</v>
      </c>
      <c r="R44" s="60" t="s">
        <v>152</v>
      </c>
    </row>
    <row r="45" spans="1:18" ht="14.25" customHeight="1" x14ac:dyDescent="0.2">
      <c r="A45" s="18" t="s">
        <v>306</v>
      </c>
      <c r="B45" s="18">
        <v>1473</v>
      </c>
      <c r="C45" s="18">
        <v>1</v>
      </c>
      <c r="D45" s="18">
        <v>38.767123287671232</v>
      </c>
      <c r="E45" s="18">
        <v>185</v>
      </c>
      <c r="F45" s="18">
        <v>3</v>
      </c>
      <c r="G45" s="18">
        <v>12</v>
      </c>
      <c r="H45" s="18">
        <v>10</v>
      </c>
      <c r="I45" s="18" t="s">
        <v>298</v>
      </c>
      <c r="J45" s="18" t="s">
        <v>300</v>
      </c>
      <c r="K45" s="18" t="s">
        <v>302</v>
      </c>
      <c r="L45" s="18" t="s">
        <v>304</v>
      </c>
      <c r="M45" s="18" t="s">
        <v>305</v>
      </c>
      <c r="N45" s="60">
        <v>-99</v>
      </c>
      <c r="O45" s="60" t="s">
        <v>117</v>
      </c>
      <c r="P45" s="60" t="s">
        <v>125</v>
      </c>
      <c r="Q45" s="60">
        <v>2</v>
      </c>
      <c r="R45" s="60">
        <v>7</v>
      </c>
    </row>
    <row r="46" spans="1:18" ht="14.25" customHeight="1" x14ac:dyDescent="0.2">
      <c r="A46" s="18" t="s">
        <v>311</v>
      </c>
      <c r="B46" s="18">
        <v>847</v>
      </c>
      <c r="C46" s="18">
        <v>0</v>
      </c>
      <c r="D46" s="18">
        <v>34.953424657534249</v>
      </c>
      <c r="E46" s="18">
        <v>84</v>
      </c>
      <c r="F46" s="18">
        <v>11</v>
      </c>
      <c r="G46" s="18">
        <v>2</v>
      </c>
      <c r="H46" s="18">
        <v>7</v>
      </c>
      <c r="I46" s="18" t="s">
        <v>54</v>
      </c>
      <c r="J46" s="18" t="s">
        <v>5100</v>
      </c>
      <c r="K46" s="18" t="s">
        <v>5101</v>
      </c>
      <c r="L46" s="18" t="s">
        <v>5102</v>
      </c>
      <c r="M46" s="18" t="s">
        <v>5103</v>
      </c>
      <c r="N46" s="60">
        <v>-999</v>
      </c>
      <c r="O46" s="60" t="s">
        <v>125</v>
      </c>
      <c r="P46" s="60">
        <v>-999</v>
      </c>
      <c r="Q46" s="60" t="s">
        <v>315</v>
      </c>
      <c r="R46" s="60">
        <v>6</v>
      </c>
    </row>
    <row r="47" spans="1:18" ht="14.25" customHeight="1" x14ac:dyDescent="0.2">
      <c r="A47" s="18" t="s">
        <v>317</v>
      </c>
      <c r="B47" s="18">
        <v>1615</v>
      </c>
      <c r="C47" s="18">
        <v>0</v>
      </c>
      <c r="D47" s="18">
        <v>27.32054794520548</v>
      </c>
      <c r="E47" s="18">
        <v>156</v>
      </c>
      <c r="F47" s="18">
        <v>3</v>
      </c>
      <c r="G47" s="18">
        <v>7</v>
      </c>
      <c r="H47" s="18">
        <v>9</v>
      </c>
      <c r="I47" s="18" t="s">
        <v>185</v>
      </c>
      <c r="J47" s="18" t="s">
        <v>312</v>
      </c>
      <c r="K47" s="18" t="s">
        <v>313</v>
      </c>
      <c r="L47" s="18" t="s">
        <v>314</v>
      </c>
      <c r="M47" s="18" t="s">
        <v>316</v>
      </c>
      <c r="N47" s="60" t="s">
        <v>319</v>
      </c>
      <c r="O47" s="60" t="s">
        <v>321</v>
      </c>
      <c r="P47" s="60" t="s">
        <v>323</v>
      </c>
      <c r="Q47" s="60" t="s">
        <v>152</v>
      </c>
      <c r="R47" s="60">
        <v>-99</v>
      </c>
    </row>
    <row r="48" spans="1:18" ht="14.25" customHeight="1" x14ac:dyDescent="0.2">
      <c r="A48" s="18" t="s">
        <v>325</v>
      </c>
      <c r="B48" s="18">
        <v>2057</v>
      </c>
      <c r="C48" s="18">
        <v>1</v>
      </c>
      <c r="D48" s="18">
        <v>28.063013698630137</v>
      </c>
      <c r="E48" s="18">
        <v>187</v>
      </c>
      <c r="F48" s="18">
        <v>3</v>
      </c>
      <c r="G48" s="18">
        <v>4</v>
      </c>
      <c r="H48" s="18">
        <v>3</v>
      </c>
      <c r="I48" s="18" t="s">
        <v>318</v>
      </c>
      <c r="J48" s="18" t="s">
        <v>320</v>
      </c>
      <c r="K48" s="18" t="s">
        <v>322</v>
      </c>
      <c r="L48" s="18" t="s">
        <v>324</v>
      </c>
      <c r="M48" s="18" t="s">
        <v>54</v>
      </c>
      <c r="N48" s="60" t="s">
        <v>327</v>
      </c>
      <c r="O48" s="60" t="s">
        <v>329</v>
      </c>
      <c r="P48" s="60" t="s">
        <v>331</v>
      </c>
      <c r="Q48" s="60">
        <v>6</v>
      </c>
      <c r="R48" s="60">
        <v>13</v>
      </c>
    </row>
    <row r="49" spans="1:18" ht="14.25" customHeight="1" x14ac:dyDescent="0.2">
      <c r="A49" s="18" t="s">
        <v>334</v>
      </c>
      <c r="B49" s="18">
        <v>2239</v>
      </c>
      <c r="C49" s="18">
        <v>1</v>
      </c>
      <c r="D49" s="18">
        <v>43.279452054794518</v>
      </c>
      <c r="E49" s="18">
        <v>36</v>
      </c>
      <c r="F49" s="18">
        <v>4</v>
      </c>
      <c r="G49" s="18">
        <v>2</v>
      </c>
      <c r="H49" s="18">
        <v>6</v>
      </c>
      <c r="I49" s="18" t="s">
        <v>326</v>
      </c>
      <c r="J49" s="18" t="s">
        <v>5104</v>
      </c>
      <c r="K49" s="18" t="s">
        <v>5105</v>
      </c>
      <c r="L49" s="18" t="s">
        <v>5106</v>
      </c>
      <c r="M49" s="18" t="s">
        <v>5107</v>
      </c>
      <c r="N49" s="60">
        <v>-99</v>
      </c>
      <c r="O49" s="60">
        <v>-99</v>
      </c>
      <c r="P49" s="60">
        <v>-99</v>
      </c>
      <c r="Q49" s="60">
        <v>-99</v>
      </c>
      <c r="R49" s="60">
        <v>-99</v>
      </c>
    </row>
    <row r="50" spans="1:18" ht="14.25" customHeight="1" x14ac:dyDescent="0.2">
      <c r="A50" s="18" t="s">
        <v>335</v>
      </c>
      <c r="B50" s="18">
        <v>1511</v>
      </c>
      <c r="C50" s="18">
        <v>1</v>
      </c>
      <c r="D50" s="18">
        <v>28.104109589041094</v>
      </c>
      <c r="E50" s="18">
        <v>185</v>
      </c>
      <c r="F50" s="18">
        <v>3</v>
      </c>
      <c r="G50" s="18">
        <v>8</v>
      </c>
      <c r="H50" s="18">
        <v>2</v>
      </c>
      <c r="N50" s="60" t="s">
        <v>337</v>
      </c>
      <c r="O50" s="60" t="s">
        <v>339</v>
      </c>
      <c r="P50" s="60" t="s">
        <v>341</v>
      </c>
      <c r="Q50" s="60" t="s">
        <v>343</v>
      </c>
      <c r="R50" s="60" t="s">
        <v>345</v>
      </c>
    </row>
    <row r="51" spans="1:18" ht="14.25" customHeight="1" x14ac:dyDescent="0.2">
      <c r="A51" s="18" t="s">
        <v>346</v>
      </c>
      <c r="B51" s="18">
        <v>1923</v>
      </c>
      <c r="C51" s="18">
        <v>1</v>
      </c>
      <c r="D51" s="18">
        <v>30.482191780821918</v>
      </c>
      <c r="E51" s="18">
        <v>9</v>
      </c>
      <c r="F51" s="18">
        <v>3</v>
      </c>
      <c r="G51" s="18">
        <v>4</v>
      </c>
      <c r="H51" s="18">
        <v>3</v>
      </c>
      <c r="I51" s="18" t="s">
        <v>336</v>
      </c>
      <c r="J51" s="18" t="s">
        <v>338</v>
      </c>
      <c r="K51" s="18" t="s">
        <v>340</v>
      </c>
      <c r="L51" s="18" t="s">
        <v>342</v>
      </c>
      <c r="M51" s="18" t="s">
        <v>344</v>
      </c>
      <c r="N51" s="60">
        <v>6</v>
      </c>
      <c r="O51" s="60">
        <v>-999</v>
      </c>
      <c r="P51" s="60" t="s">
        <v>350</v>
      </c>
      <c r="Q51" s="60">
        <v>6</v>
      </c>
      <c r="R51" s="60" t="s">
        <v>101</v>
      </c>
    </row>
    <row r="52" spans="1:18" ht="14.25" customHeight="1" x14ac:dyDescent="0.2">
      <c r="A52" s="18" t="s">
        <v>353</v>
      </c>
      <c r="B52" s="18">
        <v>359</v>
      </c>
      <c r="C52" s="18">
        <v>0</v>
      </c>
      <c r="D52" s="18">
        <v>30.991780821917807</v>
      </c>
      <c r="E52" s="18">
        <v>67</v>
      </c>
      <c r="F52" s="18">
        <v>5</v>
      </c>
      <c r="G52" s="18">
        <v>1</v>
      </c>
      <c r="H52" s="18">
        <v>8</v>
      </c>
      <c r="I52" s="18" t="s">
        <v>347</v>
      </c>
      <c r="J52" s="18" t="s">
        <v>2271</v>
      </c>
      <c r="K52" s="18" t="s">
        <v>5108</v>
      </c>
      <c r="L52" s="18" t="s">
        <v>5109</v>
      </c>
      <c r="M52" s="18" t="s">
        <v>5110</v>
      </c>
      <c r="N52" s="60">
        <v>-99</v>
      </c>
      <c r="O52" s="60">
        <v>-99</v>
      </c>
      <c r="P52" s="60">
        <v>-99</v>
      </c>
      <c r="Q52" s="60">
        <v>-99</v>
      </c>
      <c r="R52" s="60">
        <v>-99</v>
      </c>
    </row>
    <row r="53" spans="1:18" ht="14.25" customHeight="1" x14ac:dyDescent="0.2">
      <c r="A53" s="18" t="s">
        <v>354</v>
      </c>
      <c r="B53" s="18">
        <v>1616</v>
      </c>
      <c r="C53" s="18">
        <v>1</v>
      </c>
      <c r="D53" s="18">
        <v>34.42739726027397</v>
      </c>
      <c r="E53" s="18">
        <v>185</v>
      </c>
      <c r="F53" s="18">
        <v>3</v>
      </c>
      <c r="G53" s="18">
        <v>3</v>
      </c>
      <c r="H53" s="18">
        <v>4</v>
      </c>
      <c r="I53" s="18" t="s">
        <v>54</v>
      </c>
      <c r="J53" s="18" t="s">
        <v>54</v>
      </c>
      <c r="K53" s="18" t="s">
        <v>54</v>
      </c>
      <c r="L53" s="18" t="s">
        <v>54</v>
      </c>
      <c r="M53" s="18" t="s">
        <v>54</v>
      </c>
      <c r="N53" s="60" t="s">
        <v>356</v>
      </c>
      <c r="O53" s="60">
        <v>2</v>
      </c>
      <c r="P53" s="60">
        <v>2</v>
      </c>
      <c r="Q53" s="60" t="s">
        <v>101</v>
      </c>
      <c r="R53" s="60">
        <v>13</v>
      </c>
    </row>
    <row r="54" spans="1:18" ht="14.25" customHeight="1" x14ac:dyDescent="0.2">
      <c r="A54" s="18" t="s">
        <v>361</v>
      </c>
      <c r="B54" s="18">
        <v>1073</v>
      </c>
      <c r="C54" s="18">
        <v>1</v>
      </c>
      <c r="D54" s="18">
        <v>64.134246575342459</v>
      </c>
      <c r="E54" s="18">
        <v>187</v>
      </c>
      <c r="F54" s="18">
        <v>5</v>
      </c>
      <c r="G54" s="18">
        <v>10</v>
      </c>
      <c r="H54" s="18">
        <v>10</v>
      </c>
      <c r="I54" s="18" t="s">
        <v>355</v>
      </c>
      <c r="J54" s="18" t="s">
        <v>357</v>
      </c>
      <c r="K54" s="18" t="s">
        <v>358</v>
      </c>
      <c r="L54" s="18" t="s">
        <v>359</v>
      </c>
      <c r="M54" s="18" t="s">
        <v>360</v>
      </c>
      <c r="N54" s="60" t="s">
        <v>363</v>
      </c>
      <c r="O54" s="60">
        <v>2</v>
      </c>
      <c r="P54" s="60">
        <v>-999</v>
      </c>
      <c r="Q54" s="60" t="s">
        <v>101</v>
      </c>
      <c r="R54" s="60">
        <v>8</v>
      </c>
    </row>
    <row r="55" spans="1:18" ht="14.25" customHeight="1" x14ac:dyDescent="0.2">
      <c r="A55" s="18" t="s">
        <v>368</v>
      </c>
      <c r="B55" s="18">
        <v>1006</v>
      </c>
      <c r="C55" s="18">
        <v>0</v>
      </c>
      <c r="D55" s="18">
        <v>31.19178082191781</v>
      </c>
      <c r="E55" s="18">
        <v>-9</v>
      </c>
      <c r="F55" s="18">
        <v>-9</v>
      </c>
      <c r="G55" s="18">
        <v>-9</v>
      </c>
      <c r="H55" s="18">
        <v>-9</v>
      </c>
      <c r="I55" s="18" t="s">
        <v>362</v>
      </c>
      <c r="J55" s="18" t="s">
        <v>5111</v>
      </c>
      <c r="K55" s="18" t="s">
        <v>3057</v>
      </c>
      <c r="L55" s="18" t="s">
        <v>5112</v>
      </c>
      <c r="M55" s="18" t="s">
        <v>5113</v>
      </c>
      <c r="N55" s="60" t="s">
        <v>278</v>
      </c>
      <c r="O55" s="60">
        <v>1</v>
      </c>
      <c r="P55" s="60">
        <v>2</v>
      </c>
      <c r="Q55" s="60" t="s">
        <v>101</v>
      </c>
      <c r="R55" s="60" t="s">
        <v>374</v>
      </c>
    </row>
    <row r="56" spans="1:18" ht="14.25" customHeight="1" x14ac:dyDescent="0.2">
      <c r="A56" s="18" t="s">
        <v>375</v>
      </c>
      <c r="B56" s="18">
        <v>228</v>
      </c>
      <c r="C56" s="18">
        <v>1</v>
      </c>
      <c r="D56" s="18">
        <v>50.180821917808217</v>
      </c>
      <c r="E56" s="18">
        <v>123</v>
      </c>
      <c r="F56" s="18">
        <v>5</v>
      </c>
      <c r="G56" s="18">
        <v>12</v>
      </c>
      <c r="H56" s="18">
        <v>10</v>
      </c>
      <c r="I56" s="18" t="s">
        <v>369</v>
      </c>
      <c r="J56" s="18" t="s">
        <v>370</v>
      </c>
      <c r="K56" s="18" t="s">
        <v>371</v>
      </c>
      <c r="L56" s="18" t="s">
        <v>372</v>
      </c>
      <c r="M56" s="18" t="s">
        <v>373</v>
      </c>
      <c r="N56" s="60">
        <v>-999</v>
      </c>
      <c r="O56" s="60">
        <v>-999</v>
      </c>
      <c r="P56" s="60">
        <v>1</v>
      </c>
      <c r="Q56" s="60" t="s">
        <v>101</v>
      </c>
      <c r="R56" s="60">
        <v>13</v>
      </c>
    </row>
    <row r="57" spans="1:18" ht="14.25" customHeight="1" x14ac:dyDescent="0.2">
      <c r="A57" s="18" t="s">
        <v>381</v>
      </c>
      <c r="B57" s="18">
        <v>269</v>
      </c>
      <c r="C57" s="18">
        <v>1</v>
      </c>
      <c r="D57" s="18">
        <v>53.832876712328769</v>
      </c>
      <c r="E57" s="18">
        <v>67</v>
      </c>
      <c r="F57" s="18">
        <v>4</v>
      </c>
      <c r="G57" s="18">
        <v>7</v>
      </c>
      <c r="H57" s="18">
        <v>10</v>
      </c>
      <c r="I57" s="18" t="s">
        <v>376</v>
      </c>
      <c r="J57" s="18" t="s">
        <v>376</v>
      </c>
      <c r="K57" s="18" t="s">
        <v>5114</v>
      </c>
      <c r="L57" s="18" t="s">
        <v>5115</v>
      </c>
      <c r="M57" s="18" t="s">
        <v>5116</v>
      </c>
      <c r="N57" s="60">
        <v>-999</v>
      </c>
      <c r="O57" s="60">
        <v>-999</v>
      </c>
      <c r="P57" s="60">
        <v>-99</v>
      </c>
      <c r="Q57" s="60" t="s">
        <v>152</v>
      </c>
      <c r="R57" s="60">
        <v>-99</v>
      </c>
    </row>
    <row r="58" spans="1:18" ht="14.25" customHeight="1" x14ac:dyDescent="0.2">
      <c r="A58" s="18" t="s">
        <v>385</v>
      </c>
      <c r="B58" s="18">
        <v>370</v>
      </c>
      <c r="C58" s="18">
        <v>0</v>
      </c>
      <c r="D58" s="18">
        <v>29.221917808219178</v>
      </c>
      <c r="E58" s="18">
        <v>65</v>
      </c>
      <c r="F58" s="18">
        <v>6</v>
      </c>
      <c r="G58" s="18">
        <v>1</v>
      </c>
      <c r="H58" s="18">
        <v>11</v>
      </c>
      <c r="I58" s="18" t="s">
        <v>382</v>
      </c>
      <c r="J58" s="18" t="s">
        <v>2270</v>
      </c>
      <c r="K58" s="18" t="s">
        <v>54</v>
      </c>
      <c r="L58" s="18" t="s">
        <v>5117</v>
      </c>
      <c r="M58" s="18" t="s">
        <v>54</v>
      </c>
      <c r="N58" s="60" t="s">
        <v>387</v>
      </c>
      <c r="O58" s="60" t="s">
        <v>389</v>
      </c>
      <c r="P58" s="60" t="s">
        <v>391</v>
      </c>
      <c r="Q58" s="60" t="s">
        <v>101</v>
      </c>
      <c r="R58" s="60">
        <v>12</v>
      </c>
    </row>
    <row r="59" spans="1:18" ht="14.25" customHeight="1" x14ac:dyDescent="0.2">
      <c r="A59" s="18" t="s">
        <v>394</v>
      </c>
      <c r="B59" s="18">
        <v>1994</v>
      </c>
      <c r="C59" s="18">
        <v>1</v>
      </c>
      <c r="D59" s="18">
        <v>49.791780821917811</v>
      </c>
      <c r="E59" s="18">
        <v>185</v>
      </c>
      <c r="F59" s="18">
        <v>4</v>
      </c>
      <c r="G59" s="18">
        <v>11</v>
      </c>
      <c r="H59" s="18">
        <v>8</v>
      </c>
      <c r="I59" s="18" t="s">
        <v>386</v>
      </c>
      <c r="J59" s="18" t="s">
        <v>388</v>
      </c>
      <c r="K59" s="18" t="s">
        <v>390</v>
      </c>
      <c r="L59" s="18" t="s">
        <v>392</v>
      </c>
      <c r="M59" s="18" t="s">
        <v>393</v>
      </c>
      <c r="N59" s="60">
        <v>2</v>
      </c>
      <c r="O59" s="60" t="s">
        <v>397</v>
      </c>
      <c r="P59" s="60" t="s">
        <v>399</v>
      </c>
      <c r="Q59" s="60" t="s">
        <v>401</v>
      </c>
      <c r="R59" s="60">
        <v>7</v>
      </c>
    </row>
    <row r="60" spans="1:18" ht="14.25" customHeight="1" x14ac:dyDescent="0.2">
      <c r="A60" s="18" t="s">
        <v>403</v>
      </c>
      <c r="B60" s="18">
        <v>1563</v>
      </c>
      <c r="C60" s="18">
        <v>0</v>
      </c>
      <c r="D60" s="18">
        <v>24.682191780821917</v>
      </c>
      <c r="E60" s="18">
        <v>185</v>
      </c>
      <c r="F60" s="18">
        <v>3</v>
      </c>
      <c r="G60" s="18">
        <v>5</v>
      </c>
      <c r="H60" s="18">
        <v>10</v>
      </c>
      <c r="I60" s="18" t="s">
        <v>395</v>
      </c>
      <c r="J60" s="18" t="s">
        <v>396</v>
      </c>
      <c r="K60" s="18" t="s">
        <v>398</v>
      </c>
      <c r="L60" s="18" t="s">
        <v>400</v>
      </c>
      <c r="M60" s="18" t="s">
        <v>402</v>
      </c>
      <c r="N60" s="60" t="s">
        <v>405</v>
      </c>
      <c r="O60" s="60" t="s">
        <v>407</v>
      </c>
      <c r="P60" s="60" t="s">
        <v>409</v>
      </c>
      <c r="Q60" s="60" t="s">
        <v>411</v>
      </c>
      <c r="R60" s="60" t="s">
        <v>413</v>
      </c>
    </row>
    <row r="61" spans="1:18" ht="14.25" customHeight="1" x14ac:dyDescent="0.2">
      <c r="A61" s="18" t="s">
        <v>414</v>
      </c>
      <c r="B61" s="18">
        <v>1796</v>
      </c>
      <c r="C61" s="18">
        <v>1</v>
      </c>
      <c r="D61" s="18">
        <v>36.80821917808219</v>
      </c>
      <c r="E61" s="18">
        <v>136</v>
      </c>
      <c r="F61" s="18">
        <v>3</v>
      </c>
      <c r="G61" s="18">
        <v>3</v>
      </c>
      <c r="H61" s="18">
        <v>9</v>
      </c>
      <c r="I61" s="18" t="s">
        <v>404</v>
      </c>
      <c r="J61" s="18" t="s">
        <v>406</v>
      </c>
      <c r="K61" s="18" t="s">
        <v>408</v>
      </c>
      <c r="L61" s="18" t="s">
        <v>410</v>
      </c>
      <c r="M61" s="18" t="s">
        <v>412</v>
      </c>
      <c r="N61" s="60" t="s">
        <v>416</v>
      </c>
      <c r="O61" s="60">
        <v>1</v>
      </c>
      <c r="P61" s="60">
        <v>3</v>
      </c>
      <c r="Q61" s="60" t="s">
        <v>101</v>
      </c>
      <c r="R61" s="60" t="s">
        <v>421</v>
      </c>
    </row>
    <row r="62" spans="1:18" ht="14.25" customHeight="1" x14ac:dyDescent="0.2">
      <c r="A62" s="18" t="s">
        <v>422</v>
      </c>
      <c r="B62" s="18">
        <v>1807</v>
      </c>
      <c r="C62" s="18">
        <v>1</v>
      </c>
      <c r="D62" s="18">
        <v>26.493150684931507</v>
      </c>
      <c r="E62" s="18">
        <v>187</v>
      </c>
      <c r="F62" s="18">
        <v>4</v>
      </c>
      <c r="G62" s="18">
        <v>11</v>
      </c>
      <c r="H62" s="18">
        <v>5</v>
      </c>
      <c r="I62" s="18" t="s">
        <v>415</v>
      </c>
      <c r="J62" s="18" t="s">
        <v>417</v>
      </c>
      <c r="K62" s="18" t="s">
        <v>418</v>
      </c>
      <c r="L62" s="18" t="s">
        <v>419</v>
      </c>
      <c r="M62" s="18" t="s">
        <v>420</v>
      </c>
      <c r="N62" s="60" t="s">
        <v>424</v>
      </c>
      <c r="O62" s="60" t="s">
        <v>426</v>
      </c>
      <c r="P62" s="60">
        <v>-99</v>
      </c>
      <c r="Q62" s="60" t="s">
        <v>101</v>
      </c>
      <c r="R62" s="60" t="s">
        <v>429</v>
      </c>
    </row>
    <row r="63" spans="1:18" ht="14.25" customHeight="1" x14ac:dyDescent="0.2">
      <c r="A63" s="18" t="s">
        <v>430</v>
      </c>
      <c r="B63" s="18">
        <v>1236</v>
      </c>
      <c r="C63" s="18">
        <v>1</v>
      </c>
      <c r="D63" s="18">
        <v>44.509589041095893</v>
      </c>
      <c r="E63" s="18">
        <v>185</v>
      </c>
      <c r="F63" s="18">
        <v>3</v>
      </c>
      <c r="G63" s="18">
        <v>6</v>
      </c>
      <c r="H63" s="18">
        <v>3</v>
      </c>
      <c r="I63" s="18" t="s">
        <v>423</v>
      </c>
      <c r="J63" s="18" t="s">
        <v>425</v>
      </c>
      <c r="K63" s="18" t="s">
        <v>54</v>
      </c>
      <c r="L63" s="18" t="s">
        <v>427</v>
      </c>
      <c r="M63" s="18" t="s">
        <v>428</v>
      </c>
      <c r="N63" s="60">
        <v>-99</v>
      </c>
      <c r="O63" s="60">
        <v>-99</v>
      </c>
      <c r="P63" s="60">
        <v>-99</v>
      </c>
      <c r="Q63" s="60">
        <v>-99</v>
      </c>
      <c r="R63" s="60">
        <v>-99</v>
      </c>
    </row>
    <row r="64" spans="1:18" ht="14.25" customHeight="1" x14ac:dyDescent="0.2">
      <c r="A64" s="18" t="s">
        <v>431</v>
      </c>
      <c r="B64" s="18">
        <v>1533</v>
      </c>
      <c r="C64" s="18">
        <v>1</v>
      </c>
      <c r="D64" s="18">
        <v>28.205479452054796</v>
      </c>
      <c r="E64" s="18">
        <v>185</v>
      </c>
      <c r="F64" s="18">
        <v>3</v>
      </c>
      <c r="G64" s="18">
        <v>3</v>
      </c>
      <c r="H64" s="18">
        <v>1</v>
      </c>
      <c r="I64" s="18" t="s">
        <v>54</v>
      </c>
      <c r="J64" s="18" t="s">
        <v>54</v>
      </c>
      <c r="K64" s="18" t="s">
        <v>54</v>
      </c>
      <c r="L64" s="18" t="s">
        <v>54</v>
      </c>
      <c r="M64" s="18" t="s">
        <v>54</v>
      </c>
      <c r="N64" s="60" t="s">
        <v>433</v>
      </c>
      <c r="O64" s="60">
        <v>1</v>
      </c>
      <c r="P64" s="60">
        <v>10</v>
      </c>
      <c r="Q64" s="60" t="s">
        <v>101</v>
      </c>
      <c r="R64" s="60">
        <v>7</v>
      </c>
    </row>
    <row r="65" spans="1:18" ht="14.25" customHeight="1" x14ac:dyDescent="0.2">
      <c r="A65" s="18" t="s">
        <v>438</v>
      </c>
      <c r="B65" s="18">
        <v>452</v>
      </c>
      <c r="C65" s="18">
        <v>4</v>
      </c>
      <c r="D65" s="18">
        <v>64.142465753424659</v>
      </c>
      <c r="E65" s="18">
        <v>75</v>
      </c>
      <c r="F65" s="18">
        <v>5</v>
      </c>
      <c r="G65" s="18">
        <v>4</v>
      </c>
      <c r="H65" s="18">
        <v>8</v>
      </c>
      <c r="I65" s="18" t="s">
        <v>432</v>
      </c>
      <c r="J65" s="18" t="s">
        <v>434</v>
      </c>
      <c r="K65" s="18" t="s">
        <v>435</v>
      </c>
      <c r="L65" s="18" t="s">
        <v>436</v>
      </c>
      <c r="M65" s="18" t="s">
        <v>437</v>
      </c>
      <c r="N65" s="60" t="s">
        <v>440</v>
      </c>
      <c r="O65" s="60" t="s">
        <v>442</v>
      </c>
      <c r="P65" s="60" t="s">
        <v>115</v>
      </c>
      <c r="Q65" s="60" t="s">
        <v>152</v>
      </c>
      <c r="R65" s="60" t="s">
        <v>133</v>
      </c>
    </row>
    <row r="66" spans="1:18" ht="14.25" customHeight="1" x14ac:dyDescent="0.2">
      <c r="A66" s="18" t="s">
        <v>446</v>
      </c>
      <c r="B66" s="18">
        <v>3045</v>
      </c>
      <c r="C66" s="18">
        <v>1</v>
      </c>
      <c r="D66" s="18">
        <v>27.832876712328765</v>
      </c>
      <c r="E66" s="18">
        <v>185</v>
      </c>
      <c r="F66" s="18">
        <v>3</v>
      </c>
      <c r="G66" s="18">
        <v>11</v>
      </c>
      <c r="H66" s="18">
        <v>2</v>
      </c>
      <c r="I66" s="18" t="s">
        <v>439</v>
      </c>
      <c r="J66" s="18" t="s">
        <v>441</v>
      </c>
      <c r="K66" s="18" t="s">
        <v>443</v>
      </c>
      <c r="L66" s="18" t="s">
        <v>444</v>
      </c>
      <c r="M66" s="18" t="s">
        <v>445</v>
      </c>
      <c r="N66" s="60" t="s">
        <v>448</v>
      </c>
      <c r="O66" s="60" t="s">
        <v>450</v>
      </c>
      <c r="P66" s="60" t="s">
        <v>452</v>
      </c>
      <c r="Q66" s="60" t="s">
        <v>80</v>
      </c>
      <c r="R66" s="60">
        <v>13</v>
      </c>
    </row>
    <row r="67" spans="1:18" ht="14.25" customHeight="1" x14ac:dyDescent="0.2">
      <c r="A67" s="18" t="s">
        <v>455</v>
      </c>
      <c r="B67" s="18">
        <v>1155</v>
      </c>
      <c r="C67" s="18">
        <v>1</v>
      </c>
      <c r="D67" s="18">
        <v>32.805479452054797</v>
      </c>
      <c r="E67" s="18">
        <v>187</v>
      </c>
      <c r="F67" s="18">
        <v>3</v>
      </c>
      <c r="G67" s="18">
        <v>12</v>
      </c>
      <c r="H67" s="18">
        <v>2</v>
      </c>
      <c r="I67" s="18" t="s">
        <v>447</v>
      </c>
      <c r="J67" s="18" t="s">
        <v>449</v>
      </c>
      <c r="K67" s="18" t="s">
        <v>451</v>
      </c>
      <c r="L67" s="18" t="s">
        <v>453</v>
      </c>
      <c r="M67" s="18" t="s">
        <v>454</v>
      </c>
      <c r="N67" s="60" t="s">
        <v>159</v>
      </c>
      <c r="O67" s="60" t="s">
        <v>458</v>
      </c>
      <c r="P67" s="60" t="s">
        <v>460</v>
      </c>
      <c r="Q67" s="60" t="s">
        <v>101</v>
      </c>
      <c r="R67" s="60">
        <v>8</v>
      </c>
    </row>
    <row r="68" spans="1:18" ht="14.25" customHeight="1" x14ac:dyDescent="0.2">
      <c r="A68" s="18" t="s">
        <v>463</v>
      </c>
      <c r="B68" s="18">
        <v>568</v>
      </c>
      <c r="C68" s="18">
        <v>0</v>
      </c>
      <c r="D68" s="18">
        <v>31.005479452054793</v>
      </c>
      <c r="E68" s="18">
        <v>185</v>
      </c>
      <c r="F68" s="18">
        <v>4</v>
      </c>
      <c r="G68" s="18">
        <v>11</v>
      </c>
      <c r="H68" s="18">
        <v>4</v>
      </c>
      <c r="I68" s="18" t="s">
        <v>456</v>
      </c>
      <c r="J68" s="18" t="s">
        <v>457</v>
      </c>
      <c r="K68" s="18" t="s">
        <v>459</v>
      </c>
      <c r="L68" s="18" t="s">
        <v>461</v>
      </c>
      <c r="M68" s="18" t="s">
        <v>462</v>
      </c>
      <c r="N68" s="60" t="s">
        <v>465</v>
      </c>
      <c r="O68" s="60" t="s">
        <v>467</v>
      </c>
      <c r="P68" s="60" t="s">
        <v>350</v>
      </c>
      <c r="Q68" s="60" t="s">
        <v>101</v>
      </c>
      <c r="R68" s="60" t="s">
        <v>471</v>
      </c>
    </row>
    <row r="69" spans="1:18" ht="14.25" customHeight="1" x14ac:dyDescent="0.2">
      <c r="A69" s="18" t="s">
        <v>472</v>
      </c>
      <c r="B69" s="18">
        <v>1721</v>
      </c>
      <c r="C69" s="18">
        <v>1</v>
      </c>
      <c r="D69" s="18">
        <v>38.273972602739725</v>
      </c>
      <c r="E69" s="18">
        <v>185</v>
      </c>
      <c r="F69" s="18">
        <v>6</v>
      </c>
      <c r="G69" s="18">
        <v>2</v>
      </c>
      <c r="H69" s="18">
        <v>5</v>
      </c>
      <c r="I69" s="18" t="s">
        <v>464</v>
      </c>
      <c r="J69" s="18" t="s">
        <v>466</v>
      </c>
      <c r="K69" s="18" t="s">
        <v>468</v>
      </c>
      <c r="L69" s="18" t="s">
        <v>469</v>
      </c>
      <c r="M69" s="18" t="s">
        <v>470</v>
      </c>
      <c r="N69" s="60" t="s">
        <v>474</v>
      </c>
      <c r="O69" s="60" t="s">
        <v>476</v>
      </c>
      <c r="P69" s="60" t="s">
        <v>478</v>
      </c>
      <c r="Q69" s="60">
        <v>-99</v>
      </c>
      <c r="R69" s="60">
        <v>-99</v>
      </c>
    </row>
    <row r="70" spans="1:18" ht="14.25" customHeight="1" x14ac:dyDescent="0.2">
      <c r="A70" s="18" t="s">
        <v>479</v>
      </c>
      <c r="B70" s="18">
        <v>1723</v>
      </c>
      <c r="C70" s="18">
        <v>1</v>
      </c>
      <c r="D70" s="18">
        <v>32.682191780821917</v>
      </c>
      <c r="E70" s="18">
        <v>122</v>
      </c>
      <c r="F70" s="18">
        <v>4</v>
      </c>
      <c r="G70" s="18">
        <v>2</v>
      </c>
      <c r="H70" s="18">
        <v>1</v>
      </c>
      <c r="I70" s="18" t="s">
        <v>473</v>
      </c>
      <c r="J70" s="18" t="s">
        <v>5118</v>
      </c>
      <c r="K70" s="18" t="s">
        <v>5119</v>
      </c>
      <c r="L70" s="18" t="s">
        <v>54</v>
      </c>
      <c r="M70" s="18" t="s">
        <v>54</v>
      </c>
      <c r="N70" s="60" t="s">
        <v>173</v>
      </c>
      <c r="O70" s="60" t="s">
        <v>482</v>
      </c>
      <c r="P70" s="60" t="s">
        <v>484</v>
      </c>
      <c r="Q70" s="60" t="s">
        <v>486</v>
      </c>
      <c r="R70" s="60">
        <v>8</v>
      </c>
    </row>
    <row r="71" spans="1:18" ht="14.25" customHeight="1" x14ac:dyDescent="0.2">
      <c r="A71" s="18" t="s">
        <v>488</v>
      </c>
      <c r="B71" s="18">
        <v>1909</v>
      </c>
      <c r="C71" s="18">
        <v>1</v>
      </c>
      <c r="D71" s="18">
        <v>22.531506849315068</v>
      </c>
      <c r="E71" s="18">
        <v>185</v>
      </c>
      <c r="F71" s="18">
        <v>4</v>
      </c>
      <c r="G71" s="18">
        <v>11</v>
      </c>
      <c r="H71" s="18">
        <v>4</v>
      </c>
      <c r="I71" s="18" t="s">
        <v>480</v>
      </c>
      <c r="J71" s="18" t="s">
        <v>481</v>
      </c>
      <c r="K71" s="18" t="s">
        <v>483</v>
      </c>
      <c r="L71" s="18" t="s">
        <v>485</v>
      </c>
      <c r="M71" s="18" t="s">
        <v>487</v>
      </c>
      <c r="N71" s="60" t="s">
        <v>490</v>
      </c>
      <c r="O71" s="60" t="s">
        <v>493</v>
      </c>
      <c r="P71" s="60">
        <v>2</v>
      </c>
      <c r="Q71" s="60" t="s">
        <v>496</v>
      </c>
      <c r="R71" s="60">
        <v>6</v>
      </c>
    </row>
    <row r="72" spans="1:18" ht="14.25" customHeight="1" x14ac:dyDescent="0.2">
      <c r="A72" s="18" t="s">
        <v>498</v>
      </c>
      <c r="B72" s="18">
        <v>366</v>
      </c>
      <c r="C72" s="18">
        <v>1</v>
      </c>
      <c r="D72" s="18">
        <v>24.665753424657535</v>
      </c>
      <c r="E72" s="18">
        <v>185</v>
      </c>
      <c r="F72" s="18">
        <v>4</v>
      </c>
      <c r="G72" s="18">
        <v>3</v>
      </c>
      <c r="H72" s="18">
        <v>3</v>
      </c>
      <c r="I72" s="18" t="s">
        <v>489</v>
      </c>
      <c r="J72" s="18" t="s">
        <v>492</v>
      </c>
      <c r="K72" s="18" t="s">
        <v>494</v>
      </c>
      <c r="L72" s="18" t="s">
        <v>495</v>
      </c>
      <c r="M72" s="18" t="s">
        <v>497</v>
      </c>
      <c r="N72" s="60" t="s">
        <v>500</v>
      </c>
      <c r="O72" s="60" t="s">
        <v>502</v>
      </c>
      <c r="P72" s="60" t="s">
        <v>504</v>
      </c>
      <c r="Q72" s="60" t="s">
        <v>101</v>
      </c>
      <c r="R72" s="60">
        <v>12</v>
      </c>
    </row>
    <row r="73" spans="1:18" ht="14.25" customHeight="1" x14ac:dyDescent="0.2">
      <c r="A73" s="18" t="s">
        <v>507</v>
      </c>
      <c r="B73" s="18">
        <v>1976</v>
      </c>
      <c r="C73" s="18">
        <v>1</v>
      </c>
      <c r="D73" s="18">
        <v>31.575342465753426</v>
      </c>
      <c r="E73" s="18">
        <v>9</v>
      </c>
      <c r="F73" s="18">
        <v>3</v>
      </c>
      <c r="G73" s="18">
        <v>2</v>
      </c>
      <c r="H73" s="18">
        <v>2</v>
      </c>
      <c r="I73" s="18" t="s">
        <v>499</v>
      </c>
      <c r="J73" s="18" t="s">
        <v>501</v>
      </c>
      <c r="K73" s="18" t="s">
        <v>503</v>
      </c>
      <c r="L73" s="18" t="s">
        <v>505</v>
      </c>
      <c r="M73" s="18" t="s">
        <v>506</v>
      </c>
      <c r="N73" s="60" t="s">
        <v>509</v>
      </c>
      <c r="O73" s="60" t="s">
        <v>511</v>
      </c>
      <c r="P73" s="60">
        <v>-999</v>
      </c>
      <c r="Q73" s="60" t="s">
        <v>70</v>
      </c>
      <c r="R73" s="60">
        <v>13</v>
      </c>
    </row>
    <row r="74" spans="1:18" ht="14.25" customHeight="1" x14ac:dyDescent="0.2">
      <c r="A74" s="18" t="s">
        <v>514</v>
      </c>
      <c r="B74" s="18">
        <v>105</v>
      </c>
      <c r="C74" s="18">
        <v>1</v>
      </c>
      <c r="D74" s="18">
        <v>60.30958904109589</v>
      </c>
      <c r="E74" s="18">
        <v>185</v>
      </c>
      <c r="F74" s="18">
        <v>5</v>
      </c>
      <c r="G74" s="18">
        <v>7</v>
      </c>
      <c r="H74" s="18">
        <v>11</v>
      </c>
      <c r="I74" s="18" t="s">
        <v>508</v>
      </c>
      <c r="J74" s="18" t="s">
        <v>510</v>
      </c>
      <c r="K74" s="18" t="s">
        <v>242</v>
      </c>
      <c r="L74" s="18" t="s">
        <v>512</v>
      </c>
      <c r="M74" s="18" t="s">
        <v>513</v>
      </c>
      <c r="N74" s="60" t="s">
        <v>516</v>
      </c>
      <c r="O74" s="60" t="s">
        <v>301</v>
      </c>
      <c r="P74" s="60" t="s">
        <v>519</v>
      </c>
      <c r="Q74" s="60" t="s">
        <v>199</v>
      </c>
      <c r="R74" s="60">
        <v>6</v>
      </c>
    </row>
    <row r="75" spans="1:18" ht="14.25" customHeight="1" x14ac:dyDescent="0.2">
      <c r="A75" s="18" t="s">
        <v>522</v>
      </c>
      <c r="B75" s="18">
        <v>399</v>
      </c>
      <c r="C75" s="18">
        <v>1</v>
      </c>
      <c r="D75" s="18">
        <v>26.284931506849315</v>
      </c>
      <c r="E75" s="18">
        <v>185</v>
      </c>
      <c r="F75" s="18">
        <v>9</v>
      </c>
      <c r="G75" s="18">
        <v>3</v>
      </c>
      <c r="H75" s="18">
        <v>10</v>
      </c>
      <c r="I75" s="18" t="s">
        <v>515</v>
      </c>
      <c r="J75" s="18" t="s">
        <v>517</v>
      </c>
      <c r="K75" s="18" t="s">
        <v>518</v>
      </c>
      <c r="L75" s="18" t="s">
        <v>520</v>
      </c>
      <c r="M75" s="18" t="s">
        <v>521</v>
      </c>
      <c r="N75" s="60" t="s">
        <v>524</v>
      </c>
      <c r="O75" s="60">
        <v>2</v>
      </c>
      <c r="P75" s="60">
        <v>2</v>
      </c>
      <c r="Q75" s="60" t="s">
        <v>101</v>
      </c>
      <c r="R75" s="60">
        <v>6</v>
      </c>
    </row>
    <row r="76" spans="1:18" ht="14.25" customHeight="1" x14ac:dyDescent="0.2">
      <c r="A76" s="18" t="s">
        <v>529</v>
      </c>
      <c r="B76" s="18">
        <v>746</v>
      </c>
      <c r="C76" s="18">
        <v>1</v>
      </c>
      <c r="D76" s="18">
        <v>26.224657534246575</v>
      </c>
      <c r="E76" s="18">
        <v>67</v>
      </c>
      <c r="F76" s="18">
        <v>9</v>
      </c>
      <c r="G76" s="18">
        <v>1</v>
      </c>
      <c r="H76" s="18">
        <v>9</v>
      </c>
      <c r="I76" s="18" t="s">
        <v>523</v>
      </c>
      <c r="J76" s="18" t="s">
        <v>5120</v>
      </c>
      <c r="K76" s="18" t="s">
        <v>5121</v>
      </c>
      <c r="L76" s="18" t="s">
        <v>5122</v>
      </c>
      <c r="M76" s="18" t="s">
        <v>5123</v>
      </c>
      <c r="N76" s="60" t="s">
        <v>166</v>
      </c>
      <c r="O76" s="60" t="s">
        <v>532</v>
      </c>
      <c r="P76" s="60" t="s">
        <v>534</v>
      </c>
      <c r="Q76" s="60" t="s">
        <v>536</v>
      </c>
      <c r="R76" s="60">
        <v>11</v>
      </c>
    </row>
    <row r="77" spans="1:18" ht="14.25" customHeight="1" x14ac:dyDescent="0.2">
      <c r="A77" s="18" t="s">
        <v>538</v>
      </c>
      <c r="B77" s="18">
        <v>1643</v>
      </c>
      <c r="C77" s="18">
        <v>1</v>
      </c>
      <c r="D77" s="18">
        <v>89.558904109589037</v>
      </c>
      <c r="E77" s="18">
        <v>185</v>
      </c>
      <c r="F77" s="18">
        <v>7</v>
      </c>
      <c r="G77" s="18">
        <v>2</v>
      </c>
      <c r="H77" s="18">
        <v>5</v>
      </c>
      <c r="I77" s="18" t="s">
        <v>530</v>
      </c>
      <c r="J77" s="18" t="s">
        <v>531</v>
      </c>
      <c r="K77" s="18" t="s">
        <v>533</v>
      </c>
      <c r="L77" s="18" t="s">
        <v>535</v>
      </c>
      <c r="M77" s="18" t="s">
        <v>537</v>
      </c>
      <c r="N77" s="60" t="s">
        <v>540</v>
      </c>
      <c r="O77" s="60" t="s">
        <v>542</v>
      </c>
      <c r="P77" s="60" t="s">
        <v>544</v>
      </c>
      <c r="Q77" s="60" t="s">
        <v>101</v>
      </c>
      <c r="R77" s="60">
        <v>13</v>
      </c>
    </row>
    <row r="78" spans="1:18" ht="14.25" customHeight="1" x14ac:dyDescent="0.2">
      <c r="A78" s="18" t="s">
        <v>547</v>
      </c>
      <c r="B78" s="18">
        <v>979</v>
      </c>
      <c r="C78" s="18">
        <v>1</v>
      </c>
      <c r="D78" s="18">
        <v>35.216438356164382</v>
      </c>
      <c r="E78" s="18">
        <v>36</v>
      </c>
      <c r="F78" s="18">
        <v>3</v>
      </c>
      <c r="G78" s="18">
        <v>5</v>
      </c>
      <c r="H78" s="18">
        <v>10</v>
      </c>
      <c r="I78" s="18" t="s">
        <v>539</v>
      </c>
      <c r="J78" s="18" t="s">
        <v>541</v>
      </c>
      <c r="K78" s="18" t="s">
        <v>543</v>
      </c>
      <c r="L78" s="18" t="s">
        <v>545</v>
      </c>
      <c r="M78" s="18" t="s">
        <v>546</v>
      </c>
      <c r="N78" s="60">
        <v>6</v>
      </c>
      <c r="O78" s="60" t="s">
        <v>550</v>
      </c>
      <c r="P78" s="60">
        <v>-999</v>
      </c>
      <c r="Q78" s="60">
        <v>-999</v>
      </c>
      <c r="R78" s="60">
        <v>13</v>
      </c>
    </row>
    <row r="79" spans="1:18" ht="14.25" customHeight="1" x14ac:dyDescent="0.2">
      <c r="A79" s="18" t="s">
        <v>551</v>
      </c>
      <c r="B79" s="18">
        <v>3079</v>
      </c>
      <c r="C79" s="18">
        <v>0</v>
      </c>
      <c r="D79" s="18">
        <v>29.175342465753424</v>
      </c>
      <c r="E79" s="18">
        <v>185</v>
      </c>
      <c r="F79" s="18">
        <v>4</v>
      </c>
      <c r="G79" s="18">
        <v>2</v>
      </c>
      <c r="H79" s="18">
        <v>4</v>
      </c>
      <c r="I79" s="18" t="s">
        <v>548</v>
      </c>
      <c r="J79" s="18" t="s">
        <v>549</v>
      </c>
      <c r="K79" s="18" t="s">
        <v>242</v>
      </c>
      <c r="L79" s="18" t="s">
        <v>513</v>
      </c>
      <c r="M79" s="18" t="s">
        <v>513</v>
      </c>
      <c r="N79" s="60">
        <v>-99</v>
      </c>
      <c r="O79" s="60">
        <v>-99</v>
      </c>
      <c r="P79" s="60">
        <v>-99</v>
      </c>
      <c r="Q79" s="60">
        <v>-99</v>
      </c>
      <c r="R79" s="60">
        <v>-99</v>
      </c>
    </row>
    <row r="80" spans="1:18" ht="14.25" customHeight="1" x14ac:dyDescent="0.2">
      <c r="A80" s="18" t="s">
        <v>552</v>
      </c>
      <c r="B80" s="18">
        <v>1230</v>
      </c>
      <c r="C80" s="18">
        <v>0</v>
      </c>
      <c r="D80" s="18">
        <v>62.167123287671231</v>
      </c>
      <c r="E80" s="18">
        <v>156</v>
      </c>
      <c r="F80" s="18">
        <v>4</v>
      </c>
      <c r="G80" s="18">
        <v>11</v>
      </c>
      <c r="H80" s="18">
        <v>10</v>
      </c>
      <c r="I80" s="18" t="s">
        <v>54</v>
      </c>
      <c r="J80" s="18" t="s">
        <v>54</v>
      </c>
      <c r="K80" s="18" t="s">
        <v>54</v>
      </c>
      <c r="L80" s="18" t="s">
        <v>54</v>
      </c>
      <c r="M80" s="18" t="s">
        <v>54</v>
      </c>
      <c r="N80" s="60" t="s">
        <v>554</v>
      </c>
      <c r="O80" s="60" t="s">
        <v>556</v>
      </c>
      <c r="P80" s="60">
        <v>2</v>
      </c>
      <c r="Q80" s="60" t="s">
        <v>152</v>
      </c>
      <c r="R80" s="60">
        <v>66</v>
      </c>
    </row>
    <row r="81" spans="1:18" ht="14.25" customHeight="1" x14ac:dyDescent="0.2">
      <c r="A81" s="18" t="s">
        <v>560</v>
      </c>
      <c r="B81" s="18">
        <v>1379</v>
      </c>
      <c r="C81" s="18">
        <v>1</v>
      </c>
      <c r="D81" s="18">
        <v>21.997260273972604</v>
      </c>
      <c r="E81" s="18">
        <v>187</v>
      </c>
      <c r="F81" s="18">
        <v>1</v>
      </c>
      <c r="G81" s="18">
        <v>12</v>
      </c>
      <c r="H81" s="18">
        <v>3</v>
      </c>
      <c r="I81" s="18" t="s">
        <v>553</v>
      </c>
      <c r="J81" s="18" t="s">
        <v>555</v>
      </c>
      <c r="K81" s="18" t="s">
        <v>557</v>
      </c>
      <c r="L81" s="18" t="s">
        <v>558</v>
      </c>
      <c r="M81" s="18" t="s">
        <v>559</v>
      </c>
      <c r="N81" s="60" t="s">
        <v>562</v>
      </c>
      <c r="O81" s="60" t="s">
        <v>262</v>
      </c>
      <c r="P81" s="60">
        <v>2</v>
      </c>
      <c r="Q81" s="60" t="s">
        <v>101</v>
      </c>
      <c r="R81" s="60">
        <v>8</v>
      </c>
    </row>
    <row r="82" spans="1:18" ht="14.25" customHeight="1" x14ac:dyDescent="0.2">
      <c r="A82" s="18" t="s">
        <v>567</v>
      </c>
      <c r="B82" s="18">
        <v>2238</v>
      </c>
      <c r="C82" s="18">
        <v>1</v>
      </c>
      <c r="D82" s="18">
        <v>26.591780821917808</v>
      </c>
      <c r="E82" s="18">
        <v>185</v>
      </c>
      <c r="F82" s="18">
        <v>3</v>
      </c>
      <c r="G82" s="18">
        <v>10</v>
      </c>
      <c r="H82" s="18">
        <v>10</v>
      </c>
      <c r="I82" s="18" t="s">
        <v>561</v>
      </c>
      <c r="J82" s="18" t="s">
        <v>563</v>
      </c>
      <c r="K82" s="18" t="s">
        <v>564</v>
      </c>
      <c r="L82" s="18" t="s">
        <v>565</v>
      </c>
      <c r="M82" s="18" t="s">
        <v>566</v>
      </c>
      <c r="N82" s="60">
        <v>-99</v>
      </c>
      <c r="O82" s="60">
        <v>-99</v>
      </c>
      <c r="P82" s="60">
        <v>-99</v>
      </c>
      <c r="Q82" s="60">
        <v>-99</v>
      </c>
      <c r="R82" s="60">
        <v>-99</v>
      </c>
    </row>
    <row r="83" spans="1:18" ht="14.25" customHeight="1" x14ac:dyDescent="0.2">
      <c r="A83" s="18" t="s">
        <v>568</v>
      </c>
      <c r="B83" s="18">
        <v>217</v>
      </c>
      <c r="C83" s="18">
        <v>1</v>
      </c>
      <c r="D83" s="18">
        <v>34.282191780821918</v>
      </c>
      <c r="E83" s="18">
        <v>185</v>
      </c>
      <c r="F83" s="18">
        <v>4</v>
      </c>
      <c r="G83" s="18">
        <v>10</v>
      </c>
      <c r="H83" s="18">
        <v>10</v>
      </c>
      <c r="N83" s="60">
        <v>6</v>
      </c>
      <c r="O83" s="60">
        <v>-999</v>
      </c>
      <c r="P83" s="60" t="s">
        <v>516</v>
      </c>
      <c r="Q83" s="60">
        <v>-99</v>
      </c>
      <c r="R83" s="60">
        <v>-99</v>
      </c>
    </row>
    <row r="84" spans="1:18" ht="14.25" customHeight="1" x14ac:dyDescent="0.2">
      <c r="A84" s="18" t="s">
        <v>572</v>
      </c>
      <c r="B84" s="18">
        <v>546</v>
      </c>
      <c r="C84" s="18">
        <v>1</v>
      </c>
      <c r="D84" s="18">
        <v>48.945205479452056</v>
      </c>
      <c r="E84" s="18">
        <v>67</v>
      </c>
      <c r="F84" s="18">
        <v>4</v>
      </c>
      <c r="G84" s="18">
        <v>3</v>
      </c>
      <c r="H84" s="18">
        <v>10</v>
      </c>
      <c r="I84" s="18" t="s">
        <v>569</v>
      </c>
      <c r="J84" s="18" t="s">
        <v>2637</v>
      </c>
      <c r="K84" s="18" t="s">
        <v>5124</v>
      </c>
      <c r="L84" s="18" t="s">
        <v>54</v>
      </c>
      <c r="M84" s="18" t="s">
        <v>54</v>
      </c>
      <c r="N84" s="60">
        <v>-99</v>
      </c>
      <c r="O84" s="60">
        <v>-99</v>
      </c>
      <c r="P84" s="60">
        <v>-99</v>
      </c>
      <c r="Q84" s="60">
        <v>-99</v>
      </c>
      <c r="R84" s="60">
        <v>-99</v>
      </c>
    </row>
    <row r="85" spans="1:18" ht="14.25" customHeight="1" x14ac:dyDescent="0.2">
      <c r="A85" s="18" t="s">
        <v>573</v>
      </c>
      <c r="B85" s="18">
        <v>69</v>
      </c>
      <c r="C85" s="18">
        <v>0</v>
      </c>
      <c r="D85" s="18">
        <v>37.909589041095892</v>
      </c>
      <c r="E85" s="18">
        <v>-9</v>
      </c>
      <c r="F85" s="18">
        <v>-9</v>
      </c>
      <c r="G85" s="18">
        <v>-9</v>
      </c>
      <c r="H85" s="18">
        <v>-9</v>
      </c>
      <c r="N85" s="60">
        <v>6</v>
      </c>
      <c r="O85" s="60" t="s">
        <v>576</v>
      </c>
      <c r="P85" s="60">
        <v>10</v>
      </c>
      <c r="Q85" s="60" t="s">
        <v>199</v>
      </c>
      <c r="R85" s="60">
        <v>2</v>
      </c>
    </row>
    <row r="86" spans="1:18" ht="14.25" customHeight="1" x14ac:dyDescent="0.2">
      <c r="A86" s="18" t="s">
        <v>580</v>
      </c>
      <c r="B86" s="18">
        <v>1754</v>
      </c>
      <c r="C86" s="18">
        <v>1</v>
      </c>
      <c r="D86" s="18">
        <v>56.942465753424656</v>
      </c>
      <c r="E86" s="18">
        <v>75</v>
      </c>
      <c r="F86" s="18">
        <v>4</v>
      </c>
      <c r="G86" s="18">
        <v>4</v>
      </c>
      <c r="H86" s="18">
        <v>6</v>
      </c>
      <c r="I86" s="18" t="s">
        <v>574</v>
      </c>
      <c r="J86" s="18" t="s">
        <v>575</v>
      </c>
      <c r="K86" s="18" t="s">
        <v>577</v>
      </c>
      <c r="L86" s="18" t="s">
        <v>578</v>
      </c>
      <c r="M86" s="18" t="s">
        <v>579</v>
      </c>
      <c r="N86" s="60">
        <v>2</v>
      </c>
      <c r="O86" s="60" t="s">
        <v>291</v>
      </c>
      <c r="P86" s="60">
        <v>2</v>
      </c>
      <c r="Q86" s="60" t="s">
        <v>101</v>
      </c>
      <c r="R86" s="60">
        <v>13</v>
      </c>
    </row>
    <row r="87" spans="1:18" ht="14.25" customHeight="1" x14ac:dyDescent="0.2">
      <c r="A87" s="18" t="s">
        <v>586</v>
      </c>
      <c r="B87" s="18">
        <v>602</v>
      </c>
      <c r="C87" s="18">
        <v>1</v>
      </c>
      <c r="D87" s="18">
        <v>29.405479452054795</v>
      </c>
      <c r="E87" s="18">
        <v>185</v>
      </c>
      <c r="F87" s="18">
        <v>4</v>
      </c>
      <c r="G87" s="18">
        <v>2</v>
      </c>
      <c r="H87" s="18">
        <v>8</v>
      </c>
      <c r="I87" s="18" t="s">
        <v>581</v>
      </c>
      <c r="J87" s="18" t="s">
        <v>582</v>
      </c>
      <c r="K87" s="18" t="s">
        <v>583</v>
      </c>
      <c r="L87" s="18" t="s">
        <v>584</v>
      </c>
      <c r="M87" s="18" t="s">
        <v>585</v>
      </c>
      <c r="N87" s="60" t="s">
        <v>588</v>
      </c>
      <c r="O87" s="60">
        <v>-99</v>
      </c>
      <c r="P87" s="60" t="s">
        <v>117</v>
      </c>
      <c r="Q87" s="60" t="s">
        <v>80</v>
      </c>
      <c r="R87" s="60" t="s">
        <v>593</v>
      </c>
    </row>
    <row r="88" spans="1:18" ht="14.25" customHeight="1" x14ac:dyDescent="0.2">
      <c r="A88" s="18" t="s">
        <v>594</v>
      </c>
      <c r="B88" s="18">
        <v>1142</v>
      </c>
      <c r="C88" s="18">
        <v>0</v>
      </c>
      <c r="D88" s="18">
        <v>40.328767123287669</v>
      </c>
      <c r="E88" s="18">
        <v>187</v>
      </c>
      <c r="F88" s="18">
        <v>4</v>
      </c>
      <c r="G88" s="18">
        <v>12</v>
      </c>
      <c r="H88" s="18">
        <v>5</v>
      </c>
      <c r="I88" s="18" t="s">
        <v>587</v>
      </c>
      <c r="J88" s="18" t="s">
        <v>589</v>
      </c>
      <c r="K88" s="18" t="s">
        <v>590</v>
      </c>
      <c r="L88" s="18" t="s">
        <v>591</v>
      </c>
      <c r="M88" s="18" t="s">
        <v>592</v>
      </c>
      <c r="N88" s="60" t="s">
        <v>504</v>
      </c>
      <c r="O88" s="60" t="s">
        <v>450</v>
      </c>
      <c r="P88" s="60">
        <v>2</v>
      </c>
      <c r="Q88" s="60">
        <v>2</v>
      </c>
      <c r="R88" s="60" t="s">
        <v>600</v>
      </c>
    </row>
    <row r="89" spans="1:18" ht="14.25" customHeight="1" x14ac:dyDescent="0.2">
      <c r="A89" s="18" t="s">
        <v>601</v>
      </c>
      <c r="B89" s="18">
        <v>1035</v>
      </c>
      <c r="C89" s="18">
        <v>1</v>
      </c>
      <c r="D89" s="18">
        <v>45.673972602739724</v>
      </c>
      <c r="E89" s="18">
        <v>67</v>
      </c>
      <c r="F89" s="18">
        <v>4</v>
      </c>
      <c r="G89" s="18">
        <v>3</v>
      </c>
      <c r="H89" s="18">
        <v>3</v>
      </c>
      <c r="I89" s="18" t="s">
        <v>595</v>
      </c>
      <c r="J89" s="18" t="s">
        <v>596</v>
      </c>
      <c r="K89" s="18" t="s">
        <v>597</v>
      </c>
      <c r="L89" s="18" t="s">
        <v>598</v>
      </c>
      <c r="M89" s="18" t="s">
        <v>599</v>
      </c>
      <c r="N89" s="60">
        <v>-99</v>
      </c>
      <c r="O89" s="60" t="s">
        <v>603</v>
      </c>
      <c r="P89" s="60">
        <v>7</v>
      </c>
      <c r="Q89" s="60" t="s">
        <v>152</v>
      </c>
      <c r="R89" s="60">
        <v>-99</v>
      </c>
    </row>
    <row r="90" spans="1:18" ht="14.25" customHeight="1" x14ac:dyDescent="0.2">
      <c r="A90" s="18" t="s">
        <v>606</v>
      </c>
      <c r="B90" s="18">
        <v>1760</v>
      </c>
      <c r="C90" s="18">
        <v>0</v>
      </c>
      <c r="D90" s="18">
        <v>33.504109589041093</v>
      </c>
      <c r="E90" s="18">
        <v>75</v>
      </c>
      <c r="F90" s="18">
        <v>4</v>
      </c>
      <c r="G90" s="18">
        <v>12</v>
      </c>
      <c r="H90" s="18">
        <v>10</v>
      </c>
      <c r="I90" s="18" t="s">
        <v>54</v>
      </c>
      <c r="J90" s="18" t="s">
        <v>602</v>
      </c>
      <c r="K90" s="18" t="s">
        <v>604</v>
      </c>
      <c r="L90" s="18" t="s">
        <v>605</v>
      </c>
      <c r="M90" s="18" t="s">
        <v>54</v>
      </c>
      <c r="N90" s="60" t="s">
        <v>101</v>
      </c>
      <c r="O90" s="60" t="s">
        <v>609</v>
      </c>
      <c r="P90" s="60">
        <v>2</v>
      </c>
      <c r="Q90" s="60" t="s">
        <v>101</v>
      </c>
      <c r="R90" s="60">
        <v>13</v>
      </c>
    </row>
    <row r="91" spans="1:18" ht="14.25" customHeight="1" x14ac:dyDescent="0.2">
      <c r="A91" s="18" t="s">
        <v>613</v>
      </c>
      <c r="B91" s="18">
        <v>538</v>
      </c>
      <c r="C91" s="18">
        <v>1</v>
      </c>
      <c r="D91" s="18">
        <v>76.569863013698637</v>
      </c>
      <c r="E91" s="18">
        <v>185</v>
      </c>
      <c r="F91" s="18">
        <v>7</v>
      </c>
      <c r="G91" s="18">
        <v>8</v>
      </c>
      <c r="H91" s="18">
        <v>10</v>
      </c>
      <c r="I91" s="18" t="s">
        <v>607</v>
      </c>
      <c r="J91" s="18" t="s">
        <v>608</v>
      </c>
      <c r="K91" s="18" t="s">
        <v>610</v>
      </c>
      <c r="L91" s="18" t="s">
        <v>611</v>
      </c>
      <c r="M91" s="18" t="s">
        <v>612</v>
      </c>
      <c r="N91" s="60">
        <v>-99</v>
      </c>
      <c r="O91" s="60" t="s">
        <v>615</v>
      </c>
      <c r="P91" s="60" t="s">
        <v>617</v>
      </c>
      <c r="Q91" s="60" t="s">
        <v>217</v>
      </c>
      <c r="R91" s="60">
        <v>6</v>
      </c>
    </row>
    <row r="92" spans="1:18" ht="14.25" customHeight="1" x14ac:dyDescent="0.2">
      <c r="A92" s="18" t="s">
        <v>620</v>
      </c>
      <c r="B92" s="18">
        <v>1646</v>
      </c>
      <c r="C92" s="18">
        <v>1</v>
      </c>
      <c r="D92" s="18">
        <v>51.276712328767125</v>
      </c>
      <c r="E92" s="18">
        <v>187</v>
      </c>
      <c r="F92" s="18">
        <v>4</v>
      </c>
      <c r="G92" s="18">
        <v>9</v>
      </c>
      <c r="H92" s="18">
        <v>10</v>
      </c>
      <c r="I92" s="18" t="s">
        <v>54</v>
      </c>
      <c r="J92" s="18" t="s">
        <v>614</v>
      </c>
      <c r="K92" s="18" t="s">
        <v>616</v>
      </c>
      <c r="L92" s="18" t="s">
        <v>618</v>
      </c>
      <c r="M92" s="18" t="s">
        <v>619</v>
      </c>
      <c r="N92" s="60">
        <v>-999</v>
      </c>
      <c r="O92" s="60">
        <v>-999</v>
      </c>
      <c r="P92" s="60">
        <v>-999</v>
      </c>
      <c r="Q92" s="60">
        <v>-999</v>
      </c>
      <c r="R92" s="60">
        <v>6</v>
      </c>
    </row>
    <row r="93" spans="1:18" ht="14.25" customHeight="1" x14ac:dyDescent="0.2">
      <c r="A93" s="18" t="s">
        <v>625</v>
      </c>
      <c r="B93" s="18">
        <v>292</v>
      </c>
      <c r="C93" s="18">
        <v>1</v>
      </c>
      <c r="D93" s="18">
        <v>38.556164383561644</v>
      </c>
      <c r="E93" s="18">
        <v>185</v>
      </c>
      <c r="F93" s="18">
        <v>9</v>
      </c>
      <c r="G93" s="18">
        <v>3</v>
      </c>
      <c r="H93" s="18">
        <v>5</v>
      </c>
      <c r="I93" s="18" t="s">
        <v>621</v>
      </c>
      <c r="J93" s="18" t="s">
        <v>622</v>
      </c>
      <c r="K93" s="18" t="s">
        <v>623</v>
      </c>
      <c r="L93" s="18" t="s">
        <v>244</v>
      </c>
      <c r="M93" s="18" t="s">
        <v>624</v>
      </c>
      <c r="N93" s="60" t="s">
        <v>299</v>
      </c>
      <c r="O93" s="60" t="s">
        <v>628</v>
      </c>
      <c r="P93" s="60" t="s">
        <v>630</v>
      </c>
      <c r="Q93" s="60" t="s">
        <v>264</v>
      </c>
      <c r="R93" s="60" t="s">
        <v>633</v>
      </c>
    </row>
    <row r="94" spans="1:18" ht="14.25" customHeight="1" x14ac:dyDescent="0.2">
      <c r="A94" s="18" t="s">
        <v>634</v>
      </c>
      <c r="B94" s="18">
        <v>1771</v>
      </c>
      <c r="C94" s="18">
        <v>1</v>
      </c>
      <c r="D94" s="18">
        <v>24.336986301369862</v>
      </c>
      <c r="E94" s="18">
        <v>185</v>
      </c>
      <c r="F94" s="18">
        <v>3</v>
      </c>
      <c r="G94" s="18">
        <v>5</v>
      </c>
      <c r="H94" s="18">
        <v>5</v>
      </c>
      <c r="I94" s="18" t="s">
        <v>626</v>
      </c>
      <c r="J94" s="18" t="s">
        <v>627</v>
      </c>
      <c r="K94" s="18" t="s">
        <v>629</v>
      </c>
      <c r="L94" s="18" t="s">
        <v>631</v>
      </c>
      <c r="M94" s="18" t="s">
        <v>632</v>
      </c>
      <c r="N94" s="60">
        <v>6</v>
      </c>
      <c r="O94" s="60" t="s">
        <v>321</v>
      </c>
      <c r="P94" s="60">
        <v>2</v>
      </c>
      <c r="Q94" s="60" t="s">
        <v>639</v>
      </c>
      <c r="R94" s="60" t="s">
        <v>641</v>
      </c>
    </row>
    <row r="95" spans="1:18" ht="14.25" customHeight="1" x14ac:dyDescent="0.2">
      <c r="A95" s="18" t="s">
        <v>642</v>
      </c>
      <c r="B95" s="18">
        <v>1412</v>
      </c>
      <c r="C95" s="18">
        <v>1</v>
      </c>
      <c r="D95" s="18">
        <v>24.767123287671232</v>
      </c>
      <c r="E95" s="18">
        <v>185</v>
      </c>
      <c r="F95" s="18">
        <v>3</v>
      </c>
      <c r="G95" s="18">
        <v>5</v>
      </c>
      <c r="H95" s="18">
        <v>4</v>
      </c>
      <c r="I95" s="18" t="s">
        <v>635</v>
      </c>
      <c r="J95" s="18" t="s">
        <v>636</v>
      </c>
      <c r="K95" s="18" t="s">
        <v>637</v>
      </c>
      <c r="L95" s="18" t="s">
        <v>638</v>
      </c>
      <c r="M95" s="18" t="s">
        <v>640</v>
      </c>
      <c r="N95" s="60">
        <v>-99</v>
      </c>
      <c r="O95" s="60">
        <v>-99</v>
      </c>
      <c r="P95" s="60">
        <v>-99</v>
      </c>
      <c r="Q95" s="60">
        <v>-99</v>
      </c>
      <c r="R95" s="60">
        <v>-99</v>
      </c>
    </row>
    <row r="96" spans="1:18" ht="14.25" customHeight="1" x14ac:dyDescent="0.2">
      <c r="A96" s="18" t="s">
        <v>643</v>
      </c>
      <c r="B96" s="18">
        <v>2082</v>
      </c>
      <c r="C96" s="18">
        <v>0</v>
      </c>
      <c r="D96" s="18">
        <v>69.408219178082192</v>
      </c>
      <c r="E96" s="18">
        <v>187</v>
      </c>
      <c r="F96" s="18">
        <v>6</v>
      </c>
      <c r="G96" s="18">
        <v>-99</v>
      </c>
      <c r="H96" s="18">
        <v>10</v>
      </c>
      <c r="I96" s="18" t="s">
        <v>54</v>
      </c>
      <c r="J96" s="18" t="s">
        <v>54</v>
      </c>
      <c r="K96" s="18" t="s">
        <v>54</v>
      </c>
      <c r="L96" s="18" t="s">
        <v>54</v>
      </c>
      <c r="M96" s="18" t="s">
        <v>54</v>
      </c>
      <c r="N96" s="60">
        <v>-999</v>
      </c>
      <c r="O96" s="60" t="s">
        <v>646</v>
      </c>
      <c r="P96" s="60">
        <v>-99</v>
      </c>
      <c r="Q96" s="60" t="s">
        <v>649</v>
      </c>
      <c r="R96" s="60" t="s">
        <v>101</v>
      </c>
    </row>
    <row r="97" spans="1:18" ht="14.25" customHeight="1" x14ac:dyDescent="0.2">
      <c r="A97" s="18" t="s">
        <v>651</v>
      </c>
      <c r="B97" s="18">
        <v>1242</v>
      </c>
      <c r="C97" s="18">
        <v>1</v>
      </c>
      <c r="D97" s="18">
        <v>27.742465753424657</v>
      </c>
      <c r="E97" s="18">
        <v>168</v>
      </c>
      <c r="F97" s="18">
        <v>4</v>
      </c>
      <c r="G97" s="18">
        <v>2</v>
      </c>
      <c r="H97" s="18">
        <v>2</v>
      </c>
      <c r="I97" s="18" t="s">
        <v>644</v>
      </c>
      <c r="J97" s="18" t="s">
        <v>645</v>
      </c>
      <c r="K97" s="18" t="s">
        <v>647</v>
      </c>
      <c r="L97" s="18" t="s">
        <v>648</v>
      </c>
      <c r="M97" s="18" t="s">
        <v>650</v>
      </c>
      <c r="N97" s="60">
        <v>6</v>
      </c>
      <c r="O97" s="60" t="s">
        <v>356</v>
      </c>
      <c r="P97" s="60" t="s">
        <v>655</v>
      </c>
      <c r="Q97" s="60" t="s">
        <v>101</v>
      </c>
      <c r="R97" s="60">
        <v>13</v>
      </c>
    </row>
    <row r="98" spans="1:18" ht="14.25" customHeight="1" x14ac:dyDescent="0.2">
      <c r="A98" s="18" t="s">
        <v>658</v>
      </c>
      <c r="B98" s="18">
        <v>1366</v>
      </c>
      <c r="C98" s="18">
        <v>1</v>
      </c>
      <c r="D98" s="18">
        <v>21.813698630136987</v>
      </c>
      <c r="E98" s="18">
        <v>84</v>
      </c>
      <c r="F98" s="18">
        <v>1</v>
      </c>
      <c r="G98" s="18">
        <v>12</v>
      </c>
      <c r="H98" s="18">
        <v>2</v>
      </c>
      <c r="I98" s="18" t="s">
        <v>652</v>
      </c>
      <c r="J98" s="18" t="s">
        <v>5125</v>
      </c>
      <c r="K98" s="18" t="s">
        <v>5126</v>
      </c>
      <c r="L98" s="18" t="s">
        <v>5127</v>
      </c>
      <c r="M98" s="18" t="s">
        <v>5128</v>
      </c>
      <c r="N98" s="60" t="s">
        <v>660</v>
      </c>
      <c r="O98" s="60" t="s">
        <v>662</v>
      </c>
      <c r="P98" s="60">
        <v>2</v>
      </c>
      <c r="Q98" s="60" t="s">
        <v>101</v>
      </c>
      <c r="R98" s="60">
        <v>13</v>
      </c>
    </row>
    <row r="99" spans="1:18" ht="14.25" customHeight="1" x14ac:dyDescent="0.2">
      <c r="A99" s="18" t="s">
        <v>666</v>
      </c>
      <c r="B99" s="18">
        <v>1032</v>
      </c>
      <c r="C99" s="18">
        <v>1</v>
      </c>
      <c r="D99" s="18">
        <v>25.769863013698629</v>
      </c>
      <c r="E99" s="18">
        <v>185</v>
      </c>
      <c r="F99" s="18">
        <v>3</v>
      </c>
      <c r="G99" s="18">
        <v>6</v>
      </c>
      <c r="H99" s="18">
        <v>2</v>
      </c>
      <c r="I99" s="18" t="s">
        <v>659</v>
      </c>
      <c r="J99" s="18" t="s">
        <v>661</v>
      </c>
      <c r="K99" s="18" t="s">
        <v>663</v>
      </c>
      <c r="L99" s="18" t="s">
        <v>664</v>
      </c>
      <c r="M99" s="18" t="s">
        <v>665</v>
      </c>
      <c r="N99" s="60">
        <v>-99</v>
      </c>
      <c r="O99" s="60">
        <v>2</v>
      </c>
      <c r="P99" s="60" t="s">
        <v>117</v>
      </c>
      <c r="Q99" s="60" t="s">
        <v>125</v>
      </c>
      <c r="R99" s="60">
        <v>3</v>
      </c>
    </row>
    <row r="100" spans="1:18" ht="14.25" customHeight="1" x14ac:dyDescent="0.2">
      <c r="A100" s="18" t="s">
        <v>671</v>
      </c>
      <c r="B100" s="18">
        <v>176</v>
      </c>
      <c r="C100" s="18">
        <v>1</v>
      </c>
      <c r="D100" s="18">
        <v>65.654794520547952</v>
      </c>
      <c r="E100" s="18">
        <v>187</v>
      </c>
      <c r="F100" s="18">
        <v>7</v>
      </c>
      <c r="G100" s="18">
        <v>4</v>
      </c>
      <c r="H100" s="18">
        <v>10</v>
      </c>
      <c r="I100" s="18" t="s">
        <v>54</v>
      </c>
      <c r="J100" s="18" t="s">
        <v>667</v>
      </c>
      <c r="K100" s="18" t="s">
        <v>668</v>
      </c>
      <c r="L100" s="18" t="s">
        <v>669</v>
      </c>
      <c r="M100" s="18" t="s">
        <v>670</v>
      </c>
      <c r="N100" s="60">
        <v>10</v>
      </c>
      <c r="O100" s="60">
        <v>-999</v>
      </c>
      <c r="P100" s="60">
        <v>7</v>
      </c>
      <c r="Q100" s="60">
        <v>6</v>
      </c>
      <c r="R100" s="60">
        <v>7</v>
      </c>
    </row>
    <row r="101" spans="1:18" ht="14.25" customHeight="1" x14ac:dyDescent="0.2">
      <c r="A101" s="18" t="s">
        <v>677</v>
      </c>
      <c r="B101" s="18">
        <v>648</v>
      </c>
      <c r="C101" s="18">
        <v>0</v>
      </c>
      <c r="D101" s="18">
        <v>58.471232876712328</v>
      </c>
      <c r="E101" s="18">
        <v>75</v>
      </c>
      <c r="F101" s="18">
        <v>4</v>
      </c>
      <c r="G101" s="18">
        <v>12</v>
      </c>
      <c r="H101" s="18">
        <v>3</v>
      </c>
      <c r="I101" s="18" t="s">
        <v>672</v>
      </c>
      <c r="J101" s="18" t="s">
        <v>774</v>
      </c>
      <c r="K101" s="18" t="s">
        <v>5129</v>
      </c>
      <c r="L101" s="18" t="s">
        <v>675</v>
      </c>
      <c r="M101" s="18" t="s">
        <v>5130</v>
      </c>
      <c r="N101" s="60" t="s">
        <v>679</v>
      </c>
      <c r="O101" s="60" t="s">
        <v>681</v>
      </c>
      <c r="P101" s="60">
        <v>-999</v>
      </c>
      <c r="Q101" s="60">
        <v>-999</v>
      </c>
      <c r="R101" s="60" t="s">
        <v>133</v>
      </c>
    </row>
    <row r="102" spans="1:18" ht="14.25" customHeight="1" x14ac:dyDescent="0.2">
      <c r="A102" s="18" t="s">
        <v>684</v>
      </c>
      <c r="B102" s="18">
        <v>1711</v>
      </c>
      <c r="C102" s="18">
        <v>1</v>
      </c>
      <c r="D102" s="18">
        <v>45.238356164383561</v>
      </c>
      <c r="E102" s="18">
        <v>185</v>
      </c>
      <c r="F102" s="18">
        <v>4</v>
      </c>
      <c r="G102" s="18">
        <v>6</v>
      </c>
      <c r="H102" s="18">
        <v>3</v>
      </c>
      <c r="I102" s="18" t="s">
        <v>678</v>
      </c>
      <c r="J102" s="18" t="s">
        <v>680</v>
      </c>
      <c r="K102" s="18" t="s">
        <v>242</v>
      </c>
      <c r="L102" s="18" t="s">
        <v>682</v>
      </c>
      <c r="M102" s="18" t="s">
        <v>683</v>
      </c>
      <c r="N102" s="60">
        <v>-999</v>
      </c>
      <c r="O102" s="60">
        <v>2</v>
      </c>
      <c r="P102" s="60" t="s">
        <v>391</v>
      </c>
      <c r="Q102" s="60" t="s">
        <v>152</v>
      </c>
      <c r="R102" s="60">
        <v>13</v>
      </c>
    </row>
    <row r="103" spans="1:18" ht="14.25" customHeight="1" x14ac:dyDescent="0.2">
      <c r="A103" s="18" t="s">
        <v>689</v>
      </c>
      <c r="B103" s="18">
        <v>1701</v>
      </c>
      <c r="C103" s="18">
        <v>1</v>
      </c>
      <c r="D103" s="18">
        <v>65.736986301369868</v>
      </c>
      <c r="E103" s="18">
        <v>187</v>
      </c>
      <c r="F103" s="18">
        <v>4</v>
      </c>
      <c r="G103" s="18">
        <v>11</v>
      </c>
      <c r="H103" s="18">
        <v>10</v>
      </c>
      <c r="I103" s="18" t="s">
        <v>123</v>
      </c>
      <c r="J103" s="18" t="s">
        <v>685</v>
      </c>
      <c r="K103" s="18" t="s">
        <v>686</v>
      </c>
      <c r="L103" s="18" t="s">
        <v>687</v>
      </c>
      <c r="M103" s="18" t="s">
        <v>688</v>
      </c>
      <c r="N103" s="60">
        <v>-999</v>
      </c>
      <c r="O103" s="60" t="s">
        <v>125</v>
      </c>
      <c r="P103" s="60">
        <v>2</v>
      </c>
      <c r="Q103" s="60">
        <v>2</v>
      </c>
      <c r="R103" s="60">
        <v>3</v>
      </c>
    </row>
    <row r="104" spans="1:18" ht="14.25" customHeight="1" x14ac:dyDescent="0.2">
      <c r="A104" s="18" t="s">
        <v>695</v>
      </c>
      <c r="B104" s="18">
        <v>1227</v>
      </c>
      <c r="C104" s="18">
        <v>0</v>
      </c>
      <c r="D104" s="18">
        <v>69.482191780821921</v>
      </c>
      <c r="E104" s="18">
        <v>123</v>
      </c>
      <c r="F104" s="18">
        <v>6</v>
      </c>
      <c r="G104" s="18">
        <v>12</v>
      </c>
      <c r="H104" s="18">
        <v>10</v>
      </c>
      <c r="I104" s="18" t="s">
        <v>690</v>
      </c>
      <c r="J104" s="18" t="s">
        <v>691</v>
      </c>
      <c r="K104" s="18" t="s">
        <v>692</v>
      </c>
      <c r="L104" s="18" t="s">
        <v>693</v>
      </c>
      <c r="M104" s="18" t="s">
        <v>694</v>
      </c>
      <c r="N104" s="60">
        <v>-99</v>
      </c>
      <c r="O104" s="60">
        <v>-99</v>
      </c>
      <c r="P104" s="60">
        <v>-99</v>
      </c>
      <c r="Q104" s="60">
        <v>-99</v>
      </c>
      <c r="R104" s="60">
        <v>-99</v>
      </c>
    </row>
    <row r="105" spans="1:18" ht="14.25" customHeight="1" x14ac:dyDescent="0.2">
      <c r="A105" s="18" t="s">
        <v>696</v>
      </c>
      <c r="B105" s="18">
        <v>2056</v>
      </c>
      <c r="C105" s="18">
        <v>1</v>
      </c>
      <c r="D105" s="18">
        <v>25.87123287671233</v>
      </c>
      <c r="E105" s="18">
        <v>185</v>
      </c>
      <c r="F105" s="18">
        <v>3</v>
      </c>
      <c r="G105" s="18">
        <v>1</v>
      </c>
      <c r="H105" s="18">
        <v>2</v>
      </c>
      <c r="I105" s="18" t="s">
        <v>54</v>
      </c>
      <c r="J105" s="18" t="s">
        <v>54</v>
      </c>
      <c r="K105" s="18" t="s">
        <v>54</v>
      </c>
      <c r="L105" s="18" t="s">
        <v>54</v>
      </c>
      <c r="M105" s="18" t="s">
        <v>54</v>
      </c>
      <c r="N105" s="60">
        <v>-999</v>
      </c>
      <c r="O105" s="60">
        <v>-99</v>
      </c>
      <c r="P105" s="60">
        <v>-99</v>
      </c>
      <c r="Q105" s="60">
        <v>-99</v>
      </c>
      <c r="R105" s="60">
        <v>-99</v>
      </c>
    </row>
    <row r="106" spans="1:18" ht="14.25" customHeight="1" x14ac:dyDescent="0.2">
      <c r="A106" s="18" t="s">
        <v>698</v>
      </c>
      <c r="B106" s="18">
        <v>3064</v>
      </c>
      <c r="C106" s="18">
        <v>0</v>
      </c>
      <c r="D106" s="18">
        <v>27.898630136986302</v>
      </c>
      <c r="E106" s="18">
        <v>185</v>
      </c>
      <c r="F106" s="18">
        <v>11</v>
      </c>
      <c r="G106" s="18">
        <v>1</v>
      </c>
      <c r="H106" s="18">
        <v>10</v>
      </c>
      <c r="I106" s="18" t="s">
        <v>697</v>
      </c>
      <c r="J106" s="18" t="s">
        <v>54</v>
      </c>
      <c r="K106" s="18" t="s">
        <v>54</v>
      </c>
      <c r="L106" s="18" t="s">
        <v>54</v>
      </c>
      <c r="M106" s="18" t="s">
        <v>54</v>
      </c>
      <c r="N106" s="60" t="s">
        <v>700</v>
      </c>
      <c r="O106" s="60" t="s">
        <v>702</v>
      </c>
      <c r="P106" s="60" t="s">
        <v>704</v>
      </c>
      <c r="Q106" s="60" t="s">
        <v>101</v>
      </c>
      <c r="R106" s="60" t="s">
        <v>707</v>
      </c>
    </row>
    <row r="107" spans="1:18" ht="14.25" customHeight="1" x14ac:dyDescent="0.2">
      <c r="A107" s="18" t="s">
        <v>708</v>
      </c>
      <c r="B107" s="18">
        <v>1404</v>
      </c>
      <c r="C107" s="18">
        <v>1</v>
      </c>
      <c r="D107" s="18">
        <v>36.101369863013701</v>
      </c>
      <c r="E107" s="18">
        <v>111</v>
      </c>
      <c r="F107" s="18">
        <v>3</v>
      </c>
      <c r="G107" s="18">
        <v>2</v>
      </c>
      <c r="H107" s="18">
        <v>2</v>
      </c>
      <c r="I107" s="18" t="s">
        <v>699</v>
      </c>
      <c r="J107" s="18" t="s">
        <v>701</v>
      </c>
      <c r="K107" s="18" t="s">
        <v>703</v>
      </c>
      <c r="L107" s="18" t="s">
        <v>705</v>
      </c>
      <c r="M107" s="18" t="s">
        <v>706</v>
      </c>
      <c r="N107" s="60" t="s">
        <v>241</v>
      </c>
      <c r="O107" s="60">
        <v>-99</v>
      </c>
      <c r="P107" s="60">
        <v>-999</v>
      </c>
      <c r="Q107" s="60" t="s">
        <v>101</v>
      </c>
      <c r="R107" s="60">
        <v>-99</v>
      </c>
    </row>
    <row r="108" spans="1:18" ht="14.25" customHeight="1" x14ac:dyDescent="0.2">
      <c r="A108" s="18" t="s">
        <v>712</v>
      </c>
      <c r="B108" s="18">
        <v>34</v>
      </c>
      <c r="C108" s="18">
        <v>1</v>
      </c>
      <c r="D108" s="18">
        <v>31.909589041095892</v>
      </c>
      <c r="E108" s="18">
        <v>78</v>
      </c>
      <c r="F108" s="18">
        <v>6</v>
      </c>
      <c r="G108" s="18">
        <v>2</v>
      </c>
      <c r="H108" s="18">
        <v>8</v>
      </c>
      <c r="I108" s="18" t="s">
        <v>709</v>
      </c>
      <c r="J108" s="18" t="s">
        <v>54</v>
      </c>
      <c r="K108" s="18" t="s">
        <v>710</v>
      </c>
      <c r="L108" s="18" t="s">
        <v>711</v>
      </c>
      <c r="M108" s="18" t="s">
        <v>54</v>
      </c>
      <c r="N108" s="60">
        <v>-99</v>
      </c>
      <c r="O108" s="60">
        <v>-99</v>
      </c>
      <c r="P108" s="60">
        <v>-99</v>
      </c>
      <c r="Q108" s="60">
        <v>-99</v>
      </c>
      <c r="R108" s="60">
        <v>-99</v>
      </c>
    </row>
    <row r="109" spans="1:18" ht="14.25" customHeight="1" x14ac:dyDescent="0.2">
      <c r="A109" s="18" t="s">
        <v>713</v>
      </c>
      <c r="B109" s="18">
        <v>3361</v>
      </c>
      <c r="C109" s="18">
        <v>0</v>
      </c>
      <c r="D109" s="18">
        <v>35.153424657534202</v>
      </c>
      <c r="E109" s="18">
        <v>37</v>
      </c>
      <c r="F109" s="18">
        <v>6</v>
      </c>
      <c r="G109" s="18">
        <v>-99</v>
      </c>
      <c r="H109" s="18">
        <v>-99</v>
      </c>
      <c r="N109" s="60">
        <v>1</v>
      </c>
      <c r="O109" s="60" t="s">
        <v>716</v>
      </c>
      <c r="P109" s="60">
        <v>2</v>
      </c>
      <c r="Q109" s="60">
        <v>2</v>
      </c>
      <c r="R109" s="60" t="s">
        <v>231</v>
      </c>
    </row>
    <row r="110" spans="1:18" ht="14.25" customHeight="1" x14ac:dyDescent="0.2">
      <c r="A110" s="18" t="s">
        <v>720</v>
      </c>
      <c r="B110" s="18">
        <v>529</v>
      </c>
      <c r="C110" s="18">
        <v>0</v>
      </c>
      <c r="D110" s="18">
        <v>71.301369863013704</v>
      </c>
      <c r="E110" s="18">
        <v>185</v>
      </c>
      <c r="F110" s="18">
        <v>7</v>
      </c>
      <c r="G110" s="18">
        <v>6</v>
      </c>
      <c r="H110" s="18">
        <v>10</v>
      </c>
      <c r="I110" s="18" t="s">
        <v>714</v>
      </c>
      <c r="J110" s="18" t="s">
        <v>715</v>
      </c>
      <c r="K110" s="18" t="s">
        <v>717</v>
      </c>
      <c r="L110" s="18" t="s">
        <v>718</v>
      </c>
      <c r="M110" s="18" t="s">
        <v>719</v>
      </c>
      <c r="N110" s="60">
        <v>-99</v>
      </c>
      <c r="O110" s="60">
        <v>2</v>
      </c>
      <c r="P110" s="60">
        <v>-999</v>
      </c>
      <c r="Q110" s="60">
        <v>7</v>
      </c>
      <c r="R110" s="60" t="s">
        <v>724</v>
      </c>
    </row>
    <row r="111" spans="1:18" ht="14.25" customHeight="1" x14ac:dyDescent="0.2">
      <c r="A111" s="18" t="s">
        <v>725</v>
      </c>
      <c r="B111" s="18">
        <v>1076</v>
      </c>
      <c r="C111" s="18">
        <v>0</v>
      </c>
      <c r="D111" s="18">
        <v>32.054794520547944</v>
      </c>
      <c r="E111" s="18">
        <v>84</v>
      </c>
      <c r="F111" s="18">
        <v>4</v>
      </c>
      <c r="G111" s="18">
        <v>5</v>
      </c>
      <c r="H111" s="18">
        <v>5</v>
      </c>
      <c r="I111" s="18" t="s">
        <v>54</v>
      </c>
      <c r="J111" s="18" t="s">
        <v>5131</v>
      </c>
      <c r="K111" s="18" t="s">
        <v>185</v>
      </c>
      <c r="L111" s="18" t="s">
        <v>5132</v>
      </c>
      <c r="M111" s="18" t="s">
        <v>5133</v>
      </c>
      <c r="N111" s="60" t="s">
        <v>727</v>
      </c>
      <c r="O111" s="60" t="s">
        <v>729</v>
      </c>
      <c r="P111" s="60" t="s">
        <v>731</v>
      </c>
      <c r="Q111" s="60" t="s">
        <v>101</v>
      </c>
      <c r="R111" s="60" t="s">
        <v>101</v>
      </c>
    </row>
    <row r="112" spans="1:18" ht="14.25" customHeight="1" x14ac:dyDescent="0.2">
      <c r="A112" s="18" t="s">
        <v>734</v>
      </c>
      <c r="B112" s="18">
        <v>671</v>
      </c>
      <c r="C112" s="18">
        <v>0</v>
      </c>
      <c r="D112" s="18">
        <v>51.575342465753423</v>
      </c>
      <c r="E112" s="18">
        <v>185</v>
      </c>
      <c r="F112" s="18">
        <v>4</v>
      </c>
      <c r="G112" s="18">
        <v>7</v>
      </c>
      <c r="H112" s="18">
        <v>10</v>
      </c>
      <c r="I112" s="18" t="s">
        <v>726</v>
      </c>
      <c r="J112" s="18" t="s">
        <v>728</v>
      </c>
      <c r="K112" s="18" t="s">
        <v>730</v>
      </c>
      <c r="L112" s="18" t="s">
        <v>732</v>
      </c>
      <c r="M112" s="18" t="s">
        <v>733</v>
      </c>
      <c r="N112" s="60">
        <v>-99</v>
      </c>
      <c r="O112" s="60">
        <v>-99</v>
      </c>
      <c r="P112" s="60">
        <v>-99</v>
      </c>
      <c r="Q112" s="60">
        <v>-99</v>
      </c>
      <c r="R112" s="60">
        <v>-999</v>
      </c>
    </row>
    <row r="113" spans="1:18" ht="14.25" customHeight="1" x14ac:dyDescent="0.2">
      <c r="A113" s="18" t="s">
        <v>735</v>
      </c>
      <c r="B113" s="18">
        <v>1774</v>
      </c>
      <c r="C113" s="18">
        <v>1</v>
      </c>
      <c r="D113" s="18">
        <v>24.317808219178083</v>
      </c>
      <c r="E113" s="18">
        <v>185</v>
      </c>
      <c r="F113" s="18">
        <v>3</v>
      </c>
      <c r="G113" s="18">
        <v>2</v>
      </c>
      <c r="H113" s="18">
        <v>2</v>
      </c>
      <c r="I113" s="18" t="s">
        <v>54</v>
      </c>
      <c r="J113" s="18" t="s">
        <v>54</v>
      </c>
      <c r="K113" s="18" t="s">
        <v>54</v>
      </c>
      <c r="L113" s="18" t="s">
        <v>54</v>
      </c>
      <c r="M113" s="18" t="s">
        <v>54</v>
      </c>
      <c r="N113" s="60" t="s">
        <v>737</v>
      </c>
      <c r="O113" s="60">
        <v>2</v>
      </c>
      <c r="P113" s="60">
        <v>2</v>
      </c>
      <c r="Q113" s="60" t="s">
        <v>101</v>
      </c>
      <c r="R113" s="60" t="s">
        <v>411</v>
      </c>
    </row>
    <row r="114" spans="1:18" ht="14.25" customHeight="1" x14ac:dyDescent="0.2">
      <c r="A114" s="18" t="s">
        <v>742</v>
      </c>
      <c r="B114" s="18">
        <v>1427</v>
      </c>
      <c r="C114" s="18">
        <v>1</v>
      </c>
      <c r="D114" s="18">
        <v>32.438356164383563</v>
      </c>
      <c r="E114" s="18">
        <v>185</v>
      </c>
      <c r="F114" s="18">
        <v>1</v>
      </c>
      <c r="G114" s="18">
        <v>3</v>
      </c>
      <c r="H114" s="18">
        <v>1</v>
      </c>
      <c r="I114" s="18" t="s">
        <v>736</v>
      </c>
      <c r="J114" s="18" t="s">
        <v>738</v>
      </c>
      <c r="K114" s="18" t="s">
        <v>739</v>
      </c>
      <c r="L114" s="18" t="s">
        <v>740</v>
      </c>
      <c r="M114" s="18" t="s">
        <v>741</v>
      </c>
      <c r="N114" s="60" t="s">
        <v>744</v>
      </c>
      <c r="O114" s="60" t="s">
        <v>746</v>
      </c>
      <c r="P114" s="60" t="s">
        <v>748</v>
      </c>
      <c r="Q114" s="60" t="s">
        <v>257</v>
      </c>
      <c r="R114" s="60" t="s">
        <v>751</v>
      </c>
    </row>
    <row r="115" spans="1:18" ht="14.25" customHeight="1" x14ac:dyDescent="0.2">
      <c r="A115" s="18" t="s">
        <v>752</v>
      </c>
      <c r="B115" s="18">
        <v>1594</v>
      </c>
      <c r="C115" s="18">
        <v>1</v>
      </c>
      <c r="D115" s="18">
        <v>42.761643835616439</v>
      </c>
      <c r="E115" s="18">
        <v>78</v>
      </c>
      <c r="F115" s="18">
        <v>5</v>
      </c>
      <c r="G115" s="18">
        <v>7</v>
      </c>
      <c r="H115" s="18">
        <v>5</v>
      </c>
      <c r="I115" s="18" t="s">
        <v>743</v>
      </c>
      <c r="J115" s="18" t="s">
        <v>745</v>
      </c>
      <c r="K115" s="18" t="s">
        <v>747</v>
      </c>
      <c r="L115" s="18" t="s">
        <v>749</v>
      </c>
      <c r="M115" s="18" t="s">
        <v>750</v>
      </c>
      <c r="N115" s="60">
        <v>-99</v>
      </c>
      <c r="O115" s="60">
        <v>-99</v>
      </c>
      <c r="P115" s="60">
        <v>-99</v>
      </c>
      <c r="Q115" s="60">
        <v>-99</v>
      </c>
      <c r="R115" s="60">
        <v>-99</v>
      </c>
    </row>
    <row r="116" spans="1:18" ht="14.25" customHeight="1" x14ac:dyDescent="0.2">
      <c r="A116" s="18" t="s">
        <v>753</v>
      </c>
      <c r="B116" s="18">
        <v>1247</v>
      </c>
      <c r="C116" s="18">
        <v>1</v>
      </c>
      <c r="D116" s="18">
        <v>34.884931506849313</v>
      </c>
      <c r="E116" s="18">
        <v>67</v>
      </c>
      <c r="F116" s="18">
        <v>4</v>
      </c>
      <c r="G116" s="18">
        <v>5</v>
      </c>
      <c r="H116" s="18">
        <v>10</v>
      </c>
      <c r="I116" s="18" t="s">
        <v>54</v>
      </c>
      <c r="J116" s="18" t="s">
        <v>54</v>
      </c>
      <c r="K116" s="18" t="s">
        <v>54</v>
      </c>
      <c r="L116" s="18" t="s">
        <v>54</v>
      </c>
      <c r="M116" s="18" t="s">
        <v>54</v>
      </c>
      <c r="N116" s="60" t="s">
        <v>755</v>
      </c>
      <c r="O116" s="60" t="s">
        <v>460</v>
      </c>
      <c r="P116" s="60" t="s">
        <v>534</v>
      </c>
      <c r="Q116" s="60">
        <v>1</v>
      </c>
      <c r="R116" s="60" t="s">
        <v>760</v>
      </c>
    </row>
    <row r="117" spans="1:18" ht="14.25" customHeight="1" x14ac:dyDescent="0.2">
      <c r="A117" s="18" t="s">
        <v>761</v>
      </c>
      <c r="B117" s="18">
        <v>1848</v>
      </c>
      <c r="C117" s="18">
        <v>1</v>
      </c>
      <c r="D117" s="18">
        <v>27.254794520547946</v>
      </c>
      <c r="E117" s="18">
        <v>185</v>
      </c>
      <c r="F117" s="18">
        <v>3</v>
      </c>
      <c r="G117" s="18">
        <v>5</v>
      </c>
      <c r="H117" s="18">
        <v>2</v>
      </c>
      <c r="I117" s="18" t="s">
        <v>754</v>
      </c>
      <c r="J117" s="18" t="s">
        <v>756</v>
      </c>
      <c r="K117" s="18" t="s">
        <v>757</v>
      </c>
      <c r="L117" s="18" t="s">
        <v>758</v>
      </c>
      <c r="M117" s="18" t="s">
        <v>759</v>
      </c>
      <c r="N117" s="60">
        <v>-999</v>
      </c>
      <c r="O117" s="60"/>
      <c r="P117" s="60"/>
      <c r="Q117" s="60">
        <v>-99</v>
      </c>
      <c r="R117" s="60">
        <v>-99</v>
      </c>
    </row>
    <row r="118" spans="1:18" ht="14.25" customHeight="1" x14ac:dyDescent="0.2">
      <c r="A118" s="18" t="s">
        <v>762</v>
      </c>
      <c r="B118" s="18">
        <v>1442</v>
      </c>
      <c r="C118" s="18">
        <v>1</v>
      </c>
      <c r="D118" s="18">
        <v>56.046575342465751</v>
      </c>
      <c r="E118" s="18">
        <v>187</v>
      </c>
      <c r="F118" s="18">
        <v>10</v>
      </c>
      <c r="G118" s="18">
        <v>12</v>
      </c>
      <c r="H118" s="18">
        <v>10</v>
      </c>
      <c r="I118" s="18" t="s">
        <v>284</v>
      </c>
      <c r="J118" s="18" t="s">
        <v>54</v>
      </c>
      <c r="K118" s="18" t="s">
        <v>54</v>
      </c>
      <c r="L118" s="18" t="s">
        <v>54</v>
      </c>
      <c r="M118" s="18" t="s">
        <v>54</v>
      </c>
      <c r="N118" s="60" t="s">
        <v>299</v>
      </c>
      <c r="O118" s="60" t="s">
        <v>319</v>
      </c>
      <c r="P118" s="60">
        <v>2</v>
      </c>
      <c r="Q118" s="60" t="s">
        <v>101</v>
      </c>
      <c r="R118" s="60">
        <v>6</v>
      </c>
    </row>
    <row r="119" spans="1:18" ht="14.25" customHeight="1" x14ac:dyDescent="0.2">
      <c r="A119" s="18" t="s">
        <v>768</v>
      </c>
      <c r="B119" s="18">
        <v>867</v>
      </c>
      <c r="C119" s="18">
        <v>1</v>
      </c>
      <c r="D119" s="18">
        <v>34.082191780821915</v>
      </c>
      <c r="E119" s="18">
        <v>185</v>
      </c>
      <c r="F119" s="18">
        <v>5</v>
      </c>
      <c r="G119" s="18">
        <v>6</v>
      </c>
      <c r="H119" s="18">
        <v>2</v>
      </c>
      <c r="I119" s="18" t="s">
        <v>763</v>
      </c>
      <c r="J119" s="18" t="s">
        <v>764</v>
      </c>
      <c r="K119" s="18" t="s">
        <v>765</v>
      </c>
      <c r="L119" s="18" t="s">
        <v>766</v>
      </c>
      <c r="M119" s="18" t="s">
        <v>767</v>
      </c>
      <c r="N119" s="60" t="s">
        <v>770</v>
      </c>
      <c r="O119" s="60" t="s">
        <v>772</v>
      </c>
      <c r="P119" s="60">
        <v>-999</v>
      </c>
      <c r="Q119" s="60">
        <v>-999</v>
      </c>
      <c r="R119" s="60">
        <v>13</v>
      </c>
    </row>
    <row r="120" spans="1:18" ht="14.25" customHeight="1" x14ac:dyDescent="0.2">
      <c r="A120" s="18" t="s">
        <v>776</v>
      </c>
      <c r="B120" s="18">
        <v>753</v>
      </c>
      <c r="C120" s="18">
        <v>1</v>
      </c>
      <c r="D120" s="18">
        <v>58.673972602739724</v>
      </c>
      <c r="E120" s="18">
        <v>75</v>
      </c>
      <c r="F120" s="18">
        <v>4</v>
      </c>
      <c r="G120" s="18">
        <v>10</v>
      </c>
      <c r="H120" s="18">
        <v>6</v>
      </c>
      <c r="I120" s="18" t="s">
        <v>769</v>
      </c>
      <c r="J120" s="18" t="s">
        <v>5134</v>
      </c>
      <c r="K120" s="18" t="s">
        <v>5135</v>
      </c>
      <c r="L120" s="18" t="s">
        <v>774</v>
      </c>
      <c r="M120" s="18" t="s">
        <v>775</v>
      </c>
      <c r="N120" s="60">
        <v>-99</v>
      </c>
      <c r="O120" s="60">
        <v>12</v>
      </c>
      <c r="P120" s="60">
        <v>2</v>
      </c>
      <c r="Q120" s="60">
        <v>7</v>
      </c>
      <c r="R120" s="60">
        <v>-99</v>
      </c>
    </row>
    <row r="121" spans="1:18" ht="14.25" customHeight="1" x14ac:dyDescent="0.2">
      <c r="A121" s="18" t="s">
        <v>780</v>
      </c>
      <c r="B121" s="18">
        <v>725</v>
      </c>
      <c r="C121" s="18">
        <v>0</v>
      </c>
      <c r="D121" s="18">
        <v>35.975342465753428</v>
      </c>
      <c r="E121" s="18">
        <v>75</v>
      </c>
      <c r="F121" s="18">
        <v>4</v>
      </c>
      <c r="G121" s="18">
        <v>12</v>
      </c>
      <c r="H121" s="18">
        <v>3</v>
      </c>
      <c r="I121" s="18" t="s">
        <v>54</v>
      </c>
      <c r="J121" s="18" t="s">
        <v>777</v>
      </c>
      <c r="K121" s="18" t="s">
        <v>778</v>
      </c>
      <c r="L121" s="18" t="s">
        <v>779</v>
      </c>
      <c r="M121" s="18" t="s">
        <v>54</v>
      </c>
      <c r="N121" s="60" t="s">
        <v>782</v>
      </c>
      <c r="O121" s="60">
        <v>-999</v>
      </c>
      <c r="P121" s="60" t="s">
        <v>784</v>
      </c>
      <c r="Q121" s="60" t="s">
        <v>125</v>
      </c>
      <c r="R121" s="60" t="s">
        <v>787</v>
      </c>
    </row>
    <row r="122" spans="1:18" ht="14.25" customHeight="1" x14ac:dyDescent="0.2">
      <c r="A122" s="18" t="s">
        <v>788</v>
      </c>
      <c r="B122" s="18">
        <v>1680</v>
      </c>
      <c r="C122" s="18">
        <v>1</v>
      </c>
      <c r="D122" s="18">
        <v>23.81917808219178</v>
      </c>
      <c r="E122" s="18">
        <v>185</v>
      </c>
      <c r="F122" s="18">
        <v>6</v>
      </c>
      <c r="G122" s="18">
        <v>-9</v>
      </c>
      <c r="H122" s="18">
        <v>-9</v>
      </c>
      <c r="I122" s="18" t="s">
        <v>781</v>
      </c>
      <c r="J122" s="18" t="s">
        <v>513</v>
      </c>
      <c r="K122" s="18" t="s">
        <v>783</v>
      </c>
      <c r="L122" s="18" t="s">
        <v>785</v>
      </c>
      <c r="M122" s="18" t="s">
        <v>786</v>
      </c>
      <c r="N122" s="60">
        <v>-999</v>
      </c>
      <c r="O122" s="60">
        <v>-99</v>
      </c>
      <c r="P122" s="60" t="s">
        <v>108</v>
      </c>
      <c r="Q122" s="60">
        <v>2</v>
      </c>
      <c r="R122" s="60">
        <v>2</v>
      </c>
    </row>
    <row r="123" spans="1:18" ht="14.25" customHeight="1" x14ac:dyDescent="0.2">
      <c r="A123" s="18" t="s">
        <v>793</v>
      </c>
      <c r="B123" s="18">
        <v>1460</v>
      </c>
      <c r="C123" s="18">
        <v>1</v>
      </c>
      <c r="D123" s="18">
        <v>55.153424657534245</v>
      </c>
      <c r="E123" s="18">
        <v>185</v>
      </c>
      <c r="F123" s="18">
        <v>4</v>
      </c>
      <c r="G123" s="18">
        <v>2</v>
      </c>
      <c r="H123" s="18">
        <v>-99</v>
      </c>
      <c r="I123" s="18" t="s">
        <v>789</v>
      </c>
      <c r="J123" s="18" t="s">
        <v>54</v>
      </c>
      <c r="K123" s="18" t="s">
        <v>790</v>
      </c>
      <c r="L123" s="18" t="s">
        <v>791</v>
      </c>
      <c r="M123" s="18" t="s">
        <v>792</v>
      </c>
      <c r="N123" s="60">
        <v>-999</v>
      </c>
      <c r="O123" s="60" t="s">
        <v>795</v>
      </c>
      <c r="P123" s="60" t="s">
        <v>630</v>
      </c>
      <c r="Q123" s="60" t="s">
        <v>798</v>
      </c>
      <c r="R123" s="60">
        <v>8</v>
      </c>
    </row>
    <row r="124" spans="1:18" ht="14.25" customHeight="1" x14ac:dyDescent="0.2">
      <c r="A124" s="18" t="s">
        <v>800</v>
      </c>
      <c r="B124" s="18">
        <v>1937</v>
      </c>
      <c r="C124" s="18">
        <v>1</v>
      </c>
      <c r="D124" s="18">
        <v>53.276712328767125</v>
      </c>
      <c r="E124" s="18">
        <v>185</v>
      </c>
      <c r="F124" s="18">
        <v>6</v>
      </c>
      <c r="G124" s="18">
        <v>1</v>
      </c>
      <c r="H124" s="18">
        <v>5</v>
      </c>
      <c r="I124" s="18" t="s">
        <v>242</v>
      </c>
      <c r="J124" s="18" t="s">
        <v>794</v>
      </c>
      <c r="K124" s="18" t="s">
        <v>796</v>
      </c>
      <c r="L124" s="18" t="s">
        <v>797</v>
      </c>
      <c r="M124" s="18" t="s">
        <v>799</v>
      </c>
      <c r="N124" s="60" t="s">
        <v>802</v>
      </c>
      <c r="O124" s="60">
        <v>-999</v>
      </c>
      <c r="P124" s="60">
        <v>-999</v>
      </c>
      <c r="Q124" s="60">
        <v>-99</v>
      </c>
      <c r="R124" s="60">
        <v>-99</v>
      </c>
    </row>
    <row r="125" spans="1:18" ht="14.25" customHeight="1" x14ac:dyDescent="0.2">
      <c r="A125" s="18" t="s">
        <v>805</v>
      </c>
      <c r="B125" s="18">
        <v>3037</v>
      </c>
      <c r="C125" s="18">
        <v>1</v>
      </c>
      <c r="D125" s="18">
        <v>29.005479452054793</v>
      </c>
      <c r="E125" s="18">
        <v>185</v>
      </c>
      <c r="F125" s="18">
        <v>3</v>
      </c>
      <c r="G125" s="18">
        <v>4</v>
      </c>
      <c r="H125" s="18">
        <v>10</v>
      </c>
      <c r="I125" s="18" t="s">
        <v>801</v>
      </c>
      <c r="J125" s="18" t="s">
        <v>803</v>
      </c>
      <c r="K125" s="18" t="s">
        <v>804</v>
      </c>
      <c r="L125" s="18" t="s">
        <v>54</v>
      </c>
      <c r="M125" s="18" t="s">
        <v>54</v>
      </c>
      <c r="N125" s="60" t="s">
        <v>363</v>
      </c>
      <c r="O125" s="60" t="s">
        <v>808</v>
      </c>
      <c r="P125" s="60" t="s">
        <v>810</v>
      </c>
      <c r="Q125" s="60" t="s">
        <v>152</v>
      </c>
      <c r="R125" s="60">
        <v>6</v>
      </c>
    </row>
    <row r="126" spans="1:18" ht="14.25" customHeight="1" x14ac:dyDescent="0.2">
      <c r="A126" s="18" t="s">
        <v>813</v>
      </c>
      <c r="B126" s="18">
        <v>81</v>
      </c>
      <c r="C126" s="18">
        <v>1</v>
      </c>
      <c r="D126" s="18">
        <v>50.956164383561642</v>
      </c>
      <c r="E126" s="18">
        <v>187</v>
      </c>
      <c r="F126" s="18">
        <v>5</v>
      </c>
      <c r="G126" s="18">
        <v>3</v>
      </c>
      <c r="H126" s="18">
        <v>10</v>
      </c>
      <c r="I126" s="18" t="s">
        <v>806</v>
      </c>
      <c r="J126" s="18" t="s">
        <v>807</v>
      </c>
      <c r="K126" s="18" t="s">
        <v>809</v>
      </c>
      <c r="L126" s="18" t="s">
        <v>811</v>
      </c>
      <c r="M126" s="18" t="s">
        <v>812</v>
      </c>
      <c r="N126" s="60" t="s">
        <v>815</v>
      </c>
      <c r="O126" s="60" t="s">
        <v>817</v>
      </c>
      <c r="P126" s="60" t="s">
        <v>534</v>
      </c>
      <c r="Q126" s="60">
        <v>2</v>
      </c>
      <c r="R126" s="60" t="s">
        <v>821</v>
      </c>
    </row>
    <row r="127" spans="1:18" ht="14.25" customHeight="1" x14ac:dyDescent="0.2">
      <c r="A127" s="18" t="s">
        <v>822</v>
      </c>
      <c r="B127" s="18">
        <v>1618</v>
      </c>
      <c r="C127" s="18">
        <v>0</v>
      </c>
      <c r="D127" s="18">
        <v>26.041095890410958</v>
      </c>
      <c r="E127" s="18">
        <v>185</v>
      </c>
      <c r="F127" s="18">
        <v>3</v>
      </c>
      <c r="G127" s="18">
        <v>3</v>
      </c>
      <c r="H127" s="18">
        <v>5</v>
      </c>
      <c r="I127" s="18" t="s">
        <v>814</v>
      </c>
      <c r="J127" s="18" t="s">
        <v>816</v>
      </c>
      <c r="K127" s="18" t="s">
        <v>818</v>
      </c>
      <c r="L127" s="18" t="s">
        <v>819</v>
      </c>
      <c r="M127" s="18" t="s">
        <v>820</v>
      </c>
      <c r="N127" s="60" t="s">
        <v>824</v>
      </c>
      <c r="O127" s="60" t="s">
        <v>826</v>
      </c>
      <c r="P127" s="60" t="s">
        <v>534</v>
      </c>
      <c r="Q127" s="60" t="s">
        <v>101</v>
      </c>
      <c r="R127" s="60" t="s">
        <v>830</v>
      </c>
    </row>
    <row r="128" spans="1:18" ht="14.25" customHeight="1" x14ac:dyDescent="0.2">
      <c r="A128" s="18" t="s">
        <v>831</v>
      </c>
      <c r="B128" s="18">
        <v>557</v>
      </c>
      <c r="C128" s="18">
        <v>1</v>
      </c>
      <c r="D128" s="18">
        <v>66.446575342465749</v>
      </c>
      <c r="E128" s="18">
        <v>187</v>
      </c>
      <c r="F128" s="18">
        <v>4</v>
      </c>
      <c r="G128" s="18">
        <v>11</v>
      </c>
      <c r="H128" s="18">
        <v>10</v>
      </c>
      <c r="I128" s="18" t="s">
        <v>823</v>
      </c>
      <c r="J128" s="18" t="s">
        <v>825</v>
      </c>
      <c r="K128" s="18" t="s">
        <v>827</v>
      </c>
      <c r="L128" s="18" t="s">
        <v>828</v>
      </c>
      <c r="M128" s="18" t="s">
        <v>829</v>
      </c>
      <c r="N128" s="60" t="s">
        <v>833</v>
      </c>
      <c r="O128" s="60" t="s">
        <v>106</v>
      </c>
      <c r="P128" s="60" t="s">
        <v>836</v>
      </c>
      <c r="Q128" s="60" t="s">
        <v>838</v>
      </c>
      <c r="R128" s="60" t="s">
        <v>133</v>
      </c>
    </row>
    <row r="129" spans="1:18" ht="14.25" customHeight="1" x14ac:dyDescent="0.2">
      <c r="A129" s="18" t="s">
        <v>840</v>
      </c>
      <c r="B129" s="18">
        <v>1655</v>
      </c>
      <c r="C129" s="18">
        <v>0</v>
      </c>
      <c r="D129" s="18">
        <v>60.104109589041094</v>
      </c>
      <c r="E129" s="18">
        <v>185</v>
      </c>
      <c r="F129" s="18">
        <v>4</v>
      </c>
      <c r="G129" s="18">
        <v>12</v>
      </c>
      <c r="H129" s="18">
        <v>3</v>
      </c>
      <c r="I129" s="18" t="s">
        <v>832</v>
      </c>
      <c r="J129" s="18" t="s">
        <v>834</v>
      </c>
      <c r="K129" s="18" t="s">
        <v>835</v>
      </c>
      <c r="L129" s="18" t="s">
        <v>837</v>
      </c>
      <c r="M129" s="18" t="s">
        <v>839</v>
      </c>
      <c r="N129" s="60" t="s">
        <v>249</v>
      </c>
      <c r="O129" s="60" t="s">
        <v>843</v>
      </c>
      <c r="P129" s="60" t="s">
        <v>516</v>
      </c>
      <c r="Q129" s="60">
        <v>2</v>
      </c>
      <c r="R129" s="60">
        <v>13</v>
      </c>
    </row>
    <row r="130" spans="1:18" ht="14.25" customHeight="1" x14ac:dyDescent="0.2">
      <c r="A130" s="18" t="s">
        <v>847</v>
      </c>
      <c r="B130" s="18">
        <v>376</v>
      </c>
      <c r="C130" s="18">
        <v>0</v>
      </c>
      <c r="D130" s="18">
        <v>61.060273972602737</v>
      </c>
      <c r="E130" s="18">
        <v>67</v>
      </c>
      <c r="F130" s="18">
        <v>4</v>
      </c>
      <c r="G130" s="18">
        <v>4</v>
      </c>
      <c r="H130" s="18">
        <v>11</v>
      </c>
      <c r="I130" s="18" t="s">
        <v>841</v>
      </c>
      <c r="J130" s="18" t="s">
        <v>5136</v>
      </c>
      <c r="K130" s="18" t="s">
        <v>5137</v>
      </c>
      <c r="L130" s="18" t="s">
        <v>5138</v>
      </c>
      <c r="M130" s="18" t="s">
        <v>5139</v>
      </c>
      <c r="N130" s="60" t="s">
        <v>849</v>
      </c>
      <c r="O130" s="60" t="s">
        <v>851</v>
      </c>
      <c r="P130" s="60">
        <v>-99</v>
      </c>
      <c r="Q130" s="60" t="s">
        <v>421</v>
      </c>
      <c r="R130" s="60">
        <v>-99</v>
      </c>
    </row>
    <row r="131" spans="1:18" ht="14.25" customHeight="1" x14ac:dyDescent="0.2">
      <c r="A131" s="18" t="s">
        <v>853</v>
      </c>
      <c r="B131" s="18">
        <v>78</v>
      </c>
      <c r="C131" s="18">
        <v>0</v>
      </c>
      <c r="D131" s="18">
        <v>49.961643835616435</v>
      </c>
      <c r="E131" s="18">
        <v>187</v>
      </c>
      <c r="F131" s="18">
        <v>4</v>
      </c>
      <c r="G131" s="18">
        <v>12</v>
      </c>
      <c r="H131" s="18">
        <v>10</v>
      </c>
      <c r="I131" s="18" t="s">
        <v>848</v>
      </c>
      <c r="J131" s="18" t="s">
        <v>850</v>
      </c>
      <c r="K131" s="18" t="s">
        <v>54</v>
      </c>
      <c r="L131" s="18" t="s">
        <v>852</v>
      </c>
      <c r="M131" s="18" t="s">
        <v>54</v>
      </c>
      <c r="N131" s="60">
        <v>-99</v>
      </c>
      <c r="O131" s="60">
        <v>7</v>
      </c>
      <c r="P131" s="60">
        <v>2</v>
      </c>
      <c r="Q131" s="60">
        <v>-99</v>
      </c>
      <c r="R131" s="60">
        <v>-99</v>
      </c>
    </row>
    <row r="132" spans="1:18" ht="14.25" customHeight="1" x14ac:dyDescent="0.2">
      <c r="A132" s="18" t="s">
        <v>856</v>
      </c>
      <c r="B132" s="18">
        <v>199</v>
      </c>
      <c r="C132" s="18">
        <v>0</v>
      </c>
      <c r="D132" s="18">
        <v>29.591780821917808</v>
      </c>
      <c r="E132" s="18">
        <v>67</v>
      </c>
      <c r="F132" s="18">
        <v>4</v>
      </c>
      <c r="G132" s="18">
        <v>1</v>
      </c>
      <c r="H132" s="18">
        <v>3</v>
      </c>
      <c r="I132" s="18" t="s">
        <v>54</v>
      </c>
      <c r="J132" s="18" t="s">
        <v>5140</v>
      </c>
      <c r="K132" s="18" t="s">
        <v>5141</v>
      </c>
      <c r="L132" s="18" t="s">
        <v>54</v>
      </c>
      <c r="M132" s="18" t="s">
        <v>54</v>
      </c>
      <c r="N132" s="60">
        <v>13</v>
      </c>
      <c r="O132" s="60" t="s">
        <v>504</v>
      </c>
      <c r="P132" s="60">
        <v>2</v>
      </c>
      <c r="Q132" s="60">
        <v>-999</v>
      </c>
      <c r="R132" s="60">
        <v>6</v>
      </c>
    </row>
    <row r="133" spans="1:18" ht="14.25" customHeight="1" x14ac:dyDescent="0.2">
      <c r="A133" s="18" t="s">
        <v>862</v>
      </c>
      <c r="B133" s="18">
        <v>1208</v>
      </c>
      <c r="C133" s="18">
        <v>1</v>
      </c>
      <c r="D133" s="18">
        <v>23.597260273972601</v>
      </c>
      <c r="E133" s="18">
        <v>185</v>
      </c>
      <c r="F133" s="18">
        <v>2</v>
      </c>
      <c r="G133" s="18">
        <v>11</v>
      </c>
      <c r="H133" s="18">
        <v>11</v>
      </c>
      <c r="I133" s="18" t="s">
        <v>857</v>
      </c>
      <c r="J133" s="18" t="s">
        <v>858</v>
      </c>
      <c r="K133" s="18" t="s">
        <v>859</v>
      </c>
      <c r="L133" s="18" t="s">
        <v>860</v>
      </c>
      <c r="M133" s="18" t="s">
        <v>861</v>
      </c>
      <c r="N133" s="60">
        <v>3</v>
      </c>
      <c r="O133" s="60" t="s">
        <v>628</v>
      </c>
      <c r="P133" s="60">
        <v>-999</v>
      </c>
      <c r="Q133" s="60">
        <v>2</v>
      </c>
      <c r="R133" s="60" t="s">
        <v>133</v>
      </c>
    </row>
    <row r="134" spans="1:18" ht="14.25" customHeight="1" x14ac:dyDescent="0.2">
      <c r="A134" s="18" t="s">
        <v>868</v>
      </c>
      <c r="B134" s="18">
        <v>937</v>
      </c>
      <c r="C134" s="18">
        <v>1</v>
      </c>
      <c r="D134" s="18">
        <v>32.260273972602739</v>
      </c>
      <c r="E134" s="18">
        <v>84</v>
      </c>
      <c r="F134" s="18">
        <v>3</v>
      </c>
      <c r="G134" s="18">
        <v>2</v>
      </c>
      <c r="H134" s="18">
        <v>2</v>
      </c>
      <c r="I134" s="18" t="s">
        <v>863</v>
      </c>
      <c r="J134" s="18" t="s">
        <v>864</v>
      </c>
      <c r="K134" s="18" t="s">
        <v>865</v>
      </c>
      <c r="L134" s="18" t="s">
        <v>866</v>
      </c>
      <c r="M134" s="18" t="s">
        <v>867</v>
      </c>
      <c r="N134" s="60">
        <v>10</v>
      </c>
      <c r="O134" s="60" t="s">
        <v>450</v>
      </c>
      <c r="P134" s="60">
        <v>2</v>
      </c>
      <c r="Q134" s="60" t="s">
        <v>101</v>
      </c>
      <c r="R134" s="60" t="s">
        <v>133</v>
      </c>
    </row>
    <row r="135" spans="1:18" ht="14.25" customHeight="1" x14ac:dyDescent="0.2">
      <c r="A135" s="18" t="s">
        <v>874</v>
      </c>
      <c r="B135" s="18">
        <v>1639</v>
      </c>
      <c r="C135" s="18">
        <v>1</v>
      </c>
      <c r="D135" s="18">
        <v>57.945205479452056</v>
      </c>
      <c r="E135" s="18">
        <v>185</v>
      </c>
      <c r="F135" s="18">
        <v>7</v>
      </c>
      <c r="G135" s="18">
        <v>5</v>
      </c>
      <c r="H135" s="18">
        <v>10</v>
      </c>
      <c r="I135" s="18" t="s">
        <v>869</v>
      </c>
      <c r="J135" s="18" t="s">
        <v>870</v>
      </c>
      <c r="K135" s="18" t="s">
        <v>871</v>
      </c>
      <c r="L135" s="18" t="s">
        <v>872</v>
      </c>
      <c r="M135" s="18" t="s">
        <v>873</v>
      </c>
      <c r="N135" s="60" t="s">
        <v>319</v>
      </c>
      <c r="O135" s="60">
        <v>-999</v>
      </c>
      <c r="P135" s="60">
        <v>11</v>
      </c>
      <c r="Q135" s="60" t="s">
        <v>125</v>
      </c>
      <c r="R135" s="60">
        <v>6</v>
      </c>
    </row>
    <row r="136" spans="1:18" ht="14.25" customHeight="1" x14ac:dyDescent="0.2">
      <c r="A136" s="18" t="s">
        <v>879</v>
      </c>
      <c r="B136" s="18">
        <v>718</v>
      </c>
      <c r="C136" s="18">
        <v>0</v>
      </c>
      <c r="D136" s="18">
        <v>48.915068493150685</v>
      </c>
      <c r="E136" s="18">
        <v>187</v>
      </c>
      <c r="F136" s="18">
        <v>4</v>
      </c>
      <c r="G136" s="18">
        <v>12</v>
      </c>
      <c r="H136" s="18">
        <v>2</v>
      </c>
      <c r="I136" s="18" t="s">
        <v>875</v>
      </c>
      <c r="J136" s="18" t="s">
        <v>585</v>
      </c>
      <c r="K136" s="18" t="s">
        <v>876</v>
      </c>
      <c r="L136" s="18" t="s">
        <v>877</v>
      </c>
      <c r="M136" s="18" t="s">
        <v>878</v>
      </c>
      <c r="N136" s="60" t="s">
        <v>881</v>
      </c>
      <c r="O136" s="60" t="s">
        <v>883</v>
      </c>
      <c r="P136" s="60" t="s">
        <v>885</v>
      </c>
      <c r="Q136" s="60" t="s">
        <v>887</v>
      </c>
      <c r="R136" s="60" t="s">
        <v>633</v>
      </c>
    </row>
    <row r="137" spans="1:18" ht="14.25" customHeight="1" x14ac:dyDescent="0.2">
      <c r="A137" s="18" t="s">
        <v>889</v>
      </c>
      <c r="B137" s="18">
        <v>1300</v>
      </c>
      <c r="C137" s="18">
        <v>1</v>
      </c>
      <c r="D137" s="18">
        <v>36.980821917808221</v>
      </c>
      <c r="E137" s="18">
        <v>187</v>
      </c>
      <c r="F137" s="18">
        <v>11</v>
      </c>
      <c r="G137" s="18">
        <v>12</v>
      </c>
      <c r="H137" s="18">
        <v>3</v>
      </c>
      <c r="I137" s="18" t="s">
        <v>880</v>
      </c>
      <c r="J137" s="18" t="s">
        <v>882</v>
      </c>
      <c r="K137" s="18" t="s">
        <v>884</v>
      </c>
      <c r="L137" s="18" t="s">
        <v>886</v>
      </c>
      <c r="M137" s="18" t="s">
        <v>888</v>
      </c>
      <c r="N137" s="60">
        <v>-999</v>
      </c>
      <c r="O137" s="60">
        <v>-999</v>
      </c>
      <c r="P137" s="60">
        <v>-99</v>
      </c>
      <c r="Q137" s="60" t="s">
        <v>101</v>
      </c>
      <c r="R137" s="60" t="s">
        <v>471</v>
      </c>
    </row>
    <row r="138" spans="1:18" ht="14.25" customHeight="1" x14ac:dyDescent="0.2">
      <c r="A138" s="18" t="s">
        <v>892</v>
      </c>
      <c r="B138" s="18">
        <v>975</v>
      </c>
      <c r="C138" s="18">
        <v>1</v>
      </c>
      <c r="D138" s="18">
        <v>59.613698630136987</v>
      </c>
      <c r="E138" s="18">
        <v>185</v>
      </c>
      <c r="F138" s="18">
        <v>4</v>
      </c>
      <c r="G138" s="18">
        <v>7</v>
      </c>
      <c r="H138" s="18">
        <v>10</v>
      </c>
      <c r="I138" s="18" t="s">
        <v>185</v>
      </c>
      <c r="J138" s="18" t="s">
        <v>284</v>
      </c>
      <c r="K138" s="18" t="s">
        <v>54</v>
      </c>
      <c r="L138" s="18" t="s">
        <v>890</v>
      </c>
      <c r="M138" s="18" t="s">
        <v>891</v>
      </c>
      <c r="N138" s="60">
        <v>-99</v>
      </c>
      <c r="O138" s="60">
        <v>-99</v>
      </c>
      <c r="P138" s="60">
        <v>-99</v>
      </c>
      <c r="Q138" s="60">
        <v>-99</v>
      </c>
      <c r="R138" s="60">
        <v>-99</v>
      </c>
    </row>
    <row r="139" spans="1:18" ht="14.25" customHeight="1" x14ac:dyDescent="0.2">
      <c r="A139" s="18" t="s">
        <v>893</v>
      </c>
      <c r="B139" s="18">
        <v>1889</v>
      </c>
      <c r="C139" s="18">
        <v>0</v>
      </c>
      <c r="D139" s="18">
        <v>41.0027397260274</v>
      </c>
      <c r="E139" s="18">
        <v>-9</v>
      </c>
      <c r="F139" s="18">
        <v>-9</v>
      </c>
      <c r="G139" s="18">
        <v>-9</v>
      </c>
      <c r="H139" s="18">
        <v>-9</v>
      </c>
      <c r="N139" s="60" t="s">
        <v>895</v>
      </c>
      <c r="O139" s="60" t="s">
        <v>897</v>
      </c>
      <c r="P139" s="60">
        <v>-999</v>
      </c>
      <c r="Q139" s="60" t="s">
        <v>900</v>
      </c>
      <c r="R139" s="60" t="s">
        <v>902</v>
      </c>
    </row>
    <row r="140" spans="1:18" ht="14.25" customHeight="1" x14ac:dyDescent="0.2">
      <c r="A140" s="18" t="s">
        <v>903</v>
      </c>
      <c r="B140" s="18">
        <v>1609</v>
      </c>
      <c r="C140" s="18">
        <v>1</v>
      </c>
      <c r="D140" s="18">
        <v>26.394520547945206</v>
      </c>
      <c r="E140" s="18">
        <v>185</v>
      </c>
      <c r="F140" s="18">
        <v>3</v>
      </c>
      <c r="G140" s="18">
        <v>4</v>
      </c>
      <c r="H140" s="18">
        <v>3</v>
      </c>
      <c r="I140" s="18" t="s">
        <v>894</v>
      </c>
      <c r="J140" s="18" t="s">
        <v>896</v>
      </c>
      <c r="K140" s="18" t="s">
        <v>898</v>
      </c>
      <c r="L140" s="18" t="s">
        <v>899</v>
      </c>
      <c r="M140" s="18" t="s">
        <v>901</v>
      </c>
      <c r="N140" s="60">
        <v>1</v>
      </c>
      <c r="O140" s="60" t="s">
        <v>906</v>
      </c>
      <c r="P140" s="60" t="s">
        <v>908</v>
      </c>
      <c r="Q140" s="60">
        <v>7</v>
      </c>
      <c r="R140" s="60">
        <v>8</v>
      </c>
    </row>
    <row r="141" spans="1:18" ht="14.25" customHeight="1" x14ac:dyDescent="0.2">
      <c r="A141" s="18" t="s">
        <v>911</v>
      </c>
      <c r="B141" s="18">
        <v>1690</v>
      </c>
      <c r="C141" s="18">
        <v>1</v>
      </c>
      <c r="D141" s="18">
        <v>32.747945205479454</v>
      </c>
      <c r="E141" s="18">
        <v>31</v>
      </c>
      <c r="F141" s="18">
        <v>4</v>
      </c>
      <c r="G141" s="18">
        <v>6</v>
      </c>
      <c r="H141" s="18">
        <v>3</v>
      </c>
      <c r="I141" s="18" t="s">
        <v>904</v>
      </c>
      <c r="J141" s="18" t="s">
        <v>905</v>
      </c>
      <c r="K141" s="18" t="s">
        <v>907</v>
      </c>
      <c r="L141" s="18" t="s">
        <v>909</v>
      </c>
      <c r="M141" s="18" t="s">
        <v>910</v>
      </c>
      <c r="N141" s="60">
        <v>-99</v>
      </c>
      <c r="O141" s="60">
        <v>-99</v>
      </c>
      <c r="P141" s="60">
        <v>-99</v>
      </c>
      <c r="Q141" s="60">
        <v>-99</v>
      </c>
      <c r="R141" s="60">
        <v>-99</v>
      </c>
    </row>
    <row r="142" spans="1:18" ht="14.25" customHeight="1" x14ac:dyDescent="0.2">
      <c r="A142" s="18" t="s">
        <v>912</v>
      </c>
      <c r="B142" s="18">
        <v>2049</v>
      </c>
      <c r="C142" s="18">
        <v>1</v>
      </c>
      <c r="D142" s="18">
        <v>26.397260273972602</v>
      </c>
      <c r="E142" s="18">
        <v>185</v>
      </c>
      <c r="F142" s="18">
        <v>3</v>
      </c>
      <c r="G142" s="18">
        <v>3</v>
      </c>
      <c r="H142" s="18">
        <v>1</v>
      </c>
      <c r="I142" s="18" t="s">
        <v>54</v>
      </c>
      <c r="J142" s="18" t="s">
        <v>54</v>
      </c>
      <c r="K142" s="18" t="s">
        <v>54</v>
      </c>
      <c r="L142" s="18" t="s">
        <v>54</v>
      </c>
      <c r="M142" s="18" t="s">
        <v>54</v>
      </c>
      <c r="N142" s="60" t="s">
        <v>770</v>
      </c>
      <c r="O142" s="60">
        <v>-999</v>
      </c>
      <c r="P142" s="60" t="s">
        <v>916</v>
      </c>
      <c r="Q142" s="60">
        <v>6</v>
      </c>
      <c r="R142" s="60">
        <v>6</v>
      </c>
    </row>
    <row r="143" spans="1:18" ht="14.25" customHeight="1" x14ac:dyDescent="0.2">
      <c r="A143" s="18" t="s">
        <v>919</v>
      </c>
      <c r="B143" s="18">
        <v>2063</v>
      </c>
      <c r="C143" s="18">
        <v>1</v>
      </c>
      <c r="D143" s="18">
        <v>28.709589041095889</v>
      </c>
      <c r="E143" s="18">
        <v>60</v>
      </c>
      <c r="F143" s="18">
        <v>3</v>
      </c>
      <c r="G143" s="18">
        <v>3</v>
      </c>
      <c r="H143" s="18">
        <v>4</v>
      </c>
      <c r="I143" s="18" t="s">
        <v>913</v>
      </c>
      <c r="J143" s="18" t="s">
        <v>5142</v>
      </c>
      <c r="K143" s="18" t="s">
        <v>5143</v>
      </c>
      <c r="L143" s="18" t="s">
        <v>5144</v>
      </c>
      <c r="M143" s="18" t="s">
        <v>5145</v>
      </c>
      <c r="N143" s="60" t="s">
        <v>108</v>
      </c>
      <c r="O143" s="60" t="s">
        <v>166</v>
      </c>
      <c r="P143" s="60" t="s">
        <v>350</v>
      </c>
      <c r="Q143" s="60" t="s">
        <v>179</v>
      </c>
      <c r="R143" s="60">
        <v>6</v>
      </c>
    </row>
    <row r="144" spans="1:18" ht="14.25" customHeight="1" x14ac:dyDescent="0.2">
      <c r="A144" s="18" t="s">
        <v>926</v>
      </c>
      <c r="B144" s="18">
        <v>1709</v>
      </c>
      <c r="C144" s="18">
        <v>1</v>
      </c>
      <c r="D144" s="18">
        <v>63.547945205479451</v>
      </c>
      <c r="E144" s="18">
        <v>185</v>
      </c>
      <c r="F144" s="18">
        <v>4</v>
      </c>
      <c r="G144" s="18">
        <v>3</v>
      </c>
      <c r="H144" s="18">
        <v>10</v>
      </c>
      <c r="I144" s="18" t="s">
        <v>920</v>
      </c>
      <c r="J144" s="18" t="s">
        <v>922</v>
      </c>
      <c r="K144" s="18" t="s">
        <v>923</v>
      </c>
      <c r="L144" s="18" t="s">
        <v>924</v>
      </c>
      <c r="M144" s="18" t="s">
        <v>925</v>
      </c>
      <c r="N144" s="60">
        <v>-99</v>
      </c>
      <c r="O144" s="60">
        <v>-99</v>
      </c>
      <c r="P144" s="60">
        <v>-99</v>
      </c>
      <c r="Q144" s="60">
        <v>-99</v>
      </c>
      <c r="R144" s="60">
        <v>-99</v>
      </c>
    </row>
    <row r="145" spans="1:18" ht="14.25" customHeight="1" x14ac:dyDescent="0.2">
      <c r="A145" s="18" t="s">
        <v>927</v>
      </c>
      <c r="B145" s="18">
        <v>1925</v>
      </c>
      <c r="C145" s="18">
        <v>1</v>
      </c>
      <c r="D145" s="18">
        <v>33.276712328767125</v>
      </c>
      <c r="E145" s="18">
        <v>185</v>
      </c>
      <c r="F145" s="18">
        <v>3</v>
      </c>
      <c r="G145" s="18">
        <v>10</v>
      </c>
      <c r="H145" s="18">
        <v>3</v>
      </c>
      <c r="I145" s="18" t="s">
        <v>54</v>
      </c>
      <c r="J145" s="18" t="s">
        <v>54</v>
      </c>
      <c r="K145" s="18" t="s">
        <v>54</v>
      </c>
      <c r="L145" s="18" t="s">
        <v>54</v>
      </c>
      <c r="M145" s="18" t="s">
        <v>54</v>
      </c>
      <c r="N145" s="60" t="s">
        <v>101</v>
      </c>
      <c r="O145" s="60" t="s">
        <v>930</v>
      </c>
      <c r="P145" s="60">
        <v>-999</v>
      </c>
      <c r="Q145" s="60" t="s">
        <v>900</v>
      </c>
      <c r="R145" s="60">
        <v>8</v>
      </c>
    </row>
    <row r="146" spans="1:18" ht="14.25" customHeight="1" x14ac:dyDescent="0.2">
      <c r="A146" s="18" t="s">
        <v>935</v>
      </c>
      <c r="B146" s="18">
        <v>380</v>
      </c>
      <c r="C146" s="18">
        <v>1</v>
      </c>
      <c r="D146" s="18">
        <v>20.915068493150685</v>
      </c>
      <c r="E146" s="18">
        <v>185</v>
      </c>
      <c r="F146" s="18">
        <v>1</v>
      </c>
      <c r="G146" s="18">
        <v>6</v>
      </c>
      <c r="H146" s="18">
        <v>10</v>
      </c>
      <c r="I146" s="18" t="s">
        <v>928</v>
      </c>
      <c r="J146" s="18" t="s">
        <v>929</v>
      </c>
      <c r="K146" s="18" t="s">
        <v>242</v>
      </c>
      <c r="L146" s="18" t="s">
        <v>931</v>
      </c>
      <c r="M146" s="18" t="s">
        <v>932</v>
      </c>
      <c r="N146" s="60" t="s">
        <v>258</v>
      </c>
      <c r="O146" s="60" t="s">
        <v>938</v>
      </c>
      <c r="P146" s="60" t="s">
        <v>940</v>
      </c>
      <c r="Q146" s="60" t="s">
        <v>942</v>
      </c>
      <c r="R146" s="60" t="s">
        <v>944</v>
      </c>
    </row>
    <row r="147" spans="1:18" ht="14.25" customHeight="1" x14ac:dyDescent="0.2">
      <c r="A147" s="18" t="s">
        <v>945</v>
      </c>
      <c r="B147" s="18">
        <v>3342</v>
      </c>
      <c r="C147" s="18">
        <v>1</v>
      </c>
      <c r="D147" s="18">
        <v>29.536986301369861</v>
      </c>
      <c r="E147" s="18">
        <v>185</v>
      </c>
      <c r="F147" s="18">
        <v>3</v>
      </c>
      <c r="G147" s="18">
        <v>9</v>
      </c>
      <c r="H147" s="18">
        <v>8</v>
      </c>
      <c r="I147" s="18" t="s">
        <v>936</v>
      </c>
      <c r="J147" s="18" t="s">
        <v>937</v>
      </c>
      <c r="K147" s="18" t="s">
        <v>939</v>
      </c>
      <c r="L147" s="18" t="s">
        <v>941</v>
      </c>
      <c r="M147" s="18" t="s">
        <v>943</v>
      </c>
      <c r="N147" s="60" t="s">
        <v>947</v>
      </c>
      <c r="O147" s="60" t="s">
        <v>949</v>
      </c>
      <c r="P147" s="60">
        <v>-99</v>
      </c>
      <c r="Q147" s="60" t="s">
        <v>101</v>
      </c>
      <c r="R147" s="60">
        <v>-99</v>
      </c>
    </row>
    <row r="148" spans="1:18" ht="14.25" customHeight="1" x14ac:dyDescent="0.2">
      <c r="A148" s="18" t="s">
        <v>951</v>
      </c>
      <c r="B148" s="18">
        <v>523</v>
      </c>
      <c r="C148" s="18">
        <v>1</v>
      </c>
      <c r="D148" s="18">
        <v>26.106849315068494</v>
      </c>
      <c r="E148" s="18">
        <v>185</v>
      </c>
      <c r="F148" s="18">
        <v>4</v>
      </c>
      <c r="G148" s="18">
        <v>7</v>
      </c>
      <c r="H148" s="18">
        <v>3</v>
      </c>
      <c r="I148" s="18" t="s">
        <v>946</v>
      </c>
      <c r="J148" s="18" t="s">
        <v>948</v>
      </c>
      <c r="K148" s="18" t="s">
        <v>54</v>
      </c>
      <c r="L148" s="18" t="s">
        <v>950</v>
      </c>
      <c r="M148" s="18" t="s">
        <v>54</v>
      </c>
      <c r="N148" s="60" t="s">
        <v>562</v>
      </c>
      <c r="O148" s="60">
        <v>3</v>
      </c>
      <c r="P148" s="60">
        <v>2</v>
      </c>
      <c r="Q148" s="60">
        <v>2</v>
      </c>
      <c r="R148" s="60">
        <v>2</v>
      </c>
    </row>
    <row r="149" spans="1:18" ht="14.25" customHeight="1" x14ac:dyDescent="0.2">
      <c r="A149" s="18" t="s">
        <v>958</v>
      </c>
      <c r="B149" s="18">
        <v>505</v>
      </c>
      <c r="C149" s="18">
        <v>0</v>
      </c>
      <c r="D149" s="18">
        <v>44.627397260273973</v>
      </c>
      <c r="E149" s="18">
        <v>9</v>
      </c>
      <c r="F149" s="18">
        <v>4</v>
      </c>
      <c r="G149" s="18">
        <v>12</v>
      </c>
      <c r="H149" s="18">
        <v>10</v>
      </c>
      <c r="I149" s="18" t="s">
        <v>952</v>
      </c>
      <c r="J149" s="18" t="s">
        <v>954</v>
      </c>
      <c r="K149" s="18" t="s">
        <v>955</v>
      </c>
      <c r="L149" s="18" t="s">
        <v>956</v>
      </c>
      <c r="M149" s="18" t="s">
        <v>957</v>
      </c>
      <c r="N149" s="60" t="s">
        <v>724</v>
      </c>
      <c r="O149" s="60">
        <v>6</v>
      </c>
      <c r="P149" s="60">
        <v>-999</v>
      </c>
      <c r="Q149" s="60" t="s">
        <v>101</v>
      </c>
      <c r="R149" s="60">
        <v>6</v>
      </c>
    </row>
    <row r="150" spans="1:18" ht="14.25" customHeight="1" x14ac:dyDescent="0.2">
      <c r="A150" s="18" t="s">
        <v>963</v>
      </c>
      <c r="B150" s="18">
        <v>355</v>
      </c>
      <c r="C150" s="18">
        <v>0</v>
      </c>
      <c r="D150" s="18">
        <v>31.747945205479454</v>
      </c>
      <c r="E150" s="18">
        <v>67</v>
      </c>
      <c r="F150" s="18">
        <v>3</v>
      </c>
      <c r="G150" s="18">
        <v>1</v>
      </c>
      <c r="H150" s="18">
        <v>2</v>
      </c>
      <c r="I150" s="18" t="s">
        <v>959</v>
      </c>
      <c r="J150" s="18" t="s">
        <v>960</v>
      </c>
      <c r="K150" s="18" t="s">
        <v>623</v>
      </c>
      <c r="L150" s="18" t="s">
        <v>961</v>
      </c>
      <c r="M150" s="18" t="s">
        <v>962</v>
      </c>
      <c r="N150" s="60">
        <v>1</v>
      </c>
      <c r="O150" s="60" t="s">
        <v>391</v>
      </c>
      <c r="P150" s="60" t="s">
        <v>350</v>
      </c>
      <c r="Q150" s="60" t="s">
        <v>101</v>
      </c>
      <c r="R150" s="60" t="s">
        <v>969</v>
      </c>
    </row>
    <row r="151" spans="1:18" ht="14.25" customHeight="1" x14ac:dyDescent="0.2">
      <c r="A151" s="18" t="s">
        <v>970</v>
      </c>
      <c r="B151" s="18">
        <v>1728</v>
      </c>
      <c r="C151" s="18">
        <v>1</v>
      </c>
      <c r="D151" s="18">
        <v>27.780821917808218</v>
      </c>
      <c r="E151" s="18">
        <v>65</v>
      </c>
      <c r="F151" s="18">
        <v>3</v>
      </c>
      <c r="G151" s="18">
        <v>3</v>
      </c>
      <c r="H151" s="18">
        <v>4</v>
      </c>
      <c r="I151" s="18" t="s">
        <v>964</v>
      </c>
      <c r="J151" s="18" t="s">
        <v>5146</v>
      </c>
      <c r="K151" s="18" t="s">
        <v>5147</v>
      </c>
      <c r="L151" s="18" t="s">
        <v>967</v>
      </c>
      <c r="M151" s="18" t="s">
        <v>5148</v>
      </c>
      <c r="N151" s="60">
        <v>10</v>
      </c>
      <c r="O151" s="60">
        <v>2</v>
      </c>
      <c r="P151" s="60">
        <v>-99</v>
      </c>
      <c r="Q151" s="60">
        <v>-99</v>
      </c>
      <c r="R151" s="60">
        <v>-99</v>
      </c>
    </row>
    <row r="152" spans="1:18" ht="14.25" customHeight="1" x14ac:dyDescent="0.2">
      <c r="A152" s="18" t="s">
        <v>973</v>
      </c>
      <c r="B152" s="18">
        <v>1704</v>
      </c>
      <c r="C152" s="18">
        <v>1</v>
      </c>
      <c r="D152" s="18">
        <v>64.112328767123287</v>
      </c>
      <c r="E152" s="18">
        <v>185</v>
      </c>
      <c r="F152" s="18">
        <v>7</v>
      </c>
      <c r="G152" s="18">
        <v>1</v>
      </c>
      <c r="H152" s="18">
        <v>5</v>
      </c>
      <c r="I152" s="18" t="s">
        <v>971</v>
      </c>
      <c r="J152" s="18" t="s">
        <v>972</v>
      </c>
      <c r="K152" s="18" t="s">
        <v>54</v>
      </c>
      <c r="L152" s="18" t="s">
        <v>54</v>
      </c>
      <c r="M152" s="18" t="s">
        <v>54</v>
      </c>
      <c r="N152" s="60">
        <v>6</v>
      </c>
      <c r="O152" s="60" t="s">
        <v>204</v>
      </c>
      <c r="P152" s="60">
        <v>11</v>
      </c>
      <c r="Q152" s="60">
        <v>8</v>
      </c>
      <c r="R152" s="60">
        <v>-99</v>
      </c>
    </row>
    <row r="153" spans="1:18" ht="14.25" customHeight="1" x14ac:dyDescent="0.2">
      <c r="A153" s="18" t="s">
        <v>978</v>
      </c>
      <c r="B153" s="18">
        <v>1203</v>
      </c>
      <c r="C153" s="18">
        <v>1</v>
      </c>
      <c r="D153" s="18">
        <v>30.465753424657535</v>
      </c>
      <c r="E153" s="18">
        <v>31</v>
      </c>
      <c r="F153" s="18">
        <v>3</v>
      </c>
      <c r="G153" s="18">
        <v>9</v>
      </c>
      <c r="H153" s="18">
        <v>2</v>
      </c>
      <c r="I153" s="18" t="s">
        <v>974</v>
      </c>
      <c r="J153" s="18" t="s">
        <v>975</v>
      </c>
      <c r="K153" s="18" t="s">
        <v>976</v>
      </c>
      <c r="L153" s="18" t="s">
        <v>977</v>
      </c>
      <c r="M153" s="18" t="s">
        <v>54</v>
      </c>
      <c r="N153" s="60" t="s">
        <v>980</v>
      </c>
      <c r="O153" s="60" t="s">
        <v>450</v>
      </c>
      <c r="P153" s="60" t="s">
        <v>983</v>
      </c>
      <c r="Q153" s="60" t="s">
        <v>152</v>
      </c>
      <c r="R153" s="60" t="s">
        <v>986</v>
      </c>
    </row>
    <row r="154" spans="1:18" ht="14.25" customHeight="1" x14ac:dyDescent="0.2">
      <c r="A154" s="18" t="s">
        <v>987</v>
      </c>
      <c r="B154" s="18">
        <v>1238</v>
      </c>
      <c r="C154" s="18">
        <v>1</v>
      </c>
      <c r="D154" s="18">
        <v>57.246575342465754</v>
      </c>
      <c r="E154" s="18">
        <v>185</v>
      </c>
      <c r="F154" s="18">
        <v>3</v>
      </c>
      <c r="G154" s="18">
        <v>12</v>
      </c>
      <c r="H154" s="18">
        <v>10</v>
      </c>
      <c r="I154" s="18" t="s">
        <v>979</v>
      </c>
      <c r="J154" s="18" t="s">
        <v>981</v>
      </c>
      <c r="K154" s="18" t="s">
        <v>982</v>
      </c>
      <c r="L154" s="18" t="s">
        <v>984</v>
      </c>
      <c r="M154" s="18" t="s">
        <v>985</v>
      </c>
      <c r="N154" s="60" t="s">
        <v>196</v>
      </c>
      <c r="O154" s="60" t="s">
        <v>511</v>
      </c>
      <c r="P154" s="60">
        <v>2</v>
      </c>
      <c r="Q154" s="60" t="s">
        <v>101</v>
      </c>
      <c r="R154" s="60">
        <v>13</v>
      </c>
    </row>
    <row r="155" spans="1:18" ht="14.25" customHeight="1" x14ac:dyDescent="0.2">
      <c r="A155" s="18" t="s">
        <v>993</v>
      </c>
      <c r="B155" s="18">
        <v>566</v>
      </c>
      <c r="C155" s="18">
        <v>1</v>
      </c>
      <c r="D155" s="18">
        <v>65.402739726027391</v>
      </c>
      <c r="E155" s="18">
        <v>187</v>
      </c>
      <c r="F155" s="18">
        <v>7</v>
      </c>
      <c r="G155" s="18">
        <v>12</v>
      </c>
      <c r="H155" s="18">
        <v>9</v>
      </c>
      <c r="I155" s="18" t="s">
        <v>988</v>
      </c>
      <c r="J155" s="18" t="s">
        <v>989</v>
      </c>
      <c r="K155" s="18" t="s">
        <v>990</v>
      </c>
      <c r="L155" s="18" t="s">
        <v>991</v>
      </c>
      <c r="M155" s="18" t="s">
        <v>992</v>
      </c>
      <c r="N155" s="60" t="s">
        <v>772</v>
      </c>
      <c r="O155" s="60" t="s">
        <v>321</v>
      </c>
      <c r="P155" s="60">
        <v>2</v>
      </c>
      <c r="Q155" s="60" t="s">
        <v>101</v>
      </c>
      <c r="R155" s="60">
        <v>6</v>
      </c>
    </row>
    <row r="156" spans="1:18" ht="14.25" customHeight="1" x14ac:dyDescent="0.2">
      <c r="A156" s="18" t="s">
        <v>999</v>
      </c>
      <c r="B156" s="18">
        <v>545</v>
      </c>
      <c r="C156" s="18">
        <v>0</v>
      </c>
      <c r="D156" s="18">
        <v>31.293150684931508</v>
      </c>
      <c r="E156" s="18">
        <v>67</v>
      </c>
      <c r="F156" s="18">
        <v>4</v>
      </c>
      <c r="G156" s="18">
        <v>1</v>
      </c>
      <c r="H156" s="18">
        <v>3</v>
      </c>
      <c r="I156" s="18" t="s">
        <v>994</v>
      </c>
      <c r="J156" s="18" t="s">
        <v>995</v>
      </c>
      <c r="K156" s="18" t="s">
        <v>996</v>
      </c>
      <c r="L156" s="18" t="s">
        <v>997</v>
      </c>
      <c r="M156" s="18" t="s">
        <v>998</v>
      </c>
      <c r="N156" s="60">
        <v>-99</v>
      </c>
      <c r="O156" s="60" t="s">
        <v>1001</v>
      </c>
      <c r="P156" s="60" t="s">
        <v>194</v>
      </c>
      <c r="Q156" s="60" t="s">
        <v>199</v>
      </c>
      <c r="R156" s="60">
        <v>7</v>
      </c>
    </row>
    <row r="157" spans="1:18" ht="14.25" customHeight="1" x14ac:dyDescent="0.2">
      <c r="A157" s="18" t="s">
        <v>1005</v>
      </c>
      <c r="B157" s="18">
        <v>1107</v>
      </c>
      <c r="C157" s="18">
        <v>1</v>
      </c>
      <c r="D157" s="18">
        <v>31.649315068493152</v>
      </c>
      <c r="E157" s="18">
        <v>187</v>
      </c>
      <c r="F157" s="18">
        <v>6</v>
      </c>
      <c r="G157" s="18">
        <v>12</v>
      </c>
      <c r="H157" s="18">
        <v>10</v>
      </c>
      <c r="I157" s="18" t="s">
        <v>54</v>
      </c>
      <c r="J157" s="18" t="s">
        <v>1000</v>
      </c>
      <c r="K157" s="18" t="s">
        <v>1002</v>
      </c>
      <c r="L157" s="18" t="s">
        <v>1003</v>
      </c>
      <c r="M157" s="18" t="s">
        <v>1004</v>
      </c>
      <c r="N157" s="60">
        <v>-99</v>
      </c>
      <c r="O157" s="60" t="s">
        <v>1007</v>
      </c>
      <c r="P157" s="60">
        <v>-99</v>
      </c>
      <c r="Q157" s="60" t="s">
        <v>101</v>
      </c>
      <c r="R157" s="60">
        <v>7</v>
      </c>
    </row>
    <row r="158" spans="1:18" ht="14.25" customHeight="1" x14ac:dyDescent="0.2">
      <c r="A158" s="18" t="s">
        <v>1010</v>
      </c>
      <c r="B158" s="18">
        <v>2025</v>
      </c>
      <c r="C158" s="18">
        <v>1</v>
      </c>
      <c r="D158" s="18">
        <v>57.832876712328769</v>
      </c>
      <c r="E158" s="18">
        <v>31</v>
      </c>
      <c r="F158" s="18">
        <v>5</v>
      </c>
      <c r="G158" s="18">
        <v>-99</v>
      </c>
      <c r="H158" s="18">
        <v>10</v>
      </c>
      <c r="I158" s="18" t="s">
        <v>54</v>
      </c>
      <c r="J158" s="18" t="s">
        <v>1006</v>
      </c>
      <c r="K158" s="18" t="s">
        <v>54</v>
      </c>
      <c r="L158" s="18" t="s">
        <v>1008</v>
      </c>
      <c r="M158" s="18" t="s">
        <v>1009</v>
      </c>
      <c r="N158" s="60" t="s">
        <v>770</v>
      </c>
      <c r="O158" s="60">
        <v>6</v>
      </c>
      <c r="P158" s="60">
        <v>-99</v>
      </c>
      <c r="Q158" s="60" t="s">
        <v>70</v>
      </c>
      <c r="R158" s="60">
        <v>6</v>
      </c>
    </row>
    <row r="159" spans="1:18" ht="14.25" customHeight="1" x14ac:dyDescent="0.2">
      <c r="A159" s="18" t="s">
        <v>1015</v>
      </c>
      <c r="B159" s="18">
        <v>1638</v>
      </c>
      <c r="C159" s="18">
        <v>1</v>
      </c>
      <c r="D159" s="18">
        <v>62.969863013698628</v>
      </c>
      <c r="E159" s="18">
        <v>185</v>
      </c>
      <c r="F159" s="18">
        <v>4</v>
      </c>
      <c r="G159" s="18">
        <v>3</v>
      </c>
      <c r="H159" s="18">
        <v>5</v>
      </c>
      <c r="I159" s="18" t="s">
        <v>1011</v>
      </c>
      <c r="J159" s="18" t="s">
        <v>1012</v>
      </c>
      <c r="K159" s="18" t="s">
        <v>242</v>
      </c>
      <c r="L159" s="18" t="s">
        <v>1013</v>
      </c>
      <c r="M159" s="18" t="s">
        <v>1014</v>
      </c>
      <c r="N159" s="60" t="s">
        <v>356</v>
      </c>
      <c r="O159" s="60" t="s">
        <v>1018</v>
      </c>
      <c r="P159" s="60" t="s">
        <v>293</v>
      </c>
      <c r="Q159" s="60">
        <v>2</v>
      </c>
      <c r="R159" s="60">
        <v>8</v>
      </c>
    </row>
    <row r="160" spans="1:18" ht="14.25" customHeight="1" x14ac:dyDescent="0.2">
      <c r="A160" s="18" t="s">
        <v>1022</v>
      </c>
      <c r="B160" s="18">
        <v>1677</v>
      </c>
      <c r="C160" s="18">
        <v>1</v>
      </c>
      <c r="D160" s="18">
        <v>35.063013698630137</v>
      </c>
      <c r="E160" s="18">
        <v>26</v>
      </c>
      <c r="F160" s="18">
        <v>3</v>
      </c>
      <c r="G160" s="18">
        <v>2</v>
      </c>
      <c r="H160" s="18">
        <v>3</v>
      </c>
      <c r="I160" s="18" t="s">
        <v>1016</v>
      </c>
      <c r="J160" s="18" t="s">
        <v>1017</v>
      </c>
      <c r="K160" s="18" t="s">
        <v>1019</v>
      </c>
      <c r="L160" s="18" t="s">
        <v>1020</v>
      </c>
      <c r="M160" s="18" t="s">
        <v>1021</v>
      </c>
      <c r="N160" s="60">
        <v>-999</v>
      </c>
      <c r="O160" s="60" t="s">
        <v>1024</v>
      </c>
      <c r="P160" s="60">
        <v>-999</v>
      </c>
      <c r="Q160" s="60" t="s">
        <v>1026</v>
      </c>
      <c r="R160" s="60" t="s">
        <v>133</v>
      </c>
    </row>
    <row r="161" spans="1:18" ht="14.25" customHeight="1" x14ac:dyDescent="0.2">
      <c r="A161" s="18" t="s">
        <v>1028</v>
      </c>
      <c r="B161" s="18">
        <v>3273</v>
      </c>
      <c r="C161" s="18">
        <v>1</v>
      </c>
      <c r="D161" s="18">
        <v>57.62191780821918</v>
      </c>
      <c r="E161" s="18">
        <v>185</v>
      </c>
      <c r="F161" s="18">
        <v>4</v>
      </c>
      <c r="G161" s="18">
        <v>6</v>
      </c>
      <c r="H161" s="18">
        <v>10</v>
      </c>
      <c r="I161" s="18" t="s">
        <v>622</v>
      </c>
      <c r="J161" s="18" t="s">
        <v>1023</v>
      </c>
      <c r="K161" s="18" t="s">
        <v>242</v>
      </c>
      <c r="L161" s="18" t="s">
        <v>1025</v>
      </c>
      <c r="M161" s="18" t="s">
        <v>1027</v>
      </c>
      <c r="N161" s="60">
        <v>2</v>
      </c>
      <c r="O161" s="60" t="s">
        <v>460</v>
      </c>
      <c r="P161" s="60" t="s">
        <v>795</v>
      </c>
      <c r="Q161" s="60" t="s">
        <v>101</v>
      </c>
      <c r="R161" s="60">
        <v>-999</v>
      </c>
    </row>
    <row r="162" spans="1:18" ht="14.25" customHeight="1" x14ac:dyDescent="0.2">
      <c r="A162" s="18" t="s">
        <v>1034</v>
      </c>
      <c r="B162" s="18">
        <v>1654</v>
      </c>
      <c r="C162" s="18">
        <v>1</v>
      </c>
      <c r="D162" s="18">
        <v>59.109589041095887</v>
      </c>
      <c r="E162" s="18">
        <v>185</v>
      </c>
      <c r="F162" s="18">
        <v>6</v>
      </c>
      <c r="G162" s="18">
        <v>1</v>
      </c>
      <c r="H162" s="18">
        <v>2</v>
      </c>
      <c r="I162" s="18" t="s">
        <v>1029</v>
      </c>
      <c r="J162" s="18" t="s">
        <v>1030</v>
      </c>
      <c r="K162" s="18" t="s">
        <v>1031</v>
      </c>
      <c r="L162" s="18" t="s">
        <v>1032</v>
      </c>
      <c r="M162" s="18" t="s">
        <v>1033</v>
      </c>
      <c r="N162" s="60" t="s">
        <v>101</v>
      </c>
      <c r="O162" s="60" t="s">
        <v>460</v>
      </c>
      <c r="P162" s="60">
        <v>2</v>
      </c>
      <c r="Q162" s="60">
        <v>8</v>
      </c>
      <c r="R162" s="60" t="s">
        <v>1040</v>
      </c>
    </row>
    <row r="163" spans="1:18" ht="14.25" customHeight="1" x14ac:dyDescent="0.2">
      <c r="A163" s="18" t="s">
        <v>1041</v>
      </c>
      <c r="B163" s="18">
        <v>807</v>
      </c>
      <c r="C163" s="18">
        <v>1</v>
      </c>
      <c r="D163" s="18">
        <v>27.980821917808218</v>
      </c>
      <c r="E163" s="18">
        <v>185</v>
      </c>
      <c r="F163" s="18">
        <v>4</v>
      </c>
      <c r="G163" s="18">
        <v>4</v>
      </c>
      <c r="H163" s="18">
        <v>2</v>
      </c>
      <c r="I163" s="18" t="s">
        <v>1035</v>
      </c>
      <c r="J163" s="18" t="s">
        <v>1036</v>
      </c>
      <c r="K163" s="18" t="s">
        <v>1037</v>
      </c>
      <c r="L163" s="18" t="s">
        <v>1038</v>
      </c>
      <c r="M163" s="18" t="s">
        <v>1039</v>
      </c>
      <c r="N163" s="60" t="s">
        <v>125</v>
      </c>
      <c r="O163" s="60" t="s">
        <v>450</v>
      </c>
      <c r="P163" s="60" t="s">
        <v>630</v>
      </c>
      <c r="Q163" s="60">
        <v>7</v>
      </c>
      <c r="R163" s="60" t="s">
        <v>1047</v>
      </c>
    </row>
    <row r="164" spans="1:18" ht="14.25" customHeight="1" x14ac:dyDescent="0.2">
      <c r="A164" s="18" t="s">
        <v>1048</v>
      </c>
      <c r="B164" s="18">
        <v>1275</v>
      </c>
      <c r="C164" s="18">
        <v>1</v>
      </c>
      <c r="D164" s="18">
        <v>67.356164383561648</v>
      </c>
      <c r="E164" s="18">
        <v>83</v>
      </c>
      <c r="F164" s="18">
        <v>7</v>
      </c>
      <c r="G164" s="18">
        <v>6</v>
      </c>
      <c r="H164" s="18">
        <v>10</v>
      </c>
      <c r="I164" s="18" t="s">
        <v>1042</v>
      </c>
      <c r="J164" s="18" t="s">
        <v>1043</v>
      </c>
      <c r="K164" s="18" t="s">
        <v>1044</v>
      </c>
      <c r="L164" s="18" t="s">
        <v>1045</v>
      </c>
      <c r="M164" s="18" t="s">
        <v>1046</v>
      </c>
      <c r="N164" s="60" t="s">
        <v>1050</v>
      </c>
      <c r="O164" s="60" t="s">
        <v>906</v>
      </c>
      <c r="P164" s="60" t="s">
        <v>1053</v>
      </c>
      <c r="Q164" s="60" t="s">
        <v>921</v>
      </c>
      <c r="R164" s="60">
        <v>6</v>
      </c>
    </row>
    <row r="165" spans="1:18" ht="14.25" customHeight="1" x14ac:dyDescent="0.2">
      <c r="A165" s="18" t="s">
        <v>1056</v>
      </c>
      <c r="B165" s="18">
        <v>1435</v>
      </c>
      <c r="C165" s="18">
        <v>0</v>
      </c>
      <c r="D165" s="18">
        <v>23.591780821917808</v>
      </c>
      <c r="E165" s="18">
        <v>185</v>
      </c>
      <c r="F165" s="18">
        <v>5</v>
      </c>
      <c r="G165" s="18">
        <v>1</v>
      </c>
      <c r="H165" s="18">
        <v>5</v>
      </c>
      <c r="I165" s="18" t="s">
        <v>1049</v>
      </c>
      <c r="J165" s="18" t="s">
        <v>1051</v>
      </c>
      <c r="K165" s="18" t="s">
        <v>1052</v>
      </c>
      <c r="L165" s="18" t="s">
        <v>1054</v>
      </c>
      <c r="M165" s="18" t="s">
        <v>1055</v>
      </c>
      <c r="N165" s="60">
        <v>1</v>
      </c>
      <c r="O165" s="60" t="s">
        <v>1059</v>
      </c>
      <c r="P165" s="60">
        <v>-99</v>
      </c>
      <c r="Q165" s="60">
        <v>2</v>
      </c>
      <c r="R165" s="60">
        <v>8</v>
      </c>
    </row>
    <row r="166" spans="1:18" ht="14.25" customHeight="1" x14ac:dyDescent="0.2">
      <c r="A166" s="18" t="s">
        <v>1062</v>
      </c>
      <c r="B166" s="18">
        <v>3028</v>
      </c>
      <c r="C166" s="18">
        <v>1</v>
      </c>
      <c r="D166" s="18">
        <v>28.912328767123288</v>
      </c>
      <c r="E166" s="18">
        <v>185</v>
      </c>
      <c r="F166" s="18">
        <v>3</v>
      </c>
      <c r="G166" s="18">
        <v>2</v>
      </c>
      <c r="H166" s="18">
        <v>1</v>
      </c>
      <c r="I166" s="18" t="s">
        <v>1057</v>
      </c>
      <c r="J166" s="18" t="s">
        <v>1058</v>
      </c>
      <c r="K166" s="18" t="s">
        <v>54</v>
      </c>
      <c r="L166" s="18" t="s">
        <v>1060</v>
      </c>
      <c r="M166" s="18" t="s">
        <v>1061</v>
      </c>
      <c r="N166" s="60" t="s">
        <v>1064</v>
      </c>
      <c r="O166" s="60" t="s">
        <v>101</v>
      </c>
      <c r="P166" s="60">
        <v>-99</v>
      </c>
      <c r="Q166" s="60" t="s">
        <v>70</v>
      </c>
      <c r="R166" s="60">
        <v>-99</v>
      </c>
    </row>
    <row r="167" spans="1:18" ht="14.25" customHeight="1" x14ac:dyDescent="0.2">
      <c r="A167" s="18" t="s">
        <v>1067</v>
      </c>
      <c r="B167" s="18">
        <v>23</v>
      </c>
      <c r="C167" s="18">
        <v>1</v>
      </c>
      <c r="D167" s="18">
        <v>38.926027397260277</v>
      </c>
      <c r="E167" s="18">
        <v>185</v>
      </c>
      <c r="F167" s="18">
        <v>6</v>
      </c>
      <c r="G167" s="18">
        <v>7</v>
      </c>
      <c r="H167" s="18">
        <v>10</v>
      </c>
      <c r="I167" s="18" t="s">
        <v>1063</v>
      </c>
      <c r="J167" s="18" t="s">
        <v>1065</v>
      </c>
      <c r="K167" s="18" t="s">
        <v>54</v>
      </c>
      <c r="L167" s="18" t="s">
        <v>1066</v>
      </c>
      <c r="M167" s="18" t="s">
        <v>54</v>
      </c>
      <c r="N167" s="60">
        <v>6</v>
      </c>
      <c r="O167" s="60">
        <v>2</v>
      </c>
      <c r="P167" s="60" t="s">
        <v>159</v>
      </c>
      <c r="Q167" s="60" t="s">
        <v>101</v>
      </c>
      <c r="R167" s="60">
        <v>7</v>
      </c>
    </row>
    <row r="168" spans="1:18" ht="14.25" customHeight="1" x14ac:dyDescent="0.2">
      <c r="A168" s="18" t="s">
        <v>1073</v>
      </c>
      <c r="B168" s="18">
        <v>2029</v>
      </c>
      <c r="C168" s="18">
        <v>1</v>
      </c>
      <c r="D168" s="18">
        <v>28.312328767123287</v>
      </c>
      <c r="E168" s="18">
        <v>187</v>
      </c>
      <c r="F168" s="18">
        <v>3</v>
      </c>
      <c r="G168" s="18">
        <v>4</v>
      </c>
      <c r="H168" s="18">
        <v>2</v>
      </c>
      <c r="I168" s="18" t="s">
        <v>1068</v>
      </c>
      <c r="J168" s="18" t="s">
        <v>1069</v>
      </c>
      <c r="K168" s="18" t="s">
        <v>1070</v>
      </c>
      <c r="L168" s="18" t="s">
        <v>1071</v>
      </c>
      <c r="M168" s="18" t="s">
        <v>1072</v>
      </c>
      <c r="N168" s="60" t="s">
        <v>1075</v>
      </c>
      <c r="O168" s="60" t="s">
        <v>1077</v>
      </c>
      <c r="P168" s="60" t="s">
        <v>350</v>
      </c>
      <c r="Q168" s="60" t="s">
        <v>80</v>
      </c>
      <c r="R168" s="60">
        <v>6</v>
      </c>
    </row>
    <row r="169" spans="1:18" ht="14.25" customHeight="1" x14ac:dyDescent="0.2">
      <c r="A169" s="18" t="s">
        <v>1081</v>
      </c>
      <c r="B169" s="18">
        <v>3050</v>
      </c>
      <c r="C169" s="18">
        <v>1</v>
      </c>
      <c r="D169" s="18">
        <v>25.364383561643837</v>
      </c>
      <c r="E169" s="18">
        <v>185</v>
      </c>
      <c r="F169" s="18">
        <v>11</v>
      </c>
      <c r="G169" s="18">
        <v>1</v>
      </c>
      <c r="H169" s="18">
        <v>2</v>
      </c>
      <c r="I169" s="18" t="s">
        <v>1074</v>
      </c>
      <c r="J169" s="18" t="s">
        <v>1076</v>
      </c>
      <c r="K169" s="18" t="s">
        <v>1078</v>
      </c>
      <c r="L169" s="18" t="s">
        <v>1079</v>
      </c>
      <c r="M169" s="18" t="s">
        <v>1080</v>
      </c>
      <c r="N169" s="60" t="s">
        <v>1075</v>
      </c>
      <c r="O169" s="60" t="s">
        <v>1084</v>
      </c>
      <c r="P169" s="60">
        <v>2</v>
      </c>
      <c r="Q169" s="60" t="s">
        <v>1087</v>
      </c>
      <c r="R169" s="60">
        <v>7</v>
      </c>
    </row>
    <row r="170" spans="1:18" ht="14.25" customHeight="1" x14ac:dyDescent="0.2">
      <c r="A170" s="18" t="s">
        <v>1089</v>
      </c>
      <c r="B170" s="18">
        <v>1166</v>
      </c>
      <c r="C170" s="18">
        <v>1</v>
      </c>
      <c r="D170" s="18">
        <v>28.553424657534247</v>
      </c>
      <c r="E170" s="18">
        <v>67</v>
      </c>
      <c r="F170" s="18">
        <v>4</v>
      </c>
      <c r="G170" s="18">
        <v>2</v>
      </c>
      <c r="H170" s="18">
        <v>4</v>
      </c>
      <c r="I170" s="18" t="s">
        <v>1082</v>
      </c>
      <c r="J170" s="18" t="s">
        <v>1083</v>
      </c>
      <c r="K170" s="18" t="s">
        <v>1085</v>
      </c>
      <c r="L170" s="18" t="s">
        <v>1086</v>
      </c>
      <c r="M170" s="18" t="s">
        <v>1088</v>
      </c>
      <c r="N170" s="60" t="s">
        <v>1091</v>
      </c>
      <c r="O170" s="60" t="s">
        <v>1093</v>
      </c>
      <c r="P170" s="60">
        <v>11</v>
      </c>
      <c r="Q170" s="60" t="s">
        <v>101</v>
      </c>
      <c r="R170" s="60">
        <v>13</v>
      </c>
    </row>
    <row r="171" spans="1:18" ht="14.25" customHeight="1" x14ac:dyDescent="0.2">
      <c r="A171" s="18" t="s">
        <v>1096</v>
      </c>
      <c r="B171" s="18">
        <v>1494</v>
      </c>
      <c r="C171" s="18">
        <v>0</v>
      </c>
      <c r="D171" s="18">
        <v>28.991780821917807</v>
      </c>
      <c r="E171" s="18">
        <v>185</v>
      </c>
      <c r="F171" s="18">
        <v>3</v>
      </c>
      <c r="G171" s="18">
        <v>2</v>
      </c>
      <c r="H171" s="18">
        <v>4</v>
      </c>
      <c r="I171" s="18" t="s">
        <v>1090</v>
      </c>
      <c r="J171" s="18" t="s">
        <v>1092</v>
      </c>
      <c r="K171" s="18" t="s">
        <v>1094</v>
      </c>
      <c r="L171" s="18" t="s">
        <v>1095</v>
      </c>
      <c r="M171" s="18" t="s">
        <v>513</v>
      </c>
      <c r="N171" s="60">
        <v>-999</v>
      </c>
      <c r="O171" s="60">
        <v>-99</v>
      </c>
      <c r="P171" s="60">
        <v>-99</v>
      </c>
      <c r="Q171" s="60">
        <v>-99</v>
      </c>
      <c r="R171" s="60">
        <v>-99</v>
      </c>
    </row>
    <row r="172" spans="1:18" ht="14.25" customHeight="1" x14ac:dyDescent="0.2">
      <c r="A172" s="18" t="s">
        <v>1097</v>
      </c>
      <c r="B172" s="18">
        <v>1239</v>
      </c>
      <c r="C172" s="18">
        <v>1</v>
      </c>
      <c r="D172" s="18">
        <v>70.528767123287665</v>
      </c>
      <c r="E172" s="18">
        <v>187</v>
      </c>
      <c r="F172" s="18">
        <v>6</v>
      </c>
      <c r="G172" s="18">
        <v>11</v>
      </c>
      <c r="H172" s="18">
        <v>10</v>
      </c>
      <c r="I172" s="18" t="s">
        <v>123</v>
      </c>
      <c r="J172" s="18" t="s">
        <v>54</v>
      </c>
      <c r="K172" s="18" t="s">
        <v>54</v>
      </c>
      <c r="L172" s="18" t="s">
        <v>54</v>
      </c>
      <c r="M172" s="18" t="s">
        <v>54</v>
      </c>
      <c r="N172" s="60">
        <v>-99</v>
      </c>
      <c r="O172" s="60">
        <v>-99</v>
      </c>
      <c r="P172" s="60">
        <v>-99</v>
      </c>
      <c r="Q172" s="60">
        <v>-99</v>
      </c>
      <c r="R172" s="60">
        <v>-99</v>
      </c>
    </row>
    <row r="173" spans="1:18" ht="14.25" customHeight="1" x14ac:dyDescent="0.2">
      <c r="A173" s="18" t="s">
        <v>1098</v>
      </c>
      <c r="B173" s="18">
        <v>1299</v>
      </c>
      <c r="C173" s="18">
        <v>0</v>
      </c>
      <c r="D173" s="18">
        <v>34.356164383561641</v>
      </c>
      <c r="E173" s="18">
        <v>86</v>
      </c>
      <c r="F173" s="18">
        <v>4</v>
      </c>
      <c r="G173" s="18">
        <v>4</v>
      </c>
      <c r="H173" s="18">
        <v>10</v>
      </c>
      <c r="I173" s="18" t="s">
        <v>54</v>
      </c>
      <c r="J173" s="18" t="s">
        <v>54</v>
      </c>
      <c r="K173" s="18" t="s">
        <v>54</v>
      </c>
      <c r="L173" s="18" t="s">
        <v>54</v>
      </c>
      <c r="M173" s="18" t="s">
        <v>54</v>
      </c>
      <c r="N173" s="60">
        <v>-99</v>
      </c>
      <c r="O173" s="60">
        <v>-99</v>
      </c>
      <c r="P173" s="60">
        <v>-99</v>
      </c>
      <c r="Q173" s="60">
        <v>-99</v>
      </c>
      <c r="R173" s="60">
        <v>-999</v>
      </c>
    </row>
    <row r="174" spans="1:18" ht="14.25" customHeight="1" x14ac:dyDescent="0.2">
      <c r="A174" s="18" t="s">
        <v>1099</v>
      </c>
      <c r="B174" s="18">
        <v>3168</v>
      </c>
      <c r="C174" s="18">
        <v>0</v>
      </c>
      <c r="D174" s="18">
        <v>23.443835616438356</v>
      </c>
      <c r="E174" s="18">
        <v>36</v>
      </c>
      <c r="F174" s="18">
        <v>2</v>
      </c>
      <c r="G174" s="18">
        <v>2</v>
      </c>
      <c r="H174" s="18">
        <v>6</v>
      </c>
      <c r="I174" s="18" t="s">
        <v>54</v>
      </c>
      <c r="J174" s="18" t="s">
        <v>54</v>
      </c>
      <c r="K174" s="18" t="s">
        <v>54</v>
      </c>
      <c r="L174" s="18" t="s">
        <v>54</v>
      </c>
      <c r="M174" s="18" t="s">
        <v>54</v>
      </c>
      <c r="N174" s="60" t="s">
        <v>509</v>
      </c>
      <c r="O174" s="60" t="s">
        <v>321</v>
      </c>
      <c r="P174" s="60" t="s">
        <v>1103</v>
      </c>
      <c r="Q174" s="60" t="s">
        <v>1105</v>
      </c>
      <c r="R174" s="60">
        <v>7</v>
      </c>
    </row>
    <row r="175" spans="1:18" ht="14.25" customHeight="1" x14ac:dyDescent="0.2">
      <c r="A175" s="18" t="s">
        <v>1107</v>
      </c>
      <c r="B175" s="18">
        <v>61</v>
      </c>
      <c r="C175" s="18">
        <v>1</v>
      </c>
      <c r="D175" s="18">
        <v>52</v>
      </c>
      <c r="E175" s="18">
        <v>185</v>
      </c>
      <c r="F175" s="18">
        <v>4</v>
      </c>
      <c r="G175" s="18">
        <v>9</v>
      </c>
      <c r="H175" s="18">
        <v>10</v>
      </c>
      <c r="I175" s="18" t="s">
        <v>1100</v>
      </c>
      <c r="J175" s="18" t="s">
        <v>1101</v>
      </c>
      <c r="K175" s="18" t="s">
        <v>1102</v>
      </c>
      <c r="L175" s="18" t="s">
        <v>1104</v>
      </c>
      <c r="M175" s="18" t="s">
        <v>1106</v>
      </c>
      <c r="N175" s="60">
        <v>-99</v>
      </c>
      <c r="O175" s="60">
        <v>-99</v>
      </c>
      <c r="P175" s="60">
        <v>-99</v>
      </c>
      <c r="Q175" s="60">
        <v>-99</v>
      </c>
      <c r="R175" s="60">
        <v>-99</v>
      </c>
    </row>
    <row r="176" spans="1:18" ht="14.25" customHeight="1" x14ac:dyDescent="0.2">
      <c r="A176" s="18" t="s">
        <v>1108</v>
      </c>
      <c r="B176" s="18">
        <v>25</v>
      </c>
      <c r="C176" s="18">
        <v>1</v>
      </c>
      <c r="D176" s="18">
        <v>20.471232876712328</v>
      </c>
      <c r="E176" s="18">
        <v>123</v>
      </c>
      <c r="F176" s="18">
        <v>1</v>
      </c>
      <c r="G176" s="18">
        <v>1</v>
      </c>
      <c r="H176" s="18">
        <v>4</v>
      </c>
      <c r="I176" s="18" t="s">
        <v>54</v>
      </c>
      <c r="J176" s="18" t="s">
        <v>54</v>
      </c>
      <c r="K176" s="18" t="s">
        <v>54</v>
      </c>
      <c r="L176" s="18" t="s">
        <v>54</v>
      </c>
      <c r="M176" s="18" t="s">
        <v>54</v>
      </c>
      <c r="N176" s="60" t="s">
        <v>1110</v>
      </c>
      <c r="O176" s="60" t="s">
        <v>1053</v>
      </c>
      <c r="P176" s="60">
        <v>-99</v>
      </c>
      <c r="Q176" s="60">
        <v>2</v>
      </c>
      <c r="R176" s="60">
        <v>13</v>
      </c>
    </row>
    <row r="177" spans="1:18" ht="14.25" customHeight="1" x14ac:dyDescent="0.2">
      <c r="A177" s="18" t="s">
        <v>1114</v>
      </c>
      <c r="B177" s="18">
        <v>1715</v>
      </c>
      <c r="C177" s="18">
        <v>0</v>
      </c>
      <c r="D177" s="18">
        <v>32.920547945205477</v>
      </c>
      <c r="E177" s="18">
        <v>185</v>
      </c>
      <c r="F177" s="18">
        <v>10</v>
      </c>
      <c r="G177" s="18">
        <v>5</v>
      </c>
      <c r="H177" s="18">
        <v>4</v>
      </c>
      <c r="I177" s="18" t="s">
        <v>1109</v>
      </c>
      <c r="J177" s="18" t="s">
        <v>1111</v>
      </c>
      <c r="K177" s="18" t="s">
        <v>54</v>
      </c>
      <c r="L177" s="18" t="s">
        <v>1112</v>
      </c>
      <c r="M177" s="18" t="s">
        <v>1113</v>
      </c>
      <c r="N177" s="60" t="s">
        <v>125</v>
      </c>
      <c r="O177" s="60" t="s">
        <v>1117</v>
      </c>
      <c r="P177" s="60">
        <v>-99</v>
      </c>
      <c r="Q177" s="60">
        <v>-99</v>
      </c>
      <c r="R177" s="60">
        <v>-99</v>
      </c>
    </row>
    <row r="178" spans="1:18" ht="14.25" customHeight="1" x14ac:dyDescent="0.2">
      <c r="A178" s="18" t="s">
        <v>1118</v>
      </c>
      <c r="B178" s="18">
        <v>1136</v>
      </c>
      <c r="C178" s="18">
        <v>1</v>
      </c>
      <c r="D178" s="18">
        <v>37.93150684931507</v>
      </c>
      <c r="E178" s="18">
        <v>9</v>
      </c>
      <c r="F178" s="18">
        <v>9</v>
      </c>
      <c r="G178" s="18">
        <v>8</v>
      </c>
      <c r="H178" s="18">
        <v>10</v>
      </c>
      <c r="I178" s="18" t="s">
        <v>1115</v>
      </c>
      <c r="J178" s="18" t="s">
        <v>1116</v>
      </c>
      <c r="K178" s="18" t="s">
        <v>54</v>
      </c>
      <c r="L178" s="18" t="s">
        <v>54</v>
      </c>
      <c r="M178" s="18" t="s">
        <v>54</v>
      </c>
      <c r="N178" s="60">
        <v>-99</v>
      </c>
      <c r="O178" s="60">
        <v>-99</v>
      </c>
      <c r="P178" s="60">
        <v>-99</v>
      </c>
      <c r="Q178" s="60">
        <v>-99</v>
      </c>
      <c r="R178" s="60">
        <v>-99</v>
      </c>
    </row>
    <row r="179" spans="1:18" ht="14.25" customHeight="1" x14ac:dyDescent="0.2">
      <c r="A179" s="18" t="s">
        <v>1119</v>
      </c>
      <c r="B179" s="18">
        <v>863</v>
      </c>
      <c r="C179" s="18">
        <v>1</v>
      </c>
      <c r="D179" s="18">
        <v>37.887671232876713</v>
      </c>
      <c r="E179" s="18">
        <v>78</v>
      </c>
      <c r="F179" s="18">
        <v>4</v>
      </c>
      <c r="G179" s="18">
        <v>11</v>
      </c>
      <c r="H179" s="18">
        <v>3</v>
      </c>
      <c r="I179" s="18" t="s">
        <v>54</v>
      </c>
      <c r="J179" s="18" t="s">
        <v>54</v>
      </c>
      <c r="K179" s="18" t="s">
        <v>54</v>
      </c>
      <c r="L179" s="18" t="s">
        <v>54</v>
      </c>
      <c r="M179" s="18" t="s">
        <v>54</v>
      </c>
      <c r="N179" s="60">
        <v>-999</v>
      </c>
      <c r="O179" s="60">
        <v>1</v>
      </c>
      <c r="P179" s="60">
        <v>-999</v>
      </c>
      <c r="Q179" s="60" t="s">
        <v>101</v>
      </c>
      <c r="R179" s="60">
        <v>-999</v>
      </c>
    </row>
    <row r="180" spans="1:18" ht="14.25" customHeight="1" x14ac:dyDescent="0.2">
      <c r="A180" s="18" t="s">
        <v>1125</v>
      </c>
      <c r="B180" s="18">
        <v>1633</v>
      </c>
      <c r="C180" s="18">
        <v>1</v>
      </c>
      <c r="D180" s="18">
        <v>36.849315068493148</v>
      </c>
      <c r="E180" s="18">
        <v>185</v>
      </c>
      <c r="F180" s="18">
        <v>6</v>
      </c>
      <c r="G180" s="18">
        <v>-99</v>
      </c>
      <c r="H180" s="18">
        <v>10</v>
      </c>
      <c r="I180" s="18" t="s">
        <v>1120</v>
      </c>
      <c r="J180" s="18" t="s">
        <v>1121</v>
      </c>
      <c r="K180" s="18" t="s">
        <v>1122</v>
      </c>
      <c r="L180" s="18" t="s">
        <v>1123</v>
      </c>
      <c r="M180" s="18" t="s">
        <v>1124</v>
      </c>
      <c r="N180" s="60">
        <v>-999</v>
      </c>
      <c r="O180" s="60">
        <v>-999</v>
      </c>
      <c r="P180" s="60">
        <v>-999</v>
      </c>
      <c r="Q180" s="60" t="s">
        <v>1127</v>
      </c>
      <c r="R180" s="60">
        <v>8</v>
      </c>
    </row>
    <row r="181" spans="1:18" ht="14.25" customHeight="1" x14ac:dyDescent="0.2">
      <c r="A181" s="18" t="s">
        <v>1129</v>
      </c>
      <c r="B181" s="18">
        <v>933</v>
      </c>
      <c r="C181" s="18">
        <v>1</v>
      </c>
      <c r="D181" s="18">
        <v>45.164383561643838</v>
      </c>
      <c r="E181" s="18">
        <v>185</v>
      </c>
      <c r="F181" s="18">
        <v>4</v>
      </c>
      <c r="G181" s="18">
        <v>1</v>
      </c>
      <c r="H181" s="18">
        <v>5</v>
      </c>
      <c r="I181" s="18" t="s">
        <v>185</v>
      </c>
      <c r="J181" s="18" t="s">
        <v>284</v>
      </c>
      <c r="K181" s="18" t="s">
        <v>185</v>
      </c>
      <c r="L181" s="18" t="s">
        <v>1126</v>
      </c>
      <c r="M181" s="18" t="s">
        <v>1128</v>
      </c>
      <c r="N181" s="60">
        <v>-999</v>
      </c>
      <c r="O181" s="60" t="s">
        <v>450</v>
      </c>
      <c r="P181" s="60" t="s">
        <v>1132</v>
      </c>
      <c r="Q181" s="60" t="s">
        <v>101</v>
      </c>
      <c r="R181" s="60" t="s">
        <v>142</v>
      </c>
    </row>
    <row r="182" spans="1:18" ht="14.25" customHeight="1" x14ac:dyDescent="0.2">
      <c r="A182" s="18" t="s">
        <v>1135</v>
      </c>
      <c r="B182" s="18">
        <v>666</v>
      </c>
      <c r="C182" s="18">
        <v>1</v>
      </c>
      <c r="D182" s="18">
        <v>62.953424657534249</v>
      </c>
      <c r="E182" s="18">
        <v>75</v>
      </c>
      <c r="F182" s="18">
        <v>7</v>
      </c>
      <c r="G182" s="18">
        <v>10</v>
      </c>
      <c r="H182" s="18">
        <v>10</v>
      </c>
      <c r="I182" s="18" t="s">
        <v>313</v>
      </c>
      <c r="J182" s="18" t="s">
        <v>1130</v>
      </c>
      <c r="K182" s="18" t="s">
        <v>1131</v>
      </c>
      <c r="L182" s="18" t="s">
        <v>1133</v>
      </c>
      <c r="M182" s="18" t="s">
        <v>1134</v>
      </c>
      <c r="N182" s="60" t="s">
        <v>1137</v>
      </c>
      <c r="O182" s="60" t="s">
        <v>1141</v>
      </c>
      <c r="P182" s="60" t="s">
        <v>1143</v>
      </c>
      <c r="Q182" s="60" t="s">
        <v>1145</v>
      </c>
      <c r="R182" s="60" t="s">
        <v>1147</v>
      </c>
    </row>
    <row r="183" spans="1:18" ht="14.25" customHeight="1" x14ac:dyDescent="0.2">
      <c r="A183" s="18" t="s">
        <v>1148</v>
      </c>
      <c r="B183" s="18">
        <v>1617</v>
      </c>
      <c r="C183" s="18">
        <v>1</v>
      </c>
      <c r="D183" s="18">
        <v>24.073972602739726</v>
      </c>
      <c r="E183" s="18">
        <v>156</v>
      </c>
      <c r="F183" s="18">
        <v>4</v>
      </c>
      <c r="G183" s="18">
        <v>6</v>
      </c>
      <c r="H183" s="18">
        <v>10</v>
      </c>
      <c r="I183" s="18" t="s">
        <v>1136</v>
      </c>
      <c r="J183" s="18" t="s">
        <v>1140</v>
      </c>
      <c r="K183" s="18" t="s">
        <v>1142</v>
      </c>
      <c r="L183" s="18" t="s">
        <v>1144</v>
      </c>
      <c r="M183" s="18" t="s">
        <v>1146</v>
      </c>
      <c r="N183" s="60">
        <v>-99</v>
      </c>
      <c r="O183" s="60">
        <v>-99</v>
      </c>
      <c r="P183" s="60">
        <v>-99</v>
      </c>
      <c r="Q183" s="60">
        <v>-99</v>
      </c>
      <c r="R183" s="60">
        <v>-99</v>
      </c>
    </row>
    <row r="184" spans="1:18" ht="14.25" customHeight="1" x14ac:dyDescent="0.2">
      <c r="A184" s="18" t="s">
        <v>1149</v>
      </c>
      <c r="B184" s="18">
        <v>1603</v>
      </c>
      <c r="C184" s="18">
        <v>1</v>
      </c>
      <c r="D184" s="18">
        <v>30.55890410958904</v>
      </c>
      <c r="E184" s="18">
        <v>84</v>
      </c>
      <c r="F184" s="18">
        <v>3</v>
      </c>
      <c r="G184" s="18">
        <v>2</v>
      </c>
      <c r="H184" s="18">
        <v>4</v>
      </c>
      <c r="I184" s="18" t="s">
        <v>54</v>
      </c>
      <c r="J184" s="18" t="s">
        <v>54</v>
      </c>
      <c r="K184" s="18" t="s">
        <v>54</v>
      </c>
      <c r="L184" s="18" t="s">
        <v>54</v>
      </c>
      <c r="M184" s="18" t="s">
        <v>54</v>
      </c>
      <c r="N184" s="60">
        <v>2</v>
      </c>
      <c r="O184" s="60" t="s">
        <v>321</v>
      </c>
      <c r="P184" s="60">
        <v>-99</v>
      </c>
      <c r="Q184" s="60" t="s">
        <v>101</v>
      </c>
      <c r="R184" s="60">
        <v>-99</v>
      </c>
    </row>
    <row r="185" spans="1:18" ht="14.25" customHeight="1" x14ac:dyDescent="0.2">
      <c r="A185" s="18" t="s">
        <v>1153</v>
      </c>
      <c r="B185" s="18">
        <v>319</v>
      </c>
      <c r="C185" s="18">
        <v>1</v>
      </c>
      <c r="D185" s="18">
        <v>33.6</v>
      </c>
      <c r="E185" s="18">
        <v>185</v>
      </c>
      <c r="F185" s="18">
        <v>4</v>
      </c>
      <c r="G185" s="18">
        <v>6</v>
      </c>
      <c r="H185" s="18">
        <v>5</v>
      </c>
      <c r="I185" s="18" t="s">
        <v>1150</v>
      </c>
      <c r="J185" s="18" t="s">
        <v>1151</v>
      </c>
      <c r="K185" s="18" t="s">
        <v>54</v>
      </c>
      <c r="L185" s="18" t="s">
        <v>1152</v>
      </c>
      <c r="M185" s="18" t="s">
        <v>54</v>
      </c>
      <c r="N185" s="60" t="s">
        <v>1155</v>
      </c>
      <c r="O185" s="60" t="s">
        <v>159</v>
      </c>
      <c r="P185" s="60" t="s">
        <v>1158</v>
      </c>
      <c r="Q185" s="60" t="s">
        <v>1160</v>
      </c>
      <c r="R185" s="60">
        <v>1</v>
      </c>
    </row>
    <row r="186" spans="1:18" ht="14.25" customHeight="1" x14ac:dyDescent="0.2">
      <c r="A186" s="18" t="s">
        <v>1162</v>
      </c>
      <c r="B186" s="18">
        <v>443</v>
      </c>
      <c r="C186" s="18">
        <v>1</v>
      </c>
      <c r="D186" s="18">
        <v>52.287671232876711</v>
      </c>
      <c r="E186" s="18">
        <v>169</v>
      </c>
      <c r="F186" s="18">
        <v>8</v>
      </c>
      <c r="G186" s="18">
        <v>2</v>
      </c>
      <c r="H186" s="18">
        <v>2</v>
      </c>
      <c r="I186" s="18" t="s">
        <v>1154</v>
      </c>
      <c r="J186" s="18" t="s">
        <v>1156</v>
      </c>
      <c r="K186" s="18" t="s">
        <v>1157</v>
      </c>
      <c r="L186" s="18" t="s">
        <v>1159</v>
      </c>
      <c r="M186" s="18" t="s">
        <v>1161</v>
      </c>
      <c r="N186" s="60">
        <v>-99</v>
      </c>
      <c r="O186" s="60"/>
      <c r="P186" s="60"/>
      <c r="Q186" s="60">
        <v>-99</v>
      </c>
      <c r="R186" s="60">
        <v>-99</v>
      </c>
    </row>
    <row r="187" spans="1:18" ht="14.25" customHeight="1" x14ac:dyDescent="0.2">
      <c r="A187" s="18" t="s">
        <v>1163</v>
      </c>
      <c r="B187" s="18">
        <v>821</v>
      </c>
      <c r="C187" s="18">
        <v>1</v>
      </c>
      <c r="D187" s="18">
        <v>44.197260273972603</v>
      </c>
      <c r="E187" s="18">
        <v>107</v>
      </c>
      <c r="F187" s="18">
        <v>4</v>
      </c>
      <c r="G187" s="18">
        <v>11</v>
      </c>
      <c r="H187" s="18">
        <v>11</v>
      </c>
      <c r="N187" s="60" t="s">
        <v>101</v>
      </c>
      <c r="O187" s="60"/>
      <c r="P187" s="60"/>
      <c r="Q187" s="60">
        <v>-99</v>
      </c>
      <c r="R187" s="60">
        <v>-99</v>
      </c>
    </row>
    <row r="188" spans="1:18" ht="14.25" customHeight="1" x14ac:dyDescent="0.2">
      <c r="A188" s="18" t="s">
        <v>1166</v>
      </c>
      <c r="B188" s="18">
        <v>14</v>
      </c>
      <c r="C188" s="18">
        <v>1</v>
      </c>
      <c r="D188" s="18">
        <v>42.315068493150683</v>
      </c>
      <c r="E188" s="18">
        <v>185</v>
      </c>
      <c r="F188" s="18">
        <v>4</v>
      </c>
      <c r="G188" s="18">
        <v>3</v>
      </c>
      <c r="H188" s="18">
        <v>11</v>
      </c>
      <c r="I188" s="18" t="s">
        <v>1164</v>
      </c>
      <c r="J188" s="18" t="s">
        <v>1165</v>
      </c>
      <c r="K188" s="18" t="s">
        <v>54</v>
      </c>
      <c r="L188" s="18" t="s">
        <v>54</v>
      </c>
      <c r="M188" s="18" t="s">
        <v>54</v>
      </c>
      <c r="N188" s="60" t="s">
        <v>1168</v>
      </c>
      <c r="O188" s="60" t="s">
        <v>1170</v>
      </c>
      <c r="P188" s="60" t="s">
        <v>1172</v>
      </c>
      <c r="Q188" s="60" t="s">
        <v>80</v>
      </c>
      <c r="R188" s="60" t="s">
        <v>1175</v>
      </c>
    </row>
    <row r="189" spans="1:18" ht="14.25" customHeight="1" x14ac:dyDescent="0.2">
      <c r="A189" s="18" t="s">
        <v>1176</v>
      </c>
      <c r="B189" s="18">
        <v>1798</v>
      </c>
      <c r="C189" s="18">
        <v>1</v>
      </c>
      <c r="D189" s="18">
        <v>45.583561643835615</v>
      </c>
      <c r="E189" s="18">
        <v>136</v>
      </c>
      <c r="F189" s="18">
        <v>9</v>
      </c>
      <c r="G189" s="18">
        <v>1</v>
      </c>
      <c r="H189" s="18">
        <v>10</v>
      </c>
      <c r="I189" s="18" t="s">
        <v>1167</v>
      </c>
      <c r="J189" s="18" t="s">
        <v>1169</v>
      </c>
      <c r="K189" s="18" t="s">
        <v>1171</v>
      </c>
      <c r="L189" s="18" t="s">
        <v>1173</v>
      </c>
      <c r="M189" s="18" t="s">
        <v>1174</v>
      </c>
      <c r="N189" s="60" t="s">
        <v>465</v>
      </c>
      <c r="O189" s="60">
        <v>3</v>
      </c>
      <c r="P189" s="60">
        <v>-999</v>
      </c>
      <c r="Q189" s="60">
        <v>-99</v>
      </c>
      <c r="R189" s="60">
        <v>6</v>
      </c>
    </row>
    <row r="190" spans="1:18" ht="14.25" customHeight="1" x14ac:dyDescent="0.2">
      <c r="A190" s="18" t="s">
        <v>1181</v>
      </c>
      <c r="B190" s="18">
        <v>1822</v>
      </c>
      <c r="C190" s="18">
        <v>1</v>
      </c>
      <c r="D190" s="18">
        <v>51.545205479452058</v>
      </c>
      <c r="E190" s="18">
        <v>185</v>
      </c>
      <c r="F190" s="18">
        <v>4</v>
      </c>
      <c r="G190" s="18">
        <v>10</v>
      </c>
      <c r="H190" s="18">
        <v>10</v>
      </c>
      <c r="I190" s="18" t="s">
        <v>1177</v>
      </c>
      <c r="J190" s="18" t="s">
        <v>1178</v>
      </c>
      <c r="K190" s="18" t="s">
        <v>1179</v>
      </c>
      <c r="L190" s="18" t="s">
        <v>54</v>
      </c>
      <c r="M190" s="18" t="s">
        <v>1180</v>
      </c>
      <c r="N190" s="60">
        <v>-99</v>
      </c>
      <c r="O190" s="60">
        <v>-99</v>
      </c>
      <c r="P190" s="60">
        <v>-99</v>
      </c>
      <c r="Q190" s="60">
        <v>-99</v>
      </c>
      <c r="R190" s="60">
        <v>-99</v>
      </c>
    </row>
    <row r="191" spans="1:18" ht="14.25" customHeight="1" x14ac:dyDescent="0.2">
      <c r="A191" s="18" t="s">
        <v>1182</v>
      </c>
      <c r="B191" s="18">
        <v>865</v>
      </c>
      <c r="C191" s="18">
        <v>0</v>
      </c>
      <c r="D191" s="18">
        <v>36.095890410958901</v>
      </c>
      <c r="E191" s="18">
        <v>-9</v>
      </c>
      <c r="F191" s="18">
        <v>-9</v>
      </c>
      <c r="G191" s="18">
        <v>-9</v>
      </c>
      <c r="H191" s="18">
        <v>-9</v>
      </c>
      <c r="I191" s="18" t="s">
        <v>54</v>
      </c>
      <c r="J191" s="18" t="s">
        <v>54</v>
      </c>
      <c r="K191" s="18" t="s">
        <v>54</v>
      </c>
      <c r="L191" s="18" t="s">
        <v>54</v>
      </c>
      <c r="M191" s="18" t="s">
        <v>54</v>
      </c>
      <c r="N191" s="60">
        <v>-99</v>
      </c>
      <c r="O191" s="60">
        <v>-99</v>
      </c>
      <c r="P191" s="60">
        <v>-99</v>
      </c>
      <c r="Q191" s="60">
        <v>-99</v>
      </c>
      <c r="R191" s="60">
        <v>-99</v>
      </c>
    </row>
    <row r="192" spans="1:18" ht="14.25" customHeight="1" x14ac:dyDescent="0.2">
      <c r="A192" s="18" t="s">
        <v>1183</v>
      </c>
      <c r="B192" s="18">
        <v>3322</v>
      </c>
      <c r="C192" s="18">
        <v>0</v>
      </c>
      <c r="D192" s="18">
        <v>26.608219178082098</v>
      </c>
      <c r="E192" s="18">
        <v>185</v>
      </c>
      <c r="F192" s="18">
        <v>3</v>
      </c>
      <c r="G192" s="18">
        <v>8</v>
      </c>
      <c r="H192" s="18">
        <v>4</v>
      </c>
      <c r="I192" s="18" t="s">
        <v>54</v>
      </c>
      <c r="J192" s="18" t="s">
        <v>54</v>
      </c>
      <c r="K192" s="18" t="s">
        <v>54</v>
      </c>
      <c r="L192" s="18" t="s">
        <v>54</v>
      </c>
      <c r="M192" s="18" t="s">
        <v>54</v>
      </c>
      <c r="N192" s="60">
        <v>-999</v>
      </c>
      <c r="O192" s="60" t="s">
        <v>1186</v>
      </c>
      <c r="P192" s="60">
        <v>2</v>
      </c>
      <c r="Q192" s="60" t="s">
        <v>80</v>
      </c>
      <c r="R192" s="60">
        <v>-999</v>
      </c>
    </row>
    <row r="193" spans="1:18" ht="14.25" customHeight="1" x14ac:dyDescent="0.2">
      <c r="A193" s="18" t="s">
        <v>1190</v>
      </c>
      <c r="B193" s="18">
        <v>1752</v>
      </c>
      <c r="C193" s="18">
        <v>1</v>
      </c>
      <c r="D193" s="18">
        <v>31.232876712328768</v>
      </c>
      <c r="E193" s="18">
        <v>185</v>
      </c>
      <c r="F193" s="18">
        <v>3</v>
      </c>
      <c r="G193" s="18">
        <v>3</v>
      </c>
      <c r="H193" s="18">
        <v>2</v>
      </c>
      <c r="I193" s="18" t="s">
        <v>1184</v>
      </c>
      <c r="J193" s="18" t="s">
        <v>1185</v>
      </c>
      <c r="K193" s="18" t="s">
        <v>1187</v>
      </c>
      <c r="L193" s="18" t="s">
        <v>1188</v>
      </c>
      <c r="M193" s="18" t="s">
        <v>1189</v>
      </c>
      <c r="N193" s="60">
        <v>-99</v>
      </c>
      <c r="O193" s="60">
        <v>-99</v>
      </c>
      <c r="P193" s="60">
        <v>-99</v>
      </c>
      <c r="Q193" s="60">
        <v>-99</v>
      </c>
      <c r="R193" s="60">
        <v>-99</v>
      </c>
    </row>
    <row r="194" spans="1:18" ht="14.25" customHeight="1" x14ac:dyDescent="0.2">
      <c r="A194" s="18" t="s">
        <v>1191</v>
      </c>
      <c r="B194" s="18">
        <v>378</v>
      </c>
      <c r="C194" s="18">
        <v>1</v>
      </c>
      <c r="D194" s="18">
        <v>25.084931506849315</v>
      </c>
      <c r="E194" s="18">
        <v>185</v>
      </c>
      <c r="F194" s="18">
        <v>4</v>
      </c>
      <c r="G194" s="18">
        <v>11</v>
      </c>
      <c r="H194" s="18">
        <v>8</v>
      </c>
      <c r="I194" s="18" t="s">
        <v>54</v>
      </c>
      <c r="J194" s="18" t="s">
        <v>54</v>
      </c>
      <c r="K194" s="18" t="s">
        <v>54</v>
      </c>
      <c r="L194" s="18" t="s">
        <v>54</v>
      </c>
      <c r="M194" s="18" t="s">
        <v>54</v>
      </c>
      <c r="N194" s="60">
        <v>-99</v>
      </c>
      <c r="O194" s="60" t="s">
        <v>1193</v>
      </c>
      <c r="P194" s="60" t="s">
        <v>350</v>
      </c>
      <c r="Q194" s="60" t="s">
        <v>639</v>
      </c>
      <c r="R194" s="60" t="s">
        <v>1197</v>
      </c>
    </row>
    <row r="195" spans="1:18" ht="14.25" customHeight="1" x14ac:dyDescent="0.2">
      <c r="A195" s="18" t="s">
        <v>1198</v>
      </c>
      <c r="B195" s="18">
        <v>3027</v>
      </c>
      <c r="C195" s="18">
        <v>1</v>
      </c>
      <c r="D195" s="18">
        <v>41.597260273972601</v>
      </c>
      <c r="E195" s="18">
        <v>185</v>
      </c>
      <c r="F195" s="18">
        <v>4</v>
      </c>
      <c r="G195" s="18">
        <v>7</v>
      </c>
      <c r="H195" s="18">
        <v>10</v>
      </c>
      <c r="I195" s="18" t="s">
        <v>54</v>
      </c>
      <c r="J195" s="18" t="s">
        <v>1192</v>
      </c>
      <c r="K195" s="18" t="s">
        <v>1194</v>
      </c>
      <c r="L195" s="18" t="s">
        <v>1195</v>
      </c>
      <c r="M195" s="18" t="s">
        <v>1196</v>
      </c>
      <c r="N195" s="60" t="s">
        <v>159</v>
      </c>
      <c r="O195" s="60">
        <v>-99</v>
      </c>
      <c r="P195" s="60">
        <v>11</v>
      </c>
      <c r="Q195" s="60">
        <v>-99</v>
      </c>
      <c r="R195" s="60">
        <v>-99</v>
      </c>
    </row>
    <row r="196" spans="1:18" ht="14.25" customHeight="1" x14ac:dyDescent="0.2">
      <c r="A196" s="18" t="s">
        <v>1201</v>
      </c>
      <c r="B196" s="18">
        <v>1394</v>
      </c>
      <c r="C196" s="18">
        <v>0</v>
      </c>
      <c r="D196" s="18">
        <v>33.271232876712325</v>
      </c>
      <c r="E196" s="18">
        <v>185</v>
      </c>
      <c r="F196" s="18">
        <v>2</v>
      </c>
      <c r="G196" s="18">
        <v>6</v>
      </c>
      <c r="H196" s="18">
        <v>10</v>
      </c>
      <c r="I196" s="18" t="s">
        <v>1199</v>
      </c>
      <c r="J196" s="18" t="s">
        <v>54</v>
      </c>
      <c r="K196" s="18" t="s">
        <v>1200</v>
      </c>
      <c r="L196" s="18" t="s">
        <v>54</v>
      </c>
      <c r="M196" s="18" t="s">
        <v>54</v>
      </c>
      <c r="N196" s="60" t="s">
        <v>1203</v>
      </c>
      <c r="O196" s="60" t="s">
        <v>1205</v>
      </c>
      <c r="P196" s="60">
        <v>1</v>
      </c>
      <c r="Q196" s="60" t="s">
        <v>101</v>
      </c>
      <c r="R196" s="60">
        <v>6</v>
      </c>
    </row>
    <row r="197" spans="1:18" ht="14.25" customHeight="1" x14ac:dyDescent="0.2">
      <c r="A197" s="18" t="s">
        <v>1209</v>
      </c>
      <c r="B197" s="18">
        <v>1855</v>
      </c>
      <c r="C197" s="18">
        <v>0</v>
      </c>
      <c r="D197" s="18">
        <v>28.424657534246574</v>
      </c>
      <c r="E197" s="18">
        <v>138</v>
      </c>
      <c r="F197" s="18">
        <v>3</v>
      </c>
      <c r="G197" s="18">
        <v>2</v>
      </c>
      <c r="H197" s="18">
        <v>4</v>
      </c>
      <c r="I197" s="18" t="s">
        <v>1202</v>
      </c>
      <c r="J197" s="18" t="s">
        <v>1204</v>
      </c>
      <c r="K197" s="18" t="s">
        <v>1206</v>
      </c>
      <c r="L197" s="18" t="s">
        <v>1207</v>
      </c>
      <c r="M197" s="18" t="s">
        <v>1208</v>
      </c>
      <c r="N197" s="60">
        <v>1</v>
      </c>
      <c r="O197" s="60" t="s">
        <v>1212</v>
      </c>
      <c r="P197" s="60">
        <v>-99</v>
      </c>
      <c r="Q197" s="60">
        <v>-99</v>
      </c>
      <c r="R197" s="60" t="s">
        <v>133</v>
      </c>
    </row>
    <row r="198" spans="1:18" ht="14.25" customHeight="1" x14ac:dyDescent="0.2">
      <c r="A198" s="18" t="s">
        <v>1214</v>
      </c>
      <c r="B198" s="18">
        <v>277</v>
      </c>
      <c r="C198" s="18">
        <v>0</v>
      </c>
      <c r="D198" s="18">
        <v>27.860273972602741</v>
      </c>
      <c r="E198" s="18">
        <v>185</v>
      </c>
      <c r="F198" s="18">
        <v>4</v>
      </c>
      <c r="G198" s="18">
        <v>5</v>
      </c>
      <c r="H198" s="18">
        <v>2</v>
      </c>
      <c r="I198" s="18" t="s">
        <v>1210</v>
      </c>
      <c r="J198" s="18" t="s">
        <v>1211</v>
      </c>
      <c r="K198" s="18" t="s">
        <v>54</v>
      </c>
      <c r="L198" s="18" t="s">
        <v>54</v>
      </c>
      <c r="M198" s="18" t="s">
        <v>1213</v>
      </c>
      <c r="N198" s="60">
        <v>-99</v>
      </c>
      <c r="O198" s="60">
        <v>-99</v>
      </c>
      <c r="P198" s="60">
        <v>-99</v>
      </c>
      <c r="Q198" s="60">
        <v>-99</v>
      </c>
      <c r="R198" s="60">
        <v>-99</v>
      </c>
    </row>
    <row r="199" spans="1:18" ht="14.25" customHeight="1" x14ac:dyDescent="0.2">
      <c r="A199" s="18" t="s">
        <v>1215</v>
      </c>
      <c r="B199" s="18">
        <v>1314</v>
      </c>
      <c r="C199" s="18">
        <v>0</v>
      </c>
      <c r="D199" s="18">
        <v>42.087671232876716</v>
      </c>
      <c r="E199" s="18">
        <v>84</v>
      </c>
      <c r="F199" s="18">
        <v>4</v>
      </c>
      <c r="G199" s="18">
        <v>3</v>
      </c>
      <c r="H199" s="18">
        <v>10</v>
      </c>
      <c r="I199" s="18" t="s">
        <v>54</v>
      </c>
      <c r="J199" s="18" t="s">
        <v>54</v>
      </c>
      <c r="K199" s="18" t="s">
        <v>54</v>
      </c>
      <c r="L199" s="18" t="s">
        <v>54</v>
      </c>
      <c r="M199" s="18" t="s">
        <v>54</v>
      </c>
      <c r="N199" s="60">
        <v>-99</v>
      </c>
      <c r="O199" s="60" t="s">
        <v>1217</v>
      </c>
      <c r="P199" s="60">
        <v>-99</v>
      </c>
      <c r="Q199" s="60" t="s">
        <v>101</v>
      </c>
      <c r="R199" s="60" t="s">
        <v>154</v>
      </c>
    </row>
    <row r="200" spans="1:18" ht="14.25" customHeight="1" x14ac:dyDescent="0.2">
      <c r="A200" s="18" t="s">
        <v>1220</v>
      </c>
      <c r="B200" s="18">
        <v>1726</v>
      </c>
      <c r="C200" s="18">
        <v>0</v>
      </c>
      <c r="D200" s="18">
        <v>27.983561643835618</v>
      </c>
      <c r="E200" s="18">
        <v>65</v>
      </c>
      <c r="F200" s="18">
        <v>3</v>
      </c>
      <c r="G200" s="18">
        <v>3</v>
      </c>
      <c r="H200" s="18">
        <v>2</v>
      </c>
      <c r="I200" s="18" t="s">
        <v>54</v>
      </c>
      <c r="J200" s="18" t="s">
        <v>5149</v>
      </c>
      <c r="K200" s="18" t="s">
        <v>54</v>
      </c>
      <c r="L200" s="18" t="s">
        <v>1218</v>
      </c>
      <c r="M200" s="18" t="s">
        <v>5150</v>
      </c>
      <c r="N200" s="60" t="s">
        <v>1222</v>
      </c>
      <c r="O200" s="60" t="s">
        <v>949</v>
      </c>
      <c r="P200" s="60" t="s">
        <v>885</v>
      </c>
      <c r="Q200" s="60" t="s">
        <v>101</v>
      </c>
      <c r="R200" s="60">
        <v>13</v>
      </c>
    </row>
    <row r="201" spans="1:18" ht="14.25" customHeight="1" x14ac:dyDescent="0.2">
      <c r="A201" s="18" t="s">
        <v>1227</v>
      </c>
      <c r="B201" s="18">
        <v>1394</v>
      </c>
      <c r="C201" s="18">
        <v>0</v>
      </c>
      <c r="D201" s="18">
        <v>33.030136986301372</v>
      </c>
      <c r="E201" s="18">
        <v>185</v>
      </c>
      <c r="F201" s="18">
        <v>3</v>
      </c>
      <c r="G201" s="18">
        <v>8</v>
      </c>
      <c r="H201" s="18">
        <v>10</v>
      </c>
      <c r="I201" s="18" t="s">
        <v>1221</v>
      </c>
      <c r="J201" s="18" t="s">
        <v>1223</v>
      </c>
      <c r="K201" s="18" t="s">
        <v>1224</v>
      </c>
      <c r="L201" s="18" t="s">
        <v>1225</v>
      </c>
      <c r="M201" s="18" t="s">
        <v>1226</v>
      </c>
      <c r="N201" s="60" t="s">
        <v>1229</v>
      </c>
      <c r="O201" s="60" t="s">
        <v>1231</v>
      </c>
      <c r="P201" s="60" t="s">
        <v>1233</v>
      </c>
      <c r="Q201" s="60" t="s">
        <v>101</v>
      </c>
      <c r="R201" s="60">
        <v>12</v>
      </c>
    </row>
    <row r="202" spans="1:18" ht="14.25" customHeight="1" x14ac:dyDescent="0.2">
      <c r="A202" s="18" t="s">
        <v>1236</v>
      </c>
      <c r="B202" s="18">
        <v>1776</v>
      </c>
      <c r="C202" s="18">
        <v>1</v>
      </c>
      <c r="D202" s="18">
        <v>22.934246575342467</v>
      </c>
      <c r="E202" s="18">
        <v>31</v>
      </c>
      <c r="F202" s="18">
        <v>5</v>
      </c>
      <c r="G202" s="18">
        <v>11</v>
      </c>
      <c r="H202" s="18">
        <v>8</v>
      </c>
      <c r="I202" s="18" t="s">
        <v>1228</v>
      </c>
      <c r="J202" s="18" t="s">
        <v>1230</v>
      </c>
      <c r="K202" s="18" t="s">
        <v>1232</v>
      </c>
      <c r="L202" s="18" t="s">
        <v>1234</v>
      </c>
      <c r="M202" s="18" t="s">
        <v>1235</v>
      </c>
      <c r="N202" s="60" t="s">
        <v>1238</v>
      </c>
      <c r="O202" s="60" t="s">
        <v>1240</v>
      </c>
      <c r="P202" s="60" t="s">
        <v>849</v>
      </c>
      <c r="Q202" s="60" t="s">
        <v>101</v>
      </c>
      <c r="R202" s="60">
        <v>11</v>
      </c>
    </row>
    <row r="203" spans="1:18" ht="14.25" customHeight="1" x14ac:dyDescent="0.2">
      <c r="A203" s="18" t="s">
        <v>1244</v>
      </c>
      <c r="B203" s="18">
        <v>1550</v>
      </c>
      <c r="C203" s="18">
        <v>1</v>
      </c>
      <c r="D203" s="18">
        <v>48.180821917808217</v>
      </c>
      <c r="E203" s="18">
        <v>185</v>
      </c>
      <c r="F203" s="18">
        <v>5</v>
      </c>
      <c r="G203" s="18">
        <v>11</v>
      </c>
      <c r="H203" s="18">
        <v>10</v>
      </c>
      <c r="I203" s="18" t="s">
        <v>1237</v>
      </c>
      <c r="J203" s="18" t="s">
        <v>1239</v>
      </c>
      <c r="K203" s="18" t="s">
        <v>1241</v>
      </c>
      <c r="L203" s="18" t="s">
        <v>1242</v>
      </c>
      <c r="M203" s="18" t="s">
        <v>1243</v>
      </c>
      <c r="N203" s="60" t="s">
        <v>1246</v>
      </c>
      <c r="O203" s="60" t="s">
        <v>1248</v>
      </c>
      <c r="P203" s="60" t="s">
        <v>356</v>
      </c>
      <c r="Q203" s="60">
        <v>8</v>
      </c>
      <c r="R203" s="60" t="s">
        <v>101</v>
      </c>
    </row>
    <row r="204" spans="1:18" ht="14.25" customHeight="1" x14ac:dyDescent="0.2">
      <c r="A204" s="18" t="s">
        <v>1252</v>
      </c>
      <c r="B204" s="18">
        <v>1916</v>
      </c>
      <c r="C204" s="18">
        <v>1</v>
      </c>
      <c r="D204" s="18">
        <v>29.389041095890413</v>
      </c>
      <c r="E204" s="18">
        <v>187</v>
      </c>
      <c r="F204" s="18">
        <v>4</v>
      </c>
      <c r="G204" s="18">
        <v>11</v>
      </c>
      <c r="H204" s="18">
        <v>3</v>
      </c>
      <c r="I204" s="18" t="s">
        <v>1245</v>
      </c>
      <c r="J204" s="18" t="s">
        <v>1247</v>
      </c>
      <c r="K204" s="18" t="s">
        <v>1249</v>
      </c>
      <c r="L204" s="18" t="s">
        <v>1250</v>
      </c>
      <c r="M204" s="18" t="s">
        <v>1251</v>
      </c>
      <c r="N204" s="60">
        <v>-99</v>
      </c>
      <c r="O204" s="60" t="s">
        <v>125</v>
      </c>
      <c r="P204" s="60">
        <v>-999</v>
      </c>
      <c r="Q204" s="60" t="s">
        <v>101</v>
      </c>
      <c r="R204" s="60">
        <v>13</v>
      </c>
    </row>
    <row r="205" spans="1:18" ht="14.25" customHeight="1" x14ac:dyDescent="0.2">
      <c r="A205" s="18" t="s">
        <v>1255</v>
      </c>
      <c r="B205" s="18">
        <v>1769</v>
      </c>
      <c r="C205" s="18">
        <v>0</v>
      </c>
      <c r="D205" s="18">
        <v>25.123287671232877</v>
      </c>
      <c r="E205" s="18">
        <v>185</v>
      </c>
      <c r="F205" s="18">
        <v>4</v>
      </c>
      <c r="G205" s="18">
        <v>4</v>
      </c>
      <c r="H205" s="18">
        <v>2</v>
      </c>
      <c r="I205" s="18" t="s">
        <v>54</v>
      </c>
      <c r="J205" s="18" t="s">
        <v>1253</v>
      </c>
      <c r="K205" s="18" t="s">
        <v>242</v>
      </c>
      <c r="L205" s="18" t="s">
        <v>1254</v>
      </c>
      <c r="M205" s="18" t="s">
        <v>71</v>
      </c>
      <c r="N205" s="60" t="s">
        <v>101</v>
      </c>
      <c r="O205" s="60" t="s">
        <v>1258</v>
      </c>
      <c r="P205" s="60">
        <v>-999</v>
      </c>
      <c r="Q205" s="60">
        <v>-99</v>
      </c>
      <c r="R205" s="60" t="s">
        <v>133</v>
      </c>
    </row>
    <row r="206" spans="1:18" ht="14.25" customHeight="1" x14ac:dyDescent="0.2">
      <c r="A206" s="18" t="s">
        <v>1260</v>
      </c>
      <c r="B206" s="18">
        <v>274</v>
      </c>
      <c r="C206" s="18">
        <v>1</v>
      </c>
      <c r="D206" s="18">
        <v>33.11780821917808</v>
      </c>
      <c r="E206" s="18">
        <v>185</v>
      </c>
      <c r="F206" s="18">
        <v>4</v>
      </c>
      <c r="G206" s="18">
        <v>11</v>
      </c>
      <c r="H206" s="18">
        <v>11</v>
      </c>
      <c r="I206" s="18" t="s">
        <v>1256</v>
      </c>
      <c r="J206" s="18" t="s">
        <v>1257</v>
      </c>
      <c r="K206" s="18" t="s">
        <v>803</v>
      </c>
      <c r="L206" s="18" t="s">
        <v>54</v>
      </c>
      <c r="M206" s="18" t="s">
        <v>1259</v>
      </c>
      <c r="N206" s="60" t="s">
        <v>101</v>
      </c>
      <c r="O206" s="60" t="s">
        <v>258</v>
      </c>
      <c r="P206" s="60">
        <v>-99</v>
      </c>
      <c r="Q206" s="60">
        <v>2</v>
      </c>
      <c r="R206" s="60">
        <v>13</v>
      </c>
    </row>
    <row r="207" spans="1:18" ht="14.25" customHeight="1" x14ac:dyDescent="0.2">
      <c r="A207" s="18" t="s">
        <v>1264</v>
      </c>
      <c r="B207" s="18">
        <v>140</v>
      </c>
      <c r="C207" s="18">
        <v>1</v>
      </c>
      <c r="D207" s="18">
        <v>31.378082191780823</v>
      </c>
      <c r="E207" s="18">
        <v>185</v>
      </c>
      <c r="F207" s="18">
        <v>3</v>
      </c>
      <c r="G207" s="18">
        <v>7</v>
      </c>
      <c r="H207" s="18">
        <v>3</v>
      </c>
      <c r="I207" s="18" t="s">
        <v>1261</v>
      </c>
      <c r="J207" s="18" t="s">
        <v>1262</v>
      </c>
      <c r="K207" s="18" t="s">
        <v>54</v>
      </c>
      <c r="L207" s="18" t="s">
        <v>1263</v>
      </c>
      <c r="M207" s="18" t="s">
        <v>585</v>
      </c>
      <c r="N207" s="60" t="s">
        <v>1160</v>
      </c>
      <c r="O207" s="60" t="s">
        <v>1268</v>
      </c>
      <c r="P207" s="60" t="s">
        <v>534</v>
      </c>
      <c r="Q207" s="60" t="s">
        <v>421</v>
      </c>
      <c r="R207" s="60" t="s">
        <v>1272</v>
      </c>
    </row>
    <row r="208" spans="1:18" ht="14.25" customHeight="1" x14ac:dyDescent="0.2">
      <c r="A208" s="18" t="s">
        <v>1273</v>
      </c>
      <c r="B208" s="18">
        <v>1123</v>
      </c>
      <c r="C208" s="18">
        <v>1</v>
      </c>
      <c r="D208" s="18">
        <v>20.912328767123288</v>
      </c>
      <c r="E208" s="18">
        <v>185</v>
      </c>
      <c r="F208" s="18">
        <v>1</v>
      </c>
      <c r="G208" s="18">
        <v>3</v>
      </c>
      <c r="H208" s="18">
        <v>10</v>
      </c>
      <c r="I208" s="18" t="s">
        <v>1265</v>
      </c>
      <c r="J208" s="18" t="s">
        <v>1267</v>
      </c>
      <c r="K208" s="18" t="s">
        <v>1269</v>
      </c>
      <c r="L208" s="18" t="s">
        <v>1270</v>
      </c>
      <c r="M208" s="18" t="s">
        <v>1271</v>
      </c>
      <c r="N208" s="60" t="s">
        <v>249</v>
      </c>
      <c r="O208" s="60" t="s">
        <v>125</v>
      </c>
      <c r="P208" s="60">
        <v>2</v>
      </c>
      <c r="Q208" s="60" t="s">
        <v>421</v>
      </c>
      <c r="R208" s="60" t="s">
        <v>1279</v>
      </c>
    </row>
    <row r="209" spans="1:18" ht="14.25" customHeight="1" x14ac:dyDescent="0.2">
      <c r="A209" s="18" t="s">
        <v>1280</v>
      </c>
      <c r="B209" s="18">
        <v>792</v>
      </c>
      <c r="C209" s="18">
        <v>1</v>
      </c>
      <c r="D209" s="18">
        <v>56.545205479452058</v>
      </c>
      <c r="E209" s="18">
        <v>168</v>
      </c>
      <c r="F209" s="18">
        <v>3</v>
      </c>
      <c r="G209" s="18">
        <v>7</v>
      </c>
      <c r="H209" s="18">
        <v>10</v>
      </c>
      <c r="I209" s="18" t="s">
        <v>1274</v>
      </c>
      <c r="J209" s="18" t="s">
        <v>1275</v>
      </c>
      <c r="K209" s="18" t="s">
        <v>1276</v>
      </c>
      <c r="L209" s="18" t="s">
        <v>1277</v>
      </c>
      <c r="M209" s="18" t="s">
        <v>1278</v>
      </c>
      <c r="N209" s="60" t="s">
        <v>1282</v>
      </c>
      <c r="O209" s="60" t="s">
        <v>949</v>
      </c>
      <c r="P209" s="60" t="s">
        <v>1285</v>
      </c>
      <c r="Q209" s="60" t="s">
        <v>63</v>
      </c>
      <c r="R209" s="60" t="s">
        <v>1288</v>
      </c>
    </row>
    <row r="210" spans="1:18" ht="14.25" customHeight="1" x14ac:dyDescent="0.2">
      <c r="A210" s="18" t="s">
        <v>1289</v>
      </c>
      <c r="B210" s="18">
        <v>786</v>
      </c>
      <c r="C210" s="18">
        <v>1</v>
      </c>
      <c r="D210" s="18">
        <v>29.838356164383562</v>
      </c>
      <c r="E210" s="18">
        <v>185</v>
      </c>
      <c r="F210" s="18">
        <v>3</v>
      </c>
      <c r="G210" s="18">
        <v>10</v>
      </c>
      <c r="H210" s="18">
        <v>8</v>
      </c>
      <c r="I210" s="18" t="s">
        <v>1281</v>
      </c>
      <c r="J210" s="18" t="s">
        <v>1283</v>
      </c>
      <c r="K210" s="18" t="s">
        <v>1284</v>
      </c>
      <c r="L210" s="18" t="s">
        <v>1286</v>
      </c>
      <c r="M210" s="18" t="s">
        <v>1287</v>
      </c>
      <c r="N210" s="60" t="s">
        <v>1291</v>
      </c>
      <c r="O210" s="60" t="s">
        <v>460</v>
      </c>
      <c r="P210" s="60" t="s">
        <v>1294</v>
      </c>
      <c r="Q210" s="60" t="s">
        <v>101</v>
      </c>
      <c r="R210" s="60" t="s">
        <v>1297</v>
      </c>
    </row>
    <row r="211" spans="1:18" ht="14.25" customHeight="1" x14ac:dyDescent="0.2">
      <c r="A211" s="18" t="s">
        <v>1298</v>
      </c>
      <c r="B211" s="18">
        <v>485</v>
      </c>
      <c r="C211" s="18">
        <v>1</v>
      </c>
      <c r="D211" s="18">
        <v>30.87123287671233</v>
      </c>
      <c r="E211" s="18">
        <v>187</v>
      </c>
      <c r="F211" s="18">
        <v>4</v>
      </c>
      <c r="G211" s="18">
        <v>12</v>
      </c>
      <c r="H211" s="18">
        <v>8</v>
      </c>
      <c r="I211" s="18" t="s">
        <v>1290</v>
      </c>
      <c r="J211" s="18" t="s">
        <v>1292</v>
      </c>
      <c r="K211" s="18" t="s">
        <v>1293</v>
      </c>
      <c r="L211" s="18" t="s">
        <v>1295</v>
      </c>
      <c r="M211" s="18" t="s">
        <v>1296</v>
      </c>
      <c r="N211" s="60">
        <v>1</v>
      </c>
      <c r="O211" s="60">
        <v>-999</v>
      </c>
      <c r="P211" s="60">
        <v>-999</v>
      </c>
      <c r="Q211" s="60">
        <v>-999</v>
      </c>
      <c r="R211" s="60">
        <v>13</v>
      </c>
    </row>
    <row r="212" spans="1:18" ht="14.25" customHeight="1" x14ac:dyDescent="0.2">
      <c r="A212" s="18" t="s">
        <v>1301</v>
      </c>
      <c r="B212" s="18">
        <v>2201</v>
      </c>
      <c r="C212" s="18">
        <v>1</v>
      </c>
      <c r="D212" s="18">
        <v>61.536986301369865</v>
      </c>
      <c r="E212" s="18">
        <v>185</v>
      </c>
      <c r="F212" s="18">
        <v>7</v>
      </c>
      <c r="G212" s="18">
        <v>3</v>
      </c>
      <c r="H212" s="18">
        <v>5</v>
      </c>
      <c r="I212" s="18" t="s">
        <v>1299</v>
      </c>
      <c r="J212" s="18" t="s">
        <v>1300</v>
      </c>
      <c r="K212" s="18" t="s">
        <v>546</v>
      </c>
      <c r="L212" s="18" t="s">
        <v>546</v>
      </c>
      <c r="M212" s="18" t="s">
        <v>1300</v>
      </c>
      <c r="N212" s="60">
        <v>2</v>
      </c>
      <c r="O212" s="60" t="s">
        <v>1304</v>
      </c>
      <c r="P212" s="60">
        <v>3</v>
      </c>
      <c r="Q212" s="60" t="s">
        <v>101</v>
      </c>
      <c r="R212" s="60">
        <v>6</v>
      </c>
    </row>
    <row r="213" spans="1:18" ht="14.25" customHeight="1" x14ac:dyDescent="0.2">
      <c r="A213" s="18" t="s">
        <v>1308</v>
      </c>
      <c r="B213" s="18">
        <v>1218</v>
      </c>
      <c r="C213" s="18">
        <v>0</v>
      </c>
      <c r="D213" s="18">
        <v>65.638356164383566</v>
      </c>
      <c r="E213" s="18">
        <v>185</v>
      </c>
      <c r="F213" s="18">
        <v>5</v>
      </c>
      <c r="G213" s="18">
        <v>1</v>
      </c>
      <c r="H213" s="18">
        <v>10</v>
      </c>
      <c r="I213" s="18" t="s">
        <v>1302</v>
      </c>
      <c r="J213" s="18" t="s">
        <v>1303</v>
      </c>
      <c r="K213" s="18" t="s">
        <v>1305</v>
      </c>
      <c r="L213" s="18" t="s">
        <v>1306</v>
      </c>
      <c r="M213" s="18" t="s">
        <v>1307</v>
      </c>
      <c r="N213" s="60">
        <v>7</v>
      </c>
      <c r="O213" s="60" t="s">
        <v>426</v>
      </c>
      <c r="P213" s="60" t="s">
        <v>1053</v>
      </c>
      <c r="Q213" s="60">
        <v>-99</v>
      </c>
      <c r="R213" s="60">
        <v>-99</v>
      </c>
    </row>
    <row r="214" spans="1:18" ht="14.25" customHeight="1" x14ac:dyDescent="0.2">
      <c r="A214" s="18" t="s">
        <v>1312</v>
      </c>
      <c r="B214" s="18">
        <v>1372</v>
      </c>
      <c r="C214" s="18">
        <v>1</v>
      </c>
      <c r="D214" s="18">
        <v>33.69041095890411</v>
      </c>
      <c r="E214" s="18">
        <v>-9</v>
      </c>
      <c r="F214" s="18">
        <v>-9</v>
      </c>
      <c r="G214" s="18">
        <v>-9</v>
      </c>
      <c r="H214" s="18">
        <v>-9</v>
      </c>
      <c r="I214" s="18" t="s">
        <v>1309</v>
      </c>
      <c r="J214" s="18" t="s">
        <v>1310</v>
      </c>
      <c r="K214" s="18" t="s">
        <v>1311</v>
      </c>
      <c r="L214" s="18" t="s">
        <v>54</v>
      </c>
      <c r="M214" s="18" t="s">
        <v>54</v>
      </c>
      <c r="N214" s="60">
        <v>-999</v>
      </c>
      <c r="O214" s="60">
        <v>-99</v>
      </c>
      <c r="P214" s="60">
        <v>-99</v>
      </c>
      <c r="Q214" s="60" t="s">
        <v>101</v>
      </c>
      <c r="R214" s="60">
        <v>13</v>
      </c>
    </row>
    <row r="215" spans="1:18" ht="14.25" customHeight="1" x14ac:dyDescent="0.2">
      <c r="A215" s="18" t="s">
        <v>1317</v>
      </c>
      <c r="B215" s="18">
        <v>661</v>
      </c>
      <c r="C215" s="18">
        <v>1</v>
      </c>
      <c r="D215" s="18">
        <v>57.679452054794524</v>
      </c>
      <c r="E215" s="18">
        <v>65</v>
      </c>
      <c r="F215" s="18">
        <v>4</v>
      </c>
      <c r="G215" s="18">
        <v>4</v>
      </c>
      <c r="H215" s="18">
        <v>10</v>
      </c>
      <c r="I215" s="18" t="s">
        <v>1313</v>
      </c>
      <c r="J215" s="18" t="s">
        <v>54</v>
      </c>
      <c r="K215" s="18" t="s">
        <v>1314</v>
      </c>
      <c r="L215" s="18" t="s">
        <v>5151</v>
      </c>
      <c r="M215" s="18" t="s">
        <v>5152</v>
      </c>
      <c r="N215" s="60" t="s">
        <v>1319</v>
      </c>
      <c r="O215" s="60" t="s">
        <v>204</v>
      </c>
      <c r="P215" s="60" t="s">
        <v>117</v>
      </c>
      <c r="Q215" s="60" t="s">
        <v>1323</v>
      </c>
      <c r="R215" s="60">
        <v>6</v>
      </c>
    </row>
    <row r="216" spans="1:18" ht="14.25" customHeight="1" x14ac:dyDescent="0.2">
      <c r="A216" s="18" t="s">
        <v>1325</v>
      </c>
      <c r="B216" s="18">
        <v>1047</v>
      </c>
      <c r="C216" s="18">
        <v>1</v>
      </c>
      <c r="D216" s="18">
        <v>40.257534246575339</v>
      </c>
      <c r="E216" s="18">
        <v>185</v>
      </c>
      <c r="F216" s="18">
        <v>6</v>
      </c>
      <c r="G216" s="18">
        <v>11</v>
      </c>
      <c r="H216" s="18">
        <v>10</v>
      </c>
      <c r="I216" s="18" t="s">
        <v>1318</v>
      </c>
      <c r="J216" s="18" t="s">
        <v>1320</v>
      </c>
      <c r="K216" s="18" t="s">
        <v>1321</v>
      </c>
      <c r="L216" s="18" t="s">
        <v>1322</v>
      </c>
      <c r="M216" s="18" t="s">
        <v>1324</v>
      </c>
      <c r="N216" s="60" t="s">
        <v>1327</v>
      </c>
      <c r="O216" s="60" t="s">
        <v>1329</v>
      </c>
      <c r="P216" s="60" t="s">
        <v>504</v>
      </c>
      <c r="Q216" s="60" t="s">
        <v>152</v>
      </c>
      <c r="R216" s="60">
        <v>13</v>
      </c>
    </row>
    <row r="217" spans="1:18" ht="14.25" customHeight="1" x14ac:dyDescent="0.2">
      <c r="A217" s="18" t="s">
        <v>1333</v>
      </c>
      <c r="B217" s="18">
        <v>3107</v>
      </c>
      <c r="C217" s="18">
        <v>1</v>
      </c>
      <c r="D217" s="18">
        <v>25.117808219178084</v>
      </c>
      <c r="E217" s="18">
        <v>122</v>
      </c>
      <c r="F217" s="18">
        <v>2</v>
      </c>
      <c r="G217" s="18">
        <v>1</v>
      </c>
      <c r="H217" s="18">
        <v>4</v>
      </c>
      <c r="I217" s="18" t="s">
        <v>1326</v>
      </c>
      <c r="J217" s="18" t="s">
        <v>1328</v>
      </c>
      <c r="K217" s="18" t="s">
        <v>1330</v>
      </c>
      <c r="L217" s="18" t="s">
        <v>1331</v>
      </c>
      <c r="M217" s="18" t="s">
        <v>1332</v>
      </c>
      <c r="N217" s="60">
        <v>-999</v>
      </c>
      <c r="O217" s="60">
        <v>2</v>
      </c>
      <c r="P217" s="60" t="s">
        <v>117</v>
      </c>
      <c r="Q217" s="60">
        <v>-99</v>
      </c>
      <c r="R217" s="60" t="s">
        <v>787</v>
      </c>
    </row>
    <row r="218" spans="1:18" ht="14.25" customHeight="1" x14ac:dyDescent="0.2">
      <c r="A218" s="18" t="s">
        <v>1337</v>
      </c>
      <c r="B218" s="18">
        <v>389</v>
      </c>
      <c r="C218" s="18">
        <v>1</v>
      </c>
      <c r="D218" s="18">
        <v>20.684931506849313</v>
      </c>
      <c r="E218" s="18">
        <v>185</v>
      </c>
      <c r="F218" s="18">
        <v>1</v>
      </c>
      <c r="G218" s="18">
        <v>-99</v>
      </c>
      <c r="H218" s="18">
        <v>10</v>
      </c>
      <c r="I218" s="18" t="s">
        <v>1120</v>
      </c>
      <c r="J218" s="18" t="s">
        <v>1334</v>
      </c>
      <c r="K218" s="18" t="s">
        <v>1335</v>
      </c>
      <c r="L218" s="18" t="s">
        <v>54</v>
      </c>
      <c r="M218" s="18" t="s">
        <v>1336</v>
      </c>
      <c r="N218" s="60" t="s">
        <v>249</v>
      </c>
      <c r="O218" s="60" t="s">
        <v>426</v>
      </c>
      <c r="P218" s="60">
        <v>6</v>
      </c>
      <c r="Q218" s="60" t="s">
        <v>1342</v>
      </c>
      <c r="R218" s="60">
        <v>-99</v>
      </c>
    </row>
    <row r="219" spans="1:18" ht="14.25" customHeight="1" x14ac:dyDescent="0.2">
      <c r="A219" s="18" t="s">
        <v>1343</v>
      </c>
      <c r="B219" s="18">
        <v>1157</v>
      </c>
      <c r="C219" s="18">
        <v>1</v>
      </c>
      <c r="D219" s="18">
        <v>31.81095890410959</v>
      </c>
      <c r="E219" s="18">
        <v>187</v>
      </c>
      <c r="F219" s="18">
        <v>4</v>
      </c>
      <c r="G219" s="18">
        <v>12</v>
      </c>
      <c r="H219" s="18">
        <v>2</v>
      </c>
      <c r="I219" s="18" t="s">
        <v>1338</v>
      </c>
      <c r="J219" s="18" t="s">
        <v>1339</v>
      </c>
      <c r="K219" s="18" t="s">
        <v>1340</v>
      </c>
      <c r="L219" s="18" t="s">
        <v>1341</v>
      </c>
      <c r="M219" s="18" t="s">
        <v>54</v>
      </c>
      <c r="N219" s="60" t="s">
        <v>387</v>
      </c>
      <c r="O219" s="60" t="s">
        <v>159</v>
      </c>
      <c r="P219" s="60">
        <v>2</v>
      </c>
      <c r="Q219" s="60" t="s">
        <v>80</v>
      </c>
      <c r="R219" s="60">
        <v>13</v>
      </c>
    </row>
    <row r="220" spans="1:18" ht="14.25" customHeight="1" x14ac:dyDescent="0.2">
      <c r="A220" s="18" t="s">
        <v>1349</v>
      </c>
      <c r="B220" s="18">
        <v>91</v>
      </c>
      <c r="C220" s="18">
        <v>1</v>
      </c>
      <c r="D220" s="18">
        <v>55.945205479452056</v>
      </c>
      <c r="E220" s="18">
        <v>185</v>
      </c>
      <c r="F220" s="18">
        <v>4</v>
      </c>
      <c r="G220" s="18">
        <v>6</v>
      </c>
      <c r="H220" s="18">
        <v>8</v>
      </c>
      <c r="I220" s="18" t="s">
        <v>1344</v>
      </c>
      <c r="J220" s="18" t="s">
        <v>1345</v>
      </c>
      <c r="K220" s="18" t="s">
        <v>1346</v>
      </c>
      <c r="L220" s="18" t="s">
        <v>1347</v>
      </c>
      <c r="M220" s="18" t="s">
        <v>1348</v>
      </c>
      <c r="N220" s="60" t="s">
        <v>1351</v>
      </c>
      <c r="O220" s="60" t="s">
        <v>1353</v>
      </c>
      <c r="P220" s="60" t="s">
        <v>655</v>
      </c>
      <c r="Q220" s="60" t="s">
        <v>101</v>
      </c>
      <c r="R220" s="60" t="s">
        <v>1357</v>
      </c>
    </row>
    <row r="221" spans="1:18" ht="14.25" customHeight="1" x14ac:dyDescent="0.2">
      <c r="A221" s="18" t="s">
        <v>1358</v>
      </c>
      <c r="B221" s="18">
        <v>1631</v>
      </c>
      <c r="C221" s="18">
        <v>1</v>
      </c>
      <c r="D221" s="18">
        <v>37.164383561643838</v>
      </c>
      <c r="E221" s="18">
        <v>185</v>
      </c>
      <c r="F221" s="18">
        <v>4</v>
      </c>
      <c r="G221" s="18">
        <v>11</v>
      </c>
      <c r="H221" s="18">
        <v>10</v>
      </c>
      <c r="I221" s="18" t="s">
        <v>1350</v>
      </c>
      <c r="J221" s="18" t="s">
        <v>1352</v>
      </c>
      <c r="K221" s="18" t="s">
        <v>1354</v>
      </c>
      <c r="L221" s="18" t="s">
        <v>1355</v>
      </c>
      <c r="M221" s="18" t="s">
        <v>1356</v>
      </c>
      <c r="N221" s="60">
        <v>-999</v>
      </c>
      <c r="O221" s="60">
        <v>-999</v>
      </c>
      <c r="P221" s="60">
        <v>-999</v>
      </c>
      <c r="Q221" s="60" t="s">
        <v>1360</v>
      </c>
      <c r="R221" s="60">
        <v>13</v>
      </c>
    </row>
    <row r="222" spans="1:18" ht="14.25" customHeight="1" x14ac:dyDescent="0.2">
      <c r="A222" s="18" t="s">
        <v>1361</v>
      </c>
      <c r="B222" s="18">
        <v>662</v>
      </c>
      <c r="C222" s="18">
        <v>0</v>
      </c>
      <c r="D222" s="18">
        <v>75.408219178082192</v>
      </c>
      <c r="E222" s="18">
        <v>75</v>
      </c>
      <c r="F222" s="18">
        <v>6</v>
      </c>
      <c r="G222" s="18">
        <v>12</v>
      </c>
      <c r="H222" s="18">
        <v>8</v>
      </c>
      <c r="I222" s="18" t="s">
        <v>284</v>
      </c>
      <c r="J222" s="18" t="s">
        <v>284</v>
      </c>
      <c r="K222" s="18" t="s">
        <v>284</v>
      </c>
      <c r="L222" s="18" t="s">
        <v>1359</v>
      </c>
      <c r="M222" s="18" t="s">
        <v>546</v>
      </c>
      <c r="N222" s="60" t="s">
        <v>1363</v>
      </c>
      <c r="O222" s="60" t="s">
        <v>1365</v>
      </c>
      <c r="P222" s="60">
        <v>-99</v>
      </c>
      <c r="Q222" s="60" t="s">
        <v>1367</v>
      </c>
      <c r="R222" s="60">
        <v>6</v>
      </c>
    </row>
    <row r="223" spans="1:18" ht="14.25" customHeight="1" x14ac:dyDescent="0.2">
      <c r="A223" s="18" t="s">
        <v>1369</v>
      </c>
      <c r="B223" s="18">
        <v>1620</v>
      </c>
      <c r="C223" s="18">
        <v>1</v>
      </c>
      <c r="D223" s="18">
        <v>22.564383561643837</v>
      </c>
      <c r="E223" s="18">
        <v>156</v>
      </c>
      <c r="F223" s="18">
        <v>9</v>
      </c>
      <c r="G223" s="18">
        <v>10</v>
      </c>
      <c r="H223" s="18">
        <v>10</v>
      </c>
      <c r="I223" s="18" t="s">
        <v>1362</v>
      </c>
      <c r="J223" s="18" t="s">
        <v>1364</v>
      </c>
      <c r="K223" s="18" t="s">
        <v>54</v>
      </c>
      <c r="L223" s="18" t="s">
        <v>1366</v>
      </c>
      <c r="M223" s="18" t="s">
        <v>1368</v>
      </c>
      <c r="N223" s="60" t="s">
        <v>496</v>
      </c>
      <c r="O223" s="60" t="s">
        <v>426</v>
      </c>
      <c r="P223" s="60" t="s">
        <v>1053</v>
      </c>
      <c r="Q223" s="60" t="s">
        <v>152</v>
      </c>
      <c r="R223" s="60">
        <v>7</v>
      </c>
    </row>
    <row r="224" spans="1:18" ht="14.25" customHeight="1" x14ac:dyDescent="0.2">
      <c r="A224" s="18" t="s">
        <v>1375</v>
      </c>
      <c r="B224" s="18">
        <v>1938</v>
      </c>
      <c r="C224" s="18">
        <v>1</v>
      </c>
      <c r="D224" s="18">
        <v>28.276712328767122</v>
      </c>
      <c r="E224" s="18">
        <v>168</v>
      </c>
      <c r="F224" s="18">
        <v>3</v>
      </c>
      <c r="G224" s="18">
        <v>7</v>
      </c>
      <c r="H224" s="18">
        <v>2</v>
      </c>
      <c r="I224" s="18" t="s">
        <v>1370</v>
      </c>
      <c r="J224" s="18" t="s">
        <v>1371</v>
      </c>
      <c r="K224" s="18" t="s">
        <v>1372</v>
      </c>
      <c r="L224" s="18" t="s">
        <v>1373</v>
      </c>
      <c r="M224" s="18" t="s">
        <v>1374</v>
      </c>
      <c r="N224" s="60">
        <v>1</v>
      </c>
      <c r="O224" s="60" t="s">
        <v>159</v>
      </c>
      <c r="P224" s="60" t="s">
        <v>655</v>
      </c>
      <c r="Q224" s="60" t="s">
        <v>101</v>
      </c>
      <c r="R224" s="60">
        <v>6</v>
      </c>
    </row>
    <row r="225" spans="1:18" ht="14.25" customHeight="1" x14ac:dyDescent="0.2">
      <c r="A225" s="18" t="s">
        <v>1381</v>
      </c>
      <c r="B225" s="18">
        <v>367</v>
      </c>
      <c r="C225" s="18">
        <v>1</v>
      </c>
      <c r="D225" s="18">
        <v>27.547945205479451</v>
      </c>
      <c r="E225" s="18">
        <v>67</v>
      </c>
      <c r="F225" s="18">
        <v>5</v>
      </c>
      <c r="G225" s="18">
        <v>1</v>
      </c>
      <c r="H225" s="18">
        <v>10</v>
      </c>
      <c r="I225" s="18" t="s">
        <v>1376</v>
      </c>
      <c r="J225" s="18" t="s">
        <v>5153</v>
      </c>
      <c r="K225" s="18" t="s">
        <v>5154</v>
      </c>
      <c r="L225" s="18" t="s">
        <v>5155</v>
      </c>
      <c r="M225" s="18" t="s">
        <v>5156</v>
      </c>
      <c r="N225" s="60">
        <v>-99</v>
      </c>
      <c r="O225" s="60">
        <v>-99</v>
      </c>
      <c r="P225" s="60">
        <v>-99</v>
      </c>
      <c r="Q225" s="60">
        <v>-99</v>
      </c>
      <c r="R225" s="60">
        <v>-99</v>
      </c>
    </row>
    <row r="226" spans="1:18" ht="14.25" customHeight="1" x14ac:dyDescent="0.2">
      <c r="A226" s="18" t="s">
        <v>1382</v>
      </c>
      <c r="B226" s="18">
        <v>470</v>
      </c>
      <c r="C226" s="18">
        <v>0</v>
      </c>
      <c r="D226" s="18">
        <v>25.643835616438356</v>
      </c>
      <c r="E226" s="18">
        <v>95</v>
      </c>
      <c r="F226" s="18">
        <v>2</v>
      </c>
      <c r="G226" s="18">
        <v>1</v>
      </c>
      <c r="H226" s="18">
        <v>10</v>
      </c>
      <c r="I226" s="18" t="s">
        <v>54</v>
      </c>
      <c r="J226" s="18" t="s">
        <v>54</v>
      </c>
      <c r="K226" s="18" t="s">
        <v>54</v>
      </c>
      <c r="L226" s="18" t="s">
        <v>54</v>
      </c>
      <c r="M226" s="18" t="s">
        <v>54</v>
      </c>
      <c r="N226" s="60">
        <v>-99</v>
      </c>
      <c r="O226" s="60">
        <v>-99</v>
      </c>
      <c r="P226" s="60">
        <v>-99</v>
      </c>
      <c r="Q226" s="60">
        <v>-99</v>
      </c>
      <c r="R226" s="60">
        <v>-99</v>
      </c>
    </row>
    <row r="227" spans="1:18" ht="14.25" customHeight="1" x14ac:dyDescent="0.2">
      <c r="A227" s="18" t="s">
        <v>1383</v>
      </c>
      <c r="B227" s="18">
        <v>324</v>
      </c>
      <c r="C227" s="18">
        <v>1</v>
      </c>
      <c r="D227" s="18">
        <v>42.673972602739724</v>
      </c>
      <c r="E227" s="18">
        <v>185</v>
      </c>
      <c r="F227" s="18">
        <v>4</v>
      </c>
      <c r="G227" s="18">
        <v>9</v>
      </c>
      <c r="H227" s="18">
        <v>5</v>
      </c>
      <c r="I227" s="18" t="s">
        <v>54</v>
      </c>
      <c r="J227" s="18" t="s">
        <v>54</v>
      </c>
      <c r="K227" s="18" t="s">
        <v>54</v>
      </c>
      <c r="L227" s="18" t="s">
        <v>54</v>
      </c>
      <c r="M227" s="18" t="s">
        <v>54</v>
      </c>
      <c r="N227" s="60" t="s">
        <v>1385</v>
      </c>
      <c r="O227" s="60" t="s">
        <v>1059</v>
      </c>
      <c r="P227" s="60">
        <v>-999</v>
      </c>
      <c r="Q227" s="60">
        <v>2</v>
      </c>
      <c r="R227" s="60">
        <v>12</v>
      </c>
    </row>
    <row r="228" spans="1:18" ht="14.25" customHeight="1" x14ac:dyDescent="0.2">
      <c r="A228" s="18" t="s">
        <v>1389</v>
      </c>
      <c r="B228" s="18">
        <v>17</v>
      </c>
      <c r="C228" s="18">
        <v>1</v>
      </c>
      <c r="D228" s="18">
        <v>23.81917808219178</v>
      </c>
      <c r="E228" s="18">
        <v>156</v>
      </c>
      <c r="F228" s="18">
        <v>4</v>
      </c>
      <c r="G228" s="18">
        <v>9</v>
      </c>
      <c r="H228" s="18">
        <v>11</v>
      </c>
      <c r="I228" s="18" t="s">
        <v>1384</v>
      </c>
      <c r="J228" s="18" t="s">
        <v>1386</v>
      </c>
      <c r="K228" s="18" t="s">
        <v>803</v>
      </c>
      <c r="L228" s="18" t="s">
        <v>1387</v>
      </c>
      <c r="M228" s="18" t="s">
        <v>1388</v>
      </c>
      <c r="N228" s="60">
        <v>-99</v>
      </c>
      <c r="O228" s="60">
        <v>-99</v>
      </c>
      <c r="P228" s="60">
        <v>-99</v>
      </c>
      <c r="Q228" s="60">
        <v>-99</v>
      </c>
      <c r="R228" s="60">
        <v>-99</v>
      </c>
    </row>
    <row r="229" spans="1:18" ht="14.25" customHeight="1" x14ac:dyDescent="0.2">
      <c r="A229" s="18" t="s">
        <v>1390</v>
      </c>
      <c r="B229" s="18">
        <v>1547</v>
      </c>
      <c r="C229" s="18">
        <v>1</v>
      </c>
      <c r="D229" s="18">
        <v>30.345205479452055</v>
      </c>
      <c r="E229" s="18">
        <v>185</v>
      </c>
      <c r="F229" s="18">
        <v>4</v>
      </c>
      <c r="G229" s="18">
        <v>11</v>
      </c>
      <c r="H229" s="18">
        <v>3</v>
      </c>
      <c r="I229" s="18" t="s">
        <v>54</v>
      </c>
      <c r="J229" s="18" t="s">
        <v>54</v>
      </c>
      <c r="K229" s="18" t="s">
        <v>54</v>
      </c>
      <c r="L229" s="18" t="s">
        <v>54</v>
      </c>
      <c r="M229" s="18" t="s">
        <v>54</v>
      </c>
      <c r="N229" s="60">
        <v>-99</v>
      </c>
      <c r="O229" s="60">
        <v>-99</v>
      </c>
      <c r="P229" s="60">
        <v>-99</v>
      </c>
      <c r="Q229" s="60">
        <v>-99</v>
      </c>
      <c r="R229" s="60">
        <v>-99</v>
      </c>
    </row>
    <row r="230" spans="1:18" ht="14.25" customHeight="1" x14ac:dyDescent="0.2">
      <c r="A230" s="18" t="s">
        <v>1391</v>
      </c>
      <c r="B230" s="18">
        <v>2265</v>
      </c>
      <c r="C230" s="18">
        <v>1</v>
      </c>
      <c r="D230" s="18">
        <v>32.80821917808219</v>
      </c>
      <c r="E230" s="18">
        <v>75</v>
      </c>
      <c r="F230" s="18">
        <v>4</v>
      </c>
      <c r="G230" s="18">
        <v>11</v>
      </c>
      <c r="H230" s="18">
        <v>8</v>
      </c>
      <c r="N230" s="60" t="s">
        <v>849</v>
      </c>
      <c r="O230" s="60" t="s">
        <v>1394</v>
      </c>
      <c r="P230" s="60" t="s">
        <v>655</v>
      </c>
      <c r="Q230" s="60" t="s">
        <v>152</v>
      </c>
      <c r="R230" s="60">
        <v>3</v>
      </c>
    </row>
    <row r="231" spans="1:18" ht="14.25" customHeight="1" x14ac:dyDescent="0.2">
      <c r="A231" s="18" t="s">
        <v>1398</v>
      </c>
      <c r="B231" s="18">
        <v>1276</v>
      </c>
      <c r="C231" s="18">
        <v>1</v>
      </c>
      <c r="D231" s="18">
        <v>61.37808219178082</v>
      </c>
      <c r="E231" s="18">
        <v>185</v>
      </c>
      <c r="F231" s="18">
        <v>4</v>
      </c>
      <c r="G231" s="18">
        <v>5</v>
      </c>
      <c r="H231" s="18">
        <v>5</v>
      </c>
      <c r="I231" s="18" t="s">
        <v>1392</v>
      </c>
      <c r="J231" s="18" t="s">
        <v>1393</v>
      </c>
      <c r="K231" s="18" t="s">
        <v>1395</v>
      </c>
      <c r="L231" s="18" t="s">
        <v>1396</v>
      </c>
      <c r="M231" s="18" t="s">
        <v>1397</v>
      </c>
      <c r="N231" s="60" t="s">
        <v>1400</v>
      </c>
      <c r="O231" s="60" t="s">
        <v>1403</v>
      </c>
      <c r="P231" s="60">
        <v>2</v>
      </c>
      <c r="Q231" s="60" t="s">
        <v>1406</v>
      </c>
      <c r="R231" s="60" t="s">
        <v>86</v>
      </c>
    </row>
    <row r="232" spans="1:18" ht="14.25" customHeight="1" x14ac:dyDescent="0.2">
      <c r="A232" s="18" t="s">
        <v>1408</v>
      </c>
      <c r="B232" s="18">
        <v>619</v>
      </c>
      <c r="C232" s="18">
        <v>1</v>
      </c>
      <c r="D232" s="18">
        <v>23.950684931506849</v>
      </c>
      <c r="E232" s="18">
        <v>156</v>
      </c>
      <c r="F232" s="18">
        <v>4</v>
      </c>
      <c r="G232" s="18">
        <v>12</v>
      </c>
      <c r="H232" s="18">
        <v>9</v>
      </c>
      <c r="I232" s="18" t="s">
        <v>1399</v>
      </c>
      <c r="J232" s="18" t="s">
        <v>1402</v>
      </c>
      <c r="K232" s="18" t="s">
        <v>1404</v>
      </c>
      <c r="L232" s="18" t="s">
        <v>1405</v>
      </c>
      <c r="M232" s="18" t="s">
        <v>1407</v>
      </c>
      <c r="N232" s="60">
        <v>-99</v>
      </c>
      <c r="O232" s="60" t="s">
        <v>493</v>
      </c>
      <c r="P232" s="60" t="s">
        <v>108</v>
      </c>
      <c r="Q232" s="60" t="s">
        <v>101</v>
      </c>
      <c r="R232" s="60">
        <v>8</v>
      </c>
    </row>
    <row r="233" spans="1:18" ht="14.25" customHeight="1" x14ac:dyDescent="0.2">
      <c r="A233" s="18" t="s">
        <v>1413</v>
      </c>
      <c r="B233" s="18">
        <v>1358</v>
      </c>
      <c r="C233" s="18">
        <v>1</v>
      </c>
      <c r="D233" s="18">
        <v>35.364383561643834</v>
      </c>
      <c r="E233" s="18">
        <v>67</v>
      </c>
      <c r="F233" s="18">
        <v>4</v>
      </c>
      <c r="G233" s="18">
        <v>7</v>
      </c>
      <c r="H233" s="18">
        <v>3</v>
      </c>
      <c r="I233" s="18" t="s">
        <v>54</v>
      </c>
      <c r="J233" s="18" t="s">
        <v>1409</v>
      </c>
      <c r="K233" s="18" t="s">
        <v>1410</v>
      </c>
      <c r="L233" s="18" t="s">
        <v>1411</v>
      </c>
      <c r="M233" s="18" t="s">
        <v>1412</v>
      </c>
      <c r="N233" s="60" t="s">
        <v>1415</v>
      </c>
      <c r="O233" s="60" t="s">
        <v>1417</v>
      </c>
      <c r="P233" s="60" t="s">
        <v>1419</v>
      </c>
      <c r="Q233" s="60" t="s">
        <v>1421</v>
      </c>
      <c r="R233" s="60" t="s">
        <v>1423</v>
      </c>
    </row>
    <row r="234" spans="1:18" ht="14.25" customHeight="1" x14ac:dyDescent="0.2">
      <c r="A234" s="18" t="s">
        <v>1424</v>
      </c>
      <c r="B234" s="18">
        <v>1120</v>
      </c>
      <c r="C234" s="18">
        <v>1</v>
      </c>
      <c r="D234" s="18">
        <v>25.134246575342466</v>
      </c>
      <c r="E234" s="18">
        <v>187</v>
      </c>
      <c r="F234" s="18">
        <v>3</v>
      </c>
      <c r="G234" s="18">
        <v>3</v>
      </c>
      <c r="H234" s="18">
        <v>3</v>
      </c>
      <c r="I234" s="18" t="s">
        <v>1414</v>
      </c>
      <c r="J234" s="18" t="s">
        <v>1416</v>
      </c>
      <c r="K234" s="18" t="s">
        <v>1418</v>
      </c>
      <c r="L234" s="18" t="s">
        <v>1420</v>
      </c>
      <c r="M234" s="18" t="s">
        <v>1422</v>
      </c>
      <c r="N234" s="60" t="s">
        <v>299</v>
      </c>
      <c r="O234" s="60" t="s">
        <v>1427</v>
      </c>
      <c r="P234" s="60">
        <v>-999</v>
      </c>
      <c r="Q234" s="60" t="s">
        <v>101</v>
      </c>
      <c r="R234" s="60" t="s">
        <v>152</v>
      </c>
    </row>
    <row r="235" spans="1:18" ht="14.25" customHeight="1" x14ac:dyDescent="0.2">
      <c r="A235" s="18" t="s">
        <v>1430</v>
      </c>
      <c r="B235" s="18">
        <v>737</v>
      </c>
      <c r="C235" s="18">
        <v>1</v>
      </c>
      <c r="D235" s="18">
        <v>33.452054794520549</v>
      </c>
      <c r="E235" s="18">
        <v>65</v>
      </c>
      <c r="F235" s="18">
        <v>4</v>
      </c>
      <c r="G235" s="18">
        <v>6</v>
      </c>
      <c r="H235" s="18">
        <v>8</v>
      </c>
      <c r="I235" s="18" t="s">
        <v>1425</v>
      </c>
      <c r="J235" s="18" t="s">
        <v>5157</v>
      </c>
      <c r="K235" s="18" t="s">
        <v>1314</v>
      </c>
      <c r="L235" s="18" t="s">
        <v>5158</v>
      </c>
      <c r="M235" s="18" t="s">
        <v>5159</v>
      </c>
      <c r="N235" s="60">
        <v>2</v>
      </c>
      <c r="O235" s="60" t="s">
        <v>113</v>
      </c>
      <c r="P235" s="60">
        <v>2</v>
      </c>
      <c r="Q235" s="60" t="s">
        <v>152</v>
      </c>
      <c r="R235" s="60">
        <v>6</v>
      </c>
    </row>
    <row r="236" spans="1:18" ht="14.25" customHeight="1" x14ac:dyDescent="0.2">
      <c r="A236" s="18" t="s">
        <v>1436</v>
      </c>
      <c r="B236" s="18">
        <v>835</v>
      </c>
      <c r="C236" s="18">
        <v>1</v>
      </c>
      <c r="D236" s="18">
        <v>39.463013698630135</v>
      </c>
      <c r="E236" s="18">
        <v>185</v>
      </c>
      <c r="F236" s="18">
        <v>10</v>
      </c>
      <c r="G236" s="18">
        <v>5</v>
      </c>
      <c r="H236" s="18">
        <v>3</v>
      </c>
      <c r="I236" s="18" t="s">
        <v>1431</v>
      </c>
      <c r="J236" s="18" t="s">
        <v>1432</v>
      </c>
      <c r="K236" s="18" t="s">
        <v>1433</v>
      </c>
      <c r="L236" s="18" t="s">
        <v>1434</v>
      </c>
      <c r="M236" s="18" t="s">
        <v>1435</v>
      </c>
      <c r="N236" s="60">
        <v>-99</v>
      </c>
      <c r="O236" s="60" t="s">
        <v>426</v>
      </c>
      <c r="P236" s="60">
        <v>2</v>
      </c>
      <c r="Q236" s="60">
        <v>7</v>
      </c>
      <c r="R236" s="60">
        <v>13</v>
      </c>
    </row>
    <row r="237" spans="1:18" ht="14.25" customHeight="1" x14ac:dyDescent="0.2">
      <c r="A237" s="18" t="s">
        <v>1440</v>
      </c>
      <c r="B237" s="18">
        <v>1260</v>
      </c>
      <c r="C237" s="18">
        <v>1</v>
      </c>
      <c r="D237" s="18">
        <v>70.61369863013698</v>
      </c>
      <c r="E237" s="18">
        <v>84</v>
      </c>
      <c r="F237" s="18">
        <v>7</v>
      </c>
      <c r="G237" s="18">
        <v>6</v>
      </c>
      <c r="H237" s="18">
        <v>10</v>
      </c>
      <c r="I237" s="18" t="s">
        <v>54</v>
      </c>
      <c r="J237" s="18" t="s">
        <v>5160</v>
      </c>
      <c r="K237" s="18" t="s">
        <v>5161</v>
      </c>
      <c r="L237" s="18" t="s">
        <v>5162</v>
      </c>
      <c r="M237" s="18" t="s">
        <v>187</v>
      </c>
      <c r="N237" s="60">
        <v>-99</v>
      </c>
      <c r="O237" s="60">
        <v>-99</v>
      </c>
      <c r="P237" s="60" t="s">
        <v>1442</v>
      </c>
      <c r="Q237" s="60" t="s">
        <v>125</v>
      </c>
      <c r="R237" s="60" t="s">
        <v>1445</v>
      </c>
    </row>
    <row r="238" spans="1:18" ht="14.25" customHeight="1" x14ac:dyDescent="0.2">
      <c r="A238" s="18" t="s">
        <v>1446</v>
      </c>
      <c r="B238" s="18">
        <v>404</v>
      </c>
      <c r="C238" s="18">
        <v>0</v>
      </c>
      <c r="D238" s="18">
        <v>64.852054794520555</v>
      </c>
      <c r="E238" s="18">
        <v>185</v>
      </c>
      <c r="F238" s="18">
        <v>4</v>
      </c>
      <c r="G238" s="18">
        <v>5</v>
      </c>
      <c r="H238" s="18">
        <v>10</v>
      </c>
      <c r="I238" s="18" t="s">
        <v>54</v>
      </c>
      <c r="J238" s="18" t="s">
        <v>54</v>
      </c>
      <c r="K238" s="18" t="s">
        <v>1441</v>
      </c>
      <c r="L238" s="18" t="s">
        <v>1443</v>
      </c>
      <c r="M238" s="18" t="s">
        <v>1444</v>
      </c>
      <c r="N238" s="60" t="s">
        <v>350</v>
      </c>
      <c r="O238" s="60" t="s">
        <v>1258</v>
      </c>
      <c r="P238" s="60">
        <v>2</v>
      </c>
      <c r="Q238" s="60" t="s">
        <v>101</v>
      </c>
      <c r="R238" s="60" t="s">
        <v>787</v>
      </c>
    </row>
    <row r="239" spans="1:18" ht="14.25" customHeight="1" x14ac:dyDescent="0.2">
      <c r="A239" s="18" t="s">
        <v>1452</v>
      </c>
      <c r="B239" s="18">
        <v>1824</v>
      </c>
      <c r="C239" s="18">
        <v>1</v>
      </c>
      <c r="D239" s="18">
        <v>19.19178082191781</v>
      </c>
      <c r="E239" s="18">
        <v>185</v>
      </c>
      <c r="F239" s="18">
        <v>1</v>
      </c>
      <c r="G239" s="18">
        <v>11</v>
      </c>
      <c r="H239" s="18">
        <v>1</v>
      </c>
      <c r="I239" s="18" t="s">
        <v>1447</v>
      </c>
      <c r="J239" s="18" t="s">
        <v>1448</v>
      </c>
      <c r="K239" s="18" t="s">
        <v>1449</v>
      </c>
      <c r="L239" s="18" t="s">
        <v>1450</v>
      </c>
      <c r="M239" s="18" t="s">
        <v>1451</v>
      </c>
      <c r="N239" s="60" t="s">
        <v>1454</v>
      </c>
      <c r="O239" s="60" t="s">
        <v>1456</v>
      </c>
      <c r="P239" s="60" t="s">
        <v>534</v>
      </c>
      <c r="Q239" s="60" t="s">
        <v>101</v>
      </c>
      <c r="R239" s="60">
        <v>6</v>
      </c>
    </row>
    <row r="240" spans="1:18" ht="14.25" customHeight="1" x14ac:dyDescent="0.2">
      <c r="A240" s="18" t="s">
        <v>1460</v>
      </c>
      <c r="B240" s="18">
        <v>1320</v>
      </c>
      <c r="C240" s="18">
        <v>1</v>
      </c>
      <c r="D240" s="18">
        <v>40.983561643835614</v>
      </c>
      <c r="E240" s="18">
        <v>187</v>
      </c>
      <c r="F240" s="18">
        <v>4</v>
      </c>
      <c r="G240" s="18">
        <v>12</v>
      </c>
      <c r="H240" s="18">
        <v>10</v>
      </c>
      <c r="I240" s="18" t="s">
        <v>1453</v>
      </c>
      <c r="J240" s="18" t="s">
        <v>1455</v>
      </c>
      <c r="K240" s="18" t="s">
        <v>1457</v>
      </c>
      <c r="L240" s="18" t="s">
        <v>1458</v>
      </c>
      <c r="M240" s="18" t="s">
        <v>1459</v>
      </c>
      <c r="N240" s="60">
        <v>6</v>
      </c>
      <c r="O240" s="60" t="s">
        <v>1258</v>
      </c>
      <c r="P240" s="60" t="s">
        <v>1464</v>
      </c>
      <c r="Q240" s="60" t="s">
        <v>80</v>
      </c>
      <c r="R240" s="60">
        <v>3</v>
      </c>
    </row>
    <row r="241" spans="1:18" ht="14.25" customHeight="1" x14ac:dyDescent="0.2">
      <c r="A241" s="18" t="s">
        <v>1467</v>
      </c>
      <c r="B241" s="18">
        <v>1724</v>
      </c>
      <c r="C241" s="18">
        <v>1</v>
      </c>
      <c r="D241" s="18">
        <v>26.12054794520548</v>
      </c>
      <c r="E241" s="18">
        <v>185</v>
      </c>
      <c r="F241" s="18">
        <v>3</v>
      </c>
      <c r="G241" s="18">
        <v>4</v>
      </c>
      <c r="H241" s="18">
        <v>1</v>
      </c>
      <c r="I241" s="18" t="s">
        <v>1461</v>
      </c>
      <c r="J241" s="18" t="s">
        <v>1462</v>
      </c>
      <c r="K241" s="18" t="s">
        <v>1463</v>
      </c>
      <c r="L241" s="18" t="s">
        <v>1465</v>
      </c>
      <c r="M241" s="18" t="s">
        <v>1466</v>
      </c>
      <c r="N241" s="60">
        <v>8</v>
      </c>
      <c r="O241" s="60" t="s">
        <v>426</v>
      </c>
      <c r="P241" s="60">
        <v>2</v>
      </c>
      <c r="Q241" s="60" t="s">
        <v>101</v>
      </c>
      <c r="R241" s="60">
        <v>13</v>
      </c>
    </row>
    <row r="242" spans="1:18" ht="14.25" customHeight="1" x14ac:dyDescent="0.2">
      <c r="A242" s="18" t="s">
        <v>1473</v>
      </c>
      <c r="B242" s="18">
        <v>570</v>
      </c>
      <c r="C242" s="18">
        <v>1</v>
      </c>
      <c r="D242" s="18">
        <v>41.917808219178085</v>
      </c>
      <c r="E242" s="18">
        <v>67</v>
      </c>
      <c r="F242" s="18">
        <v>5</v>
      </c>
      <c r="G242" s="18">
        <v>2</v>
      </c>
      <c r="H242" s="18">
        <v>7</v>
      </c>
      <c r="I242" s="18" t="s">
        <v>1468</v>
      </c>
      <c r="J242" s="18" t="s">
        <v>5163</v>
      </c>
      <c r="K242" s="18" t="s">
        <v>5164</v>
      </c>
      <c r="L242" s="18" t="s">
        <v>5165</v>
      </c>
      <c r="M242" s="18" t="s">
        <v>5166</v>
      </c>
      <c r="N242" s="60" t="s">
        <v>1475</v>
      </c>
      <c r="O242" s="60" t="s">
        <v>1477</v>
      </c>
      <c r="P242" s="60">
        <v>2</v>
      </c>
      <c r="Q242" s="60" t="s">
        <v>152</v>
      </c>
      <c r="R242" s="60" t="s">
        <v>1481</v>
      </c>
    </row>
    <row r="243" spans="1:18" ht="14.25" customHeight="1" x14ac:dyDescent="0.2">
      <c r="A243" s="18" t="s">
        <v>1482</v>
      </c>
      <c r="B243" s="18">
        <v>1773</v>
      </c>
      <c r="C243" s="18">
        <v>0</v>
      </c>
      <c r="D243" s="18">
        <v>24.19178082191781</v>
      </c>
      <c r="E243" s="18">
        <v>185</v>
      </c>
      <c r="F243" s="18">
        <v>3</v>
      </c>
      <c r="G243" s="18">
        <v>4</v>
      </c>
      <c r="H243" s="18">
        <v>4</v>
      </c>
      <c r="I243" s="18" t="s">
        <v>1474</v>
      </c>
      <c r="J243" s="18" t="s">
        <v>1476</v>
      </c>
      <c r="K243" s="18" t="s">
        <v>1478</v>
      </c>
      <c r="L243" s="18" t="s">
        <v>1479</v>
      </c>
      <c r="M243" s="18" t="s">
        <v>1480</v>
      </c>
      <c r="N243" s="60">
        <v>-99</v>
      </c>
      <c r="O243" s="60" t="s">
        <v>108</v>
      </c>
      <c r="P243" s="60">
        <v>-999</v>
      </c>
      <c r="Q243" s="60" t="s">
        <v>199</v>
      </c>
      <c r="R243" s="60">
        <v>6</v>
      </c>
    </row>
    <row r="244" spans="1:18" ht="14.25" customHeight="1" x14ac:dyDescent="0.2">
      <c r="A244" s="18" t="s">
        <v>1486</v>
      </c>
      <c r="B244" s="18">
        <v>200</v>
      </c>
      <c r="C244" s="18">
        <v>1</v>
      </c>
      <c r="D244" s="18">
        <v>27.235616438356164</v>
      </c>
      <c r="E244" s="18">
        <v>84</v>
      </c>
      <c r="F244" s="18">
        <v>2</v>
      </c>
      <c r="G244" s="18">
        <v>1</v>
      </c>
      <c r="H244" s="18">
        <v>2</v>
      </c>
      <c r="I244" s="18" t="s">
        <v>54</v>
      </c>
      <c r="J244" s="18" t="s">
        <v>5167</v>
      </c>
      <c r="K244" s="18" t="s">
        <v>242</v>
      </c>
      <c r="L244" s="18" t="s">
        <v>5168</v>
      </c>
      <c r="M244" s="18" t="s">
        <v>1485</v>
      </c>
      <c r="N244" s="60">
        <v>2</v>
      </c>
      <c r="O244" s="60" t="s">
        <v>511</v>
      </c>
      <c r="P244" s="60">
        <v>-999</v>
      </c>
      <c r="Q244" s="60" t="s">
        <v>887</v>
      </c>
      <c r="R244" s="60" t="s">
        <v>751</v>
      </c>
    </row>
    <row r="245" spans="1:18" ht="14.25" customHeight="1" x14ac:dyDescent="0.2">
      <c r="A245" s="18" t="s">
        <v>1491</v>
      </c>
      <c r="B245" s="18">
        <v>1497</v>
      </c>
      <c r="C245" s="18">
        <v>1</v>
      </c>
      <c r="D245" s="18">
        <v>62.69041095890411</v>
      </c>
      <c r="E245" s="18">
        <v>84</v>
      </c>
      <c r="F245" s="18">
        <v>7</v>
      </c>
      <c r="G245" s="18">
        <v>1</v>
      </c>
      <c r="H245" s="18">
        <v>10</v>
      </c>
      <c r="I245" s="18" t="s">
        <v>1487</v>
      </c>
      <c r="J245" s="18" t="s">
        <v>1488</v>
      </c>
      <c r="K245" s="18" t="s">
        <v>242</v>
      </c>
      <c r="L245" s="18" t="s">
        <v>1489</v>
      </c>
      <c r="M245" s="18" t="s">
        <v>1490</v>
      </c>
      <c r="N245" s="60" t="s">
        <v>1493</v>
      </c>
      <c r="O245" s="60" t="s">
        <v>426</v>
      </c>
      <c r="P245" s="60" t="s">
        <v>655</v>
      </c>
      <c r="Q245" s="60" t="s">
        <v>152</v>
      </c>
      <c r="R245" s="60">
        <v>13</v>
      </c>
    </row>
    <row r="246" spans="1:18" ht="14.25" customHeight="1" x14ac:dyDescent="0.2">
      <c r="A246" s="18" t="s">
        <v>1498</v>
      </c>
      <c r="B246" s="18">
        <v>46</v>
      </c>
      <c r="C246" s="18">
        <v>0</v>
      </c>
      <c r="D246" s="18">
        <v>37.764383561643832</v>
      </c>
      <c r="E246" s="18">
        <v>-9</v>
      </c>
      <c r="F246" s="18">
        <v>-9</v>
      </c>
      <c r="G246" s="18">
        <v>-9</v>
      </c>
      <c r="H246" s="18">
        <v>-9</v>
      </c>
      <c r="I246" s="18" t="s">
        <v>1492</v>
      </c>
      <c r="J246" s="18" t="s">
        <v>1494</v>
      </c>
      <c r="K246" s="18" t="s">
        <v>1495</v>
      </c>
      <c r="L246" s="18" t="s">
        <v>1496</v>
      </c>
      <c r="M246" s="18" t="s">
        <v>1497</v>
      </c>
      <c r="N246" s="60">
        <v>-999</v>
      </c>
      <c r="O246" s="60" t="s">
        <v>1500</v>
      </c>
      <c r="P246" s="60" t="s">
        <v>159</v>
      </c>
      <c r="Q246" s="60" t="s">
        <v>1288</v>
      </c>
      <c r="R246" s="60" t="s">
        <v>101</v>
      </c>
    </row>
    <row r="247" spans="1:18" ht="14.25" customHeight="1" x14ac:dyDescent="0.2">
      <c r="A247" s="18" t="s">
        <v>1504</v>
      </c>
      <c r="B247" s="18">
        <v>1619</v>
      </c>
      <c r="C247" s="18">
        <v>1</v>
      </c>
      <c r="D247" s="18">
        <v>25.545205479452054</v>
      </c>
      <c r="E247" s="18">
        <v>185</v>
      </c>
      <c r="F247" s="18">
        <v>3</v>
      </c>
      <c r="G247" s="18">
        <v>3</v>
      </c>
      <c r="H247" s="18">
        <v>10</v>
      </c>
      <c r="I247" s="18" t="s">
        <v>898</v>
      </c>
      <c r="J247" s="18" t="s">
        <v>1499</v>
      </c>
      <c r="K247" s="18" t="s">
        <v>1501</v>
      </c>
      <c r="L247" s="18" t="s">
        <v>1502</v>
      </c>
      <c r="M247" s="18" t="s">
        <v>1503</v>
      </c>
      <c r="N247" s="60">
        <v>2</v>
      </c>
      <c r="O247" s="60" t="s">
        <v>1507</v>
      </c>
      <c r="P247" s="60" t="s">
        <v>1509</v>
      </c>
      <c r="Q247" s="60">
        <v>6</v>
      </c>
      <c r="R247" s="60">
        <v>6</v>
      </c>
    </row>
    <row r="248" spans="1:18" ht="14.25" customHeight="1" x14ac:dyDescent="0.2">
      <c r="A248" s="18" t="s">
        <v>1512</v>
      </c>
      <c r="B248" s="18">
        <v>1719</v>
      </c>
      <c r="C248" s="18">
        <v>1</v>
      </c>
      <c r="D248" s="18">
        <v>36.043835616438358</v>
      </c>
      <c r="E248" s="18">
        <v>185</v>
      </c>
      <c r="F248" s="18">
        <v>5</v>
      </c>
      <c r="G248" s="18">
        <v>6</v>
      </c>
      <c r="H248" s="18">
        <v>10</v>
      </c>
      <c r="I248" s="18" t="s">
        <v>1505</v>
      </c>
      <c r="J248" s="18" t="s">
        <v>1506</v>
      </c>
      <c r="K248" s="18" t="s">
        <v>1508</v>
      </c>
      <c r="L248" s="18" t="s">
        <v>1510</v>
      </c>
      <c r="M248" s="18" t="s">
        <v>1511</v>
      </c>
      <c r="N248" s="60" t="s">
        <v>1514</v>
      </c>
      <c r="O248" s="60" t="s">
        <v>1516</v>
      </c>
      <c r="P248" s="60" t="s">
        <v>350</v>
      </c>
      <c r="Q248" s="60" t="s">
        <v>1026</v>
      </c>
      <c r="R248" s="60" t="s">
        <v>1520</v>
      </c>
    </row>
    <row r="249" spans="1:18" ht="14.25" customHeight="1" x14ac:dyDescent="0.2">
      <c r="A249" s="18" t="s">
        <v>1521</v>
      </c>
      <c r="B249" s="18">
        <v>2141</v>
      </c>
      <c r="C249" s="18">
        <v>1</v>
      </c>
      <c r="D249" s="18">
        <v>42.775342465753425</v>
      </c>
      <c r="E249" s="18">
        <v>185</v>
      </c>
      <c r="F249" s="18">
        <v>4</v>
      </c>
      <c r="G249" s="18">
        <v>7</v>
      </c>
      <c r="H249" s="18">
        <v>10</v>
      </c>
      <c r="I249" s="18" t="s">
        <v>1513</v>
      </c>
      <c r="J249" s="18" t="s">
        <v>1515</v>
      </c>
      <c r="K249" s="18" t="s">
        <v>1517</v>
      </c>
      <c r="L249" s="18" t="s">
        <v>1518</v>
      </c>
      <c r="M249" s="18" t="s">
        <v>1519</v>
      </c>
      <c r="N249" s="60">
        <v>-999</v>
      </c>
      <c r="O249" s="60" t="s">
        <v>125</v>
      </c>
      <c r="P249" s="60" t="s">
        <v>1053</v>
      </c>
      <c r="Q249" s="60" t="s">
        <v>1526</v>
      </c>
      <c r="R249" s="60" t="s">
        <v>1528</v>
      </c>
    </row>
    <row r="250" spans="1:18" ht="14.25" customHeight="1" x14ac:dyDescent="0.2">
      <c r="A250" s="18" t="s">
        <v>1529</v>
      </c>
      <c r="B250" s="18">
        <v>545</v>
      </c>
      <c r="C250" s="18">
        <v>0</v>
      </c>
      <c r="D250" s="18">
        <v>31.465753424657535</v>
      </c>
      <c r="E250" s="18">
        <v>67</v>
      </c>
      <c r="F250" s="18">
        <v>4</v>
      </c>
      <c r="G250" s="18">
        <v>2</v>
      </c>
      <c r="H250" s="18">
        <v>3</v>
      </c>
      <c r="I250" s="18" t="s">
        <v>1522</v>
      </c>
      <c r="J250" s="18" t="s">
        <v>1523</v>
      </c>
      <c r="K250" s="18" t="s">
        <v>1524</v>
      </c>
      <c r="L250" s="18" t="s">
        <v>1525</v>
      </c>
      <c r="M250" s="18" t="s">
        <v>1527</v>
      </c>
      <c r="N250" s="60">
        <v>-99</v>
      </c>
      <c r="O250" s="60">
        <v>-99</v>
      </c>
      <c r="P250" s="60">
        <v>-99</v>
      </c>
      <c r="Q250" s="60">
        <v>-99</v>
      </c>
      <c r="R250" s="60">
        <v>-99</v>
      </c>
    </row>
    <row r="251" spans="1:18" ht="14.25" customHeight="1" x14ac:dyDescent="0.2">
      <c r="A251" s="18" t="s">
        <v>1530</v>
      </c>
      <c r="B251" s="18">
        <v>1551</v>
      </c>
      <c r="C251" s="18">
        <v>1</v>
      </c>
      <c r="D251" s="18">
        <v>29.241095890410961</v>
      </c>
      <c r="E251" s="18">
        <v>185</v>
      </c>
      <c r="F251" s="18">
        <v>3</v>
      </c>
      <c r="G251" s="18">
        <v>10</v>
      </c>
      <c r="H251" s="18">
        <v>3</v>
      </c>
      <c r="N251" s="60" t="s">
        <v>737</v>
      </c>
      <c r="O251" s="60" t="s">
        <v>1533</v>
      </c>
      <c r="P251" s="60">
        <v>2</v>
      </c>
      <c r="Q251" s="60" t="s">
        <v>1145</v>
      </c>
      <c r="R251" s="60">
        <v>7</v>
      </c>
    </row>
    <row r="252" spans="1:18" ht="14.25" customHeight="1" x14ac:dyDescent="0.2">
      <c r="A252" s="18" t="s">
        <v>1537</v>
      </c>
      <c r="B252" s="18">
        <v>577</v>
      </c>
      <c r="C252" s="18">
        <v>1</v>
      </c>
      <c r="D252" s="18">
        <v>32.246575342465754</v>
      </c>
      <c r="E252" s="18">
        <v>185</v>
      </c>
      <c r="F252" s="18">
        <v>5</v>
      </c>
      <c r="G252" s="18">
        <v>4</v>
      </c>
      <c r="H252" s="18">
        <v>4</v>
      </c>
      <c r="I252" s="18" t="s">
        <v>1531</v>
      </c>
      <c r="J252" s="18" t="s">
        <v>1532</v>
      </c>
      <c r="K252" s="18" t="s">
        <v>1534</v>
      </c>
      <c r="L252" s="18" t="s">
        <v>1535</v>
      </c>
      <c r="M252" s="18" t="s">
        <v>1536</v>
      </c>
      <c r="N252" s="60">
        <v>-99</v>
      </c>
      <c r="O252" s="60" t="s">
        <v>511</v>
      </c>
      <c r="P252" s="60" t="s">
        <v>1540</v>
      </c>
      <c r="Q252" s="60">
        <v>1</v>
      </c>
      <c r="R252" s="60">
        <v>7</v>
      </c>
    </row>
    <row r="253" spans="1:18" ht="14.25" customHeight="1" x14ac:dyDescent="0.2">
      <c r="A253" s="18" t="s">
        <v>1543</v>
      </c>
      <c r="B253" s="18">
        <v>3001</v>
      </c>
      <c r="C253" s="18">
        <v>1</v>
      </c>
      <c r="D253" s="18">
        <v>33.282191780821918</v>
      </c>
      <c r="E253" s="18">
        <v>185</v>
      </c>
      <c r="F253" s="18">
        <v>4</v>
      </c>
      <c r="G253" s="18">
        <v>12</v>
      </c>
      <c r="H253" s="18">
        <v>10</v>
      </c>
      <c r="I253" s="18" t="s">
        <v>54</v>
      </c>
      <c r="J253" s="18" t="s">
        <v>1538</v>
      </c>
      <c r="K253" s="18" t="s">
        <v>1539</v>
      </c>
      <c r="L253" s="18" t="s">
        <v>1541</v>
      </c>
      <c r="M253" s="18" t="s">
        <v>1542</v>
      </c>
      <c r="N253" s="60" t="s">
        <v>1545</v>
      </c>
      <c r="O253" s="60" t="s">
        <v>1547</v>
      </c>
      <c r="P253" s="60" t="s">
        <v>1509</v>
      </c>
      <c r="Q253" s="60" t="s">
        <v>101</v>
      </c>
      <c r="R253" s="60">
        <v>-99</v>
      </c>
    </row>
    <row r="254" spans="1:18" ht="14.25" customHeight="1" x14ac:dyDescent="0.2">
      <c r="A254" s="18" t="s">
        <v>1550</v>
      </c>
      <c r="B254" s="18">
        <v>2157</v>
      </c>
      <c r="C254" s="18">
        <v>1</v>
      </c>
      <c r="D254" s="18">
        <v>32.06849315068493</v>
      </c>
      <c r="E254" s="18">
        <v>187</v>
      </c>
      <c r="F254" s="18">
        <v>4</v>
      </c>
      <c r="G254" s="18">
        <v>7</v>
      </c>
      <c r="H254" s="18">
        <v>1</v>
      </c>
      <c r="I254" s="18" t="s">
        <v>1544</v>
      </c>
      <c r="J254" s="18" t="s">
        <v>1546</v>
      </c>
      <c r="K254" s="18" t="s">
        <v>1548</v>
      </c>
      <c r="L254" s="18" t="s">
        <v>1549</v>
      </c>
      <c r="M254" s="18" t="s">
        <v>54</v>
      </c>
      <c r="N254" s="60">
        <v>-999</v>
      </c>
      <c r="O254" s="60" t="s">
        <v>204</v>
      </c>
      <c r="P254" s="60">
        <v>-99</v>
      </c>
      <c r="Q254" s="60">
        <v>-99</v>
      </c>
      <c r="R254" s="60">
        <v>-99</v>
      </c>
    </row>
    <row r="255" spans="1:18" ht="14.25" customHeight="1" x14ac:dyDescent="0.2">
      <c r="A255" s="18" t="s">
        <v>1552</v>
      </c>
      <c r="B255" s="18">
        <v>779</v>
      </c>
      <c r="C255" s="18">
        <v>0</v>
      </c>
      <c r="D255" s="18">
        <v>27.6</v>
      </c>
      <c r="E255" s="18">
        <v>-9</v>
      </c>
      <c r="F255" s="18">
        <v>-9</v>
      </c>
      <c r="G255" s="18">
        <v>-9</v>
      </c>
      <c r="H255" s="18">
        <v>-9</v>
      </c>
      <c r="I255" s="18" t="s">
        <v>144</v>
      </c>
      <c r="J255" s="18" t="s">
        <v>1551</v>
      </c>
      <c r="K255" s="18" t="s">
        <v>54</v>
      </c>
      <c r="L255" s="18" t="s">
        <v>54</v>
      </c>
      <c r="M255" s="18" t="s">
        <v>54</v>
      </c>
      <c r="N255" s="60" t="s">
        <v>1554</v>
      </c>
      <c r="O255" s="60" t="s">
        <v>1556</v>
      </c>
      <c r="P255" s="60" t="s">
        <v>1294</v>
      </c>
      <c r="Q255" s="60" t="s">
        <v>1559</v>
      </c>
      <c r="R255" s="60" t="s">
        <v>1561</v>
      </c>
    </row>
    <row r="256" spans="1:18" ht="14.25" customHeight="1" x14ac:dyDescent="0.2">
      <c r="A256" s="18" t="s">
        <v>1562</v>
      </c>
      <c r="B256" s="18">
        <v>1539</v>
      </c>
      <c r="C256" s="18">
        <v>1</v>
      </c>
      <c r="D256" s="18">
        <v>27.145205479452056</v>
      </c>
      <c r="E256" s="18">
        <v>185</v>
      </c>
      <c r="F256" s="18">
        <v>3</v>
      </c>
      <c r="G256" s="18">
        <v>9</v>
      </c>
      <c r="H256" s="18">
        <v>4</v>
      </c>
      <c r="I256" s="18" t="s">
        <v>1553</v>
      </c>
      <c r="J256" s="18" t="s">
        <v>1555</v>
      </c>
      <c r="K256" s="18" t="s">
        <v>1557</v>
      </c>
      <c r="L256" s="18" t="s">
        <v>1558</v>
      </c>
      <c r="M256" s="18" t="s">
        <v>1560</v>
      </c>
      <c r="N256" s="60" t="s">
        <v>679</v>
      </c>
      <c r="O256" s="60" t="s">
        <v>1565</v>
      </c>
      <c r="P256" s="60">
        <v>2</v>
      </c>
      <c r="Q256" s="60" t="s">
        <v>1568</v>
      </c>
      <c r="R256" s="60">
        <v>6</v>
      </c>
    </row>
    <row r="257" spans="1:18" ht="14.25" customHeight="1" x14ac:dyDescent="0.2">
      <c r="A257" s="18" t="s">
        <v>1570</v>
      </c>
      <c r="B257" s="18">
        <v>1543</v>
      </c>
      <c r="C257" s="18">
        <v>1</v>
      </c>
      <c r="D257" s="18">
        <v>32.493150684931507</v>
      </c>
      <c r="E257" s="18">
        <v>185</v>
      </c>
      <c r="F257" s="18">
        <v>3</v>
      </c>
      <c r="G257" s="18">
        <v>6</v>
      </c>
      <c r="H257" s="18">
        <v>4</v>
      </c>
      <c r="I257" s="18" t="s">
        <v>1563</v>
      </c>
      <c r="J257" s="18" t="s">
        <v>1564</v>
      </c>
      <c r="K257" s="18" t="s">
        <v>1566</v>
      </c>
      <c r="L257" s="18" t="s">
        <v>1567</v>
      </c>
      <c r="M257" s="18" t="s">
        <v>1569</v>
      </c>
      <c r="N257" s="60" t="s">
        <v>1572</v>
      </c>
      <c r="O257" s="60" t="s">
        <v>68</v>
      </c>
      <c r="P257" s="60">
        <v>2</v>
      </c>
      <c r="Q257" s="60" t="s">
        <v>199</v>
      </c>
      <c r="R257" s="60">
        <v>13</v>
      </c>
    </row>
    <row r="258" spans="1:18" ht="14.25" customHeight="1" x14ac:dyDescent="0.2">
      <c r="A258" s="18" t="s">
        <v>1577</v>
      </c>
      <c r="B258" s="18">
        <v>1655</v>
      </c>
      <c r="C258" s="18">
        <v>0</v>
      </c>
      <c r="D258" s="18">
        <v>60.065753424657537</v>
      </c>
      <c r="E258" s="18">
        <v>185</v>
      </c>
      <c r="F258" s="18">
        <v>4</v>
      </c>
      <c r="G258" s="18">
        <v>11</v>
      </c>
      <c r="H258" s="18">
        <v>3</v>
      </c>
      <c r="I258" s="18" t="s">
        <v>1571</v>
      </c>
      <c r="J258" s="18" t="s">
        <v>1573</v>
      </c>
      <c r="K258" s="18" t="s">
        <v>1574</v>
      </c>
      <c r="L258" s="18" t="s">
        <v>1575</v>
      </c>
      <c r="M258" s="18" t="s">
        <v>1576</v>
      </c>
      <c r="N258" s="60">
        <v>10</v>
      </c>
      <c r="O258" s="60">
        <v>-999</v>
      </c>
      <c r="P258" s="60" t="s">
        <v>655</v>
      </c>
      <c r="Q258" s="60" t="s">
        <v>1127</v>
      </c>
      <c r="R258" s="60">
        <v>13</v>
      </c>
    </row>
    <row r="259" spans="1:18" ht="14.25" customHeight="1" x14ac:dyDescent="0.2">
      <c r="A259" s="18" t="s">
        <v>1581</v>
      </c>
      <c r="B259" s="18">
        <v>2198</v>
      </c>
      <c r="C259" s="18">
        <v>1</v>
      </c>
      <c r="D259" s="18">
        <v>45.723287671232875</v>
      </c>
      <c r="E259" s="18">
        <v>185</v>
      </c>
      <c r="F259" s="18">
        <v>4</v>
      </c>
      <c r="G259" s="18">
        <v>10</v>
      </c>
      <c r="H259" s="18">
        <v>10</v>
      </c>
      <c r="I259" s="18" t="s">
        <v>1578</v>
      </c>
      <c r="J259" s="18" t="s">
        <v>71</v>
      </c>
      <c r="K259" s="18" t="s">
        <v>1579</v>
      </c>
      <c r="L259" s="18" t="s">
        <v>1580</v>
      </c>
      <c r="M259" s="18" t="s">
        <v>71</v>
      </c>
      <c r="N259" s="60">
        <v>6</v>
      </c>
      <c r="O259" s="60" t="s">
        <v>511</v>
      </c>
      <c r="P259" s="60" t="s">
        <v>1584</v>
      </c>
      <c r="Q259" s="60" t="s">
        <v>101</v>
      </c>
      <c r="R259" s="60">
        <v>6</v>
      </c>
    </row>
    <row r="260" spans="1:18" ht="14.25" customHeight="1" x14ac:dyDescent="0.2">
      <c r="A260" s="18" t="s">
        <v>1587</v>
      </c>
      <c r="B260" s="18">
        <v>333</v>
      </c>
      <c r="C260" s="18">
        <v>1</v>
      </c>
      <c r="D260" s="18">
        <v>35.093150684931508</v>
      </c>
      <c r="E260" s="18">
        <v>104</v>
      </c>
      <c r="F260" s="18">
        <v>4</v>
      </c>
      <c r="G260" s="18">
        <v>3</v>
      </c>
      <c r="H260" s="18">
        <v>10</v>
      </c>
      <c r="I260" s="18" t="s">
        <v>1068</v>
      </c>
      <c r="J260" s="18" t="s">
        <v>1582</v>
      </c>
      <c r="K260" s="18" t="s">
        <v>1583</v>
      </c>
      <c r="L260" s="18" t="s">
        <v>1585</v>
      </c>
      <c r="M260" s="18" t="s">
        <v>1586</v>
      </c>
      <c r="N260" s="60" t="s">
        <v>249</v>
      </c>
      <c r="O260" s="60" t="s">
        <v>1590</v>
      </c>
      <c r="P260" s="60">
        <v>2</v>
      </c>
      <c r="Q260" s="60" t="s">
        <v>101</v>
      </c>
      <c r="R260" s="60">
        <v>7</v>
      </c>
    </row>
    <row r="261" spans="1:18" ht="14.25" customHeight="1" x14ac:dyDescent="0.2">
      <c r="A261" s="18" t="s">
        <v>1594</v>
      </c>
      <c r="B261" s="18">
        <v>730</v>
      </c>
      <c r="C261" s="18">
        <v>0</v>
      </c>
      <c r="D261" s="18">
        <v>65.956164383561642</v>
      </c>
      <c r="E261" s="18">
        <v>187</v>
      </c>
      <c r="F261" s="18">
        <v>4</v>
      </c>
      <c r="G261" s="18">
        <v>12</v>
      </c>
      <c r="H261" s="18">
        <v>10</v>
      </c>
      <c r="I261" s="18" t="s">
        <v>1588</v>
      </c>
      <c r="J261" s="18" t="s">
        <v>1589</v>
      </c>
      <c r="K261" s="18" t="s">
        <v>1591</v>
      </c>
      <c r="L261" s="18" t="s">
        <v>1592</v>
      </c>
      <c r="M261" s="18" t="s">
        <v>1593</v>
      </c>
      <c r="N261" s="60" t="s">
        <v>737</v>
      </c>
      <c r="O261" s="60" t="s">
        <v>1597</v>
      </c>
      <c r="P261" s="60">
        <v>6</v>
      </c>
      <c r="Q261" s="60" t="s">
        <v>1600</v>
      </c>
      <c r="R261" s="60">
        <v>6</v>
      </c>
    </row>
    <row r="262" spans="1:18" ht="14.25" customHeight="1" x14ac:dyDescent="0.2">
      <c r="A262" s="18" t="s">
        <v>1602</v>
      </c>
      <c r="B262" s="18">
        <v>808</v>
      </c>
      <c r="C262" s="18">
        <v>1</v>
      </c>
      <c r="D262" s="18">
        <v>36.468493150684928</v>
      </c>
      <c r="E262" s="18">
        <v>187</v>
      </c>
      <c r="F262" s="18">
        <v>4</v>
      </c>
      <c r="G262" s="18">
        <v>8</v>
      </c>
      <c r="H262" s="18">
        <v>3</v>
      </c>
      <c r="I262" s="18" t="s">
        <v>1595</v>
      </c>
      <c r="J262" s="18" t="s">
        <v>1596</v>
      </c>
      <c r="K262" s="18" t="s">
        <v>1598</v>
      </c>
      <c r="L262" s="18" t="s">
        <v>1599</v>
      </c>
      <c r="M262" s="18" t="s">
        <v>1601</v>
      </c>
      <c r="N262" s="60">
        <v>-99</v>
      </c>
      <c r="O262" s="60">
        <v>-999</v>
      </c>
      <c r="P262" s="60">
        <v>-999</v>
      </c>
      <c r="Q262" s="60" t="s">
        <v>101</v>
      </c>
      <c r="R262" s="60">
        <v>6</v>
      </c>
    </row>
    <row r="263" spans="1:18" ht="14.25" customHeight="1" x14ac:dyDescent="0.2">
      <c r="A263" s="18" t="s">
        <v>1605</v>
      </c>
      <c r="B263" s="18">
        <v>292</v>
      </c>
      <c r="C263" s="18">
        <v>1</v>
      </c>
      <c r="D263" s="18">
        <v>38.38356164383562</v>
      </c>
      <c r="E263" s="18">
        <v>185</v>
      </c>
      <c r="F263" s="18">
        <v>4</v>
      </c>
      <c r="G263" s="18">
        <v>4</v>
      </c>
      <c r="H263" s="18">
        <v>5</v>
      </c>
      <c r="I263" s="18" t="s">
        <v>54</v>
      </c>
      <c r="J263" s="18" t="s">
        <v>1603</v>
      </c>
      <c r="K263" s="18" t="s">
        <v>1122</v>
      </c>
      <c r="L263" s="18" t="s">
        <v>1604</v>
      </c>
      <c r="M263" s="18" t="s">
        <v>624</v>
      </c>
      <c r="N263" s="60" t="s">
        <v>1607</v>
      </c>
      <c r="O263" s="60" t="s">
        <v>1609</v>
      </c>
      <c r="P263" s="60" t="s">
        <v>1611</v>
      </c>
      <c r="Q263" s="60" t="s">
        <v>101</v>
      </c>
      <c r="R263" s="60" t="s">
        <v>1614</v>
      </c>
    </row>
    <row r="264" spans="1:18" ht="14.25" customHeight="1" x14ac:dyDescent="0.2">
      <c r="A264" s="18" t="s">
        <v>1615</v>
      </c>
      <c r="B264" s="18">
        <v>2053</v>
      </c>
      <c r="C264" s="18">
        <v>0</v>
      </c>
      <c r="D264" s="18">
        <v>36.5013698630137</v>
      </c>
      <c r="E264" s="18">
        <v>187</v>
      </c>
      <c r="F264" s="18">
        <v>4</v>
      </c>
      <c r="G264" s="18">
        <v>12</v>
      </c>
      <c r="H264" s="18">
        <v>10</v>
      </c>
      <c r="I264" s="18" t="s">
        <v>1606</v>
      </c>
      <c r="J264" s="18" t="s">
        <v>1608</v>
      </c>
      <c r="K264" s="18" t="s">
        <v>1610</v>
      </c>
      <c r="L264" s="18" t="s">
        <v>1612</v>
      </c>
      <c r="M264" s="18" t="s">
        <v>1613</v>
      </c>
      <c r="N264" s="60">
        <v>-999</v>
      </c>
      <c r="O264" s="60" t="s">
        <v>1618</v>
      </c>
      <c r="P264" s="60">
        <v>-999</v>
      </c>
      <c r="Q264" s="60">
        <v>2</v>
      </c>
      <c r="R264" s="60">
        <v>7</v>
      </c>
    </row>
    <row r="265" spans="1:18" ht="14.25" customHeight="1" x14ac:dyDescent="0.2">
      <c r="A265" s="18" t="s">
        <v>1621</v>
      </c>
      <c r="B265" s="18">
        <v>774</v>
      </c>
      <c r="C265" s="18">
        <v>0</v>
      </c>
      <c r="D265" s="18">
        <v>23.246575342465754</v>
      </c>
      <c r="E265" s="18">
        <v>61</v>
      </c>
      <c r="F265" s="18">
        <v>2</v>
      </c>
      <c r="G265" s="18">
        <v>2</v>
      </c>
      <c r="H265" s="18">
        <v>8</v>
      </c>
      <c r="I265" s="18" t="s">
        <v>1616</v>
      </c>
      <c r="J265" s="18" t="s">
        <v>1617</v>
      </c>
      <c r="K265" s="18" t="s">
        <v>242</v>
      </c>
      <c r="L265" s="18" t="s">
        <v>1619</v>
      </c>
      <c r="M265" s="18" t="s">
        <v>1620</v>
      </c>
      <c r="N265" s="60">
        <v>6</v>
      </c>
      <c r="O265" s="60" t="s">
        <v>655</v>
      </c>
      <c r="P265" s="60" t="s">
        <v>1625</v>
      </c>
      <c r="Q265" s="60" t="s">
        <v>101</v>
      </c>
      <c r="R265" s="60">
        <v>13</v>
      </c>
    </row>
    <row r="266" spans="1:18" ht="14.25" customHeight="1" x14ac:dyDescent="0.2">
      <c r="A266" s="18" t="s">
        <v>1628</v>
      </c>
      <c r="B266" s="18">
        <v>745</v>
      </c>
      <c r="C266" s="18">
        <v>0</v>
      </c>
      <c r="D266" s="61" t="e">
        <v>#NULL!</v>
      </c>
      <c r="E266" s="18">
        <v>187</v>
      </c>
      <c r="F266" s="18">
        <v>1</v>
      </c>
      <c r="G266" s="18">
        <v>11</v>
      </c>
      <c r="H266" s="18">
        <v>10</v>
      </c>
      <c r="I266" s="18" t="s">
        <v>1622</v>
      </c>
      <c r="J266" s="18" t="s">
        <v>1623</v>
      </c>
      <c r="K266" s="18" t="s">
        <v>1624</v>
      </c>
      <c r="L266" s="18" t="s">
        <v>1626</v>
      </c>
      <c r="M266" s="18" t="s">
        <v>1627</v>
      </c>
      <c r="N266" s="60" t="s">
        <v>516</v>
      </c>
      <c r="O266" s="60" t="s">
        <v>350</v>
      </c>
      <c r="P266" s="60" t="s">
        <v>350</v>
      </c>
      <c r="Q266" s="60" t="s">
        <v>101</v>
      </c>
      <c r="R266" s="60">
        <v>6</v>
      </c>
    </row>
    <row r="267" spans="1:18" ht="14.25" customHeight="1" x14ac:dyDescent="0.2">
      <c r="A267" s="18" t="s">
        <v>1634</v>
      </c>
      <c r="B267" s="18">
        <v>1503</v>
      </c>
      <c r="C267" s="18">
        <v>1</v>
      </c>
      <c r="D267" s="18">
        <v>38.805479452054797</v>
      </c>
      <c r="E267" s="18">
        <v>185</v>
      </c>
      <c r="F267" s="18">
        <v>3</v>
      </c>
      <c r="G267" s="18">
        <v>2</v>
      </c>
      <c r="H267" s="18">
        <v>4</v>
      </c>
      <c r="I267" s="18" t="s">
        <v>1629</v>
      </c>
      <c r="J267" s="18" t="s">
        <v>1630</v>
      </c>
      <c r="K267" s="18" t="s">
        <v>1631</v>
      </c>
      <c r="L267" s="18" t="s">
        <v>1632</v>
      </c>
      <c r="M267" s="18" t="s">
        <v>1633</v>
      </c>
      <c r="N267" s="60">
        <v>6</v>
      </c>
      <c r="O267" s="60" t="s">
        <v>159</v>
      </c>
      <c r="P267" s="60">
        <v>-99</v>
      </c>
      <c r="Q267" s="60" t="s">
        <v>133</v>
      </c>
      <c r="R267" s="60">
        <v>-99</v>
      </c>
    </row>
    <row r="268" spans="1:18" ht="14.25" customHeight="1" x14ac:dyDescent="0.2">
      <c r="A268" s="18" t="s">
        <v>1638</v>
      </c>
      <c r="B268" s="18">
        <v>369</v>
      </c>
      <c r="C268" s="18">
        <v>1</v>
      </c>
      <c r="D268" s="18">
        <v>26.893150684931506</v>
      </c>
      <c r="E268" s="18">
        <v>67</v>
      </c>
      <c r="F268" s="18">
        <v>4</v>
      </c>
      <c r="G268" s="18">
        <v>1</v>
      </c>
      <c r="H268" s="18">
        <v>2</v>
      </c>
      <c r="I268" s="18" t="s">
        <v>1635</v>
      </c>
      <c r="J268" s="18" t="s">
        <v>1636</v>
      </c>
      <c r="K268" s="18" t="s">
        <v>54</v>
      </c>
      <c r="L268" s="18" t="s">
        <v>1637</v>
      </c>
      <c r="M268" s="18" t="s">
        <v>54</v>
      </c>
      <c r="N268" s="60" t="s">
        <v>1640</v>
      </c>
      <c r="O268" s="60" t="s">
        <v>1642</v>
      </c>
      <c r="P268" s="60" t="s">
        <v>1644</v>
      </c>
      <c r="Q268" s="60" t="s">
        <v>152</v>
      </c>
      <c r="R268" s="60" t="s">
        <v>101</v>
      </c>
    </row>
    <row r="269" spans="1:18" ht="14.25" customHeight="1" x14ac:dyDescent="0.2">
      <c r="A269" s="18" t="s">
        <v>1647</v>
      </c>
      <c r="B269" s="18">
        <v>1031</v>
      </c>
      <c r="C269" s="18">
        <v>0</v>
      </c>
      <c r="D269" s="18">
        <v>35.213698630136989</v>
      </c>
      <c r="E269" s="18">
        <v>185</v>
      </c>
      <c r="F269" s="18">
        <v>4</v>
      </c>
      <c r="G269" s="18">
        <v>10</v>
      </c>
      <c r="H269" s="18">
        <v>10</v>
      </c>
      <c r="I269" s="18" t="s">
        <v>1639</v>
      </c>
      <c r="J269" s="18" t="s">
        <v>1641</v>
      </c>
      <c r="K269" s="18" t="s">
        <v>1643</v>
      </c>
      <c r="L269" s="18" t="s">
        <v>1645</v>
      </c>
      <c r="M269" s="18" t="s">
        <v>1646</v>
      </c>
      <c r="N269" s="60" t="s">
        <v>849</v>
      </c>
      <c r="O269" s="60" t="s">
        <v>241</v>
      </c>
      <c r="P269" s="60">
        <v>2</v>
      </c>
      <c r="Q269" s="60" t="s">
        <v>152</v>
      </c>
      <c r="R269" s="60" t="s">
        <v>133</v>
      </c>
    </row>
    <row r="270" spans="1:18" ht="14.25" customHeight="1" x14ac:dyDescent="0.2">
      <c r="A270" s="18" t="s">
        <v>1653</v>
      </c>
      <c r="B270" s="18">
        <v>1664</v>
      </c>
      <c r="C270" s="18">
        <v>1</v>
      </c>
      <c r="D270" s="18">
        <v>46.052054794520551</v>
      </c>
      <c r="E270" s="18">
        <v>187</v>
      </c>
      <c r="F270" s="18">
        <v>4</v>
      </c>
      <c r="G270" s="18">
        <v>11</v>
      </c>
      <c r="H270" s="18">
        <v>10</v>
      </c>
      <c r="I270" s="18" t="s">
        <v>1648</v>
      </c>
      <c r="J270" s="18" t="s">
        <v>1649</v>
      </c>
      <c r="K270" s="18" t="s">
        <v>1650</v>
      </c>
      <c r="L270" s="18" t="s">
        <v>1651</v>
      </c>
      <c r="M270" s="18" t="s">
        <v>1652</v>
      </c>
      <c r="N270" s="60">
        <v>-999</v>
      </c>
      <c r="O270" s="60" t="s">
        <v>426</v>
      </c>
      <c r="P270" s="60">
        <v>-999</v>
      </c>
      <c r="Q270" s="60">
        <v>-99</v>
      </c>
      <c r="R270" s="60">
        <v>13</v>
      </c>
    </row>
    <row r="271" spans="1:18" ht="14.25" customHeight="1" x14ac:dyDescent="0.2">
      <c r="A271" s="18" t="s">
        <v>1656</v>
      </c>
      <c r="B271" s="18">
        <v>451</v>
      </c>
      <c r="C271" s="18">
        <v>0</v>
      </c>
      <c r="D271" s="18">
        <v>64.504109589041093</v>
      </c>
      <c r="E271" s="18">
        <v>75</v>
      </c>
      <c r="F271" s="18">
        <v>5</v>
      </c>
      <c r="G271" s="18">
        <v>10</v>
      </c>
      <c r="H271" s="18">
        <v>11</v>
      </c>
      <c r="I271" s="18" t="s">
        <v>1654</v>
      </c>
      <c r="J271" s="18" t="s">
        <v>1655</v>
      </c>
      <c r="K271" s="18" t="s">
        <v>185</v>
      </c>
      <c r="L271" s="18" t="s">
        <v>313</v>
      </c>
      <c r="M271" s="18" t="s">
        <v>313</v>
      </c>
      <c r="N271" s="60" t="s">
        <v>101</v>
      </c>
      <c r="O271" s="60">
        <v>-999</v>
      </c>
      <c r="P271" s="60" t="s">
        <v>350</v>
      </c>
      <c r="Q271" s="60">
        <v>-999</v>
      </c>
      <c r="R271" s="60" t="s">
        <v>152</v>
      </c>
    </row>
    <row r="272" spans="1:18" ht="14.25" customHeight="1" x14ac:dyDescent="0.2">
      <c r="A272" s="18" t="s">
        <v>1662</v>
      </c>
      <c r="B272" s="18">
        <v>250</v>
      </c>
      <c r="C272" s="18">
        <v>1</v>
      </c>
      <c r="D272" s="61" t="e">
        <v>#NULL!</v>
      </c>
      <c r="E272" s="18">
        <v>185</v>
      </c>
      <c r="F272" s="18">
        <v>4</v>
      </c>
      <c r="G272" s="18">
        <v>7</v>
      </c>
      <c r="H272" s="18">
        <v>10</v>
      </c>
      <c r="I272" s="18" t="s">
        <v>1657</v>
      </c>
      <c r="J272" s="18" t="s">
        <v>1658</v>
      </c>
      <c r="K272" s="18" t="s">
        <v>1659</v>
      </c>
      <c r="L272" s="18" t="s">
        <v>1660</v>
      </c>
      <c r="M272" s="18" t="s">
        <v>1661</v>
      </c>
      <c r="N272" s="60" t="s">
        <v>770</v>
      </c>
      <c r="O272" s="60">
        <v>2</v>
      </c>
      <c r="P272" s="60">
        <v>2</v>
      </c>
      <c r="Q272" s="60" t="s">
        <v>101</v>
      </c>
      <c r="R272" s="60" t="s">
        <v>101</v>
      </c>
    </row>
    <row r="273" spans="1:18" ht="14.25" customHeight="1" x14ac:dyDescent="0.2">
      <c r="A273" s="18" t="s">
        <v>1668</v>
      </c>
      <c r="B273" s="18">
        <v>1348</v>
      </c>
      <c r="C273" s="18">
        <v>1</v>
      </c>
      <c r="D273" s="18">
        <v>38.43013698630137</v>
      </c>
      <c r="E273" s="18">
        <v>187</v>
      </c>
      <c r="F273" s="18">
        <v>4</v>
      </c>
      <c r="G273" s="18">
        <v>10</v>
      </c>
      <c r="H273" s="18">
        <v>7</v>
      </c>
      <c r="I273" s="18" t="s">
        <v>1663</v>
      </c>
      <c r="J273" s="18" t="s">
        <v>1664</v>
      </c>
      <c r="K273" s="18" t="s">
        <v>1665</v>
      </c>
      <c r="L273" s="18" t="s">
        <v>1666</v>
      </c>
      <c r="M273" s="18" t="s">
        <v>1667</v>
      </c>
      <c r="N273" s="60">
        <v>-99</v>
      </c>
      <c r="O273" s="60">
        <v>-99</v>
      </c>
      <c r="P273" s="60">
        <v>-99</v>
      </c>
      <c r="Q273" s="60">
        <v>-99</v>
      </c>
      <c r="R273" s="60">
        <v>-999</v>
      </c>
    </row>
    <row r="274" spans="1:18" ht="14.25" customHeight="1" x14ac:dyDescent="0.2">
      <c r="A274" s="18" t="s">
        <v>1669</v>
      </c>
      <c r="B274" s="18">
        <v>3330</v>
      </c>
      <c r="C274" s="18">
        <v>0</v>
      </c>
      <c r="D274" s="18">
        <v>25.317808219178001</v>
      </c>
      <c r="E274" s="18">
        <v>185</v>
      </c>
      <c r="F274" s="18">
        <v>3</v>
      </c>
      <c r="G274" s="18">
        <v>5</v>
      </c>
      <c r="H274" s="18">
        <v>1</v>
      </c>
      <c r="I274" s="18" t="s">
        <v>54</v>
      </c>
      <c r="J274" s="18" t="s">
        <v>54</v>
      </c>
      <c r="K274" s="18" t="s">
        <v>54</v>
      </c>
      <c r="L274" s="18" t="s">
        <v>54</v>
      </c>
      <c r="M274" s="18" t="s">
        <v>54</v>
      </c>
      <c r="N274" s="60" t="s">
        <v>1671</v>
      </c>
      <c r="O274" s="60" t="s">
        <v>1673</v>
      </c>
      <c r="P274" s="60" t="s">
        <v>1675</v>
      </c>
      <c r="Q274" s="60" t="s">
        <v>101</v>
      </c>
      <c r="R274" s="60" t="s">
        <v>1678</v>
      </c>
    </row>
    <row r="275" spans="1:18" ht="14.25" customHeight="1" x14ac:dyDescent="0.2">
      <c r="A275" s="18" t="s">
        <v>1679</v>
      </c>
      <c r="B275" s="18">
        <v>832</v>
      </c>
      <c r="C275" s="18">
        <v>0</v>
      </c>
      <c r="D275" s="18">
        <v>69.564383561643837</v>
      </c>
      <c r="E275" s="18">
        <v>9</v>
      </c>
      <c r="F275" s="18">
        <v>5</v>
      </c>
      <c r="G275" s="18">
        <v>12</v>
      </c>
      <c r="H275" s="18">
        <v>10</v>
      </c>
      <c r="I275" s="18" t="s">
        <v>1670</v>
      </c>
      <c r="J275" s="18" t="s">
        <v>1672</v>
      </c>
      <c r="K275" s="18" t="s">
        <v>1674</v>
      </c>
      <c r="L275" s="18" t="s">
        <v>1676</v>
      </c>
      <c r="M275" s="18" t="s">
        <v>1677</v>
      </c>
      <c r="N275" s="60">
        <v>-99</v>
      </c>
      <c r="O275" s="60">
        <v>-99</v>
      </c>
      <c r="P275" s="60">
        <v>-99</v>
      </c>
      <c r="Q275" s="60">
        <v>-99</v>
      </c>
      <c r="R275" s="60">
        <v>-99</v>
      </c>
    </row>
    <row r="276" spans="1:18" ht="14.25" customHeight="1" x14ac:dyDescent="0.2">
      <c r="A276" s="18" t="s">
        <v>1680</v>
      </c>
      <c r="B276" s="18">
        <v>57</v>
      </c>
      <c r="C276" s="18">
        <v>1</v>
      </c>
      <c r="D276" s="18">
        <v>26.761643835616439</v>
      </c>
      <c r="E276" s="18">
        <v>185</v>
      </c>
      <c r="F276" s="18">
        <v>4</v>
      </c>
      <c r="G276" s="18">
        <v>6</v>
      </c>
      <c r="H276" s="18">
        <v>8</v>
      </c>
      <c r="I276" s="18" t="s">
        <v>54</v>
      </c>
      <c r="J276" s="18" t="s">
        <v>54</v>
      </c>
      <c r="K276" s="18" t="s">
        <v>54</v>
      </c>
      <c r="L276" s="18" t="s">
        <v>54</v>
      </c>
      <c r="M276" s="18" t="s">
        <v>54</v>
      </c>
      <c r="N276" s="60" t="s">
        <v>1682</v>
      </c>
      <c r="O276" s="60">
        <v>2</v>
      </c>
      <c r="P276" s="60">
        <v>2</v>
      </c>
      <c r="Q276" s="60" t="s">
        <v>101</v>
      </c>
      <c r="R276" s="60" t="s">
        <v>142</v>
      </c>
    </row>
    <row r="277" spans="1:18" ht="14.25" customHeight="1" x14ac:dyDescent="0.2">
      <c r="A277" s="18" t="s">
        <v>1687</v>
      </c>
      <c r="B277" s="18">
        <v>428</v>
      </c>
      <c r="C277" s="18">
        <v>1</v>
      </c>
      <c r="D277" s="18">
        <v>33.402739726027399</v>
      </c>
      <c r="E277" s="18">
        <v>187</v>
      </c>
      <c r="F277" s="18">
        <v>4</v>
      </c>
      <c r="G277" s="18">
        <v>12</v>
      </c>
      <c r="H277" s="18">
        <v>8</v>
      </c>
      <c r="I277" s="18" t="s">
        <v>1681</v>
      </c>
      <c r="J277" s="18" t="s">
        <v>1683</v>
      </c>
      <c r="K277" s="18" t="s">
        <v>1684</v>
      </c>
      <c r="L277" s="18" t="s">
        <v>1685</v>
      </c>
      <c r="M277" s="18" t="s">
        <v>1686</v>
      </c>
      <c r="N277" s="60" t="s">
        <v>1689</v>
      </c>
      <c r="O277" s="60">
        <v>-999</v>
      </c>
      <c r="P277" s="60" t="s">
        <v>1597</v>
      </c>
      <c r="Q277" s="60">
        <v>6</v>
      </c>
      <c r="R277" s="60">
        <v>6</v>
      </c>
    </row>
    <row r="278" spans="1:18" ht="14.25" customHeight="1" x14ac:dyDescent="0.2">
      <c r="A278" s="18" t="s">
        <v>1694</v>
      </c>
      <c r="B278" s="18">
        <v>3102</v>
      </c>
      <c r="C278" s="18">
        <v>1</v>
      </c>
      <c r="D278" s="18">
        <v>21.19178082191781</v>
      </c>
      <c r="E278" s="18">
        <v>36</v>
      </c>
      <c r="F278" s="18">
        <v>1</v>
      </c>
      <c r="G278" s="18">
        <v>2</v>
      </c>
      <c r="H278" s="18">
        <v>4</v>
      </c>
      <c r="I278" s="18" t="s">
        <v>1688</v>
      </c>
      <c r="J278" s="18" t="s">
        <v>1690</v>
      </c>
      <c r="K278" s="18" t="s">
        <v>5169</v>
      </c>
      <c r="L278" s="18" t="s">
        <v>1692</v>
      </c>
      <c r="M278" s="18" t="s">
        <v>5170</v>
      </c>
      <c r="N278" s="60">
        <v>6</v>
      </c>
      <c r="O278" s="60" t="s">
        <v>511</v>
      </c>
      <c r="P278" s="60">
        <v>-999</v>
      </c>
      <c r="Q278" s="60">
        <v>2</v>
      </c>
      <c r="R278" s="60" t="s">
        <v>142</v>
      </c>
    </row>
    <row r="279" spans="1:18" ht="14.25" customHeight="1" x14ac:dyDescent="0.2">
      <c r="A279" s="18" t="s">
        <v>1699</v>
      </c>
      <c r="B279" s="18">
        <v>1541</v>
      </c>
      <c r="C279" s="18">
        <v>1</v>
      </c>
      <c r="D279" s="18">
        <v>40.493150684931507</v>
      </c>
      <c r="E279" s="18">
        <v>185</v>
      </c>
      <c r="F279" s="18">
        <v>4</v>
      </c>
      <c r="G279" s="18">
        <v>4</v>
      </c>
      <c r="H279" s="18">
        <v>5</v>
      </c>
      <c r="I279" s="18" t="s">
        <v>1695</v>
      </c>
      <c r="J279" s="18" t="s">
        <v>1696</v>
      </c>
      <c r="K279" s="18" t="s">
        <v>242</v>
      </c>
      <c r="L279" s="18" t="s">
        <v>1697</v>
      </c>
      <c r="M279" s="18" t="s">
        <v>1698</v>
      </c>
      <c r="N279" s="60">
        <v>-999</v>
      </c>
      <c r="O279" s="60" t="s">
        <v>1701</v>
      </c>
      <c r="P279" s="60" t="s">
        <v>226</v>
      </c>
      <c r="Q279" s="60">
        <v>-999</v>
      </c>
      <c r="R279" s="60">
        <v>8</v>
      </c>
    </row>
    <row r="280" spans="1:18" ht="14.25" customHeight="1" x14ac:dyDescent="0.2">
      <c r="A280" s="18" t="s">
        <v>1705</v>
      </c>
      <c r="B280" s="18">
        <v>60</v>
      </c>
      <c r="C280" s="18">
        <v>1</v>
      </c>
      <c r="D280" s="18">
        <v>55.386301369863013</v>
      </c>
      <c r="E280" s="18">
        <v>185</v>
      </c>
      <c r="F280" s="18">
        <v>4</v>
      </c>
      <c r="G280" s="18">
        <v>3</v>
      </c>
      <c r="H280" s="18">
        <v>10</v>
      </c>
      <c r="I280" s="18" t="s">
        <v>242</v>
      </c>
      <c r="J280" s="18" t="s">
        <v>1700</v>
      </c>
      <c r="K280" s="18" t="s">
        <v>1702</v>
      </c>
      <c r="L280" s="18" t="s">
        <v>1703</v>
      </c>
      <c r="M280" s="18" t="s">
        <v>1704</v>
      </c>
      <c r="N280" s="60">
        <v>-99</v>
      </c>
      <c r="O280" s="60">
        <v>-99</v>
      </c>
      <c r="P280" s="60">
        <v>-99</v>
      </c>
      <c r="Q280" s="60">
        <v>-99</v>
      </c>
      <c r="R280" s="60">
        <v>-99</v>
      </c>
    </row>
    <row r="281" spans="1:18" ht="14.25" customHeight="1" x14ac:dyDescent="0.2">
      <c r="A281" s="18" t="s">
        <v>1706</v>
      </c>
      <c r="B281" s="18">
        <v>2276</v>
      </c>
      <c r="C281" s="61" t="e">
        <v>#NULL!</v>
      </c>
      <c r="D281" s="18">
        <v>66.969863013698628</v>
      </c>
      <c r="E281" s="18">
        <v>-9</v>
      </c>
      <c r="F281" s="18">
        <v>-9</v>
      </c>
      <c r="G281" s="18">
        <v>-9</v>
      </c>
      <c r="H281" s="18">
        <v>-9</v>
      </c>
      <c r="N281" s="60">
        <v>-99</v>
      </c>
      <c r="O281" s="60">
        <v>-99</v>
      </c>
      <c r="P281" s="60">
        <v>-99</v>
      </c>
      <c r="Q281" s="60">
        <v>-99</v>
      </c>
      <c r="R281" s="60">
        <v>-99</v>
      </c>
    </row>
    <row r="282" spans="1:18" ht="14.25" customHeight="1" x14ac:dyDescent="0.2">
      <c r="A282" s="18" t="s">
        <v>1707</v>
      </c>
      <c r="B282" s="18">
        <v>1341</v>
      </c>
      <c r="C282" s="18">
        <v>1</v>
      </c>
      <c r="D282" s="18">
        <v>35.715068493150682</v>
      </c>
      <c r="E282" s="18">
        <v>185</v>
      </c>
      <c r="F282" s="18">
        <v>4</v>
      </c>
      <c r="G282" s="18">
        <v>8</v>
      </c>
      <c r="H282" s="18">
        <v>5</v>
      </c>
      <c r="I282" s="18" t="s">
        <v>54</v>
      </c>
      <c r="J282" s="18" t="s">
        <v>54</v>
      </c>
      <c r="K282" s="18" t="s">
        <v>54</v>
      </c>
      <c r="L282" s="18" t="s">
        <v>54</v>
      </c>
      <c r="M282" s="18" t="s">
        <v>54</v>
      </c>
      <c r="N282" s="60">
        <v>2</v>
      </c>
      <c r="O282" s="60" t="s">
        <v>426</v>
      </c>
      <c r="P282" s="60">
        <v>2</v>
      </c>
      <c r="Q282" s="60" t="s">
        <v>101</v>
      </c>
      <c r="R282" s="60" t="s">
        <v>101</v>
      </c>
    </row>
    <row r="283" spans="1:18" ht="14.25" customHeight="1" x14ac:dyDescent="0.2">
      <c r="A283" s="18" t="s">
        <v>1713</v>
      </c>
      <c r="B283" s="18">
        <v>1523</v>
      </c>
      <c r="C283" s="18">
        <v>1</v>
      </c>
      <c r="D283" s="18">
        <v>27.323287671232876</v>
      </c>
      <c r="E283" s="18">
        <v>185</v>
      </c>
      <c r="F283" s="18">
        <v>3</v>
      </c>
      <c r="G283" s="18">
        <v>9</v>
      </c>
      <c r="H283" s="18">
        <v>4</v>
      </c>
      <c r="I283" s="18" t="s">
        <v>1708</v>
      </c>
      <c r="J283" s="18" t="s">
        <v>1709</v>
      </c>
      <c r="K283" s="18" t="s">
        <v>1710</v>
      </c>
      <c r="L283" s="18" t="s">
        <v>1711</v>
      </c>
      <c r="M283" s="18" t="s">
        <v>1712</v>
      </c>
      <c r="N283" s="60">
        <v>-999</v>
      </c>
      <c r="O283" s="60" t="s">
        <v>101</v>
      </c>
      <c r="P283" s="60">
        <v>-999</v>
      </c>
      <c r="Q283" s="60" t="s">
        <v>101</v>
      </c>
      <c r="R283" s="60">
        <v>13</v>
      </c>
    </row>
    <row r="284" spans="1:18" ht="14.25" customHeight="1" x14ac:dyDescent="0.2">
      <c r="A284" s="18" t="s">
        <v>1716</v>
      </c>
      <c r="B284" s="18">
        <v>1662</v>
      </c>
      <c r="C284" s="18">
        <v>1</v>
      </c>
      <c r="D284" s="18">
        <v>44.027397260273972</v>
      </c>
      <c r="E284" s="18">
        <v>185</v>
      </c>
      <c r="F284" s="18">
        <v>9</v>
      </c>
      <c r="G284" s="18">
        <v>1</v>
      </c>
      <c r="H284" s="18">
        <v>2</v>
      </c>
      <c r="I284" s="18" t="s">
        <v>621</v>
      </c>
      <c r="J284" s="18" t="s">
        <v>1714</v>
      </c>
      <c r="K284" s="18" t="s">
        <v>242</v>
      </c>
      <c r="L284" s="18" t="s">
        <v>1715</v>
      </c>
      <c r="M284" s="18" t="s">
        <v>1124</v>
      </c>
      <c r="N284" s="60" t="s">
        <v>1718</v>
      </c>
      <c r="O284" s="60">
        <v>-999</v>
      </c>
      <c r="P284" s="60">
        <v>-999</v>
      </c>
      <c r="Q284" s="60" t="s">
        <v>133</v>
      </c>
      <c r="R284" s="60">
        <v>10</v>
      </c>
    </row>
    <row r="285" spans="1:18" ht="14.25" customHeight="1" x14ac:dyDescent="0.2">
      <c r="A285" s="18" t="s">
        <v>1723</v>
      </c>
      <c r="B285" s="18">
        <v>137</v>
      </c>
      <c r="C285" s="18">
        <v>0</v>
      </c>
      <c r="D285" s="18">
        <v>54.663013698630138</v>
      </c>
      <c r="E285" s="18">
        <v>79</v>
      </c>
      <c r="F285" s="18">
        <v>1</v>
      </c>
      <c r="G285" s="18">
        <v>2</v>
      </c>
      <c r="H285" s="18">
        <v>3</v>
      </c>
      <c r="I285" s="18" t="s">
        <v>1717</v>
      </c>
      <c r="J285" s="18" t="s">
        <v>1720</v>
      </c>
      <c r="K285" s="18" t="s">
        <v>1122</v>
      </c>
      <c r="L285" s="18" t="s">
        <v>1721</v>
      </c>
      <c r="M285" s="18" t="s">
        <v>1722</v>
      </c>
      <c r="N285" s="60">
        <v>-99</v>
      </c>
      <c r="O285" s="60">
        <v>-99</v>
      </c>
      <c r="P285" s="60">
        <v>-99</v>
      </c>
      <c r="Q285" s="60">
        <v>-99</v>
      </c>
      <c r="R285" s="60">
        <v>-99</v>
      </c>
    </row>
    <row r="286" spans="1:18" ht="14.25" customHeight="1" x14ac:dyDescent="0.2">
      <c r="A286" s="18" t="s">
        <v>1724</v>
      </c>
      <c r="B286" s="18">
        <v>2280</v>
      </c>
      <c r="C286" s="18">
        <v>0</v>
      </c>
      <c r="D286" s="18">
        <v>38.843835616438355</v>
      </c>
      <c r="E286" s="18">
        <v>9</v>
      </c>
      <c r="F286" s="18">
        <v>4</v>
      </c>
      <c r="G286" s="18">
        <v>8</v>
      </c>
      <c r="H286" s="18">
        <v>3</v>
      </c>
      <c r="I286" s="18" t="s">
        <v>54</v>
      </c>
      <c r="J286" s="18" t="s">
        <v>54</v>
      </c>
      <c r="K286" s="18" t="s">
        <v>54</v>
      </c>
      <c r="L286" s="18" t="s">
        <v>54</v>
      </c>
      <c r="M286" s="18" t="s">
        <v>54</v>
      </c>
      <c r="N286" s="60">
        <v>-99</v>
      </c>
      <c r="O286" s="60">
        <v>-99</v>
      </c>
      <c r="P286" s="60">
        <v>-99</v>
      </c>
      <c r="Q286" s="60">
        <v>-99</v>
      </c>
      <c r="R286" s="60">
        <v>-99</v>
      </c>
    </row>
    <row r="287" spans="1:18" ht="14.25" customHeight="1" x14ac:dyDescent="0.2">
      <c r="A287" s="18" t="s">
        <v>1725</v>
      </c>
      <c r="B287" s="18">
        <v>1732</v>
      </c>
      <c r="C287" s="18">
        <v>1</v>
      </c>
      <c r="D287" s="18">
        <v>36.035616438356165</v>
      </c>
      <c r="E287" s="18">
        <v>-9</v>
      </c>
      <c r="F287" s="18">
        <v>-9</v>
      </c>
      <c r="G287" s="18">
        <v>-9</v>
      </c>
      <c r="H287" s="18">
        <v>-9</v>
      </c>
      <c r="N287" s="60">
        <v>-99</v>
      </c>
      <c r="O287" s="60" t="s">
        <v>1727</v>
      </c>
      <c r="P287" s="60">
        <v>-99</v>
      </c>
      <c r="Q287" s="60">
        <v>-99</v>
      </c>
      <c r="R287" s="60">
        <v>6</v>
      </c>
    </row>
    <row r="288" spans="1:18" ht="14.25" customHeight="1" x14ac:dyDescent="0.2">
      <c r="A288" s="18" t="s">
        <v>1731</v>
      </c>
      <c r="B288" s="18">
        <v>1389</v>
      </c>
      <c r="C288" s="18">
        <v>1</v>
      </c>
      <c r="D288" s="18">
        <v>25.813698630136987</v>
      </c>
      <c r="E288" s="18">
        <v>185</v>
      </c>
      <c r="F288" s="18">
        <v>3</v>
      </c>
      <c r="G288" s="18">
        <v>2</v>
      </c>
      <c r="H288" s="18">
        <v>4</v>
      </c>
      <c r="I288" s="18" t="s">
        <v>54</v>
      </c>
      <c r="J288" s="18" t="s">
        <v>1726</v>
      </c>
      <c r="K288" s="18" t="s">
        <v>54</v>
      </c>
      <c r="L288" s="18" t="s">
        <v>54</v>
      </c>
      <c r="M288" s="18" t="s">
        <v>1728</v>
      </c>
      <c r="N288" s="60">
        <v>1</v>
      </c>
      <c r="O288" s="60">
        <v>2</v>
      </c>
      <c r="P288" s="60">
        <v>-99</v>
      </c>
      <c r="Q288" s="60">
        <v>-999</v>
      </c>
      <c r="R288" s="60">
        <v>8</v>
      </c>
    </row>
    <row r="289" spans="1:18" ht="14.25" customHeight="1" x14ac:dyDescent="0.2">
      <c r="A289" s="18" t="s">
        <v>1735</v>
      </c>
      <c r="B289" s="18">
        <v>86</v>
      </c>
      <c r="C289" s="18">
        <v>1</v>
      </c>
      <c r="D289" s="18">
        <v>74</v>
      </c>
      <c r="E289" s="18">
        <v>31</v>
      </c>
      <c r="F289" s="18">
        <v>7</v>
      </c>
      <c r="G289" s="18">
        <v>5</v>
      </c>
      <c r="H289" s="18">
        <v>2</v>
      </c>
      <c r="I289" s="18" t="s">
        <v>1732</v>
      </c>
      <c r="J289" s="18" t="s">
        <v>1733</v>
      </c>
      <c r="K289" s="18" t="s">
        <v>54</v>
      </c>
      <c r="L289" s="18" t="s">
        <v>71</v>
      </c>
      <c r="M289" s="18" t="s">
        <v>1734</v>
      </c>
      <c r="N289" s="60">
        <v>-999</v>
      </c>
      <c r="O289" s="60">
        <v>-999</v>
      </c>
      <c r="P289" s="60">
        <v>-999</v>
      </c>
      <c r="Q289" s="60">
        <v>-99</v>
      </c>
      <c r="R289" s="60">
        <v>-99</v>
      </c>
    </row>
    <row r="290" spans="1:18" ht="14.25" customHeight="1" x14ac:dyDescent="0.2">
      <c r="A290" s="18" t="s">
        <v>1736</v>
      </c>
      <c r="B290" s="18">
        <v>373</v>
      </c>
      <c r="C290" s="18">
        <v>1</v>
      </c>
      <c r="D290" s="18">
        <v>38.109589041095887</v>
      </c>
      <c r="E290" s="18">
        <v>-9</v>
      </c>
      <c r="F290" s="18">
        <v>-9</v>
      </c>
      <c r="G290" s="18">
        <v>-9</v>
      </c>
      <c r="H290" s="18">
        <v>-9</v>
      </c>
      <c r="I290" s="18" t="s">
        <v>1522</v>
      </c>
      <c r="J290" s="18" t="s">
        <v>1522</v>
      </c>
      <c r="K290" s="18" t="s">
        <v>123</v>
      </c>
      <c r="L290" s="18" t="s">
        <v>54</v>
      </c>
      <c r="M290" s="18" t="s">
        <v>54</v>
      </c>
      <c r="N290" s="60" t="s">
        <v>516</v>
      </c>
      <c r="O290" s="60">
        <v>3</v>
      </c>
      <c r="P290" s="60">
        <v>1</v>
      </c>
      <c r="Q290" s="60" t="s">
        <v>1741</v>
      </c>
      <c r="R290" s="60">
        <v>6</v>
      </c>
    </row>
    <row r="291" spans="1:18" ht="14.25" customHeight="1" x14ac:dyDescent="0.2">
      <c r="A291" s="18" t="s">
        <v>1743</v>
      </c>
      <c r="B291" s="18">
        <v>1958</v>
      </c>
      <c r="C291" s="18">
        <v>0</v>
      </c>
      <c r="D291" s="18">
        <v>33.945205479452056</v>
      </c>
      <c r="E291" s="18">
        <v>185</v>
      </c>
      <c r="F291" s="18">
        <v>4</v>
      </c>
      <c r="G291" s="18">
        <v>8</v>
      </c>
      <c r="H291" s="18">
        <v>1</v>
      </c>
      <c r="I291" s="18" t="s">
        <v>1737</v>
      </c>
      <c r="J291" s="18" t="s">
        <v>1738</v>
      </c>
      <c r="K291" s="18" t="s">
        <v>1739</v>
      </c>
      <c r="L291" s="18" t="s">
        <v>1740</v>
      </c>
      <c r="M291" s="18" t="s">
        <v>1742</v>
      </c>
      <c r="N291" s="60">
        <v>2</v>
      </c>
      <c r="O291" s="60" t="s">
        <v>426</v>
      </c>
      <c r="P291" s="60">
        <v>-99</v>
      </c>
      <c r="Q291" s="60" t="s">
        <v>101</v>
      </c>
      <c r="R291" s="60">
        <v>13</v>
      </c>
    </row>
    <row r="292" spans="1:18" ht="14.25" customHeight="1" x14ac:dyDescent="0.2">
      <c r="A292" s="18" t="s">
        <v>1748</v>
      </c>
      <c r="B292" s="18">
        <v>2219</v>
      </c>
      <c r="C292" s="18">
        <v>1</v>
      </c>
      <c r="D292" s="18">
        <v>64.246575342465746</v>
      </c>
      <c r="E292" s="18">
        <v>185</v>
      </c>
      <c r="F292" s="18">
        <v>7</v>
      </c>
      <c r="G292" s="18">
        <v>6</v>
      </c>
      <c r="H292" s="18">
        <v>10</v>
      </c>
      <c r="I292" s="18" t="s">
        <v>1744</v>
      </c>
      <c r="J292" s="18" t="s">
        <v>1745</v>
      </c>
      <c r="K292" s="18" t="s">
        <v>54</v>
      </c>
      <c r="L292" s="18" t="s">
        <v>1746</v>
      </c>
      <c r="M292" s="18" t="s">
        <v>1747</v>
      </c>
      <c r="N292" s="60">
        <v>-999</v>
      </c>
      <c r="O292" s="60" t="s">
        <v>1394</v>
      </c>
      <c r="P292" s="60" t="s">
        <v>350</v>
      </c>
      <c r="Q292" s="60">
        <v>2</v>
      </c>
      <c r="R292" s="60">
        <v>7</v>
      </c>
    </row>
    <row r="293" spans="1:18" ht="14.25" customHeight="1" x14ac:dyDescent="0.2">
      <c r="A293" s="18" t="s">
        <v>1753</v>
      </c>
      <c r="B293" s="18">
        <v>580</v>
      </c>
      <c r="C293" s="18">
        <v>0</v>
      </c>
      <c r="D293" s="18">
        <v>51.358904109589041</v>
      </c>
      <c r="E293" s="18">
        <v>104</v>
      </c>
      <c r="F293" s="18">
        <v>4</v>
      </c>
      <c r="G293" s="18">
        <v>6</v>
      </c>
      <c r="H293" s="18">
        <v>3</v>
      </c>
      <c r="I293" s="18" t="s">
        <v>123</v>
      </c>
      <c r="J293" s="18" t="s">
        <v>1749</v>
      </c>
      <c r="K293" s="18" t="s">
        <v>1750</v>
      </c>
      <c r="L293" s="18" t="s">
        <v>1751</v>
      </c>
      <c r="M293" s="18" t="s">
        <v>1752</v>
      </c>
      <c r="N293" s="60">
        <v>-999</v>
      </c>
      <c r="O293" s="60" t="s">
        <v>1248</v>
      </c>
      <c r="P293" s="60">
        <v>2</v>
      </c>
      <c r="Q293" s="60" t="s">
        <v>231</v>
      </c>
      <c r="R293" s="60">
        <v>7</v>
      </c>
    </row>
    <row r="294" spans="1:18" ht="14.25" customHeight="1" x14ac:dyDescent="0.2">
      <c r="A294" s="18" t="s">
        <v>1759</v>
      </c>
      <c r="B294" s="18">
        <v>1783</v>
      </c>
      <c r="C294" s="18">
        <v>1</v>
      </c>
      <c r="D294" s="18">
        <v>31.539726027397261</v>
      </c>
      <c r="E294" s="18">
        <v>179</v>
      </c>
      <c r="F294" s="18">
        <v>3</v>
      </c>
      <c r="G294" s="18">
        <v>1</v>
      </c>
      <c r="H294" s="18">
        <v>10</v>
      </c>
      <c r="I294" s="18" t="s">
        <v>1754</v>
      </c>
      <c r="J294" s="18" t="s">
        <v>1755</v>
      </c>
      <c r="K294" s="18" t="s">
        <v>1756</v>
      </c>
      <c r="L294" s="18" t="s">
        <v>1757</v>
      </c>
      <c r="M294" s="18" t="s">
        <v>1758</v>
      </c>
      <c r="N294" s="60">
        <v>-99</v>
      </c>
      <c r="O294" s="60">
        <v>-99</v>
      </c>
      <c r="P294" s="60">
        <v>-99</v>
      </c>
      <c r="Q294" s="60">
        <v>-99</v>
      </c>
      <c r="R294" s="60">
        <v>-99</v>
      </c>
    </row>
    <row r="295" spans="1:18" ht="14.25" customHeight="1" x14ac:dyDescent="0.2">
      <c r="A295" s="18" t="s">
        <v>1760</v>
      </c>
      <c r="B295" s="18">
        <v>3325</v>
      </c>
      <c r="C295" s="18">
        <v>1</v>
      </c>
      <c r="D295" s="18">
        <v>27.038356164383561</v>
      </c>
      <c r="E295" s="18">
        <v>185</v>
      </c>
      <c r="F295" s="18">
        <v>3</v>
      </c>
      <c r="G295" s="18">
        <v>3</v>
      </c>
      <c r="H295" s="18">
        <v>4</v>
      </c>
      <c r="I295" s="18" t="s">
        <v>54</v>
      </c>
      <c r="J295" s="18" t="s">
        <v>54</v>
      </c>
      <c r="K295" s="18" t="s">
        <v>54</v>
      </c>
      <c r="L295" s="18" t="s">
        <v>54</v>
      </c>
      <c r="M295" s="18" t="s">
        <v>54</v>
      </c>
      <c r="N295" s="60">
        <v>-99</v>
      </c>
      <c r="O295" s="60" t="s">
        <v>1762</v>
      </c>
      <c r="P295" s="60" t="s">
        <v>916</v>
      </c>
      <c r="Q295" s="60">
        <v>3</v>
      </c>
      <c r="R295" s="60" t="s">
        <v>101</v>
      </c>
    </row>
    <row r="296" spans="1:18" ht="14.25" customHeight="1" x14ac:dyDescent="0.2">
      <c r="A296" s="18" t="s">
        <v>1766</v>
      </c>
      <c r="B296" s="18">
        <v>1396</v>
      </c>
      <c r="C296" s="18">
        <v>1</v>
      </c>
      <c r="D296" s="18">
        <v>46.041095890410958</v>
      </c>
      <c r="E296" s="18">
        <v>185</v>
      </c>
      <c r="F296" s="18">
        <v>3</v>
      </c>
      <c r="G296" s="18">
        <v>12</v>
      </c>
      <c r="H296" s="18">
        <v>10</v>
      </c>
      <c r="I296" s="18" t="s">
        <v>54</v>
      </c>
      <c r="J296" s="18" t="s">
        <v>1761</v>
      </c>
      <c r="K296" s="18" t="s">
        <v>1763</v>
      </c>
      <c r="L296" s="18" t="s">
        <v>1764</v>
      </c>
      <c r="M296" s="18" t="s">
        <v>1765</v>
      </c>
      <c r="N296" s="60" t="s">
        <v>1768</v>
      </c>
      <c r="O296" s="60" t="s">
        <v>1770</v>
      </c>
      <c r="P296" s="60">
        <v>-999</v>
      </c>
      <c r="Q296" s="60" t="s">
        <v>421</v>
      </c>
      <c r="R296" s="60" t="s">
        <v>152</v>
      </c>
    </row>
    <row r="297" spans="1:18" ht="14.25" customHeight="1" x14ac:dyDescent="0.2">
      <c r="A297" s="18" t="s">
        <v>1773</v>
      </c>
      <c r="B297" s="18">
        <v>3026</v>
      </c>
      <c r="C297" s="18">
        <v>1</v>
      </c>
      <c r="D297" s="18">
        <v>52.926027397260277</v>
      </c>
      <c r="E297" s="18">
        <v>185</v>
      </c>
      <c r="F297" s="18">
        <v>4</v>
      </c>
      <c r="G297" s="18">
        <v>3</v>
      </c>
      <c r="H297" s="18">
        <v>5</v>
      </c>
      <c r="I297" s="18" t="s">
        <v>1767</v>
      </c>
      <c r="J297" s="18" t="s">
        <v>1769</v>
      </c>
      <c r="K297" s="18" t="s">
        <v>1122</v>
      </c>
      <c r="L297" s="18" t="s">
        <v>1771</v>
      </c>
      <c r="M297" s="18" t="s">
        <v>1772</v>
      </c>
      <c r="N297" s="60">
        <v>3</v>
      </c>
      <c r="O297" s="60" t="s">
        <v>1776</v>
      </c>
      <c r="P297" s="60" t="s">
        <v>1778</v>
      </c>
      <c r="Q297" s="60" t="s">
        <v>152</v>
      </c>
      <c r="R297" s="60" t="s">
        <v>1781</v>
      </c>
    </row>
    <row r="298" spans="1:18" ht="14.25" customHeight="1" x14ac:dyDescent="0.2">
      <c r="A298" s="18" t="s">
        <v>1782</v>
      </c>
      <c r="B298" s="18">
        <v>3301</v>
      </c>
      <c r="C298" s="18">
        <v>1</v>
      </c>
      <c r="D298" s="18">
        <v>23.109589041095891</v>
      </c>
      <c r="E298" s="18">
        <v>136</v>
      </c>
      <c r="F298" s="18">
        <v>4</v>
      </c>
      <c r="G298" s="18">
        <v>2</v>
      </c>
      <c r="H298" s="18">
        <v>5</v>
      </c>
      <c r="I298" s="18" t="s">
        <v>1774</v>
      </c>
      <c r="J298" s="18" t="s">
        <v>1775</v>
      </c>
      <c r="K298" s="18" t="s">
        <v>1777</v>
      </c>
      <c r="L298" s="18" t="s">
        <v>1779</v>
      </c>
      <c r="M298" s="18" t="s">
        <v>1780</v>
      </c>
      <c r="N298" s="60" t="s">
        <v>1784</v>
      </c>
      <c r="O298" s="60">
        <v>2</v>
      </c>
      <c r="P298" s="60" t="s">
        <v>226</v>
      </c>
      <c r="Q298" s="60" t="s">
        <v>1788</v>
      </c>
      <c r="R298" s="60">
        <v>-99</v>
      </c>
    </row>
    <row r="299" spans="1:18" ht="14.25" customHeight="1" x14ac:dyDescent="0.2">
      <c r="A299" s="18" t="s">
        <v>1789</v>
      </c>
      <c r="B299" s="18">
        <v>1401</v>
      </c>
      <c r="C299" s="18">
        <v>1</v>
      </c>
      <c r="D299" s="18">
        <v>21.92876712328767</v>
      </c>
      <c r="E299" s="18">
        <v>84</v>
      </c>
      <c r="F299" s="18">
        <v>1</v>
      </c>
      <c r="G299" s="18">
        <v>3</v>
      </c>
      <c r="H299" s="18">
        <v>10</v>
      </c>
      <c r="I299" s="18" t="s">
        <v>1783</v>
      </c>
      <c r="J299" s="18" t="s">
        <v>5171</v>
      </c>
      <c r="K299" s="18" t="s">
        <v>5172</v>
      </c>
      <c r="L299" s="18" t="s">
        <v>5173</v>
      </c>
      <c r="M299" s="18" t="s">
        <v>54</v>
      </c>
      <c r="N299" s="60" t="s">
        <v>509</v>
      </c>
      <c r="O299" s="60">
        <v>-999</v>
      </c>
      <c r="P299" s="60">
        <v>2</v>
      </c>
      <c r="Q299" s="60" t="s">
        <v>649</v>
      </c>
      <c r="R299" s="60" t="s">
        <v>101</v>
      </c>
    </row>
    <row r="300" spans="1:18" ht="14.25" customHeight="1" x14ac:dyDescent="0.2">
      <c r="A300" s="18" t="s">
        <v>1795</v>
      </c>
      <c r="B300" s="18">
        <v>532</v>
      </c>
      <c r="C300" s="18">
        <v>1</v>
      </c>
      <c r="D300" s="18">
        <v>41.704109589041096</v>
      </c>
      <c r="E300" s="18">
        <v>67</v>
      </c>
      <c r="F300" s="18">
        <v>5</v>
      </c>
      <c r="G300" s="18">
        <v>1</v>
      </c>
      <c r="H300" s="18">
        <v>10</v>
      </c>
      <c r="I300" s="18" t="s">
        <v>1790</v>
      </c>
      <c r="J300" s="18" t="s">
        <v>5174</v>
      </c>
      <c r="K300" s="18" t="s">
        <v>5175</v>
      </c>
      <c r="L300" s="18" t="s">
        <v>5176</v>
      </c>
      <c r="M300" s="18" t="s">
        <v>5177</v>
      </c>
      <c r="N300" s="60" t="s">
        <v>125</v>
      </c>
      <c r="O300" s="60" t="s">
        <v>426</v>
      </c>
      <c r="P300" s="60">
        <v>2</v>
      </c>
      <c r="Q300" s="60" t="s">
        <v>101</v>
      </c>
      <c r="R300" s="60">
        <v>13</v>
      </c>
    </row>
    <row r="301" spans="1:18" ht="14.25" customHeight="1" x14ac:dyDescent="0.2">
      <c r="A301" s="18" t="s">
        <v>1801</v>
      </c>
      <c r="B301" s="18">
        <v>562</v>
      </c>
      <c r="C301" s="18">
        <v>0</v>
      </c>
      <c r="D301" s="18">
        <v>79.898630136986299</v>
      </c>
      <c r="E301" s="18">
        <v>187</v>
      </c>
      <c r="F301" s="18">
        <v>6</v>
      </c>
      <c r="G301" s="18">
        <v>12</v>
      </c>
      <c r="H301" s="18">
        <v>10</v>
      </c>
      <c r="I301" s="18" t="s">
        <v>1796</v>
      </c>
      <c r="J301" s="18" t="s">
        <v>1797</v>
      </c>
      <c r="K301" s="18" t="s">
        <v>1798</v>
      </c>
      <c r="L301" s="18" t="s">
        <v>1799</v>
      </c>
      <c r="M301" s="18" t="s">
        <v>1800</v>
      </c>
      <c r="N301" s="60">
        <v>-999</v>
      </c>
      <c r="O301" s="60" t="s">
        <v>159</v>
      </c>
      <c r="P301" s="60">
        <v>-999</v>
      </c>
      <c r="Q301" s="60" t="s">
        <v>101</v>
      </c>
      <c r="R301" s="60" t="s">
        <v>101</v>
      </c>
    </row>
    <row r="302" spans="1:18" ht="14.25" customHeight="1" x14ac:dyDescent="0.2">
      <c r="A302" s="18" t="s">
        <v>1805</v>
      </c>
      <c r="B302" s="18">
        <v>2091</v>
      </c>
      <c r="C302" s="18">
        <v>1</v>
      </c>
      <c r="D302" s="18">
        <v>32.709589041095889</v>
      </c>
      <c r="E302" s="18">
        <v>187</v>
      </c>
      <c r="F302" s="18">
        <v>4</v>
      </c>
      <c r="G302" s="18">
        <v>5</v>
      </c>
      <c r="H302" s="18">
        <v>11</v>
      </c>
      <c r="I302" s="18" t="s">
        <v>185</v>
      </c>
      <c r="J302" s="18" t="s">
        <v>1802</v>
      </c>
      <c r="K302" s="18" t="s">
        <v>284</v>
      </c>
      <c r="L302" s="18" t="s">
        <v>1803</v>
      </c>
      <c r="M302" s="18" t="s">
        <v>1804</v>
      </c>
      <c r="N302" s="60" t="s">
        <v>1807</v>
      </c>
      <c r="O302" s="60" t="s">
        <v>159</v>
      </c>
      <c r="P302" s="60">
        <v>2</v>
      </c>
      <c r="Q302" s="60" t="s">
        <v>101</v>
      </c>
      <c r="R302" s="60">
        <v>-99</v>
      </c>
    </row>
    <row r="303" spans="1:18" ht="14.25" customHeight="1" x14ac:dyDescent="0.2">
      <c r="A303" s="18" t="s">
        <v>1817</v>
      </c>
      <c r="B303" s="18">
        <v>21</v>
      </c>
      <c r="C303" s="18">
        <v>1</v>
      </c>
      <c r="D303" s="18">
        <v>28.945205479452056</v>
      </c>
      <c r="E303" s="18">
        <v>185</v>
      </c>
      <c r="F303" s="18">
        <v>4</v>
      </c>
      <c r="G303" s="18">
        <v>1</v>
      </c>
      <c r="H303" s="18">
        <v>3</v>
      </c>
      <c r="I303" s="18" t="s">
        <v>1806</v>
      </c>
      <c r="J303" s="18" t="s">
        <v>1810</v>
      </c>
      <c r="K303" s="18" t="s">
        <v>1811</v>
      </c>
      <c r="L303" s="18" t="s">
        <v>1812</v>
      </c>
      <c r="M303" s="18" t="s">
        <v>54</v>
      </c>
      <c r="N303" s="60">
        <v>2</v>
      </c>
      <c r="O303" s="60" t="s">
        <v>1820</v>
      </c>
      <c r="P303" s="60">
        <v>2</v>
      </c>
      <c r="Q303" s="60" t="s">
        <v>1823</v>
      </c>
      <c r="R303" s="60">
        <v>13</v>
      </c>
    </row>
    <row r="304" spans="1:18" ht="14.25" customHeight="1" x14ac:dyDescent="0.2">
      <c r="A304" s="18" t="s">
        <v>1826</v>
      </c>
      <c r="B304" s="18">
        <v>1978</v>
      </c>
      <c r="C304" s="18">
        <v>1</v>
      </c>
      <c r="D304" s="18">
        <v>51.709589041095889</v>
      </c>
      <c r="E304" s="18">
        <v>185</v>
      </c>
      <c r="F304" s="18">
        <v>4</v>
      </c>
      <c r="G304" s="18">
        <v>6</v>
      </c>
      <c r="H304" s="18">
        <v>5</v>
      </c>
      <c r="I304" s="18" t="s">
        <v>1818</v>
      </c>
      <c r="J304" s="18" t="s">
        <v>1819</v>
      </c>
      <c r="K304" s="18" t="s">
        <v>1821</v>
      </c>
      <c r="L304" s="18" t="s">
        <v>1822</v>
      </c>
      <c r="M304" s="18" t="s">
        <v>71</v>
      </c>
      <c r="N304" s="60">
        <v>-99</v>
      </c>
      <c r="O304" s="60">
        <v>-999</v>
      </c>
      <c r="P304" s="60">
        <v>-999</v>
      </c>
      <c r="Q304" s="60" t="s">
        <v>101</v>
      </c>
      <c r="R304" s="60">
        <v>3</v>
      </c>
    </row>
    <row r="305" spans="1:18" ht="14.25" customHeight="1" x14ac:dyDescent="0.2">
      <c r="A305" s="18" t="s">
        <v>1831</v>
      </c>
      <c r="B305" s="18">
        <v>1628</v>
      </c>
      <c r="C305" s="18">
        <v>1</v>
      </c>
      <c r="D305" s="18">
        <v>25.997260273972604</v>
      </c>
      <c r="E305" s="18">
        <v>7</v>
      </c>
      <c r="F305" s="18">
        <v>1</v>
      </c>
      <c r="G305" s="18">
        <v>2</v>
      </c>
      <c r="H305" s="18">
        <v>5</v>
      </c>
      <c r="I305" s="18" t="s">
        <v>54</v>
      </c>
      <c r="J305" s="18" t="s">
        <v>1827</v>
      </c>
      <c r="K305" s="18" t="s">
        <v>5178</v>
      </c>
      <c r="L305" s="18" t="s">
        <v>5179</v>
      </c>
      <c r="M305" s="18" t="s">
        <v>5180</v>
      </c>
      <c r="N305" s="60" t="s">
        <v>166</v>
      </c>
      <c r="O305" s="60" t="s">
        <v>1834</v>
      </c>
      <c r="P305" s="60" t="s">
        <v>655</v>
      </c>
      <c r="Q305" s="60" t="s">
        <v>142</v>
      </c>
      <c r="R305" s="60" t="s">
        <v>152</v>
      </c>
    </row>
    <row r="306" spans="1:18" ht="14.25" customHeight="1" x14ac:dyDescent="0.2">
      <c r="A306" s="18" t="s">
        <v>1838</v>
      </c>
      <c r="B306" s="18">
        <v>1650</v>
      </c>
      <c r="C306" s="18">
        <v>1</v>
      </c>
      <c r="D306" s="18">
        <v>69.92876712328767</v>
      </c>
      <c r="E306" s="18">
        <v>185</v>
      </c>
      <c r="F306" s="18">
        <v>3</v>
      </c>
      <c r="G306" s="18">
        <v>11</v>
      </c>
      <c r="H306" s="18">
        <v>10</v>
      </c>
      <c r="I306" s="18" t="s">
        <v>1832</v>
      </c>
      <c r="J306" s="18" t="s">
        <v>1833</v>
      </c>
      <c r="K306" s="18" t="s">
        <v>1835</v>
      </c>
      <c r="L306" s="18" t="s">
        <v>1836</v>
      </c>
      <c r="M306" s="18" t="s">
        <v>1837</v>
      </c>
      <c r="N306" s="60" t="s">
        <v>1840</v>
      </c>
      <c r="O306" s="60" t="s">
        <v>460</v>
      </c>
      <c r="P306" s="60" t="s">
        <v>350</v>
      </c>
      <c r="Q306" s="60" t="s">
        <v>1845</v>
      </c>
      <c r="R306" s="60">
        <v>3</v>
      </c>
    </row>
    <row r="307" spans="1:18" ht="14.25" customHeight="1" x14ac:dyDescent="0.2">
      <c r="A307" s="18" t="s">
        <v>1847</v>
      </c>
      <c r="B307" s="18">
        <v>1488</v>
      </c>
      <c r="C307" s="18">
        <v>1</v>
      </c>
      <c r="D307" s="18">
        <v>44.273972602739725</v>
      </c>
      <c r="E307" s="18">
        <v>187</v>
      </c>
      <c r="F307" s="18">
        <v>4</v>
      </c>
      <c r="G307" s="18">
        <v>9</v>
      </c>
      <c r="H307" s="18">
        <v>10</v>
      </c>
      <c r="I307" s="18" t="s">
        <v>1839</v>
      </c>
      <c r="J307" s="18" t="s">
        <v>1842</v>
      </c>
      <c r="K307" s="18" t="s">
        <v>1843</v>
      </c>
      <c r="L307" s="18" t="s">
        <v>1844</v>
      </c>
      <c r="M307" s="18" t="s">
        <v>1846</v>
      </c>
      <c r="N307" s="60">
        <v>2</v>
      </c>
      <c r="O307" s="60" t="s">
        <v>1850</v>
      </c>
      <c r="P307" s="60">
        <v>-999</v>
      </c>
      <c r="Q307" s="60" t="s">
        <v>152</v>
      </c>
      <c r="R307" s="60" t="s">
        <v>1357</v>
      </c>
    </row>
    <row r="308" spans="1:18" ht="14.25" customHeight="1" x14ac:dyDescent="0.2">
      <c r="A308" s="18" t="s">
        <v>1853</v>
      </c>
      <c r="B308" s="18">
        <v>3007</v>
      </c>
      <c r="C308" s="18">
        <v>1</v>
      </c>
      <c r="D308" s="18">
        <v>48.736986301369861</v>
      </c>
      <c r="E308" s="18">
        <v>185</v>
      </c>
      <c r="F308" s="18">
        <v>6</v>
      </c>
      <c r="G308" s="18">
        <v>-99</v>
      </c>
      <c r="H308" s="18">
        <v>10</v>
      </c>
      <c r="I308" s="18" t="s">
        <v>1848</v>
      </c>
      <c r="J308" s="18" t="s">
        <v>1849</v>
      </c>
      <c r="K308" s="18" t="s">
        <v>242</v>
      </c>
      <c r="L308" s="18" t="s">
        <v>1851</v>
      </c>
      <c r="M308" s="18" t="s">
        <v>1852</v>
      </c>
      <c r="N308" s="60">
        <v>-99</v>
      </c>
      <c r="O308" s="60" t="s">
        <v>1855</v>
      </c>
      <c r="P308" s="60" t="s">
        <v>1540</v>
      </c>
      <c r="Q308" s="60" t="s">
        <v>101</v>
      </c>
      <c r="R308" s="60">
        <v>6</v>
      </c>
    </row>
    <row r="309" spans="1:18" ht="14.25" customHeight="1" x14ac:dyDescent="0.2">
      <c r="A309" s="18" t="s">
        <v>1859</v>
      </c>
      <c r="B309" s="18">
        <v>514</v>
      </c>
      <c r="C309" s="18">
        <v>1</v>
      </c>
      <c r="D309" s="18">
        <v>51.465753424657535</v>
      </c>
      <c r="E309" s="18">
        <v>185</v>
      </c>
      <c r="F309" s="18">
        <v>4</v>
      </c>
      <c r="G309" s="18">
        <v>4</v>
      </c>
      <c r="H309" s="18">
        <v>5</v>
      </c>
      <c r="I309" s="18" t="s">
        <v>585</v>
      </c>
      <c r="J309" s="18" t="s">
        <v>1854</v>
      </c>
      <c r="K309" s="18" t="s">
        <v>1856</v>
      </c>
      <c r="L309" s="18" t="s">
        <v>1857</v>
      </c>
      <c r="M309" s="18" t="s">
        <v>1858</v>
      </c>
      <c r="N309" s="60">
        <v>-99</v>
      </c>
      <c r="O309" s="60">
        <v>-99</v>
      </c>
      <c r="P309" s="60">
        <v>-99</v>
      </c>
      <c r="Q309" s="60">
        <v>-99</v>
      </c>
      <c r="R309" s="60">
        <v>-99</v>
      </c>
    </row>
    <row r="310" spans="1:18" ht="14.25" customHeight="1" x14ac:dyDescent="0.2">
      <c r="A310" s="18" t="s">
        <v>1860</v>
      </c>
      <c r="B310" s="18">
        <v>122</v>
      </c>
      <c r="C310" s="18">
        <v>1</v>
      </c>
      <c r="D310" s="18">
        <v>35.969863013698628</v>
      </c>
      <c r="E310" s="18">
        <v>185</v>
      </c>
      <c r="F310" s="18">
        <v>4</v>
      </c>
      <c r="G310" s="18">
        <v>10</v>
      </c>
      <c r="H310" s="18">
        <v>3</v>
      </c>
      <c r="N310" s="60">
        <v>6</v>
      </c>
      <c r="O310" s="60">
        <v>-999</v>
      </c>
      <c r="P310" s="60">
        <v>-999</v>
      </c>
      <c r="Q310" s="60">
        <v>6</v>
      </c>
      <c r="R310" s="60">
        <v>6</v>
      </c>
    </row>
    <row r="311" spans="1:18" ht="14.25" customHeight="1" x14ac:dyDescent="0.2">
      <c r="A311" s="18" t="s">
        <v>1865</v>
      </c>
      <c r="B311" s="18">
        <v>1069</v>
      </c>
      <c r="C311" s="18">
        <v>1</v>
      </c>
      <c r="D311" s="18">
        <v>45.92876712328767</v>
      </c>
      <c r="E311" s="18">
        <v>187</v>
      </c>
      <c r="F311" s="18">
        <v>3</v>
      </c>
      <c r="G311" s="18">
        <v>9</v>
      </c>
      <c r="H311" s="18">
        <v>5</v>
      </c>
      <c r="I311" s="18" t="s">
        <v>1861</v>
      </c>
      <c r="J311" s="18" t="s">
        <v>1862</v>
      </c>
      <c r="K311" s="18" t="s">
        <v>242</v>
      </c>
      <c r="L311" s="18" t="s">
        <v>1863</v>
      </c>
      <c r="M311" s="18" t="s">
        <v>1864</v>
      </c>
      <c r="N311" s="60" t="s">
        <v>1867</v>
      </c>
      <c r="O311" s="60" t="s">
        <v>1869</v>
      </c>
      <c r="P311" s="60" t="s">
        <v>350</v>
      </c>
      <c r="Q311" s="60" t="s">
        <v>1872</v>
      </c>
      <c r="R311" s="60" t="s">
        <v>1874</v>
      </c>
    </row>
    <row r="312" spans="1:18" ht="14.25" customHeight="1" x14ac:dyDescent="0.2">
      <c r="A312" s="18" t="s">
        <v>1875</v>
      </c>
      <c r="B312" s="18">
        <v>149</v>
      </c>
      <c r="C312" s="18">
        <v>1</v>
      </c>
      <c r="D312" s="18">
        <v>45.175342465753424</v>
      </c>
      <c r="E312" s="18">
        <v>161</v>
      </c>
      <c r="F312" s="18">
        <v>4</v>
      </c>
      <c r="G312" s="18">
        <v>11</v>
      </c>
      <c r="H312" s="18">
        <v>10</v>
      </c>
      <c r="I312" s="18" t="s">
        <v>1866</v>
      </c>
      <c r="J312" s="18" t="s">
        <v>1868</v>
      </c>
      <c r="K312" s="18" t="s">
        <v>1870</v>
      </c>
      <c r="L312" s="18" t="s">
        <v>1871</v>
      </c>
      <c r="M312" s="18" t="s">
        <v>1873</v>
      </c>
      <c r="N312" s="60">
        <v>-99</v>
      </c>
      <c r="O312" s="60" t="s">
        <v>426</v>
      </c>
      <c r="P312" s="60">
        <v>-99</v>
      </c>
      <c r="Q312" s="60">
        <v>-99</v>
      </c>
      <c r="R312" s="60">
        <v>-99</v>
      </c>
    </row>
    <row r="313" spans="1:18" ht="14.25" customHeight="1" x14ac:dyDescent="0.2">
      <c r="A313" s="18" t="s">
        <v>1877</v>
      </c>
      <c r="B313" s="18">
        <v>972</v>
      </c>
      <c r="C313" s="18">
        <v>1</v>
      </c>
      <c r="D313" s="18">
        <v>37.134246575342466</v>
      </c>
      <c r="E313" s="18">
        <v>185</v>
      </c>
      <c r="F313" s="18">
        <v>4</v>
      </c>
      <c r="G313" s="18">
        <v>5</v>
      </c>
      <c r="H313" s="18">
        <v>10</v>
      </c>
      <c r="I313" s="18" t="s">
        <v>54</v>
      </c>
      <c r="J313" s="18" t="s">
        <v>1876</v>
      </c>
      <c r="K313" s="18" t="s">
        <v>54</v>
      </c>
      <c r="L313" s="18" t="s">
        <v>54</v>
      </c>
      <c r="M313" s="18" t="s">
        <v>54</v>
      </c>
      <c r="N313" s="60">
        <v>8</v>
      </c>
      <c r="O313" s="60" t="s">
        <v>1880</v>
      </c>
      <c r="P313" s="60">
        <v>2</v>
      </c>
      <c r="Q313" s="60" t="s">
        <v>80</v>
      </c>
      <c r="R313" s="60" t="s">
        <v>1678</v>
      </c>
    </row>
    <row r="314" spans="1:18" ht="14.25" customHeight="1" x14ac:dyDescent="0.2">
      <c r="A314" s="18" t="s">
        <v>1884</v>
      </c>
      <c r="B314" s="18">
        <v>1951</v>
      </c>
      <c r="C314" s="18">
        <v>1</v>
      </c>
      <c r="D314" s="18">
        <v>31.816438356164383</v>
      </c>
      <c r="E314" s="18">
        <v>185</v>
      </c>
      <c r="F314" s="18">
        <v>4</v>
      </c>
      <c r="G314" s="18">
        <v>11</v>
      </c>
      <c r="H314" s="18">
        <v>8</v>
      </c>
      <c r="I314" s="18" t="s">
        <v>1878</v>
      </c>
      <c r="J314" s="18" t="s">
        <v>1879</v>
      </c>
      <c r="K314" s="18" t="s">
        <v>1881</v>
      </c>
      <c r="L314" s="18" t="s">
        <v>1882</v>
      </c>
      <c r="M314" s="18" t="s">
        <v>1883</v>
      </c>
      <c r="N314" s="60">
        <v>-999</v>
      </c>
      <c r="O314" s="60">
        <v>-999</v>
      </c>
      <c r="P314" s="60">
        <v>-999</v>
      </c>
      <c r="Q314" s="60" t="s">
        <v>101</v>
      </c>
      <c r="R314" s="60">
        <v>8</v>
      </c>
    </row>
    <row r="315" spans="1:18" ht="14.25" customHeight="1" x14ac:dyDescent="0.2">
      <c r="A315" s="18" t="s">
        <v>1889</v>
      </c>
      <c r="B315" s="18">
        <v>1271</v>
      </c>
      <c r="C315" s="18">
        <v>0</v>
      </c>
      <c r="D315" s="18">
        <v>70.871232876712327</v>
      </c>
      <c r="E315" s="18">
        <v>84</v>
      </c>
      <c r="F315" s="18">
        <v>7</v>
      </c>
      <c r="G315" s="18">
        <v>7</v>
      </c>
      <c r="H315" s="18">
        <v>10</v>
      </c>
      <c r="I315" s="18" t="s">
        <v>1885</v>
      </c>
      <c r="J315" s="18" t="s">
        <v>1886</v>
      </c>
      <c r="K315" s="18" t="s">
        <v>1886</v>
      </c>
      <c r="L315" s="18" t="s">
        <v>5181</v>
      </c>
      <c r="M315" s="18" t="s">
        <v>4999</v>
      </c>
      <c r="N315" s="60" t="s">
        <v>1891</v>
      </c>
      <c r="O315" s="60">
        <v>-999</v>
      </c>
      <c r="P315" s="60" t="s">
        <v>1584</v>
      </c>
      <c r="Q315" s="60" t="s">
        <v>101</v>
      </c>
      <c r="R315" s="60">
        <v>13</v>
      </c>
    </row>
    <row r="316" spans="1:18" ht="14.25" customHeight="1" x14ac:dyDescent="0.2">
      <c r="A316" s="18" t="s">
        <v>1896</v>
      </c>
      <c r="B316" s="18">
        <v>276</v>
      </c>
      <c r="C316" s="18">
        <v>1</v>
      </c>
      <c r="D316" s="18">
        <v>26.024657534246575</v>
      </c>
      <c r="E316" s="18">
        <v>67</v>
      </c>
      <c r="F316" s="18">
        <v>3</v>
      </c>
      <c r="G316" s="18">
        <v>1</v>
      </c>
      <c r="H316" s="18">
        <v>3</v>
      </c>
      <c r="I316" s="18" t="s">
        <v>1890</v>
      </c>
      <c r="J316" s="18" t="s">
        <v>5182</v>
      </c>
      <c r="K316" s="18" t="s">
        <v>5183</v>
      </c>
      <c r="L316" s="18" t="s">
        <v>5184</v>
      </c>
      <c r="M316" s="18" t="s">
        <v>5185</v>
      </c>
      <c r="N316" s="60">
        <v>3</v>
      </c>
      <c r="O316" s="60" t="s">
        <v>544</v>
      </c>
      <c r="P316" s="60">
        <v>-99</v>
      </c>
      <c r="Q316" s="60">
        <v>1</v>
      </c>
      <c r="R316" s="60">
        <v>7</v>
      </c>
    </row>
    <row r="317" spans="1:18" ht="14.25" customHeight="1" x14ac:dyDescent="0.2">
      <c r="A317" s="18" t="s">
        <v>1901</v>
      </c>
      <c r="B317" s="18">
        <v>1627</v>
      </c>
      <c r="C317" s="18">
        <v>0</v>
      </c>
      <c r="D317" s="18">
        <v>32.263013698630139</v>
      </c>
      <c r="E317" s="18">
        <v>185</v>
      </c>
      <c r="F317" s="18">
        <v>4</v>
      </c>
      <c r="G317" s="18">
        <v>7</v>
      </c>
      <c r="H317" s="18">
        <v>8</v>
      </c>
      <c r="I317" s="18" t="s">
        <v>1897</v>
      </c>
      <c r="J317" s="18" t="s">
        <v>1898</v>
      </c>
      <c r="K317" s="18" t="s">
        <v>54</v>
      </c>
      <c r="L317" s="18" t="s">
        <v>1899</v>
      </c>
      <c r="M317" s="18" t="s">
        <v>1900</v>
      </c>
      <c r="N317" s="60">
        <v>-999</v>
      </c>
      <c r="O317" s="60" t="s">
        <v>1904</v>
      </c>
      <c r="P317" s="60">
        <v>-99</v>
      </c>
      <c r="Q317" s="60" t="s">
        <v>133</v>
      </c>
      <c r="R317" s="60" t="s">
        <v>287</v>
      </c>
    </row>
    <row r="318" spans="1:18" ht="14.25" customHeight="1" x14ac:dyDescent="0.2">
      <c r="A318" s="18" t="s">
        <v>1907</v>
      </c>
      <c r="B318" s="18">
        <v>450</v>
      </c>
      <c r="C318" s="18">
        <v>1</v>
      </c>
      <c r="D318" s="18">
        <v>40.797260273972604</v>
      </c>
      <c r="E318" s="18">
        <v>185</v>
      </c>
      <c r="F318" s="18">
        <v>3</v>
      </c>
      <c r="G318" s="18">
        <v>5</v>
      </c>
      <c r="H318" s="18">
        <v>8</v>
      </c>
      <c r="I318" s="18" t="s">
        <v>1902</v>
      </c>
      <c r="J318" s="18" t="s">
        <v>1903</v>
      </c>
      <c r="K318" s="18" t="s">
        <v>54</v>
      </c>
      <c r="L318" s="18" t="s">
        <v>1905</v>
      </c>
      <c r="M318" s="18" t="s">
        <v>1906</v>
      </c>
      <c r="N318" s="60" t="s">
        <v>299</v>
      </c>
      <c r="O318" s="60" t="s">
        <v>426</v>
      </c>
      <c r="P318" s="60">
        <v>2</v>
      </c>
      <c r="Q318" s="60">
        <v>-999</v>
      </c>
      <c r="R318" s="60">
        <v>13</v>
      </c>
    </row>
    <row r="319" spans="1:18" ht="14.25" customHeight="1" x14ac:dyDescent="0.2">
      <c r="A319" s="18" t="s">
        <v>1912</v>
      </c>
      <c r="B319" s="18">
        <v>374</v>
      </c>
      <c r="C319" s="18">
        <v>0</v>
      </c>
      <c r="D319" s="18">
        <v>35.178082191780824</v>
      </c>
      <c r="E319" s="18">
        <v>36</v>
      </c>
      <c r="F319" s="18">
        <v>5</v>
      </c>
      <c r="G319" s="18">
        <v>5</v>
      </c>
      <c r="H319" s="18">
        <v>8</v>
      </c>
      <c r="I319" s="18" t="s">
        <v>1908</v>
      </c>
      <c r="J319" s="18" t="s">
        <v>1909</v>
      </c>
      <c r="K319" s="18" t="s">
        <v>1910</v>
      </c>
      <c r="L319" s="18" t="s">
        <v>585</v>
      </c>
      <c r="M319" s="18" t="s">
        <v>1911</v>
      </c>
      <c r="N319" s="60" t="s">
        <v>173</v>
      </c>
      <c r="O319" s="60" t="s">
        <v>426</v>
      </c>
      <c r="P319" s="60" t="s">
        <v>108</v>
      </c>
      <c r="Q319" s="60" t="s">
        <v>133</v>
      </c>
      <c r="R319" s="60">
        <v>7</v>
      </c>
    </row>
    <row r="320" spans="1:18" ht="14.25" customHeight="1" x14ac:dyDescent="0.2">
      <c r="A320" s="18" t="s">
        <v>1918</v>
      </c>
      <c r="B320" s="18">
        <v>1674</v>
      </c>
      <c r="C320" s="18">
        <v>1</v>
      </c>
      <c r="D320" s="18">
        <v>33.408219178082192</v>
      </c>
      <c r="E320" s="18">
        <v>79</v>
      </c>
      <c r="F320" s="18">
        <v>4</v>
      </c>
      <c r="G320" s="18">
        <v>1</v>
      </c>
      <c r="H320" s="18">
        <v>10</v>
      </c>
      <c r="I320" s="18" t="s">
        <v>1913</v>
      </c>
      <c r="J320" s="18" t="s">
        <v>1914</v>
      </c>
      <c r="K320" s="18" t="s">
        <v>1915</v>
      </c>
      <c r="L320" s="18" t="s">
        <v>1916</v>
      </c>
      <c r="M320" s="18" t="s">
        <v>1917</v>
      </c>
      <c r="N320" s="60" t="s">
        <v>426</v>
      </c>
      <c r="O320" s="60" t="s">
        <v>1921</v>
      </c>
      <c r="P320" s="60" t="s">
        <v>1540</v>
      </c>
      <c r="Q320" s="60" t="s">
        <v>101</v>
      </c>
      <c r="R320" s="60">
        <v>7</v>
      </c>
    </row>
    <row r="321" spans="1:18" ht="14.25" customHeight="1" x14ac:dyDescent="0.2">
      <c r="A321" s="18" t="s">
        <v>1925</v>
      </c>
      <c r="B321" s="18">
        <v>3338</v>
      </c>
      <c r="C321" s="18">
        <v>1</v>
      </c>
      <c r="D321" s="18">
        <v>22.523287671232875</v>
      </c>
      <c r="E321" s="18">
        <v>142</v>
      </c>
      <c r="F321" s="18">
        <v>2</v>
      </c>
      <c r="G321" s="18">
        <v>1</v>
      </c>
      <c r="H321" s="18">
        <v>4</v>
      </c>
      <c r="I321" s="18" t="s">
        <v>1919</v>
      </c>
      <c r="J321" s="18" t="s">
        <v>1920</v>
      </c>
      <c r="K321" s="18" t="s">
        <v>1922</v>
      </c>
      <c r="L321" s="18" t="s">
        <v>1923</v>
      </c>
      <c r="M321" s="18" t="s">
        <v>1924</v>
      </c>
      <c r="N321" s="60" t="s">
        <v>387</v>
      </c>
      <c r="O321" s="60" t="s">
        <v>460</v>
      </c>
      <c r="P321" s="60">
        <v>-999</v>
      </c>
      <c r="Q321" s="60" t="s">
        <v>1929</v>
      </c>
      <c r="R321" s="60">
        <v>6</v>
      </c>
    </row>
    <row r="322" spans="1:18" ht="14.25" customHeight="1" x14ac:dyDescent="0.2">
      <c r="A322" s="18" t="s">
        <v>1930</v>
      </c>
      <c r="B322" s="18">
        <v>9</v>
      </c>
      <c r="C322" s="18">
        <v>1</v>
      </c>
      <c r="D322" s="18">
        <v>28.326027397260273</v>
      </c>
      <c r="E322" s="18">
        <v>185</v>
      </c>
      <c r="F322" s="18">
        <v>3</v>
      </c>
      <c r="G322" s="18">
        <v>12</v>
      </c>
      <c r="H322" s="18">
        <v>7</v>
      </c>
      <c r="I322" s="18" t="s">
        <v>1926</v>
      </c>
      <c r="J322" s="18" t="s">
        <v>1927</v>
      </c>
      <c r="K322" s="18" t="s">
        <v>123</v>
      </c>
      <c r="L322" s="18" t="s">
        <v>1928</v>
      </c>
      <c r="M322" s="18" t="s">
        <v>1014</v>
      </c>
      <c r="N322" s="60">
        <v>6</v>
      </c>
      <c r="O322" s="60" t="s">
        <v>1933</v>
      </c>
      <c r="P322" s="60">
        <v>2</v>
      </c>
      <c r="Q322" s="60">
        <v>2</v>
      </c>
      <c r="R322" s="60">
        <v>7</v>
      </c>
    </row>
    <row r="323" spans="1:18" ht="14.25" customHeight="1" x14ac:dyDescent="0.2">
      <c r="A323" s="18" t="s">
        <v>1937</v>
      </c>
      <c r="B323" s="18">
        <v>1691</v>
      </c>
      <c r="C323" s="18">
        <v>1</v>
      </c>
      <c r="D323" s="18">
        <v>24.942465753424656</v>
      </c>
      <c r="E323" s="18">
        <v>31</v>
      </c>
      <c r="F323" s="18">
        <v>4</v>
      </c>
      <c r="G323" s="18">
        <v>11</v>
      </c>
      <c r="H323" s="18">
        <v>5</v>
      </c>
      <c r="I323" s="18" t="s">
        <v>1931</v>
      </c>
      <c r="J323" s="18" t="s">
        <v>1932</v>
      </c>
      <c r="K323" s="18" t="s">
        <v>1934</v>
      </c>
      <c r="L323" s="18" t="s">
        <v>1935</v>
      </c>
      <c r="M323" s="18" t="s">
        <v>1936</v>
      </c>
      <c r="N323" s="60">
        <v>-999</v>
      </c>
      <c r="O323" s="60">
        <v>-999</v>
      </c>
      <c r="P323" s="60">
        <v>-999</v>
      </c>
      <c r="Q323" s="60" t="s">
        <v>152</v>
      </c>
      <c r="R323" s="60">
        <v>6</v>
      </c>
    </row>
    <row r="324" spans="1:18" ht="14.25" customHeight="1" x14ac:dyDescent="0.2">
      <c r="A324" s="18" t="s">
        <v>1941</v>
      </c>
      <c r="B324" s="18">
        <v>2287</v>
      </c>
      <c r="C324" s="18">
        <v>1</v>
      </c>
      <c r="D324" s="18">
        <v>38.827397260273976</v>
      </c>
      <c r="E324" s="18">
        <v>185</v>
      </c>
      <c r="F324" s="18">
        <v>3</v>
      </c>
      <c r="G324" s="18">
        <v>4</v>
      </c>
      <c r="H324" s="18">
        <v>5</v>
      </c>
      <c r="I324" s="18" t="s">
        <v>284</v>
      </c>
      <c r="J324" s="18" t="s">
        <v>1938</v>
      </c>
      <c r="K324" s="18" t="s">
        <v>284</v>
      </c>
      <c r="L324" s="18" t="s">
        <v>1939</v>
      </c>
      <c r="M324" s="18" t="s">
        <v>1940</v>
      </c>
      <c r="N324" s="60">
        <v>-99</v>
      </c>
      <c r="O324" s="60">
        <v>-99</v>
      </c>
      <c r="P324" s="60">
        <v>-99</v>
      </c>
      <c r="Q324" s="60">
        <v>-99</v>
      </c>
      <c r="R324" s="60">
        <v>-99</v>
      </c>
    </row>
    <row r="325" spans="1:18" ht="14.25" customHeight="1" x14ac:dyDescent="0.2">
      <c r="A325" s="18" t="s">
        <v>1942</v>
      </c>
      <c r="B325" s="18">
        <v>1849</v>
      </c>
      <c r="C325" s="18">
        <v>1</v>
      </c>
      <c r="D325" s="18">
        <v>23.986301369863014</v>
      </c>
      <c r="E325" s="18">
        <v>185</v>
      </c>
      <c r="F325" s="18">
        <v>3</v>
      </c>
      <c r="G325" s="18">
        <v>3</v>
      </c>
      <c r="H325" s="18">
        <v>8</v>
      </c>
      <c r="I325" s="18" t="s">
        <v>54</v>
      </c>
      <c r="J325" s="18" t="s">
        <v>54</v>
      </c>
      <c r="K325" s="18" t="s">
        <v>54</v>
      </c>
      <c r="L325" s="18" t="s">
        <v>54</v>
      </c>
      <c r="M325" s="18" t="s">
        <v>54</v>
      </c>
      <c r="N325" s="60">
        <v>-999</v>
      </c>
      <c r="O325" s="60" t="s">
        <v>1945</v>
      </c>
      <c r="P325" s="60" t="s">
        <v>350</v>
      </c>
      <c r="Q325" s="60" t="s">
        <v>125</v>
      </c>
      <c r="R325" s="60">
        <v>13</v>
      </c>
    </row>
    <row r="326" spans="1:18" ht="14.25" customHeight="1" x14ac:dyDescent="0.2">
      <c r="A326" s="18" t="s">
        <v>1949</v>
      </c>
      <c r="B326" s="18">
        <v>351</v>
      </c>
      <c r="C326" s="18">
        <v>1</v>
      </c>
      <c r="D326" s="18">
        <v>29.435616438356163</v>
      </c>
      <c r="E326" s="18">
        <v>185</v>
      </c>
      <c r="F326" s="18">
        <v>4</v>
      </c>
      <c r="G326" s="18">
        <v>4</v>
      </c>
      <c r="H326" s="18">
        <v>5</v>
      </c>
      <c r="I326" s="18" t="s">
        <v>1943</v>
      </c>
      <c r="J326" s="18" t="s">
        <v>1944</v>
      </c>
      <c r="K326" s="18" t="s">
        <v>1946</v>
      </c>
      <c r="L326" s="18" t="s">
        <v>1947</v>
      </c>
      <c r="M326" s="18" t="s">
        <v>1948</v>
      </c>
      <c r="N326" s="60">
        <v>-99</v>
      </c>
      <c r="O326" s="60" t="s">
        <v>1951</v>
      </c>
      <c r="P326" s="60">
        <v>2</v>
      </c>
      <c r="Q326" s="60" t="s">
        <v>133</v>
      </c>
      <c r="R326" s="60">
        <v>6</v>
      </c>
    </row>
    <row r="327" spans="1:18" ht="14.25" customHeight="1" x14ac:dyDescent="0.2">
      <c r="A327" s="18" t="s">
        <v>1955</v>
      </c>
      <c r="B327" s="18">
        <v>1919</v>
      </c>
      <c r="C327" s="18">
        <v>1</v>
      </c>
      <c r="D327" s="18">
        <v>37.893150684931506</v>
      </c>
      <c r="E327" s="18">
        <v>187</v>
      </c>
      <c r="F327" s="18">
        <v>3</v>
      </c>
      <c r="G327" s="18">
        <v>4</v>
      </c>
      <c r="H327" s="18">
        <v>2</v>
      </c>
      <c r="I327" s="18" t="s">
        <v>284</v>
      </c>
      <c r="J327" s="18" t="s">
        <v>1950</v>
      </c>
      <c r="K327" s="18" t="s">
        <v>1952</v>
      </c>
      <c r="L327" s="18" t="s">
        <v>1953</v>
      </c>
      <c r="M327" s="18" t="s">
        <v>1954</v>
      </c>
      <c r="N327" s="60">
        <v>-999</v>
      </c>
      <c r="O327" s="60" t="s">
        <v>916</v>
      </c>
      <c r="P327" s="60">
        <v>-999</v>
      </c>
      <c r="Q327" s="60">
        <v>10</v>
      </c>
      <c r="R327" s="60">
        <v>13</v>
      </c>
    </row>
    <row r="328" spans="1:18" ht="14.25" customHeight="1" x14ac:dyDescent="0.2">
      <c r="A328" s="18" t="s">
        <v>1959</v>
      </c>
      <c r="B328" s="18">
        <v>262</v>
      </c>
      <c r="C328" s="18">
        <v>0</v>
      </c>
      <c r="D328" s="18">
        <v>60.342465753424655</v>
      </c>
      <c r="E328" s="18">
        <v>67</v>
      </c>
      <c r="F328" s="18">
        <v>4</v>
      </c>
      <c r="G328" s="18">
        <v>5</v>
      </c>
      <c r="H328" s="18">
        <v>10</v>
      </c>
      <c r="I328" s="18" t="s">
        <v>123</v>
      </c>
      <c r="J328" s="18" t="s">
        <v>1956</v>
      </c>
      <c r="K328" s="18" t="s">
        <v>1957</v>
      </c>
      <c r="L328" s="18" t="s">
        <v>1958</v>
      </c>
      <c r="M328" s="18" t="s">
        <v>71</v>
      </c>
      <c r="N328" s="60" t="s">
        <v>516</v>
      </c>
      <c r="O328" s="60" t="s">
        <v>301</v>
      </c>
      <c r="P328" s="60" t="s">
        <v>534</v>
      </c>
      <c r="Q328" s="60" t="s">
        <v>1964</v>
      </c>
      <c r="R328" s="60" t="s">
        <v>1966</v>
      </c>
    </row>
    <row r="329" spans="1:18" ht="14.25" customHeight="1" x14ac:dyDescent="0.2">
      <c r="A329" s="18" t="s">
        <v>1967</v>
      </c>
      <c r="B329" s="18">
        <v>1732</v>
      </c>
      <c r="C329" s="18">
        <v>1</v>
      </c>
      <c r="D329" s="18">
        <v>36.232876712328768</v>
      </c>
      <c r="E329" s="18">
        <v>-9</v>
      </c>
      <c r="F329" s="18">
        <v>-9</v>
      </c>
      <c r="G329" s="18">
        <v>-9</v>
      </c>
      <c r="H329" s="18">
        <v>-9</v>
      </c>
      <c r="I329" s="18" t="s">
        <v>1960</v>
      </c>
      <c r="J329" s="18" t="s">
        <v>1961</v>
      </c>
      <c r="K329" s="18" t="s">
        <v>1962</v>
      </c>
      <c r="L329" s="18" t="s">
        <v>1963</v>
      </c>
      <c r="M329" s="18" t="s">
        <v>1965</v>
      </c>
      <c r="N329" s="60">
        <v>6</v>
      </c>
      <c r="O329" s="60">
        <v>6</v>
      </c>
      <c r="P329" s="60" t="s">
        <v>1053</v>
      </c>
      <c r="Q329" s="60" t="s">
        <v>152</v>
      </c>
      <c r="R329" s="60">
        <v>6</v>
      </c>
    </row>
    <row r="330" spans="1:18" ht="14.25" customHeight="1" x14ac:dyDescent="0.2">
      <c r="A330" s="18" t="s">
        <v>1973</v>
      </c>
      <c r="B330" s="18">
        <v>664</v>
      </c>
      <c r="C330" s="18">
        <v>1</v>
      </c>
      <c r="D330" s="18">
        <v>49.276712328767125</v>
      </c>
      <c r="E330" s="18">
        <v>185</v>
      </c>
      <c r="F330" s="18">
        <v>2</v>
      </c>
      <c r="G330" s="18">
        <v>11</v>
      </c>
      <c r="H330" s="18">
        <v>10</v>
      </c>
      <c r="I330" s="18" t="s">
        <v>1968</v>
      </c>
      <c r="J330" s="18" t="s">
        <v>1969</v>
      </c>
      <c r="K330" s="18" t="s">
        <v>1970</v>
      </c>
      <c r="L330" s="18" t="s">
        <v>1971</v>
      </c>
      <c r="M330" s="18" t="s">
        <v>1972</v>
      </c>
      <c r="N330" s="60" t="s">
        <v>1975</v>
      </c>
      <c r="O330" s="60" t="s">
        <v>1977</v>
      </c>
      <c r="P330" s="60" t="s">
        <v>108</v>
      </c>
      <c r="Q330" s="60" t="s">
        <v>496</v>
      </c>
      <c r="R330" s="60">
        <v>8</v>
      </c>
    </row>
    <row r="331" spans="1:18" ht="14.25" customHeight="1" x14ac:dyDescent="0.2">
      <c r="A331" s="18" t="s">
        <v>1981</v>
      </c>
      <c r="B331" s="18">
        <v>1287</v>
      </c>
      <c r="C331" s="18">
        <v>1</v>
      </c>
      <c r="D331" s="18">
        <v>28.106849315068494</v>
      </c>
      <c r="E331" s="18">
        <v>185</v>
      </c>
      <c r="F331" s="18">
        <v>2</v>
      </c>
      <c r="G331" s="18">
        <v>5</v>
      </c>
      <c r="H331" s="18">
        <v>2</v>
      </c>
      <c r="I331" s="18" t="s">
        <v>1974</v>
      </c>
      <c r="J331" s="18" t="s">
        <v>1976</v>
      </c>
      <c r="K331" s="18" t="s">
        <v>1978</v>
      </c>
      <c r="L331" s="18" t="s">
        <v>1979</v>
      </c>
      <c r="M331" s="18" t="s">
        <v>1980</v>
      </c>
      <c r="N331" s="60">
        <v>-99</v>
      </c>
      <c r="O331" s="60">
        <v>-99</v>
      </c>
      <c r="P331" s="60">
        <v>1</v>
      </c>
      <c r="Q331" s="60" t="s">
        <v>649</v>
      </c>
      <c r="R331" s="60">
        <v>6</v>
      </c>
    </row>
    <row r="332" spans="1:18" ht="14.25" customHeight="1" x14ac:dyDescent="0.2">
      <c r="A332" s="18" t="s">
        <v>1985</v>
      </c>
      <c r="B332" s="18">
        <v>1293</v>
      </c>
      <c r="C332" s="18">
        <v>1</v>
      </c>
      <c r="D332" s="18">
        <v>47.805479452054797</v>
      </c>
      <c r="E332" s="18">
        <v>187</v>
      </c>
      <c r="F332" s="18">
        <v>9</v>
      </c>
      <c r="G332" s="18">
        <v>3</v>
      </c>
      <c r="H332" s="18">
        <v>3</v>
      </c>
      <c r="I332" s="18" t="s">
        <v>54</v>
      </c>
      <c r="J332" s="18" t="s">
        <v>54</v>
      </c>
      <c r="K332" s="18" t="s">
        <v>1982</v>
      </c>
      <c r="L332" s="18" t="s">
        <v>1983</v>
      </c>
      <c r="M332" s="18" t="s">
        <v>1984</v>
      </c>
      <c r="N332" s="60" t="s">
        <v>770</v>
      </c>
      <c r="O332" s="60" t="s">
        <v>1850</v>
      </c>
      <c r="P332" s="60">
        <v>-999</v>
      </c>
      <c r="Q332" s="60">
        <v>10</v>
      </c>
      <c r="R332" s="60" t="s">
        <v>133</v>
      </c>
    </row>
    <row r="333" spans="1:18" ht="14.25" customHeight="1" x14ac:dyDescent="0.2">
      <c r="A333" s="18" t="s">
        <v>1990</v>
      </c>
      <c r="B333" s="18">
        <v>444</v>
      </c>
      <c r="C333" s="18">
        <v>1</v>
      </c>
      <c r="D333" s="18">
        <v>33.926027397260277</v>
      </c>
      <c r="E333" s="18">
        <v>9</v>
      </c>
      <c r="F333" s="18">
        <v>4</v>
      </c>
      <c r="G333" s="18">
        <v>12</v>
      </c>
      <c r="H333" s="18">
        <v>3</v>
      </c>
      <c r="I333" s="18" t="s">
        <v>1986</v>
      </c>
      <c r="J333" s="18" t="s">
        <v>1987</v>
      </c>
      <c r="K333" s="18" t="s">
        <v>242</v>
      </c>
      <c r="L333" s="18" t="s">
        <v>1988</v>
      </c>
      <c r="M333" s="18" t="s">
        <v>1989</v>
      </c>
      <c r="N333" s="60" t="s">
        <v>493</v>
      </c>
      <c r="O333" s="60">
        <v>2</v>
      </c>
      <c r="P333" s="60">
        <v>2</v>
      </c>
      <c r="Q333" s="60" t="s">
        <v>101</v>
      </c>
      <c r="R333" s="60">
        <v>13</v>
      </c>
    </row>
    <row r="334" spans="1:18" ht="14.25" customHeight="1" x14ac:dyDescent="0.2">
      <c r="A334" s="18" t="s">
        <v>1996</v>
      </c>
      <c r="B334" s="18">
        <v>318</v>
      </c>
      <c r="C334" s="18">
        <v>0</v>
      </c>
      <c r="D334" s="18">
        <v>31.378082191780823</v>
      </c>
      <c r="E334" s="18">
        <v>84</v>
      </c>
      <c r="F334" s="18">
        <v>1</v>
      </c>
      <c r="G334" s="18">
        <v>1</v>
      </c>
      <c r="H334" s="18">
        <v>8</v>
      </c>
      <c r="I334" s="18" t="s">
        <v>1991</v>
      </c>
      <c r="J334" s="18" t="s">
        <v>5186</v>
      </c>
      <c r="K334" s="18" t="s">
        <v>5187</v>
      </c>
      <c r="L334" s="18" t="s">
        <v>5188</v>
      </c>
      <c r="M334" s="18" t="s">
        <v>5189</v>
      </c>
      <c r="N334" s="60" t="s">
        <v>1319</v>
      </c>
      <c r="O334" s="60" t="s">
        <v>68</v>
      </c>
      <c r="P334" s="60" t="s">
        <v>1540</v>
      </c>
      <c r="Q334" s="60" t="s">
        <v>101</v>
      </c>
      <c r="R334" s="60">
        <v>8</v>
      </c>
    </row>
    <row r="335" spans="1:18" ht="14.25" customHeight="1" x14ac:dyDescent="0.2">
      <c r="A335" s="18" t="s">
        <v>2001</v>
      </c>
      <c r="B335" s="18">
        <v>1350</v>
      </c>
      <c r="C335" s="18">
        <v>1</v>
      </c>
      <c r="D335" s="18">
        <v>28.046575342465754</v>
      </c>
      <c r="E335" s="18">
        <v>185</v>
      </c>
      <c r="F335" s="18">
        <v>3</v>
      </c>
      <c r="G335" s="18">
        <v>8</v>
      </c>
      <c r="H335" s="18">
        <v>3</v>
      </c>
      <c r="I335" s="18" t="s">
        <v>1997</v>
      </c>
      <c r="J335" s="18" t="s">
        <v>1998</v>
      </c>
      <c r="K335" s="18" t="s">
        <v>1999</v>
      </c>
      <c r="L335" s="18" t="s">
        <v>2000</v>
      </c>
      <c r="M335" s="18" t="s">
        <v>1412</v>
      </c>
      <c r="N335" s="60">
        <v>6</v>
      </c>
      <c r="O335" s="60" t="s">
        <v>426</v>
      </c>
      <c r="P335" s="60">
        <v>2</v>
      </c>
      <c r="Q335" s="60" t="s">
        <v>101</v>
      </c>
      <c r="R335" s="60">
        <v>13</v>
      </c>
    </row>
    <row r="336" spans="1:18" ht="14.25" customHeight="1" x14ac:dyDescent="0.2">
      <c r="A336" s="18" t="s">
        <v>2007</v>
      </c>
      <c r="B336" s="18">
        <v>986</v>
      </c>
      <c r="C336" s="18">
        <v>0</v>
      </c>
      <c r="D336" s="18">
        <v>69.175342465753431</v>
      </c>
      <c r="E336" s="18">
        <v>185</v>
      </c>
      <c r="F336" s="18">
        <v>4</v>
      </c>
      <c r="G336" s="18">
        <v>12</v>
      </c>
      <c r="H336" s="18">
        <v>10</v>
      </c>
      <c r="I336" s="18" t="s">
        <v>2002</v>
      </c>
      <c r="J336" s="18" t="s">
        <v>2003</v>
      </c>
      <c r="K336" s="18" t="s">
        <v>2004</v>
      </c>
      <c r="L336" s="18" t="s">
        <v>2005</v>
      </c>
      <c r="M336" s="18" t="s">
        <v>2006</v>
      </c>
      <c r="N336" s="60" t="s">
        <v>2009</v>
      </c>
      <c r="O336" s="60" t="s">
        <v>68</v>
      </c>
      <c r="P336" s="60" t="s">
        <v>350</v>
      </c>
      <c r="Q336" s="60" t="s">
        <v>101</v>
      </c>
      <c r="R336" s="60" t="s">
        <v>969</v>
      </c>
    </row>
    <row r="337" spans="1:18" ht="14.25" customHeight="1" x14ac:dyDescent="0.2">
      <c r="A337" s="18" t="s">
        <v>2014</v>
      </c>
      <c r="B337" s="18">
        <v>1145</v>
      </c>
      <c r="C337" s="18">
        <v>1</v>
      </c>
      <c r="D337" s="18">
        <v>50.345205479452055</v>
      </c>
      <c r="E337" s="18">
        <v>185</v>
      </c>
      <c r="F337" s="18">
        <v>4</v>
      </c>
      <c r="G337" s="18">
        <v>10</v>
      </c>
      <c r="H337" s="18">
        <v>10</v>
      </c>
      <c r="I337" s="18" t="s">
        <v>2008</v>
      </c>
      <c r="J337" s="18" t="s">
        <v>2010</v>
      </c>
      <c r="K337" s="18" t="s">
        <v>2011</v>
      </c>
      <c r="L337" s="18" t="s">
        <v>2012</v>
      </c>
      <c r="M337" s="18" t="s">
        <v>2013</v>
      </c>
      <c r="N337" s="60">
        <v>-999</v>
      </c>
      <c r="O337" s="60" t="s">
        <v>204</v>
      </c>
      <c r="P337" s="60" t="s">
        <v>1053</v>
      </c>
      <c r="Q337" s="60" t="s">
        <v>1127</v>
      </c>
      <c r="R337" s="60">
        <v>7</v>
      </c>
    </row>
    <row r="338" spans="1:18" ht="14.25" customHeight="1" x14ac:dyDescent="0.2">
      <c r="A338" s="18" t="s">
        <v>2020</v>
      </c>
      <c r="B338" s="18">
        <v>1790</v>
      </c>
      <c r="C338" s="18">
        <v>0</v>
      </c>
      <c r="D338" s="18">
        <v>30.827397260273973</v>
      </c>
      <c r="E338" s="18">
        <v>185</v>
      </c>
      <c r="F338" s="18">
        <v>3</v>
      </c>
      <c r="G338" s="18">
        <v>1</v>
      </c>
      <c r="H338" s="18">
        <v>2</v>
      </c>
      <c r="I338" s="18" t="s">
        <v>2015</v>
      </c>
      <c r="J338" s="18" t="s">
        <v>2016</v>
      </c>
      <c r="K338" s="18" t="s">
        <v>2017</v>
      </c>
      <c r="L338" s="18" t="s">
        <v>2018</v>
      </c>
      <c r="M338" s="18" t="s">
        <v>2019</v>
      </c>
      <c r="N338" s="60">
        <v>-999</v>
      </c>
      <c r="O338" s="60" t="s">
        <v>1059</v>
      </c>
      <c r="P338" s="60">
        <v>-999</v>
      </c>
      <c r="Q338" s="60" t="s">
        <v>125</v>
      </c>
      <c r="R338" s="60">
        <v>13</v>
      </c>
    </row>
    <row r="339" spans="1:18" ht="14.25" customHeight="1" x14ac:dyDescent="0.2">
      <c r="A339" s="18" t="s">
        <v>2023</v>
      </c>
      <c r="B339" s="18">
        <v>1013</v>
      </c>
      <c r="C339" s="18">
        <v>1</v>
      </c>
      <c r="D339" s="18">
        <v>35.205479452054796</v>
      </c>
      <c r="E339" s="18">
        <v>185</v>
      </c>
      <c r="F339" s="18">
        <v>4</v>
      </c>
      <c r="G339" s="18">
        <v>10</v>
      </c>
      <c r="H339" s="18">
        <v>5</v>
      </c>
      <c r="I339" s="18" t="s">
        <v>1943</v>
      </c>
      <c r="J339" s="18" t="s">
        <v>2021</v>
      </c>
      <c r="K339" s="18" t="s">
        <v>242</v>
      </c>
      <c r="L339" s="18" t="s">
        <v>2022</v>
      </c>
      <c r="M339" s="18" t="s">
        <v>1226</v>
      </c>
      <c r="N339" s="60">
        <v>-99</v>
      </c>
      <c r="O339" s="60" t="s">
        <v>1141</v>
      </c>
      <c r="P339" s="60" t="s">
        <v>356</v>
      </c>
      <c r="Q339" s="60" t="s">
        <v>101</v>
      </c>
      <c r="R339" s="60" t="s">
        <v>1127</v>
      </c>
    </row>
    <row r="340" spans="1:18" ht="14.25" customHeight="1" x14ac:dyDescent="0.2">
      <c r="A340" s="18" t="s">
        <v>2028</v>
      </c>
      <c r="B340" s="18">
        <v>2055</v>
      </c>
      <c r="C340" s="18">
        <v>1</v>
      </c>
      <c r="D340" s="18">
        <v>58.260273972602739</v>
      </c>
      <c r="E340" s="18">
        <v>187</v>
      </c>
      <c r="F340" s="18">
        <v>4</v>
      </c>
      <c r="G340" s="18">
        <v>12</v>
      </c>
      <c r="H340" s="18">
        <v>10</v>
      </c>
      <c r="I340" s="18" t="s">
        <v>54</v>
      </c>
      <c r="J340" s="18" t="s">
        <v>2024</v>
      </c>
      <c r="K340" s="18" t="s">
        <v>2025</v>
      </c>
      <c r="L340" s="18" t="s">
        <v>2026</v>
      </c>
      <c r="M340" s="18" t="s">
        <v>2027</v>
      </c>
      <c r="N340" s="60" t="s">
        <v>509</v>
      </c>
      <c r="O340" s="60" t="s">
        <v>2031</v>
      </c>
      <c r="P340" s="60">
        <v>-999</v>
      </c>
      <c r="Q340" s="60" t="s">
        <v>133</v>
      </c>
      <c r="R340" s="60">
        <v>7</v>
      </c>
    </row>
    <row r="341" spans="1:18" ht="14.25" customHeight="1" x14ac:dyDescent="0.2">
      <c r="A341" s="18" t="s">
        <v>2035</v>
      </c>
      <c r="B341" s="18">
        <v>137</v>
      </c>
      <c r="C341" s="18">
        <v>0</v>
      </c>
      <c r="D341" s="18">
        <v>24.449315068493149</v>
      </c>
      <c r="E341" s="18">
        <v>79</v>
      </c>
      <c r="F341" s="18">
        <v>4</v>
      </c>
      <c r="G341" s="18">
        <v>2</v>
      </c>
      <c r="H341" s="18">
        <v>2</v>
      </c>
      <c r="I341" s="18" t="s">
        <v>2029</v>
      </c>
      <c r="J341" s="18" t="s">
        <v>2030</v>
      </c>
      <c r="K341" s="18" t="s">
        <v>2032</v>
      </c>
      <c r="L341" s="18" t="s">
        <v>2033</v>
      </c>
      <c r="M341" s="18" t="s">
        <v>2034</v>
      </c>
      <c r="N341" s="60" t="s">
        <v>2037</v>
      </c>
      <c r="O341" s="60" t="s">
        <v>1540</v>
      </c>
      <c r="P341" s="60" t="s">
        <v>2040</v>
      </c>
      <c r="Q341" s="60" t="s">
        <v>101</v>
      </c>
      <c r="R341" s="60">
        <v>6</v>
      </c>
    </row>
    <row r="342" spans="1:18" ht="14.25" customHeight="1" x14ac:dyDescent="0.2">
      <c r="A342" s="18" t="s">
        <v>2043</v>
      </c>
      <c r="B342" s="18">
        <v>1525</v>
      </c>
      <c r="C342" s="18">
        <v>1</v>
      </c>
      <c r="D342" s="18">
        <v>26.282191780821918</v>
      </c>
      <c r="E342" s="18">
        <v>15</v>
      </c>
      <c r="F342" s="18">
        <v>3</v>
      </c>
      <c r="G342" s="18">
        <v>6</v>
      </c>
      <c r="H342" s="18">
        <v>3</v>
      </c>
      <c r="I342" s="18" t="s">
        <v>2036</v>
      </c>
      <c r="J342" s="18" t="s">
        <v>2038</v>
      </c>
      <c r="K342" s="18" t="s">
        <v>2039</v>
      </c>
      <c r="L342" s="18" t="s">
        <v>2041</v>
      </c>
      <c r="M342" s="18" t="s">
        <v>2042</v>
      </c>
      <c r="N342" s="60">
        <v>6</v>
      </c>
      <c r="O342" s="60" t="s">
        <v>108</v>
      </c>
      <c r="P342" s="60" t="s">
        <v>2047</v>
      </c>
      <c r="Q342" s="60" t="s">
        <v>1026</v>
      </c>
      <c r="R342" s="60">
        <v>6</v>
      </c>
    </row>
    <row r="343" spans="1:18" ht="14.25" customHeight="1" x14ac:dyDescent="0.2">
      <c r="A343" s="18" t="s">
        <v>2050</v>
      </c>
      <c r="B343" s="18">
        <v>1187</v>
      </c>
      <c r="C343" s="18">
        <v>0</v>
      </c>
      <c r="D343" s="18">
        <v>34.419178082191777</v>
      </c>
      <c r="E343" s="18">
        <v>187</v>
      </c>
      <c r="F343" s="18">
        <v>3</v>
      </c>
      <c r="G343" s="18">
        <v>7</v>
      </c>
      <c r="H343" s="18">
        <v>3</v>
      </c>
      <c r="I343" s="18" t="s">
        <v>2044</v>
      </c>
      <c r="J343" s="18" t="s">
        <v>2045</v>
      </c>
      <c r="K343" s="18" t="s">
        <v>2046</v>
      </c>
      <c r="L343" s="18" t="s">
        <v>2048</v>
      </c>
      <c r="M343" s="18" t="s">
        <v>2049</v>
      </c>
      <c r="N343" s="60">
        <v>2</v>
      </c>
      <c r="O343" s="60" t="s">
        <v>2053</v>
      </c>
      <c r="P343" s="60">
        <v>2</v>
      </c>
      <c r="Q343" s="60" t="s">
        <v>152</v>
      </c>
      <c r="R343" s="60" t="s">
        <v>101</v>
      </c>
    </row>
    <row r="344" spans="1:18" ht="14.25" customHeight="1" x14ac:dyDescent="0.2">
      <c r="A344" s="18" t="s">
        <v>2057</v>
      </c>
      <c r="B344" s="18">
        <v>1947</v>
      </c>
      <c r="C344" s="18">
        <v>1</v>
      </c>
      <c r="D344" s="18">
        <v>23.961643835616439</v>
      </c>
      <c r="E344" s="18">
        <v>185</v>
      </c>
      <c r="F344" s="18">
        <v>4</v>
      </c>
      <c r="G344" s="18">
        <v>7</v>
      </c>
      <c r="H344" s="18">
        <v>1</v>
      </c>
      <c r="I344" s="18" t="s">
        <v>2051</v>
      </c>
      <c r="J344" s="18" t="s">
        <v>2052</v>
      </c>
      <c r="K344" s="18" t="s">
        <v>2054</v>
      </c>
      <c r="L344" s="18" t="s">
        <v>2055</v>
      </c>
      <c r="M344" s="18" t="s">
        <v>2056</v>
      </c>
      <c r="N344" s="60" t="s">
        <v>159</v>
      </c>
      <c r="O344" s="60" t="s">
        <v>2060</v>
      </c>
      <c r="P344" s="60">
        <v>-99</v>
      </c>
      <c r="Q344" s="60">
        <v>-99</v>
      </c>
      <c r="R344" s="60">
        <v>-999</v>
      </c>
    </row>
    <row r="345" spans="1:18" ht="14.25" customHeight="1" x14ac:dyDescent="0.2">
      <c r="A345" s="18" t="s">
        <v>2061</v>
      </c>
      <c r="B345" s="18">
        <v>1817</v>
      </c>
      <c r="C345" s="18">
        <v>1</v>
      </c>
      <c r="D345" s="18">
        <v>30.767123287671232</v>
      </c>
      <c r="E345" s="18">
        <v>185</v>
      </c>
      <c r="F345" s="18">
        <v>3</v>
      </c>
      <c r="G345" s="18">
        <v>3</v>
      </c>
      <c r="H345" s="18">
        <v>3</v>
      </c>
      <c r="I345" s="18" t="s">
        <v>2058</v>
      </c>
      <c r="J345" s="18" t="s">
        <v>2059</v>
      </c>
      <c r="K345" s="18" t="s">
        <v>54</v>
      </c>
      <c r="L345" s="18" t="s">
        <v>54</v>
      </c>
      <c r="M345" s="18" t="s">
        <v>54</v>
      </c>
      <c r="N345" s="60" t="s">
        <v>363</v>
      </c>
      <c r="O345" s="60" t="s">
        <v>2064</v>
      </c>
      <c r="P345" s="60" t="s">
        <v>350</v>
      </c>
      <c r="Q345" s="60" t="s">
        <v>1026</v>
      </c>
      <c r="R345" s="60">
        <v>7</v>
      </c>
    </row>
    <row r="346" spans="1:18" ht="14.25" customHeight="1" x14ac:dyDescent="0.2">
      <c r="A346" s="18" t="s">
        <v>2068</v>
      </c>
      <c r="B346" s="18">
        <v>2076</v>
      </c>
      <c r="C346" s="18">
        <v>1</v>
      </c>
      <c r="D346" s="18">
        <v>48.704109589041096</v>
      </c>
      <c r="E346" s="18">
        <v>31</v>
      </c>
      <c r="F346" s="18">
        <v>5</v>
      </c>
      <c r="G346" s="18">
        <v>12</v>
      </c>
      <c r="H346" s="18">
        <v>10</v>
      </c>
      <c r="I346" s="18" t="s">
        <v>2062</v>
      </c>
      <c r="J346" s="18" t="s">
        <v>2063</v>
      </c>
      <c r="K346" s="18" t="s">
        <v>2065</v>
      </c>
      <c r="L346" s="18" t="s">
        <v>2066</v>
      </c>
      <c r="M346" s="18" t="s">
        <v>2067</v>
      </c>
      <c r="N346" s="60" t="s">
        <v>1091</v>
      </c>
      <c r="O346" s="60">
        <v>-999</v>
      </c>
      <c r="P346" s="60">
        <v>-999</v>
      </c>
      <c r="Q346" s="60" t="s">
        <v>2072</v>
      </c>
      <c r="R346" s="60">
        <v>13</v>
      </c>
    </row>
    <row r="347" spans="1:18" ht="14.25" customHeight="1" x14ac:dyDescent="0.2">
      <c r="A347" s="18" t="s">
        <v>2074</v>
      </c>
      <c r="B347" s="18">
        <v>1585</v>
      </c>
      <c r="C347" s="18">
        <v>0</v>
      </c>
      <c r="D347" s="18">
        <v>20.268493150684932</v>
      </c>
      <c r="E347" s="18">
        <v>36</v>
      </c>
      <c r="F347" s="18">
        <v>1</v>
      </c>
      <c r="G347" s="18">
        <v>4</v>
      </c>
      <c r="H347" s="18">
        <v>8</v>
      </c>
      <c r="I347" s="18" t="s">
        <v>2069</v>
      </c>
      <c r="J347" s="18" t="s">
        <v>242</v>
      </c>
      <c r="K347" s="18" t="s">
        <v>123</v>
      </c>
      <c r="L347" s="18" t="s">
        <v>2071</v>
      </c>
      <c r="M347" s="18" t="s">
        <v>2073</v>
      </c>
      <c r="N347" s="60">
        <v>6</v>
      </c>
      <c r="O347" s="60" t="s">
        <v>2077</v>
      </c>
      <c r="P347" s="60">
        <v>2</v>
      </c>
      <c r="Q347" s="60" t="s">
        <v>1127</v>
      </c>
      <c r="R347" s="60" t="s">
        <v>2081</v>
      </c>
    </row>
    <row r="348" spans="1:18" ht="14.25" customHeight="1" x14ac:dyDescent="0.2">
      <c r="A348" s="18" t="s">
        <v>2082</v>
      </c>
      <c r="B348" s="18">
        <v>164</v>
      </c>
      <c r="C348" s="18">
        <v>0</v>
      </c>
      <c r="D348" s="18">
        <v>21.4</v>
      </c>
      <c r="E348" s="18">
        <v>84</v>
      </c>
      <c r="F348" s="18">
        <v>1</v>
      </c>
      <c r="G348" s="18">
        <v>3</v>
      </c>
      <c r="H348" s="18">
        <v>7</v>
      </c>
      <c r="I348" s="18" t="s">
        <v>2075</v>
      </c>
      <c r="J348" s="18" t="s">
        <v>5190</v>
      </c>
      <c r="K348" s="18" t="s">
        <v>5191</v>
      </c>
      <c r="L348" s="18" t="s">
        <v>5192</v>
      </c>
      <c r="M348" s="18" t="s">
        <v>5193</v>
      </c>
      <c r="N348" s="60" t="s">
        <v>2084</v>
      </c>
      <c r="O348" s="60" t="s">
        <v>1141</v>
      </c>
      <c r="P348" s="60">
        <v>-99</v>
      </c>
      <c r="Q348" s="60" t="s">
        <v>101</v>
      </c>
      <c r="R348" s="60">
        <v>-99</v>
      </c>
    </row>
    <row r="349" spans="1:18" ht="14.25" customHeight="1" x14ac:dyDescent="0.2">
      <c r="A349" s="18" t="s">
        <v>2087</v>
      </c>
      <c r="B349" s="18">
        <v>1815</v>
      </c>
      <c r="C349" s="18">
        <v>1</v>
      </c>
      <c r="D349" s="18">
        <v>26.506849315068493</v>
      </c>
      <c r="E349" s="18">
        <v>185</v>
      </c>
      <c r="F349" s="18">
        <v>3</v>
      </c>
      <c r="G349" s="18">
        <v>4</v>
      </c>
      <c r="H349" s="18">
        <v>4</v>
      </c>
      <c r="I349" s="18" t="s">
        <v>2083</v>
      </c>
      <c r="J349" s="18" t="s">
        <v>2085</v>
      </c>
      <c r="K349" s="18" t="s">
        <v>54</v>
      </c>
      <c r="L349" s="18" t="s">
        <v>2086</v>
      </c>
      <c r="M349" s="18" t="s">
        <v>54</v>
      </c>
      <c r="N349" s="60">
        <v>1</v>
      </c>
      <c r="O349" s="60">
        <v>6</v>
      </c>
      <c r="P349" s="60">
        <v>-99</v>
      </c>
      <c r="Q349" s="60" t="s">
        <v>101</v>
      </c>
      <c r="R349" s="60">
        <v>6</v>
      </c>
    </row>
    <row r="350" spans="1:18" ht="14.25" customHeight="1" x14ac:dyDescent="0.2">
      <c r="A350" s="18" t="s">
        <v>2091</v>
      </c>
      <c r="B350" s="18">
        <v>1820</v>
      </c>
      <c r="C350" s="18">
        <v>0</v>
      </c>
      <c r="D350" s="18">
        <v>46.591780821917808</v>
      </c>
      <c r="E350" s="18">
        <v>85</v>
      </c>
      <c r="F350" s="18">
        <v>6</v>
      </c>
      <c r="G350" s="18">
        <v>1</v>
      </c>
      <c r="H350" s="18">
        <v>2</v>
      </c>
      <c r="I350" s="18" t="s">
        <v>2088</v>
      </c>
      <c r="J350" s="18" t="s">
        <v>2089</v>
      </c>
      <c r="K350" s="18" t="s">
        <v>123</v>
      </c>
      <c r="L350" s="18" t="s">
        <v>2090</v>
      </c>
      <c r="M350" s="18" t="s">
        <v>1511</v>
      </c>
      <c r="N350" s="60">
        <v>-99</v>
      </c>
      <c r="O350" s="60">
        <v>-99</v>
      </c>
      <c r="P350" s="60">
        <v>-99</v>
      </c>
      <c r="Q350" s="60">
        <v>-99</v>
      </c>
      <c r="R350" s="60">
        <v>-99</v>
      </c>
    </row>
    <row r="351" spans="1:18" ht="14.25" customHeight="1" x14ac:dyDescent="0.2">
      <c r="A351" s="18" t="s">
        <v>2092</v>
      </c>
      <c r="B351" s="18">
        <v>1821</v>
      </c>
      <c r="C351" s="18">
        <v>1</v>
      </c>
      <c r="D351" s="18">
        <v>34.471232876712328</v>
      </c>
      <c r="E351" s="18">
        <v>-9</v>
      </c>
      <c r="F351" s="18">
        <v>-9</v>
      </c>
      <c r="G351" s="18">
        <v>-9</v>
      </c>
      <c r="H351" s="18">
        <v>-9</v>
      </c>
      <c r="N351" s="60" t="s">
        <v>241</v>
      </c>
      <c r="O351" s="60" t="s">
        <v>843</v>
      </c>
      <c r="P351" s="60">
        <v>2</v>
      </c>
      <c r="Q351" s="60" t="s">
        <v>152</v>
      </c>
      <c r="R351" s="60">
        <v>6</v>
      </c>
    </row>
    <row r="352" spans="1:18" ht="14.25" customHeight="1" x14ac:dyDescent="0.2">
      <c r="A352" s="18" t="s">
        <v>2097</v>
      </c>
      <c r="B352" s="18">
        <v>2116</v>
      </c>
      <c r="C352" s="18">
        <v>1</v>
      </c>
      <c r="D352" s="18">
        <v>30.391780821917809</v>
      </c>
      <c r="E352" s="18">
        <v>136</v>
      </c>
      <c r="F352" s="18">
        <v>11</v>
      </c>
      <c r="G352" s="18">
        <v>1</v>
      </c>
      <c r="H352" s="18">
        <v>10</v>
      </c>
      <c r="I352" s="18" t="s">
        <v>2093</v>
      </c>
      <c r="J352" s="18" t="s">
        <v>2094</v>
      </c>
      <c r="K352" s="18" t="s">
        <v>2095</v>
      </c>
      <c r="L352" s="18" t="s">
        <v>2096</v>
      </c>
      <c r="M352" s="18" t="s">
        <v>624</v>
      </c>
      <c r="N352" s="60">
        <v>-99</v>
      </c>
      <c r="O352" s="60" t="s">
        <v>426</v>
      </c>
      <c r="P352" s="60">
        <v>-999</v>
      </c>
      <c r="Q352" s="60" t="s">
        <v>101</v>
      </c>
      <c r="R352" s="60">
        <v>13</v>
      </c>
    </row>
    <row r="353" spans="1:18" ht="14.25" customHeight="1" x14ac:dyDescent="0.2">
      <c r="A353" s="18" t="s">
        <v>2101</v>
      </c>
      <c r="B353" s="18">
        <v>836</v>
      </c>
      <c r="C353" s="18">
        <v>1</v>
      </c>
      <c r="D353" s="18">
        <v>64.912328767123284</v>
      </c>
      <c r="E353" s="18">
        <v>84</v>
      </c>
      <c r="F353" s="18">
        <v>7</v>
      </c>
      <c r="G353" s="18">
        <v>7</v>
      </c>
      <c r="H353" s="18">
        <v>10</v>
      </c>
      <c r="I353" s="18" t="s">
        <v>54</v>
      </c>
      <c r="J353" s="18" t="s">
        <v>5194</v>
      </c>
      <c r="K353" s="18" t="s">
        <v>185</v>
      </c>
      <c r="L353" s="18" t="s">
        <v>5195</v>
      </c>
      <c r="M353" s="18" t="s">
        <v>5196</v>
      </c>
      <c r="N353" s="60" t="s">
        <v>2103</v>
      </c>
      <c r="O353" s="60" t="s">
        <v>321</v>
      </c>
      <c r="P353" s="60">
        <v>2</v>
      </c>
      <c r="Q353" s="60" t="s">
        <v>1367</v>
      </c>
      <c r="R353" s="60" t="s">
        <v>2108</v>
      </c>
    </row>
    <row r="354" spans="1:18" ht="14.25" customHeight="1" x14ac:dyDescent="0.2">
      <c r="A354" s="18" t="s">
        <v>2109</v>
      </c>
      <c r="B354" s="18">
        <v>1963</v>
      </c>
      <c r="C354" s="18">
        <v>1</v>
      </c>
      <c r="D354" s="18">
        <v>20.904109589041095</v>
      </c>
      <c r="E354" s="18">
        <v>163</v>
      </c>
      <c r="F354" s="18">
        <v>1</v>
      </c>
      <c r="G354" s="18">
        <v>-99</v>
      </c>
      <c r="H354" s="18">
        <v>4</v>
      </c>
      <c r="I354" s="18" t="s">
        <v>2102</v>
      </c>
      <c r="J354" s="18" t="s">
        <v>2104</v>
      </c>
      <c r="K354" s="18" t="s">
        <v>2105</v>
      </c>
      <c r="L354" s="18" t="s">
        <v>2106</v>
      </c>
      <c r="M354" s="18" t="s">
        <v>2107</v>
      </c>
      <c r="N354" s="60" t="s">
        <v>2111</v>
      </c>
      <c r="O354" s="60" t="s">
        <v>2113</v>
      </c>
      <c r="P354" s="60" t="s">
        <v>356</v>
      </c>
      <c r="Q354" s="60" t="s">
        <v>2116</v>
      </c>
      <c r="R354" s="60">
        <v>6</v>
      </c>
    </row>
    <row r="355" spans="1:18" ht="14.25" customHeight="1" x14ac:dyDescent="0.2">
      <c r="A355" s="18" t="s">
        <v>2118</v>
      </c>
      <c r="B355" s="18">
        <v>771</v>
      </c>
      <c r="C355" s="18">
        <v>0</v>
      </c>
      <c r="D355" s="18">
        <v>36.164383561643838</v>
      </c>
      <c r="E355" s="18">
        <v>111</v>
      </c>
      <c r="F355" s="18">
        <v>4</v>
      </c>
      <c r="G355" s="18">
        <v>3</v>
      </c>
      <c r="H355" s="18">
        <v>5</v>
      </c>
      <c r="I355" s="18" t="s">
        <v>2110</v>
      </c>
      <c r="J355" s="18" t="s">
        <v>2112</v>
      </c>
      <c r="K355" s="18" t="s">
        <v>2114</v>
      </c>
      <c r="L355" s="18" t="s">
        <v>2115</v>
      </c>
      <c r="M355" s="18" t="s">
        <v>2117</v>
      </c>
      <c r="N355" s="60" t="s">
        <v>2120</v>
      </c>
      <c r="O355" s="60" t="s">
        <v>2124</v>
      </c>
      <c r="P355" s="60" t="s">
        <v>117</v>
      </c>
      <c r="Q355" s="60" t="s">
        <v>2127</v>
      </c>
      <c r="R355" s="60" t="s">
        <v>2129</v>
      </c>
    </row>
    <row r="356" spans="1:18" ht="14.25" customHeight="1" x14ac:dyDescent="0.2">
      <c r="A356" s="18" t="s">
        <v>2130</v>
      </c>
      <c r="B356" s="18">
        <v>1944</v>
      </c>
      <c r="C356" s="18">
        <v>1</v>
      </c>
      <c r="D356" s="18">
        <v>39.30684931506849</v>
      </c>
      <c r="E356" s="18">
        <v>187</v>
      </c>
      <c r="F356" s="18">
        <v>3</v>
      </c>
      <c r="G356" s="18">
        <v>7</v>
      </c>
      <c r="H356" s="18">
        <v>2</v>
      </c>
      <c r="I356" s="18" t="s">
        <v>2119</v>
      </c>
      <c r="J356" s="18" t="s">
        <v>2123</v>
      </c>
      <c r="K356" s="18" t="s">
        <v>2125</v>
      </c>
      <c r="L356" s="18" t="s">
        <v>2126</v>
      </c>
      <c r="M356" s="18" t="s">
        <v>2128</v>
      </c>
      <c r="N356" s="60" t="s">
        <v>2132</v>
      </c>
      <c r="O356" s="60" t="s">
        <v>2134</v>
      </c>
      <c r="P356" s="60">
        <v>-99</v>
      </c>
      <c r="Q356" s="60" t="s">
        <v>101</v>
      </c>
      <c r="R356" s="60" t="s">
        <v>101</v>
      </c>
    </row>
    <row r="357" spans="1:18" ht="14.25" customHeight="1" x14ac:dyDescent="0.2">
      <c r="A357" s="18" t="s">
        <v>2137</v>
      </c>
      <c r="B357" s="18">
        <v>3049</v>
      </c>
      <c r="C357" s="18">
        <v>0</v>
      </c>
      <c r="D357" s="18">
        <v>47.257534246575339</v>
      </c>
      <c r="E357" s="18">
        <v>185</v>
      </c>
      <c r="F357" s="18">
        <v>3</v>
      </c>
      <c r="G357" s="18">
        <v>6</v>
      </c>
      <c r="H357" s="18">
        <v>10</v>
      </c>
      <c r="I357" s="18" t="s">
        <v>2131</v>
      </c>
      <c r="J357" s="18" t="s">
        <v>2133</v>
      </c>
      <c r="K357" s="18" t="s">
        <v>54</v>
      </c>
      <c r="L357" s="18" t="s">
        <v>2135</v>
      </c>
      <c r="M357" s="18" t="s">
        <v>2136</v>
      </c>
      <c r="N357" s="60" t="s">
        <v>350</v>
      </c>
      <c r="O357" s="60" t="s">
        <v>2140</v>
      </c>
      <c r="P357" s="60">
        <v>-999</v>
      </c>
      <c r="Q357" s="60">
        <v>2</v>
      </c>
      <c r="R357" s="60">
        <v>7</v>
      </c>
    </row>
    <row r="358" spans="1:18" ht="14.25" customHeight="1" x14ac:dyDescent="0.2">
      <c r="A358" s="18" t="s">
        <v>2143</v>
      </c>
      <c r="B358" s="18">
        <v>1599</v>
      </c>
      <c r="C358" s="18">
        <v>1</v>
      </c>
      <c r="D358" s="18">
        <v>63.482191780821921</v>
      </c>
      <c r="E358" s="18">
        <v>185</v>
      </c>
      <c r="F358" s="18">
        <v>7</v>
      </c>
      <c r="G358" s="18">
        <v>3</v>
      </c>
      <c r="H358" s="18">
        <v>10</v>
      </c>
      <c r="I358" s="18" t="s">
        <v>2138</v>
      </c>
      <c r="J358" s="18" t="s">
        <v>2139</v>
      </c>
      <c r="K358" s="18" t="s">
        <v>242</v>
      </c>
      <c r="L358" s="18" t="s">
        <v>2141</v>
      </c>
      <c r="M358" s="18" t="s">
        <v>2142</v>
      </c>
      <c r="N358" s="60">
        <v>6</v>
      </c>
      <c r="O358" s="60" t="s">
        <v>426</v>
      </c>
      <c r="P358" s="60">
        <v>-999</v>
      </c>
      <c r="Q358" s="60">
        <v>-999</v>
      </c>
      <c r="R358" s="60">
        <v>13</v>
      </c>
    </row>
    <row r="359" spans="1:18" ht="14.25" customHeight="1" x14ac:dyDescent="0.2">
      <c r="A359" s="18" t="s">
        <v>2148</v>
      </c>
      <c r="B359" s="18">
        <v>33</v>
      </c>
      <c r="C359" s="18">
        <v>0</v>
      </c>
      <c r="D359" s="18">
        <v>31.087671232876712</v>
      </c>
      <c r="E359" s="18">
        <v>185</v>
      </c>
      <c r="F359" s="18">
        <v>4</v>
      </c>
      <c r="G359" s="18">
        <v>7</v>
      </c>
      <c r="H359" s="18">
        <v>3</v>
      </c>
      <c r="I359" s="18" t="s">
        <v>2144</v>
      </c>
      <c r="J359" s="18" t="s">
        <v>2145</v>
      </c>
      <c r="K359" s="18" t="s">
        <v>1122</v>
      </c>
      <c r="L359" s="18" t="s">
        <v>2146</v>
      </c>
      <c r="M359" s="18" t="s">
        <v>2147</v>
      </c>
      <c r="N359" s="60">
        <v>13</v>
      </c>
      <c r="O359" s="60" t="s">
        <v>2151</v>
      </c>
      <c r="P359" s="60" t="s">
        <v>117</v>
      </c>
      <c r="Q359" s="60">
        <v>-999</v>
      </c>
      <c r="R359" s="60">
        <v>6</v>
      </c>
    </row>
    <row r="360" spans="1:18" ht="14.25" customHeight="1" x14ac:dyDescent="0.2">
      <c r="A360" s="18" t="s">
        <v>2154</v>
      </c>
      <c r="B360" s="18">
        <v>1538</v>
      </c>
      <c r="C360" s="18">
        <v>0</v>
      </c>
      <c r="D360" s="18">
        <v>28</v>
      </c>
      <c r="E360" s="18">
        <v>185</v>
      </c>
      <c r="F360" s="18">
        <v>3</v>
      </c>
      <c r="G360" s="18">
        <v>4</v>
      </c>
      <c r="H360" s="18">
        <v>4</v>
      </c>
      <c r="I360" s="18" t="s">
        <v>2149</v>
      </c>
      <c r="J360" s="18" t="s">
        <v>2150</v>
      </c>
      <c r="K360" s="18" t="s">
        <v>2152</v>
      </c>
      <c r="L360" s="18" t="s">
        <v>2073</v>
      </c>
      <c r="M360" s="18" t="s">
        <v>2153</v>
      </c>
      <c r="N360" s="60">
        <v>6</v>
      </c>
      <c r="O360" s="60">
        <v>6</v>
      </c>
      <c r="P360" s="60" t="s">
        <v>108</v>
      </c>
      <c r="Q360" s="60">
        <v>10</v>
      </c>
      <c r="R360" s="60">
        <v>3</v>
      </c>
    </row>
    <row r="361" spans="1:18" ht="14.25" customHeight="1" x14ac:dyDescent="0.2">
      <c r="A361" s="18" t="s">
        <v>2160</v>
      </c>
      <c r="B361" s="18">
        <v>695</v>
      </c>
      <c r="C361" s="18">
        <v>1</v>
      </c>
      <c r="D361" s="18">
        <v>60.145205479452052</v>
      </c>
      <c r="E361" s="18">
        <v>185</v>
      </c>
      <c r="F361" s="18">
        <v>4</v>
      </c>
      <c r="G361" s="18">
        <v>7</v>
      </c>
      <c r="H361" s="18">
        <v>6</v>
      </c>
      <c r="I361" s="18" t="s">
        <v>2155</v>
      </c>
      <c r="J361" s="18" t="s">
        <v>2156</v>
      </c>
      <c r="K361" s="18" t="s">
        <v>2157</v>
      </c>
      <c r="L361" s="18" t="s">
        <v>2158</v>
      </c>
      <c r="M361" s="18" t="s">
        <v>2159</v>
      </c>
      <c r="N361" s="60">
        <v>-99</v>
      </c>
      <c r="O361" s="60">
        <v>-99</v>
      </c>
      <c r="P361" s="60">
        <v>-999</v>
      </c>
      <c r="Q361" s="60" t="s">
        <v>101</v>
      </c>
      <c r="R361" s="60">
        <v>6</v>
      </c>
    </row>
    <row r="362" spans="1:18" ht="14.25" customHeight="1" x14ac:dyDescent="0.2">
      <c r="A362" s="18" t="s">
        <v>2163</v>
      </c>
      <c r="B362" s="18">
        <v>1953</v>
      </c>
      <c r="C362" s="18">
        <v>0</v>
      </c>
      <c r="D362" s="18">
        <v>37.37808219178082</v>
      </c>
      <c r="E362" s="18">
        <v>84</v>
      </c>
      <c r="F362" s="18">
        <v>5</v>
      </c>
      <c r="G362" s="18">
        <v>4</v>
      </c>
      <c r="H362" s="18">
        <v>5</v>
      </c>
      <c r="I362" s="18" t="s">
        <v>54</v>
      </c>
      <c r="J362" s="18" t="s">
        <v>54</v>
      </c>
      <c r="K362" s="18" t="s">
        <v>1886</v>
      </c>
      <c r="L362" s="18" t="s">
        <v>5197</v>
      </c>
      <c r="M362" s="18" t="s">
        <v>5198</v>
      </c>
      <c r="N362" s="60">
        <v>-999</v>
      </c>
      <c r="O362" s="60">
        <v>-999</v>
      </c>
      <c r="P362" s="60" t="s">
        <v>1053</v>
      </c>
      <c r="Q362" s="60" t="s">
        <v>101</v>
      </c>
      <c r="R362" s="60">
        <v>2</v>
      </c>
    </row>
    <row r="363" spans="1:18" ht="14.25" customHeight="1" x14ac:dyDescent="0.2">
      <c r="A363" s="18" t="s">
        <v>2168</v>
      </c>
      <c r="B363" s="18">
        <v>1630</v>
      </c>
      <c r="C363" s="18">
        <v>1</v>
      </c>
      <c r="D363" s="18">
        <v>32.778082191780825</v>
      </c>
      <c r="E363" s="18">
        <v>185</v>
      </c>
      <c r="F363" s="18">
        <v>4</v>
      </c>
      <c r="G363" s="18">
        <v>1</v>
      </c>
      <c r="H363" s="18">
        <v>2</v>
      </c>
      <c r="I363" s="18" t="s">
        <v>242</v>
      </c>
      <c r="J363" s="18" t="s">
        <v>2164</v>
      </c>
      <c r="K363" s="18" t="s">
        <v>2165</v>
      </c>
      <c r="L363" s="18" t="s">
        <v>2166</v>
      </c>
      <c r="M363" s="18" t="s">
        <v>2167</v>
      </c>
      <c r="N363" s="60" t="s">
        <v>125</v>
      </c>
      <c r="O363" s="60" t="s">
        <v>511</v>
      </c>
      <c r="P363" s="60">
        <v>-999</v>
      </c>
      <c r="Q363" s="60" t="s">
        <v>152</v>
      </c>
      <c r="R363" s="60" t="s">
        <v>2174</v>
      </c>
    </row>
    <row r="364" spans="1:18" ht="14.25" customHeight="1" x14ac:dyDescent="0.2">
      <c r="A364" s="18" t="s">
        <v>2175</v>
      </c>
      <c r="B364" s="18">
        <v>1959</v>
      </c>
      <c r="C364" s="18">
        <v>1</v>
      </c>
      <c r="D364" s="18">
        <v>53.082191780821915</v>
      </c>
      <c r="E364" s="18">
        <v>185</v>
      </c>
      <c r="F364" s="18">
        <v>4</v>
      </c>
      <c r="G364" s="18">
        <v>4</v>
      </c>
      <c r="H364" s="18">
        <v>10</v>
      </c>
      <c r="I364" s="18" t="s">
        <v>2169</v>
      </c>
      <c r="J364" s="18" t="s">
        <v>2170</v>
      </c>
      <c r="K364" s="18" t="s">
        <v>2171</v>
      </c>
      <c r="L364" s="18" t="s">
        <v>2172</v>
      </c>
      <c r="M364" s="18" t="s">
        <v>2173</v>
      </c>
      <c r="N364" s="60" t="s">
        <v>1768</v>
      </c>
      <c r="O364" s="60" t="s">
        <v>2178</v>
      </c>
      <c r="P364" s="60" t="s">
        <v>2180</v>
      </c>
      <c r="Q364" s="60" t="s">
        <v>2182</v>
      </c>
      <c r="R364" s="60" t="s">
        <v>471</v>
      </c>
    </row>
    <row r="365" spans="1:18" ht="14.25" customHeight="1" x14ac:dyDescent="0.2">
      <c r="A365" s="18" t="s">
        <v>2184</v>
      </c>
      <c r="B365" s="18">
        <v>1800</v>
      </c>
      <c r="C365" s="18">
        <v>1</v>
      </c>
      <c r="D365" s="18">
        <v>22.890410958904109</v>
      </c>
      <c r="E365" s="18">
        <v>185</v>
      </c>
      <c r="F365" s="18">
        <v>4</v>
      </c>
      <c r="G365" s="18">
        <v>3</v>
      </c>
      <c r="H365" s="18">
        <v>5</v>
      </c>
      <c r="I365" s="18" t="s">
        <v>2176</v>
      </c>
      <c r="J365" s="18" t="s">
        <v>2177</v>
      </c>
      <c r="K365" s="18" t="s">
        <v>2179</v>
      </c>
      <c r="L365" s="18" t="s">
        <v>2181</v>
      </c>
      <c r="M365" s="18" t="s">
        <v>2183</v>
      </c>
      <c r="N365" s="60">
        <v>-999</v>
      </c>
      <c r="O365" s="60" t="s">
        <v>117</v>
      </c>
      <c r="P365" s="60" t="s">
        <v>1053</v>
      </c>
      <c r="Q365" s="60" t="s">
        <v>1526</v>
      </c>
      <c r="R365" s="60">
        <v>8</v>
      </c>
    </row>
    <row r="366" spans="1:18" ht="14.25" customHeight="1" x14ac:dyDescent="0.2">
      <c r="A366" s="18" t="s">
        <v>2189</v>
      </c>
      <c r="B366" s="18">
        <v>2212</v>
      </c>
      <c r="C366" s="18">
        <v>1</v>
      </c>
      <c r="D366" s="18">
        <v>56.92876712328767</v>
      </c>
      <c r="E366" s="18">
        <v>185</v>
      </c>
      <c r="F366" s="18">
        <v>4</v>
      </c>
      <c r="G366" s="18">
        <v>1</v>
      </c>
      <c r="H366" s="18">
        <v>10</v>
      </c>
      <c r="I366" s="18" t="s">
        <v>1943</v>
      </c>
      <c r="J366" s="18" t="s">
        <v>2185</v>
      </c>
      <c r="K366" s="18" t="s">
        <v>2186</v>
      </c>
      <c r="L366" s="18" t="s">
        <v>2187</v>
      </c>
      <c r="M366" s="18" t="s">
        <v>2188</v>
      </c>
      <c r="N366" s="60">
        <v>6</v>
      </c>
      <c r="O366" s="60" t="s">
        <v>426</v>
      </c>
      <c r="P366" s="60">
        <v>-99</v>
      </c>
      <c r="Q366" s="60">
        <v>-99</v>
      </c>
      <c r="R366" s="60">
        <v>6</v>
      </c>
    </row>
    <row r="367" spans="1:18" ht="14.25" customHeight="1" x14ac:dyDescent="0.2">
      <c r="A367" s="18" t="s">
        <v>2193</v>
      </c>
      <c r="B367" s="18">
        <v>1512</v>
      </c>
      <c r="C367" s="18">
        <v>1</v>
      </c>
      <c r="D367" s="18">
        <v>26.56986301369863</v>
      </c>
      <c r="E367" s="18">
        <v>185</v>
      </c>
      <c r="F367" s="18">
        <v>3</v>
      </c>
      <c r="G367" s="18">
        <v>3</v>
      </c>
      <c r="H367" s="18">
        <v>3</v>
      </c>
      <c r="I367" s="18" t="s">
        <v>2190</v>
      </c>
      <c r="J367" s="18" t="s">
        <v>2191</v>
      </c>
      <c r="K367" s="18" t="s">
        <v>54</v>
      </c>
      <c r="L367" s="18" t="s">
        <v>54</v>
      </c>
      <c r="M367" s="18" t="s">
        <v>2192</v>
      </c>
      <c r="N367" s="60">
        <v>-99</v>
      </c>
      <c r="O367" s="60">
        <v>-99</v>
      </c>
      <c r="P367" s="60">
        <v>-99</v>
      </c>
      <c r="Q367" s="60">
        <v>-99</v>
      </c>
      <c r="R367" s="60">
        <v>-99</v>
      </c>
    </row>
    <row r="368" spans="1:18" ht="14.25" customHeight="1" x14ac:dyDescent="0.2">
      <c r="A368" s="18" t="s">
        <v>2194</v>
      </c>
      <c r="B368" s="18">
        <v>2114</v>
      </c>
      <c r="C368" s="18">
        <v>0</v>
      </c>
      <c r="D368" s="18">
        <v>29.87123287671233</v>
      </c>
      <c r="E368" s="18">
        <v>-9</v>
      </c>
      <c r="F368" s="18">
        <v>-9</v>
      </c>
      <c r="G368" s="18">
        <v>-9</v>
      </c>
      <c r="H368" s="18">
        <v>-9</v>
      </c>
      <c r="N368" s="60" t="s">
        <v>2196</v>
      </c>
      <c r="O368" s="60" t="s">
        <v>460</v>
      </c>
      <c r="P368" s="60">
        <v>-99</v>
      </c>
      <c r="Q368" s="60" t="s">
        <v>101</v>
      </c>
      <c r="R368" s="60">
        <v>6</v>
      </c>
    </row>
    <row r="369" spans="1:18" ht="14.25" customHeight="1" x14ac:dyDescent="0.2">
      <c r="A369" s="18" t="s">
        <v>2200</v>
      </c>
      <c r="B369" s="18">
        <v>840</v>
      </c>
      <c r="C369" s="18">
        <v>1</v>
      </c>
      <c r="D369" s="18">
        <v>25.454794520547946</v>
      </c>
      <c r="E369" s="18">
        <v>84</v>
      </c>
      <c r="F369" s="18">
        <v>11</v>
      </c>
      <c r="G369" s="18">
        <v>1</v>
      </c>
      <c r="H369" s="18">
        <v>8</v>
      </c>
      <c r="I369" s="18" t="s">
        <v>2195</v>
      </c>
      <c r="J369" s="18" t="s">
        <v>5199</v>
      </c>
      <c r="K369" s="18" t="s">
        <v>54</v>
      </c>
      <c r="L369" s="18" t="s">
        <v>5200</v>
      </c>
      <c r="M369" s="18" t="s">
        <v>5201</v>
      </c>
      <c r="N369" s="60" t="s">
        <v>389</v>
      </c>
      <c r="O369" s="60" t="s">
        <v>2203</v>
      </c>
      <c r="P369" s="60">
        <v>-99</v>
      </c>
      <c r="Q369" s="60">
        <v>99</v>
      </c>
      <c r="R369" s="60">
        <v>-99</v>
      </c>
    </row>
    <row r="370" spans="1:18" ht="14.25" customHeight="1" x14ac:dyDescent="0.2">
      <c r="A370" s="18" t="s">
        <v>2204</v>
      </c>
      <c r="B370" s="18">
        <v>1816</v>
      </c>
      <c r="C370" s="18">
        <v>0</v>
      </c>
      <c r="D370" s="18">
        <v>35.032876712328765</v>
      </c>
      <c r="E370" s="18">
        <v>185</v>
      </c>
      <c r="F370" s="18">
        <v>3</v>
      </c>
      <c r="G370" s="18">
        <v>7</v>
      </c>
      <c r="H370" s="18">
        <v>3</v>
      </c>
      <c r="I370" s="18" t="s">
        <v>2201</v>
      </c>
      <c r="J370" s="18" t="s">
        <v>2202</v>
      </c>
      <c r="K370" s="18" t="s">
        <v>54</v>
      </c>
      <c r="L370" s="18" t="s">
        <v>54</v>
      </c>
      <c r="M370" s="18" t="s">
        <v>54</v>
      </c>
      <c r="N370" s="60" t="s">
        <v>68</v>
      </c>
      <c r="O370" s="60" t="s">
        <v>460</v>
      </c>
      <c r="P370" s="60" t="s">
        <v>655</v>
      </c>
      <c r="Q370" s="60" t="s">
        <v>2209</v>
      </c>
      <c r="R370" s="60" t="s">
        <v>1781</v>
      </c>
    </row>
    <row r="371" spans="1:18" ht="14.25" customHeight="1" x14ac:dyDescent="0.2">
      <c r="A371" s="18" t="s">
        <v>2211</v>
      </c>
      <c r="B371" s="18">
        <v>1557</v>
      </c>
      <c r="C371" s="18">
        <v>1</v>
      </c>
      <c r="D371" s="18">
        <v>35.695890410958903</v>
      </c>
      <c r="E371" s="18">
        <v>185</v>
      </c>
      <c r="F371" s="18">
        <v>4</v>
      </c>
      <c r="G371" s="18">
        <v>12</v>
      </c>
      <c r="H371" s="18">
        <v>5</v>
      </c>
      <c r="I371" s="18" t="s">
        <v>2205</v>
      </c>
      <c r="J371" s="18" t="s">
        <v>2206</v>
      </c>
      <c r="K371" s="18" t="s">
        <v>2207</v>
      </c>
      <c r="L371" s="18" t="s">
        <v>2208</v>
      </c>
      <c r="M371" s="18" t="s">
        <v>2210</v>
      </c>
      <c r="N371" s="60">
        <v>-99</v>
      </c>
      <c r="O371" s="60" t="s">
        <v>1141</v>
      </c>
      <c r="P371" s="60">
        <v>2</v>
      </c>
      <c r="Q371" s="60" t="s">
        <v>101</v>
      </c>
      <c r="R371" s="60">
        <v>6</v>
      </c>
    </row>
    <row r="372" spans="1:18" ht="14.25" customHeight="1" x14ac:dyDescent="0.2">
      <c r="A372" s="18" t="s">
        <v>2216</v>
      </c>
      <c r="B372" s="18">
        <v>733</v>
      </c>
      <c r="C372" s="18">
        <v>0</v>
      </c>
      <c r="D372" s="18">
        <v>34.032876712328765</v>
      </c>
      <c r="E372" s="18">
        <v>84</v>
      </c>
      <c r="F372" s="18">
        <v>5</v>
      </c>
      <c r="G372" s="18">
        <v>2</v>
      </c>
      <c r="H372" s="18">
        <v>3</v>
      </c>
      <c r="I372" s="18" t="s">
        <v>54</v>
      </c>
      <c r="J372" s="18" t="s">
        <v>5202</v>
      </c>
      <c r="K372" s="18" t="s">
        <v>5203</v>
      </c>
      <c r="L372" s="18" t="s">
        <v>2214</v>
      </c>
      <c r="M372" s="18" t="s">
        <v>2215</v>
      </c>
      <c r="N372" s="60" t="s">
        <v>159</v>
      </c>
      <c r="O372" s="60" t="s">
        <v>2219</v>
      </c>
      <c r="P372" s="60">
        <v>2</v>
      </c>
      <c r="Q372" s="60" t="s">
        <v>101</v>
      </c>
      <c r="R372" s="60" t="s">
        <v>2127</v>
      </c>
    </row>
    <row r="373" spans="1:18" ht="14.25" customHeight="1" x14ac:dyDescent="0.2">
      <c r="A373" s="18" t="s">
        <v>2223</v>
      </c>
      <c r="B373" s="18">
        <v>1438</v>
      </c>
      <c r="C373" s="18">
        <v>1</v>
      </c>
      <c r="D373" s="18">
        <v>38.531506849315072</v>
      </c>
      <c r="E373" s="18">
        <v>185</v>
      </c>
      <c r="F373" s="18">
        <v>4</v>
      </c>
      <c r="G373" s="18">
        <v>2</v>
      </c>
      <c r="H373" s="18">
        <v>4</v>
      </c>
      <c r="I373" s="18" t="s">
        <v>2217</v>
      </c>
      <c r="J373" s="18" t="s">
        <v>2218</v>
      </c>
      <c r="K373" s="18" t="s">
        <v>2220</v>
      </c>
      <c r="L373" s="18" t="s">
        <v>2221</v>
      </c>
      <c r="M373" s="18" t="s">
        <v>2222</v>
      </c>
      <c r="N373" s="60" t="s">
        <v>196</v>
      </c>
      <c r="O373" s="60" t="s">
        <v>2226</v>
      </c>
      <c r="P373" s="60" t="s">
        <v>534</v>
      </c>
      <c r="Q373" s="60" t="s">
        <v>1127</v>
      </c>
      <c r="R373" s="60" t="s">
        <v>2230</v>
      </c>
    </row>
    <row r="374" spans="1:18" ht="14.25" customHeight="1" x14ac:dyDescent="0.2">
      <c r="A374" s="18" t="s">
        <v>2231</v>
      </c>
      <c r="B374" s="18">
        <v>8</v>
      </c>
      <c r="C374" s="18">
        <v>1</v>
      </c>
      <c r="D374" s="18">
        <v>61.526027397260272</v>
      </c>
      <c r="E374" s="18">
        <v>187</v>
      </c>
      <c r="F374" s="18">
        <v>4</v>
      </c>
      <c r="G374" s="18">
        <v>11</v>
      </c>
      <c r="H374" s="18">
        <v>8</v>
      </c>
      <c r="I374" s="18" t="s">
        <v>2224</v>
      </c>
      <c r="J374" s="18" t="s">
        <v>2225</v>
      </c>
      <c r="K374" s="18" t="s">
        <v>2227</v>
      </c>
      <c r="L374" s="18" t="s">
        <v>2228</v>
      </c>
      <c r="M374" s="18" t="s">
        <v>2229</v>
      </c>
      <c r="N374" s="60">
        <v>2</v>
      </c>
      <c r="O374" s="60" t="s">
        <v>108</v>
      </c>
      <c r="P374" s="60">
        <v>-999</v>
      </c>
      <c r="Q374" s="60" t="s">
        <v>2235</v>
      </c>
      <c r="R374" s="60">
        <v>6</v>
      </c>
    </row>
    <row r="375" spans="1:18" ht="14.25" customHeight="1" x14ac:dyDescent="0.2">
      <c r="A375" s="18" t="s">
        <v>2237</v>
      </c>
      <c r="B375" s="18">
        <v>1074</v>
      </c>
      <c r="C375" s="18">
        <v>0</v>
      </c>
      <c r="D375" s="18">
        <v>26.454794520547946</v>
      </c>
      <c r="E375" s="18">
        <v>185</v>
      </c>
      <c r="F375" s="18">
        <v>1</v>
      </c>
      <c r="G375" s="18">
        <v>1</v>
      </c>
      <c r="H375" s="18">
        <v>2</v>
      </c>
      <c r="I375" s="18" t="s">
        <v>2232</v>
      </c>
      <c r="J375" s="18" t="s">
        <v>2233</v>
      </c>
      <c r="K375" s="18" t="s">
        <v>185</v>
      </c>
      <c r="L375" s="18" t="s">
        <v>2234</v>
      </c>
      <c r="M375" s="18" t="s">
        <v>2236</v>
      </c>
      <c r="N375" s="60" t="s">
        <v>1091</v>
      </c>
      <c r="O375" s="60" t="s">
        <v>2240</v>
      </c>
      <c r="P375" s="60" t="s">
        <v>504</v>
      </c>
      <c r="Q375" s="60" t="s">
        <v>2243</v>
      </c>
      <c r="R375" s="60">
        <v>13</v>
      </c>
    </row>
    <row r="376" spans="1:18" ht="14.25" customHeight="1" x14ac:dyDescent="0.2">
      <c r="A376" s="18" t="s">
        <v>2245</v>
      </c>
      <c r="B376" s="18">
        <v>802</v>
      </c>
      <c r="C376" s="18">
        <v>1</v>
      </c>
      <c r="D376" s="18">
        <v>27.046575342465754</v>
      </c>
      <c r="E376" s="18">
        <v>185</v>
      </c>
      <c r="F376" s="18">
        <v>3</v>
      </c>
      <c r="G376" s="18">
        <v>4</v>
      </c>
      <c r="H376" s="18">
        <v>3</v>
      </c>
      <c r="I376" s="18" t="s">
        <v>2238</v>
      </c>
      <c r="J376" s="18" t="s">
        <v>2239</v>
      </c>
      <c r="K376" s="18" t="s">
        <v>2241</v>
      </c>
      <c r="L376" s="18" t="s">
        <v>2242</v>
      </c>
      <c r="M376" s="18" t="s">
        <v>2244</v>
      </c>
      <c r="N376" s="60">
        <v>-99</v>
      </c>
      <c r="O376" s="60">
        <v>-99</v>
      </c>
      <c r="P376" s="60">
        <v>-99</v>
      </c>
      <c r="Q376" s="60">
        <v>-99</v>
      </c>
      <c r="R376" s="60">
        <v>-99</v>
      </c>
    </row>
    <row r="377" spans="1:18" ht="14.25" customHeight="1" x14ac:dyDescent="0.2">
      <c r="A377" s="18" t="s">
        <v>2246</v>
      </c>
      <c r="B377" s="18">
        <v>944</v>
      </c>
      <c r="C377" s="18">
        <v>1</v>
      </c>
      <c r="D377" s="18">
        <v>62.098630136986301</v>
      </c>
      <c r="E377" s="18">
        <v>185</v>
      </c>
      <c r="F377" s="18">
        <v>4</v>
      </c>
      <c r="G377" s="18">
        <v>-99</v>
      </c>
      <c r="H377" s="18">
        <v>10</v>
      </c>
      <c r="I377" s="18" t="s">
        <v>54</v>
      </c>
      <c r="J377" s="18" t="s">
        <v>54</v>
      </c>
      <c r="K377" s="18" t="s">
        <v>54</v>
      </c>
      <c r="L377" s="18" t="s">
        <v>54</v>
      </c>
      <c r="M377" s="18" t="s">
        <v>54</v>
      </c>
      <c r="N377" s="60" t="s">
        <v>319</v>
      </c>
      <c r="O377" s="60" t="s">
        <v>426</v>
      </c>
      <c r="P377" s="60">
        <v>-99</v>
      </c>
      <c r="Q377" s="60" t="s">
        <v>101</v>
      </c>
      <c r="R377" s="60">
        <v>6</v>
      </c>
    </row>
    <row r="378" spans="1:18" ht="14.25" customHeight="1" x14ac:dyDescent="0.2">
      <c r="A378" s="18" t="s">
        <v>2251</v>
      </c>
      <c r="B378" s="18">
        <v>1477</v>
      </c>
      <c r="C378" s="18">
        <v>1</v>
      </c>
      <c r="D378" s="18">
        <v>32.849315068493148</v>
      </c>
      <c r="E378" s="18">
        <v>187</v>
      </c>
      <c r="F378" s="18">
        <v>4</v>
      </c>
      <c r="G378" s="18">
        <v>10</v>
      </c>
      <c r="H378" s="18">
        <v>2</v>
      </c>
      <c r="I378" s="18" t="s">
        <v>2247</v>
      </c>
      <c r="J378" s="18" t="s">
        <v>2248</v>
      </c>
      <c r="K378" s="18" t="s">
        <v>54</v>
      </c>
      <c r="L378" s="18" t="s">
        <v>2249</v>
      </c>
      <c r="M378" s="18" t="s">
        <v>2250</v>
      </c>
      <c r="N378" s="60">
        <v>6</v>
      </c>
      <c r="O378" s="60" t="s">
        <v>504</v>
      </c>
      <c r="P378" s="60" t="s">
        <v>655</v>
      </c>
      <c r="Q378" s="60" t="s">
        <v>2256</v>
      </c>
      <c r="R378" s="60">
        <v>8</v>
      </c>
    </row>
    <row r="379" spans="1:18" ht="14.25" customHeight="1" x14ac:dyDescent="0.2">
      <c r="A379" s="18" t="s">
        <v>2258</v>
      </c>
      <c r="B379" s="18">
        <v>377</v>
      </c>
      <c r="C379" s="18">
        <v>1</v>
      </c>
      <c r="D379" s="18">
        <v>22.621917808219177</v>
      </c>
      <c r="E379" s="18">
        <v>84</v>
      </c>
      <c r="F379" s="18">
        <v>1</v>
      </c>
      <c r="G379" s="18">
        <v>6</v>
      </c>
      <c r="H379" s="18">
        <v>2</v>
      </c>
      <c r="I379" s="18" t="s">
        <v>2252</v>
      </c>
      <c r="J379" s="18" t="s">
        <v>5204</v>
      </c>
      <c r="K379" s="18" t="s">
        <v>5205</v>
      </c>
      <c r="L379" s="18" t="s">
        <v>5206</v>
      </c>
      <c r="M379" s="18" t="s">
        <v>5207</v>
      </c>
      <c r="N379" s="60" t="s">
        <v>159</v>
      </c>
      <c r="O379" s="60" t="s">
        <v>204</v>
      </c>
      <c r="P379" s="60">
        <v>-999</v>
      </c>
      <c r="Q379" s="60" t="s">
        <v>101</v>
      </c>
      <c r="R379" s="60">
        <v>13</v>
      </c>
    </row>
    <row r="380" spans="1:18" ht="14.25" customHeight="1" x14ac:dyDescent="0.2">
      <c r="A380" s="18" t="s">
        <v>2262</v>
      </c>
      <c r="B380" s="18">
        <v>255</v>
      </c>
      <c r="C380" s="18">
        <v>1</v>
      </c>
      <c r="D380" s="18">
        <v>54.227397260273975</v>
      </c>
      <c r="E380" s="18">
        <v>67</v>
      </c>
      <c r="F380" s="18">
        <v>4</v>
      </c>
      <c r="G380" s="18">
        <v>3</v>
      </c>
      <c r="H380" s="18">
        <v>3</v>
      </c>
      <c r="I380" s="18" t="s">
        <v>2259</v>
      </c>
      <c r="J380" s="18" t="s">
        <v>2260</v>
      </c>
      <c r="K380" s="18" t="s">
        <v>242</v>
      </c>
      <c r="L380" s="18" t="s">
        <v>2261</v>
      </c>
      <c r="M380" s="18" t="s">
        <v>1862</v>
      </c>
      <c r="N380" s="60">
        <v>-999</v>
      </c>
      <c r="O380" s="60">
        <v>1</v>
      </c>
      <c r="P380" s="60">
        <v>2</v>
      </c>
      <c r="Q380" s="60" t="s">
        <v>101</v>
      </c>
      <c r="R380" s="60">
        <v>3</v>
      </c>
    </row>
    <row r="381" spans="1:18" ht="14.25" customHeight="1" x14ac:dyDescent="0.2">
      <c r="A381" s="18" t="s">
        <v>2268</v>
      </c>
      <c r="B381" s="18">
        <v>905</v>
      </c>
      <c r="C381" s="18">
        <v>0</v>
      </c>
      <c r="D381" s="18">
        <v>33.775342465753425</v>
      </c>
      <c r="E381" s="18">
        <v>185</v>
      </c>
      <c r="F381" s="18">
        <v>4</v>
      </c>
      <c r="G381" s="18">
        <v>4</v>
      </c>
      <c r="H381" s="18">
        <v>2</v>
      </c>
      <c r="I381" s="18" t="s">
        <v>2263</v>
      </c>
      <c r="J381" s="18" t="s">
        <v>2264</v>
      </c>
      <c r="K381" s="18" t="s">
        <v>2265</v>
      </c>
      <c r="L381" s="18" t="s">
        <v>2266</v>
      </c>
      <c r="M381" s="18" t="s">
        <v>2267</v>
      </c>
      <c r="N381" s="60">
        <v>0</v>
      </c>
      <c r="O381" s="60">
        <v>-999</v>
      </c>
      <c r="P381" s="60">
        <v>-999</v>
      </c>
      <c r="Q381" s="60">
        <v>2</v>
      </c>
      <c r="R381" s="60">
        <v>1</v>
      </c>
    </row>
    <row r="382" spans="1:18" ht="14.25" customHeight="1" x14ac:dyDescent="0.2">
      <c r="A382" s="18" t="s">
        <v>2274</v>
      </c>
      <c r="B382" s="18">
        <v>431</v>
      </c>
      <c r="C382" s="18">
        <v>1</v>
      </c>
      <c r="D382" s="18">
        <v>72.095890410958901</v>
      </c>
      <c r="E382" s="18">
        <v>67</v>
      </c>
      <c r="F382" s="18">
        <v>7</v>
      </c>
      <c r="G382" s="18">
        <v>3</v>
      </c>
      <c r="H382" s="18">
        <v>10</v>
      </c>
      <c r="I382" s="18" t="s">
        <v>2269</v>
      </c>
      <c r="J382" s="18" t="s">
        <v>2270</v>
      </c>
      <c r="K382" s="18" t="s">
        <v>2271</v>
      </c>
      <c r="L382" s="18" t="s">
        <v>5208</v>
      </c>
      <c r="M382" s="18" t="s">
        <v>5209</v>
      </c>
      <c r="N382" s="60">
        <v>-999</v>
      </c>
      <c r="O382" s="60"/>
      <c r="P382" s="60"/>
      <c r="Q382" s="60" t="s">
        <v>63</v>
      </c>
      <c r="R382" s="60" t="s">
        <v>633</v>
      </c>
    </row>
    <row r="383" spans="1:18" ht="14.25" customHeight="1" x14ac:dyDescent="0.2">
      <c r="A383" s="18" t="s">
        <v>2280</v>
      </c>
      <c r="B383" s="18">
        <v>459</v>
      </c>
      <c r="C383" s="18">
        <v>1</v>
      </c>
      <c r="D383" s="18">
        <v>78.186301369863017</v>
      </c>
      <c r="E383" s="18">
        <v>185</v>
      </c>
      <c r="F383" s="18">
        <v>7</v>
      </c>
      <c r="G383" s="18">
        <v>4</v>
      </c>
      <c r="H383" s="18">
        <v>10</v>
      </c>
      <c r="I383" s="18" t="s">
        <v>2275</v>
      </c>
      <c r="J383" s="18" t="s">
        <v>2276</v>
      </c>
      <c r="K383" s="18" t="s">
        <v>2277</v>
      </c>
      <c r="L383" s="18" t="s">
        <v>2278</v>
      </c>
      <c r="M383" s="18" t="s">
        <v>2279</v>
      </c>
      <c r="N383" s="60" t="s">
        <v>262</v>
      </c>
      <c r="O383" s="60">
        <v>-999</v>
      </c>
      <c r="P383" s="60">
        <v>2</v>
      </c>
      <c r="Q383" s="60" t="s">
        <v>101</v>
      </c>
      <c r="R383" s="60">
        <v>-99</v>
      </c>
    </row>
    <row r="384" spans="1:18" ht="14.25" customHeight="1" x14ac:dyDescent="0.2">
      <c r="A384" s="18" t="s">
        <v>2285</v>
      </c>
      <c r="B384" s="18">
        <v>1045</v>
      </c>
      <c r="C384" s="18">
        <v>1</v>
      </c>
      <c r="D384" s="18">
        <v>25.221917808219178</v>
      </c>
      <c r="E384" s="18">
        <v>84</v>
      </c>
      <c r="F384" s="18">
        <v>2</v>
      </c>
      <c r="G384" s="18">
        <v>12</v>
      </c>
      <c r="H384" s="18">
        <v>8</v>
      </c>
      <c r="I384" s="18" t="s">
        <v>2281</v>
      </c>
      <c r="J384" s="18" t="s">
        <v>5210</v>
      </c>
      <c r="K384" s="18" t="s">
        <v>5211</v>
      </c>
      <c r="L384" s="18" t="s">
        <v>5212</v>
      </c>
      <c r="M384" s="18" t="s">
        <v>54</v>
      </c>
      <c r="N384" s="60">
        <v>-99</v>
      </c>
      <c r="O384" s="60">
        <v>-99</v>
      </c>
      <c r="P384" s="60">
        <v>-99</v>
      </c>
      <c r="Q384" s="60">
        <v>-99</v>
      </c>
      <c r="R384" s="60">
        <v>-99</v>
      </c>
    </row>
    <row r="385" spans="1:18" ht="14.25" customHeight="1" x14ac:dyDescent="0.2">
      <c r="A385" s="18" t="s">
        <v>2286</v>
      </c>
      <c r="B385" s="18">
        <v>655</v>
      </c>
      <c r="C385" s="18">
        <v>0</v>
      </c>
      <c r="D385" s="18">
        <v>25.186301369863013</v>
      </c>
      <c r="E385" s="18">
        <v>79</v>
      </c>
      <c r="F385" s="18">
        <v>4</v>
      </c>
      <c r="G385" s="18">
        <v>2</v>
      </c>
      <c r="H385" s="18">
        <v>9</v>
      </c>
      <c r="I385" s="18" t="s">
        <v>54</v>
      </c>
      <c r="J385" s="18" t="s">
        <v>54</v>
      </c>
      <c r="K385" s="18" t="s">
        <v>54</v>
      </c>
      <c r="L385" s="18" t="s">
        <v>54</v>
      </c>
      <c r="M385" s="18" t="s">
        <v>54</v>
      </c>
      <c r="N385" s="60" t="s">
        <v>101</v>
      </c>
      <c r="O385" s="60">
        <v>1</v>
      </c>
      <c r="P385" s="60" t="s">
        <v>278</v>
      </c>
      <c r="Q385" s="60" t="s">
        <v>152</v>
      </c>
      <c r="R385" s="60">
        <v>6</v>
      </c>
    </row>
    <row r="386" spans="1:18" ht="14.25" customHeight="1" x14ac:dyDescent="0.2">
      <c r="A386" s="18" t="s">
        <v>2292</v>
      </c>
      <c r="B386" s="18">
        <v>2217</v>
      </c>
      <c r="C386" s="18">
        <v>1</v>
      </c>
      <c r="D386" s="18">
        <v>30.150684931506849</v>
      </c>
      <c r="E386" s="18">
        <v>185</v>
      </c>
      <c r="F386" s="18">
        <v>4</v>
      </c>
      <c r="G386" s="18">
        <v>4</v>
      </c>
      <c r="H386" s="18">
        <v>4</v>
      </c>
      <c r="I386" s="18" t="s">
        <v>2287</v>
      </c>
      <c r="J386" s="18" t="s">
        <v>2288</v>
      </c>
      <c r="K386" s="18" t="s">
        <v>2289</v>
      </c>
      <c r="L386" s="18" t="s">
        <v>2290</v>
      </c>
      <c r="M386" s="18" t="s">
        <v>2291</v>
      </c>
      <c r="N386" s="60" t="s">
        <v>80</v>
      </c>
      <c r="O386" s="60" t="s">
        <v>2295</v>
      </c>
      <c r="P386" s="60" t="s">
        <v>108</v>
      </c>
      <c r="Q386" s="60" t="s">
        <v>2298</v>
      </c>
      <c r="R386" s="60">
        <v>13</v>
      </c>
    </row>
    <row r="387" spans="1:18" ht="14.25" customHeight="1" x14ac:dyDescent="0.2">
      <c r="A387" s="18" t="s">
        <v>2300</v>
      </c>
      <c r="B387" s="18">
        <v>251</v>
      </c>
      <c r="C387" s="18">
        <v>1</v>
      </c>
      <c r="D387" s="18">
        <v>57.235616438356168</v>
      </c>
      <c r="E387" s="18">
        <v>185</v>
      </c>
      <c r="F387" s="18">
        <v>4</v>
      </c>
      <c r="G387" s="18">
        <v>5</v>
      </c>
      <c r="H387" s="18">
        <v>10</v>
      </c>
      <c r="I387" s="18" t="s">
        <v>2293</v>
      </c>
      <c r="J387" s="18" t="s">
        <v>2294</v>
      </c>
      <c r="K387" s="18" t="s">
        <v>2296</v>
      </c>
      <c r="L387" s="18" t="s">
        <v>2297</v>
      </c>
      <c r="M387" s="18" t="s">
        <v>2299</v>
      </c>
      <c r="N387" s="60">
        <v>-99</v>
      </c>
      <c r="O387" s="60" t="s">
        <v>2302</v>
      </c>
      <c r="P387" s="60">
        <v>-99</v>
      </c>
      <c r="Q387" s="60">
        <v>-99</v>
      </c>
      <c r="R387" s="60">
        <v>-9999</v>
      </c>
    </row>
    <row r="388" spans="1:18" ht="14.25" customHeight="1" x14ac:dyDescent="0.2">
      <c r="A388" s="18" t="s">
        <v>2303</v>
      </c>
      <c r="B388" s="18">
        <v>1164</v>
      </c>
      <c r="C388" s="18">
        <v>1</v>
      </c>
      <c r="D388" s="18">
        <v>54.421917808219177</v>
      </c>
      <c r="E388" s="18">
        <v>187</v>
      </c>
      <c r="F388" s="18">
        <v>4</v>
      </c>
      <c r="G388" s="18">
        <v>4</v>
      </c>
      <c r="H388" s="18">
        <v>10</v>
      </c>
      <c r="I388" s="18" t="s">
        <v>54</v>
      </c>
      <c r="J388" s="18" t="s">
        <v>2301</v>
      </c>
      <c r="K388" s="18" t="s">
        <v>54</v>
      </c>
      <c r="L388" s="18" t="s">
        <v>54</v>
      </c>
      <c r="M388" s="18" t="s">
        <v>54</v>
      </c>
      <c r="N388" s="60" t="s">
        <v>1363</v>
      </c>
      <c r="O388" s="60" t="s">
        <v>2306</v>
      </c>
      <c r="P388" s="60" t="s">
        <v>399</v>
      </c>
      <c r="Q388" s="60">
        <v>1</v>
      </c>
      <c r="R388" s="60" t="s">
        <v>2310</v>
      </c>
    </row>
    <row r="389" spans="1:18" ht="14.25" customHeight="1" x14ac:dyDescent="0.2">
      <c r="A389" s="18" t="s">
        <v>2311</v>
      </c>
      <c r="B389" s="18">
        <v>1786</v>
      </c>
      <c r="C389" s="18">
        <v>1</v>
      </c>
      <c r="D389" s="18">
        <v>32.054794520547944</v>
      </c>
      <c r="E389" s="18">
        <v>185</v>
      </c>
      <c r="F389" s="18">
        <v>3</v>
      </c>
      <c r="G389" s="18">
        <v>3</v>
      </c>
      <c r="H389" s="18">
        <v>4</v>
      </c>
      <c r="I389" s="18" t="s">
        <v>2304</v>
      </c>
      <c r="J389" s="18" t="s">
        <v>2305</v>
      </c>
      <c r="K389" s="18" t="s">
        <v>2307</v>
      </c>
      <c r="L389" s="18" t="s">
        <v>2308</v>
      </c>
      <c r="M389" s="18" t="s">
        <v>2309</v>
      </c>
      <c r="N389" s="60" t="s">
        <v>2313</v>
      </c>
      <c r="O389" s="60" t="s">
        <v>2315</v>
      </c>
      <c r="P389" s="60">
        <v>2</v>
      </c>
      <c r="Q389" s="60">
        <v>2</v>
      </c>
      <c r="R389" s="60" t="s">
        <v>142</v>
      </c>
    </row>
    <row r="390" spans="1:18" ht="14.25" customHeight="1" x14ac:dyDescent="0.2">
      <c r="A390" s="18" t="s">
        <v>2319</v>
      </c>
      <c r="B390" s="18">
        <v>1450</v>
      </c>
      <c r="C390" s="18">
        <v>0</v>
      </c>
      <c r="D390" s="18">
        <v>41.161643835616438</v>
      </c>
      <c r="E390" s="18">
        <v>65</v>
      </c>
      <c r="F390" s="18">
        <v>11</v>
      </c>
      <c r="G390" s="18">
        <v>4</v>
      </c>
      <c r="H390" s="18">
        <v>1</v>
      </c>
      <c r="I390" s="18" t="s">
        <v>2312</v>
      </c>
      <c r="J390" s="18" t="s">
        <v>5213</v>
      </c>
      <c r="K390" s="18" t="s">
        <v>5214</v>
      </c>
      <c r="L390" s="18" t="s">
        <v>5215</v>
      </c>
      <c r="M390" s="18" t="s">
        <v>5216</v>
      </c>
      <c r="N390" s="60">
        <v>7</v>
      </c>
      <c r="O390" s="60" t="s">
        <v>108</v>
      </c>
      <c r="P390" s="60">
        <v>2</v>
      </c>
      <c r="Q390" s="60">
        <v>3</v>
      </c>
      <c r="R390" s="60">
        <v>7</v>
      </c>
    </row>
    <row r="391" spans="1:18" ht="14.25" customHeight="1" x14ac:dyDescent="0.2">
      <c r="A391" s="18" t="s">
        <v>2325</v>
      </c>
      <c r="B391" s="18">
        <v>755</v>
      </c>
      <c r="C391" s="18">
        <v>1</v>
      </c>
      <c r="D391" s="18">
        <v>61.660273972602738</v>
      </c>
      <c r="E391" s="18">
        <v>123</v>
      </c>
      <c r="F391" s="18">
        <v>6</v>
      </c>
      <c r="G391" s="18">
        <v>12</v>
      </c>
      <c r="H391" s="18">
        <v>2</v>
      </c>
      <c r="I391" s="18" t="s">
        <v>2320</v>
      </c>
      <c r="J391" s="18" t="s">
        <v>2321</v>
      </c>
      <c r="K391" s="18" t="s">
        <v>2322</v>
      </c>
      <c r="L391" s="18" t="s">
        <v>2323</v>
      </c>
      <c r="M391" s="18" t="s">
        <v>2324</v>
      </c>
      <c r="N391" s="60">
        <v>-99</v>
      </c>
      <c r="O391" s="60">
        <v>2</v>
      </c>
      <c r="P391" s="60">
        <v>-99</v>
      </c>
      <c r="Q391" s="60" t="s">
        <v>101</v>
      </c>
      <c r="R391" s="60">
        <v>-99</v>
      </c>
    </row>
    <row r="392" spans="1:18" ht="14.25" customHeight="1" x14ac:dyDescent="0.2">
      <c r="A392" s="18" t="s">
        <v>2328</v>
      </c>
      <c r="B392" s="18">
        <v>1219</v>
      </c>
      <c r="C392" s="18">
        <v>1</v>
      </c>
      <c r="D392" s="18">
        <v>32.210958904109589</v>
      </c>
      <c r="E392" s="18">
        <v>65</v>
      </c>
      <c r="F392" s="18">
        <v>3</v>
      </c>
      <c r="G392" s="18">
        <v>5</v>
      </c>
      <c r="H392" s="18">
        <v>3</v>
      </c>
      <c r="I392" s="18" t="s">
        <v>54</v>
      </c>
      <c r="J392" s="18" t="s">
        <v>5217</v>
      </c>
      <c r="K392" s="18" t="s">
        <v>54</v>
      </c>
      <c r="L392" s="18" t="s">
        <v>2327</v>
      </c>
      <c r="M392" s="18" t="s">
        <v>54</v>
      </c>
      <c r="N392" s="60">
        <v>-99</v>
      </c>
      <c r="O392" s="60" t="s">
        <v>2330</v>
      </c>
      <c r="P392" s="60">
        <v>2</v>
      </c>
      <c r="Q392" s="60" t="s">
        <v>1719</v>
      </c>
      <c r="R392" s="60">
        <v>6</v>
      </c>
    </row>
    <row r="393" spans="1:18" ht="14.25" customHeight="1" x14ac:dyDescent="0.2">
      <c r="A393" s="18" t="s">
        <v>2334</v>
      </c>
      <c r="B393" s="18">
        <v>871</v>
      </c>
      <c r="C393" s="18">
        <v>1</v>
      </c>
      <c r="D393" s="18">
        <v>37.257534246575339</v>
      </c>
      <c r="E393" s="18">
        <v>185</v>
      </c>
      <c r="F393" s="18">
        <v>4</v>
      </c>
      <c r="G393" s="18">
        <v>2</v>
      </c>
      <c r="H393" s="18">
        <v>1</v>
      </c>
      <c r="I393" s="18" t="s">
        <v>54</v>
      </c>
      <c r="J393" s="18" t="s">
        <v>2329</v>
      </c>
      <c r="K393" s="18" t="s">
        <v>2331</v>
      </c>
      <c r="L393" s="18" t="s">
        <v>2332</v>
      </c>
      <c r="M393" s="18" t="s">
        <v>2333</v>
      </c>
      <c r="N393" s="60" t="s">
        <v>2336</v>
      </c>
      <c r="O393" s="60" t="s">
        <v>2339</v>
      </c>
      <c r="P393" s="60" t="s">
        <v>2047</v>
      </c>
      <c r="Q393" s="60">
        <v>2</v>
      </c>
      <c r="R393" s="60" t="s">
        <v>101</v>
      </c>
    </row>
    <row r="394" spans="1:18" ht="14.25" customHeight="1" x14ac:dyDescent="0.2">
      <c r="A394" s="18" t="s">
        <v>2343</v>
      </c>
      <c r="B394" s="18">
        <v>563</v>
      </c>
      <c r="C394" s="18">
        <v>2</v>
      </c>
      <c r="D394" s="18">
        <v>45.019178082191779</v>
      </c>
      <c r="E394" s="18">
        <v>187</v>
      </c>
      <c r="F394" s="18">
        <v>4</v>
      </c>
      <c r="G394" s="18">
        <v>11</v>
      </c>
      <c r="H394" s="18">
        <v>10</v>
      </c>
      <c r="I394" s="18" t="s">
        <v>2335</v>
      </c>
      <c r="J394" s="18" t="s">
        <v>2338</v>
      </c>
      <c r="K394" s="18" t="s">
        <v>2340</v>
      </c>
      <c r="L394" s="18" t="s">
        <v>2341</v>
      </c>
      <c r="M394" s="18" t="s">
        <v>2342</v>
      </c>
      <c r="N394" s="60" t="s">
        <v>2337</v>
      </c>
      <c r="O394" s="60" t="s">
        <v>2346</v>
      </c>
      <c r="P394" s="60" t="s">
        <v>2348</v>
      </c>
      <c r="Q394" s="60">
        <v>12</v>
      </c>
      <c r="R394" s="60">
        <v>6</v>
      </c>
    </row>
    <row r="395" spans="1:18" ht="14.25" customHeight="1" x14ac:dyDescent="0.2">
      <c r="A395" s="18" t="s">
        <v>2351</v>
      </c>
      <c r="B395" s="18">
        <v>797</v>
      </c>
      <c r="C395" s="18">
        <v>0</v>
      </c>
      <c r="D395" s="18">
        <v>42.38356164383562</v>
      </c>
      <c r="E395" s="18">
        <v>86</v>
      </c>
      <c r="F395" s="18">
        <v>3</v>
      </c>
      <c r="G395" s="18">
        <v>6</v>
      </c>
      <c r="H395" s="18">
        <v>5</v>
      </c>
      <c r="I395" s="18" t="s">
        <v>2344</v>
      </c>
      <c r="J395" s="18" t="s">
        <v>2345</v>
      </c>
      <c r="K395" s="18" t="s">
        <v>2347</v>
      </c>
      <c r="L395" s="18" t="s">
        <v>2349</v>
      </c>
      <c r="M395" s="18" t="s">
        <v>2350</v>
      </c>
      <c r="N395" s="60" t="s">
        <v>101</v>
      </c>
      <c r="O395" s="60" t="s">
        <v>511</v>
      </c>
      <c r="P395" s="60">
        <v>-99</v>
      </c>
      <c r="Q395" s="60">
        <v>-99</v>
      </c>
      <c r="R395" s="60" t="s">
        <v>1127</v>
      </c>
    </row>
    <row r="396" spans="1:18" ht="14.25" customHeight="1" x14ac:dyDescent="0.2">
      <c r="A396" s="18" t="s">
        <v>2355</v>
      </c>
      <c r="B396" s="18">
        <v>491</v>
      </c>
      <c r="C396" s="18">
        <v>0</v>
      </c>
      <c r="D396" s="18">
        <v>38.326027397260276</v>
      </c>
      <c r="E396" s="18">
        <v>187</v>
      </c>
      <c r="F396" s="18">
        <v>4</v>
      </c>
      <c r="G396" s="18">
        <v>11</v>
      </c>
      <c r="H396" s="18">
        <v>11</v>
      </c>
      <c r="I396" s="18" t="s">
        <v>2352</v>
      </c>
      <c r="J396" s="18" t="s">
        <v>2353</v>
      </c>
      <c r="K396" s="18" t="s">
        <v>54</v>
      </c>
      <c r="L396" s="18" t="s">
        <v>54</v>
      </c>
      <c r="M396" s="18" t="s">
        <v>2354</v>
      </c>
      <c r="N396" s="60">
        <v>-999</v>
      </c>
      <c r="O396" s="60"/>
      <c r="P396" s="60"/>
      <c r="Q396" s="60">
        <v>10</v>
      </c>
      <c r="R396" s="60">
        <v>7</v>
      </c>
    </row>
    <row r="397" spans="1:18" ht="14.25" customHeight="1" x14ac:dyDescent="0.2">
      <c r="A397" s="18" t="s">
        <v>2359</v>
      </c>
      <c r="B397" s="18">
        <v>790</v>
      </c>
      <c r="C397" s="18">
        <v>1</v>
      </c>
      <c r="D397" s="18">
        <v>62.824657534246576</v>
      </c>
      <c r="E397" s="18">
        <v>185</v>
      </c>
      <c r="F397" s="18">
        <v>3</v>
      </c>
      <c r="G397" s="18">
        <v>6</v>
      </c>
      <c r="H397" s="18">
        <v>10</v>
      </c>
      <c r="I397" s="18" t="s">
        <v>622</v>
      </c>
      <c r="J397" s="18" t="s">
        <v>2356</v>
      </c>
      <c r="K397" s="18" t="s">
        <v>242</v>
      </c>
      <c r="L397" s="18" t="s">
        <v>2357</v>
      </c>
      <c r="M397" s="18" t="s">
        <v>2358</v>
      </c>
      <c r="N397" s="60">
        <v>-99</v>
      </c>
      <c r="O397" s="60" t="s">
        <v>125</v>
      </c>
      <c r="P397" s="60">
        <v>-99</v>
      </c>
      <c r="Q397" s="60">
        <v>-99</v>
      </c>
      <c r="R397" s="60">
        <v>-99</v>
      </c>
    </row>
    <row r="398" spans="1:18" ht="14.25" customHeight="1" x14ac:dyDescent="0.2">
      <c r="A398" s="18" t="s">
        <v>2361</v>
      </c>
      <c r="B398" s="18">
        <v>785</v>
      </c>
      <c r="C398" s="18">
        <v>1</v>
      </c>
      <c r="D398" s="18">
        <v>25.980821917808218</v>
      </c>
      <c r="E398" s="18">
        <v>137</v>
      </c>
      <c r="F398" s="18">
        <v>3</v>
      </c>
      <c r="G398" s="18">
        <v>2</v>
      </c>
      <c r="H398" s="18">
        <v>3</v>
      </c>
      <c r="I398" s="18" t="s">
        <v>54</v>
      </c>
      <c r="J398" s="18" t="s">
        <v>2360</v>
      </c>
      <c r="K398" s="18" t="s">
        <v>54</v>
      </c>
      <c r="L398" s="18" t="s">
        <v>54</v>
      </c>
      <c r="M398" s="18" t="s">
        <v>54</v>
      </c>
      <c r="N398" s="60">
        <v>-99</v>
      </c>
      <c r="O398" s="60">
        <v>-99</v>
      </c>
      <c r="P398" s="60">
        <v>-99</v>
      </c>
      <c r="Q398" s="60">
        <v>-99</v>
      </c>
      <c r="R398" s="60">
        <v>-99</v>
      </c>
    </row>
    <row r="399" spans="1:18" ht="14.25" customHeight="1" x14ac:dyDescent="0.2">
      <c r="A399" s="18" t="s">
        <v>2362</v>
      </c>
      <c r="B399" s="18">
        <v>543</v>
      </c>
      <c r="C399" s="18">
        <v>1</v>
      </c>
      <c r="D399" s="18">
        <v>26.608219178082191</v>
      </c>
      <c r="E399" s="18">
        <v>185</v>
      </c>
      <c r="F399" s="18">
        <v>4</v>
      </c>
      <c r="G399" s="18">
        <v>7</v>
      </c>
      <c r="H399" s="18">
        <v>11</v>
      </c>
      <c r="I399" s="18" t="s">
        <v>54</v>
      </c>
      <c r="J399" s="18" t="s">
        <v>54</v>
      </c>
      <c r="K399" s="18" t="s">
        <v>54</v>
      </c>
      <c r="L399" s="18" t="s">
        <v>54</v>
      </c>
      <c r="M399" s="18" t="s">
        <v>54</v>
      </c>
      <c r="N399" s="60" t="s">
        <v>159</v>
      </c>
      <c r="O399" s="60" t="s">
        <v>1053</v>
      </c>
      <c r="P399" s="60">
        <v>3</v>
      </c>
      <c r="Q399" s="60" t="s">
        <v>101</v>
      </c>
      <c r="R399" s="60">
        <v>8</v>
      </c>
    </row>
    <row r="400" spans="1:18" ht="14.25" customHeight="1" x14ac:dyDescent="0.2">
      <c r="A400" s="18" t="s">
        <v>2368</v>
      </c>
      <c r="B400" s="18">
        <v>1711</v>
      </c>
      <c r="C400" s="18">
        <v>1</v>
      </c>
      <c r="D400" s="18">
        <v>45.161643835616438</v>
      </c>
      <c r="E400" s="18">
        <v>185</v>
      </c>
      <c r="F400" s="18">
        <v>4</v>
      </c>
      <c r="G400" s="18">
        <v>6</v>
      </c>
      <c r="H400" s="18">
        <v>3</v>
      </c>
      <c r="I400" s="18" t="s">
        <v>2363</v>
      </c>
      <c r="J400" s="18" t="s">
        <v>2364</v>
      </c>
      <c r="K400" s="18" t="s">
        <v>2365</v>
      </c>
      <c r="L400" s="18" t="s">
        <v>2366</v>
      </c>
      <c r="M400" s="18" t="s">
        <v>2367</v>
      </c>
      <c r="N400" s="60" t="s">
        <v>2370</v>
      </c>
      <c r="O400" s="60" t="s">
        <v>2372</v>
      </c>
      <c r="P400" s="60">
        <v>2</v>
      </c>
      <c r="Q400" s="60">
        <v>-999</v>
      </c>
      <c r="R400" s="60">
        <v>7</v>
      </c>
    </row>
    <row r="401" spans="1:18" ht="14.25" customHeight="1" x14ac:dyDescent="0.2">
      <c r="A401" s="18" t="s">
        <v>2375</v>
      </c>
      <c r="B401" s="18">
        <v>951</v>
      </c>
      <c r="C401" s="18">
        <v>1</v>
      </c>
      <c r="D401" s="18">
        <v>49.668493150684931</v>
      </c>
      <c r="E401" s="18">
        <v>187</v>
      </c>
      <c r="F401" s="18">
        <v>4</v>
      </c>
      <c r="G401" s="18">
        <v>12</v>
      </c>
      <c r="H401" s="18">
        <v>10</v>
      </c>
      <c r="I401" s="18" t="s">
        <v>2369</v>
      </c>
      <c r="J401" s="18" t="s">
        <v>2371</v>
      </c>
      <c r="K401" s="18" t="s">
        <v>2373</v>
      </c>
      <c r="L401" s="18" t="s">
        <v>513</v>
      </c>
      <c r="M401" s="18" t="s">
        <v>2374</v>
      </c>
      <c r="N401" s="60">
        <v>-99</v>
      </c>
      <c r="O401" s="60">
        <v>-99</v>
      </c>
      <c r="P401" s="60">
        <v>-99</v>
      </c>
      <c r="Q401" s="60">
        <v>-99</v>
      </c>
      <c r="R401" s="60">
        <v>-99</v>
      </c>
    </row>
    <row r="402" spans="1:18" ht="14.25" customHeight="1" x14ac:dyDescent="0.2">
      <c r="A402" s="18" t="s">
        <v>2376</v>
      </c>
      <c r="B402" s="18">
        <v>210</v>
      </c>
      <c r="C402" s="18">
        <v>1</v>
      </c>
      <c r="D402" s="18">
        <v>25.008219178082193</v>
      </c>
      <c r="E402" s="18">
        <v>84</v>
      </c>
      <c r="F402" s="18">
        <v>1</v>
      </c>
      <c r="G402" s="18">
        <v>-99</v>
      </c>
      <c r="H402" s="18">
        <v>10</v>
      </c>
      <c r="I402" s="18" t="s">
        <v>54</v>
      </c>
      <c r="J402" s="18" t="s">
        <v>54</v>
      </c>
      <c r="K402" s="18" t="s">
        <v>54</v>
      </c>
      <c r="L402" s="18" t="s">
        <v>54</v>
      </c>
      <c r="M402" s="18" t="s">
        <v>54</v>
      </c>
      <c r="N402" s="60" t="s">
        <v>319</v>
      </c>
      <c r="O402" s="60" t="s">
        <v>125</v>
      </c>
      <c r="P402" s="60">
        <v>2</v>
      </c>
      <c r="Q402" s="60">
        <v>8</v>
      </c>
      <c r="R402" s="60">
        <v>13</v>
      </c>
    </row>
    <row r="403" spans="1:18" ht="14.25" customHeight="1" x14ac:dyDescent="0.2">
      <c r="A403" s="18" t="s">
        <v>2381</v>
      </c>
      <c r="B403" s="18">
        <v>3355</v>
      </c>
      <c r="C403" s="18">
        <v>1</v>
      </c>
      <c r="D403" s="18">
        <v>25.67945205479452</v>
      </c>
      <c r="E403" s="18">
        <v>137</v>
      </c>
      <c r="F403" s="18">
        <v>4</v>
      </c>
      <c r="G403" s="18">
        <v>2</v>
      </c>
      <c r="H403" s="18">
        <v>4</v>
      </c>
      <c r="I403" s="18" t="s">
        <v>2377</v>
      </c>
      <c r="J403" s="18" t="s">
        <v>2378</v>
      </c>
      <c r="K403" s="18" t="s">
        <v>2379</v>
      </c>
      <c r="L403" s="18" t="s">
        <v>2380</v>
      </c>
      <c r="M403" s="18" t="s">
        <v>860</v>
      </c>
      <c r="N403" s="60">
        <v>2</v>
      </c>
      <c r="O403" s="60" t="s">
        <v>125</v>
      </c>
      <c r="P403" s="60"/>
      <c r="Q403" s="60" t="s">
        <v>649</v>
      </c>
      <c r="R403" s="60">
        <v>8</v>
      </c>
    </row>
    <row r="404" spans="1:18" ht="14.25" customHeight="1" x14ac:dyDescent="0.2">
      <c r="A404" s="18" t="s">
        <v>2388</v>
      </c>
      <c r="B404" s="18">
        <v>15</v>
      </c>
      <c r="C404" s="18">
        <v>1</v>
      </c>
      <c r="D404" s="18">
        <v>35.164383561643838</v>
      </c>
      <c r="E404" s="18">
        <v>128</v>
      </c>
      <c r="F404" s="18">
        <v>4</v>
      </c>
      <c r="G404" s="18">
        <v>6</v>
      </c>
      <c r="H404" s="18">
        <v>8</v>
      </c>
      <c r="I404" s="18" t="s">
        <v>2382</v>
      </c>
      <c r="J404" s="18" t="s">
        <v>2383</v>
      </c>
      <c r="K404" s="18" t="s">
        <v>242</v>
      </c>
      <c r="L404" s="18" t="s">
        <v>2384</v>
      </c>
      <c r="M404" s="18" t="s">
        <v>2385</v>
      </c>
      <c r="N404" s="60">
        <v>-99</v>
      </c>
      <c r="O404" s="60">
        <v>-99</v>
      </c>
      <c r="P404" s="60">
        <v>-99</v>
      </c>
      <c r="Q404" s="60">
        <v>-99</v>
      </c>
      <c r="R404" s="60">
        <v>-99</v>
      </c>
    </row>
    <row r="405" spans="1:18" ht="14.25" customHeight="1" x14ac:dyDescent="0.2">
      <c r="A405" s="18" t="s">
        <v>2389</v>
      </c>
      <c r="B405" s="18">
        <v>811</v>
      </c>
      <c r="C405" s="18">
        <v>1</v>
      </c>
      <c r="D405" s="18">
        <v>38.580821917808223</v>
      </c>
      <c r="E405" s="18">
        <v>185</v>
      </c>
      <c r="F405" s="18">
        <v>4</v>
      </c>
      <c r="G405" s="18">
        <v>6</v>
      </c>
      <c r="H405" s="18">
        <v>10</v>
      </c>
      <c r="I405" s="18" t="s">
        <v>54</v>
      </c>
      <c r="J405" s="18" t="s">
        <v>54</v>
      </c>
      <c r="K405" s="18" t="s">
        <v>54</v>
      </c>
      <c r="L405" s="18" t="s">
        <v>54</v>
      </c>
      <c r="M405" s="18" t="s">
        <v>54</v>
      </c>
      <c r="N405" s="60" t="s">
        <v>101</v>
      </c>
      <c r="O405" s="60" t="s">
        <v>426</v>
      </c>
      <c r="P405" s="60">
        <v>-999</v>
      </c>
      <c r="Q405" s="60" t="s">
        <v>101</v>
      </c>
      <c r="R405" s="60">
        <v>12</v>
      </c>
    </row>
    <row r="406" spans="1:18" ht="14.25" customHeight="1" x14ac:dyDescent="0.2">
      <c r="A406" s="18" t="s">
        <v>2394</v>
      </c>
      <c r="B406" s="18">
        <v>784</v>
      </c>
      <c r="C406" s="18">
        <v>1</v>
      </c>
      <c r="D406" s="18">
        <v>29.87945205479452</v>
      </c>
      <c r="E406" s="18">
        <v>185</v>
      </c>
      <c r="F406" s="18">
        <v>3</v>
      </c>
      <c r="G406" s="18">
        <v>9</v>
      </c>
      <c r="H406" s="18">
        <v>5</v>
      </c>
      <c r="I406" s="18" t="s">
        <v>2390</v>
      </c>
      <c r="J406" s="18" t="s">
        <v>2391</v>
      </c>
      <c r="K406" s="18" t="s">
        <v>284</v>
      </c>
      <c r="L406" s="18" t="s">
        <v>2392</v>
      </c>
      <c r="M406" s="18" t="s">
        <v>2393</v>
      </c>
      <c r="N406" s="60" t="s">
        <v>2396</v>
      </c>
      <c r="O406" s="60">
        <v>-999</v>
      </c>
      <c r="P406" s="60">
        <v>-999</v>
      </c>
      <c r="Q406" s="60" t="s">
        <v>1127</v>
      </c>
      <c r="R406" s="60" t="s">
        <v>787</v>
      </c>
    </row>
    <row r="407" spans="1:18" ht="14.25" customHeight="1" x14ac:dyDescent="0.2">
      <c r="A407" s="18" t="s">
        <v>2401</v>
      </c>
      <c r="B407" s="18">
        <v>582</v>
      </c>
      <c r="C407" s="18">
        <v>1</v>
      </c>
      <c r="D407" s="18">
        <v>51.832876712328769</v>
      </c>
      <c r="E407" s="18">
        <v>75</v>
      </c>
      <c r="F407" s="18">
        <v>11</v>
      </c>
      <c r="G407" s="18">
        <v>1</v>
      </c>
      <c r="H407" s="18">
        <v>11</v>
      </c>
      <c r="I407" s="18" t="s">
        <v>2395</v>
      </c>
      <c r="J407" s="18" t="s">
        <v>2397</v>
      </c>
      <c r="K407" s="18" t="s">
        <v>2398</v>
      </c>
      <c r="L407" s="18" t="s">
        <v>5218</v>
      </c>
      <c r="M407" s="18" t="s">
        <v>5219</v>
      </c>
      <c r="N407" s="60" t="s">
        <v>1075</v>
      </c>
      <c r="O407" s="60" t="s">
        <v>166</v>
      </c>
      <c r="P407" s="60">
        <v>-999</v>
      </c>
      <c r="Q407" s="60" t="s">
        <v>101</v>
      </c>
      <c r="R407" s="60">
        <v>8</v>
      </c>
    </row>
    <row r="408" spans="1:18" ht="14.25" customHeight="1" x14ac:dyDescent="0.2">
      <c r="A408" s="18" t="s">
        <v>2407</v>
      </c>
      <c r="B408" s="18">
        <v>234</v>
      </c>
      <c r="C408" s="18">
        <v>1</v>
      </c>
      <c r="D408" s="18">
        <v>30.446575342465753</v>
      </c>
      <c r="E408" s="18">
        <v>84</v>
      </c>
      <c r="F408" s="18">
        <v>5</v>
      </c>
      <c r="G408" s="18">
        <v>1</v>
      </c>
      <c r="H408" s="18">
        <v>2</v>
      </c>
      <c r="I408" s="18" t="s">
        <v>2402</v>
      </c>
      <c r="J408" s="18" t="s">
        <v>5220</v>
      </c>
      <c r="K408" s="18" t="s">
        <v>2404</v>
      </c>
      <c r="L408" s="18" t="s">
        <v>5221</v>
      </c>
      <c r="M408" s="18" t="s">
        <v>5222</v>
      </c>
      <c r="N408" s="60">
        <v>-99</v>
      </c>
      <c r="O408" s="60">
        <v>-99</v>
      </c>
      <c r="P408" s="60">
        <v>-99</v>
      </c>
      <c r="Q408" s="60">
        <v>-99</v>
      </c>
      <c r="R408" s="60">
        <v>-99</v>
      </c>
    </row>
    <row r="409" spans="1:18" ht="14.25" customHeight="1" x14ac:dyDescent="0.2">
      <c r="A409" s="18" t="s">
        <v>2408</v>
      </c>
      <c r="B409" s="18">
        <v>1670</v>
      </c>
      <c r="C409" s="18">
        <v>1</v>
      </c>
      <c r="D409" s="18">
        <v>49.613698630136987</v>
      </c>
      <c r="E409" s="18">
        <v>169</v>
      </c>
      <c r="F409" s="18">
        <v>4</v>
      </c>
      <c r="G409" s="18">
        <v>12</v>
      </c>
      <c r="H409" s="18">
        <v>7</v>
      </c>
      <c r="N409" s="60">
        <v>-999</v>
      </c>
      <c r="O409" s="60" t="s">
        <v>2411</v>
      </c>
      <c r="P409" s="60">
        <v>2</v>
      </c>
      <c r="Q409" s="60" t="s">
        <v>1127</v>
      </c>
      <c r="R409" s="60" t="s">
        <v>724</v>
      </c>
    </row>
    <row r="410" spans="1:18" ht="14.25" customHeight="1" x14ac:dyDescent="0.2">
      <c r="A410" s="18" t="s">
        <v>2415</v>
      </c>
      <c r="B410" s="18">
        <v>294</v>
      </c>
      <c r="C410" s="18">
        <v>1</v>
      </c>
      <c r="D410" s="18">
        <v>44.668493150684931</v>
      </c>
      <c r="E410" s="18">
        <v>185</v>
      </c>
      <c r="F410" s="18">
        <v>4</v>
      </c>
      <c r="G410" s="18">
        <v>5</v>
      </c>
      <c r="H410" s="18">
        <v>5</v>
      </c>
      <c r="I410" s="18" t="s">
        <v>2409</v>
      </c>
      <c r="J410" s="18" t="s">
        <v>2410</v>
      </c>
      <c r="K410" s="18" t="s">
        <v>2412</v>
      </c>
      <c r="L410" s="18" t="s">
        <v>2413</v>
      </c>
      <c r="M410" s="18" t="s">
        <v>2414</v>
      </c>
      <c r="N410" s="60">
        <v>-99</v>
      </c>
      <c r="O410" s="60">
        <v>-99</v>
      </c>
      <c r="P410" s="60">
        <v>-99</v>
      </c>
      <c r="Q410" s="60">
        <v>-99</v>
      </c>
      <c r="R410" s="60">
        <v>-99</v>
      </c>
    </row>
    <row r="411" spans="1:18" ht="14.25" customHeight="1" x14ac:dyDescent="0.2">
      <c r="A411" s="18" t="s">
        <v>2416</v>
      </c>
      <c r="B411" s="18">
        <v>673</v>
      </c>
      <c r="C411" s="18">
        <v>0</v>
      </c>
      <c r="D411" s="18">
        <v>36.863013698630134</v>
      </c>
      <c r="E411" s="18">
        <v>25</v>
      </c>
      <c r="F411" s="18">
        <v>4</v>
      </c>
      <c r="G411" s="18">
        <v>4</v>
      </c>
      <c r="H411" s="18">
        <v>11</v>
      </c>
      <c r="I411" s="18" t="s">
        <v>54</v>
      </c>
      <c r="J411" s="18" t="s">
        <v>54</v>
      </c>
      <c r="K411" s="18" t="s">
        <v>54</v>
      </c>
      <c r="L411" s="18" t="s">
        <v>54</v>
      </c>
      <c r="M411" s="18" t="s">
        <v>54</v>
      </c>
      <c r="N411" s="60">
        <v>-99</v>
      </c>
      <c r="O411" s="60">
        <v>-99</v>
      </c>
      <c r="P411" s="60">
        <v>-99</v>
      </c>
      <c r="Q411" s="60">
        <v>-99</v>
      </c>
      <c r="R411" s="60">
        <v>-99</v>
      </c>
    </row>
    <row r="412" spans="1:18" ht="14.25" customHeight="1" x14ac:dyDescent="0.2">
      <c r="A412" s="18" t="s">
        <v>2417</v>
      </c>
      <c r="B412" s="18">
        <v>1434</v>
      </c>
      <c r="C412" s="18">
        <v>1</v>
      </c>
      <c r="D412" s="18">
        <v>41.750684931506846</v>
      </c>
      <c r="E412" s="18">
        <v>185</v>
      </c>
      <c r="F412" s="18">
        <v>4</v>
      </c>
      <c r="G412" s="18">
        <v>10</v>
      </c>
      <c r="H412" s="18">
        <v>5</v>
      </c>
      <c r="N412" s="60" t="s">
        <v>101</v>
      </c>
      <c r="O412" s="60" t="s">
        <v>630</v>
      </c>
      <c r="P412" s="60" t="s">
        <v>504</v>
      </c>
      <c r="Q412" s="60" t="s">
        <v>101</v>
      </c>
      <c r="R412" s="60">
        <v>6</v>
      </c>
    </row>
    <row r="413" spans="1:18" ht="14.25" customHeight="1" x14ac:dyDescent="0.2">
      <c r="A413" s="18" t="s">
        <v>2423</v>
      </c>
      <c r="B413" s="18">
        <v>1813</v>
      </c>
      <c r="C413" s="18">
        <v>1</v>
      </c>
      <c r="D413" s="18">
        <v>27.443835616438356</v>
      </c>
      <c r="E413" s="18">
        <v>185</v>
      </c>
      <c r="F413" s="18">
        <v>3</v>
      </c>
      <c r="G413" s="18">
        <v>-99</v>
      </c>
      <c r="H413" s="18">
        <v>3</v>
      </c>
      <c r="I413" s="18" t="s">
        <v>2418</v>
      </c>
      <c r="J413" s="18" t="s">
        <v>2419</v>
      </c>
      <c r="K413" s="18" t="s">
        <v>2420</v>
      </c>
      <c r="L413" s="18" t="s">
        <v>2421</v>
      </c>
      <c r="M413" s="18" t="s">
        <v>2422</v>
      </c>
      <c r="N413" s="60">
        <v>-999</v>
      </c>
      <c r="O413" s="60" t="s">
        <v>2426</v>
      </c>
      <c r="P413" s="60" t="s">
        <v>399</v>
      </c>
      <c r="Q413" s="60" t="s">
        <v>152</v>
      </c>
      <c r="R413" s="60">
        <v>13</v>
      </c>
    </row>
    <row r="414" spans="1:18" ht="14.25" customHeight="1" x14ac:dyDescent="0.2">
      <c r="A414" s="18" t="s">
        <v>2429</v>
      </c>
      <c r="B414" s="18">
        <v>1200</v>
      </c>
      <c r="C414" s="18">
        <v>1</v>
      </c>
      <c r="D414" s="18">
        <v>80.646575342465752</v>
      </c>
      <c r="E414" s="18">
        <v>185</v>
      </c>
      <c r="F414" s="18">
        <v>7</v>
      </c>
      <c r="G414" s="18">
        <v>4</v>
      </c>
      <c r="H414" s="18">
        <v>10</v>
      </c>
      <c r="I414" s="18" t="s">
        <v>2424</v>
      </c>
      <c r="J414" s="18" t="s">
        <v>2425</v>
      </c>
      <c r="K414" s="18" t="s">
        <v>2427</v>
      </c>
      <c r="L414" s="18" t="s">
        <v>2428</v>
      </c>
      <c r="M414" s="18" t="s">
        <v>71</v>
      </c>
      <c r="N414" s="60">
        <v>6</v>
      </c>
      <c r="O414" s="60" t="s">
        <v>426</v>
      </c>
      <c r="P414" s="60">
        <v>-999</v>
      </c>
      <c r="Q414" s="60">
        <v>2</v>
      </c>
      <c r="R414" s="60">
        <v>13</v>
      </c>
    </row>
    <row r="415" spans="1:18" ht="14.25" customHeight="1" x14ac:dyDescent="0.2">
      <c r="A415" s="18" t="s">
        <v>2434</v>
      </c>
      <c r="B415" s="18">
        <v>683</v>
      </c>
      <c r="C415" s="18">
        <v>0</v>
      </c>
      <c r="D415" s="18">
        <v>48.463013698630135</v>
      </c>
      <c r="E415" s="18">
        <v>17</v>
      </c>
      <c r="F415" s="18">
        <v>4</v>
      </c>
      <c r="G415" s="18">
        <v>9</v>
      </c>
      <c r="H415" s="18">
        <v>10</v>
      </c>
      <c r="I415" s="18" t="s">
        <v>183</v>
      </c>
      <c r="J415" s="18" t="s">
        <v>2430</v>
      </c>
      <c r="K415" s="18" t="s">
        <v>2431</v>
      </c>
      <c r="L415" s="18" t="s">
        <v>5223</v>
      </c>
      <c r="M415" s="18" t="s">
        <v>5224</v>
      </c>
      <c r="N415" s="60" t="s">
        <v>821</v>
      </c>
      <c r="O415" s="60" t="s">
        <v>2437</v>
      </c>
      <c r="P415" s="60" t="s">
        <v>1540</v>
      </c>
      <c r="Q415" s="60" t="s">
        <v>101</v>
      </c>
      <c r="R415" s="60">
        <v>6</v>
      </c>
    </row>
    <row r="416" spans="1:18" ht="14.25" customHeight="1" x14ac:dyDescent="0.2">
      <c r="A416" s="18" t="s">
        <v>2441</v>
      </c>
      <c r="B416" s="18">
        <v>3078</v>
      </c>
      <c r="C416" s="18">
        <v>1</v>
      </c>
      <c r="D416" s="18">
        <v>27.252054794520546</v>
      </c>
      <c r="E416" s="18">
        <v>31</v>
      </c>
      <c r="F416" s="18">
        <v>9</v>
      </c>
      <c r="G416" s="18">
        <v>2</v>
      </c>
      <c r="H416" s="18">
        <v>2</v>
      </c>
      <c r="I416" s="18" t="s">
        <v>2435</v>
      </c>
      <c r="J416" s="18" t="s">
        <v>2436</v>
      </c>
      <c r="K416" s="18" t="s">
        <v>2438</v>
      </c>
      <c r="L416" s="18" t="s">
        <v>2439</v>
      </c>
      <c r="M416" s="18" t="s">
        <v>2440</v>
      </c>
      <c r="N416" s="60">
        <v>6</v>
      </c>
      <c r="O416" s="60">
        <v>-99</v>
      </c>
      <c r="P416" s="60">
        <v>-99</v>
      </c>
      <c r="Q416" s="60">
        <v>-99</v>
      </c>
      <c r="R416" s="60">
        <v>-99</v>
      </c>
    </row>
    <row r="417" spans="1:18" ht="14.25" customHeight="1" x14ac:dyDescent="0.2">
      <c r="A417" s="18" t="s">
        <v>2442</v>
      </c>
      <c r="B417" s="18">
        <v>1836</v>
      </c>
      <c r="C417" s="18">
        <v>1</v>
      </c>
      <c r="D417" s="18">
        <v>29.542465753424658</v>
      </c>
      <c r="E417" s="18">
        <v>185</v>
      </c>
      <c r="F417" s="18">
        <v>4</v>
      </c>
      <c r="G417" s="18">
        <v>9</v>
      </c>
      <c r="H417" s="18">
        <v>10</v>
      </c>
      <c r="I417" s="18" t="s">
        <v>2155</v>
      </c>
      <c r="J417" s="18" t="s">
        <v>54</v>
      </c>
      <c r="K417" s="18" t="s">
        <v>54</v>
      </c>
      <c r="L417" s="18" t="s">
        <v>54</v>
      </c>
      <c r="M417" s="18" t="s">
        <v>54</v>
      </c>
      <c r="N417" s="60">
        <v>-999</v>
      </c>
      <c r="O417" s="60" t="s">
        <v>2444</v>
      </c>
      <c r="P417" s="60" t="s">
        <v>655</v>
      </c>
      <c r="Q417" s="60">
        <v>-99</v>
      </c>
      <c r="R417" s="60">
        <v>-99</v>
      </c>
    </row>
    <row r="418" spans="1:18" ht="14.25" customHeight="1" x14ac:dyDescent="0.2">
      <c r="A418" s="18" t="s">
        <v>2446</v>
      </c>
      <c r="B418" s="18">
        <v>1692</v>
      </c>
      <c r="C418" s="18">
        <v>1</v>
      </c>
      <c r="D418" s="18">
        <v>65.087671232876716</v>
      </c>
      <c r="E418" s="18">
        <v>185</v>
      </c>
      <c r="F418" s="18">
        <v>7</v>
      </c>
      <c r="G418" s="18">
        <v>-99</v>
      </c>
      <c r="H418" s="18">
        <v>8</v>
      </c>
      <c r="I418" s="18" t="s">
        <v>2275</v>
      </c>
      <c r="J418" s="18" t="s">
        <v>2443</v>
      </c>
      <c r="K418" s="18" t="s">
        <v>2445</v>
      </c>
      <c r="L418" s="18" t="s">
        <v>54</v>
      </c>
      <c r="M418" s="18" t="s">
        <v>54</v>
      </c>
      <c r="N418" s="60">
        <v>-999</v>
      </c>
      <c r="O418" s="60" t="s">
        <v>2449</v>
      </c>
      <c r="P418" s="60" t="s">
        <v>350</v>
      </c>
      <c r="Q418" s="60">
        <v>-99</v>
      </c>
      <c r="R418" s="60">
        <v>-99</v>
      </c>
    </row>
    <row r="419" spans="1:18" ht="14.25" customHeight="1" x14ac:dyDescent="0.2">
      <c r="A419" s="18" t="s">
        <v>2451</v>
      </c>
      <c r="B419" s="18">
        <v>75</v>
      </c>
      <c r="C419" s="18">
        <v>1</v>
      </c>
      <c r="D419" s="18">
        <v>61.213698630136989</v>
      </c>
      <c r="E419" s="18">
        <v>168</v>
      </c>
      <c r="F419" s="18">
        <v>1</v>
      </c>
      <c r="G419" s="18">
        <v>2</v>
      </c>
      <c r="H419" s="18">
        <v>2</v>
      </c>
      <c r="I419" s="18" t="s">
        <v>2447</v>
      </c>
      <c r="J419" s="18" t="s">
        <v>2448</v>
      </c>
      <c r="K419" s="18" t="s">
        <v>2450</v>
      </c>
      <c r="L419" s="18" t="s">
        <v>54</v>
      </c>
      <c r="M419" s="18" t="s">
        <v>54</v>
      </c>
      <c r="N419" s="60" t="s">
        <v>101</v>
      </c>
      <c r="O419" s="60">
        <v>-999</v>
      </c>
      <c r="P419" s="60">
        <v>2</v>
      </c>
      <c r="Q419" s="60" t="s">
        <v>421</v>
      </c>
      <c r="R419" s="60" t="s">
        <v>101</v>
      </c>
    </row>
    <row r="420" spans="1:18" ht="14.25" customHeight="1" x14ac:dyDescent="0.2">
      <c r="A420" s="18" t="s">
        <v>2456</v>
      </c>
      <c r="B420" s="18">
        <v>1642</v>
      </c>
      <c r="C420" s="18">
        <v>1</v>
      </c>
      <c r="D420" s="18">
        <v>54.249315068493154</v>
      </c>
      <c r="E420" s="18">
        <v>185</v>
      </c>
      <c r="F420" s="18">
        <v>5</v>
      </c>
      <c r="G420" s="18">
        <v>-99</v>
      </c>
      <c r="H420" s="18">
        <v>10</v>
      </c>
      <c r="I420" s="18" t="s">
        <v>2452</v>
      </c>
      <c r="J420" s="18" t="s">
        <v>144</v>
      </c>
      <c r="K420" s="18" t="s">
        <v>2453</v>
      </c>
      <c r="L420" s="18" t="s">
        <v>2454</v>
      </c>
      <c r="M420" s="18" t="s">
        <v>2455</v>
      </c>
      <c r="N420" s="60" t="s">
        <v>159</v>
      </c>
      <c r="O420" s="60"/>
      <c r="P420" s="60"/>
      <c r="Q420" s="60" t="s">
        <v>101</v>
      </c>
      <c r="R420" s="60" t="s">
        <v>1874</v>
      </c>
    </row>
    <row r="421" spans="1:18" ht="14.25" customHeight="1" x14ac:dyDescent="0.2">
      <c r="A421" s="18" t="s">
        <v>2462</v>
      </c>
      <c r="B421" s="18">
        <v>526</v>
      </c>
      <c r="C421" s="18">
        <v>1</v>
      </c>
      <c r="D421" s="18">
        <v>23.446575342465753</v>
      </c>
      <c r="E421" s="18">
        <v>185</v>
      </c>
      <c r="F421" s="18">
        <v>2</v>
      </c>
      <c r="G421" s="18">
        <v>12</v>
      </c>
      <c r="H421" s="18">
        <v>9</v>
      </c>
      <c r="I421" s="18" t="s">
        <v>2457</v>
      </c>
      <c r="J421" s="18" t="s">
        <v>2458</v>
      </c>
      <c r="K421" s="18" t="s">
        <v>2459</v>
      </c>
      <c r="L421" s="18" t="s">
        <v>2460</v>
      </c>
      <c r="M421" s="18" t="s">
        <v>2461</v>
      </c>
      <c r="N421" s="60">
        <v>-99</v>
      </c>
      <c r="O421" s="60">
        <v>-99</v>
      </c>
      <c r="P421" s="60">
        <v>-99</v>
      </c>
      <c r="Q421" s="60">
        <v>-99</v>
      </c>
      <c r="R421" s="60">
        <v>-99</v>
      </c>
    </row>
    <row r="422" spans="1:18" ht="14.25" customHeight="1" x14ac:dyDescent="0.2">
      <c r="A422" s="18" t="s">
        <v>2463</v>
      </c>
      <c r="B422" s="18">
        <v>907</v>
      </c>
      <c r="C422" s="18">
        <v>1</v>
      </c>
      <c r="D422" s="18">
        <v>27.805479452054794</v>
      </c>
      <c r="E422" s="18">
        <v>185</v>
      </c>
      <c r="F422" s="18">
        <v>3</v>
      </c>
      <c r="G422" s="18">
        <v>3</v>
      </c>
      <c r="H422" s="18">
        <v>4</v>
      </c>
      <c r="I422" s="18" t="s">
        <v>54</v>
      </c>
      <c r="J422" s="18" t="s">
        <v>54</v>
      </c>
      <c r="K422" s="18" t="s">
        <v>54</v>
      </c>
      <c r="L422" s="18" t="s">
        <v>54</v>
      </c>
      <c r="M422" s="18" t="s">
        <v>54</v>
      </c>
      <c r="N422" s="60">
        <v>-99</v>
      </c>
      <c r="O422" s="60">
        <v>-99</v>
      </c>
      <c r="P422" s="60">
        <v>-99</v>
      </c>
      <c r="Q422" s="60">
        <v>-99</v>
      </c>
      <c r="R422" s="60">
        <v>-99</v>
      </c>
    </row>
    <row r="423" spans="1:18" ht="14.25" customHeight="1" x14ac:dyDescent="0.2">
      <c r="A423" s="18" t="s">
        <v>2464</v>
      </c>
      <c r="B423" s="18">
        <v>896</v>
      </c>
      <c r="C423" s="18">
        <v>0</v>
      </c>
      <c r="D423" s="18">
        <v>41.802739726027397</v>
      </c>
      <c r="E423" s="18">
        <v>65</v>
      </c>
      <c r="F423" s="18">
        <v>4</v>
      </c>
      <c r="G423" s="18">
        <v>6</v>
      </c>
      <c r="H423" s="18">
        <v>3</v>
      </c>
      <c r="I423" s="18" t="s">
        <v>54</v>
      </c>
      <c r="J423" s="18" t="s">
        <v>54</v>
      </c>
      <c r="K423" s="18" t="s">
        <v>54</v>
      </c>
      <c r="L423" s="18" t="s">
        <v>54</v>
      </c>
      <c r="M423" s="18" t="s">
        <v>54</v>
      </c>
      <c r="N423" s="60">
        <v>1</v>
      </c>
      <c r="O423" s="60" t="s">
        <v>125</v>
      </c>
      <c r="P423" s="60">
        <v>-999</v>
      </c>
      <c r="Q423" s="60" t="s">
        <v>80</v>
      </c>
      <c r="R423" s="60">
        <v>13</v>
      </c>
    </row>
    <row r="424" spans="1:18" ht="14.25" customHeight="1" x14ac:dyDescent="0.2">
      <c r="A424" s="18" t="s">
        <v>2468</v>
      </c>
      <c r="B424" s="18">
        <v>1641</v>
      </c>
      <c r="C424" s="18">
        <v>1</v>
      </c>
      <c r="D424" s="18">
        <v>43.238356164383561</v>
      </c>
      <c r="E424" s="18">
        <v>185</v>
      </c>
      <c r="F424" s="18">
        <v>4</v>
      </c>
      <c r="G424" s="18">
        <v>5</v>
      </c>
      <c r="H424" s="18">
        <v>7</v>
      </c>
      <c r="I424" s="18" t="s">
        <v>2465</v>
      </c>
      <c r="J424" s="18" t="s">
        <v>2466</v>
      </c>
      <c r="K424" s="18" t="s">
        <v>242</v>
      </c>
      <c r="L424" s="18" t="s">
        <v>2467</v>
      </c>
      <c r="M424" s="18" t="s">
        <v>71</v>
      </c>
      <c r="N424" s="60" t="s">
        <v>159</v>
      </c>
      <c r="O424" s="60">
        <v>-999</v>
      </c>
      <c r="P424" s="60">
        <v>-999</v>
      </c>
      <c r="Q424" s="60" t="s">
        <v>101</v>
      </c>
      <c r="R424" s="60">
        <v>6</v>
      </c>
    </row>
    <row r="425" spans="1:18" ht="14.25" customHeight="1" x14ac:dyDescent="0.2">
      <c r="A425" s="18" t="s">
        <v>2472</v>
      </c>
      <c r="B425" s="18">
        <v>2234</v>
      </c>
      <c r="C425" s="18">
        <v>1</v>
      </c>
      <c r="D425" s="18">
        <v>20.912328767123288</v>
      </c>
      <c r="E425" s="18">
        <v>44</v>
      </c>
      <c r="F425" s="18">
        <v>4</v>
      </c>
      <c r="G425" s="18">
        <v>5</v>
      </c>
      <c r="H425" s="18">
        <v>10</v>
      </c>
      <c r="I425" s="18" t="s">
        <v>2469</v>
      </c>
      <c r="J425" s="18" t="s">
        <v>185</v>
      </c>
      <c r="K425" s="18" t="s">
        <v>284</v>
      </c>
      <c r="L425" s="18" t="s">
        <v>2470</v>
      </c>
      <c r="M425" s="18" t="s">
        <v>2471</v>
      </c>
      <c r="N425" s="60">
        <v>2</v>
      </c>
      <c r="O425" s="60" t="s">
        <v>2475</v>
      </c>
      <c r="P425" s="60" t="s">
        <v>655</v>
      </c>
      <c r="Q425" s="60" t="s">
        <v>421</v>
      </c>
      <c r="R425" s="60" t="s">
        <v>2479</v>
      </c>
    </row>
    <row r="426" spans="1:18" ht="14.25" customHeight="1" x14ac:dyDescent="0.2">
      <c r="A426" s="18" t="s">
        <v>2480</v>
      </c>
      <c r="B426" s="18">
        <v>1961</v>
      </c>
      <c r="C426" s="18">
        <v>1</v>
      </c>
      <c r="D426" s="18">
        <v>53.936986301369863</v>
      </c>
      <c r="E426" s="18">
        <v>185</v>
      </c>
      <c r="F426" s="18">
        <v>4</v>
      </c>
      <c r="G426" s="18">
        <v>11</v>
      </c>
      <c r="H426" s="18">
        <v>10</v>
      </c>
      <c r="I426" s="18" t="s">
        <v>2473</v>
      </c>
      <c r="J426" s="18" t="s">
        <v>2474</v>
      </c>
      <c r="K426" s="18" t="s">
        <v>2476</v>
      </c>
      <c r="L426" s="18" t="s">
        <v>2477</v>
      </c>
      <c r="M426" s="18" t="s">
        <v>2478</v>
      </c>
      <c r="N426" s="60">
        <v>-99</v>
      </c>
      <c r="O426" s="60">
        <v>-99</v>
      </c>
      <c r="P426" s="60">
        <v>-99</v>
      </c>
      <c r="Q426" s="60">
        <v>-99</v>
      </c>
      <c r="R426" s="60">
        <v>-99</v>
      </c>
    </row>
    <row r="427" spans="1:18" ht="14.25" customHeight="1" x14ac:dyDescent="0.2">
      <c r="A427" s="18" t="s">
        <v>2485</v>
      </c>
      <c r="B427" s="18">
        <v>1644</v>
      </c>
      <c r="C427" s="18">
        <v>1</v>
      </c>
      <c r="D427" s="18">
        <v>29.260273972602739</v>
      </c>
      <c r="E427" s="18">
        <v>185</v>
      </c>
      <c r="F427" s="18">
        <v>4</v>
      </c>
      <c r="G427" s="18">
        <v>11</v>
      </c>
      <c r="H427" s="18">
        <v>2</v>
      </c>
      <c r="I427" s="18" t="s">
        <v>54</v>
      </c>
      <c r="J427" s="18" t="s">
        <v>54</v>
      </c>
      <c r="K427" s="18" t="s">
        <v>54</v>
      </c>
      <c r="L427" s="18" t="s">
        <v>54</v>
      </c>
      <c r="M427" s="18" t="s">
        <v>54</v>
      </c>
      <c r="N427" s="60">
        <v>1</v>
      </c>
      <c r="O427" s="60">
        <v>-999</v>
      </c>
      <c r="P427" s="60">
        <v>2</v>
      </c>
      <c r="Q427" s="60" t="s">
        <v>101</v>
      </c>
      <c r="R427" s="60">
        <v>13</v>
      </c>
    </row>
    <row r="428" spans="1:18" ht="14.25" customHeight="1" x14ac:dyDescent="0.2">
      <c r="A428" s="18" t="s">
        <v>2490</v>
      </c>
      <c r="B428" s="18">
        <v>3039</v>
      </c>
      <c r="C428" s="18">
        <v>2</v>
      </c>
      <c r="D428" s="18">
        <v>19.550684931506851</v>
      </c>
      <c r="E428" s="18">
        <v>185</v>
      </c>
      <c r="F428" s="18">
        <v>1</v>
      </c>
      <c r="G428" s="18">
        <v>6</v>
      </c>
      <c r="H428" s="18">
        <v>1</v>
      </c>
      <c r="I428" s="18" t="s">
        <v>2486</v>
      </c>
      <c r="J428" s="18" t="s">
        <v>2487</v>
      </c>
      <c r="K428" s="18" t="s">
        <v>2488</v>
      </c>
      <c r="L428" s="18" t="s">
        <v>2489</v>
      </c>
      <c r="M428" s="18" t="s">
        <v>71</v>
      </c>
      <c r="N428" s="60" t="s">
        <v>2492</v>
      </c>
      <c r="O428" s="60" t="s">
        <v>1141</v>
      </c>
      <c r="P428" s="60">
        <v>2</v>
      </c>
      <c r="Q428" s="60" t="s">
        <v>101</v>
      </c>
      <c r="R428" s="60" t="s">
        <v>133</v>
      </c>
    </row>
    <row r="429" spans="1:18" ht="14.25" customHeight="1" x14ac:dyDescent="0.2">
      <c r="A429" s="18" t="s">
        <v>2497</v>
      </c>
      <c r="B429" s="18">
        <v>1408</v>
      </c>
      <c r="C429" s="18">
        <v>1</v>
      </c>
      <c r="D429" s="18">
        <v>31.208219178082192</v>
      </c>
      <c r="E429" s="18">
        <v>-9</v>
      </c>
      <c r="F429" s="18">
        <v>-9</v>
      </c>
      <c r="G429" s="18">
        <v>-9</v>
      </c>
      <c r="H429" s="18">
        <v>-9</v>
      </c>
      <c r="I429" s="18" t="s">
        <v>2491</v>
      </c>
      <c r="J429" s="18" t="s">
        <v>2493</v>
      </c>
      <c r="K429" s="18" t="s">
        <v>2494</v>
      </c>
      <c r="L429" s="18" t="s">
        <v>2495</v>
      </c>
      <c r="M429" s="18" t="s">
        <v>2496</v>
      </c>
      <c r="N429" s="60" t="s">
        <v>900</v>
      </c>
      <c r="O429" s="60" t="s">
        <v>2500</v>
      </c>
      <c r="P429" s="60">
        <v>-999</v>
      </c>
      <c r="Q429" s="60" t="s">
        <v>639</v>
      </c>
      <c r="R429" s="60" t="s">
        <v>1175</v>
      </c>
    </row>
    <row r="430" spans="1:18" ht="14.25" customHeight="1" x14ac:dyDescent="0.2">
      <c r="A430" s="18" t="s">
        <v>2503</v>
      </c>
      <c r="B430" s="18">
        <v>132</v>
      </c>
      <c r="C430" s="18">
        <v>1</v>
      </c>
      <c r="D430" s="18">
        <v>28.536986301369861</v>
      </c>
      <c r="E430" s="18">
        <v>185</v>
      </c>
      <c r="F430" s="18">
        <v>4</v>
      </c>
      <c r="G430" s="18">
        <v>4</v>
      </c>
      <c r="H430" s="18">
        <v>2</v>
      </c>
      <c r="I430" s="18" t="s">
        <v>2498</v>
      </c>
      <c r="J430" s="18" t="s">
        <v>2499</v>
      </c>
      <c r="K430" s="18" t="s">
        <v>123</v>
      </c>
      <c r="L430" s="18" t="s">
        <v>2501</v>
      </c>
      <c r="M430" s="18" t="s">
        <v>2502</v>
      </c>
      <c r="N430" s="60" t="s">
        <v>516</v>
      </c>
      <c r="O430" s="60" t="s">
        <v>2506</v>
      </c>
      <c r="P430" s="60">
        <v>2</v>
      </c>
      <c r="Q430" s="60" t="s">
        <v>101</v>
      </c>
      <c r="R430" s="60" t="s">
        <v>471</v>
      </c>
    </row>
    <row r="431" spans="1:18" ht="14.25" customHeight="1" x14ac:dyDescent="0.2">
      <c r="A431" s="18" t="s">
        <v>2510</v>
      </c>
      <c r="B431" s="18">
        <v>3054</v>
      </c>
      <c r="C431" s="18">
        <v>1</v>
      </c>
      <c r="D431" s="18">
        <v>31.567123287671233</v>
      </c>
      <c r="E431" s="18">
        <v>185</v>
      </c>
      <c r="F431" s="18">
        <v>3</v>
      </c>
      <c r="G431" s="18">
        <v>10</v>
      </c>
      <c r="H431" s="18">
        <v>10</v>
      </c>
      <c r="I431" s="18" t="s">
        <v>2504</v>
      </c>
      <c r="J431" s="18" t="s">
        <v>2505</v>
      </c>
      <c r="K431" s="18" t="s">
        <v>2507</v>
      </c>
      <c r="L431" s="18" t="s">
        <v>2508</v>
      </c>
      <c r="M431" s="18" t="s">
        <v>2509</v>
      </c>
      <c r="N431" s="60">
        <v>6</v>
      </c>
      <c r="O431" s="60" t="s">
        <v>108</v>
      </c>
      <c r="P431" s="60" t="s">
        <v>504</v>
      </c>
      <c r="Q431" s="60" t="s">
        <v>2515</v>
      </c>
      <c r="R431" s="60" t="s">
        <v>633</v>
      </c>
    </row>
    <row r="432" spans="1:18" ht="14.25" customHeight="1" x14ac:dyDescent="0.2">
      <c r="A432" s="18" t="s">
        <v>2517</v>
      </c>
      <c r="B432" s="18">
        <v>1722</v>
      </c>
      <c r="C432" s="18">
        <v>1</v>
      </c>
      <c r="D432" s="18">
        <v>29.317808219178083</v>
      </c>
      <c r="E432" s="18">
        <v>111</v>
      </c>
      <c r="F432" s="18">
        <v>4</v>
      </c>
      <c r="G432" s="18">
        <v>1</v>
      </c>
      <c r="H432" s="18">
        <v>8</v>
      </c>
      <c r="I432" s="18" t="s">
        <v>2511</v>
      </c>
      <c r="J432" s="18" t="s">
        <v>5225</v>
      </c>
      <c r="K432" s="18" t="s">
        <v>5226</v>
      </c>
      <c r="L432" s="18" t="s">
        <v>5227</v>
      </c>
      <c r="M432" s="18" t="s">
        <v>5228</v>
      </c>
      <c r="N432" s="60">
        <v>6</v>
      </c>
      <c r="O432" s="60" t="s">
        <v>2520</v>
      </c>
      <c r="P432" s="60">
        <v>2</v>
      </c>
      <c r="Q432" s="60" t="s">
        <v>101</v>
      </c>
      <c r="R432" s="60">
        <v>6</v>
      </c>
    </row>
    <row r="433" spans="1:18" ht="14.25" customHeight="1" x14ac:dyDescent="0.2">
      <c r="A433" s="18" t="s">
        <v>2524</v>
      </c>
      <c r="B433" s="18">
        <v>1012</v>
      </c>
      <c r="C433" s="18">
        <v>1</v>
      </c>
      <c r="D433" s="18">
        <v>27.764383561643836</v>
      </c>
      <c r="E433" s="18">
        <v>84</v>
      </c>
      <c r="F433" s="18">
        <v>4</v>
      </c>
      <c r="G433" s="18">
        <v>1</v>
      </c>
      <c r="H433" s="18">
        <v>5</v>
      </c>
      <c r="I433" s="18" t="s">
        <v>2518</v>
      </c>
      <c r="J433" s="18" t="s">
        <v>5229</v>
      </c>
      <c r="K433" s="18" t="s">
        <v>5230</v>
      </c>
      <c r="L433" s="18" t="s">
        <v>5231</v>
      </c>
      <c r="M433" s="18" t="s">
        <v>5232</v>
      </c>
      <c r="N433" s="60" t="s">
        <v>2526</v>
      </c>
      <c r="O433" s="60" t="s">
        <v>108</v>
      </c>
      <c r="P433" s="60">
        <v>2</v>
      </c>
      <c r="Q433" s="60" t="s">
        <v>80</v>
      </c>
      <c r="R433" s="60">
        <v>12</v>
      </c>
    </row>
    <row r="434" spans="1:18" ht="14.25" customHeight="1" x14ac:dyDescent="0.2">
      <c r="A434" s="18" t="s">
        <v>2531</v>
      </c>
      <c r="B434" s="18">
        <v>165</v>
      </c>
      <c r="C434" s="18">
        <v>1</v>
      </c>
      <c r="D434" s="18">
        <v>21.835616438356166</v>
      </c>
      <c r="E434" s="18">
        <v>84</v>
      </c>
      <c r="F434" s="18">
        <v>1</v>
      </c>
      <c r="G434" s="18">
        <v>10</v>
      </c>
      <c r="H434" s="18">
        <v>8</v>
      </c>
      <c r="I434" s="18" t="s">
        <v>2525</v>
      </c>
      <c r="J434" s="18" t="s">
        <v>5233</v>
      </c>
      <c r="K434" s="18" t="s">
        <v>5234</v>
      </c>
      <c r="L434" s="18" t="s">
        <v>5235</v>
      </c>
      <c r="M434" s="18" t="s">
        <v>5236</v>
      </c>
      <c r="N434" s="60" t="s">
        <v>2533</v>
      </c>
      <c r="O434" s="60" t="s">
        <v>1059</v>
      </c>
      <c r="P434" s="60">
        <v>-99</v>
      </c>
      <c r="Q434" s="60" t="s">
        <v>1127</v>
      </c>
      <c r="R434" s="60">
        <v>6</v>
      </c>
    </row>
    <row r="435" spans="1:18" ht="14.25" customHeight="1" x14ac:dyDescent="0.2">
      <c r="A435" s="18" t="s">
        <v>2537</v>
      </c>
      <c r="B435" s="18">
        <v>1216</v>
      </c>
      <c r="C435" s="18">
        <v>1</v>
      </c>
      <c r="D435" s="18">
        <v>31.367123287671234</v>
      </c>
      <c r="E435" s="18">
        <v>185</v>
      </c>
      <c r="F435" s="18">
        <v>4</v>
      </c>
      <c r="G435" s="18">
        <v>12</v>
      </c>
      <c r="H435" s="18">
        <v>10</v>
      </c>
      <c r="I435" s="18" t="s">
        <v>2532</v>
      </c>
      <c r="J435" s="18" t="s">
        <v>2534</v>
      </c>
      <c r="K435" s="18" t="s">
        <v>54</v>
      </c>
      <c r="L435" s="18" t="s">
        <v>2535</v>
      </c>
      <c r="M435" s="18" t="s">
        <v>2536</v>
      </c>
      <c r="N435" s="60">
        <v>2</v>
      </c>
      <c r="O435" s="60">
        <v>-999</v>
      </c>
      <c r="P435" s="60">
        <v>2</v>
      </c>
      <c r="Q435" s="60" t="s">
        <v>2541</v>
      </c>
      <c r="R435" s="60" t="s">
        <v>101</v>
      </c>
    </row>
    <row r="436" spans="1:18" ht="14.25" customHeight="1" x14ac:dyDescent="0.2">
      <c r="A436" s="18" t="s">
        <v>2543</v>
      </c>
      <c r="B436" s="18">
        <v>1810</v>
      </c>
      <c r="C436" s="18">
        <v>1</v>
      </c>
      <c r="D436" s="18">
        <v>29.002739726027396</v>
      </c>
      <c r="E436" s="18">
        <v>185</v>
      </c>
      <c r="F436" s="18">
        <v>6</v>
      </c>
      <c r="G436" s="18">
        <v>5</v>
      </c>
      <c r="H436" s="18">
        <v>11</v>
      </c>
      <c r="I436" s="18" t="s">
        <v>2538</v>
      </c>
      <c r="J436" s="18" t="s">
        <v>513</v>
      </c>
      <c r="K436" s="18" t="s">
        <v>2539</v>
      </c>
      <c r="L436" s="18" t="s">
        <v>2540</v>
      </c>
      <c r="M436" s="18" t="s">
        <v>2542</v>
      </c>
      <c r="N436" s="60" t="s">
        <v>319</v>
      </c>
      <c r="O436" s="60" t="s">
        <v>108</v>
      </c>
      <c r="P436" s="60" t="s">
        <v>504</v>
      </c>
      <c r="Q436" s="60" t="s">
        <v>63</v>
      </c>
      <c r="R436" s="60" t="s">
        <v>787</v>
      </c>
    </row>
    <row r="437" spans="1:18" ht="14.25" customHeight="1" x14ac:dyDescent="0.2">
      <c r="A437" s="18" t="s">
        <v>2549</v>
      </c>
      <c r="B437" s="18">
        <v>1505</v>
      </c>
      <c r="C437" s="18">
        <v>1</v>
      </c>
      <c r="D437" s="18">
        <v>55.641095890410959</v>
      </c>
      <c r="E437" s="18">
        <v>187</v>
      </c>
      <c r="F437" s="18">
        <v>5</v>
      </c>
      <c r="G437" s="18">
        <v>5</v>
      </c>
      <c r="H437" s="18">
        <v>8</v>
      </c>
      <c r="I437" s="18" t="s">
        <v>2544</v>
      </c>
      <c r="J437" s="18" t="s">
        <v>2545</v>
      </c>
      <c r="K437" s="18" t="s">
        <v>2546</v>
      </c>
      <c r="L437" s="18" t="s">
        <v>2547</v>
      </c>
      <c r="M437" s="18" t="s">
        <v>2548</v>
      </c>
      <c r="N437" s="60">
        <v>-99</v>
      </c>
      <c r="O437" s="60" t="s">
        <v>1053</v>
      </c>
      <c r="P437" s="60" t="s">
        <v>1053</v>
      </c>
      <c r="Q437" s="60" t="s">
        <v>101</v>
      </c>
      <c r="R437" s="60" t="s">
        <v>421</v>
      </c>
    </row>
    <row r="438" spans="1:18" ht="14.25" customHeight="1" x14ac:dyDescent="0.2">
      <c r="A438" s="18" t="s">
        <v>2554</v>
      </c>
      <c r="B438" s="18">
        <v>1154</v>
      </c>
      <c r="C438" s="18">
        <v>1</v>
      </c>
      <c r="D438" s="18">
        <v>42.320547945205476</v>
      </c>
      <c r="E438" s="18">
        <v>187</v>
      </c>
      <c r="F438" s="18">
        <v>4</v>
      </c>
      <c r="G438" s="18">
        <v>11</v>
      </c>
      <c r="H438" s="18">
        <v>10</v>
      </c>
      <c r="I438" s="18" t="s">
        <v>54</v>
      </c>
      <c r="J438" s="18" t="s">
        <v>2550</v>
      </c>
      <c r="K438" s="18" t="s">
        <v>2551</v>
      </c>
      <c r="L438" s="18" t="s">
        <v>2552</v>
      </c>
      <c r="M438" s="18" t="s">
        <v>2553</v>
      </c>
      <c r="N438" s="60">
        <v>-99</v>
      </c>
      <c r="O438" s="60" t="s">
        <v>1141</v>
      </c>
      <c r="P438" s="60" t="s">
        <v>1584</v>
      </c>
      <c r="Q438" s="60" t="s">
        <v>2558</v>
      </c>
      <c r="R438" s="60">
        <v>7</v>
      </c>
    </row>
    <row r="439" spans="1:18" ht="14.25" customHeight="1" x14ac:dyDescent="0.2">
      <c r="A439" s="18" t="s">
        <v>2560</v>
      </c>
      <c r="B439" s="18">
        <v>701</v>
      </c>
      <c r="C439" s="18">
        <v>1</v>
      </c>
      <c r="D439" s="18">
        <v>57.441095890410956</v>
      </c>
      <c r="E439" s="18">
        <v>185</v>
      </c>
      <c r="F439" s="18">
        <v>4</v>
      </c>
      <c r="G439" s="18">
        <v>-99</v>
      </c>
      <c r="H439" s="18">
        <v>10</v>
      </c>
      <c r="I439" s="18" t="s">
        <v>54</v>
      </c>
      <c r="J439" s="18" t="s">
        <v>2555</v>
      </c>
      <c r="K439" s="18" t="s">
        <v>2556</v>
      </c>
      <c r="L439" s="18" t="s">
        <v>2557</v>
      </c>
      <c r="M439" s="18" t="s">
        <v>2559</v>
      </c>
      <c r="N439" s="60" t="s">
        <v>2562</v>
      </c>
      <c r="O439" s="60" t="s">
        <v>2500</v>
      </c>
      <c r="P439" s="60" t="s">
        <v>655</v>
      </c>
      <c r="Q439" s="60">
        <v>-99</v>
      </c>
      <c r="R439" s="60" t="s">
        <v>2566</v>
      </c>
    </row>
    <row r="440" spans="1:18" ht="14.25" customHeight="1" x14ac:dyDescent="0.2">
      <c r="A440" s="18" t="s">
        <v>2569</v>
      </c>
      <c r="B440" s="18">
        <v>3041</v>
      </c>
      <c r="C440" s="18">
        <v>1</v>
      </c>
      <c r="D440" s="18">
        <v>23.717808219178082</v>
      </c>
      <c r="E440" s="18">
        <v>185</v>
      </c>
      <c r="F440" s="18">
        <v>2</v>
      </c>
      <c r="G440" s="18">
        <v>3</v>
      </c>
      <c r="H440" s="18">
        <v>10</v>
      </c>
      <c r="I440" s="18" t="s">
        <v>2561</v>
      </c>
      <c r="J440" s="18" t="s">
        <v>2563</v>
      </c>
      <c r="K440" s="18" t="s">
        <v>2564</v>
      </c>
      <c r="L440" s="18" t="s">
        <v>54</v>
      </c>
      <c r="M440" s="18" t="s">
        <v>2565</v>
      </c>
      <c r="N440" s="60">
        <v>1</v>
      </c>
      <c r="O440" s="60" t="s">
        <v>2572</v>
      </c>
      <c r="P440" s="60" t="s">
        <v>108</v>
      </c>
      <c r="Q440" s="60" t="s">
        <v>152</v>
      </c>
      <c r="R440" s="60">
        <v>12</v>
      </c>
    </row>
    <row r="441" spans="1:18" ht="14.25" customHeight="1" x14ac:dyDescent="0.2">
      <c r="A441" s="18" t="s">
        <v>2576</v>
      </c>
      <c r="B441" s="18">
        <v>1344</v>
      </c>
      <c r="C441" s="18">
        <v>1</v>
      </c>
      <c r="D441" s="18">
        <v>24.852054794520548</v>
      </c>
      <c r="E441" s="18">
        <v>156</v>
      </c>
      <c r="F441" s="18">
        <v>4</v>
      </c>
      <c r="G441" s="18">
        <v>1</v>
      </c>
      <c r="H441" s="18">
        <v>10</v>
      </c>
      <c r="I441" s="18" t="s">
        <v>2570</v>
      </c>
      <c r="J441" s="18" t="s">
        <v>2571</v>
      </c>
      <c r="K441" s="18" t="s">
        <v>2573</v>
      </c>
      <c r="L441" s="18" t="s">
        <v>2574</v>
      </c>
      <c r="M441" s="18" t="s">
        <v>2575</v>
      </c>
      <c r="N441" s="60" t="s">
        <v>217</v>
      </c>
      <c r="O441" s="60" t="s">
        <v>2579</v>
      </c>
      <c r="P441" s="60">
        <v>2</v>
      </c>
      <c r="Q441" s="60">
        <v>4</v>
      </c>
      <c r="R441" s="60" t="s">
        <v>287</v>
      </c>
    </row>
    <row r="442" spans="1:18" ht="14.25" customHeight="1" x14ac:dyDescent="0.2">
      <c r="A442" s="18" t="s">
        <v>2583</v>
      </c>
      <c r="B442" s="18">
        <v>2181</v>
      </c>
      <c r="C442" s="18">
        <v>1</v>
      </c>
      <c r="D442" s="18">
        <v>27.386301369863013</v>
      </c>
      <c r="E442" s="18">
        <v>185</v>
      </c>
      <c r="F442" s="18">
        <v>3</v>
      </c>
      <c r="G442" s="18">
        <v>-99</v>
      </c>
      <c r="H442" s="18">
        <v>5</v>
      </c>
      <c r="I442" s="18" t="s">
        <v>2577</v>
      </c>
      <c r="J442" s="18" t="s">
        <v>2578</v>
      </c>
      <c r="K442" s="18" t="s">
        <v>2580</v>
      </c>
      <c r="L442" s="18" t="s">
        <v>2581</v>
      </c>
      <c r="M442" s="18" t="s">
        <v>2582</v>
      </c>
      <c r="N442" s="60" t="s">
        <v>159</v>
      </c>
      <c r="O442" s="60">
        <v>12</v>
      </c>
      <c r="P442" s="60">
        <v>2</v>
      </c>
      <c r="Q442" s="60" t="s">
        <v>101</v>
      </c>
      <c r="R442" s="60">
        <v>12</v>
      </c>
    </row>
    <row r="443" spans="1:18" ht="14.25" customHeight="1" x14ac:dyDescent="0.2">
      <c r="A443" s="18" t="s">
        <v>2589</v>
      </c>
      <c r="B443" s="18">
        <v>3057</v>
      </c>
      <c r="C443" s="18">
        <v>0</v>
      </c>
      <c r="D443" s="18">
        <v>52.558904109589044</v>
      </c>
      <c r="E443" s="18">
        <v>185</v>
      </c>
      <c r="F443" s="18">
        <v>4</v>
      </c>
      <c r="G443" s="18">
        <v>6</v>
      </c>
      <c r="H443" s="18">
        <v>10</v>
      </c>
      <c r="I443" s="18" t="s">
        <v>2584</v>
      </c>
      <c r="J443" s="18" t="s">
        <v>2585</v>
      </c>
      <c r="K443" s="18" t="s">
        <v>2586</v>
      </c>
      <c r="L443" s="18" t="s">
        <v>2587</v>
      </c>
      <c r="M443" s="18" t="s">
        <v>2588</v>
      </c>
      <c r="N443" s="60">
        <v>-999</v>
      </c>
      <c r="O443" s="60">
        <v>-99</v>
      </c>
      <c r="P443" s="60">
        <v>-99</v>
      </c>
      <c r="Q443" s="60">
        <v>-99</v>
      </c>
      <c r="R443" s="60">
        <v>13</v>
      </c>
    </row>
    <row r="444" spans="1:18" ht="14.25" customHeight="1" x14ac:dyDescent="0.2">
      <c r="A444" s="18" t="s">
        <v>2590</v>
      </c>
      <c r="B444" s="18">
        <v>382</v>
      </c>
      <c r="C444" s="18">
        <v>1</v>
      </c>
      <c r="D444" s="18">
        <v>67.219178082191775</v>
      </c>
      <c r="E444" s="18">
        <v>185</v>
      </c>
      <c r="F444" s="18">
        <v>7</v>
      </c>
      <c r="G444" s="18">
        <v>4</v>
      </c>
      <c r="H444" s="18">
        <v>10</v>
      </c>
      <c r="I444" s="18" t="s">
        <v>123</v>
      </c>
      <c r="J444" s="18" t="s">
        <v>54</v>
      </c>
      <c r="K444" s="18" t="s">
        <v>242</v>
      </c>
      <c r="L444" s="18" t="s">
        <v>244</v>
      </c>
      <c r="M444" s="18" t="s">
        <v>2073</v>
      </c>
      <c r="N444" s="60">
        <v>2</v>
      </c>
      <c r="O444" s="60">
        <v>2</v>
      </c>
      <c r="P444" s="60">
        <v>2</v>
      </c>
      <c r="Q444" s="60" t="s">
        <v>101</v>
      </c>
      <c r="R444" s="60" t="s">
        <v>133</v>
      </c>
    </row>
    <row r="445" spans="1:18" ht="14.25" customHeight="1" x14ac:dyDescent="0.2">
      <c r="A445" s="18" t="s">
        <v>2596</v>
      </c>
      <c r="B445" s="18">
        <v>1672</v>
      </c>
      <c r="C445" s="18">
        <v>1</v>
      </c>
      <c r="D445" s="18">
        <v>32.989041095890414</v>
      </c>
      <c r="E445" s="18">
        <v>185</v>
      </c>
      <c r="F445" s="18">
        <v>2</v>
      </c>
      <c r="G445" s="18">
        <v>7</v>
      </c>
      <c r="H445" s="18">
        <v>10</v>
      </c>
      <c r="I445" s="18" t="s">
        <v>2591</v>
      </c>
      <c r="J445" s="18" t="s">
        <v>2592</v>
      </c>
      <c r="K445" s="18" t="s">
        <v>2593</v>
      </c>
      <c r="L445" s="18" t="s">
        <v>2594</v>
      </c>
      <c r="M445" s="18" t="s">
        <v>2595</v>
      </c>
      <c r="N445" s="60" t="s">
        <v>2598</v>
      </c>
      <c r="O445" s="60" t="s">
        <v>2140</v>
      </c>
      <c r="P445" s="60">
        <v>2</v>
      </c>
      <c r="Q445" s="60">
        <v>-99</v>
      </c>
      <c r="R445" s="60" t="s">
        <v>1175</v>
      </c>
    </row>
    <row r="446" spans="1:18" ht="14.25" customHeight="1" x14ac:dyDescent="0.2">
      <c r="A446" s="18" t="s">
        <v>2602</v>
      </c>
      <c r="B446" s="18">
        <v>1500</v>
      </c>
      <c r="C446" s="18">
        <v>1</v>
      </c>
      <c r="D446" s="18">
        <v>47.463013698630135</v>
      </c>
      <c r="E446" s="18">
        <v>185</v>
      </c>
      <c r="F446" s="18">
        <v>4</v>
      </c>
      <c r="G446" s="18">
        <v>5</v>
      </c>
      <c r="H446" s="18">
        <v>10</v>
      </c>
      <c r="I446" s="18" t="s">
        <v>2597</v>
      </c>
      <c r="J446" s="18" t="s">
        <v>2599</v>
      </c>
      <c r="K446" s="18" t="s">
        <v>2600</v>
      </c>
      <c r="L446" s="18" t="s">
        <v>54</v>
      </c>
      <c r="M446" s="18" t="s">
        <v>2601</v>
      </c>
      <c r="N446" s="60" t="s">
        <v>509</v>
      </c>
      <c r="O446" s="60" t="s">
        <v>2605</v>
      </c>
      <c r="P446" s="60" t="s">
        <v>655</v>
      </c>
      <c r="Q446" s="60" t="s">
        <v>2541</v>
      </c>
      <c r="R446" s="60" t="s">
        <v>969</v>
      </c>
    </row>
    <row r="447" spans="1:18" ht="14.25" customHeight="1" x14ac:dyDescent="0.2">
      <c r="A447" s="18" t="s">
        <v>2609</v>
      </c>
      <c r="B447" s="18">
        <v>18</v>
      </c>
      <c r="C447" s="18">
        <v>1</v>
      </c>
      <c r="D447" s="18">
        <v>32.583561643835615</v>
      </c>
      <c r="E447" s="18">
        <v>185</v>
      </c>
      <c r="F447" s="18">
        <v>4</v>
      </c>
      <c r="G447" s="18">
        <v>11</v>
      </c>
      <c r="H447" s="18">
        <v>8</v>
      </c>
      <c r="I447" s="18" t="s">
        <v>2603</v>
      </c>
      <c r="J447" s="18" t="s">
        <v>2604</v>
      </c>
      <c r="K447" s="18" t="s">
        <v>2606</v>
      </c>
      <c r="L447" s="18" t="s">
        <v>2607</v>
      </c>
      <c r="M447" s="18" t="s">
        <v>2608</v>
      </c>
      <c r="N447" s="60">
        <v>6</v>
      </c>
      <c r="O447" s="60">
        <v>-99</v>
      </c>
      <c r="P447" s="60">
        <v>-99</v>
      </c>
      <c r="Q447" s="60">
        <v>-99</v>
      </c>
      <c r="R447" s="60">
        <v>-99</v>
      </c>
    </row>
    <row r="448" spans="1:18" ht="14.25" customHeight="1" x14ac:dyDescent="0.2">
      <c r="A448" s="18" t="s">
        <v>2612</v>
      </c>
      <c r="B448" s="18">
        <v>3053</v>
      </c>
      <c r="C448" s="18">
        <v>1</v>
      </c>
      <c r="D448" s="18">
        <v>32.561643835616437</v>
      </c>
      <c r="E448" s="18">
        <v>185</v>
      </c>
      <c r="F448" s="18">
        <v>4</v>
      </c>
      <c r="G448" s="18">
        <v>7</v>
      </c>
      <c r="H448" s="18">
        <v>5</v>
      </c>
      <c r="I448" s="18" t="s">
        <v>2610</v>
      </c>
      <c r="J448" s="18" t="s">
        <v>54</v>
      </c>
      <c r="K448" s="18" t="s">
        <v>54</v>
      </c>
      <c r="L448" s="18" t="s">
        <v>54</v>
      </c>
      <c r="M448" s="18" t="s">
        <v>54</v>
      </c>
      <c r="N448" s="60">
        <v>-99</v>
      </c>
      <c r="O448" s="60" t="s">
        <v>426</v>
      </c>
      <c r="P448" s="60">
        <v>2</v>
      </c>
      <c r="Q448" s="60" t="s">
        <v>101</v>
      </c>
      <c r="R448" s="60">
        <v>-99</v>
      </c>
    </row>
    <row r="449" spans="1:18" ht="14.25" customHeight="1" x14ac:dyDescent="0.2">
      <c r="A449" s="18" t="s">
        <v>2617</v>
      </c>
      <c r="B449" s="18">
        <v>417</v>
      </c>
      <c r="C449" s="18">
        <v>0</v>
      </c>
      <c r="D449" s="18">
        <v>35.575342465753423</v>
      </c>
      <c r="E449" s="18">
        <v>185</v>
      </c>
      <c r="F449" s="18">
        <v>4</v>
      </c>
      <c r="G449" s="18">
        <v>6</v>
      </c>
      <c r="H449" s="18">
        <v>2</v>
      </c>
      <c r="I449" s="18" t="s">
        <v>54</v>
      </c>
      <c r="J449" s="18" t="s">
        <v>2613</v>
      </c>
      <c r="K449" s="18" t="s">
        <v>2614</v>
      </c>
      <c r="L449" s="18" t="s">
        <v>2615</v>
      </c>
      <c r="M449" s="18" t="s">
        <v>54</v>
      </c>
      <c r="N449" s="60" t="s">
        <v>59</v>
      </c>
      <c r="O449" s="60" t="s">
        <v>1258</v>
      </c>
      <c r="P449" s="60">
        <v>2</v>
      </c>
      <c r="Q449" s="60">
        <v>-99</v>
      </c>
      <c r="R449" s="60" t="s">
        <v>471</v>
      </c>
    </row>
    <row r="450" spans="1:18" ht="14.25" customHeight="1" x14ac:dyDescent="0.2">
      <c r="A450" s="18" t="s">
        <v>2622</v>
      </c>
      <c r="B450" s="18">
        <v>1623</v>
      </c>
      <c r="C450" s="18">
        <v>1</v>
      </c>
      <c r="D450" s="18">
        <v>28.452054794520549</v>
      </c>
      <c r="E450" s="18">
        <v>185</v>
      </c>
      <c r="F450" s="18">
        <v>4</v>
      </c>
      <c r="G450" s="18">
        <v>2</v>
      </c>
      <c r="H450" s="18">
        <v>2</v>
      </c>
      <c r="I450" s="18" t="s">
        <v>2618</v>
      </c>
      <c r="J450" s="18" t="s">
        <v>2619</v>
      </c>
      <c r="K450" s="18" t="s">
        <v>2620</v>
      </c>
      <c r="L450" s="18" t="s">
        <v>54</v>
      </c>
      <c r="M450" s="18" t="s">
        <v>2621</v>
      </c>
      <c r="N450" s="60" t="s">
        <v>2624</v>
      </c>
      <c r="O450" s="60" t="s">
        <v>1590</v>
      </c>
      <c r="P450" s="60">
        <v>-999</v>
      </c>
      <c r="Q450" s="60" t="s">
        <v>101</v>
      </c>
      <c r="R450" s="60" t="s">
        <v>101</v>
      </c>
    </row>
    <row r="451" spans="1:18" ht="14.25" customHeight="1" x14ac:dyDescent="0.2">
      <c r="A451" s="18" t="s">
        <v>2628</v>
      </c>
      <c r="B451" s="18">
        <v>1096</v>
      </c>
      <c r="C451" s="18">
        <v>1</v>
      </c>
      <c r="D451" s="61" t="e">
        <v>#NULL!</v>
      </c>
      <c r="E451" s="18">
        <v>187</v>
      </c>
      <c r="F451" s="18">
        <v>3</v>
      </c>
      <c r="G451" s="18">
        <v>12</v>
      </c>
      <c r="H451" s="18">
        <v>10</v>
      </c>
      <c r="I451" s="18" t="s">
        <v>2623</v>
      </c>
      <c r="J451" s="18" t="s">
        <v>2625</v>
      </c>
      <c r="K451" s="18" t="s">
        <v>242</v>
      </c>
      <c r="L451" s="18" t="s">
        <v>2626</v>
      </c>
      <c r="M451" s="18" t="s">
        <v>2627</v>
      </c>
      <c r="N451" s="60" t="s">
        <v>1304</v>
      </c>
      <c r="O451" s="60" t="s">
        <v>1141</v>
      </c>
      <c r="P451" s="60" t="s">
        <v>108</v>
      </c>
      <c r="Q451" s="60">
        <v>1</v>
      </c>
      <c r="R451" s="60" t="s">
        <v>101</v>
      </c>
    </row>
    <row r="452" spans="1:18" ht="14.25" customHeight="1" x14ac:dyDescent="0.2">
      <c r="A452" s="18" t="s">
        <v>2634</v>
      </c>
      <c r="B452" s="18">
        <v>2074</v>
      </c>
      <c r="C452" s="18">
        <v>1</v>
      </c>
      <c r="D452" s="18">
        <v>29.602739726027398</v>
      </c>
      <c r="E452" s="18">
        <v>185</v>
      </c>
      <c r="F452" s="18">
        <v>3</v>
      </c>
      <c r="G452" s="18">
        <v>2</v>
      </c>
      <c r="H452" s="18">
        <v>5</v>
      </c>
      <c r="I452" s="18" t="s">
        <v>2629</v>
      </c>
      <c r="J452" s="18" t="s">
        <v>2630</v>
      </c>
      <c r="K452" s="18" t="s">
        <v>2631</v>
      </c>
      <c r="L452" s="18" t="s">
        <v>2632</v>
      </c>
      <c r="M452" s="18" t="s">
        <v>2633</v>
      </c>
      <c r="N452" s="60">
        <v>-999</v>
      </c>
      <c r="O452" s="60">
        <v>-999</v>
      </c>
      <c r="P452" s="60">
        <v>-999</v>
      </c>
      <c r="Q452" s="60" t="s">
        <v>2639</v>
      </c>
      <c r="R452" s="60" t="s">
        <v>2641</v>
      </c>
    </row>
    <row r="453" spans="1:18" ht="14.25" customHeight="1" x14ac:dyDescent="0.2">
      <c r="A453" s="18" t="s">
        <v>2642</v>
      </c>
      <c r="B453" s="18">
        <v>64</v>
      </c>
      <c r="C453" s="18">
        <v>0</v>
      </c>
      <c r="D453" s="18">
        <v>44.282191780821918</v>
      </c>
      <c r="E453" s="18">
        <v>67</v>
      </c>
      <c r="F453" s="18">
        <v>4</v>
      </c>
      <c r="G453" s="18">
        <v>1</v>
      </c>
      <c r="H453" s="18">
        <v>5</v>
      </c>
      <c r="I453" s="18" t="s">
        <v>2635</v>
      </c>
      <c r="J453" s="18" t="s">
        <v>2636</v>
      </c>
      <c r="K453" s="18" t="s">
        <v>2637</v>
      </c>
      <c r="L453" s="18" t="s">
        <v>5237</v>
      </c>
      <c r="M453" s="18" t="s">
        <v>5238</v>
      </c>
      <c r="N453" s="60">
        <v>6</v>
      </c>
      <c r="O453" s="60" t="s">
        <v>1091</v>
      </c>
      <c r="P453" s="60" t="s">
        <v>655</v>
      </c>
      <c r="Q453" s="60" t="s">
        <v>2646</v>
      </c>
      <c r="R453" s="60">
        <v>7</v>
      </c>
    </row>
    <row r="454" spans="1:18" ht="14.25" customHeight="1" x14ac:dyDescent="0.2">
      <c r="A454" s="18" t="s">
        <v>2648</v>
      </c>
      <c r="B454" s="18">
        <v>1972</v>
      </c>
      <c r="C454" s="18">
        <v>1</v>
      </c>
      <c r="D454" s="18">
        <v>27.12054794520548</v>
      </c>
      <c r="E454" s="18">
        <v>136</v>
      </c>
      <c r="F454" s="18">
        <v>4</v>
      </c>
      <c r="G454" s="18">
        <v>4</v>
      </c>
      <c r="H454" s="18">
        <v>10</v>
      </c>
      <c r="I454" s="18" t="s">
        <v>1068</v>
      </c>
      <c r="J454" s="18" t="s">
        <v>2643</v>
      </c>
      <c r="K454" s="18" t="s">
        <v>2644</v>
      </c>
      <c r="L454" s="18" t="s">
        <v>2645</v>
      </c>
      <c r="M454" s="18" t="s">
        <v>2647</v>
      </c>
      <c r="N454" s="60">
        <v>-99</v>
      </c>
      <c r="O454" s="60" t="s">
        <v>2650</v>
      </c>
      <c r="P454" s="60" t="s">
        <v>1053</v>
      </c>
      <c r="Q454" s="60">
        <v>6</v>
      </c>
      <c r="R454" s="60">
        <v>12</v>
      </c>
    </row>
    <row r="455" spans="1:18" ht="14.25" customHeight="1" x14ac:dyDescent="0.2">
      <c r="A455" s="18" t="s">
        <v>2656</v>
      </c>
      <c r="B455" s="18">
        <v>768</v>
      </c>
      <c r="C455" s="18">
        <v>0</v>
      </c>
      <c r="D455" s="18">
        <v>27.542465753424658</v>
      </c>
      <c r="E455" s="18">
        <v>84</v>
      </c>
      <c r="F455" s="18">
        <v>1</v>
      </c>
      <c r="G455" s="18">
        <v>2</v>
      </c>
      <c r="H455" s="18">
        <v>5</v>
      </c>
      <c r="I455" s="18" t="s">
        <v>54</v>
      </c>
      <c r="J455" s="18" t="s">
        <v>5239</v>
      </c>
      <c r="K455" s="18" t="s">
        <v>5240</v>
      </c>
      <c r="L455" s="18" t="s">
        <v>5241</v>
      </c>
      <c r="M455" s="18" t="s">
        <v>5242</v>
      </c>
      <c r="N455" s="60" t="s">
        <v>1840</v>
      </c>
      <c r="O455" s="60">
        <v>2</v>
      </c>
      <c r="P455" s="60" t="s">
        <v>1053</v>
      </c>
      <c r="Q455" s="60" t="s">
        <v>838</v>
      </c>
      <c r="R455" s="60">
        <v>8</v>
      </c>
    </row>
    <row r="456" spans="1:18" ht="14.25" customHeight="1" x14ac:dyDescent="0.2">
      <c r="A456" s="18" t="s">
        <v>2662</v>
      </c>
      <c r="B456" s="18">
        <v>360</v>
      </c>
      <c r="C456" s="18">
        <v>1</v>
      </c>
      <c r="D456" s="18">
        <v>56.780821917808218</v>
      </c>
      <c r="E456" s="18">
        <v>67</v>
      </c>
      <c r="F456" s="18">
        <v>7</v>
      </c>
      <c r="G456" s="18">
        <v>8</v>
      </c>
      <c r="H456" s="18">
        <v>10</v>
      </c>
      <c r="I456" s="18" t="s">
        <v>2657</v>
      </c>
      <c r="J456" s="18" t="s">
        <v>5243</v>
      </c>
      <c r="K456" s="18" t="s">
        <v>5244</v>
      </c>
      <c r="L456" s="18" t="s">
        <v>5245</v>
      </c>
      <c r="M456" s="18" t="s">
        <v>5246</v>
      </c>
      <c r="N456" s="60" t="s">
        <v>2664</v>
      </c>
      <c r="O456" s="60">
        <v>-999</v>
      </c>
      <c r="P456" s="60">
        <v>-999</v>
      </c>
      <c r="Q456" s="60" t="s">
        <v>101</v>
      </c>
      <c r="R456" s="60">
        <v>8</v>
      </c>
    </row>
    <row r="457" spans="1:18" ht="14.25" customHeight="1" x14ac:dyDescent="0.2">
      <c r="A457" s="18" t="s">
        <v>2667</v>
      </c>
      <c r="B457" s="18">
        <v>462</v>
      </c>
      <c r="C457" s="18">
        <v>1</v>
      </c>
      <c r="D457" s="18">
        <v>44.57260273972603</v>
      </c>
      <c r="E457" s="18">
        <v>67</v>
      </c>
      <c r="F457" s="18">
        <v>5</v>
      </c>
      <c r="G457" s="18">
        <v>6</v>
      </c>
      <c r="H457" s="18">
        <v>10</v>
      </c>
      <c r="I457" s="18" t="s">
        <v>2663</v>
      </c>
      <c r="J457" s="18" t="s">
        <v>2636</v>
      </c>
      <c r="K457" s="18" t="s">
        <v>2637</v>
      </c>
      <c r="L457" s="18" t="s">
        <v>5247</v>
      </c>
      <c r="M457" s="18" t="s">
        <v>5248</v>
      </c>
      <c r="N457" s="60" t="s">
        <v>2669</v>
      </c>
      <c r="O457" s="60" t="s">
        <v>511</v>
      </c>
      <c r="P457" s="60" t="s">
        <v>356</v>
      </c>
      <c r="Q457" s="60">
        <v>2</v>
      </c>
      <c r="R457" s="60">
        <v>6</v>
      </c>
    </row>
    <row r="458" spans="1:18" ht="14.25" customHeight="1" x14ac:dyDescent="0.2">
      <c r="A458" s="18" t="s">
        <v>2674</v>
      </c>
      <c r="B458" s="18">
        <v>80</v>
      </c>
      <c r="C458" s="18">
        <v>1</v>
      </c>
      <c r="D458" s="18">
        <v>35.939726027397263</v>
      </c>
      <c r="E458" s="18">
        <v>67</v>
      </c>
      <c r="F458" s="18">
        <v>5</v>
      </c>
      <c r="G458" s="18">
        <v>3</v>
      </c>
      <c r="H458" s="18">
        <v>3</v>
      </c>
      <c r="I458" s="18" t="s">
        <v>2668</v>
      </c>
      <c r="J458" s="18" t="s">
        <v>2670</v>
      </c>
      <c r="K458" s="18" t="s">
        <v>2671</v>
      </c>
      <c r="L458" s="18" t="s">
        <v>2672</v>
      </c>
      <c r="M458" s="18" t="s">
        <v>2673</v>
      </c>
      <c r="N458" s="60" t="s">
        <v>509</v>
      </c>
      <c r="O458" s="60" t="s">
        <v>2677</v>
      </c>
      <c r="P458" s="60">
        <v>2</v>
      </c>
      <c r="Q458" s="60" t="s">
        <v>80</v>
      </c>
      <c r="R458" s="60">
        <v>12</v>
      </c>
    </row>
    <row r="459" spans="1:18" ht="14.25" customHeight="1" x14ac:dyDescent="0.2">
      <c r="A459" s="18" t="s">
        <v>2681</v>
      </c>
      <c r="B459" s="18">
        <v>1430</v>
      </c>
      <c r="C459" s="18">
        <v>1</v>
      </c>
      <c r="D459" s="18">
        <v>25.221917808219178</v>
      </c>
      <c r="E459" s="18">
        <v>185</v>
      </c>
      <c r="F459" s="18">
        <v>3</v>
      </c>
      <c r="G459" s="18">
        <v>8</v>
      </c>
      <c r="H459" s="18">
        <v>3</v>
      </c>
      <c r="I459" s="18" t="s">
        <v>2675</v>
      </c>
      <c r="J459" s="18" t="s">
        <v>2676</v>
      </c>
      <c r="K459" s="18" t="s">
        <v>2678</v>
      </c>
      <c r="L459" s="18" t="s">
        <v>2679</v>
      </c>
      <c r="M459" s="18" t="s">
        <v>2680</v>
      </c>
      <c r="N459" s="60">
        <v>6</v>
      </c>
      <c r="O459" s="60" t="s">
        <v>843</v>
      </c>
      <c r="P459" s="60" t="s">
        <v>2684</v>
      </c>
      <c r="Q459" s="60" t="s">
        <v>101</v>
      </c>
      <c r="R459" s="60">
        <v>6</v>
      </c>
    </row>
    <row r="460" spans="1:18" ht="14.25" customHeight="1" x14ac:dyDescent="0.2">
      <c r="A460" s="18" t="s">
        <v>2687</v>
      </c>
      <c r="B460" s="18">
        <v>1843</v>
      </c>
      <c r="C460" s="18">
        <v>0</v>
      </c>
      <c r="D460" s="18">
        <v>25.095890410958905</v>
      </c>
      <c r="E460" s="18">
        <v>156</v>
      </c>
      <c r="F460" s="18">
        <v>1</v>
      </c>
      <c r="G460" s="18">
        <v>11</v>
      </c>
      <c r="H460" s="18">
        <v>11</v>
      </c>
      <c r="I460" s="18" t="s">
        <v>1635</v>
      </c>
      <c r="J460" s="18" t="s">
        <v>2682</v>
      </c>
      <c r="K460" s="18" t="s">
        <v>2683</v>
      </c>
      <c r="L460" s="18" t="s">
        <v>2685</v>
      </c>
      <c r="M460" s="18" t="s">
        <v>2686</v>
      </c>
      <c r="N460" s="60">
        <v>2</v>
      </c>
      <c r="O460" s="60">
        <v>2</v>
      </c>
      <c r="P460" s="60" t="s">
        <v>108</v>
      </c>
      <c r="Q460" s="60" t="s">
        <v>101</v>
      </c>
      <c r="R460" s="60">
        <v>6</v>
      </c>
    </row>
    <row r="461" spans="1:18" ht="14.25" customHeight="1" x14ac:dyDescent="0.2">
      <c r="A461" s="18" t="s">
        <v>2693</v>
      </c>
      <c r="B461" s="18">
        <v>2180</v>
      </c>
      <c r="C461" s="18">
        <v>1</v>
      </c>
      <c r="D461" s="18">
        <v>55.19178082191781</v>
      </c>
      <c r="E461" s="18">
        <v>185</v>
      </c>
      <c r="F461" s="18">
        <v>4</v>
      </c>
      <c r="G461" s="18">
        <v>3</v>
      </c>
      <c r="H461" s="18">
        <v>10</v>
      </c>
      <c r="I461" s="18" t="s">
        <v>2688</v>
      </c>
      <c r="J461" s="18" t="s">
        <v>2689</v>
      </c>
      <c r="K461" s="18" t="s">
        <v>2690</v>
      </c>
      <c r="L461" s="18" t="s">
        <v>2691</v>
      </c>
      <c r="M461" s="18" t="s">
        <v>2692</v>
      </c>
      <c r="N461" s="60">
        <v>-999</v>
      </c>
      <c r="O461" s="60">
        <v>-999</v>
      </c>
      <c r="P461" s="60">
        <v>-999</v>
      </c>
      <c r="Q461" s="60">
        <v>7</v>
      </c>
      <c r="R461" s="60">
        <v>8</v>
      </c>
    </row>
    <row r="462" spans="1:18" ht="14.25" customHeight="1" x14ac:dyDescent="0.2">
      <c r="A462" s="18" t="s">
        <v>2698</v>
      </c>
      <c r="B462" s="18">
        <v>823</v>
      </c>
      <c r="C462" s="18">
        <v>0</v>
      </c>
      <c r="D462" s="18">
        <v>60.704109589041096</v>
      </c>
      <c r="E462" s="18">
        <v>67</v>
      </c>
      <c r="F462" s="18">
        <v>7</v>
      </c>
      <c r="G462" s="18">
        <v>2</v>
      </c>
      <c r="H462" s="18">
        <v>8</v>
      </c>
      <c r="I462" s="18" t="s">
        <v>2694</v>
      </c>
      <c r="J462" s="18" t="s">
        <v>2694</v>
      </c>
      <c r="K462" s="18" t="s">
        <v>2695</v>
      </c>
      <c r="L462" s="18" t="s">
        <v>5249</v>
      </c>
      <c r="M462" s="18" t="s">
        <v>5250</v>
      </c>
      <c r="N462" s="60">
        <v>-99</v>
      </c>
      <c r="O462" s="60">
        <v>-99</v>
      </c>
      <c r="P462" s="60">
        <v>-99</v>
      </c>
      <c r="Q462" s="60">
        <v>-99</v>
      </c>
      <c r="R462" s="60">
        <v>-99</v>
      </c>
    </row>
    <row r="463" spans="1:18" ht="14.25" customHeight="1" x14ac:dyDescent="0.2">
      <c r="A463" s="18" t="s">
        <v>2699</v>
      </c>
      <c r="B463" s="18">
        <v>1789</v>
      </c>
      <c r="C463" s="18">
        <v>1</v>
      </c>
      <c r="D463" s="18">
        <v>33.315068493150683</v>
      </c>
      <c r="E463" s="18">
        <v>187</v>
      </c>
      <c r="F463" s="18">
        <v>4</v>
      </c>
      <c r="G463" s="18">
        <v>-99</v>
      </c>
      <c r="H463" s="18">
        <v>10</v>
      </c>
      <c r="I463" s="18" t="s">
        <v>54</v>
      </c>
      <c r="J463" s="18" t="s">
        <v>54</v>
      </c>
      <c r="K463" s="18" t="s">
        <v>54</v>
      </c>
      <c r="L463" s="18" t="s">
        <v>54</v>
      </c>
      <c r="M463" s="18" t="s">
        <v>54</v>
      </c>
      <c r="N463" s="60" t="s">
        <v>2701</v>
      </c>
      <c r="O463" s="60" t="s">
        <v>426</v>
      </c>
      <c r="P463" s="60">
        <v>2</v>
      </c>
      <c r="Q463" s="60">
        <v>2</v>
      </c>
      <c r="R463" s="60" t="s">
        <v>2707</v>
      </c>
    </row>
    <row r="464" spans="1:18" ht="14.25" customHeight="1" x14ac:dyDescent="0.2">
      <c r="A464" s="18" t="s">
        <v>2708</v>
      </c>
      <c r="B464" s="18">
        <v>272</v>
      </c>
      <c r="C464" s="18">
        <v>1</v>
      </c>
      <c r="D464" s="18">
        <v>24.150684931506849</v>
      </c>
      <c r="E464" s="18">
        <v>138</v>
      </c>
      <c r="F464" s="18">
        <v>4</v>
      </c>
      <c r="G464" s="18">
        <v>-99</v>
      </c>
      <c r="H464" s="18">
        <v>4</v>
      </c>
      <c r="I464" s="18" t="s">
        <v>5251</v>
      </c>
      <c r="J464" s="18" t="s">
        <v>5252</v>
      </c>
      <c r="K464" s="18" t="s">
        <v>5253</v>
      </c>
      <c r="L464" s="18" t="s">
        <v>5254</v>
      </c>
      <c r="M464" s="18" t="s">
        <v>5255</v>
      </c>
      <c r="N464" s="60" t="s">
        <v>1091</v>
      </c>
      <c r="O464" s="60" t="s">
        <v>2711</v>
      </c>
      <c r="P464" s="60">
        <v>2</v>
      </c>
      <c r="Q464" s="60" t="s">
        <v>101</v>
      </c>
      <c r="R464" s="60">
        <v>13</v>
      </c>
    </row>
    <row r="465" spans="1:18" ht="14.25" customHeight="1" x14ac:dyDescent="0.2">
      <c r="A465" s="18" t="s">
        <v>2714</v>
      </c>
      <c r="B465" s="18">
        <v>1312</v>
      </c>
      <c r="C465" s="18">
        <v>1</v>
      </c>
      <c r="D465" s="18">
        <v>58.257534246575339</v>
      </c>
      <c r="E465" s="18">
        <v>185</v>
      </c>
      <c r="F465" s="18">
        <v>4</v>
      </c>
      <c r="G465" s="18">
        <v>8</v>
      </c>
      <c r="H465" s="18">
        <v>10</v>
      </c>
      <c r="I465" s="18" t="s">
        <v>2709</v>
      </c>
      <c r="J465" s="18" t="s">
        <v>2710</v>
      </c>
      <c r="K465" s="18" t="s">
        <v>2712</v>
      </c>
      <c r="L465" s="18" t="s">
        <v>2713</v>
      </c>
      <c r="M465" s="18" t="s">
        <v>1226</v>
      </c>
      <c r="N465" s="60">
        <v>-999</v>
      </c>
      <c r="O465" s="60">
        <v>3</v>
      </c>
      <c r="P465" s="60">
        <v>-999</v>
      </c>
      <c r="Q465" s="60" t="s">
        <v>881</v>
      </c>
      <c r="R465" s="60">
        <v>13</v>
      </c>
    </row>
    <row r="466" spans="1:18" ht="14.25" customHeight="1" x14ac:dyDescent="0.2">
      <c r="A466" s="18" t="s">
        <v>2717</v>
      </c>
      <c r="B466" s="18">
        <v>2173</v>
      </c>
      <c r="C466" s="18">
        <v>1</v>
      </c>
      <c r="D466" s="18">
        <v>65.473972602739721</v>
      </c>
      <c r="E466" s="18">
        <v>185</v>
      </c>
      <c r="F466" s="18">
        <v>4</v>
      </c>
      <c r="G466" s="18">
        <v>3</v>
      </c>
      <c r="H466" s="18">
        <v>5</v>
      </c>
      <c r="I466" s="18" t="s">
        <v>546</v>
      </c>
      <c r="J466" s="18" t="s">
        <v>2715</v>
      </c>
      <c r="K466" s="18" t="s">
        <v>185</v>
      </c>
      <c r="L466" s="18" t="s">
        <v>2716</v>
      </c>
      <c r="M466" s="18" t="s">
        <v>546</v>
      </c>
      <c r="N466" s="60" t="s">
        <v>2719</v>
      </c>
      <c r="O466" s="60" t="s">
        <v>511</v>
      </c>
      <c r="P466" s="60">
        <v>-99</v>
      </c>
      <c r="Q466" s="60" t="s">
        <v>101</v>
      </c>
      <c r="R466" s="60">
        <v>13</v>
      </c>
    </row>
    <row r="467" spans="1:18" ht="14.25" customHeight="1" x14ac:dyDescent="0.2">
      <c r="A467" s="18" t="s">
        <v>2725</v>
      </c>
      <c r="B467" s="18">
        <v>870</v>
      </c>
      <c r="C467" s="18">
        <v>1</v>
      </c>
      <c r="D467" s="18">
        <v>42.260273972602739</v>
      </c>
      <c r="E467" s="18">
        <v>185</v>
      </c>
      <c r="F467" s="18">
        <v>4</v>
      </c>
      <c r="G467" s="18">
        <v>11</v>
      </c>
      <c r="H467" s="18">
        <v>10</v>
      </c>
      <c r="I467" s="18" t="s">
        <v>2718</v>
      </c>
      <c r="J467" s="18" t="s">
        <v>2722</v>
      </c>
      <c r="K467" s="18" t="s">
        <v>54</v>
      </c>
      <c r="L467" s="18" t="s">
        <v>2723</v>
      </c>
      <c r="M467" s="18" t="s">
        <v>2724</v>
      </c>
      <c r="N467" s="60" t="s">
        <v>1172</v>
      </c>
      <c r="O467" s="60" t="s">
        <v>1403</v>
      </c>
      <c r="P467" s="60" t="s">
        <v>504</v>
      </c>
      <c r="Q467" s="60" t="s">
        <v>887</v>
      </c>
      <c r="R467" s="60">
        <v>6</v>
      </c>
    </row>
    <row r="468" spans="1:18" ht="14.25" customHeight="1" x14ac:dyDescent="0.2">
      <c r="A468" s="18" t="s">
        <v>2731</v>
      </c>
      <c r="B468" s="18">
        <v>500</v>
      </c>
      <c r="C468" s="18">
        <v>1</v>
      </c>
      <c r="D468" s="18">
        <v>37.287671232876711</v>
      </c>
      <c r="E468" s="18">
        <v>185</v>
      </c>
      <c r="F468" s="18">
        <v>5</v>
      </c>
      <c r="G468" s="18">
        <v>10</v>
      </c>
      <c r="H468" s="18">
        <v>3</v>
      </c>
      <c r="I468" s="18" t="s">
        <v>2726</v>
      </c>
      <c r="J468" s="18" t="s">
        <v>2727</v>
      </c>
      <c r="K468" s="18" t="s">
        <v>2728</v>
      </c>
      <c r="L468" s="18" t="s">
        <v>2729</v>
      </c>
      <c r="M468" s="18" t="s">
        <v>2730</v>
      </c>
      <c r="N468" s="60" t="s">
        <v>504</v>
      </c>
      <c r="O468" s="60"/>
      <c r="P468" s="60"/>
      <c r="Q468" s="60" t="s">
        <v>101</v>
      </c>
      <c r="R468" s="60">
        <v>-99</v>
      </c>
    </row>
    <row r="469" spans="1:18" ht="14.25" customHeight="1" x14ac:dyDescent="0.2">
      <c r="A469" s="18" t="s">
        <v>2736</v>
      </c>
      <c r="B469" s="18">
        <v>1490</v>
      </c>
      <c r="C469" s="18">
        <v>1</v>
      </c>
      <c r="D469" s="18">
        <v>33.410958904109592</v>
      </c>
      <c r="E469" s="18">
        <v>65</v>
      </c>
      <c r="F469" s="18">
        <v>3</v>
      </c>
      <c r="G469" s="18">
        <v>-99</v>
      </c>
      <c r="H469" s="18">
        <v>-99</v>
      </c>
      <c r="I469" s="18" t="s">
        <v>2732</v>
      </c>
      <c r="J469" s="18" t="s">
        <v>2733</v>
      </c>
      <c r="K469" s="18" t="s">
        <v>2734</v>
      </c>
      <c r="L469" s="18" t="s">
        <v>2735</v>
      </c>
      <c r="M469" s="18" t="s">
        <v>54</v>
      </c>
      <c r="N469" s="60">
        <v>-999</v>
      </c>
      <c r="O469" s="60" t="s">
        <v>2739</v>
      </c>
      <c r="P469" s="60">
        <v>-999</v>
      </c>
      <c r="Q469" s="60">
        <v>10</v>
      </c>
      <c r="R469" s="60">
        <v>13</v>
      </c>
    </row>
    <row r="470" spans="1:18" ht="14.25" customHeight="1" x14ac:dyDescent="0.2">
      <c r="A470" s="18" t="s">
        <v>2741</v>
      </c>
      <c r="B470" s="18">
        <v>547</v>
      </c>
      <c r="C470" s="18">
        <v>0</v>
      </c>
      <c r="D470" s="18">
        <v>35.504109589041093</v>
      </c>
      <c r="E470" s="18">
        <v>111</v>
      </c>
      <c r="F470" s="18">
        <v>4</v>
      </c>
      <c r="G470" s="18">
        <v>4</v>
      </c>
      <c r="H470" s="18">
        <v>3</v>
      </c>
      <c r="I470" s="18" t="s">
        <v>2737</v>
      </c>
      <c r="J470" s="18" t="s">
        <v>2738</v>
      </c>
      <c r="K470" s="18" t="s">
        <v>242</v>
      </c>
      <c r="L470" s="18" t="s">
        <v>2740</v>
      </c>
      <c r="M470" s="18" t="s">
        <v>682</v>
      </c>
      <c r="N470" s="60">
        <v>6</v>
      </c>
      <c r="O470" s="60" t="s">
        <v>655</v>
      </c>
      <c r="P470" s="60" t="s">
        <v>916</v>
      </c>
      <c r="Q470" s="60" t="s">
        <v>2745</v>
      </c>
      <c r="R470" s="60">
        <v>13</v>
      </c>
    </row>
    <row r="471" spans="1:18" ht="14.25" customHeight="1" x14ac:dyDescent="0.2">
      <c r="A471" s="18" t="s">
        <v>2747</v>
      </c>
      <c r="B471" s="18">
        <v>656</v>
      </c>
      <c r="C471" s="18">
        <v>0</v>
      </c>
      <c r="D471" s="18">
        <v>62.967123287671235</v>
      </c>
      <c r="E471" s="18">
        <v>75</v>
      </c>
      <c r="F471" s="18">
        <v>5</v>
      </c>
      <c r="G471" s="18">
        <v>4</v>
      </c>
      <c r="H471" s="18">
        <v>8</v>
      </c>
      <c r="I471" s="18" t="s">
        <v>1635</v>
      </c>
      <c r="J471" s="18" t="s">
        <v>2742</v>
      </c>
      <c r="K471" s="18" t="s">
        <v>2743</v>
      </c>
      <c r="L471" s="18" t="s">
        <v>2744</v>
      </c>
      <c r="M471" s="18" t="s">
        <v>2746</v>
      </c>
      <c r="N471" s="60">
        <v>-999</v>
      </c>
      <c r="O471" s="60" t="s">
        <v>108</v>
      </c>
      <c r="P471" s="60">
        <v>2</v>
      </c>
      <c r="Q471" s="60">
        <v>2</v>
      </c>
      <c r="R471" s="60">
        <v>7</v>
      </c>
    </row>
    <row r="472" spans="1:18" ht="14.25" customHeight="1" x14ac:dyDescent="0.2">
      <c r="A472" s="18" t="s">
        <v>2752</v>
      </c>
      <c r="B472" s="18">
        <v>1339</v>
      </c>
      <c r="C472" s="18">
        <v>1</v>
      </c>
      <c r="D472" s="18">
        <v>42.61917808219178</v>
      </c>
      <c r="E472" s="18">
        <v>185</v>
      </c>
      <c r="F472" s="18">
        <v>4</v>
      </c>
      <c r="G472" s="18">
        <v>12</v>
      </c>
      <c r="H472" s="18">
        <v>10</v>
      </c>
      <c r="I472" s="18" t="s">
        <v>144</v>
      </c>
      <c r="J472" s="18" t="s">
        <v>2748</v>
      </c>
      <c r="K472" s="18" t="s">
        <v>2749</v>
      </c>
      <c r="L472" s="18" t="s">
        <v>2750</v>
      </c>
      <c r="M472" s="18" t="s">
        <v>2751</v>
      </c>
      <c r="N472" s="60" t="s">
        <v>2754</v>
      </c>
      <c r="O472" s="60" t="s">
        <v>906</v>
      </c>
      <c r="P472" s="60" t="s">
        <v>534</v>
      </c>
      <c r="Q472" s="60" t="s">
        <v>2758</v>
      </c>
      <c r="R472" s="60" t="s">
        <v>471</v>
      </c>
    </row>
    <row r="473" spans="1:18" ht="14.25" customHeight="1" x14ac:dyDescent="0.2">
      <c r="A473" s="18" t="s">
        <v>2760</v>
      </c>
      <c r="B473" s="18">
        <v>1660</v>
      </c>
      <c r="C473" s="18">
        <v>1</v>
      </c>
      <c r="D473" s="18">
        <v>60.049315068493151</v>
      </c>
      <c r="E473" s="18">
        <v>185</v>
      </c>
      <c r="F473" s="18">
        <v>6</v>
      </c>
      <c r="G473" s="18">
        <v>3</v>
      </c>
      <c r="H473" s="18">
        <v>3</v>
      </c>
      <c r="I473" s="18" t="s">
        <v>2753</v>
      </c>
      <c r="J473" s="18" t="s">
        <v>2755</v>
      </c>
      <c r="K473" s="18" t="s">
        <v>2756</v>
      </c>
      <c r="L473" s="18" t="s">
        <v>2757</v>
      </c>
      <c r="M473" s="18" t="s">
        <v>2759</v>
      </c>
      <c r="N473" s="60">
        <v>6</v>
      </c>
      <c r="O473" s="60">
        <v>-999</v>
      </c>
      <c r="P473" s="60">
        <v>-999</v>
      </c>
      <c r="Q473" s="60">
        <v>-999</v>
      </c>
      <c r="R473" s="60">
        <v>13</v>
      </c>
    </row>
    <row r="474" spans="1:18" ht="14.25" customHeight="1" x14ac:dyDescent="0.2">
      <c r="A474" s="18" t="s">
        <v>2763</v>
      </c>
      <c r="B474" s="18">
        <v>3216</v>
      </c>
      <c r="C474" s="18">
        <v>0</v>
      </c>
      <c r="D474" s="18">
        <v>20.81917808219178</v>
      </c>
      <c r="E474" s="18">
        <v>36</v>
      </c>
      <c r="F474" s="18">
        <v>1</v>
      </c>
      <c r="G474" s="18">
        <v>2</v>
      </c>
      <c r="H474" s="18">
        <v>10</v>
      </c>
      <c r="I474" s="18" t="s">
        <v>2761</v>
      </c>
      <c r="J474" s="18" t="s">
        <v>185</v>
      </c>
      <c r="K474" s="18" t="s">
        <v>284</v>
      </c>
      <c r="L474" s="18" t="s">
        <v>2762</v>
      </c>
      <c r="M474" s="18" t="s">
        <v>2762</v>
      </c>
      <c r="N474" s="60" t="s">
        <v>2765</v>
      </c>
      <c r="O474" s="60" t="s">
        <v>2767</v>
      </c>
      <c r="P474" s="60">
        <v>-99</v>
      </c>
      <c r="Q474" s="60" t="s">
        <v>639</v>
      </c>
      <c r="R474" s="60">
        <v>3</v>
      </c>
    </row>
    <row r="475" spans="1:18" ht="14.25" customHeight="1" x14ac:dyDescent="0.2">
      <c r="A475" s="18" t="s">
        <v>2772</v>
      </c>
      <c r="B475" s="18">
        <v>714</v>
      </c>
      <c r="C475" s="18">
        <v>1</v>
      </c>
      <c r="D475" s="18">
        <v>31.901369863013699</v>
      </c>
      <c r="E475" s="18">
        <v>185</v>
      </c>
      <c r="F475" s="18">
        <v>5</v>
      </c>
      <c r="G475" s="18">
        <v>11</v>
      </c>
      <c r="H475" s="18">
        <v>8</v>
      </c>
      <c r="I475" s="18" t="s">
        <v>2764</v>
      </c>
      <c r="J475" s="18" t="s">
        <v>2766</v>
      </c>
      <c r="K475" s="18" t="s">
        <v>54</v>
      </c>
      <c r="L475" s="18" t="s">
        <v>2768</v>
      </c>
      <c r="M475" s="18" t="s">
        <v>2769</v>
      </c>
      <c r="N475" s="60" t="s">
        <v>2774</v>
      </c>
      <c r="O475" s="60">
        <v>-999</v>
      </c>
      <c r="P475" s="60" t="s">
        <v>2777</v>
      </c>
      <c r="Q475" s="60">
        <v>-999</v>
      </c>
      <c r="R475" s="60" t="s">
        <v>2780</v>
      </c>
    </row>
    <row r="476" spans="1:18" ht="14.25" customHeight="1" x14ac:dyDescent="0.2">
      <c r="A476" s="18" t="s">
        <v>2781</v>
      </c>
      <c r="B476" s="18">
        <v>414</v>
      </c>
      <c r="C476" s="18">
        <v>1</v>
      </c>
      <c r="D476" s="18">
        <v>27.972602739726028</v>
      </c>
      <c r="E476" s="18">
        <v>67</v>
      </c>
      <c r="F476" s="18">
        <v>3</v>
      </c>
      <c r="G476" s="18">
        <v>1</v>
      </c>
      <c r="H476" s="18">
        <v>3</v>
      </c>
      <c r="I476" s="18" t="s">
        <v>2773</v>
      </c>
      <c r="J476" s="18" t="s">
        <v>2775</v>
      </c>
      <c r="K476" s="18" t="s">
        <v>5256</v>
      </c>
      <c r="L476" s="18" t="s">
        <v>5257</v>
      </c>
      <c r="M476" s="18" t="s">
        <v>5258</v>
      </c>
      <c r="N476" s="60" t="s">
        <v>295</v>
      </c>
      <c r="O476" s="60" t="s">
        <v>2313</v>
      </c>
      <c r="P476" s="60">
        <v>-999</v>
      </c>
      <c r="Q476" s="60" t="s">
        <v>1367</v>
      </c>
      <c r="R476" s="60">
        <v>13</v>
      </c>
    </row>
    <row r="477" spans="1:18" ht="14.25" customHeight="1" x14ac:dyDescent="0.2">
      <c r="A477" s="18" t="s">
        <v>2786</v>
      </c>
      <c r="B477" s="18">
        <v>1668</v>
      </c>
      <c r="C477" s="18">
        <v>1</v>
      </c>
      <c r="D477" s="18">
        <v>62.139726027397259</v>
      </c>
      <c r="E477" s="18">
        <v>185</v>
      </c>
      <c r="F477" s="18">
        <v>5</v>
      </c>
      <c r="G477" s="18">
        <v>4</v>
      </c>
      <c r="H477" s="18">
        <v>10</v>
      </c>
      <c r="I477" s="18" t="s">
        <v>2782</v>
      </c>
      <c r="J477" s="18" t="s">
        <v>2783</v>
      </c>
      <c r="K477" s="18" t="s">
        <v>2784</v>
      </c>
      <c r="L477" s="18" t="s">
        <v>2785</v>
      </c>
      <c r="M477" s="18" t="s">
        <v>71</v>
      </c>
      <c r="N477" s="60">
        <v>2</v>
      </c>
      <c r="O477" s="60" t="s">
        <v>108</v>
      </c>
      <c r="P477" s="60" t="s">
        <v>101</v>
      </c>
      <c r="Q477" s="60" t="s">
        <v>152</v>
      </c>
      <c r="R477" s="60">
        <v>10</v>
      </c>
    </row>
    <row r="478" spans="1:18" ht="14.25" customHeight="1" x14ac:dyDescent="0.2">
      <c r="A478" s="18" t="s">
        <v>2792</v>
      </c>
      <c r="B478" s="18">
        <v>458</v>
      </c>
      <c r="C478" s="18">
        <v>0</v>
      </c>
      <c r="D478" s="18">
        <v>70.742465753424653</v>
      </c>
      <c r="E478" s="18">
        <v>75</v>
      </c>
      <c r="F478" s="18">
        <v>5</v>
      </c>
      <c r="G478" s="18">
        <v>11</v>
      </c>
      <c r="H478" s="18">
        <v>10</v>
      </c>
      <c r="I478" s="18" t="s">
        <v>2787</v>
      </c>
      <c r="J478" s="18" t="s">
        <v>2788</v>
      </c>
      <c r="K478" s="18" t="s">
        <v>2789</v>
      </c>
      <c r="L478" s="18" t="s">
        <v>2790</v>
      </c>
      <c r="M478" s="18" t="s">
        <v>2791</v>
      </c>
      <c r="N478" s="60">
        <v>11</v>
      </c>
      <c r="O478" s="60" t="s">
        <v>426</v>
      </c>
      <c r="P478" s="60" t="s">
        <v>1540</v>
      </c>
      <c r="Q478" s="60">
        <v>3</v>
      </c>
      <c r="R478" s="60">
        <v>7</v>
      </c>
    </row>
    <row r="479" spans="1:18" ht="14.25" customHeight="1" x14ac:dyDescent="0.2">
      <c r="A479" s="18" t="s">
        <v>2799</v>
      </c>
      <c r="B479" s="18">
        <v>1812</v>
      </c>
      <c r="C479" s="18">
        <v>1</v>
      </c>
      <c r="D479" s="18">
        <v>41.627397260273973</v>
      </c>
      <c r="E479" s="18">
        <v>136</v>
      </c>
      <c r="F479" s="18">
        <v>4</v>
      </c>
      <c r="G479" s="18">
        <v>3</v>
      </c>
      <c r="H479" s="18">
        <v>10</v>
      </c>
      <c r="I479" s="18" t="s">
        <v>2793</v>
      </c>
      <c r="J479" s="18" t="s">
        <v>2794</v>
      </c>
      <c r="K479" s="18" t="s">
        <v>2795</v>
      </c>
      <c r="L479" s="18" t="s">
        <v>2796</v>
      </c>
      <c r="M479" s="18" t="s">
        <v>2797</v>
      </c>
      <c r="N479" s="60" t="s">
        <v>1304</v>
      </c>
      <c r="O479" s="60" t="s">
        <v>1141</v>
      </c>
      <c r="P479" s="60">
        <v>1</v>
      </c>
      <c r="Q479" s="60" t="s">
        <v>70</v>
      </c>
      <c r="R479" s="60" t="s">
        <v>707</v>
      </c>
    </row>
    <row r="480" spans="1:18" ht="14.25" customHeight="1" x14ac:dyDescent="0.2">
      <c r="A480" s="18" t="s">
        <v>2805</v>
      </c>
      <c r="B480" s="18">
        <v>243</v>
      </c>
      <c r="C480" s="18">
        <v>1</v>
      </c>
      <c r="D480" s="18">
        <v>22.150684931506849</v>
      </c>
      <c r="E480" s="18">
        <v>84</v>
      </c>
      <c r="F480" s="18">
        <v>1</v>
      </c>
      <c r="G480" s="18">
        <v>-99</v>
      </c>
      <c r="H480" s="18">
        <v>4</v>
      </c>
      <c r="I480" s="18" t="s">
        <v>2800</v>
      </c>
      <c r="J480" s="18" t="s">
        <v>5259</v>
      </c>
      <c r="K480" s="18" t="s">
        <v>5260</v>
      </c>
      <c r="L480" s="18" t="s">
        <v>5261</v>
      </c>
      <c r="M480" s="18" t="s">
        <v>5262</v>
      </c>
      <c r="N480" s="60">
        <v>-999</v>
      </c>
      <c r="O480" s="60">
        <v>-999</v>
      </c>
      <c r="P480" s="60">
        <v>-999</v>
      </c>
      <c r="Q480" s="60">
        <v>-999</v>
      </c>
      <c r="R480" s="60">
        <v>13</v>
      </c>
    </row>
    <row r="481" spans="1:18" ht="14.25" customHeight="1" x14ac:dyDescent="0.2">
      <c r="A481" s="18" t="s">
        <v>2807</v>
      </c>
      <c r="B481" s="18">
        <v>1648</v>
      </c>
      <c r="C481" s="18">
        <v>1</v>
      </c>
      <c r="D481" s="18">
        <v>63.142465753424659</v>
      </c>
      <c r="E481" s="18">
        <v>185</v>
      </c>
      <c r="F481" s="18">
        <v>4</v>
      </c>
      <c r="G481" s="18">
        <v>2</v>
      </c>
      <c r="H481" s="18">
        <v>11</v>
      </c>
      <c r="I481" s="18" t="s">
        <v>454</v>
      </c>
      <c r="J481" s="18" t="s">
        <v>454</v>
      </c>
      <c r="K481" s="18" t="s">
        <v>185</v>
      </c>
      <c r="L481" s="18" t="s">
        <v>454</v>
      </c>
      <c r="M481" s="18" t="s">
        <v>2806</v>
      </c>
      <c r="N481" s="60" t="s">
        <v>2809</v>
      </c>
      <c r="O481" s="60">
        <v>1</v>
      </c>
      <c r="P481" s="60" t="s">
        <v>350</v>
      </c>
      <c r="Q481" s="60" t="s">
        <v>1127</v>
      </c>
      <c r="R481" s="60">
        <v>13</v>
      </c>
    </row>
    <row r="482" spans="1:18" ht="14.25" customHeight="1" x14ac:dyDescent="0.2">
      <c r="A482" s="18" t="s">
        <v>2814</v>
      </c>
      <c r="B482" s="18">
        <v>1604</v>
      </c>
      <c r="C482" s="18">
        <v>1</v>
      </c>
      <c r="D482" s="18">
        <v>31.567123287671233</v>
      </c>
      <c r="E482" s="18">
        <v>31</v>
      </c>
      <c r="F482" s="18">
        <v>3</v>
      </c>
      <c r="G482" s="18">
        <v>8</v>
      </c>
      <c r="H482" s="18">
        <v>5</v>
      </c>
      <c r="I482" s="18" t="s">
        <v>2808</v>
      </c>
      <c r="J482" s="18" t="s">
        <v>2810</v>
      </c>
      <c r="K482" s="18" t="s">
        <v>2811</v>
      </c>
      <c r="L482" s="18" t="s">
        <v>2812</v>
      </c>
      <c r="M482" s="18" t="s">
        <v>2813</v>
      </c>
      <c r="N482" s="60" t="s">
        <v>179</v>
      </c>
      <c r="O482" s="60" t="s">
        <v>2817</v>
      </c>
      <c r="P482" s="60" t="s">
        <v>2819</v>
      </c>
      <c r="Q482" s="60" t="s">
        <v>1160</v>
      </c>
      <c r="R482" s="60" t="s">
        <v>2822</v>
      </c>
    </row>
    <row r="483" spans="1:18" ht="14.25" customHeight="1" x14ac:dyDescent="0.2">
      <c r="A483" s="18" t="s">
        <v>2823</v>
      </c>
      <c r="B483" s="18">
        <v>2236</v>
      </c>
      <c r="C483" s="18">
        <v>1</v>
      </c>
      <c r="D483" s="18">
        <v>26.638356164383563</v>
      </c>
      <c r="E483" s="18">
        <v>185</v>
      </c>
      <c r="F483" s="18">
        <v>4</v>
      </c>
      <c r="G483" s="18">
        <v>8</v>
      </c>
      <c r="H483" s="18">
        <v>10</v>
      </c>
      <c r="I483" s="18" t="s">
        <v>2815</v>
      </c>
      <c r="J483" s="18" t="s">
        <v>2816</v>
      </c>
      <c r="K483" s="18" t="s">
        <v>2818</v>
      </c>
      <c r="L483" s="18" t="s">
        <v>2820</v>
      </c>
      <c r="M483" s="18" t="s">
        <v>2821</v>
      </c>
      <c r="N483" s="60">
        <v>-99</v>
      </c>
      <c r="O483" s="60">
        <v>-99</v>
      </c>
      <c r="P483" s="60">
        <v>-99</v>
      </c>
      <c r="Q483" s="60">
        <v>-99</v>
      </c>
      <c r="R483" s="60">
        <v>-99</v>
      </c>
    </row>
    <row r="484" spans="1:18" ht="14.25" customHeight="1" x14ac:dyDescent="0.2">
      <c r="A484" s="18" t="s">
        <v>2824</v>
      </c>
      <c r="B484" s="18">
        <v>1446</v>
      </c>
      <c r="C484" s="18">
        <v>0</v>
      </c>
      <c r="D484" s="18">
        <v>69.268493150684932</v>
      </c>
      <c r="E484" s="18">
        <v>75</v>
      </c>
      <c r="F484" s="18">
        <v>7</v>
      </c>
      <c r="G484" s="18">
        <v>1</v>
      </c>
      <c r="H484" s="18">
        <v>8</v>
      </c>
      <c r="I484" s="18" t="s">
        <v>54</v>
      </c>
      <c r="J484" s="18" t="s">
        <v>54</v>
      </c>
      <c r="K484" s="18" t="s">
        <v>54</v>
      </c>
      <c r="L484" s="18" t="s">
        <v>54</v>
      </c>
      <c r="M484" s="18" t="s">
        <v>54</v>
      </c>
      <c r="N484" s="60" t="s">
        <v>2826</v>
      </c>
      <c r="O484" s="60" t="s">
        <v>511</v>
      </c>
      <c r="P484" s="60">
        <v>-99</v>
      </c>
      <c r="Q484" s="60" t="s">
        <v>152</v>
      </c>
      <c r="R484" s="60">
        <v>12</v>
      </c>
    </row>
    <row r="485" spans="1:18" ht="14.25" customHeight="1" x14ac:dyDescent="0.2">
      <c r="A485" s="18" t="s">
        <v>2830</v>
      </c>
      <c r="B485" s="18">
        <v>1378</v>
      </c>
      <c r="C485" s="18">
        <v>1</v>
      </c>
      <c r="D485" s="18">
        <v>33.860273972602741</v>
      </c>
      <c r="E485" s="18">
        <v>187</v>
      </c>
      <c r="F485" s="18">
        <v>4</v>
      </c>
      <c r="G485" s="18">
        <v>12</v>
      </c>
      <c r="H485" s="18">
        <v>5</v>
      </c>
      <c r="I485" s="18" t="s">
        <v>2825</v>
      </c>
      <c r="J485" s="18" t="s">
        <v>2827</v>
      </c>
      <c r="K485" s="18" t="s">
        <v>54</v>
      </c>
      <c r="L485" s="18" t="s">
        <v>2828</v>
      </c>
      <c r="M485" s="18" t="s">
        <v>2829</v>
      </c>
      <c r="N485" s="60">
        <v>2</v>
      </c>
      <c r="O485" s="60" t="s">
        <v>426</v>
      </c>
      <c r="P485" s="60">
        <v>-999</v>
      </c>
      <c r="Q485" s="60" t="s">
        <v>125</v>
      </c>
      <c r="R485" s="60">
        <v>7</v>
      </c>
    </row>
    <row r="486" spans="1:18" ht="14.25" customHeight="1" x14ac:dyDescent="0.2">
      <c r="A486" s="18" t="s">
        <v>2836</v>
      </c>
      <c r="B486" s="18">
        <v>760</v>
      </c>
      <c r="C486" s="18">
        <v>0</v>
      </c>
      <c r="D486" s="18">
        <v>32.493150684931507</v>
      </c>
      <c r="E486" s="18">
        <v>75</v>
      </c>
      <c r="F486" s="18">
        <v>5</v>
      </c>
      <c r="G486" s="18">
        <v>6</v>
      </c>
      <c r="H486" s="18">
        <v>10</v>
      </c>
      <c r="I486" s="18" t="s">
        <v>2831</v>
      </c>
      <c r="J486" s="18" t="s">
        <v>2832</v>
      </c>
      <c r="K486" s="18" t="s">
        <v>2833</v>
      </c>
      <c r="L486" s="18" t="s">
        <v>2834</v>
      </c>
      <c r="M486" s="18" t="s">
        <v>2835</v>
      </c>
      <c r="N486" s="60">
        <v>-99</v>
      </c>
      <c r="O486" s="60">
        <v>-99</v>
      </c>
      <c r="P486" s="60">
        <v>-99</v>
      </c>
      <c r="Q486" s="60">
        <v>-99</v>
      </c>
      <c r="R486" s="60">
        <v>-99</v>
      </c>
    </row>
    <row r="487" spans="1:18" ht="14.25" customHeight="1" x14ac:dyDescent="0.2">
      <c r="A487" s="18" t="s">
        <v>2837</v>
      </c>
      <c r="B487" s="18">
        <v>1106</v>
      </c>
      <c r="C487" s="18">
        <v>1</v>
      </c>
      <c r="D487" s="18">
        <v>27.136986301369863</v>
      </c>
      <c r="E487" s="18">
        <v>187</v>
      </c>
      <c r="F487" s="18">
        <v>3</v>
      </c>
      <c r="G487" s="18">
        <v>2</v>
      </c>
      <c r="H487" s="18">
        <v>3</v>
      </c>
      <c r="I487" s="18" t="s">
        <v>54</v>
      </c>
      <c r="J487" s="18" t="s">
        <v>54</v>
      </c>
      <c r="K487" s="18" t="s">
        <v>54</v>
      </c>
      <c r="L487" s="18" t="s">
        <v>54</v>
      </c>
      <c r="M487" s="18" t="s">
        <v>54</v>
      </c>
      <c r="N487" s="60">
        <v>3</v>
      </c>
      <c r="O487" s="60" t="s">
        <v>426</v>
      </c>
      <c r="P487" s="60">
        <v>-99</v>
      </c>
      <c r="Q487" s="60">
        <v>-99</v>
      </c>
      <c r="R487" s="60">
        <v>-99</v>
      </c>
    </row>
    <row r="488" spans="1:18" ht="14.25" customHeight="1" x14ac:dyDescent="0.2">
      <c r="A488" s="18" t="s">
        <v>2840</v>
      </c>
      <c r="B488" s="18">
        <v>65</v>
      </c>
      <c r="C488" s="18">
        <v>1</v>
      </c>
      <c r="D488" s="18">
        <v>35.846575342465755</v>
      </c>
      <c r="E488" s="18">
        <v>67</v>
      </c>
      <c r="F488" s="18">
        <v>4</v>
      </c>
      <c r="G488" s="18">
        <v>2</v>
      </c>
      <c r="H488" s="18">
        <v>3</v>
      </c>
      <c r="I488" s="18" t="s">
        <v>2838</v>
      </c>
      <c r="J488" s="18" t="s">
        <v>2839</v>
      </c>
      <c r="K488" s="18" t="s">
        <v>54</v>
      </c>
      <c r="L488" s="18" t="s">
        <v>54</v>
      </c>
      <c r="M488" s="18" t="s">
        <v>54</v>
      </c>
      <c r="N488" s="60" t="s">
        <v>2842</v>
      </c>
      <c r="O488" s="60" t="s">
        <v>2844</v>
      </c>
      <c r="P488" s="60">
        <v>-99</v>
      </c>
      <c r="Q488" s="60" t="s">
        <v>2846</v>
      </c>
      <c r="R488" s="60" t="s">
        <v>600</v>
      </c>
    </row>
    <row r="489" spans="1:18" ht="14.25" customHeight="1" x14ac:dyDescent="0.2">
      <c r="A489" s="18" t="s">
        <v>2848</v>
      </c>
      <c r="B489" s="18">
        <v>1335</v>
      </c>
      <c r="C489" s="18">
        <v>1</v>
      </c>
      <c r="D489" s="18">
        <v>20.673972602739727</v>
      </c>
      <c r="E489" s="18">
        <v>185</v>
      </c>
      <c r="F489" s="18">
        <v>1</v>
      </c>
      <c r="G489" s="18">
        <v>1</v>
      </c>
      <c r="H489" s="18">
        <v>4</v>
      </c>
      <c r="I489" s="18" t="s">
        <v>2841</v>
      </c>
      <c r="J489" s="18" t="s">
        <v>2843</v>
      </c>
      <c r="K489" s="18" t="s">
        <v>54</v>
      </c>
      <c r="L489" s="18" t="s">
        <v>2845</v>
      </c>
      <c r="M489" s="18" t="s">
        <v>2847</v>
      </c>
      <c r="N489" s="60">
        <v>-99</v>
      </c>
      <c r="O489" s="60">
        <v>-99</v>
      </c>
      <c r="P489" s="60">
        <v>-99</v>
      </c>
      <c r="Q489" s="60">
        <v>-99</v>
      </c>
      <c r="R489" s="60">
        <v>-99</v>
      </c>
    </row>
    <row r="490" spans="1:18" ht="14.25" customHeight="1" x14ac:dyDescent="0.2">
      <c r="A490" s="18" t="s">
        <v>2849</v>
      </c>
      <c r="B490" s="18">
        <v>1022</v>
      </c>
      <c r="C490" s="18">
        <v>0</v>
      </c>
      <c r="D490" s="18">
        <v>27.265753424657536</v>
      </c>
      <c r="E490" s="18">
        <v>61</v>
      </c>
      <c r="F490" s="18">
        <v>3</v>
      </c>
      <c r="G490" s="18">
        <v>2</v>
      </c>
      <c r="H490" s="18">
        <v>4</v>
      </c>
      <c r="I490" s="18" t="s">
        <v>54</v>
      </c>
      <c r="J490" s="18" t="s">
        <v>54</v>
      </c>
      <c r="K490" s="18" t="s">
        <v>54</v>
      </c>
      <c r="L490" s="18" t="s">
        <v>54</v>
      </c>
      <c r="M490" s="18" t="s">
        <v>54</v>
      </c>
      <c r="N490" s="60" t="s">
        <v>953</v>
      </c>
      <c r="O490" s="60">
        <v>-999</v>
      </c>
      <c r="P490" s="60">
        <v>-999</v>
      </c>
      <c r="Q490" s="60" t="s">
        <v>649</v>
      </c>
      <c r="R490" s="60">
        <v>7</v>
      </c>
    </row>
    <row r="491" spans="1:18" ht="14.25" customHeight="1" x14ac:dyDescent="0.2">
      <c r="A491" s="18" t="s">
        <v>2854</v>
      </c>
      <c r="B491" s="18">
        <v>627</v>
      </c>
      <c r="C491" s="18">
        <v>0</v>
      </c>
      <c r="D491" s="18">
        <v>37.994520547945207</v>
      </c>
      <c r="E491" s="18">
        <v>82</v>
      </c>
      <c r="F491" s="18">
        <v>4</v>
      </c>
      <c r="G491" s="18">
        <v>6</v>
      </c>
      <c r="H491" s="18">
        <v>2</v>
      </c>
      <c r="I491" s="18" t="s">
        <v>2850</v>
      </c>
      <c r="J491" s="18" t="s">
        <v>2851</v>
      </c>
      <c r="K491" s="18" t="s">
        <v>242</v>
      </c>
      <c r="L491" s="18" t="s">
        <v>2852</v>
      </c>
      <c r="M491" s="18" t="s">
        <v>2853</v>
      </c>
      <c r="N491" s="60">
        <v>7</v>
      </c>
      <c r="O491" s="60">
        <v>2</v>
      </c>
      <c r="P491" s="60">
        <v>-999</v>
      </c>
      <c r="Q491" s="60" t="s">
        <v>2858</v>
      </c>
      <c r="R491" s="60">
        <v>8</v>
      </c>
    </row>
    <row r="492" spans="1:18" ht="14.25" customHeight="1" x14ac:dyDescent="0.2">
      <c r="A492" s="18" t="s">
        <v>2861</v>
      </c>
      <c r="B492" s="18">
        <v>1456</v>
      </c>
      <c r="C492" s="18">
        <v>0</v>
      </c>
      <c r="D492" s="18">
        <v>23.906849315068492</v>
      </c>
      <c r="E492" s="18">
        <v>185</v>
      </c>
      <c r="F492" s="18">
        <v>3</v>
      </c>
      <c r="G492" s="18">
        <v>10</v>
      </c>
      <c r="H492" s="18">
        <v>4</v>
      </c>
      <c r="I492" s="18" t="s">
        <v>2855</v>
      </c>
      <c r="J492" s="18" t="s">
        <v>2856</v>
      </c>
      <c r="K492" s="18" t="s">
        <v>898</v>
      </c>
      <c r="L492" s="18" t="s">
        <v>2857</v>
      </c>
      <c r="M492" s="18" t="s">
        <v>2859</v>
      </c>
      <c r="N492" s="60">
        <v>-999</v>
      </c>
      <c r="O492" s="60" t="s">
        <v>655</v>
      </c>
      <c r="P492" s="60" t="s">
        <v>278</v>
      </c>
      <c r="Q492" s="60" t="s">
        <v>2866</v>
      </c>
      <c r="R492" s="60">
        <v>6</v>
      </c>
    </row>
    <row r="493" spans="1:18" ht="14.25" customHeight="1" x14ac:dyDescent="0.2">
      <c r="A493" s="18" t="s">
        <v>2868</v>
      </c>
      <c r="B493" s="18">
        <v>858</v>
      </c>
      <c r="C493" s="18">
        <v>1</v>
      </c>
      <c r="D493" s="18">
        <v>30.18082191780822</v>
      </c>
      <c r="E493" s="18">
        <v>67</v>
      </c>
      <c r="F493" s="18">
        <v>9</v>
      </c>
      <c r="G493" s="18">
        <v>1</v>
      </c>
      <c r="H493" s="18">
        <v>9</v>
      </c>
      <c r="I493" s="18" t="s">
        <v>2862</v>
      </c>
      <c r="J493" s="18" t="s">
        <v>5263</v>
      </c>
      <c r="K493" s="18" t="s">
        <v>5264</v>
      </c>
      <c r="L493" s="18" t="s">
        <v>5265</v>
      </c>
      <c r="M493" s="18" t="s">
        <v>5266</v>
      </c>
      <c r="N493" s="60">
        <v>-999</v>
      </c>
      <c r="O493" s="60"/>
      <c r="P493" s="60">
        <v>-999</v>
      </c>
      <c r="Q493" s="60">
        <v>-999</v>
      </c>
      <c r="R493" s="60">
        <v>8</v>
      </c>
    </row>
    <row r="494" spans="1:18" ht="14.25" customHeight="1" x14ac:dyDescent="0.2">
      <c r="A494" s="18" t="s">
        <v>2872</v>
      </c>
      <c r="B494" s="18">
        <v>1651</v>
      </c>
      <c r="C494" s="18">
        <v>1</v>
      </c>
      <c r="D494" s="18">
        <v>47.794520547945204</v>
      </c>
      <c r="E494" s="18">
        <v>185</v>
      </c>
      <c r="F494" s="18">
        <v>2</v>
      </c>
      <c r="G494" s="18">
        <v>3</v>
      </c>
      <c r="H494" s="18">
        <v>5</v>
      </c>
      <c r="I494" s="18" t="s">
        <v>242</v>
      </c>
      <c r="J494" s="18" t="s">
        <v>2869</v>
      </c>
      <c r="K494" s="18" t="s">
        <v>242</v>
      </c>
      <c r="L494" s="18" t="s">
        <v>2870</v>
      </c>
      <c r="M494" s="18" t="s">
        <v>2871</v>
      </c>
      <c r="N494" s="60">
        <v>7</v>
      </c>
      <c r="O494" s="60" t="s">
        <v>426</v>
      </c>
      <c r="P494" s="60">
        <v>7</v>
      </c>
      <c r="Q494" s="60" t="s">
        <v>921</v>
      </c>
      <c r="R494" s="60" t="s">
        <v>969</v>
      </c>
    </row>
    <row r="495" spans="1:18" ht="14.25" customHeight="1" x14ac:dyDescent="0.2">
      <c r="A495" s="18" t="s">
        <v>2878</v>
      </c>
      <c r="B495" s="18">
        <v>615</v>
      </c>
      <c r="C495" s="18">
        <v>0</v>
      </c>
      <c r="D495" s="18">
        <v>70.854794520547941</v>
      </c>
      <c r="E495" s="18">
        <v>185</v>
      </c>
      <c r="F495" s="18">
        <v>7</v>
      </c>
      <c r="G495" s="18">
        <v>2</v>
      </c>
      <c r="H495" s="18">
        <v>3</v>
      </c>
      <c r="I495" s="18" t="s">
        <v>2873</v>
      </c>
      <c r="J495" s="18" t="s">
        <v>2874</v>
      </c>
      <c r="K495" s="18" t="s">
        <v>2875</v>
      </c>
      <c r="L495" s="18" t="s">
        <v>2876</v>
      </c>
      <c r="M495" s="18" t="s">
        <v>2877</v>
      </c>
      <c r="N495" s="60">
        <v>2</v>
      </c>
      <c r="O495" s="60" t="s">
        <v>2881</v>
      </c>
      <c r="P495" s="60" t="s">
        <v>1442</v>
      </c>
      <c r="Q495" s="60" t="s">
        <v>2884</v>
      </c>
      <c r="R495" s="60">
        <v>12</v>
      </c>
    </row>
    <row r="496" spans="1:18" ht="14.25" customHeight="1" x14ac:dyDescent="0.2">
      <c r="A496" s="18" t="s">
        <v>2886</v>
      </c>
      <c r="B496" s="18">
        <v>224</v>
      </c>
      <c r="C496" s="18">
        <v>1</v>
      </c>
      <c r="D496" s="18">
        <v>23.747945205479454</v>
      </c>
      <c r="E496" s="18">
        <v>104</v>
      </c>
      <c r="F496" s="18">
        <v>4</v>
      </c>
      <c r="G496" s="18">
        <v>2</v>
      </c>
      <c r="H496" s="18">
        <v>10</v>
      </c>
      <c r="I496" s="18" t="s">
        <v>2879</v>
      </c>
      <c r="J496" s="18" t="s">
        <v>2880</v>
      </c>
      <c r="K496" s="18" t="s">
        <v>2882</v>
      </c>
      <c r="L496" s="18" t="s">
        <v>2883</v>
      </c>
      <c r="M496" s="18" t="s">
        <v>2885</v>
      </c>
      <c r="N496" s="60" t="s">
        <v>821</v>
      </c>
      <c r="O496" s="60" t="s">
        <v>159</v>
      </c>
      <c r="P496" s="60">
        <v>-999</v>
      </c>
      <c r="Q496" s="60" t="s">
        <v>101</v>
      </c>
      <c r="R496" s="60">
        <v>13</v>
      </c>
    </row>
    <row r="497" spans="1:18" ht="14.25" customHeight="1" x14ac:dyDescent="0.2">
      <c r="A497" s="18" t="s">
        <v>2890</v>
      </c>
      <c r="B497" s="18">
        <v>1331</v>
      </c>
      <c r="C497" s="18">
        <v>1</v>
      </c>
      <c r="D497" s="18">
        <v>20.016438356164382</v>
      </c>
      <c r="E497" s="18">
        <v>185</v>
      </c>
      <c r="F497" s="18">
        <v>1</v>
      </c>
      <c r="G497" s="18">
        <v>8</v>
      </c>
      <c r="H497" s="18">
        <v>4</v>
      </c>
      <c r="I497" s="18" t="s">
        <v>2887</v>
      </c>
      <c r="J497" s="18" t="s">
        <v>2888</v>
      </c>
      <c r="K497" s="18" t="s">
        <v>242</v>
      </c>
      <c r="L497" s="18" t="s">
        <v>2889</v>
      </c>
      <c r="M497" s="18" t="s">
        <v>71</v>
      </c>
      <c r="N497" s="60">
        <v>-99</v>
      </c>
      <c r="O497" s="60">
        <v>-99</v>
      </c>
      <c r="P497" s="60">
        <v>-99</v>
      </c>
      <c r="Q497" s="60">
        <v>-99</v>
      </c>
      <c r="R497" s="60">
        <v>-99</v>
      </c>
    </row>
    <row r="498" spans="1:18" ht="14.25" customHeight="1" x14ac:dyDescent="0.2">
      <c r="A498" s="18" t="s">
        <v>2891</v>
      </c>
      <c r="B498" s="18">
        <v>558</v>
      </c>
      <c r="C498" s="18">
        <v>1</v>
      </c>
      <c r="D498" s="18">
        <v>24.290410958904111</v>
      </c>
      <c r="E498" s="18">
        <v>185</v>
      </c>
      <c r="F498" s="18">
        <v>2</v>
      </c>
      <c r="G498" s="18">
        <v>1</v>
      </c>
      <c r="H498" s="18">
        <v>9</v>
      </c>
      <c r="N498" s="60" t="s">
        <v>101</v>
      </c>
      <c r="O498" s="60" t="s">
        <v>2894</v>
      </c>
      <c r="P498" s="60">
        <v>2</v>
      </c>
      <c r="Q498" s="60" t="s">
        <v>152</v>
      </c>
      <c r="R498" s="60" t="s">
        <v>133</v>
      </c>
    </row>
    <row r="499" spans="1:18" ht="14.25" customHeight="1" x14ac:dyDescent="0.2">
      <c r="A499" s="18" t="s">
        <v>2898</v>
      </c>
      <c r="B499" s="18">
        <v>828</v>
      </c>
      <c r="C499" s="18">
        <v>1</v>
      </c>
      <c r="D499" s="18">
        <v>27.465753424657535</v>
      </c>
      <c r="E499" s="18">
        <v>185</v>
      </c>
      <c r="F499" s="18">
        <v>3</v>
      </c>
      <c r="G499" s="18">
        <v>5</v>
      </c>
      <c r="H499" s="18">
        <v>4</v>
      </c>
      <c r="I499" s="18" t="s">
        <v>2892</v>
      </c>
      <c r="J499" s="18" t="s">
        <v>2893</v>
      </c>
      <c r="K499" s="18" t="s">
        <v>2895</v>
      </c>
      <c r="L499" s="18" t="s">
        <v>2896</v>
      </c>
      <c r="M499" s="18" t="s">
        <v>2897</v>
      </c>
      <c r="N499" s="60" t="s">
        <v>101</v>
      </c>
      <c r="O499" s="60">
        <v>-99</v>
      </c>
      <c r="P499" s="60">
        <v>2</v>
      </c>
      <c r="Q499" s="60" t="s">
        <v>101</v>
      </c>
      <c r="R499" s="60">
        <v>13</v>
      </c>
    </row>
    <row r="500" spans="1:18" ht="14.25" customHeight="1" x14ac:dyDescent="0.2">
      <c r="A500" s="18" t="s">
        <v>2902</v>
      </c>
      <c r="B500" s="18">
        <v>27</v>
      </c>
      <c r="C500" s="18">
        <v>0</v>
      </c>
      <c r="D500" s="18">
        <v>72.263013698630132</v>
      </c>
      <c r="E500" s="18">
        <v>185</v>
      </c>
      <c r="F500" s="18">
        <v>7</v>
      </c>
      <c r="G500" s="18">
        <v>5</v>
      </c>
      <c r="H500" s="18">
        <v>10</v>
      </c>
      <c r="I500" s="18" t="s">
        <v>2899</v>
      </c>
      <c r="J500" s="18" t="s">
        <v>1522</v>
      </c>
      <c r="K500" s="18" t="s">
        <v>2900</v>
      </c>
      <c r="L500" s="18" t="s">
        <v>2901</v>
      </c>
      <c r="M500" s="18" t="s">
        <v>71</v>
      </c>
      <c r="N500" s="60">
        <v>-999</v>
      </c>
      <c r="O500" s="60">
        <v>-99</v>
      </c>
      <c r="P500" s="60">
        <v>-99</v>
      </c>
      <c r="Q500" s="60">
        <v>-99</v>
      </c>
      <c r="R500" s="60">
        <v>-99</v>
      </c>
    </row>
    <row r="501" spans="1:18" ht="14.25" customHeight="1" x14ac:dyDescent="0.2">
      <c r="A501" s="18" t="s">
        <v>2903</v>
      </c>
      <c r="B501" s="18">
        <v>761</v>
      </c>
      <c r="C501" s="18">
        <v>0</v>
      </c>
      <c r="D501" s="18">
        <v>33.917808219178085</v>
      </c>
      <c r="E501" s="18">
        <v>-9</v>
      </c>
      <c r="F501" s="18">
        <v>-9</v>
      </c>
      <c r="G501" s="18">
        <v>-9</v>
      </c>
      <c r="H501" s="18">
        <v>-9</v>
      </c>
      <c r="N501" s="60" t="s">
        <v>2669</v>
      </c>
      <c r="O501" s="60" t="s">
        <v>2906</v>
      </c>
      <c r="P501" s="60" t="s">
        <v>350</v>
      </c>
      <c r="Q501" s="60" t="s">
        <v>2909</v>
      </c>
      <c r="R501" s="60">
        <v>11</v>
      </c>
    </row>
    <row r="502" spans="1:18" ht="14.25" customHeight="1" x14ac:dyDescent="0.2">
      <c r="A502" s="18" t="s">
        <v>2911</v>
      </c>
      <c r="B502" s="18">
        <v>1920</v>
      </c>
      <c r="C502" s="18">
        <v>1</v>
      </c>
      <c r="D502" s="18">
        <v>29.375342465753423</v>
      </c>
      <c r="E502" s="18">
        <v>187</v>
      </c>
      <c r="F502" s="18">
        <v>3</v>
      </c>
      <c r="G502" s="18">
        <v>4</v>
      </c>
      <c r="H502" s="18">
        <v>3</v>
      </c>
      <c r="I502" s="18" t="s">
        <v>2904</v>
      </c>
      <c r="J502" s="18" t="s">
        <v>2905</v>
      </c>
      <c r="K502" s="18" t="s">
        <v>2907</v>
      </c>
      <c r="L502" s="18" t="s">
        <v>2908</v>
      </c>
      <c r="M502" s="18" t="s">
        <v>2910</v>
      </c>
      <c r="N502" s="60" t="s">
        <v>2913</v>
      </c>
      <c r="O502" s="60" t="s">
        <v>511</v>
      </c>
      <c r="P502" s="60">
        <v>2</v>
      </c>
      <c r="Q502" s="60" t="s">
        <v>101</v>
      </c>
      <c r="R502" s="60">
        <v>13</v>
      </c>
    </row>
    <row r="503" spans="1:18" ht="14.25" customHeight="1" x14ac:dyDescent="0.2">
      <c r="A503" s="18" t="s">
        <v>2917</v>
      </c>
      <c r="B503" s="18">
        <v>348</v>
      </c>
      <c r="C503" s="18">
        <v>1</v>
      </c>
      <c r="D503" s="18">
        <v>23.624657534246577</v>
      </c>
      <c r="E503" s="18">
        <v>185</v>
      </c>
      <c r="F503" s="18">
        <v>4</v>
      </c>
      <c r="G503" s="18">
        <v>5</v>
      </c>
      <c r="H503" s="18">
        <v>10</v>
      </c>
      <c r="I503" s="18" t="s">
        <v>2912</v>
      </c>
      <c r="J503" s="18" t="s">
        <v>2914</v>
      </c>
      <c r="K503" s="18" t="s">
        <v>2915</v>
      </c>
      <c r="L503" s="18" t="s">
        <v>2916</v>
      </c>
      <c r="M503" s="18" t="s">
        <v>513</v>
      </c>
      <c r="N503" s="60">
        <v>-99</v>
      </c>
      <c r="O503" s="60">
        <v>-99</v>
      </c>
      <c r="P503" s="60">
        <v>-99</v>
      </c>
      <c r="Q503" s="60">
        <v>-99</v>
      </c>
      <c r="R503" s="60">
        <v>-99</v>
      </c>
    </row>
    <row r="504" spans="1:18" ht="14.25" customHeight="1" x14ac:dyDescent="0.2">
      <c r="A504" s="18" t="s">
        <v>2918</v>
      </c>
      <c r="B504" s="18">
        <v>1791</v>
      </c>
      <c r="C504" s="18">
        <v>1</v>
      </c>
      <c r="D504" s="18">
        <v>31.495890410958904</v>
      </c>
      <c r="E504" s="18">
        <v>-9</v>
      </c>
      <c r="F504" s="18">
        <v>-9</v>
      </c>
      <c r="G504" s="18">
        <v>-9</v>
      </c>
      <c r="H504" s="18">
        <v>-9</v>
      </c>
      <c r="N504" s="60" t="s">
        <v>125</v>
      </c>
      <c r="O504" s="60" t="s">
        <v>2921</v>
      </c>
      <c r="P504" s="60">
        <v>-999</v>
      </c>
      <c r="Q504" s="60" t="s">
        <v>133</v>
      </c>
      <c r="R504" s="60">
        <v>7</v>
      </c>
    </row>
    <row r="505" spans="1:18" ht="14.25" customHeight="1" x14ac:dyDescent="0.2">
      <c r="A505" s="18" t="s">
        <v>2924</v>
      </c>
      <c r="B505" s="18">
        <v>1097</v>
      </c>
      <c r="C505" s="18">
        <v>1</v>
      </c>
      <c r="D505" s="18">
        <v>31.460273972602739</v>
      </c>
      <c r="E505" s="18">
        <v>187</v>
      </c>
      <c r="F505" s="18">
        <v>3</v>
      </c>
      <c r="G505" s="18">
        <v>3</v>
      </c>
      <c r="H505" s="18">
        <v>2</v>
      </c>
      <c r="I505" s="18" t="s">
        <v>2919</v>
      </c>
      <c r="J505" s="18" t="s">
        <v>2920</v>
      </c>
      <c r="K505" s="18" t="s">
        <v>1122</v>
      </c>
      <c r="L505" s="18" t="s">
        <v>2922</v>
      </c>
      <c r="M505" s="18" t="s">
        <v>2923</v>
      </c>
      <c r="N505" s="60">
        <v>-999</v>
      </c>
      <c r="O505" s="60">
        <v>-999</v>
      </c>
      <c r="P505" s="60" t="s">
        <v>350</v>
      </c>
      <c r="Q505" s="60" t="s">
        <v>152</v>
      </c>
      <c r="R505" s="60">
        <v>-99</v>
      </c>
    </row>
    <row r="506" spans="1:18" ht="14.25" customHeight="1" x14ac:dyDescent="0.2">
      <c r="A506" s="18" t="s">
        <v>2928</v>
      </c>
      <c r="B506" s="18">
        <v>155</v>
      </c>
      <c r="C506" s="18">
        <v>1</v>
      </c>
      <c r="D506" s="18">
        <v>52.010958904109586</v>
      </c>
      <c r="E506" s="18">
        <v>185</v>
      </c>
      <c r="F506" s="18">
        <v>4</v>
      </c>
      <c r="G506" s="18">
        <v>7</v>
      </c>
      <c r="H506" s="18">
        <v>10</v>
      </c>
      <c r="I506" s="18" t="s">
        <v>2925</v>
      </c>
      <c r="J506" s="18" t="s">
        <v>123</v>
      </c>
      <c r="K506" s="18" t="s">
        <v>2926</v>
      </c>
      <c r="L506" s="18" t="s">
        <v>2927</v>
      </c>
      <c r="M506" s="18" t="s">
        <v>54</v>
      </c>
      <c r="N506" s="60" t="s">
        <v>125</v>
      </c>
      <c r="O506" s="60" t="s">
        <v>511</v>
      </c>
      <c r="P506" s="60">
        <v>-999</v>
      </c>
      <c r="Q506" s="60">
        <v>7</v>
      </c>
      <c r="R506" s="60">
        <v>13</v>
      </c>
    </row>
    <row r="507" spans="1:18" ht="14.25" customHeight="1" x14ac:dyDescent="0.2">
      <c r="A507" s="18" t="s">
        <v>2932</v>
      </c>
      <c r="B507" s="18">
        <v>41</v>
      </c>
      <c r="C507" s="18">
        <v>1</v>
      </c>
      <c r="D507" s="18">
        <v>33.167123287671231</v>
      </c>
      <c r="E507" s="18">
        <v>31</v>
      </c>
      <c r="F507" s="18">
        <v>4</v>
      </c>
      <c r="G507" s="18">
        <v>11</v>
      </c>
      <c r="H507" s="18">
        <v>10</v>
      </c>
      <c r="I507" s="18" t="s">
        <v>2929</v>
      </c>
      <c r="J507" s="18" t="s">
        <v>2930</v>
      </c>
      <c r="K507" s="18" t="s">
        <v>585</v>
      </c>
      <c r="L507" s="18" t="s">
        <v>2931</v>
      </c>
      <c r="M507" s="18" t="s">
        <v>585</v>
      </c>
      <c r="N507" s="60" t="s">
        <v>2934</v>
      </c>
      <c r="O507" s="60" t="s">
        <v>2936</v>
      </c>
      <c r="P507" s="60" t="s">
        <v>2938</v>
      </c>
      <c r="Q507" s="60" t="s">
        <v>2940</v>
      </c>
      <c r="R507" s="60">
        <v>8</v>
      </c>
    </row>
    <row r="508" spans="1:18" ht="14.25" customHeight="1" x14ac:dyDescent="0.2">
      <c r="A508" s="18" t="s">
        <v>5267</v>
      </c>
      <c r="B508" s="18">
        <v>2147</v>
      </c>
      <c r="C508" s="18">
        <v>1</v>
      </c>
      <c r="D508" s="18">
        <v>26.75068493150685</v>
      </c>
      <c r="E508" s="18">
        <v>36</v>
      </c>
      <c r="F508" s="18">
        <v>4</v>
      </c>
      <c r="G508" s="18">
        <v>3</v>
      </c>
      <c r="H508" s="18">
        <v>4</v>
      </c>
      <c r="N508" s="60" t="s">
        <v>509</v>
      </c>
      <c r="O508" s="60" t="s">
        <v>1059</v>
      </c>
      <c r="P508" s="60" t="s">
        <v>278</v>
      </c>
      <c r="Q508" s="60" t="s">
        <v>2947</v>
      </c>
      <c r="R508" s="60" t="s">
        <v>707</v>
      </c>
    </row>
    <row r="509" spans="1:18" ht="14.25" customHeight="1" x14ac:dyDescent="0.2">
      <c r="A509" s="18" t="s">
        <v>2942</v>
      </c>
      <c r="B509" s="18">
        <v>1221</v>
      </c>
      <c r="C509" s="18">
        <v>1</v>
      </c>
      <c r="D509" s="18">
        <v>51.950684931506849</v>
      </c>
      <c r="E509" s="18">
        <v>185</v>
      </c>
      <c r="F509" s="18">
        <v>5</v>
      </c>
      <c r="G509" s="18">
        <v>3</v>
      </c>
      <c r="H509" s="18">
        <v>10</v>
      </c>
      <c r="I509" s="18" t="s">
        <v>2933</v>
      </c>
      <c r="J509" s="18" t="s">
        <v>2935</v>
      </c>
      <c r="K509" s="18" t="s">
        <v>2937</v>
      </c>
      <c r="L509" s="18" t="s">
        <v>2939</v>
      </c>
      <c r="M509" s="18" t="s">
        <v>2941</v>
      </c>
      <c r="N509" s="60" t="s">
        <v>2951</v>
      </c>
      <c r="O509" s="60">
        <v>-99</v>
      </c>
      <c r="P509" s="60" t="s">
        <v>356</v>
      </c>
      <c r="Q509" s="60">
        <v>3</v>
      </c>
      <c r="R509" s="60">
        <v>6</v>
      </c>
    </row>
    <row r="510" spans="1:18" ht="14.25" customHeight="1" x14ac:dyDescent="0.2">
      <c r="A510" s="18" t="s">
        <v>2949</v>
      </c>
      <c r="B510" s="18">
        <v>1102</v>
      </c>
      <c r="C510" s="18">
        <v>1</v>
      </c>
      <c r="D510" s="18">
        <v>29.079452054794519</v>
      </c>
      <c r="E510" s="18">
        <v>61</v>
      </c>
      <c r="F510" s="18">
        <v>4</v>
      </c>
      <c r="G510" s="18">
        <v>5</v>
      </c>
      <c r="H510" s="18">
        <v>2</v>
      </c>
      <c r="I510" s="18" t="s">
        <v>2943</v>
      </c>
      <c r="J510" s="18" t="s">
        <v>2944</v>
      </c>
      <c r="K510" s="18" t="s">
        <v>2945</v>
      </c>
      <c r="L510" s="18" t="s">
        <v>2946</v>
      </c>
      <c r="M510" s="18" t="s">
        <v>2948</v>
      </c>
      <c r="N510" s="60">
        <v>2</v>
      </c>
      <c r="O510" s="60" t="s">
        <v>2958</v>
      </c>
      <c r="P510" s="60" t="s">
        <v>108</v>
      </c>
      <c r="Q510" s="60" t="s">
        <v>2669</v>
      </c>
      <c r="R510" s="60" t="s">
        <v>724</v>
      </c>
    </row>
    <row r="511" spans="1:18" ht="14.25" customHeight="1" x14ac:dyDescent="0.2">
      <c r="A511" s="18" t="s">
        <v>2955</v>
      </c>
      <c r="B511" s="18">
        <v>409</v>
      </c>
      <c r="C511" s="18">
        <v>1</v>
      </c>
      <c r="D511" s="18">
        <v>25.008219178082193</v>
      </c>
      <c r="E511" s="18">
        <v>78</v>
      </c>
      <c r="F511" s="18">
        <v>4</v>
      </c>
      <c r="G511" s="18">
        <v>3</v>
      </c>
      <c r="H511" s="18">
        <v>3</v>
      </c>
      <c r="I511" s="18" t="s">
        <v>2950</v>
      </c>
      <c r="J511" s="18" t="s">
        <v>54</v>
      </c>
      <c r="K511" s="18" t="s">
        <v>2952</v>
      </c>
      <c r="L511" s="18" t="s">
        <v>2953</v>
      </c>
      <c r="M511" s="18" t="s">
        <v>2954</v>
      </c>
      <c r="N511" s="60">
        <v>-99</v>
      </c>
      <c r="O511" s="60" t="s">
        <v>511</v>
      </c>
      <c r="P511" s="60">
        <v>3</v>
      </c>
      <c r="Q511" s="60" t="s">
        <v>1026</v>
      </c>
      <c r="R511" s="60" t="s">
        <v>1559</v>
      </c>
    </row>
    <row r="512" spans="1:18" ht="14.25" customHeight="1" x14ac:dyDescent="0.2">
      <c r="A512" s="18" t="s">
        <v>2962</v>
      </c>
      <c r="B512" s="18">
        <v>1420</v>
      </c>
      <c r="C512" s="18">
        <v>1</v>
      </c>
      <c r="D512" s="18">
        <v>32.813698630136983</v>
      </c>
      <c r="E512" s="18">
        <v>185</v>
      </c>
      <c r="F512" s="18">
        <v>4</v>
      </c>
      <c r="G512" s="18">
        <v>7</v>
      </c>
      <c r="H512" s="18">
        <v>2</v>
      </c>
      <c r="I512" s="18" t="s">
        <v>2956</v>
      </c>
      <c r="J512" s="18" t="s">
        <v>2957</v>
      </c>
      <c r="K512" s="18" t="s">
        <v>2959</v>
      </c>
      <c r="L512" s="18" t="s">
        <v>2960</v>
      </c>
      <c r="M512" s="18" t="s">
        <v>2961</v>
      </c>
      <c r="N512" s="60">
        <v>7</v>
      </c>
      <c r="O512" s="60">
        <v>-999</v>
      </c>
      <c r="P512" s="60">
        <v>2</v>
      </c>
      <c r="Q512" s="60" t="s">
        <v>496</v>
      </c>
      <c r="R512" s="60">
        <v>6</v>
      </c>
    </row>
    <row r="513" spans="1:18" ht="14.25" customHeight="1" x14ac:dyDescent="0.2">
      <c r="A513" s="18" t="s">
        <v>2967</v>
      </c>
      <c r="B513" s="18">
        <v>1639</v>
      </c>
      <c r="C513" s="18">
        <v>1</v>
      </c>
      <c r="D513" s="18">
        <v>57.791780821917811</v>
      </c>
      <c r="E513" s="18">
        <v>185</v>
      </c>
      <c r="F513" s="18">
        <v>7</v>
      </c>
      <c r="G513" s="18">
        <v>4</v>
      </c>
      <c r="H513" s="18">
        <v>10</v>
      </c>
      <c r="I513" s="18" t="s">
        <v>54</v>
      </c>
      <c r="J513" s="18" t="s">
        <v>2963</v>
      </c>
      <c r="K513" s="18" t="s">
        <v>2964</v>
      </c>
      <c r="L513" s="18" t="s">
        <v>2965</v>
      </c>
      <c r="M513" s="18" t="s">
        <v>2966</v>
      </c>
      <c r="N513" s="60" t="s">
        <v>2974</v>
      </c>
      <c r="O513" s="60" t="s">
        <v>108</v>
      </c>
      <c r="P513" s="60" t="s">
        <v>117</v>
      </c>
      <c r="Q513" s="60">
        <v>2</v>
      </c>
      <c r="R513" s="60" t="s">
        <v>2979</v>
      </c>
    </row>
    <row r="514" spans="1:18" ht="14.25" customHeight="1" x14ac:dyDescent="0.2">
      <c r="A514" s="18" t="s">
        <v>2972</v>
      </c>
      <c r="B514" s="18">
        <v>1781</v>
      </c>
      <c r="C514" s="18">
        <v>1</v>
      </c>
      <c r="D514" s="18">
        <v>35.369863013698627</v>
      </c>
      <c r="E514" s="18">
        <v>187</v>
      </c>
      <c r="F514" s="18">
        <v>4</v>
      </c>
      <c r="G514" s="18">
        <v>5</v>
      </c>
      <c r="H514" s="18">
        <v>2</v>
      </c>
      <c r="I514" s="18" t="s">
        <v>2968</v>
      </c>
      <c r="J514" s="18" t="s">
        <v>585</v>
      </c>
      <c r="K514" s="18" t="s">
        <v>2969</v>
      </c>
      <c r="L514" s="18" t="s">
        <v>2970</v>
      </c>
      <c r="M514" s="18" t="s">
        <v>2971</v>
      </c>
      <c r="N514" s="60" t="s">
        <v>2982</v>
      </c>
      <c r="O514" s="60" t="s">
        <v>1059</v>
      </c>
      <c r="P514" s="60" t="s">
        <v>655</v>
      </c>
      <c r="Q514" s="60" t="s">
        <v>133</v>
      </c>
      <c r="R514" s="60">
        <v>3</v>
      </c>
    </row>
    <row r="515" spans="1:18" ht="14.25" customHeight="1" x14ac:dyDescent="0.2">
      <c r="A515" s="18" t="s">
        <v>2980</v>
      </c>
      <c r="B515" s="18">
        <v>1780</v>
      </c>
      <c r="C515" s="18">
        <v>1</v>
      </c>
      <c r="D515" s="18">
        <v>37.079452054794523</v>
      </c>
      <c r="E515" s="18">
        <v>185</v>
      </c>
      <c r="F515" s="18">
        <v>7</v>
      </c>
      <c r="G515" s="18">
        <v>10</v>
      </c>
      <c r="H515" s="18">
        <v>10</v>
      </c>
      <c r="I515" s="18" t="s">
        <v>2973</v>
      </c>
      <c r="J515" s="18" t="s">
        <v>2975</v>
      </c>
      <c r="K515" s="18" t="s">
        <v>2976</v>
      </c>
      <c r="L515" s="18" t="s">
        <v>2977</v>
      </c>
      <c r="M515" s="18" t="s">
        <v>2978</v>
      </c>
      <c r="N515" s="60">
        <v>-99</v>
      </c>
      <c r="O515" s="60">
        <v>-99</v>
      </c>
      <c r="P515" s="60">
        <v>-99</v>
      </c>
      <c r="Q515" s="60">
        <v>-99</v>
      </c>
      <c r="R515" s="60">
        <v>-99</v>
      </c>
    </row>
    <row r="516" spans="1:18" ht="14.25" customHeight="1" x14ac:dyDescent="0.2">
      <c r="A516" s="18" t="s">
        <v>2989</v>
      </c>
      <c r="B516" s="18">
        <v>3349</v>
      </c>
      <c r="C516" s="18">
        <v>0</v>
      </c>
      <c r="D516" s="18">
        <v>27.063013698630137</v>
      </c>
      <c r="E516" s="18">
        <v>185</v>
      </c>
      <c r="F516" s="18">
        <v>3</v>
      </c>
      <c r="G516" s="18">
        <v>5</v>
      </c>
      <c r="H516" s="18">
        <v>4</v>
      </c>
      <c r="I516" s="18" t="s">
        <v>2981</v>
      </c>
      <c r="J516" s="18" t="s">
        <v>2985</v>
      </c>
      <c r="K516" s="18" t="s">
        <v>2986</v>
      </c>
      <c r="L516" s="18" t="s">
        <v>2987</v>
      </c>
      <c r="M516" s="18" t="s">
        <v>2988</v>
      </c>
      <c r="N516" s="60" t="s">
        <v>231</v>
      </c>
      <c r="O516" s="60" t="s">
        <v>949</v>
      </c>
      <c r="P516" s="60" t="s">
        <v>350</v>
      </c>
      <c r="Q516" s="60" t="s">
        <v>133</v>
      </c>
      <c r="R516" s="60" t="s">
        <v>641</v>
      </c>
    </row>
    <row r="517" spans="1:18" ht="14.25" customHeight="1" x14ac:dyDescent="0.2">
      <c r="A517" s="18" t="s">
        <v>2990</v>
      </c>
      <c r="B517" s="18">
        <v>335</v>
      </c>
      <c r="C517" s="18">
        <v>1</v>
      </c>
      <c r="D517" s="18">
        <v>33.564383561643837</v>
      </c>
      <c r="E517" s="18">
        <v>75</v>
      </c>
      <c r="F517" s="18">
        <v>4</v>
      </c>
      <c r="G517" s="18">
        <v>12</v>
      </c>
      <c r="H517" s="18">
        <v>3</v>
      </c>
      <c r="I517" s="18" t="s">
        <v>54</v>
      </c>
      <c r="J517" s="18" t="s">
        <v>54</v>
      </c>
      <c r="K517" s="18" t="s">
        <v>54</v>
      </c>
      <c r="L517" s="18" t="s">
        <v>54</v>
      </c>
      <c r="M517" s="18" t="s">
        <v>54</v>
      </c>
      <c r="N517" s="60">
        <v>2</v>
      </c>
      <c r="O517" s="60" t="s">
        <v>2999</v>
      </c>
      <c r="P517" s="60" t="s">
        <v>655</v>
      </c>
      <c r="Q517" s="60" t="s">
        <v>101</v>
      </c>
      <c r="R517" s="60">
        <v>6</v>
      </c>
    </row>
    <row r="518" spans="1:18" ht="14.25" customHeight="1" x14ac:dyDescent="0.2">
      <c r="A518" s="18" t="s">
        <v>2996</v>
      </c>
      <c r="B518" s="18">
        <v>1399</v>
      </c>
      <c r="C518" s="18">
        <v>1</v>
      </c>
      <c r="D518" s="18">
        <v>53.526027397260272</v>
      </c>
      <c r="E518" s="18">
        <v>185</v>
      </c>
      <c r="F518" s="18">
        <v>10</v>
      </c>
      <c r="G518" s="18">
        <v>11</v>
      </c>
      <c r="H518" s="18">
        <v>10</v>
      </c>
      <c r="I518" s="18" t="s">
        <v>2991</v>
      </c>
      <c r="J518" s="18" t="s">
        <v>2992</v>
      </c>
      <c r="K518" s="18" t="s">
        <v>2993</v>
      </c>
      <c r="L518" s="18" t="s">
        <v>2994</v>
      </c>
      <c r="M518" s="18" t="s">
        <v>2995</v>
      </c>
      <c r="N518" s="60">
        <v>2</v>
      </c>
      <c r="O518" s="60" t="s">
        <v>3006</v>
      </c>
      <c r="P518" s="60" t="s">
        <v>117</v>
      </c>
      <c r="Q518" s="60" t="s">
        <v>101</v>
      </c>
      <c r="R518" s="60" t="s">
        <v>231</v>
      </c>
    </row>
    <row r="519" spans="1:18" ht="14.25" customHeight="1" x14ac:dyDescent="0.2">
      <c r="A519" s="18" t="s">
        <v>3003</v>
      </c>
      <c r="B519" s="18">
        <v>1093</v>
      </c>
      <c r="C519" s="18">
        <v>1</v>
      </c>
      <c r="D519" s="18">
        <v>30.813698630136987</v>
      </c>
      <c r="E519" s="18">
        <v>65</v>
      </c>
      <c r="F519" s="18">
        <v>4</v>
      </c>
      <c r="G519" s="18">
        <v>8</v>
      </c>
      <c r="H519" s="18">
        <v>3</v>
      </c>
      <c r="I519" s="18" t="s">
        <v>2997</v>
      </c>
      <c r="J519" s="18" t="s">
        <v>5268</v>
      </c>
      <c r="K519" s="18" t="s">
        <v>5269</v>
      </c>
      <c r="L519" s="18" t="s">
        <v>5270</v>
      </c>
      <c r="M519" s="18" t="s">
        <v>5271</v>
      </c>
      <c r="N519" s="60" t="s">
        <v>2598</v>
      </c>
      <c r="O519" s="60" t="s">
        <v>204</v>
      </c>
      <c r="P519" s="60">
        <v>2</v>
      </c>
      <c r="Q519" s="60" t="s">
        <v>3015</v>
      </c>
      <c r="R519" s="60" t="s">
        <v>969</v>
      </c>
    </row>
    <row r="520" spans="1:18" ht="14.25" customHeight="1" x14ac:dyDescent="0.2">
      <c r="A520" s="18" t="s">
        <v>3010</v>
      </c>
      <c r="B520" s="18">
        <v>3399</v>
      </c>
      <c r="C520" s="18">
        <v>1</v>
      </c>
      <c r="D520" s="18">
        <v>25.797260273972604</v>
      </c>
      <c r="E520" s="18">
        <v>185</v>
      </c>
      <c r="F520" s="18">
        <v>10</v>
      </c>
      <c r="G520" s="18">
        <v>4</v>
      </c>
      <c r="H520" s="18">
        <v>10</v>
      </c>
      <c r="I520" s="18" t="s">
        <v>3004</v>
      </c>
      <c r="J520" s="18" t="s">
        <v>3005</v>
      </c>
      <c r="K520" s="18" t="s">
        <v>3007</v>
      </c>
      <c r="L520" s="18" t="s">
        <v>3008</v>
      </c>
      <c r="M520" s="18" t="s">
        <v>3009</v>
      </c>
      <c r="N520" s="60" t="s">
        <v>299</v>
      </c>
      <c r="O520" s="60" t="s">
        <v>166</v>
      </c>
      <c r="P520" s="60">
        <v>2</v>
      </c>
      <c r="Q520" s="60">
        <v>-99</v>
      </c>
      <c r="R520" s="60">
        <v>-99</v>
      </c>
    </row>
    <row r="521" spans="1:18" ht="14.25" customHeight="1" x14ac:dyDescent="0.2">
      <c r="A521" s="18" t="s">
        <v>3017</v>
      </c>
      <c r="B521" s="18">
        <v>3015</v>
      </c>
      <c r="C521" s="18">
        <v>1</v>
      </c>
      <c r="D521" s="18">
        <v>29.890410958904109</v>
      </c>
      <c r="E521" s="18">
        <v>185</v>
      </c>
      <c r="F521" s="18">
        <v>9</v>
      </c>
      <c r="G521" s="18">
        <v>4</v>
      </c>
      <c r="H521" s="18">
        <v>4</v>
      </c>
      <c r="I521" s="18" t="s">
        <v>3011</v>
      </c>
      <c r="J521" s="18" t="s">
        <v>3012</v>
      </c>
      <c r="K521" s="18" t="s">
        <v>3013</v>
      </c>
      <c r="L521" s="18" t="s">
        <v>3014</v>
      </c>
      <c r="M521" s="18" t="s">
        <v>3016</v>
      </c>
      <c r="N521" s="60" t="s">
        <v>3023</v>
      </c>
      <c r="O521" s="60" t="s">
        <v>426</v>
      </c>
      <c r="P521" s="60" t="s">
        <v>350</v>
      </c>
      <c r="Q521" s="60" t="s">
        <v>401</v>
      </c>
      <c r="R521" s="60">
        <v>-99</v>
      </c>
    </row>
    <row r="522" spans="1:18" ht="14.25" customHeight="1" x14ac:dyDescent="0.2">
      <c r="A522" s="18" t="s">
        <v>3021</v>
      </c>
      <c r="B522" s="18">
        <v>694</v>
      </c>
      <c r="C522" s="18">
        <v>1</v>
      </c>
      <c r="D522" s="18">
        <v>31.605479452054794</v>
      </c>
      <c r="E522" s="18">
        <v>185</v>
      </c>
      <c r="F522" s="18">
        <v>4</v>
      </c>
      <c r="G522" s="18">
        <v>9</v>
      </c>
      <c r="H522" s="18">
        <v>3</v>
      </c>
      <c r="I522" s="18" t="s">
        <v>3018</v>
      </c>
      <c r="J522" s="18" t="s">
        <v>3019</v>
      </c>
      <c r="K522" s="18" t="s">
        <v>3020</v>
      </c>
      <c r="L522" s="18" t="s">
        <v>54</v>
      </c>
      <c r="M522" s="18" t="s">
        <v>54</v>
      </c>
      <c r="N522" s="60" t="s">
        <v>231</v>
      </c>
      <c r="O522" s="60" t="s">
        <v>125</v>
      </c>
      <c r="P522" s="60" t="s">
        <v>356</v>
      </c>
      <c r="Q522" s="60" t="s">
        <v>101</v>
      </c>
      <c r="R522" s="60">
        <v>6</v>
      </c>
    </row>
    <row r="523" spans="1:18" ht="14.25" customHeight="1" x14ac:dyDescent="0.2">
      <c r="A523" s="18" t="s">
        <v>3027</v>
      </c>
      <c r="B523" s="18">
        <v>2148</v>
      </c>
      <c r="C523" s="18">
        <v>1</v>
      </c>
      <c r="D523" s="18">
        <v>21.835616438356166</v>
      </c>
      <c r="E523" s="18">
        <v>84</v>
      </c>
      <c r="F523" s="18">
        <v>1</v>
      </c>
      <c r="G523" s="18">
        <v>6</v>
      </c>
      <c r="H523" s="18">
        <v>10</v>
      </c>
      <c r="I523" s="18" t="s">
        <v>3022</v>
      </c>
      <c r="J523" s="18" t="s">
        <v>5272</v>
      </c>
      <c r="K523" s="18" t="s">
        <v>5273</v>
      </c>
      <c r="L523" s="18" t="s">
        <v>5274</v>
      </c>
      <c r="M523" s="18" t="s">
        <v>54</v>
      </c>
      <c r="N523" s="60" t="s">
        <v>262</v>
      </c>
      <c r="O523" s="60">
        <v>6</v>
      </c>
      <c r="P523" s="60">
        <v>-999</v>
      </c>
      <c r="Q523" s="60" t="s">
        <v>101</v>
      </c>
      <c r="R523" s="60">
        <v>13</v>
      </c>
    </row>
    <row r="524" spans="1:18" ht="14.25" customHeight="1" x14ac:dyDescent="0.2">
      <c r="A524" s="18" t="s">
        <v>3033</v>
      </c>
      <c r="B524" s="18">
        <v>1395</v>
      </c>
      <c r="C524" s="18">
        <v>0</v>
      </c>
      <c r="D524" s="61" t="e">
        <v>#NULL!</v>
      </c>
      <c r="E524" s="18">
        <v>185</v>
      </c>
      <c r="F524" s="18">
        <v>3</v>
      </c>
      <c r="G524" s="18">
        <v>2</v>
      </c>
      <c r="H524" s="18">
        <v>8</v>
      </c>
      <c r="I524" s="18" t="s">
        <v>3028</v>
      </c>
      <c r="J524" s="18" t="s">
        <v>3029</v>
      </c>
      <c r="K524" s="18" t="s">
        <v>3030</v>
      </c>
      <c r="L524" s="18" t="s">
        <v>3031</v>
      </c>
      <c r="M524" s="18" t="s">
        <v>3032</v>
      </c>
      <c r="N524" s="60" t="s">
        <v>3039</v>
      </c>
      <c r="O524" s="60" t="s">
        <v>511</v>
      </c>
      <c r="P524" s="60">
        <v>2</v>
      </c>
      <c r="Q524" s="60">
        <v>-999</v>
      </c>
      <c r="R524" s="60">
        <v>7</v>
      </c>
    </row>
    <row r="525" spans="1:18" ht="14.25" customHeight="1" x14ac:dyDescent="0.2">
      <c r="A525" s="18" t="s">
        <v>3037</v>
      </c>
      <c r="B525" s="18">
        <v>1833</v>
      </c>
      <c r="C525" s="18">
        <v>0</v>
      </c>
      <c r="D525" s="18">
        <v>55.175342465753424</v>
      </c>
      <c r="E525" s="18">
        <v>185</v>
      </c>
      <c r="F525" s="18">
        <v>4</v>
      </c>
      <c r="G525" s="18">
        <v>2</v>
      </c>
      <c r="H525" s="18">
        <v>5</v>
      </c>
      <c r="I525" s="18" t="s">
        <v>3034</v>
      </c>
      <c r="J525" s="18" t="s">
        <v>3035</v>
      </c>
      <c r="K525" s="18" t="s">
        <v>242</v>
      </c>
      <c r="L525" s="18" t="s">
        <v>3036</v>
      </c>
      <c r="M525" s="18" t="s">
        <v>71</v>
      </c>
      <c r="N525" s="60" t="s">
        <v>3045</v>
      </c>
      <c r="O525" s="60" t="s">
        <v>3049</v>
      </c>
      <c r="P525" s="60" t="s">
        <v>356</v>
      </c>
      <c r="Q525" s="60" t="s">
        <v>3052</v>
      </c>
      <c r="R525" s="60" t="s">
        <v>3054</v>
      </c>
    </row>
    <row r="526" spans="1:18" ht="14.25" customHeight="1" x14ac:dyDescent="0.2">
      <c r="A526" s="18" t="s">
        <v>3043</v>
      </c>
      <c r="B526" s="18">
        <v>1405</v>
      </c>
      <c r="C526" s="18">
        <v>0</v>
      </c>
      <c r="D526" s="18">
        <v>54.452054794520549</v>
      </c>
      <c r="E526" s="18">
        <v>185</v>
      </c>
      <c r="F526" s="18">
        <v>4</v>
      </c>
      <c r="G526" s="18">
        <v>9</v>
      </c>
      <c r="H526" s="18">
        <v>10</v>
      </c>
      <c r="I526" s="18" t="s">
        <v>3038</v>
      </c>
      <c r="J526" s="18" t="s">
        <v>3040</v>
      </c>
      <c r="K526" s="18" t="s">
        <v>3041</v>
      </c>
      <c r="L526" s="18" t="s">
        <v>3042</v>
      </c>
      <c r="M526" s="18" t="s">
        <v>2019</v>
      </c>
      <c r="N526" s="60">
        <v>8</v>
      </c>
      <c r="O526" s="60">
        <v>-999</v>
      </c>
      <c r="P526" s="60">
        <v>-999</v>
      </c>
      <c r="Q526" s="60" t="s">
        <v>142</v>
      </c>
      <c r="R526" s="60" t="s">
        <v>101</v>
      </c>
    </row>
    <row r="527" spans="1:18" ht="14.25" customHeight="1" x14ac:dyDescent="0.2">
      <c r="A527" s="18" t="s">
        <v>3055</v>
      </c>
      <c r="B527" s="18">
        <v>3062</v>
      </c>
      <c r="C527" s="18">
        <v>1</v>
      </c>
      <c r="D527" s="18">
        <v>28.413698630136988</v>
      </c>
      <c r="E527" s="18">
        <v>185</v>
      </c>
      <c r="F527" s="18">
        <v>4</v>
      </c>
      <c r="G527" s="18">
        <v>3</v>
      </c>
      <c r="H527" s="18">
        <v>5</v>
      </c>
      <c r="I527" s="18" t="s">
        <v>3044</v>
      </c>
      <c r="J527" s="18" t="s">
        <v>3048</v>
      </c>
      <c r="K527" s="18" t="s">
        <v>3050</v>
      </c>
      <c r="L527" s="18" t="s">
        <v>3051</v>
      </c>
      <c r="M527" s="18" t="s">
        <v>3053</v>
      </c>
      <c r="N527" s="60" t="s">
        <v>3062</v>
      </c>
      <c r="O527" s="60" t="s">
        <v>603</v>
      </c>
      <c r="P527" s="60" t="s">
        <v>1509</v>
      </c>
      <c r="Q527" s="60" t="s">
        <v>1047</v>
      </c>
      <c r="R527" s="60">
        <v>8</v>
      </c>
    </row>
    <row r="528" spans="1:18" ht="14.25" customHeight="1" x14ac:dyDescent="0.2">
      <c r="A528" s="18" t="s">
        <v>3060</v>
      </c>
      <c r="B528" s="18">
        <v>1017</v>
      </c>
      <c r="C528" s="18">
        <v>1</v>
      </c>
      <c r="D528" s="18">
        <v>39.408219178082192</v>
      </c>
      <c r="E528" s="18">
        <v>67</v>
      </c>
      <c r="F528" s="18">
        <v>4</v>
      </c>
      <c r="G528" s="18">
        <v>3</v>
      </c>
      <c r="H528" s="18">
        <v>11</v>
      </c>
      <c r="I528" s="18" t="s">
        <v>3056</v>
      </c>
      <c r="J528" s="18" t="s">
        <v>3057</v>
      </c>
      <c r="K528" s="18" t="s">
        <v>2270</v>
      </c>
      <c r="L528" s="18" t="s">
        <v>5275</v>
      </c>
      <c r="M528" s="18" t="s">
        <v>5276</v>
      </c>
      <c r="N528" s="60">
        <v>-99</v>
      </c>
      <c r="O528" s="60" t="s">
        <v>843</v>
      </c>
      <c r="P528" s="60">
        <v>2</v>
      </c>
      <c r="Q528" s="60" t="s">
        <v>1357</v>
      </c>
      <c r="R528" s="60">
        <v>13</v>
      </c>
    </row>
    <row r="529" spans="1:18" ht="14.25" customHeight="1" x14ac:dyDescent="0.2">
      <c r="A529" s="18" t="s">
        <v>3069</v>
      </c>
      <c r="B529" s="18">
        <v>381</v>
      </c>
      <c r="C529" s="18">
        <v>1</v>
      </c>
      <c r="D529" s="18">
        <v>27.572602739726026</v>
      </c>
      <c r="E529" s="18">
        <v>185</v>
      </c>
      <c r="F529" s="18">
        <v>4</v>
      </c>
      <c r="G529" s="18">
        <v>5</v>
      </c>
      <c r="H529" s="18">
        <v>1</v>
      </c>
      <c r="I529" s="18" t="s">
        <v>3061</v>
      </c>
      <c r="J529" s="18" t="s">
        <v>3065</v>
      </c>
      <c r="K529" s="18" t="s">
        <v>3066</v>
      </c>
      <c r="L529" s="18" t="s">
        <v>3067</v>
      </c>
      <c r="M529" s="18" t="s">
        <v>3068</v>
      </c>
      <c r="N529" s="60" t="s">
        <v>3076</v>
      </c>
      <c r="O529" s="60" t="s">
        <v>3080</v>
      </c>
      <c r="P529" s="60">
        <v>-99</v>
      </c>
      <c r="Q529" s="60" t="s">
        <v>70</v>
      </c>
      <c r="R529" s="60" t="s">
        <v>3083</v>
      </c>
    </row>
    <row r="530" spans="1:18" ht="14.25" customHeight="1" x14ac:dyDescent="0.2">
      <c r="A530" s="18" t="s">
        <v>3074</v>
      </c>
      <c r="B530" s="18">
        <v>597</v>
      </c>
      <c r="C530" s="18">
        <v>1</v>
      </c>
      <c r="D530" s="18">
        <v>72.328767123287676</v>
      </c>
      <c r="E530" s="18">
        <v>123</v>
      </c>
      <c r="F530" s="18">
        <v>6</v>
      </c>
      <c r="G530" s="18">
        <v>12</v>
      </c>
      <c r="H530" s="18">
        <v>8</v>
      </c>
      <c r="I530" s="18" t="s">
        <v>54</v>
      </c>
      <c r="J530" s="18" t="s">
        <v>3070</v>
      </c>
      <c r="K530" s="18" t="s">
        <v>3071</v>
      </c>
      <c r="L530" s="18" t="s">
        <v>3072</v>
      </c>
      <c r="M530" s="18" t="s">
        <v>3073</v>
      </c>
      <c r="N530" s="60">
        <v>-99</v>
      </c>
      <c r="O530" s="60">
        <v>-99</v>
      </c>
      <c r="P530" s="60">
        <v>-99</v>
      </c>
      <c r="Q530" s="60">
        <v>-99</v>
      </c>
      <c r="R530" s="60">
        <v>-99</v>
      </c>
    </row>
    <row r="531" spans="1:18" ht="14.25" customHeight="1" x14ac:dyDescent="0.2">
      <c r="A531" s="18" t="s">
        <v>3084</v>
      </c>
      <c r="B531" s="18">
        <v>1905</v>
      </c>
      <c r="C531" s="18">
        <v>0</v>
      </c>
      <c r="D531" s="18">
        <v>34.679452054794524</v>
      </c>
      <c r="E531" s="18">
        <v>75</v>
      </c>
      <c r="F531" s="18">
        <v>4</v>
      </c>
      <c r="G531" s="18">
        <v>12</v>
      </c>
      <c r="H531" s="18">
        <v>2</v>
      </c>
      <c r="I531" s="18" t="s">
        <v>3075</v>
      </c>
      <c r="J531" s="18" t="s">
        <v>3079</v>
      </c>
      <c r="K531" s="18" t="s">
        <v>54</v>
      </c>
      <c r="L531" s="18" t="s">
        <v>3081</v>
      </c>
      <c r="M531" s="18" t="s">
        <v>3082</v>
      </c>
      <c r="N531" s="60" t="s">
        <v>231</v>
      </c>
      <c r="O531" s="60">
        <v>2</v>
      </c>
      <c r="P531" s="60" t="s">
        <v>108</v>
      </c>
      <c r="Q531" s="60" t="s">
        <v>80</v>
      </c>
      <c r="R531" s="60">
        <v>7</v>
      </c>
    </row>
    <row r="532" spans="1:18" ht="14.25" customHeight="1" x14ac:dyDescent="0.2">
      <c r="A532" s="18" t="s">
        <v>3085</v>
      </c>
      <c r="B532" s="18">
        <v>117</v>
      </c>
      <c r="C532" s="18">
        <v>0</v>
      </c>
      <c r="D532" s="18">
        <v>33.136986301369866</v>
      </c>
      <c r="E532" s="18">
        <v>185</v>
      </c>
      <c r="F532" s="18">
        <v>4</v>
      </c>
      <c r="G532" s="18">
        <v>5</v>
      </c>
      <c r="H532" s="18">
        <v>7</v>
      </c>
      <c r="I532" s="18" t="s">
        <v>54</v>
      </c>
      <c r="J532" s="18" t="s">
        <v>54</v>
      </c>
      <c r="K532" s="18" t="s">
        <v>54</v>
      </c>
      <c r="L532" s="18" t="s">
        <v>54</v>
      </c>
      <c r="M532" s="18" t="s">
        <v>54</v>
      </c>
      <c r="N532" s="60">
        <v>6</v>
      </c>
      <c r="O532" s="60" t="s">
        <v>3094</v>
      </c>
      <c r="P532" s="60">
        <v>2</v>
      </c>
      <c r="Q532" s="60" t="s">
        <v>101</v>
      </c>
      <c r="R532" s="60">
        <v>-999</v>
      </c>
    </row>
    <row r="533" spans="1:18" ht="14.25" customHeight="1" x14ac:dyDescent="0.2">
      <c r="A533" s="18" t="s">
        <v>3091</v>
      </c>
      <c r="B533" s="18">
        <v>1345</v>
      </c>
      <c r="C533" s="18">
        <v>1</v>
      </c>
      <c r="D533" s="18">
        <v>38.367123287671234</v>
      </c>
      <c r="E533" s="18">
        <v>9</v>
      </c>
      <c r="F533" s="18">
        <v>4</v>
      </c>
      <c r="G533" s="18">
        <v>12</v>
      </c>
      <c r="H533" s="18">
        <v>8</v>
      </c>
      <c r="I533" s="18" t="s">
        <v>3086</v>
      </c>
      <c r="J533" s="18" t="s">
        <v>3087</v>
      </c>
      <c r="K533" s="18" t="s">
        <v>3088</v>
      </c>
      <c r="L533" s="18" t="s">
        <v>3089</v>
      </c>
      <c r="M533" s="18" t="s">
        <v>3090</v>
      </c>
      <c r="N533" s="60" t="s">
        <v>133</v>
      </c>
      <c r="O533" s="60" t="s">
        <v>426</v>
      </c>
      <c r="P533" s="60" t="s">
        <v>350</v>
      </c>
      <c r="Q533" s="60" t="s">
        <v>101</v>
      </c>
      <c r="R533" s="60">
        <v>3</v>
      </c>
    </row>
    <row r="534" spans="1:18" ht="14.25" customHeight="1" x14ac:dyDescent="0.2">
      <c r="A534" s="18" t="s">
        <v>3098</v>
      </c>
      <c r="B534" s="18">
        <v>170</v>
      </c>
      <c r="C534" s="18">
        <v>1</v>
      </c>
      <c r="D534" s="18">
        <v>21.87945205479452</v>
      </c>
      <c r="E534" s="18">
        <v>84</v>
      </c>
      <c r="F534" s="18">
        <v>1</v>
      </c>
      <c r="G534" s="18">
        <v>6</v>
      </c>
      <c r="H534" s="18">
        <v>10</v>
      </c>
      <c r="I534" s="18" t="s">
        <v>3092</v>
      </c>
      <c r="J534" s="18" t="s">
        <v>5277</v>
      </c>
      <c r="K534" s="18" t="s">
        <v>5278</v>
      </c>
      <c r="L534" s="18" t="s">
        <v>5279</v>
      </c>
      <c r="M534" s="18" t="s">
        <v>3097</v>
      </c>
      <c r="N534" s="60" t="s">
        <v>3105</v>
      </c>
      <c r="O534" s="60" t="s">
        <v>3107</v>
      </c>
      <c r="P534" s="60" t="s">
        <v>1053</v>
      </c>
      <c r="Q534" s="60">
        <v>-999</v>
      </c>
      <c r="R534" s="60" t="s">
        <v>600</v>
      </c>
    </row>
    <row r="535" spans="1:18" ht="14.25" customHeight="1" x14ac:dyDescent="0.2">
      <c r="A535" s="18" t="s">
        <v>3103</v>
      </c>
      <c r="B535" s="18">
        <v>24</v>
      </c>
      <c r="C535" s="18">
        <v>1</v>
      </c>
      <c r="D535" s="18">
        <v>36.298630136986304</v>
      </c>
      <c r="E535" s="18">
        <v>185</v>
      </c>
      <c r="F535" s="18">
        <v>4</v>
      </c>
      <c r="G535" s="18">
        <v>5</v>
      </c>
      <c r="H535" s="18">
        <v>10</v>
      </c>
      <c r="I535" s="18" t="s">
        <v>3099</v>
      </c>
      <c r="J535" s="18" t="s">
        <v>3100</v>
      </c>
      <c r="K535" s="18" t="s">
        <v>468</v>
      </c>
      <c r="L535" s="18" t="s">
        <v>3101</v>
      </c>
      <c r="M535" s="18" t="s">
        <v>3102</v>
      </c>
      <c r="N535" s="60" t="s">
        <v>154</v>
      </c>
      <c r="O535" s="60" t="s">
        <v>159</v>
      </c>
      <c r="P535" s="60">
        <v>-99</v>
      </c>
      <c r="Q535" s="60" t="s">
        <v>101</v>
      </c>
      <c r="R535" s="60">
        <v>6</v>
      </c>
    </row>
    <row r="536" spans="1:18" ht="14.25" customHeight="1" x14ac:dyDescent="0.2">
      <c r="A536" s="18" t="s">
        <v>3111</v>
      </c>
      <c r="B536" s="18">
        <v>268</v>
      </c>
      <c r="C536" s="18">
        <v>1</v>
      </c>
      <c r="D536" s="18">
        <v>45.630136986301373</v>
      </c>
      <c r="E536" s="18">
        <v>67</v>
      </c>
      <c r="F536" s="18">
        <v>4</v>
      </c>
      <c r="G536" s="18">
        <v>4</v>
      </c>
      <c r="H536" s="18">
        <v>5</v>
      </c>
      <c r="I536" s="18" t="s">
        <v>3104</v>
      </c>
      <c r="J536" s="18" t="s">
        <v>3106</v>
      </c>
      <c r="K536" s="18" t="s">
        <v>3108</v>
      </c>
      <c r="L536" s="18" t="s">
        <v>3109</v>
      </c>
      <c r="M536" s="18" t="s">
        <v>3110</v>
      </c>
      <c r="N536" s="60">
        <v>-99</v>
      </c>
      <c r="O536" s="60">
        <v>2</v>
      </c>
      <c r="P536" s="60">
        <v>-99</v>
      </c>
      <c r="Q536" s="60" t="s">
        <v>639</v>
      </c>
      <c r="R536" s="60">
        <v>-99</v>
      </c>
    </row>
    <row r="537" spans="1:18" ht="14.25" customHeight="1" x14ac:dyDescent="0.2">
      <c r="A537" s="18" t="s">
        <v>3118</v>
      </c>
      <c r="B537" s="18">
        <v>3056</v>
      </c>
      <c r="C537" s="18">
        <v>1</v>
      </c>
      <c r="D537" s="18">
        <v>26.504109589041096</v>
      </c>
      <c r="E537" s="18">
        <v>185</v>
      </c>
      <c r="F537" s="18">
        <v>3</v>
      </c>
      <c r="G537" s="18">
        <v>4</v>
      </c>
      <c r="H537" s="18">
        <v>2</v>
      </c>
      <c r="I537" s="18" t="s">
        <v>3112</v>
      </c>
      <c r="J537" s="18" t="s">
        <v>3113</v>
      </c>
      <c r="K537" s="18" t="s">
        <v>54</v>
      </c>
      <c r="L537" s="18" t="s">
        <v>3114</v>
      </c>
      <c r="M537" s="18" t="s">
        <v>3115</v>
      </c>
      <c r="N537" s="60" t="s">
        <v>2669</v>
      </c>
      <c r="O537" s="60" t="s">
        <v>426</v>
      </c>
      <c r="P537" s="60" t="s">
        <v>655</v>
      </c>
      <c r="Q537" s="60">
        <v>2</v>
      </c>
      <c r="R537" s="60">
        <v>8</v>
      </c>
    </row>
    <row r="538" spans="1:18" ht="14.25" customHeight="1" x14ac:dyDescent="0.2">
      <c r="A538" s="18" t="s">
        <v>3121</v>
      </c>
      <c r="B538" s="18">
        <v>3298</v>
      </c>
      <c r="C538" s="18">
        <v>1</v>
      </c>
      <c r="D538" s="18">
        <v>38.57260273972603</v>
      </c>
      <c r="E538" s="18">
        <v>185</v>
      </c>
      <c r="F538" s="18">
        <v>4</v>
      </c>
      <c r="G538" s="18">
        <v>10</v>
      </c>
      <c r="H538" s="18">
        <v>10</v>
      </c>
      <c r="I538" s="18" t="s">
        <v>54</v>
      </c>
      <c r="J538" s="18" t="s">
        <v>3119</v>
      </c>
      <c r="K538" s="18" t="s">
        <v>54</v>
      </c>
      <c r="L538" s="18" t="s">
        <v>3120</v>
      </c>
      <c r="M538" s="18" t="s">
        <v>54</v>
      </c>
      <c r="N538" s="60" t="s">
        <v>3129</v>
      </c>
      <c r="O538" s="60" t="s">
        <v>3131</v>
      </c>
      <c r="P538" s="60">
        <v>-99</v>
      </c>
      <c r="Q538" s="60" t="s">
        <v>133</v>
      </c>
      <c r="R538" s="60">
        <v>7</v>
      </c>
    </row>
    <row r="539" spans="1:18" ht="14.25" customHeight="1" x14ac:dyDescent="0.2">
      <c r="A539" s="18" t="s">
        <v>3127</v>
      </c>
      <c r="B539" s="18">
        <v>329</v>
      </c>
      <c r="C539" s="18">
        <v>0</v>
      </c>
      <c r="D539" s="18">
        <v>36.728767123287675</v>
      </c>
      <c r="E539" s="18">
        <v>185</v>
      </c>
      <c r="F539" s="18">
        <v>4</v>
      </c>
      <c r="G539" s="18">
        <v>5</v>
      </c>
      <c r="H539" s="18">
        <v>10</v>
      </c>
      <c r="I539" s="18" t="s">
        <v>3122</v>
      </c>
      <c r="J539" s="18" t="s">
        <v>3123</v>
      </c>
      <c r="K539" s="18" t="s">
        <v>3124</v>
      </c>
      <c r="L539" s="18" t="s">
        <v>3125</v>
      </c>
      <c r="M539" s="18" t="s">
        <v>3126</v>
      </c>
      <c r="N539" s="60" t="s">
        <v>101</v>
      </c>
      <c r="O539" s="60" t="s">
        <v>426</v>
      </c>
      <c r="P539" s="60">
        <v>2</v>
      </c>
      <c r="Q539" s="60" t="s">
        <v>101</v>
      </c>
      <c r="R539" s="60">
        <v>3</v>
      </c>
    </row>
    <row r="540" spans="1:18" ht="14.25" customHeight="1" x14ac:dyDescent="0.2">
      <c r="A540" s="18" t="s">
        <v>3134</v>
      </c>
      <c r="B540" s="18">
        <v>3033</v>
      </c>
      <c r="C540" s="18">
        <v>1</v>
      </c>
      <c r="D540" s="18">
        <v>24.027397260273972</v>
      </c>
      <c r="E540" s="18">
        <v>185</v>
      </c>
      <c r="F540" s="18">
        <v>3</v>
      </c>
      <c r="G540" s="18">
        <v>2</v>
      </c>
      <c r="H540" s="18">
        <v>5</v>
      </c>
      <c r="I540" s="18" t="s">
        <v>3128</v>
      </c>
      <c r="J540" s="18" t="s">
        <v>3130</v>
      </c>
      <c r="K540" s="18" t="s">
        <v>54</v>
      </c>
      <c r="L540" s="18" t="s">
        <v>3132</v>
      </c>
      <c r="M540" s="18" t="s">
        <v>3133</v>
      </c>
      <c r="N540" s="60">
        <v>6</v>
      </c>
      <c r="O540" s="60">
        <v>1</v>
      </c>
      <c r="P540" s="60">
        <v>2</v>
      </c>
      <c r="Q540" s="60">
        <v>-99</v>
      </c>
      <c r="R540" s="60">
        <v>3</v>
      </c>
    </row>
    <row r="541" spans="1:18" ht="14.25" customHeight="1" x14ac:dyDescent="0.2">
      <c r="A541" s="18" t="s">
        <v>3140</v>
      </c>
      <c r="B541" s="18">
        <v>932</v>
      </c>
      <c r="C541" s="18">
        <v>4</v>
      </c>
      <c r="D541" s="18">
        <v>70.69041095890411</v>
      </c>
      <c r="E541" s="18">
        <v>185</v>
      </c>
      <c r="F541" s="18">
        <v>4</v>
      </c>
      <c r="G541" s="18">
        <v>4</v>
      </c>
      <c r="H541" s="18">
        <v>7</v>
      </c>
      <c r="I541" s="18" t="s">
        <v>3135</v>
      </c>
      <c r="J541" s="18" t="s">
        <v>3136</v>
      </c>
      <c r="K541" s="18" t="s">
        <v>3137</v>
      </c>
      <c r="L541" s="18" t="s">
        <v>3138</v>
      </c>
      <c r="M541" s="18" t="s">
        <v>3139</v>
      </c>
      <c r="N541" s="60">
        <v>6</v>
      </c>
      <c r="O541" s="60" t="s">
        <v>1880</v>
      </c>
      <c r="P541" s="60" t="s">
        <v>350</v>
      </c>
      <c r="Q541" s="60" t="s">
        <v>80</v>
      </c>
      <c r="R541" s="60">
        <v>3</v>
      </c>
    </row>
    <row r="542" spans="1:18" ht="14.25" customHeight="1" x14ac:dyDescent="0.2">
      <c r="A542" s="18" t="s">
        <v>3145</v>
      </c>
      <c r="B542" s="18">
        <v>1528</v>
      </c>
      <c r="C542" s="18">
        <v>1</v>
      </c>
      <c r="D542" s="18">
        <v>42.536986301369865</v>
      </c>
      <c r="E542" s="18">
        <v>185</v>
      </c>
      <c r="F542" s="18">
        <v>3</v>
      </c>
      <c r="G542" s="18">
        <v>2</v>
      </c>
      <c r="H542" s="18">
        <v>2</v>
      </c>
      <c r="I542" s="18" t="s">
        <v>3141</v>
      </c>
      <c r="J542" s="18" t="s">
        <v>3142</v>
      </c>
      <c r="K542" s="18" t="s">
        <v>3143</v>
      </c>
      <c r="L542" s="18" t="s">
        <v>54</v>
      </c>
      <c r="M542" s="18" t="s">
        <v>3144</v>
      </c>
      <c r="N542" s="60">
        <v>2</v>
      </c>
      <c r="O542" s="60" t="s">
        <v>426</v>
      </c>
      <c r="P542" s="60">
        <v>-999</v>
      </c>
      <c r="Q542" s="60" t="s">
        <v>101</v>
      </c>
      <c r="R542" s="60">
        <v>-999</v>
      </c>
    </row>
    <row r="543" spans="1:18" ht="14.25" customHeight="1" x14ac:dyDescent="0.2">
      <c r="A543" s="18" t="s">
        <v>3151</v>
      </c>
      <c r="B543" s="18">
        <v>158</v>
      </c>
      <c r="C543" s="18">
        <v>1</v>
      </c>
      <c r="D543" s="18">
        <v>22.950684931506849</v>
      </c>
      <c r="E543" s="18">
        <v>84</v>
      </c>
      <c r="F543" s="18">
        <v>1</v>
      </c>
      <c r="G543" s="18">
        <v>6</v>
      </c>
      <c r="H543" s="18">
        <v>9</v>
      </c>
      <c r="I543" s="18" t="s">
        <v>3146</v>
      </c>
      <c r="J543" s="18" t="s">
        <v>5280</v>
      </c>
      <c r="K543" s="18" t="s">
        <v>5281</v>
      </c>
      <c r="L543" s="18" t="s">
        <v>5282</v>
      </c>
      <c r="M543" s="18" t="s">
        <v>5283</v>
      </c>
      <c r="N543" s="60" t="s">
        <v>1464</v>
      </c>
      <c r="O543" s="60" t="s">
        <v>159</v>
      </c>
      <c r="P543" s="60">
        <v>2</v>
      </c>
      <c r="Q543" s="60" t="s">
        <v>80</v>
      </c>
      <c r="R543" s="60">
        <v>-99</v>
      </c>
    </row>
    <row r="544" spans="1:18" ht="14.25" customHeight="1" x14ac:dyDescent="0.2">
      <c r="A544" s="18" t="s">
        <v>3155</v>
      </c>
      <c r="B544" s="18">
        <v>1665</v>
      </c>
      <c r="C544" s="18">
        <v>1</v>
      </c>
      <c r="D544" s="18">
        <v>66.594520547945208</v>
      </c>
      <c r="E544" s="18">
        <v>185</v>
      </c>
      <c r="F544" s="18">
        <v>7</v>
      </c>
      <c r="G544" s="18">
        <v>2</v>
      </c>
      <c r="H544" s="18">
        <v>9</v>
      </c>
      <c r="I544" s="18" t="s">
        <v>3152</v>
      </c>
      <c r="J544" s="18" t="s">
        <v>3153</v>
      </c>
      <c r="K544" s="18" t="s">
        <v>185</v>
      </c>
      <c r="L544" s="18" t="s">
        <v>3154</v>
      </c>
      <c r="M544" s="18" t="s">
        <v>1300</v>
      </c>
      <c r="N544" s="60" t="s">
        <v>231</v>
      </c>
      <c r="O544" s="60" t="s">
        <v>3163</v>
      </c>
      <c r="P544" s="60" t="s">
        <v>1403</v>
      </c>
      <c r="Q544" s="60" t="s">
        <v>3166</v>
      </c>
      <c r="R544" s="60">
        <v>7</v>
      </c>
    </row>
    <row r="545" spans="1:18" ht="14.25" customHeight="1" x14ac:dyDescent="0.2">
      <c r="A545" s="18" t="s">
        <v>3160</v>
      </c>
      <c r="B545" s="18">
        <v>1704</v>
      </c>
      <c r="C545" s="18">
        <v>1</v>
      </c>
      <c r="D545" s="18">
        <v>64.093150684931501</v>
      </c>
      <c r="E545" s="18">
        <v>185</v>
      </c>
      <c r="F545" s="18">
        <v>6</v>
      </c>
      <c r="G545" s="18">
        <v>1</v>
      </c>
      <c r="H545" s="18">
        <v>5</v>
      </c>
      <c r="I545" s="18" t="s">
        <v>3156</v>
      </c>
      <c r="J545" s="18" t="s">
        <v>3157</v>
      </c>
      <c r="K545" s="18" t="s">
        <v>3158</v>
      </c>
      <c r="L545" s="18" t="s">
        <v>3159</v>
      </c>
      <c r="M545" s="18" t="s">
        <v>54</v>
      </c>
      <c r="N545" s="60">
        <v>-999</v>
      </c>
      <c r="O545" s="60">
        <v>-999</v>
      </c>
      <c r="P545" s="60">
        <v>-999</v>
      </c>
      <c r="Q545" s="60">
        <v>2</v>
      </c>
      <c r="R545" s="60">
        <v>-999</v>
      </c>
    </row>
    <row r="546" spans="1:18" ht="14.25" customHeight="1" x14ac:dyDescent="0.2">
      <c r="A546" s="18" t="s">
        <v>3168</v>
      </c>
      <c r="B546" s="18">
        <v>2261</v>
      </c>
      <c r="C546" s="18">
        <v>1</v>
      </c>
      <c r="D546" s="18">
        <v>42.838356164383562</v>
      </c>
      <c r="E546" s="18">
        <v>78</v>
      </c>
      <c r="F546" s="18">
        <v>2</v>
      </c>
      <c r="G546" s="18">
        <v>8</v>
      </c>
      <c r="H546" s="18">
        <v>11</v>
      </c>
      <c r="I546" s="18" t="s">
        <v>3161</v>
      </c>
      <c r="J546" s="18" t="s">
        <v>3162</v>
      </c>
      <c r="K546" s="18" t="s">
        <v>3164</v>
      </c>
      <c r="L546" s="18" t="s">
        <v>3165</v>
      </c>
      <c r="M546" s="18" t="s">
        <v>3167</v>
      </c>
      <c r="N546" s="60" t="s">
        <v>496</v>
      </c>
      <c r="O546" s="60" t="s">
        <v>204</v>
      </c>
      <c r="P546" s="60">
        <v>2</v>
      </c>
      <c r="Q546" s="60" t="s">
        <v>101</v>
      </c>
      <c r="R546" s="60">
        <v>2</v>
      </c>
    </row>
    <row r="547" spans="1:18" ht="14.25" customHeight="1" x14ac:dyDescent="0.2">
      <c r="A547" s="18" t="s">
        <v>3172</v>
      </c>
      <c r="B547" s="18">
        <v>1741</v>
      </c>
      <c r="C547" s="18">
        <v>0</v>
      </c>
      <c r="D547" s="18">
        <v>48.18904109589041</v>
      </c>
      <c r="E547" s="18">
        <v>184</v>
      </c>
      <c r="F547" s="18">
        <v>5</v>
      </c>
      <c r="G547" s="18">
        <v>12</v>
      </c>
      <c r="H547" s="18">
        <v>11</v>
      </c>
      <c r="I547" s="18" t="s">
        <v>3169</v>
      </c>
      <c r="J547" s="18" t="s">
        <v>3170</v>
      </c>
      <c r="K547" s="18" t="s">
        <v>123</v>
      </c>
      <c r="L547" s="18" t="s">
        <v>3171</v>
      </c>
      <c r="M547" s="18" t="s">
        <v>2073</v>
      </c>
      <c r="N547" s="60" t="s">
        <v>3180</v>
      </c>
      <c r="O547" s="60" t="s">
        <v>125</v>
      </c>
      <c r="P547" s="60" t="s">
        <v>1509</v>
      </c>
      <c r="Q547" s="60" t="s">
        <v>101</v>
      </c>
      <c r="R547" s="60">
        <v>3</v>
      </c>
    </row>
    <row r="548" spans="1:18" ht="14.25" customHeight="1" x14ac:dyDescent="0.2">
      <c r="A548" s="18" t="s">
        <v>3178</v>
      </c>
      <c r="B548" s="18">
        <v>615</v>
      </c>
      <c r="C548" s="18">
        <v>0</v>
      </c>
      <c r="D548" s="18">
        <v>71.046575342465758</v>
      </c>
      <c r="E548" s="18">
        <v>185</v>
      </c>
      <c r="F548" s="18">
        <v>7</v>
      </c>
      <c r="G548" s="18">
        <v>-99</v>
      </c>
      <c r="H548" s="18">
        <v>5</v>
      </c>
      <c r="I548" s="18" t="s">
        <v>3173</v>
      </c>
      <c r="J548" s="18" t="s">
        <v>3174</v>
      </c>
      <c r="K548" s="18" t="s">
        <v>3175</v>
      </c>
      <c r="L548" s="18" t="s">
        <v>3176</v>
      </c>
      <c r="M548" s="18" t="s">
        <v>3177</v>
      </c>
      <c r="N548" s="60">
        <v>6</v>
      </c>
      <c r="O548" s="60" t="s">
        <v>2047</v>
      </c>
      <c r="P548" s="60" t="s">
        <v>356</v>
      </c>
      <c r="Q548" s="60" t="s">
        <v>70</v>
      </c>
      <c r="R548" s="60">
        <v>6</v>
      </c>
    </row>
    <row r="549" spans="1:18" ht="14.25" customHeight="1" x14ac:dyDescent="0.2">
      <c r="A549" s="18" t="s">
        <v>3185</v>
      </c>
      <c r="B549" s="18">
        <v>3025</v>
      </c>
      <c r="C549" s="18">
        <v>1</v>
      </c>
      <c r="D549" s="18">
        <v>23.202739726027396</v>
      </c>
      <c r="E549" s="18">
        <v>185</v>
      </c>
      <c r="F549" s="18">
        <v>3</v>
      </c>
      <c r="G549" s="18">
        <v>2</v>
      </c>
      <c r="H549" s="18">
        <v>4</v>
      </c>
      <c r="I549" s="18" t="s">
        <v>3179</v>
      </c>
      <c r="J549" s="18" t="s">
        <v>3181</v>
      </c>
      <c r="K549" s="18" t="s">
        <v>3182</v>
      </c>
      <c r="L549" s="18" t="s">
        <v>3183</v>
      </c>
      <c r="M549" s="18" t="s">
        <v>3184</v>
      </c>
      <c r="N549" s="60">
        <v>2</v>
      </c>
      <c r="O549" s="60" t="s">
        <v>3194</v>
      </c>
      <c r="P549" s="60">
        <v>2</v>
      </c>
      <c r="Q549" s="60" t="s">
        <v>179</v>
      </c>
      <c r="R549" s="60" t="s">
        <v>2337</v>
      </c>
    </row>
    <row r="550" spans="1:18" ht="14.25" customHeight="1" x14ac:dyDescent="0.2">
      <c r="A550" s="18" t="s">
        <v>3191</v>
      </c>
      <c r="B550" s="18">
        <v>3080</v>
      </c>
      <c r="C550" s="18">
        <v>1</v>
      </c>
      <c r="D550" s="18">
        <v>38.180821917808217</v>
      </c>
      <c r="E550" s="18">
        <v>187</v>
      </c>
      <c r="F550" s="18">
        <v>4</v>
      </c>
      <c r="G550" s="18">
        <v>4</v>
      </c>
      <c r="H550" s="18">
        <v>10</v>
      </c>
      <c r="I550" s="18" t="s">
        <v>3186</v>
      </c>
      <c r="J550" s="18" t="s">
        <v>3187</v>
      </c>
      <c r="K550" s="18" t="s">
        <v>3188</v>
      </c>
      <c r="L550" s="18" t="s">
        <v>3189</v>
      </c>
      <c r="M550" s="18" t="s">
        <v>3190</v>
      </c>
      <c r="N550" s="60" t="s">
        <v>1689</v>
      </c>
      <c r="O550" s="60" t="s">
        <v>125</v>
      </c>
      <c r="P550" s="60">
        <v>-999</v>
      </c>
      <c r="Q550" s="60" t="s">
        <v>101</v>
      </c>
      <c r="R550" s="60">
        <v>6</v>
      </c>
    </row>
    <row r="551" spans="1:18" ht="14.25" customHeight="1" x14ac:dyDescent="0.2">
      <c r="A551" s="18" t="s">
        <v>3198</v>
      </c>
      <c r="B551" s="18">
        <v>434</v>
      </c>
      <c r="C551" s="18">
        <v>1</v>
      </c>
      <c r="D551" s="18">
        <v>41.953424657534249</v>
      </c>
      <c r="E551" s="18">
        <v>185</v>
      </c>
      <c r="F551" s="18">
        <v>4</v>
      </c>
      <c r="G551" s="18">
        <v>7</v>
      </c>
      <c r="H551" s="18">
        <v>7</v>
      </c>
      <c r="I551" s="18" t="s">
        <v>3192</v>
      </c>
      <c r="J551" s="18" t="s">
        <v>3193</v>
      </c>
      <c r="K551" s="18" t="s">
        <v>3195</v>
      </c>
      <c r="L551" s="18" t="s">
        <v>3196</v>
      </c>
      <c r="M551" s="18" t="s">
        <v>3197</v>
      </c>
      <c r="N551" s="60" t="s">
        <v>319</v>
      </c>
      <c r="O551" s="60" t="s">
        <v>426</v>
      </c>
      <c r="P551" s="60" t="s">
        <v>3208</v>
      </c>
      <c r="Q551" s="60" t="s">
        <v>433</v>
      </c>
      <c r="R551" s="60">
        <v>12</v>
      </c>
    </row>
    <row r="552" spans="1:18" ht="14.25" customHeight="1" x14ac:dyDescent="0.2">
      <c r="A552" s="18" t="s">
        <v>3204</v>
      </c>
      <c r="B552" s="18">
        <v>772</v>
      </c>
      <c r="C552" s="18">
        <v>0</v>
      </c>
      <c r="D552" s="18">
        <v>25.043835616438358</v>
      </c>
      <c r="E552" s="18">
        <v>156</v>
      </c>
      <c r="F552" s="18">
        <v>1</v>
      </c>
      <c r="G552" s="18">
        <v>9</v>
      </c>
      <c r="H552" s="18">
        <v>11</v>
      </c>
      <c r="I552" s="18" t="s">
        <v>3199</v>
      </c>
      <c r="J552" s="18" t="s">
        <v>3200</v>
      </c>
      <c r="K552" s="18" t="s">
        <v>3201</v>
      </c>
      <c r="L552" s="18" t="s">
        <v>3202</v>
      </c>
      <c r="M552" s="18" t="s">
        <v>3203</v>
      </c>
      <c r="N552" s="60">
        <v>6</v>
      </c>
      <c r="O552" s="60" t="s">
        <v>426</v>
      </c>
      <c r="P552" s="60" t="s">
        <v>356</v>
      </c>
      <c r="Q552" s="60" t="s">
        <v>101</v>
      </c>
      <c r="R552" s="60">
        <v>-99</v>
      </c>
    </row>
    <row r="553" spans="1:18" ht="14.25" customHeight="1" x14ac:dyDescent="0.2">
      <c r="A553" s="18" t="s">
        <v>3211</v>
      </c>
      <c r="B553" s="18">
        <v>1753</v>
      </c>
      <c r="C553" s="18">
        <v>1</v>
      </c>
      <c r="D553" s="18">
        <v>46.197260273972603</v>
      </c>
      <c r="E553" s="18">
        <v>185</v>
      </c>
      <c r="F553" s="18">
        <v>5</v>
      </c>
      <c r="G553" s="18">
        <v>7</v>
      </c>
      <c r="H553" s="18">
        <v>10</v>
      </c>
      <c r="I553" s="18" t="s">
        <v>3205</v>
      </c>
      <c r="J553" s="18" t="s">
        <v>3206</v>
      </c>
      <c r="K553" s="18" t="s">
        <v>3207</v>
      </c>
      <c r="L553" s="18" t="s">
        <v>3209</v>
      </c>
      <c r="M553" s="18" t="s">
        <v>3210</v>
      </c>
      <c r="N553" s="60">
        <v>3</v>
      </c>
      <c r="O553" s="60">
        <v>1</v>
      </c>
      <c r="P553" s="60" t="s">
        <v>504</v>
      </c>
      <c r="Q553" s="60" t="s">
        <v>101</v>
      </c>
      <c r="R553" s="60">
        <v>1</v>
      </c>
    </row>
    <row r="554" spans="1:18" ht="14.25" customHeight="1" x14ac:dyDescent="0.2">
      <c r="A554" s="18" t="s">
        <v>3216</v>
      </c>
      <c r="B554" s="18">
        <v>85</v>
      </c>
      <c r="C554" s="18">
        <v>1</v>
      </c>
      <c r="D554" s="18">
        <v>58.953424657534249</v>
      </c>
      <c r="E554" s="18">
        <v>185</v>
      </c>
      <c r="F554" s="18">
        <v>4</v>
      </c>
      <c r="G554" s="18">
        <v>8</v>
      </c>
      <c r="H554" s="18">
        <v>3</v>
      </c>
      <c r="I554" s="18" t="s">
        <v>3212</v>
      </c>
      <c r="J554" s="18" t="s">
        <v>3213</v>
      </c>
      <c r="K554" s="18" t="s">
        <v>3214</v>
      </c>
      <c r="L554" s="18" t="s">
        <v>3215</v>
      </c>
      <c r="M554" s="18" t="s">
        <v>585</v>
      </c>
      <c r="N554" s="60">
        <v>-999</v>
      </c>
      <c r="O554" s="60" t="s">
        <v>159</v>
      </c>
      <c r="P554" s="60">
        <v>-999</v>
      </c>
      <c r="Q554" s="60" t="s">
        <v>101</v>
      </c>
      <c r="R554" s="60">
        <v>6</v>
      </c>
    </row>
    <row r="555" spans="1:18" ht="14.25" customHeight="1" x14ac:dyDescent="0.2">
      <c r="A555" s="18" t="s">
        <v>3222</v>
      </c>
      <c r="B555" s="18">
        <v>1747</v>
      </c>
      <c r="C555" s="18">
        <v>1</v>
      </c>
      <c r="D555" s="18">
        <v>28.657534246575342</v>
      </c>
      <c r="E555" s="18">
        <v>185</v>
      </c>
      <c r="F555" s="18">
        <v>6</v>
      </c>
      <c r="G555" s="18">
        <v>1</v>
      </c>
      <c r="H555" s="18">
        <v>3</v>
      </c>
      <c r="I555" s="18" t="s">
        <v>3217</v>
      </c>
      <c r="J555" s="18" t="s">
        <v>3218</v>
      </c>
      <c r="K555" s="18" t="s">
        <v>3219</v>
      </c>
      <c r="L555" s="18" t="s">
        <v>3220</v>
      </c>
      <c r="M555" s="18" t="s">
        <v>3221</v>
      </c>
      <c r="N555" s="60" t="s">
        <v>159</v>
      </c>
      <c r="O555" s="60" t="s">
        <v>511</v>
      </c>
      <c r="P555" s="60">
        <v>-999</v>
      </c>
      <c r="Q555" s="60">
        <v>-99</v>
      </c>
      <c r="R555" s="60">
        <v>-99</v>
      </c>
    </row>
    <row r="556" spans="1:18" ht="14.25" customHeight="1" x14ac:dyDescent="0.2">
      <c r="A556" s="18" t="s">
        <v>3226</v>
      </c>
      <c r="B556" s="18">
        <v>1797</v>
      </c>
      <c r="C556" s="18">
        <v>0</v>
      </c>
      <c r="D556" s="18">
        <v>33.235616438356168</v>
      </c>
      <c r="E556" s="18">
        <v>187</v>
      </c>
      <c r="F556" s="18">
        <v>4</v>
      </c>
      <c r="G556" s="18">
        <v>11</v>
      </c>
      <c r="H556" s="18">
        <v>8</v>
      </c>
      <c r="I556" s="18" t="s">
        <v>185</v>
      </c>
      <c r="J556" s="18" t="s">
        <v>3223</v>
      </c>
      <c r="K556" s="18" t="s">
        <v>242</v>
      </c>
      <c r="L556" s="18" t="s">
        <v>3224</v>
      </c>
      <c r="M556" s="18" t="s">
        <v>3225</v>
      </c>
      <c r="N556" s="60">
        <v>-999</v>
      </c>
      <c r="O556" s="60" t="s">
        <v>204</v>
      </c>
      <c r="P556" s="60" t="s">
        <v>350</v>
      </c>
      <c r="Q556" s="60">
        <v>-999</v>
      </c>
      <c r="R556" s="60">
        <v>-999</v>
      </c>
    </row>
    <row r="557" spans="1:18" ht="14.25" customHeight="1" x14ac:dyDescent="0.2">
      <c r="A557" s="18" t="s">
        <v>3229</v>
      </c>
      <c r="B557" s="18">
        <v>67</v>
      </c>
      <c r="C557" s="18">
        <v>0</v>
      </c>
      <c r="D557" s="18">
        <v>77.736986301369868</v>
      </c>
      <c r="E557" s="18">
        <v>185</v>
      </c>
      <c r="F557" s="18">
        <v>5</v>
      </c>
      <c r="G557" s="18">
        <v>5</v>
      </c>
      <c r="H557" s="18">
        <v>10</v>
      </c>
      <c r="I557" s="18" t="s">
        <v>3227</v>
      </c>
      <c r="J557" s="18" t="s">
        <v>3228</v>
      </c>
      <c r="K557" s="18" t="s">
        <v>185</v>
      </c>
      <c r="L557" s="18" t="s">
        <v>54</v>
      </c>
      <c r="M557" s="18" t="s">
        <v>2171</v>
      </c>
      <c r="N557" s="60" t="s">
        <v>421</v>
      </c>
      <c r="O557" s="60" t="s">
        <v>3236</v>
      </c>
      <c r="P557" s="60">
        <v>1</v>
      </c>
      <c r="Q557" s="60" t="s">
        <v>101</v>
      </c>
      <c r="R557" s="60" t="s">
        <v>101</v>
      </c>
    </row>
    <row r="558" spans="1:18" ht="14.25" customHeight="1" x14ac:dyDescent="0.2">
      <c r="A558" s="18" t="s">
        <v>3233</v>
      </c>
      <c r="B558" s="18">
        <v>1625</v>
      </c>
      <c r="C558" s="18">
        <v>1</v>
      </c>
      <c r="D558" s="18">
        <v>68.38630136986302</v>
      </c>
      <c r="E558" s="18">
        <v>185</v>
      </c>
      <c r="F558" s="18">
        <v>7</v>
      </c>
      <c r="G558" s="18">
        <v>3</v>
      </c>
      <c r="H558" s="18">
        <v>8</v>
      </c>
      <c r="I558" s="18" t="s">
        <v>71</v>
      </c>
      <c r="J558" s="18" t="s">
        <v>3230</v>
      </c>
      <c r="K558" s="18" t="s">
        <v>3231</v>
      </c>
      <c r="L558" s="18" t="s">
        <v>2073</v>
      </c>
      <c r="M558" s="18" t="s">
        <v>3232</v>
      </c>
      <c r="N558" s="60" t="s">
        <v>3242</v>
      </c>
      <c r="O558" s="60" t="s">
        <v>3244</v>
      </c>
      <c r="P558" s="60" t="s">
        <v>350</v>
      </c>
      <c r="Q558" s="60" t="s">
        <v>101</v>
      </c>
      <c r="R558" s="60">
        <v>1</v>
      </c>
    </row>
    <row r="559" spans="1:18" ht="14.25" customHeight="1" x14ac:dyDescent="0.2">
      <c r="A559" s="18" t="s">
        <v>3240</v>
      </c>
      <c r="B559" s="18">
        <v>1223</v>
      </c>
      <c r="C559" s="18">
        <v>0</v>
      </c>
      <c r="D559" s="18">
        <v>35.594520547945208</v>
      </c>
      <c r="E559" s="18">
        <v>187</v>
      </c>
      <c r="F559" s="18">
        <v>4</v>
      </c>
      <c r="G559" s="18">
        <v>12</v>
      </c>
      <c r="H559" s="18">
        <v>2</v>
      </c>
      <c r="I559" s="18" t="s">
        <v>3234</v>
      </c>
      <c r="J559" s="18" t="s">
        <v>3235</v>
      </c>
      <c r="K559" s="18" t="s">
        <v>3237</v>
      </c>
      <c r="L559" s="18" t="s">
        <v>3238</v>
      </c>
      <c r="M559" s="18" t="s">
        <v>3239</v>
      </c>
      <c r="N559" s="60" t="s">
        <v>3250</v>
      </c>
      <c r="O559" s="60" t="s">
        <v>3252</v>
      </c>
      <c r="P559" s="60" t="s">
        <v>350</v>
      </c>
      <c r="Q559" s="60" t="s">
        <v>101</v>
      </c>
      <c r="R559" s="60" t="s">
        <v>1047</v>
      </c>
    </row>
    <row r="560" spans="1:18" ht="14.25" customHeight="1" x14ac:dyDescent="0.2">
      <c r="A560" s="18" t="s">
        <v>3248</v>
      </c>
      <c r="B560" s="18">
        <v>1729</v>
      </c>
      <c r="C560" s="18">
        <v>1</v>
      </c>
      <c r="D560" s="18">
        <v>40.164383561643838</v>
      </c>
      <c r="E560" s="18">
        <v>78</v>
      </c>
      <c r="F560" s="18">
        <v>4</v>
      </c>
      <c r="G560" s="18">
        <v>8</v>
      </c>
      <c r="H560" s="18">
        <v>9</v>
      </c>
      <c r="I560" s="18" t="s">
        <v>3241</v>
      </c>
      <c r="J560" s="18" t="s">
        <v>3243</v>
      </c>
      <c r="K560" s="18" t="s">
        <v>3245</v>
      </c>
      <c r="L560" s="18" t="s">
        <v>3246</v>
      </c>
      <c r="M560" s="18" t="s">
        <v>3247</v>
      </c>
      <c r="N560" s="60" t="s">
        <v>231</v>
      </c>
      <c r="O560" s="60">
        <v>-999</v>
      </c>
      <c r="P560" s="60" t="s">
        <v>1233</v>
      </c>
      <c r="Q560" s="60" t="s">
        <v>152</v>
      </c>
      <c r="R560" s="60">
        <v>13</v>
      </c>
    </row>
    <row r="561" spans="1:18" ht="14.25" customHeight="1" x14ac:dyDescent="0.2">
      <c r="A561" s="18" t="s">
        <v>3256</v>
      </c>
      <c r="B561" s="18">
        <v>1424</v>
      </c>
      <c r="C561" s="18">
        <v>0</v>
      </c>
      <c r="D561" s="18">
        <v>54.350684931506848</v>
      </c>
      <c r="E561" s="18">
        <v>187</v>
      </c>
      <c r="F561" s="18">
        <v>4</v>
      </c>
      <c r="G561" s="18">
        <v>12</v>
      </c>
      <c r="H561" s="18">
        <v>4</v>
      </c>
      <c r="I561" s="18" t="s">
        <v>3249</v>
      </c>
      <c r="J561" s="18" t="s">
        <v>3251</v>
      </c>
      <c r="K561" s="18" t="s">
        <v>3253</v>
      </c>
      <c r="L561" s="18" t="s">
        <v>3254</v>
      </c>
      <c r="M561" s="18" t="s">
        <v>3255</v>
      </c>
      <c r="N561" s="60">
        <v>-99</v>
      </c>
      <c r="O561" s="60">
        <v>-99</v>
      </c>
      <c r="P561" s="60" t="s">
        <v>3264</v>
      </c>
      <c r="Q561" s="60" t="s">
        <v>3266</v>
      </c>
      <c r="R561" s="60">
        <v>-99</v>
      </c>
    </row>
    <row r="562" spans="1:18" ht="14.25" customHeight="1" x14ac:dyDescent="0.2">
      <c r="A562" s="18" t="s">
        <v>3262</v>
      </c>
      <c r="B562" s="18">
        <v>1635</v>
      </c>
      <c r="C562" s="18">
        <v>4</v>
      </c>
      <c r="D562" s="18">
        <v>45.665753424657531</v>
      </c>
      <c r="E562" s="18">
        <v>185</v>
      </c>
      <c r="F562" s="18">
        <v>5</v>
      </c>
      <c r="G562" s="18">
        <v>6</v>
      </c>
      <c r="H562" s="18">
        <v>10</v>
      </c>
      <c r="I562" s="18" t="s">
        <v>3257</v>
      </c>
      <c r="J562" s="18" t="s">
        <v>3258</v>
      </c>
      <c r="K562" s="18" t="s">
        <v>3259</v>
      </c>
      <c r="L562" s="18" t="s">
        <v>3260</v>
      </c>
      <c r="M562" s="18" t="s">
        <v>3261</v>
      </c>
      <c r="N562" s="60" t="s">
        <v>199</v>
      </c>
      <c r="O562" s="60" t="s">
        <v>511</v>
      </c>
      <c r="P562" s="60" t="s">
        <v>534</v>
      </c>
      <c r="Q562" s="60" t="s">
        <v>101</v>
      </c>
      <c r="R562" s="60" t="s">
        <v>101</v>
      </c>
    </row>
    <row r="563" spans="1:18" ht="14.25" customHeight="1" x14ac:dyDescent="0.2">
      <c r="A563" s="18" t="s">
        <v>3267</v>
      </c>
      <c r="B563" s="18">
        <v>3312</v>
      </c>
      <c r="C563" s="18">
        <v>1</v>
      </c>
      <c r="D563" s="18">
        <v>21.049315068493151</v>
      </c>
      <c r="E563" s="18">
        <v>187</v>
      </c>
      <c r="F563" s="18">
        <v>1</v>
      </c>
      <c r="G563" s="18">
        <v>-99</v>
      </c>
      <c r="H563" s="18">
        <v>11</v>
      </c>
      <c r="I563" s="18" t="s">
        <v>54</v>
      </c>
      <c r="J563" s="18" t="s">
        <v>54</v>
      </c>
      <c r="K563" s="18" t="s">
        <v>3263</v>
      </c>
      <c r="L563" s="18" t="s">
        <v>3265</v>
      </c>
      <c r="M563" s="18" t="s">
        <v>54</v>
      </c>
      <c r="N563" s="60">
        <v>-99</v>
      </c>
      <c r="O563" s="60">
        <v>-99</v>
      </c>
      <c r="P563" s="60">
        <v>-99</v>
      </c>
      <c r="Q563" s="60">
        <v>-99</v>
      </c>
      <c r="R563" s="60">
        <v>-99</v>
      </c>
    </row>
    <row r="564" spans="1:18" ht="14.25" customHeight="1" x14ac:dyDescent="0.2">
      <c r="A564" s="18" t="s">
        <v>3273</v>
      </c>
      <c r="B564" s="18">
        <v>984</v>
      </c>
      <c r="C564" s="18">
        <v>1</v>
      </c>
      <c r="D564" s="18">
        <v>50.871232876712327</v>
      </c>
      <c r="E564" s="18">
        <v>185</v>
      </c>
      <c r="F564" s="18">
        <v>4</v>
      </c>
      <c r="G564" s="18">
        <v>9</v>
      </c>
      <c r="H564" s="18">
        <v>10</v>
      </c>
      <c r="I564" s="18" t="s">
        <v>3268</v>
      </c>
      <c r="J564" s="18" t="s">
        <v>3269</v>
      </c>
      <c r="K564" s="18" t="s">
        <v>3270</v>
      </c>
      <c r="L564" s="18" t="s">
        <v>3271</v>
      </c>
      <c r="M564" s="18" t="s">
        <v>3272</v>
      </c>
      <c r="N564" s="60">
        <v>-999</v>
      </c>
      <c r="O564" s="60">
        <v>-999</v>
      </c>
      <c r="P564" s="60">
        <v>-999</v>
      </c>
      <c r="Q564" s="60">
        <v>-99</v>
      </c>
      <c r="R564" s="60">
        <v>-99</v>
      </c>
    </row>
    <row r="565" spans="1:18" ht="14.25" customHeight="1" x14ac:dyDescent="0.2">
      <c r="A565" s="18" t="s">
        <v>3274</v>
      </c>
      <c r="B565" s="18">
        <v>2282</v>
      </c>
      <c r="C565" s="18">
        <v>1</v>
      </c>
      <c r="D565" s="18">
        <v>24.723287671232878</v>
      </c>
      <c r="E565" s="18">
        <v>130</v>
      </c>
      <c r="F565" s="18">
        <v>6</v>
      </c>
      <c r="G565" s="18">
        <v>7</v>
      </c>
      <c r="H565" s="18">
        <v>10</v>
      </c>
      <c r="I565" s="18" t="s">
        <v>54</v>
      </c>
      <c r="J565" s="18" t="s">
        <v>54</v>
      </c>
      <c r="K565" s="18" t="s">
        <v>54</v>
      </c>
      <c r="L565" s="18" t="s">
        <v>54</v>
      </c>
      <c r="M565" s="18" t="s">
        <v>54</v>
      </c>
      <c r="N565" s="60">
        <v>-99</v>
      </c>
      <c r="O565" s="60">
        <v>-99</v>
      </c>
      <c r="P565" s="60">
        <v>-99</v>
      </c>
      <c r="Q565" s="60">
        <v>-99</v>
      </c>
      <c r="R565" s="60">
        <v>-99</v>
      </c>
    </row>
    <row r="566" spans="1:18" ht="14.25" customHeight="1" x14ac:dyDescent="0.2">
      <c r="A566" s="18" t="s">
        <v>3275</v>
      </c>
      <c r="B566" s="18">
        <v>563</v>
      </c>
      <c r="C566" s="18">
        <v>2</v>
      </c>
      <c r="D566" s="18">
        <v>45.041095890410958</v>
      </c>
      <c r="E566" s="18">
        <v>185</v>
      </c>
      <c r="F566" s="18">
        <v>4</v>
      </c>
      <c r="G566" s="18">
        <v>11</v>
      </c>
      <c r="H566" s="18">
        <v>5</v>
      </c>
      <c r="I566" s="18" t="s">
        <v>185</v>
      </c>
      <c r="J566" s="18" t="s">
        <v>185</v>
      </c>
      <c r="K566" s="18" t="s">
        <v>185</v>
      </c>
      <c r="L566" s="18" t="s">
        <v>54</v>
      </c>
      <c r="M566" s="18" t="s">
        <v>54</v>
      </c>
      <c r="N566" s="60" t="s">
        <v>133</v>
      </c>
      <c r="O566" s="60" t="s">
        <v>534</v>
      </c>
      <c r="P566" s="60">
        <v>-99</v>
      </c>
      <c r="Q566" s="60" t="s">
        <v>152</v>
      </c>
      <c r="R566" s="60">
        <v>7</v>
      </c>
    </row>
    <row r="567" spans="1:18" ht="14.25" customHeight="1" x14ac:dyDescent="0.2">
      <c r="A567" s="18" t="s">
        <v>3276</v>
      </c>
      <c r="B567" s="18">
        <v>530</v>
      </c>
      <c r="C567" s="18">
        <v>0</v>
      </c>
      <c r="D567" s="18">
        <v>22.893150684931506</v>
      </c>
      <c r="E567" s="18">
        <v>-9</v>
      </c>
      <c r="F567" s="18">
        <v>-9</v>
      </c>
      <c r="G567" s="18">
        <v>-9</v>
      </c>
      <c r="H567" s="18">
        <v>-9</v>
      </c>
      <c r="I567" s="18" t="s">
        <v>54</v>
      </c>
      <c r="J567" s="18" t="s">
        <v>54</v>
      </c>
      <c r="K567" s="18" t="s">
        <v>54</v>
      </c>
      <c r="L567" s="18" t="s">
        <v>54</v>
      </c>
      <c r="M567" s="18" t="s">
        <v>54</v>
      </c>
      <c r="N567" s="60">
        <v>-99</v>
      </c>
      <c r="O567" s="60" t="s">
        <v>1059</v>
      </c>
      <c r="P567" s="60" t="s">
        <v>3284</v>
      </c>
      <c r="Q567" s="60" t="s">
        <v>101</v>
      </c>
      <c r="R567" s="60">
        <v>13</v>
      </c>
    </row>
    <row r="568" spans="1:18" ht="14.25" customHeight="1" x14ac:dyDescent="0.2">
      <c r="A568" s="18" t="s">
        <v>3281</v>
      </c>
      <c r="B568" s="18">
        <v>439</v>
      </c>
      <c r="C568" s="18">
        <v>1</v>
      </c>
      <c r="D568" s="18">
        <v>32.838356164383562</v>
      </c>
      <c r="E568" s="18">
        <v>9</v>
      </c>
      <c r="F568" s="18">
        <v>5</v>
      </c>
      <c r="G568" s="18">
        <v>9</v>
      </c>
      <c r="H568" s="18">
        <v>10</v>
      </c>
      <c r="I568" s="18" t="s">
        <v>3277</v>
      </c>
      <c r="J568" s="18" t="s">
        <v>3278</v>
      </c>
      <c r="K568" s="18" t="s">
        <v>54</v>
      </c>
      <c r="L568" s="18" t="s">
        <v>3279</v>
      </c>
      <c r="M568" s="18" t="s">
        <v>3280</v>
      </c>
      <c r="N568" s="60">
        <v>-99</v>
      </c>
      <c r="O568" s="60">
        <v>-99</v>
      </c>
      <c r="P568" s="60">
        <v>-99</v>
      </c>
      <c r="Q568" s="60">
        <v>-99</v>
      </c>
      <c r="R568" s="60">
        <v>-99</v>
      </c>
    </row>
    <row r="569" spans="1:18" ht="14.25" customHeight="1" x14ac:dyDescent="0.2">
      <c r="A569" s="18" t="s">
        <v>3287</v>
      </c>
      <c r="B569" s="18">
        <v>1645</v>
      </c>
      <c r="C569" s="18">
        <v>1</v>
      </c>
      <c r="D569" s="18">
        <v>64.736986301369868</v>
      </c>
      <c r="E569" s="18">
        <v>185</v>
      </c>
      <c r="F569" s="18">
        <v>6</v>
      </c>
      <c r="G569" s="18">
        <v>1</v>
      </c>
      <c r="H569" s="18">
        <v>5</v>
      </c>
      <c r="I569" s="18" t="s">
        <v>54</v>
      </c>
      <c r="J569" s="18" t="s">
        <v>3282</v>
      </c>
      <c r="K569" s="18" t="s">
        <v>3283</v>
      </c>
      <c r="L569" s="18" t="s">
        <v>3285</v>
      </c>
      <c r="M569" s="18" t="s">
        <v>3286</v>
      </c>
      <c r="N569" s="60">
        <v>-99</v>
      </c>
      <c r="O569" s="60">
        <v>-99</v>
      </c>
      <c r="P569" s="60">
        <v>-99</v>
      </c>
      <c r="Q569" s="60">
        <v>-99</v>
      </c>
      <c r="R569" s="60">
        <v>-99</v>
      </c>
    </row>
    <row r="570" spans="1:18" ht="14.25" customHeight="1" x14ac:dyDescent="0.2">
      <c r="A570" s="18" t="s">
        <v>3288</v>
      </c>
      <c r="B570" s="18">
        <v>1425</v>
      </c>
      <c r="C570" s="18">
        <v>1</v>
      </c>
      <c r="D570" s="18">
        <v>85.331506849315062</v>
      </c>
      <c r="E570" s="18">
        <v>187</v>
      </c>
      <c r="F570" s="18">
        <v>6</v>
      </c>
      <c r="G570" s="18">
        <v>9</v>
      </c>
      <c r="H570" s="18">
        <v>8</v>
      </c>
      <c r="I570" s="18" t="s">
        <v>54</v>
      </c>
      <c r="J570" s="18" t="s">
        <v>54</v>
      </c>
      <c r="K570" s="18" t="s">
        <v>54</v>
      </c>
      <c r="L570" s="18" t="s">
        <v>54</v>
      </c>
      <c r="M570" s="18" t="s">
        <v>54</v>
      </c>
      <c r="N570" s="60">
        <v>-999</v>
      </c>
      <c r="O570" s="60" t="s">
        <v>1500</v>
      </c>
      <c r="P570" s="60" t="s">
        <v>350</v>
      </c>
      <c r="Q570" s="60">
        <v>2</v>
      </c>
      <c r="R570" s="60">
        <v>13</v>
      </c>
    </row>
    <row r="571" spans="1:18" ht="14.25" customHeight="1" x14ac:dyDescent="0.2">
      <c r="A571" s="18" t="s">
        <v>3289</v>
      </c>
      <c r="B571" s="18">
        <v>1062</v>
      </c>
      <c r="C571" s="18">
        <v>0</v>
      </c>
      <c r="D571" s="18">
        <v>56.958904109589042</v>
      </c>
      <c r="E571" s="18">
        <v>65</v>
      </c>
      <c r="F571" s="18">
        <v>5</v>
      </c>
      <c r="G571" s="18">
        <v>7</v>
      </c>
      <c r="H571" s="18">
        <v>10</v>
      </c>
      <c r="I571" s="18" t="s">
        <v>54</v>
      </c>
      <c r="J571" s="18" t="s">
        <v>54</v>
      </c>
      <c r="K571" s="18" t="s">
        <v>54</v>
      </c>
      <c r="L571" s="18" t="s">
        <v>54</v>
      </c>
      <c r="M571" s="18" t="s">
        <v>54</v>
      </c>
      <c r="N571" s="60">
        <v>-999</v>
      </c>
      <c r="O571" s="60">
        <v>-999</v>
      </c>
      <c r="P571" s="60">
        <v>-999</v>
      </c>
      <c r="Q571" s="60">
        <v>2</v>
      </c>
      <c r="R571" s="60" t="s">
        <v>101</v>
      </c>
    </row>
    <row r="572" spans="1:18" ht="14.25" customHeight="1" x14ac:dyDescent="0.2">
      <c r="A572" s="18" t="s">
        <v>3294</v>
      </c>
      <c r="B572" s="18">
        <v>1244</v>
      </c>
      <c r="C572" s="18">
        <v>1</v>
      </c>
      <c r="D572" s="18">
        <v>25.608219178082191</v>
      </c>
      <c r="E572" s="18">
        <v>84</v>
      </c>
      <c r="F572" s="18">
        <v>3</v>
      </c>
      <c r="G572" s="18">
        <v>3</v>
      </c>
      <c r="H572" s="18">
        <v>9</v>
      </c>
      <c r="I572" s="18" t="s">
        <v>3290</v>
      </c>
      <c r="J572" s="18" t="s">
        <v>5284</v>
      </c>
      <c r="K572" s="18" t="s">
        <v>5285</v>
      </c>
      <c r="L572" s="18" t="s">
        <v>5286</v>
      </c>
      <c r="M572" s="18" t="s">
        <v>3290</v>
      </c>
      <c r="N572" s="60" t="s">
        <v>125</v>
      </c>
      <c r="O572" s="60">
        <v>1</v>
      </c>
      <c r="P572" s="60">
        <v>2</v>
      </c>
      <c r="Q572" s="60" t="s">
        <v>101</v>
      </c>
      <c r="R572" s="60">
        <v>6</v>
      </c>
    </row>
    <row r="573" spans="1:18" ht="14.25" customHeight="1" x14ac:dyDescent="0.2">
      <c r="A573" s="18" t="s">
        <v>3298</v>
      </c>
      <c r="B573" s="18">
        <v>1590</v>
      </c>
      <c r="C573" s="18">
        <v>1</v>
      </c>
      <c r="D573" s="18">
        <v>48.295890410958904</v>
      </c>
      <c r="E573" s="18">
        <v>78</v>
      </c>
      <c r="F573" s="18">
        <v>4</v>
      </c>
      <c r="G573" s="18">
        <v>3</v>
      </c>
      <c r="H573" s="18">
        <v>10</v>
      </c>
      <c r="I573" s="18" t="s">
        <v>3295</v>
      </c>
      <c r="J573" s="18" t="s">
        <v>3295</v>
      </c>
      <c r="K573" s="18" t="s">
        <v>123</v>
      </c>
      <c r="L573" s="18" t="s">
        <v>3296</v>
      </c>
      <c r="M573" s="18" t="s">
        <v>3297</v>
      </c>
      <c r="N573" s="60">
        <v>-999</v>
      </c>
      <c r="O573" s="60">
        <v>-999</v>
      </c>
      <c r="P573" s="60">
        <v>-99</v>
      </c>
      <c r="Q573" s="60">
        <v>-999</v>
      </c>
      <c r="R573" s="60" t="s">
        <v>101</v>
      </c>
    </row>
    <row r="574" spans="1:18" ht="14.25" customHeight="1" x14ac:dyDescent="0.2">
      <c r="A574" s="18" t="s">
        <v>3303</v>
      </c>
      <c r="B574" s="18">
        <v>1487</v>
      </c>
      <c r="C574" s="18">
        <v>1</v>
      </c>
      <c r="D574" s="18">
        <v>31.446575342465753</v>
      </c>
      <c r="E574" s="18">
        <v>187</v>
      </c>
      <c r="F574" s="18">
        <v>4</v>
      </c>
      <c r="G574" s="18">
        <v>6</v>
      </c>
      <c r="H574" s="18">
        <v>5</v>
      </c>
      <c r="I574" s="18" t="s">
        <v>3299</v>
      </c>
      <c r="J574" s="18" t="s">
        <v>3300</v>
      </c>
      <c r="K574" s="18" t="s">
        <v>3301</v>
      </c>
      <c r="L574" s="18" t="s">
        <v>3302</v>
      </c>
      <c r="M574" s="18" t="s">
        <v>2236</v>
      </c>
      <c r="N574" s="60">
        <v>-99</v>
      </c>
      <c r="O574" s="60">
        <v>-99</v>
      </c>
      <c r="P574" s="60">
        <v>-99</v>
      </c>
      <c r="Q574" s="60">
        <v>-99</v>
      </c>
      <c r="R574" s="60">
        <v>-99</v>
      </c>
    </row>
    <row r="575" spans="1:18" ht="14.25" customHeight="1" x14ac:dyDescent="0.2">
      <c r="A575" s="18" t="s">
        <v>3305</v>
      </c>
      <c r="B575" s="18">
        <v>1537</v>
      </c>
      <c r="C575" s="18">
        <v>1</v>
      </c>
      <c r="D575" s="18">
        <v>70.550684931506851</v>
      </c>
      <c r="E575" s="18">
        <v>185</v>
      </c>
      <c r="F575" s="18">
        <v>7</v>
      </c>
      <c r="G575" s="18">
        <v>7</v>
      </c>
      <c r="H575" s="18">
        <v>10</v>
      </c>
      <c r="I575" s="18" t="s">
        <v>185</v>
      </c>
      <c r="J575" s="18" t="s">
        <v>2784</v>
      </c>
      <c r="K575" s="18" t="s">
        <v>54</v>
      </c>
      <c r="L575" s="18" t="s">
        <v>2925</v>
      </c>
      <c r="M575" s="18" t="s">
        <v>3304</v>
      </c>
      <c r="N575" s="60" t="s">
        <v>1363</v>
      </c>
      <c r="O575" s="60">
        <v>-999</v>
      </c>
      <c r="P575" s="60">
        <v>-999</v>
      </c>
      <c r="Q575" s="60">
        <v>-99</v>
      </c>
      <c r="R575" s="60">
        <v>-99</v>
      </c>
    </row>
    <row r="576" spans="1:18" ht="14.25" customHeight="1" x14ac:dyDescent="0.2">
      <c r="A576" s="18" t="s">
        <v>3306</v>
      </c>
      <c r="B576" s="18">
        <v>503</v>
      </c>
      <c r="C576" s="18">
        <v>1</v>
      </c>
      <c r="D576" s="18">
        <v>51.128767123287673</v>
      </c>
      <c r="E576" s="18">
        <v>36</v>
      </c>
      <c r="F576" s="18">
        <v>6</v>
      </c>
      <c r="G576" s="18">
        <v>8</v>
      </c>
      <c r="H576" s="18">
        <v>8</v>
      </c>
      <c r="I576" s="18" t="s">
        <v>54</v>
      </c>
      <c r="J576" s="18" t="s">
        <v>54</v>
      </c>
      <c r="K576" s="18" t="s">
        <v>54</v>
      </c>
      <c r="L576" s="18" t="s">
        <v>54</v>
      </c>
      <c r="M576" s="18" t="s">
        <v>54</v>
      </c>
      <c r="N576" s="60">
        <v>-99</v>
      </c>
      <c r="O576" s="60">
        <v>-99</v>
      </c>
      <c r="P576" s="60">
        <v>-99</v>
      </c>
      <c r="Q576" s="60">
        <v>-99</v>
      </c>
      <c r="R576" s="60">
        <v>-99</v>
      </c>
    </row>
    <row r="577" spans="1:18" ht="14.25" customHeight="1" x14ac:dyDescent="0.2">
      <c r="A577" s="18" t="s">
        <v>3309</v>
      </c>
      <c r="B577" s="18">
        <v>3014</v>
      </c>
      <c r="C577" s="18">
        <v>1</v>
      </c>
      <c r="D577" s="18">
        <v>25.915068493150685</v>
      </c>
      <c r="E577" s="18">
        <v>36</v>
      </c>
      <c r="F577" s="18">
        <v>2</v>
      </c>
      <c r="G577" s="18">
        <v>2</v>
      </c>
      <c r="H577" s="18">
        <v>4</v>
      </c>
      <c r="I577" s="18" t="s">
        <v>3307</v>
      </c>
      <c r="J577" s="18" t="s">
        <v>3308</v>
      </c>
      <c r="K577" s="18" t="s">
        <v>3308</v>
      </c>
      <c r="L577" s="18" t="s">
        <v>54</v>
      </c>
      <c r="M577" s="18" t="s">
        <v>54</v>
      </c>
      <c r="N577" s="60" t="s">
        <v>80</v>
      </c>
      <c r="O577" s="60" t="s">
        <v>1394</v>
      </c>
      <c r="P577" s="60" t="s">
        <v>356</v>
      </c>
      <c r="Q577" s="60" t="s">
        <v>1026</v>
      </c>
      <c r="R577" s="60">
        <v>-99</v>
      </c>
    </row>
    <row r="578" spans="1:18" ht="14.25" customHeight="1" x14ac:dyDescent="0.2">
      <c r="A578" s="18" t="s">
        <v>3310</v>
      </c>
      <c r="B578" s="18">
        <v>2085</v>
      </c>
      <c r="C578" s="18">
        <v>1</v>
      </c>
      <c r="D578" s="18">
        <v>28.61917808219178</v>
      </c>
      <c r="E578" s="18">
        <v>31</v>
      </c>
      <c r="F578" s="18">
        <v>7</v>
      </c>
      <c r="G578" s="18">
        <v>9</v>
      </c>
      <c r="H578" s="18">
        <v>5</v>
      </c>
      <c r="I578" s="18" t="s">
        <v>54</v>
      </c>
      <c r="J578" s="18" t="s">
        <v>54</v>
      </c>
      <c r="K578" s="18" t="s">
        <v>54</v>
      </c>
      <c r="L578" s="18" t="s">
        <v>54</v>
      </c>
      <c r="M578" s="18" t="s">
        <v>54</v>
      </c>
      <c r="N578" s="60">
        <v>-99</v>
      </c>
      <c r="O578" s="60" t="s">
        <v>356</v>
      </c>
      <c r="P578" s="60">
        <v>-99</v>
      </c>
      <c r="Q578" s="60" t="s">
        <v>101</v>
      </c>
      <c r="R578" s="60">
        <v>-99</v>
      </c>
    </row>
    <row r="579" spans="1:18" ht="14.25" customHeight="1" x14ac:dyDescent="0.2">
      <c r="A579" s="18" t="s">
        <v>3315</v>
      </c>
      <c r="B579" s="18">
        <v>3037</v>
      </c>
      <c r="C579" s="18">
        <v>1</v>
      </c>
      <c r="D579" s="18">
        <v>28.975342465753425</v>
      </c>
      <c r="E579" s="18">
        <v>185</v>
      </c>
      <c r="F579" s="18">
        <v>3</v>
      </c>
      <c r="G579" s="18">
        <v>4</v>
      </c>
      <c r="H579" s="18">
        <v>10</v>
      </c>
      <c r="I579" s="18" t="s">
        <v>3311</v>
      </c>
      <c r="J579" s="18" t="s">
        <v>3312</v>
      </c>
      <c r="K579" s="18" t="s">
        <v>3313</v>
      </c>
      <c r="L579" s="18" t="s">
        <v>3314</v>
      </c>
      <c r="M579" s="18" t="s">
        <v>5287</v>
      </c>
      <c r="N579" s="60" t="s">
        <v>125</v>
      </c>
      <c r="O579" s="60" t="s">
        <v>166</v>
      </c>
      <c r="P579" s="60">
        <v>2</v>
      </c>
      <c r="Q579" s="60" t="s">
        <v>80</v>
      </c>
      <c r="R579" s="60" t="s">
        <v>2707</v>
      </c>
    </row>
    <row r="580" spans="1:18" ht="14.25" customHeight="1" x14ac:dyDescent="0.2">
      <c r="A580" s="18" t="s">
        <v>3318</v>
      </c>
      <c r="B580" s="18">
        <v>704</v>
      </c>
      <c r="C580" s="18">
        <v>1</v>
      </c>
      <c r="D580" s="18">
        <v>27.454794520547946</v>
      </c>
      <c r="E580" s="18">
        <v>138</v>
      </c>
      <c r="F580" s="18">
        <v>3</v>
      </c>
      <c r="G580" s="18">
        <v>2</v>
      </c>
      <c r="H580" s="18">
        <v>8</v>
      </c>
      <c r="I580" s="18" t="s">
        <v>54</v>
      </c>
      <c r="J580" s="18" t="s">
        <v>3316</v>
      </c>
      <c r="K580" s="18" t="s">
        <v>54</v>
      </c>
      <c r="L580" s="18" t="s">
        <v>3317</v>
      </c>
      <c r="M580" s="18" t="s">
        <v>54</v>
      </c>
      <c r="N580" s="60">
        <v>-999</v>
      </c>
      <c r="O580" s="60">
        <v>-99</v>
      </c>
      <c r="P580" s="60">
        <v>-99</v>
      </c>
      <c r="Q580" s="60">
        <v>-99</v>
      </c>
      <c r="R580" s="60">
        <v>-99</v>
      </c>
    </row>
    <row r="581" spans="1:18" ht="14.25" customHeight="1" x14ac:dyDescent="0.2">
      <c r="A581" s="18" t="s">
        <v>3324</v>
      </c>
      <c r="B581" s="18">
        <v>98</v>
      </c>
      <c r="C581" s="18">
        <v>1</v>
      </c>
      <c r="D581" s="18">
        <v>63.30958904109589</v>
      </c>
      <c r="E581" s="18">
        <v>75</v>
      </c>
      <c r="F581" s="18">
        <v>7</v>
      </c>
      <c r="G581" s="18">
        <v>4</v>
      </c>
      <c r="H581" s="18">
        <v>11</v>
      </c>
      <c r="I581" s="18" t="s">
        <v>3319</v>
      </c>
      <c r="J581" s="18" t="s">
        <v>3320</v>
      </c>
      <c r="K581" s="18" t="s">
        <v>3321</v>
      </c>
      <c r="L581" s="18" t="s">
        <v>3322</v>
      </c>
      <c r="M581" s="18" t="s">
        <v>3323</v>
      </c>
      <c r="N581" s="60">
        <v>-99</v>
      </c>
      <c r="O581" s="60">
        <v>2</v>
      </c>
      <c r="P581" s="60">
        <v>2</v>
      </c>
      <c r="Q581" s="60" t="s">
        <v>101</v>
      </c>
      <c r="R581" s="60" t="s">
        <v>287</v>
      </c>
    </row>
    <row r="582" spans="1:18" ht="14.25" customHeight="1" x14ac:dyDescent="0.2">
      <c r="A582" s="18" t="s">
        <v>3325</v>
      </c>
      <c r="B582" s="18">
        <v>1051</v>
      </c>
      <c r="C582" s="18">
        <v>1</v>
      </c>
      <c r="D582" s="18">
        <v>34.054794520547944</v>
      </c>
      <c r="E582" s="18">
        <v>185</v>
      </c>
      <c r="F582" s="18">
        <v>4</v>
      </c>
      <c r="G582" s="18">
        <v>12</v>
      </c>
      <c r="H582" s="18">
        <v>10</v>
      </c>
      <c r="I582" s="18" t="s">
        <v>242</v>
      </c>
      <c r="J582" s="18" t="s">
        <v>54</v>
      </c>
      <c r="K582" s="18" t="s">
        <v>54</v>
      </c>
      <c r="L582" s="18" t="s">
        <v>54</v>
      </c>
      <c r="M582" s="18" t="s">
        <v>54</v>
      </c>
      <c r="N582" s="60">
        <v>6</v>
      </c>
      <c r="O582" s="60" t="s">
        <v>3333</v>
      </c>
      <c r="P582" s="60">
        <v>-999</v>
      </c>
      <c r="Q582" s="60">
        <v>2</v>
      </c>
      <c r="R582" s="60">
        <v>12</v>
      </c>
    </row>
    <row r="583" spans="1:18" ht="14.25" customHeight="1" x14ac:dyDescent="0.2">
      <c r="A583" s="18" t="s">
        <v>3330</v>
      </c>
      <c r="B583" s="18">
        <v>1954</v>
      </c>
      <c r="C583" s="18">
        <v>1</v>
      </c>
      <c r="D583" s="18">
        <v>27.109589041095891</v>
      </c>
      <c r="E583" s="18">
        <v>185</v>
      </c>
      <c r="F583" s="18">
        <v>3</v>
      </c>
      <c r="G583" s="18">
        <v>4</v>
      </c>
      <c r="H583" s="18">
        <v>4</v>
      </c>
      <c r="I583" s="18" t="s">
        <v>54</v>
      </c>
      <c r="J583" s="18" t="s">
        <v>3326</v>
      </c>
      <c r="K583" s="18" t="s">
        <v>3327</v>
      </c>
      <c r="L583" s="18" t="s">
        <v>3328</v>
      </c>
      <c r="M583" s="18" t="s">
        <v>3329</v>
      </c>
      <c r="N583" s="60" t="s">
        <v>101</v>
      </c>
      <c r="O583" s="60">
        <v>1</v>
      </c>
      <c r="P583" s="60" t="s">
        <v>1509</v>
      </c>
      <c r="Q583" s="60">
        <v>-999</v>
      </c>
      <c r="R583" s="60">
        <v>13</v>
      </c>
    </row>
    <row r="584" spans="1:18" ht="14.25" customHeight="1" x14ac:dyDescent="0.2">
      <c r="A584" s="18" t="s">
        <v>3336</v>
      </c>
      <c r="B584" s="18">
        <v>1545</v>
      </c>
      <c r="C584" s="18">
        <v>0</v>
      </c>
      <c r="D584" s="18">
        <v>27.273972602739725</v>
      </c>
      <c r="E584" s="18">
        <v>141</v>
      </c>
      <c r="F584" s="18">
        <v>11</v>
      </c>
      <c r="G584" s="18">
        <v>4</v>
      </c>
      <c r="H584" s="18">
        <v>8</v>
      </c>
      <c r="I584" s="18" t="s">
        <v>3331</v>
      </c>
      <c r="J584" s="18" t="s">
        <v>3332</v>
      </c>
      <c r="K584" s="18" t="s">
        <v>513</v>
      </c>
      <c r="L584" s="18" t="s">
        <v>3334</v>
      </c>
      <c r="M584" s="18" t="s">
        <v>3335</v>
      </c>
      <c r="N584" s="60" t="s">
        <v>125</v>
      </c>
      <c r="O584" s="60" t="s">
        <v>125</v>
      </c>
      <c r="P584" s="60">
        <v>-99</v>
      </c>
      <c r="Q584" s="60">
        <v>-99</v>
      </c>
      <c r="R584" s="60">
        <v>-99</v>
      </c>
    </row>
    <row r="585" spans="1:18" ht="14.25" customHeight="1" x14ac:dyDescent="0.2">
      <c r="A585" s="18" t="s">
        <v>3342</v>
      </c>
      <c r="B585" s="18">
        <v>3313</v>
      </c>
      <c r="C585" s="18">
        <v>1</v>
      </c>
      <c r="D585" s="18">
        <v>28.339726027397262</v>
      </c>
      <c r="E585" s="18">
        <v>185</v>
      </c>
      <c r="F585" s="18">
        <v>9</v>
      </c>
      <c r="G585" s="18">
        <v>4</v>
      </c>
      <c r="H585" s="18">
        <v>10</v>
      </c>
      <c r="I585" s="18" t="s">
        <v>3337</v>
      </c>
      <c r="J585" s="18" t="s">
        <v>3338</v>
      </c>
      <c r="K585" s="18" t="s">
        <v>3339</v>
      </c>
      <c r="L585" s="18" t="s">
        <v>3340</v>
      </c>
      <c r="M585" s="18" t="s">
        <v>3341</v>
      </c>
      <c r="N585" s="60">
        <v>1</v>
      </c>
      <c r="O585" s="60">
        <v>-999</v>
      </c>
      <c r="P585" s="60">
        <v>2</v>
      </c>
      <c r="Q585" s="60" t="s">
        <v>70</v>
      </c>
      <c r="R585" s="60">
        <v>13</v>
      </c>
    </row>
    <row r="586" spans="1:18" ht="14.25" customHeight="1" x14ac:dyDescent="0.2">
      <c r="A586" s="18" t="s">
        <v>3345</v>
      </c>
      <c r="B586" s="18">
        <v>2129</v>
      </c>
      <c r="C586" s="18">
        <v>1</v>
      </c>
      <c r="D586" s="18">
        <v>23.780821917808218</v>
      </c>
      <c r="E586" s="18">
        <v>185</v>
      </c>
      <c r="F586" s="18">
        <v>4</v>
      </c>
      <c r="G586" s="18">
        <v>1</v>
      </c>
      <c r="H586" s="18">
        <v>2</v>
      </c>
      <c r="I586" s="18" t="s">
        <v>3343</v>
      </c>
      <c r="J586" s="18" t="s">
        <v>3344</v>
      </c>
      <c r="K586" s="18" t="s">
        <v>54</v>
      </c>
      <c r="L586" s="18" t="s">
        <v>54</v>
      </c>
      <c r="M586" s="18" t="s">
        <v>54</v>
      </c>
      <c r="N586" s="60" t="s">
        <v>2669</v>
      </c>
      <c r="O586" s="60">
        <v>2</v>
      </c>
      <c r="P586" s="60" t="s">
        <v>1141</v>
      </c>
      <c r="Q586" s="60" t="s">
        <v>101</v>
      </c>
      <c r="R586" s="60">
        <v>6</v>
      </c>
    </row>
    <row r="587" spans="1:18" ht="14.25" customHeight="1" x14ac:dyDescent="0.2">
      <c r="A587" s="18" t="s">
        <v>3353</v>
      </c>
      <c r="B587" s="18">
        <v>278</v>
      </c>
      <c r="C587" s="18">
        <v>1</v>
      </c>
      <c r="D587" s="18">
        <v>47.873972602739727</v>
      </c>
      <c r="E587" s="18">
        <v>67</v>
      </c>
      <c r="F587" s="18">
        <v>5</v>
      </c>
      <c r="G587" s="18">
        <v>3</v>
      </c>
      <c r="H587" s="18">
        <v>3</v>
      </c>
      <c r="I587" s="18" t="s">
        <v>3346</v>
      </c>
      <c r="J587" s="18" t="s">
        <v>5288</v>
      </c>
      <c r="K587" s="18" t="s">
        <v>5289</v>
      </c>
      <c r="L587" s="18" t="s">
        <v>5290</v>
      </c>
      <c r="M587" s="18" t="s">
        <v>5291</v>
      </c>
      <c r="N587" s="60">
        <v>6</v>
      </c>
      <c r="O587" s="60" t="s">
        <v>1403</v>
      </c>
      <c r="P587" s="60">
        <v>2</v>
      </c>
      <c r="Q587" s="60" t="s">
        <v>1127</v>
      </c>
      <c r="R587" s="60">
        <v>13</v>
      </c>
    </row>
    <row r="588" spans="1:18" ht="14.25" customHeight="1" x14ac:dyDescent="0.2">
      <c r="A588" s="18" t="s">
        <v>3359</v>
      </c>
      <c r="B588" s="18">
        <v>326</v>
      </c>
      <c r="C588" s="18">
        <v>1</v>
      </c>
      <c r="D588" s="18">
        <v>30.331506849315069</v>
      </c>
      <c r="E588" s="18">
        <v>67</v>
      </c>
      <c r="F588" s="18">
        <v>9</v>
      </c>
      <c r="G588" s="18">
        <v>1</v>
      </c>
      <c r="H588" s="18">
        <v>8</v>
      </c>
      <c r="I588" s="18" t="s">
        <v>3354</v>
      </c>
      <c r="J588" s="18" t="s">
        <v>5292</v>
      </c>
      <c r="K588" s="18" t="s">
        <v>5293</v>
      </c>
      <c r="L588" s="18" t="s">
        <v>5294</v>
      </c>
      <c r="M588" s="18" t="s">
        <v>5295</v>
      </c>
      <c r="N588" s="60">
        <v>-99</v>
      </c>
      <c r="O588" s="60">
        <v>-99</v>
      </c>
      <c r="P588" s="60">
        <v>-99</v>
      </c>
      <c r="Q588" s="60">
        <v>-99</v>
      </c>
      <c r="R588" s="60">
        <v>-99</v>
      </c>
    </row>
    <row r="589" spans="1:18" ht="14.25" customHeight="1" x14ac:dyDescent="0.2">
      <c r="A589" s="18" t="s">
        <v>3365</v>
      </c>
      <c r="B589" s="18">
        <v>62</v>
      </c>
      <c r="C589" s="18">
        <v>0</v>
      </c>
      <c r="D589" s="18">
        <v>40.098630136986301</v>
      </c>
      <c r="E589" s="18">
        <v>185</v>
      </c>
      <c r="F589" s="18">
        <v>4</v>
      </c>
      <c r="G589" s="18">
        <v>6</v>
      </c>
      <c r="H589" s="18">
        <v>4</v>
      </c>
      <c r="I589" s="18" t="s">
        <v>3360</v>
      </c>
      <c r="J589" s="18" t="s">
        <v>3361</v>
      </c>
      <c r="K589" s="18" t="s">
        <v>3362</v>
      </c>
      <c r="L589" s="18" t="s">
        <v>3363</v>
      </c>
      <c r="M589" s="18" t="s">
        <v>3364</v>
      </c>
      <c r="N589" s="60">
        <v>2</v>
      </c>
      <c r="O589" s="60" t="s">
        <v>3369</v>
      </c>
      <c r="P589" s="60" t="s">
        <v>655</v>
      </c>
      <c r="Q589" s="60" t="s">
        <v>2598</v>
      </c>
      <c r="R589" s="60">
        <v>8</v>
      </c>
    </row>
    <row r="590" spans="1:18" ht="14.25" customHeight="1" x14ac:dyDescent="0.2">
      <c r="A590" s="18" t="s">
        <v>3366</v>
      </c>
      <c r="B590" s="18">
        <v>226</v>
      </c>
      <c r="C590" s="18">
        <v>1</v>
      </c>
      <c r="D590" s="18">
        <v>49.509589041095893</v>
      </c>
      <c r="E590" s="18">
        <v>185</v>
      </c>
      <c r="F590" s="18">
        <v>3</v>
      </c>
      <c r="G590" s="18">
        <v>11</v>
      </c>
      <c r="H590" s="18">
        <v>10</v>
      </c>
      <c r="I590" s="18" t="s">
        <v>54</v>
      </c>
      <c r="J590" s="18" t="s">
        <v>54</v>
      </c>
      <c r="K590" s="18" t="s">
        <v>54</v>
      </c>
      <c r="L590" s="18" t="s">
        <v>54</v>
      </c>
      <c r="M590" s="18" t="s">
        <v>54</v>
      </c>
      <c r="N590" s="60" t="s">
        <v>2641</v>
      </c>
      <c r="O590" s="60" t="s">
        <v>511</v>
      </c>
      <c r="P590" s="60">
        <v>2</v>
      </c>
      <c r="Q590" s="60" t="s">
        <v>101</v>
      </c>
      <c r="R590" s="60">
        <v>6</v>
      </c>
    </row>
    <row r="591" spans="1:18" ht="14.25" customHeight="1" x14ac:dyDescent="0.2">
      <c r="A591" s="18" t="s">
        <v>3373</v>
      </c>
      <c r="B591" s="18">
        <v>1555</v>
      </c>
      <c r="C591" s="18">
        <v>1</v>
      </c>
      <c r="D591" s="18">
        <v>25.112328767123287</v>
      </c>
      <c r="E591" s="18">
        <v>31</v>
      </c>
      <c r="F591" s="18">
        <v>4</v>
      </c>
      <c r="G591" s="18">
        <v>9</v>
      </c>
      <c r="H591" s="18">
        <v>8</v>
      </c>
      <c r="I591" s="18" t="s">
        <v>3367</v>
      </c>
      <c r="J591" s="18" t="s">
        <v>5296</v>
      </c>
      <c r="K591" s="18" t="s">
        <v>5297</v>
      </c>
      <c r="L591" s="18" t="s">
        <v>5298</v>
      </c>
      <c r="M591" s="18" t="s">
        <v>5299</v>
      </c>
      <c r="N591" s="60" t="s">
        <v>3381</v>
      </c>
      <c r="O591" s="60" t="s">
        <v>391</v>
      </c>
      <c r="P591" s="60">
        <v>2</v>
      </c>
      <c r="Q591" s="60" t="s">
        <v>3385</v>
      </c>
      <c r="R591" s="60" t="s">
        <v>3387</v>
      </c>
    </row>
    <row r="592" spans="1:18" ht="14.25" customHeight="1" x14ac:dyDescent="0.2">
      <c r="A592" s="18" t="s">
        <v>3379</v>
      </c>
      <c r="B592" s="18">
        <v>680</v>
      </c>
      <c r="C592" s="18">
        <v>1</v>
      </c>
      <c r="D592" s="18">
        <v>40.980821917808221</v>
      </c>
      <c r="E592" s="18">
        <v>185</v>
      </c>
      <c r="F592" s="18">
        <v>5</v>
      </c>
      <c r="G592" s="18">
        <v>11</v>
      </c>
      <c r="H592" s="18">
        <v>10</v>
      </c>
      <c r="I592" s="18" t="s">
        <v>3374</v>
      </c>
      <c r="J592" s="18" t="s">
        <v>3375</v>
      </c>
      <c r="K592" s="18" t="s">
        <v>3376</v>
      </c>
      <c r="L592" s="18" t="s">
        <v>3377</v>
      </c>
      <c r="M592" s="18" t="s">
        <v>3378</v>
      </c>
      <c r="N592" s="60">
        <v>-99</v>
      </c>
      <c r="O592" s="60">
        <v>-99</v>
      </c>
      <c r="P592" s="60">
        <v>-99</v>
      </c>
      <c r="Q592" s="60">
        <v>-99</v>
      </c>
      <c r="R592" s="60" t="s">
        <v>3390</v>
      </c>
    </row>
    <row r="593" spans="1:18" ht="14.25" customHeight="1" x14ac:dyDescent="0.2">
      <c r="A593" s="18" t="s">
        <v>3388</v>
      </c>
      <c r="B593" s="18">
        <v>1795</v>
      </c>
      <c r="C593" s="18">
        <v>1</v>
      </c>
      <c r="D593" s="18">
        <v>60.38356164383562</v>
      </c>
      <c r="E593" s="18">
        <v>9</v>
      </c>
      <c r="F593" s="18">
        <v>4</v>
      </c>
      <c r="G593" s="18">
        <v>4</v>
      </c>
      <c r="H593" s="18">
        <v>10</v>
      </c>
      <c r="I593" s="18" t="s">
        <v>3380</v>
      </c>
      <c r="J593" s="18" t="s">
        <v>3382</v>
      </c>
      <c r="K593" s="18" t="s">
        <v>3383</v>
      </c>
      <c r="L593" s="18" t="s">
        <v>3384</v>
      </c>
      <c r="M593" s="18" t="s">
        <v>3386</v>
      </c>
      <c r="N593" s="60" t="s">
        <v>152</v>
      </c>
      <c r="O593" s="60">
        <v>-999</v>
      </c>
      <c r="P593" s="60">
        <v>2</v>
      </c>
      <c r="Q593" s="60" t="s">
        <v>152</v>
      </c>
      <c r="R593" s="60">
        <v>6</v>
      </c>
    </row>
    <row r="594" spans="1:18" ht="14.25" customHeight="1" x14ac:dyDescent="0.2">
      <c r="A594" s="18" t="s">
        <v>3391</v>
      </c>
      <c r="B594" s="18">
        <v>1652</v>
      </c>
      <c r="C594" s="18">
        <v>1</v>
      </c>
      <c r="D594" s="18">
        <v>42.909589041095892</v>
      </c>
      <c r="E594" s="18">
        <v>31</v>
      </c>
      <c r="F594" s="18">
        <v>4</v>
      </c>
      <c r="G594" s="18">
        <v>1</v>
      </c>
      <c r="H594" s="18">
        <v>10</v>
      </c>
      <c r="I594" s="18" t="s">
        <v>54</v>
      </c>
      <c r="J594" s="18" t="s">
        <v>54</v>
      </c>
      <c r="K594" s="18" t="s">
        <v>54</v>
      </c>
      <c r="L594" s="18" t="s">
        <v>54</v>
      </c>
      <c r="M594" s="18" t="s">
        <v>3389</v>
      </c>
      <c r="N594" s="60" t="s">
        <v>1526</v>
      </c>
      <c r="O594" s="60" t="s">
        <v>450</v>
      </c>
      <c r="P594" s="60">
        <v>-999</v>
      </c>
      <c r="Q594" s="60">
        <v>2</v>
      </c>
      <c r="R594" s="60">
        <v>7</v>
      </c>
    </row>
    <row r="595" spans="1:18" ht="14.25" customHeight="1" x14ac:dyDescent="0.2">
      <c r="A595" s="18" t="s">
        <v>3396</v>
      </c>
      <c r="B595" s="18">
        <v>133</v>
      </c>
      <c r="C595" s="18">
        <v>1</v>
      </c>
      <c r="D595" s="18">
        <v>22.304109589041097</v>
      </c>
      <c r="E595" s="18">
        <v>185</v>
      </c>
      <c r="F595" s="18">
        <v>1</v>
      </c>
      <c r="G595" s="18">
        <v>9</v>
      </c>
      <c r="H595" s="18">
        <v>10</v>
      </c>
      <c r="I595" s="18" t="s">
        <v>3392</v>
      </c>
      <c r="J595" s="18" t="s">
        <v>513</v>
      </c>
      <c r="K595" s="18" t="s">
        <v>3393</v>
      </c>
      <c r="L595" s="18" t="s">
        <v>3394</v>
      </c>
      <c r="M595" s="18" t="s">
        <v>3395</v>
      </c>
      <c r="N595" s="60">
        <v>-99</v>
      </c>
      <c r="O595" s="60">
        <v>-99</v>
      </c>
      <c r="P595" s="60">
        <v>-99</v>
      </c>
      <c r="Q595" s="60">
        <v>-99</v>
      </c>
      <c r="R595" s="60">
        <v>-99</v>
      </c>
    </row>
    <row r="596" spans="1:18" ht="14.25" customHeight="1" x14ac:dyDescent="0.2">
      <c r="A596" s="18" t="s">
        <v>3401</v>
      </c>
      <c r="B596" s="18">
        <v>1727</v>
      </c>
      <c r="C596" s="18">
        <v>1</v>
      </c>
      <c r="D596" s="18">
        <v>33.339726027397262</v>
      </c>
      <c r="E596" s="18">
        <v>65</v>
      </c>
      <c r="F596" s="18">
        <v>4</v>
      </c>
      <c r="G596" s="18">
        <v>11</v>
      </c>
      <c r="H596" s="18">
        <v>3</v>
      </c>
      <c r="I596" s="18" t="s">
        <v>3397</v>
      </c>
      <c r="J596" s="18" t="s">
        <v>3398</v>
      </c>
      <c r="K596" s="18" t="s">
        <v>123</v>
      </c>
      <c r="L596" s="18" t="s">
        <v>3399</v>
      </c>
      <c r="M596" s="18" t="s">
        <v>3400</v>
      </c>
      <c r="N596" s="60">
        <v>-99</v>
      </c>
      <c r="O596" s="60">
        <v>-99</v>
      </c>
      <c r="P596" s="60">
        <v>-99</v>
      </c>
      <c r="Q596" s="60">
        <v>-99</v>
      </c>
      <c r="R596" s="60">
        <v>-99</v>
      </c>
    </row>
    <row r="597" spans="1:18" ht="14.25" customHeight="1" x14ac:dyDescent="0.2">
      <c r="A597" s="18" t="s">
        <v>3402</v>
      </c>
      <c r="B597" s="18">
        <v>3265</v>
      </c>
      <c r="C597" s="18">
        <v>1</v>
      </c>
      <c r="D597" s="18">
        <v>34.378082191780798</v>
      </c>
      <c r="E597" s="18">
        <v>36</v>
      </c>
      <c r="F597" s="18">
        <v>6</v>
      </c>
      <c r="G597" s="18">
        <v>1</v>
      </c>
      <c r="H597" s="18">
        <v>10</v>
      </c>
      <c r="N597" s="60">
        <v>-999</v>
      </c>
      <c r="O597" s="60">
        <v>-99</v>
      </c>
      <c r="P597" s="60">
        <v>-99</v>
      </c>
      <c r="Q597" s="60">
        <v>-99</v>
      </c>
      <c r="R597" s="60">
        <v>-99</v>
      </c>
    </row>
    <row r="598" spans="1:18" ht="14.25" customHeight="1" x14ac:dyDescent="0.2">
      <c r="A598" s="18" t="s">
        <v>3403</v>
      </c>
      <c r="B598" s="18">
        <v>613</v>
      </c>
      <c r="C598" s="18">
        <v>0</v>
      </c>
      <c r="D598" s="18">
        <v>33.419178082191777</v>
      </c>
      <c r="E598" s="18">
        <v>65</v>
      </c>
      <c r="F598" s="18">
        <v>4</v>
      </c>
      <c r="G598" s="18">
        <v>6</v>
      </c>
      <c r="H598" s="18">
        <v>1</v>
      </c>
      <c r="I598" s="18" t="s">
        <v>54</v>
      </c>
      <c r="J598" s="18" t="s">
        <v>54</v>
      </c>
      <c r="K598" s="18" t="s">
        <v>54</v>
      </c>
      <c r="L598" s="18" t="s">
        <v>54</v>
      </c>
      <c r="M598" s="18" t="s">
        <v>54</v>
      </c>
      <c r="N598" s="60" t="s">
        <v>921</v>
      </c>
      <c r="O598" s="60">
        <v>2</v>
      </c>
      <c r="P598" s="60" t="s">
        <v>159</v>
      </c>
      <c r="Q598" s="60" t="s">
        <v>70</v>
      </c>
      <c r="R598" s="60" t="s">
        <v>471</v>
      </c>
    </row>
    <row r="599" spans="1:18" ht="14.25" customHeight="1" x14ac:dyDescent="0.2">
      <c r="A599" s="18" t="s">
        <v>3404</v>
      </c>
      <c r="B599" s="18">
        <v>2118</v>
      </c>
      <c r="C599" s="18">
        <v>1</v>
      </c>
      <c r="D599" s="18">
        <v>31.334246575342465</v>
      </c>
      <c r="E599" s="18">
        <v>185</v>
      </c>
      <c r="F599" s="18">
        <v>4</v>
      </c>
      <c r="G599" s="18">
        <v>3</v>
      </c>
      <c r="H599" s="18">
        <v>3</v>
      </c>
      <c r="I599" s="18" t="s">
        <v>284</v>
      </c>
      <c r="J599" s="18" t="s">
        <v>54</v>
      </c>
      <c r="K599" s="18" t="s">
        <v>54</v>
      </c>
      <c r="L599" s="18" t="s">
        <v>54</v>
      </c>
      <c r="M599" s="18" t="s">
        <v>54</v>
      </c>
      <c r="N599" s="60">
        <v>-99</v>
      </c>
      <c r="O599" s="60" t="s">
        <v>3412</v>
      </c>
      <c r="P599" s="60" t="s">
        <v>117</v>
      </c>
      <c r="Q599" s="60">
        <v>2</v>
      </c>
      <c r="R599" s="60" t="s">
        <v>152</v>
      </c>
    </row>
    <row r="600" spans="1:18" ht="14.25" customHeight="1" x14ac:dyDescent="0.2">
      <c r="A600" s="18" t="s">
        <v>3410</v>
      </c>
      <c r="B600" s="18">
        <v>1092</v>
      </c>
      <c r="C600" s="18">
        <v>1</v>
      </c>
      <c r="D600" s="18">
        <v>28.517808219178082</v>
      </c>
      <c r="E600" s="18">
        <v>67</v>
      </c>
      <c r="F600" s="18">
        <v>9</v>
      </c>
      <c r="G600" s="18">
        <v>1</v>
      </c>
      <c r="H600" s="18">
        <v>-99</v>
      </c>
      <c r="I600" s="18" t="s">
        <v>3405</v>
      </c>
      <c r="J600" s="18" t="s">
        <v>5300</v>
      </c>
      <c r="K600" s="18" t="s">
        <v>5301</v>
      </c>
      <c r="L600" s="18" t="s">
        <v>5302</v>
      </c>
      <c r="M600" s="18" t="s">
        <v>5303</v>
      </c>
      <c r="N600" s="60">
        <v>-99</v>
      </c>
      <c r="O600" s="60">
        <v>-99</v>
      </c>
      <c r="P600" s="60">
        <v>-99</v>
      </c>
      <c r="Q600" s="60">
        <v>-99</v>
      </c>
      <c r="R600" s="60">
        <v>-99</v>
      </c>
    </row>
    <row r="601" spans="1:18" ht="14.25" customHeight="1" x14ac:dyDescent="0.2">
      <c r="A601" s="18" t="s">
        <v>3416</v>
      </c>
      <c r="B601" s="18">
        <v>504</v>
      </c>
      <c r="C601" s="18">
        <v>1</v>
      </c>
      <c r="D601" s="18">
        <v>37.657534246575345</v>
      </c>
      <c r="E601" s="18">
        <v>187</v>
      </c>
      <c r="F601" s="18">
        <v>9</v>
      </c>
      <c r="G601" s="18">
        <v>12</v>
      </c>
      <c r="H601" s="18">
        <v>10</v>
      </c>
      <c r="I601" s="18" t="s">
        <v>54</v>
      </c>
      <c r="J601" s="18" t="s">
        <v>3411</v>
      </c>
      <c r="K601" s="18" t="s">
        <v>3413</v>
      </c>
      <c r="L601" s="18" t="s">
        <v>3414</v>
      </c>
      <c r="M601" s="18" t="s">
        <v>3415</v>
      </c>
      <c r="N601" s="60">
        <v>-99</v>
      </c>
      <c r="O601" s="60">
        <v>-99</v>
      </c>
      <c r="P601" s="60">
        <v>-99</v>
      </c>
      <c r="Q601" s="60">
        <v>-99</v>
      </c>
      <c r="R601" s="60">
        <v>-99</v>
      </c>
    </row>
    <row r="602" spans="1:18" ht="14.25" customHeight="1" x14ac:dyDescent="0.2">
      <c r="A602" s="18" t="s">
        <v>3417</v>
      </c>
      <c r="B602" s="18">
        <v>643</v>
      </c>
      <c r="C602" s="18">
        <v>0</v>
      </c>
      <c r="D602" s="18">
        <v>37.80821917808219</v>
      </c>
      <c r="E602" s="18">
        <v>187</v>
      </c>
      <c r="F602" s="18">
        <v>4</v>
      </c>
      <c r="G602" s="18">
        <v>12</v>
      </c>
      <c r="H602" s="18">
        <v>8</v>
      </c>
      <c r="I602" s="18" t="s">
        <v>54</v>
      </c>
      <c r="J602" s="18" t="s">
        <v>54</v>
      </c>
      <c r="K602" s="18" t="s">
        <v>54</v>
      </c>
      <c r="L602" s="18" t="s">
        <v>54</v>
      </c>
      <c r="M602" s="18" t="s">
        <v>54</v>
      </c>
      <c r="N602" s="60" t="s">
        <v>101</v>
      </c>
      <c r="O602" s="60" t="s">
        <v>3421</v>
      </c>
      <c r="P602" s="60">
        <v>13</v>
      </c>
      <c r="Q602" s="60" t="s">
        <v>1719</v>
      </c>
      <c r="R602" s="60">
        <v>6</v>
      </c>
    </row>
    <row r="603" spans="1:18" ht="14.25" customHeight="1" x14ac:dyDescent="0.2">
      <c r="A603" s="18" t="s">
        <v>3418</v>
      </c>
      <c r="B603" s="18">
        <v>916</v>
      </c>
      <c r="C603" s="18">
        <v>1</v>
      </c>
      <c r="D603" s="18">
        <v>49.915068493150685</v>
      </c>
      <c r="E603" s="18">
        <v>-9</v>
      </c>
      <c r="F603" s="18">
        <v>-9</v>
      </c>
      <c r="G603" s="18">
        <v>-9</v>
      </c>
      <c r="H603" s="18">
        <v>-9</v>
      </c>
      <c r="N603" s="60">
        <v>-999</v>
      </c>
      <c r="O603" s="60" t="s">
        <v>3427</v>
      </c>
      <c r="P603" s="60" t="s">
        <v>3429</v>
      </c>
      <c r="Q603" s="60" t="s">
        <v>902</v>
      </c>
      <c r="R603" s="60">
        <v>11</v>
      </c>
    </row>
    <row r="604" spans="1:18" ht="14.25" customHeight="1" x14ac:dyDescent="0.2">
      <c r="A604" s="18" t="s">
        <v>3425</v>
      </c>
      <c r="B604" s="18">
        <v>625</v>
      </c>
      <c r="C604" s="18">
        <v>1</v>
      </c>
      <c r="D604" s="18">
        <v>43.38082191780822</v>
      </c>
      <c r="E604" s="18">
        <v>10</v>
      </c>
      <c r="F604" s="18">
        <v>5</v>
      </c>
      <c r="G604" s="18">
        <v>1</v>
      </c>
      <c r="H604" s="18">
        <v>3</v>
      </c>
      <c r="I604" s="18" t="s">
        <v>3419</v>
      </c>
      <c r="J604" s="18" t="s">
        <v>5304</v>
      </c>
      <c r="K604" s="18" t="s">
        <v>3422</v>
      </c>
      <c r="L604" s="18" t="s">
        <v>5305</v>
      </c>
      <c r="M604" s="18" t="s">
        <v>5306</v>
      </c>
      <c r="N604" s="60" t="s">
        <v>727</v>
      </c>
      <c r="O604" s="60" t="s">
        <v>426</v>
      </c>
      <c r="P604" s="60">
        <v>-99</v>
      </c>
      <c r="Q604" s="60" t="s">
        <v>70</v>
      </c>
      <c r="R604" s="60" t="s">
        <v>101</v>
      </c>
    </row>
    <row r="605" spans="1:18" ht="14.25" customHeight="1" x14ac:dyDescent="0.2">
      <c r="A605" s="18" t="s">
        <v>3432</v>
      </c>
      <c r="B605" s="18">
        <v>2123</v>
      </c>
      <c r="C605" s="18">
        <v>1</v>
      </c>
      <c r="D605" s="18">
        <v>29.964383561643835</v>
      </c>
      <c r="E605" s="18">
        <v>185</v>
      </c>
      <c r="F605" s="18">
        <v>3</v>
      </c>
      <c r="G605" s="18">
        <v>10</v>
      </c>
      <c r="H605" s="18">
        <v>3</v>
      </c>
      <c r="I605" s="18" t="s">
        <v>2784</v>
      </c>
      <c r="J605" s="18" t="s">
        <v>3426</v>
      </c>
      <c r="K605" s="18" t="s">
        <v>3428</v>
      </c>
      <c r="L605" s="18" t="s">
        <v>3430</v>
      </c>
      <c r="M605" s="18" t="s">
        <v>3431</v>
      </c>
      <c r="N605" s="60">
        <v>-99</v>
      </c>
      <c r="O605" s="60" t="s">
        <v>321</v>
      </c>
      <c r="P605" s="60">
        <v>1</v>
      </c>
      <c r="Q605" s="60" t="s">
        <v>70</v>
      </c>
      <c r="R605" s="60">
        <v>13</v>
      </c>
    </row>
    <row r="606" spans="1:18" ht="14.25" customHeight="1" x14ac:dyDescent="0.2">
      <c r="A606" s="18" t="s">
        <v>3437</v>
      </c>
      <c r="B606" s="18">
        <v>626</v>
      </c>
      <c r="C606" s="18">
        <v>0</v>
      </c>
      <c r="D606" s="18">
        <v>38.652054794520545</v>
      </c>
      <c r="E606" s="18">
        <v>185</v>
      </c>
      <c r="F606" s="18">
        <v>4</v>
      </c>
      <c r="G606" s="18">
        <v>11</v>
      </c>
      <c r="H606" s="18">
        <v>8</v>
      </c>
      <c r="I606" s="18" t="s">
        <v>3433</v>
      </c>
      <c r="J606" s="18" t="s">
        <v>3434</v>
      </c>
      <c r="K606" s="18" t="s">
        <v>54</v>
      </c>
      <c r="L606" s="18" t="s">
        <v>3435</v>
      </c>
      <c r="M606" s="18" t="s">
        <v>3436</v>
      </c>
      <c r="N606" s="60">
        <v>-99</v>
      </c>
      <c r="O606" s="60">
        <v>-99</v>
      </c>
      <c r="P606" s="60">
        <v>-99</v>
      </c>
      <c r="Q606" s="60">
        <v>-99</v>
      </c>
      <c r="R606" s="60">
        <v>-99</v>
      </c>
    </row>
    <row r="607" spans="1:18" ht="14.25" customHeight="1" x14ac:dyDescent="0.2">
      <c r="A607" s="18" t="s">
        <v>3441</v>
      </c>
      <c r="B607" s="18">
        <v>1392</v>
      </c>
      <c r="C607" s="18">
        <v>1</v>
      </c>
      <c r="D607" s="18">
        <v>38.084931506849315</v>
      </c>
      <c r="E607" s="18">
        <v>185</v>
      </c>
      <c r="F607" s="18">
        <v>5</v>
      </c>
      <c r="G607" s="18">
        <v>12</v>
      </c>
      <c r="H607" s="18">
        <v>11</v>
      </c>
      <c r="I607" s="18" t="s">
        <v>54</v>
      </c>
      <c r="J607" s="18" t="s">
        <v>3438</v>
      </c>
      <c r="K607" s="18" t="s">
        <v>3439</v>
      </c>
      <c r="L607" s="18" t="s">
        <v>3440</v>
      </c>
      <c r="M607" s="18" t="s">
        <v>860</v>
      </c>
      <c r="N607" s="60" t="s">
        <v>101</v>
      </c>
      <c r="O607" s="60" t="s">
        <v>3445</v>
      </c>
      <c r="P607" s="60" t="s">
        <v>356</v>
      </c>
      <c r="Q607" s="60">
        <v>-99</v>
      </c>
      <c r="R607" s="60">
        <v>-99</v>
      </c>
    </row>
    <row r="608" spans="1:18" ht="14.25" customHeight="1" x14ac:dyDescent="0.2">
      <c r="A608" s="18" t="s">
        <v>3442</v>
      </c>
      <c r="B608" s="18">
        <v>3521</v>
      </c>
      <c r="C608" s="18">
        <v>1</v>
      </c>
      <c r="D608" s="18">
        <v>20.528767123287672</v>
      </c>
      <c r="E608" s="18">
        <v>36</v>
      </c>
      <c r="F608" s="18">
        <v>1</v>
      </c>
      <c r="G608" s="18">
        <v>2</v>
      </c>
      <c r="H608" s="18">
        <v>10</v>
      </c>
      <c r="I608" s="18" t="s">
        <v>54</v>
      </c>
      <c r="J608" s="18" t="s">
        <v>54</v>
      </c>
      <c r="K608" s="18" t="s">
        <v>54</v>
      </c>
      <c r="L608" s="18" t="s">
        <v>54</v>
      </c>
      <c r="M608" s="18" t="s">
        <v>54</v>
      </c>
      <c r="N608" s="60">
        <v>-999</v>
      </c>
      <c r="O608" s="60">
        <v>-999</v>
      </c>
      <c r="P608" s="60">
        <v>-99</v>
      </c>
      <c r="Q608" s="60">
        <v>-999</v>
      </c>
      <c r="R608" s="60">
        <v>12</v>
      </c>
    </row>
    <row r="609" spans="1:18" ht="14.25" customHeight="1" x14ac:dyDescent="0.2">
      <c r="A609" s="18" t="s">
        <v>3447</v>
      </c>
      <c r="B609" s="18">
        <v>1799</v>
      </c>
      <c r="C609" s="18">
        <v>0</v>
      </c>
      <c r="D609" s="18">
        <v>23.660273972602738</v>
      </c>
      <c r="E609" s="18">
        <v>137</v>
      </c>
      <c r="F609" s="18">
        <v>3</v>
      </c>
      <c r="G609" s="18">
        <v>2</v>
      </c>
      <c r="H609" s="18">
        <v>2</v>
      </c>
      <c r="I609" s="18" t="s">
        <v>3443</v>
      </c>
      <c r="J609" s="18" t="s">
        <v>3444</v>
      </c>
      <c r="K609" s="18" t="s">
        <v>3446</v>
      </c>
      <c r="L609" s="18" t="s">
        <v>54</v>
      </c>
      <c r="M609" s="18" t="s">
        <v>54</v>
      </c>
      <c r="N609" s="60" t="s">
        <v>101</v>
      </c>
      <c r="O609" s="60" t="s">
        <v>949</v>
      </c>
      <c r="P609" s="60" t="s">
        <v>3455</v>
      </c>
      <c r="Q609" s="60" t="s">
        <v>152</v>
      </c>
      <c r="R609" s="60">
        <v>6</v>
      </c>
    </row>
    <row r="610" spans="1:18" ht="14.25" customHeight="1" x14ac:dyDescent="0.2">
      <c r="A610" s="18" t="s">
        <v>3449</v>
      </c>
      <c r="B610" s="18">
        <v>1703</v>
      </c>
      <c r="C610" s="18">
        <v>1</v>
      </c>
      <c r="D610" s="18">
        <v>74.893150684931513</v>
      </c>
      <c r="E610" s="18">
        <v>185</v>
      </c>
      <c r="F610" s="18">
        <v>6</v>
      </c>
      <c r="G610" s="18">
        <v>4</v>
      </c>
      <c r="H610" s="18">
        <v>10</v>
      </c>
      <c r="I610" s="18" t="s">
        <v>242</v>
      </c>
      <c r="J610" s="18" t="s">
        <v>123</v>
      </c>
      <c r="K610" s="18" t="s">
        <v>54</v>
      </c>
      <c r="L610" s="18" t="s">
        <v>2073</v>
      </c>
      <c r="M610" s="18" t="s">
        <v>3448</v>
      </c>
      <c r="N610" s="60" t="s">
        <v>159</v>
      </c>
      <c r="O610" s="60" t="s">
        <v>509</v>
      </c>
      <c r="P610" s="60">
        <v>1</v>
      </c>
      <c r="Q610" s="60" t="s">
        <v>101</v>
      </c>
      <c r="R610" s="60">
        <v>11</v>
      </c>
    </row>
    <row r="611" spans="1:18" ht="14.25" customHeight="1" x14ac:dyDescent="0.2">
      <c r="A611" s="18" t="s">
        <v>3458</v>
      </c>
      <c r="B611" s="18">
        <v>837</v>
      </c>
      <c r="C611" s="18">
        <v>1</v>
      </c>
      <c r="D611" s="18">
        <v>29.586301369863012</v>
      </c>
      <c r="E611" s="18">
        <v>185</v>
      </c>
      <c r="F611" s="18">
        <v>4</v>
      </c>
      <c r="G611" s="18">
        <v>7</v>
      </c>
      <c r="H611" s="18">
        <v>10</v>
      </c>
      <c r="I611" s="18" t="s">
        <v>3450</v>
      </c>
      <c r="J611" s="18" t="s">
        <v>3453</v>
      </c>
      <c r="K611" s="18" t="s">
        <v>3454</v>
      </c>
      <c r="L611" s="18" t="s">
        <v>3456</v>
      </c>
      <c r="M611" s="18" t="s">
        <v>3457</v>
      </c>
      <c r="N611" s="60">
        <v>-99</v>
      </c>
      <c r="O611" s="60">
        <v>-99</v>
      </c>
      <c r="P611" s="60">
        <v>-99</v>
      </c>
      <c r="Q611" s="60">
        <v>-99</v>
      </c>
      <c r="R611" s="60">
        <v>-99</v>
      </c>
    </row>
    <row r="612" spans="1:18" ht="14.25" customHeight="1" x14ac:dyDescent="0.2">
      <c r="A612" s="18" t="s">
        <v>3464</v>
      </c>
      <c r="B612" s="18">
        <v>1426</v>
      </c>
      <c r="C612" s="18">
        <v>1</v>
      </c>
      <c r="D612" s="18">
        <v>47.276712328767125</v>
      </c>
      <c r="E612" s="18">
        <v>185</v>
      </c>
      <c r="F612" s="18">
        <v>2</v>
      </c>
      <c r="G612" s="18">
        <v>6</v>
      </c>
      <c r="H612" s="18">
        <v>5</v>
      </c>
      <c r="I612" s="18" t="s">
        <v>3459</v>
      </c>
      <c r="J612" s="18" t="s">
        <v>3460</v>
      </c>
      <c r="K612" s="18" t="s">
        <v>3461</v>
      </c>
      <c r="L612" s="18" t="s">
        <v>3462</v>
      </c>
      <c r="M612" s="18" t="s">
        <v>3463</v>
      </c>
      <c r="N612" s="60" t="s">
        <v>70</v>
      </c>
      <c r="O612" s="60" t="s">
        <v>3468</v>
      </c>
      <c r="P612" s="60" t="s">
        <v>534</v>
      </c>
      <c r="Q612" s="60" t="s">
        <v>70</v>
      </c>
      <c r="R612" s="60">
        <v>12</v>
      </c>
    </row>
    <row r="613" spans="1:18" ht="14.25" customHeight="1" x14ac:dyDescent="0.2">
      <c r="A613" s="18" t="s">
        <v>3465</v>
      </c>
      <c r="B613" s="18">
        <v>1225</v>
      </c>
      <c r="C613" s="18">
        <v>1</v>
      </c>
      <c r="D613" s="18">
        <v>58.895890410958906</v>
      </c>
      <c r="E613" s="18">
        <v>187</v>
      </c>
      <c r="F613" s="18">
        <v>5</v>
      </c>
      <c r="G613" s="18">
        <v>12</v>
      </c>
      <c r="H613" s="18">
        <v>10</v>
      </c>
      <c r="N613" s="60" t="s">
        <v>3474</v>
      </c>
      <c r="O613" s="60" t="s">
        <v>3476</v>
      </c>
      <c r="P613" s="60" t="s">
        <v>3478</v>
      </c>
      <c r="Q613" s="60" t="s">
        <v>496</v>
      </c>
      <c r="R613" s="60">
        <v>-99</v>
      </c>
    </row>
    <row r="614" spans="1:18" ht="14.25" customHeight="1" x14ac:dyDescent="0.2">
      <c r="A614" s="18" t="s">
        <v>3472</v>
      </c>
      <c r="B614" s="18">
        <v>976</v>
      </c>
      <c r="C614" s="18">
        <v>1</v>
      </c>
      <c r="D614" s="18">
        <v>55.473972602739728</v>
      </c>
      <c r="E614" s="18">
        <v>185</v>
      </c>
      <c r="F614" s="18">
        <v>4</v>
      </c>
      <c r="G614" s="18">
        <v>5</v>
      </c>
      <c r="H614" s="18">
        <v>10</v>
      </c>
      <c r="I614" s="18" t="s">
        <v>3466</v>
      </c>
      <c r="J614" s="18" t="s">
        <v>3467</v>
      </c>
      <c r="K614" s="18" t="s">
        <v>3469</v>
      </c>
      <c r="L614" s="18" t="s">
        <v>3470</v>
      </c>
      <c r="M614" s="18" t="s">
        <v>3471</v>
      </c>
      <c r="N614" s="60">
        <v>-99</v>
      </c>
      <c r="O614" s="60">
        <v>-99</v>
      </c>
      <c r="P614" s="60">
        <v>-99</v>
      </c>
      <c r="Q614" s="60">
        <v>-99</v>
      </c>
      <c r="R614" s="60">
        <v>-99</v>
      </c>
    </row>
    <row r="615" spans="1:18" ht="14.25" customHeight="1" x14ac:dyDescent="0.2">
      <c r="A615" s="18" t="s">
        <v>3481</v>
      </c>
      <c r="B615" s="18">
        <v>2258</v>
      </c>
      <c r="C615" s="18">
        <v>1</v>
      </c>
      <c r="D615" s="18">
        <v>24.55890410958904</v>
      </c>
      <c r="E615" s="18">
        <v>185</v>
      </c>
      <c r="F615" s="18">
        <v>3</v>
      </c>
      <c r="G615" s="18">
        <v>3</v>
      </c>
      <c r="H615" s="18">
        <v>11</v>
      </c>
      <c r="I615" s="18" t="s">
        <v>3473</v>
      </c>
      <c r="J615" s="18" t="s">
        <v>3475</v>
      </c>
      <c r="K615" s="18" t="s">
        <v>3477</v>
      </c>
      <c r="L615" s="18" t="s">
        <v>3479</v>
      </c>
      <c r="M615" s="18" t="s">
        <v>54</v>
      </c>
      <c r="N615" s="60">
        <v>-999</v>
      </c>
      <c r="O615" s="60">
        <v>2</v>
      </c>
      <c r="P615" s="60">
        <v>-99</v>
      </c>
      <c r="Q615" s="60">
        <v>-99</v>
      </c>
      <c r="R615" s="60">
        <v>-99</v>
      </c>
    </row>
    <row r="616" spans="1:18" ht="14.25" customHeight="1" x14ac:dyDescent="0.2">
      <c r="A616" s="18" t="s">
        <v>3482</v>
      </c>
      <c r="B616" s="18">
        <v>1190</v>
      </c>
      <c r="C616" s="18">
        <v>1</v>
      </c>
      <c r="D616" s="18">
        <v>59.268493150684932</v>
      </c>
      <c r="E616" s="18">
        <v>187</v>
      </c>
      <c r="F616" s="18">
        <v>7</v>
      </c>
      <c r="G616" s="18">
        <v>12</v>
      </c>
      <c r="H616" s="18">
        <v>8</v>
      </c>
      <c r="I616" s="18" t="s">
        <v>54</v>
      </c>
      <c r="J616" s="18" t="s">
        <v>54</v>
      </c>
      <c r="K616" s="18" t="s">
        <v>54</v>
      </c>
      <c r="L616" s="18" t="s">
        <v>54</v>
      </c>
      <c r="M616" s="18" t="s">
        <v>54</v>
      </c>
      <c r="N616" s="60">
        <v>-99</v>
      </c>
      <c r="O616" s="60">
        <v>-99</v>
      </c>
      <c r="P616" s="60">
        <v>-99</v>
      </c>
      <c r="Q616" s="60">
        <v>-99</v>
      </c>
      <c r="R616" s="60">
        <v>-99</v>
      </c>
    </row>
    <row r="617" spans="1:18" ht="14.25" customHeight="1" x14ac:dyDescent="0.2">
      <c r="A617" s="18" t="s">
        <v>3485</v>
      </c>
      <c r="B617" s="18">
        <v>1788</v>
      </c>
      <c r="C617" s="18">
        <v>1</v>
      </c>
      <c r="D617" s="18">
        <v>29.046575342465754</v>
      </c>
      <c r="E617" s="18">
        <v>185</v>
      </c>
      <c r="F617" s="18">
        <v>3</v>
      </c>
      <c r="G617" s="18">
        <v>6</v>
      </c>
      <c r="H617" s="18">
        <v>10</v>
      </c>
      <c r="I617" s="18" t="s">
        <v>3483</v>
      </c>
      <c r="J617" s="18" t="s">
        <v>3484</v>
      </c>
      <c r="K617" s="18" t="s">
        <v>54</v>
      </c>
      <c r="L617" s="18" t="s">
        <v>54</v>
      </c>
      <c r="M617" s="18" t="s">
        <v>54</v>
      </c>
      <c r="N617" s="60">
        <v>6</v>
      </c>
      <c r="O617" s="60" t="s">
        <v>125</v>
      </c>
      <c r="P617" s="60">
        <v>1</v>
      </c>
      <c r="Q617" s="60" t="s">
        <v>3491</v>
      </c>
      <c r="R617" s="60">
        <v>13</v>
      </c>
    </row>
    <row r="618" spans="1:18" ht="14.25" customHeight="1" x14ac:dyDescent="0.2">
      <c r="A618" s="18" t="s">
        <v>3486</v>
      </c>
      <c r="B618" s="18">
        <v>677</v>
      </c>
      <c r="C618" s="18">
        <v>1</v>
      </c>
      <c r="D618" s="18">
        <v>40.665753424657531</v>
      </c>
      <c r="E618" s="18">
        <v>44</v>
      </c>
      <c r="F618" s="18">
        <v>4</v>
      </c>
      <c r="G618" s="18">
        <v>11</v>
      </c>
      <c r="H618" s="18">
        <v>10</v>
      </c>
      <c r="I618" s="18" t="s">
        <v>54</v>
      </c>
      <c r="J618" s="18" t="s">
        <v>54</v>
      </c>
      <c r="K618" s="18" t="s">
        <v>54</v>
      </c>
      <c r="L618" s="18" t="s">
        <v>54</v>
      </c>
      <c r="M618" s="18" t="s">
        <v>54</v>
      </c>
      <c r="N618" s="60" t="s">
        <v>142</v>
      </c>
      <c r="O618" s="60">
        <v>1</v>
      </c>
      <c r="P618" s="60" t="s">
        <v>1540</v>
      </c>
      <c r="Q618" s="60" t="s">
        <v>125</v>
      </c>
      <c r="R618" s="60">
        <v>7</v>
      </c>
    </row>
    <row r="619" spans="1:18" ht="14.25" customHeight="1" x14ac:dyDescent="0.2">
      <c r="A619" s="18" t="s">
        <v>3493</v>
      </c>
      <c r="B619" s="18">
        <v>1313</v>
      </c>
      <c r="C619" s="18">
        <v>1</v>
      </c>
      <c r="D619" s="18">
        <v>32.167123287671231</v>
      </c>
      <c r="E619" s="18">
        <v>185</v>
      </c>
      <c r="F619" s="18">
        <v>4</v>
      </c>
      <c r="G619" s="18">
        <v>11</v>
      </c>
      <c r="H619" s="18">
        <v>8</v>
      </c>
      <c r="I619" s="18" t="s">
        <v>3487</v>
      </c>
      <c r="J619" s="18" t="s">
        <v>3488</v>
      </c>
      <c r="K619" s="18" t="s">
        <v>3489</v>
      </c>
      <c r="L619" s="18" t="s">
        <v>3490</v>
      </c>
      <c r="M619" s="18" t="s">
        <v>3492</v>
      </c>
      <c r="N619" s="60">
        <v>-99</v>
      </c>
      <c r="O619" s="60">
        <v>-999</v>
      </c>
      <c r="P619" s="60">
        <v>-999</v>
      </c>
      <c r="Q619" s="60">
        <v>-99</v>
      </c>
      <c r="R619" s="60">
        <v>-99</v>
      </c>
    </row>
    <row r="620" spans="1:18" ht="14.25" customHeight="1" x14ac:dyDescent="0.2">
      <c r="A620" s="18" t="s">
        <v>3499</v>
      </c>
      <c r="B620" s="18">
        <v>550</v>
      </c>
      <c r="C620" s="18">
        <v>1</v>
      </c>
      <c r="D620" s="18">
        <v>33.742465753424661</v>
      </c>
      <c r="E620" s="18">
        <v>36</v>
      </c>
      <c r="F620" s="18">
        <v>4</v>
      </c>
      <c r="G620" s="18">
        <v>5</v>
      </c>
      <c r="H620" s="18">
        <v>1</v>
      </c>
      <c r="I620" s="18" t="s">
        <v>3494</v>
      </c>
      <c r="J620" s="18" t="s">
        <v>3495</v>
      </c>
      <c r="K620" s="18" t="s">
        <v>3496</v>
      </c>
      <c r="L620" s="18" t="s">
        <v>3497</v>
      </c>
      <c r="M620" s="18" t="s">
        <v>3498</v>
      </c>
      <c r="N620" s="60">
        <v>-99</v>
      </c>
      <c r="O620" s="60" t="s">
        <v>1394</v>
      </c>
      <c r="P620" s="60">
        <v>1</v>
      </c>
      <c r="Q620" s="60" t="s">
        <v>1719</v>
      </c>
      <c r="R620" s="60" t="s">
        <v>3506</v>
      </c>
    </row>
    <row r="621" spans="1:18" ht="14.25" customHeight="1" x14ac:dyDescent="0.2">
      <c r="A621" s="18" t="s">
        <v>3501</v>
      </c>
      <c r="B621" s="18">
        <v>193</v>
      </c>
      <c r="C621" s="18">
        <v>1</v>
      </c>
      <c r="D621" s="18">
        <v>21.378082191780823</v>
      </c>
      <c r="E621" s="18">
        <v>84</v>
      </c>
      <c r="F621" s="18">
        <v>1</v>
      </c>
      <c r="G621" s="18">
        <v>1</v>
      </c>
      <c r="H621" s="18">
        <v>6</v>
      </c>
      <c r="I621" s="18" t="s">
        <v>3500</v>
      </c>
      <c r="J621" s="18" t="s">
        <v>3500</v>
      </c>
      <c r="K621" s="18" t="s">
        <v>3500</v>
      </c>
      <c r="L621" s="18" t="s">
        <v>3500</v>
      </c>
      <c r="M621" s="18" t="s">
        <v>3500</v>
      </c>
      <c r="N621" s="60">
        <v>6</v>
      </c>
      <c r="O621" s="60" t="s">
        <v>426</v>
      </c>
      <c r="P621" s="60">
        <v>-999</v>
      </c>
      <c r="Q621" s="60">
        <v>-99</v>
      </c>
      <c r="R621" s="60">
        <v>-99</v>
      </c>
    </row>
    <row r="622" spans="1:18" ht="14.25" customHeight="1" x14ac:dyDescent="0.2">
      <c r="A622" s="18" t="s">
        <v>3507</v>
      </c>
      <c r="B622" s="18">
        <v>3278</v>
      </c>
      <c r="C622" s="18">
        <v>1</v>
      </c>
      <c r="D622" s="18">
        <v>21.172602739726027</v>
      </c>
      <c r="E622" s="18">
        <v>61</v>
      </c>
      <c r="F622" s="18">
        <v>1</v>
      </c>
      <c r="G622" s="18">
        <v>8</v>
      </c>
      <c r="H622" s="18">
        <v>11</v>
      </c>
      <c r="I622" s="18" t="s">
        <v>54</v>
      </c>
      <c r="J622" s="18" t="s">
        <v>3502</v>
      </c>
      <c r="K622" s="18" t="s">
        <v>3503</v>
      </c>
      <c r="L622" s="18" t="s">
        <v>3504</v>
      </c>
      <c r="M622" s="18" t="s">
        <v>3505</v>
      </c>
      <c r="N622" s="60">
        <v>6</v>
      </c>
      <c r="O622" s="60">
        <v>-999</v>
      </c>
      <c r="P622" s="60">
        <v>-999</v>
      </c>
      <c r="Q622" s="60" t="s">
        <v>3514</v>
      </c>
      <c r="R622" s="60">
        <v>12</v>
      </c>
    </row>
    <row r="623" spans="1:18" ht="14.25" customHeight="1" x14ac:dyDescent="0.2">
      <c r="A623" s="18" t="s">
        <v>3510</v>
      </c>
      <c r="B623" s="18">
        <v>1739</v>
      </c>
      <c r="C623" s="18">
        <v>0</v>
      </c>
      <c r="D623" s="18">
        <v>40.073972602739723</v>
      </c>
      <c r="E623" s="18">
        <v>65</v>
      </c>
      <c r="F623" s="18">
        <v>4</v>
      </c>
      <c r="G623" s="18">
        <v>8</v>
      </c>
      <c r="H623" s="18">
        <v>3</v>
      </c>
      <c r="I623" s="18" t="s">
        <v>3508</v>
      </c>
      <c r="J623" s="18" t="s">
        <v>5307</v>
      </c>
      <c r="K623" s="18" t="s">
        <v>52</v>
      </c>
      <c r="L623" s="18" t="s">
        <v>52</v>
      </c>
      <c r="M623" s="18" t="s">
        <v>52</v>
      </c>
      <c r="N623" s="60" t="s">
        <v>3518</v>
      </c>
      <c r="O623" s="60" t="s">
        <v>3520</v>
      </c>
      <c r="P623" s="60" t="s">
        <v>356</v>
      </c>
      <c r="Q623" s="60" t="s">
        <v>2754</v>
      </c>
      <c r="R623" s="60">
        <v>6</v>
      </c>
    </row>
    <row r="624" spans="1:18" ht="14.25" customHeight="1" x14ac:dyDescent="0.2">
      <c r="A624" s="18" t="s">
        <v>3516</v>
      </c>
      <c r="B624" s="18">
        <v>280</v>
      </c>
      <c r="C624" s="18">
        <v>0</v>
      </c>
      <c r="D624" s="18">
        <v>59.112328767123287</v>
      </c>
      <c r="E624" s="18">
        <v>67</v>
      </c>
      <c r="F624" s="18">
        <v>4</v>
      </c>
      <c r="G624" s="18">
        <v>5</v>
      </c>
      <c r="H624" s="18">
        <v>10</v>
      </c>
      <c r="I624" s="18" t="s">
        <v>3511</v>
      </c>
      <c r="J624" s="18" t="s">
        <v>3512</v>
      </c>
      <c r="K624" s="18" t="s">
        <v>2270</v>
      </c>
      <c r="L624" s="18" t="s">
        <v>5308</v>
      </c>
      <c r="M624" s="18" t="s">
        <v>5309</v>
      </c>
      <c r="N624" s="60" t="s">
        <v>125</v>
      </c>
      <c r="O624" s="60" t="s">
        <v>426</v>
      </c>
      <c r="P624" s="60">
        <v>2</v>
      </c>
      <c r="Q624" s="60">
        <v>12</v>
      </c>
      <c r="R624" s="60">
        <v>13</v>
      </c>
    </row>
    <row r="625" spans="1:18" ht="14.25" customHeight="1" x14ac:dyDescent="0.2">
      <c r="A625" s="18" t="s">
        <v>3524</v>
      </c>
      <c r="B625" s="18">
        <v>1115</v>
      </c>
      <c r="C625" s="18">
        <v>1</v>
      </c>
      <c r="D625" s="18">
        <v>34.608219178082194</v>
      </c>
      <c r="E625" s="18">
        <v>187</v>
      </c>
      <c r="F625" s="18">
        <v>4</v>
      </c>
      <c r="G625" s="18">
        <v>7</v>
      </c>
      <c r="H625" s="18">
        <v>2</v>
      </c>
      <c r="I625" s="18" t="s">
        <v>3517</v>
      </c>
      <c r="J625" s="18" t="s">
        <v>3519</v>
      </c>
      <c r="K625" s="18" t="s">
        <v>3521</v>
      </c>
      <c r="L625" s="18" t="s">
        <v>3522</v>
      </c>
      <c r="M625" s="18" t="s">
        <v>3523</v>
      </c>
      <c r="N625" s="60" t="s">
        <v>3532</v>
      </c>
      <c r="O625" s="60">
        <v>13</v>
      </c>
      <c r="P625" s="60">
        <v>-999</v>
      </c>
      <c r="Q625" s="60">
        <v>6</v>
      </c>
      <c r="R625" s="60">
        <v>13</v>
      </c>
    </row>
    <row r="626" spans="1:18" ht="14.25" customHeight="1" x14ac:dyDescent="0.2">
      <c r="A626" s="18" t="s">
        <v>3530</v>
      </c>
      <c r="B626" s="18">
        <v>209</v>
      </c>
      <c r="C626" s="18">
        <v>1</v>
      </c>
      <c r="D626" s="18">
        <v>36.904109589041099</v>
      </c>
      <c r="E626" s="18">
        <v>84</v>
      </c>
      <c r="F626" s="18">
        <v>5</v>
      </c>
      <c r="G626" s="18">
        <v>4</v>
      </c>
      <c r="H626" s="18">
        <v>8</v>
      </c>
      <c r="I626" s="18" t="s">
        <v>3525</v>
      </c>
      <c r="J626" s="18" t="s">
        <v>5310</v>
      </c>
      <c r="K626" s="18" t="s">
        <v>5311</v>
      </c>
      <c r="L626" s="18" t="s">
        <v>5312</v>
      </c>
      <c r="M626" s="18" t="s">
        <v>3529</v>
      </c>
      <c r="N626" s="60" t="s">
        <v>1145</v>
      </c>
      <c r="O626" s="60" t="s">
        <v>716</v>
      </c>
      <c r="P626" s="60">
        <v>2</v>
      </c>
      <c r="Q626" s="60" t="s">
        <v>3540</v>
      </c>
      <c r="R626" s="60">
        <v>13</v>
      </c>
    </row>
    <row r="627" spans="1:18" ht="14.25" customHeight="1" x14ac:dyDescent="0.2">
      <c r="A627" s="18" t="s">
        <v>3535</v>
      </c>
      <c r="B627" s="18">
        <v>629</v>
      </c>
      <c r="C627" s="18">
        <v>0</v>
      </c>
      <c r="D627" s="18">
        <v>29.416438356164385</v>
      </c>
      <c r="E627" s="18">
        <v>65</v>
      </c>
      <c r="F627" s="18">
        <v>2</v>
      </c>
      <c r="G627" s="18">
        <v>1</v>
      </c>
      <c r="H627" s="18">
        <v>5</v>
      </c>
      <c r="I627" s="18" t="s">
        <v>3531</v>
      </c>
      <c r="J627" s="18" t="s">
        <v>1522</v>
      </c>
      <c r="K627" s="18" t="s">
        <v>242</v>
      </c>
      <c r="L627" s="18" t="s">
        <v>3533</v>
      </c>
      <c r="M627" s="18" t="s">
        <v>3534</v>
      </c>
      <c r="N627" s="60">
        <v>-99</v>
      </c>
      <c r="O627" s="60">
        <v>-99</v>
      </c>
      <c r="P627" s="60">
        <v>-99</v>
      </c>
      <c r="Q627" s="60">
        <v>-99</v>
      </c>
      <c r="R627" s="60">
        <v>-99</v>
      </c>
    </row>
    <row r="628" spans="1:18" ht="14.25" customHeight="1" x14ac:dyDescent="0.2">
      <c r="A628" s="18" t="s">
        <v>3542</v>
      </c>
      <c r="B628" s="18">
        <v>1040</v>
      </c>
      <c r="C628" s="18">
        <v>0</v>
      </c>
      <c r="D628" s="18">
        <v>23.627397260273973</v>
      </c>
      <c r="E628" s="18">
        <v>79</v>
      </c>
      <c r="F628" s="18">
        <v>6</v>
      </c>
      <c r="G628" s="18">
        <v>1</v>
      </c>
      <c r="H628" s="18">
        <v>10</v>
      </c>
      <c r="I628" s="18" t="s">
        <v>3536</v>
      </c>
      <c r="J628" s="18" t="s">
        <v>3537</v>
      </c>
      <c r="K628" s="18" t="s">
        <v>3538</v>
      </c>
      <c r="L628" s="18" t="s">
        <v>3539</v>
      </c>
      <c r="M628" s="18" t="s">
        <v>3541</v>
      </c>
      <c r="N628" s="60">
        <v>6</v>
      </c>
      <c r="O628" s="60" t="s">
        <v>159</v>
      </c>
      <c r="P628" s="60">
        <v>-999</v>
      </c>
      <c r="Q628" s="60" t="s">
        <v>101</v>
      </c>
      <c r="R628" s="60" t="s">
        <v>1678</v>
      </c>
    </row>
    <row r="629" spans="1:18" ht="14.25" customHeight="1" x14ac:dyDescent="0.2">
      <c r="A629" s="18" t="s">
        <v>3544</v>
      </c>
      <c r="B629" s="18">
        <v>1661</v>
      </c>
      <c r="C629" s="18">
        <v>1</v>
      </c>
      <c r="D629" s="18">
        <v>56.578082191780823</v>
      </c>
      <c r="E629" s="18">
        <v>185</v>
      </c>
      <c r="F629" s="18">
        <v>7</v>
      </c>
      <c r="G629" s="18">
        <v>2</v>
      </c>
      <c r="H629" s="18">
        <v>11</v>
      </c>
      <c r="I629" s="18" t="s">
        <v>54</v>
      </c>
      <c r="J629" s="18" t="s">
        <v>54</v>
      </c>
      <c r="K629" s="18" t="s">
        <v>54</v>
      </c>
      <c r="L629" s="18" t="s">
        <v>54</v>
      </c>
      <c r="M629" s="18" t="s">
        <v>54</v>
      </c>
      <c r="N629" s="60" t="s">
        <v>101</v>
      </c>
      <c r="O629" s="60">
        <v>3</v>
      </c>
      <c r="P629" s="60">
        <v>2</v>
      </c>
      <c r="Q629" s="60">
        <v>2</v>
      </c>
      <c r="R629" s="60" t="s">
        <v>133</v>
      </c>
    </row>
    <row r="630" spans="1:18" ht="14.25" customHeight="1" x14ac:dyDescent="0.2">
      <c r="A630" s="18" t="s">
        <v>3549</v>
      </c>
      <c r="B630" s="18">
        <v>1955</v>
      </c>
      <c r="C630" s="18">
        <v>1</v>
      </c>
      <c r="D630" s="18">
        <v>64.161643835616445</v>
      </c>
      <c r="E630" s="18">
        <v>185</v>
      </c>
      <c r="F630" s="18">
        <v>4</v>
      </c>
      <c r="G630" s="18">
        <v>11</v>
      </c>
      <c r="H630" s="18">
        <v>10</v>
      </c>
      <c r="I630" s="18" t="s">
        <v>3545</v>
      </c>
      <c r="J630" s="18" t="s">
        <v>3546</v>
      </c>
      <c r="K630" s="18" t="s">
        <v>242</v>
      </c>
      <c r="L630" s="18" t="s">
        <v>3547</v>
      </c>
      <c r="M630" s="18" t="s">
        <v>3548</v>
      </c>
      <c r="N630" s="60">
        <v>-99</v>
      </c>
      <c r="O630" s="60">
        <v>-99</v>
      </c>
      <c r="P630" s="60">
        <v>-99</v>
      </c>
      <c r="Q630" s="60">
        <v>-99</v>
      </c>
      <c r="R630" s="60">
        <v>-99</v>
      </c>
    </row>
    <row r="631" spans="1:18" ht="14.25" customHeight="1" x14ac:dyDescent="0.2">
      <c r="A631" s="18" t="s">
        <v>3555</v>
      </c>
      <c r="B631" s="18">
        <v>187</v>
      </c>
      <c r="C631" s="18">
        <v>1</v>
      </c>
      <c r="D631" s="18">
        <v>65.161643835616445</v>
      </c>
      <c r="E631" s="18">
        <v>185</v>
      </c>
      <c r="F631" s="18">
        <v>4</v>
      </c>
      <c r="G631" s="18">
        <v>5</v>
      </c>
      <c r="H631" s="18">
        <v>10</v>
      </c>
      <c r="I631" s="18" t="s">
        <v>3550</v>
      </c>
      <c r="J631" s="18" t="s">
        <v>3551</v>
      </c>
      <c r="K631" s="18" t="s">
        <v>3552</v>
      </c>
      <c r="L631" s="18" t="s">
        <v>3553</v>
      </c>
      <c r="M631" s="18" t="s">
        <v>3554</v>
      </c>
      <c r="N631" s="60">
        <v>-99</v>
      </c>
      <c r="O631" s="60">
        <v>-99</v>
      </c>
      <c r="P631" s="60">
        <v>-99</v>
      </c>
      <c r="Q631" s="60">
        <v>-99</v>
      </c>
      <c r="R631" s="60">
        <v>-99</v>
      </c>
    </row>
    <row r="632" spans="1:18" ht="14.25" customHeight="1" x14ac:dyDescent="0.2">
      <c r="A632" s="18" t="s">
        <v>3556</v>
      </c>
      <c r="B632" s="18">
        <v>3304</v>
      </c>
      <c r="C632" s="18">
        <v>0</v>
      </c>
      <c r="D632" s="18">
        <v>22.753424657534246</v>
      </c>
      <c r="E632" s="18">
        <v>185</v>
      </c>
      <c r="F632" s="18">
        <v>2</v>
      </c>
      <c r="G632" s="18">
        <v>-99</v>
      </c>
      <c r="H632" s="18">
        <v>3</v>
      </c>
      <c r="I632" s="18" t="s">
        <v>54</v>
      </c>
      <c r="J632" s="18" t="s">
        <v>54</v>
      </c>
      <c r="K632" s="18" t="s">
        <v>54</v>
      </c>
      <c r="L632" s="18" t="s">
        <v>54</v>
      </c>
      <c r="M632" s="18" t="s">
        <v>54</v>
      </c>
      <c r="N632" s="60">
        <v>-99</v>
      </c>
      <c r="O632" s="60" t="s">
        <v>3559</v>
      </c>
      <c r="P632" s="60">
        <v>-99</v>
      </c>
      <c r="Q632" s="60" t="s">
        <v>838</v>
      </c>
      <c r="R632" s="60" t="s">
        <v>2209</v>
      </c>
    </row>
    <row r="633" spans="1:18" ht="14.25" customHeight="1" x14ac:dyDescent="0.2">
      <c r="A633" s="18" t="s">
        <v>3557</v>
      </c>
      <c r="B633" s="18">
        <v>77</v>
      </c>
      <c r="C633" s="18">
        <v>1</v>
      </c>
      <c r="D633" s="18">
        <v>24.315068493150687</v>
      </c>
      <c r="E633" s="18">
        <v>79</v>
      </c>
      <c r="F633" s="18">
        <v>4</v>
      </c>
      <c r="G633" s="18">
        <v>2</v>
      </c>
      <c r="H633" s="18">
        <v>10</v>
      </c>
      <c r="I633" s="18" t="s">
        <v>54</v>
      </c>
      <c r="J633" s="18" t="s">
        <v>54</v>
      </c>
      <c r="K633" s="18" t="s">
        <v>54</v>
      </c>
      <c r="L633" s="18" t="s">
        <v>54</v>
      </c>
      <c r="M633" s="18" t="s">
        <v>54</v>
      </c>
      <c r="N633" s="60">
        <v>-99</v>
      </c>
      <c r="O633" s="60">
        <v>-99</v>
      </c>
      <c r="P633" s="60">
        <v>-99</v>
      </c>
      <c r="Q633" s="60">
        <v>-99</v>
      </c>
      <c r="R633" s="60">
        <v>-99</v>
      </c>
    </row>
    <row r="634" spans="1:18" ht="14.25" customHeight="1" x14ac:dyDescent="0.2">
      <c r="A634" s="18" t="s">
        <v>3562</v>
      </c>
      <c r="B634" s="18">
        <v>1772</v>
      </c>
      <c r="C634" s="18">
        <v>1</v>
      </c>
      <c r="D634" s="18">
        <v>64.238356164383561</v>
      </c>
      <c r="E634" s="18">
        <v>185</v>
      </c>
      <c r="F634" s="18">
        <v>7</v>
      </c>
      <c r="G634" s="18">
        <v>4</v>
      </c>
      <c r="H634" s="18">
        <v>10</v>
      </c>
      <c r="I634" s="18" t="s">
        <v>54</v>
      </c>
      <c r="J634" s="18" t="s">
        <v>3558</v>
      </c>
      <c r="K634" s="18" t="s">
        <v>54</v>
      </c>
      <c r="L634" s="18" t="s">
        <v>3560</v>
      </c>
      <c r="M634" s="18" t="s">
        <v>3561</v>
      </c>
      <c r="N634" s="60" t="s">
        <v>724</v>
      </c>
      <c r="O634" s="60" t="s">
        <v>3566</v>
      </c>
      <c r="P634" s="60" t="s">
        <v>226</v>
      </c>
      <c r="Q634" s="60" t="s">
        <v>1288</v>
      </c>
      <c r="R634" s="60">
        <v>8</v>
      </c>
    </row>
    <row r="635" spans="1:18" ht="14.25" customHeight="1" x14ac:dyDescent="0.2">
      <c r="A635" s="18" t="s">
        <v>3563</v>
      </c>
      <c r="B635" s="18">
        <v>1355</v>
      </c>
      <c r="C635" s="18">
        <v>0</v>
      </c>
      <c r="D635" s="18">
        <v>26.632876712328766</v>
      </c>
      <c r="E635" s="18">
        <v>185</v>
      </c>
      <c r="F635" s="18">
        <v>3</v>
      </c>
      <c r="G635" s="18">
        <v>7</v>
      </c>
      <c r="H635" s="18">
        <v>10</v>
      </c>
      <c r="I635" s="18" t="s">
        <v>54</v>
      </c>
      <c r="J635" s="18" t="s">
        <v>54</v>
      </c>
      <c r="K635" s="18" t="s">
        <v>54</v>
      </c>
      <c r="L635" s="18" t="s">
        <v>54</v>
      </c>
      <c r="M635" s="18" t="s">
        <v>54</v>
      </c>
      <c r="N635" s="60">
        <v>-99</v>
      </c>
      <c r="O635" s="60">
        <v>-99</v>
      </c>
      <c r="P635" s="60">
        <v>-99</v>
      </c>
      <c r="Q635" s="60">
        <v>-99</v>
      </c>
      <c r="R635" s="60">
        <v>-99</v>
      </c>
    </row>
    <row r="636" spans="1:18" ht="14.25" customHeight="1" x14ac:dyDescent="0.2">
      <c r="A636" s="18" t="s">
        <v>3570</v>
      </c>
      <c r="B636" s="18">
        <v>1469</v>
      </c>
      <c r="C636" s="18">
        <v>1</v>
      </c>
      <c r="D636" s="18">
        <v>53.460273972602742</v>
      </c>
      <c r="E636" s="18">
        <v>185</v>
      </c>
      <c r="F636" s="18">
        <v>6</v>
      </c>
      <c r="G636" s="18">
        <v>2</v>
      </c>
      <c r="H636" s="18">
        <v>5</v>
      </c>
      <c r="I636" s="18" t="s">
        <v>3564</v>
      </c>
      <c r="J636" s="18" t="s">
        <v>3565</v>
      </c>
      <c r="K636" s="18" t="s">
        <v>3567</v>
      </c>
      <c r="L636" s="18" t="s">
        <v>3568</v>
      </c>
      <c r="M636" s="18" t="s">
        <v>3569</v>
      </c>
      <c r="N636" s="60">
        <v>6</v>
      </c>
      <c r="O636" s="60" t="s">
        <v>1248</v>
      </c>
      <c r="P636" s="60">
        <v>-999</v>
      </c>
      <c r="Q636" s="60">
        <v>-999</v>
      </c>
      <c r="R636" s="60">
        <v>13</v>
      </c>
    </row>
    <row r="637" spans="1:18" ht="14.25" customHeight="1" x14ac:dyDescent="0.2">
      <c r="A637" s="18" t="s">
        <v>3571</v>
      </c>
      <c r="B637" s="18">
        <v>527</v>
      </c>
      <c r="C637" s="18">
        <v>1</v>
      </c>
      <c r="D637" s="18">
        <v>33.561643835616437</v>
      </c>
      <c r="E637" s="18">
        <v>75</v>
      </c>
      <c r="F637" s="18">
        <v>4</v>
      </c>
      <c r="G637" s="18">
        <v>12</v>
      </c>
      <c r="H637" s="18">
        <v>8</v>
      </c>
      <c r="I637" s="18" t="s">
        <v>54</v>
      </c>
      <c r="J637" s="18" t="s">
        <v>54</v>
      </c>
      <c r="K637" s="18" t="s">
        <v>54</v>
      </c>
      <c r="L637" s="18" t="s">
        <v>54</v>
      </c>
      <c r="M637" s="18" t="s">
        <v>54</v>
      </c>
      <c r="N637" s="60">
        <v>-99</v>
      </c>
      <c r="O637" s="60">
        <v>-99</v>
      </c>
      <c r="P637" s="60">
        <v>-99</v>
      </c>
      <c r="Q637" s="60">
        <v>-99</v>
      </c>
      <c r="R637" s="60">
        <v>-99</v>
      </c>
    </row>
    <row r="638" spans="1:18" ht="14.25" customHeight="1" x14ac:dyDescent="0.2">
      <c r="A638" s="18" t="s">
        <v>3575</v>
      </c>
      <c r="B638" s="18">
        <v>1267</v>
      </c>
      <c r="C638" s="18">
        <v>1</v>
      </c>
      <c r="D638" s="18">
        <v>25.731506849315068</v>
      </c>
      <c r="E638" s="18">
        <v>185</v>
      </c>
      <c r="F638" s="18">
        <v>3</v>
      </c>
      <c r="G638" s="18">
        <v>1</v>
      </c>
      <c r="H638" s="18">
        <v>2</v>
      </c>
      <c r="I638" s="18" t="s">
        <v>3572</v>
      </c>
      <c r="J638" s="18" t="s">
        <v>3573</v>
      </c>
      <c r="K638" s="18" t="s">
        <v>3574</v>
      </c>
      <c r="L638" s="18" t="s">
        <v>1033</v>
      </c>
      <c r="M638" s="18" t="s">
        <v>1122</v>
      </c>
      <c r="N638" s="60">
        <v>7</v>
      </c>
      <c r="O638" s="60" t="s">
        <v>399</v>
      </c>
      <c r="P638" s="60" t="s">
        <v>117</v>
      </c>
      <c r="Q638" s="60" t="s">
        <v>3582</v>
      </c>
      <c r="R638" s="60" t="s">
        <v>152</v>
      </c>
    </row>
    <row r="639" spans="1:18" ht="14.25" customHeight="1" x14ac:dyDescent="0.2">
      <c r="A639" s="18" t="s">
        <v>3576</v>
      </c>
      <c r="B639" s="18">
        <v>838</v>
      </c>
      <c r="C639" s="18">
        <v>0</v>
      </c>
      <c r="D639" s="18">
        <v>64.38630136986302</v>
      </c>
      <c r="E639" s="18">
        <v>84</v>
      </c>
      <c r="F639" s="18">
        <v>7</v>
      </c>
      <c r="G639" s="18">
        <v>7</v>
      </c>
      <c r="H639" s="18">
        <v>10</v>
      </c>
      <c r="I639" s="18" t="s">
        <v>54</v>
      </c>
      <c r="J639" s="18" t="s">
        <v>54</v>
      </c>
      <c r="K639" s="18" t="s">
        <v>54</v>
      </c>
      <c r="L639" s="18" t="s">
        <v>54</v>
      </c>
      <c r="M639" s="18" t="s">
        <v>54</v>
      </c>
      <c r="N639" s="60">
        <v>-999</v>
      </c>
      <c r="O639" s="60" t="s">
        <v>716</v>
      </c>
      <c r="P639" s="60">
        <v>2</v>
      </c>
      <c r="Q639" s="60" t="s">
        <v>101</v>
      </c>
      <c r="R639" s="60">
        <v>7</v>
      </c>
    </row>
    <row r="640" spans="1:18" ht="14.25" customHeight="1" x14ac:dyDescent="0.2">
      <c r="A640" s="18" t="s">
        <v>3584</v>
      </c>
      <c r="B640" s="18">
        <v>1338</v>
      </c>
      <c r="C640" s="18">
        <v>1</v>
      </c>
      <c r="D640" s="18">
        <v>58.463013698630135</v>
      </c>
      <c r="E640" s="18">
        <v>84</v>
      </c>
      <c r="F640" s="18">
        <v>5</v>
      </c>
      <c r="G640" s="18">
        <v>7</v>
      </c>
      <c r="H640" s="18">
        <v>10</v>
      </c>
      <c r="I640" s="18" t="s">
        <v>5313</v>
      </c>
      <c r="J640" s="18" t="s">
        <v>5314</v>
      </c>
      <c r="K640" s="18" t="s">
        <v>5315</v>
      </c>
      <c r="L640" s="18" t="s">
        <v>5316</v>
      </c>
      <c r="M640" s="18" t="s">
        <v>5317</v>
      </c>
      <c r="N640" s="60">
        <v>-99</v>
      </c>
      <c r="O640" s="60">
        <v>-99</v>
      </c>
      <c r="P640" s="60">
        <v>-99</v>
      </c>
      <c r="Q640" s="60">
        <v>-99</v>
      </c>
      <c r="R640" s="60">
        <v>-99</v>
      </c>
    </row>
    <row r="641" spans="1:18" ht="14.25" customHeight="1" x14ac:dyDescent="0.2">
      <c r="A641" s="18" t="s">
        <v>3589</v>
      </c>
      <c r="B641" s="18">
        <v>562</v>
      </c>
      <c r="C641" s="18">
        <v>0</v>
      </c>
      <c r="D641" s="18">
        <v>79.832876712328769</v>
      </c>
      <c r="E641" s="18">
        <v>187</v>
      </c>
      <c r="F641" s="18">
        <v>6</v>
      </c>
      <c r="G641" s="18">
        <v>11</v>
      </c>
      <c r="H641" s="18">
        <v>10</v>
      </c>
      <c r="I641" s="18" t="s">
        <v>123</v>
      </c>
      <c r="J641" s="18" t="s">
        <v>3585</v>
      </c>
      <c r="K641" s="18" t="s">
        <v>3586</v>
      </c>
      <c r="L641" s="18" t="s">
        <v>3587</v>
      </c>
      <c r="M641" s="18" t="s">
        <v>3588</v>
      </c>
      <c r="N641" s="60" t="s">
        <v>101</v>
      </c>
      <c r="O641" s="60">
        <v>-99</v>
      </c>
      <c r="P641" s="60" t="s">
        <v>159</v>
      </c>
      <c r="Q641" s="60">
        <v>-999</v>
      </c>
      <c r="R641" s="60">
        <v>-99</v>
      </c>
    </row>
    <row r="642" spans="1:18" ht="14.25" customHeight="1" x14ac:dyDescent="0.2">
      <c r="A642" s="18" t="s">
        <v>3590</v>
      </c>
      <c r="B642" s="18">
        <v>612</v>
      </c>
      <c r="C642" s="18">
        <v>1</v>
      </c>
      <c r="D642" s="18">
        <v>36.934246575342463</v>
      </c>
      <c r="E642" s="18">
        <v>65</v>
      </c>
      <c r="F642" s="18">
        <v>4</v>
      </c>
      <c r="G642" s="18">
        <v>7</v>
      </c>
      <c r="H642" s="18">
        <v>1</v>
      </c>
      <c r="I642" s="18" t="s">
        <v>54</v>
      </c>
      <c r="J642" s="18" t="s">
        <v>54</v>
      </c>
      <c r="K642" s="18" t="s">
        <v>54</v>
      </c>
      <c r="L642" s="18" t="s">
        <v>54</v>
      </c>
      <c r="M642" s="18" t="s">
        <v>54</v>
      </c>
      <c r="N642" s="60">
        <v>6</v>
      </c>
      <c r="O642" s="60" t="s">
        <v>534</v>
      </c>
      <c r="P642" s="60">
        <v>-99</v>
      </c>
      <c r="Q642" s="60">
        <v>-99</v>
      </c>
      <c r="R642" s="60">
        <v>-99</v>
      </c>
    </row>
    <row r="643" spans="1:18" ht="14.25" customHeight="1" x14ac:dyDescent="0.2">
      <c r="A643" s="18" t="s">
        <v>3593</v>
      </c>
      <c r="B643" s="18">
        <v>419</v>
      </c>
      <c r="C643" s="18">
        <v>1</v>
      </c>
      <c r="D643" s="18">
        <v>32.904109589041099</v>
      </c>
      <c r="E643" s="18">
        <v>185</v>
      </c>
      <c r="F643" s="18">
        <v>4</v>
      </c>
      <c r="G643" s="18">
        <v>12</v>
      </c>
      <c r="H643" s="18">
        <v>8</v>
      </c>
      <c r="I643" s="18" t="s">
        <v>3591</v>
      </c>
      <c r="J643" s="18" t="s">
        <v>54</v>
      </c>
      <c r="K643" s="18" t="s">
        <v>1711</v>
      </c>
      <c r="L643" s="18" t="s">
        <v>3592</v>
      </c>
      <c r="M643" s="18" t="s">
        <v>54</v>
      </c>
      <c r="N643" s="60" t="s">
        <v>101</v>
      </c>
      <c r="O643" s="60" t="s">
        <v>2313</v>
      </c>
      <c r="P643" s="60">
        <v>2</v>
      </c>
      <c r="Q643" s="60" t="s">
        <v>101</v>
      </c>
      <c r="R643" s="60" t="s">
        <v>101</v>
      </c>
    </row>
    <row r="644" spans="1:18" ht="14.25" customHeight="1" x14ac:dyDescent="0.2">
      <c r="A644" s="18" t="s">
        <v>3596</v>
      </c>
      <c r="B644" s="18">
        <v>232</v>
      </c>
      <c r="C644" s="18">
        <v>1</v>
      </c>
      <c r="D644" s="18">
        <v>29.676712328767124</v>
      </c>
      <c r="E644" s="18">
        <v>185</v>
      </c>
      <c r="F644" s="18">
        <v>3</v>
      </c>
      <c r="G644" s="18">
        <v>4</v>
      </c>
      <c r="H644" s="18">
        <v>8</v>
      </c>
      <c r="I644" s="18" t="s">
        <v>3594</v>
      </c>
      <c r="J644" s="18" t="s">
        <v>3595</v>
      </c>
      <c r="K644" s="18" t="s">
        <v>54</v>
      </c>
      <c r="L644" s="18" t="s">
        <v>54</v>
      </c>
      <c r="M644" s="18" t="s">
        <v>54</v>
      </c>
      <c r="N644" s="60">
        <v>-99</v>
      </c>
      <c r="O644" s="60">
        <v>-99</v>
      </c>
      <c r="P644" s="60">
        <v>-99</v>
      </c>
      <c r="Q644" s="60">
        <v>-99</v>
      </c>
      <c r="R644" s="60">
        <v>-99</v>
      </c>
    </row>
    <row r="645" spans="1:18" ht="14.25" customHeight="1" x14ac:dyDescent="0.2">
      <c r="A645" s="18" t="s">
        <v>3602</v>
      </c>
      <c r="B645" s="18">
        <v>744</v>
      </c>
      <c r="C645" s="18">
        <v>1</v>
      </c>
      <c r="D645" s="18">
        <v>35.964383561643835</v>
      </c>
      <c r="E645" s="18">
        <v>67</v>
      </c>
      <c r="F645" s="18">
        <v>5</v>
      </c>
      <c r="G645" s="18">
        <v>3</v>
      </c>
      <c r="H645" s="18">
        <v>10</v>
      </c>
      <c r="I645" s="18" t="s">
        <v>5318</v>
      </c>
      <c r="J645" s="18" t="s">
        <v>5319</v>
      </c>
      <c r="K645" s="18" t="s">
        <v>5320</v>
      </c>
      <c r="L645" s="18" t="s">
        <v>5321</v>
      </c>
      <c r="M645" s="18" t="s">
        <v>5322</v>
      </c>
      <c r="N645" s="60">
        <v>6</v>
      </c>
      <c r="O645" s="60">
        <v>-999</v>
      </c>
      <c r="P645" s="60">
        <v>-999</v>
      </c>
      <c r="Q645" s="60">
        <v>-99</v>
      </c>
      <c r="R645" s="60">
        <v>-99</v>
      </c>
    </row>
    <row r="646" spans="1:18" ht="14.25" customHeight="1" x14ac:dyDescent="0.2">
      <c r="A646" s="18" t="s">
        <v>3603</v>
      </c>
      <c r="B646" s="18">
        <v>2125</v>
      </c>
      <c r="C646" s="18">
        <v>1</v>
      </c>
      <c r="D646" s="18">
        <v>31.915068493150685</v>
      </c>
      <c r="E646" s="18">
        <v>185</v>
      </c>
      <c r="F646" s="18">
        <v>4</v>
      </c>
      <c r="G646" s="18">
        <v>-9</v>
      </c>
      <c r="H646" s="18">
        <v>-9</v>
      </c>
      <c r="I646" s="18" t="s">
        <v>54</v>
      </c>
      <c r="J646" s="18" t="s">
        <v>54</v>
      </c>
      <c r="K646" s="18" t="s">
        <v>54</v>
      </c>
      <c r="L646" s="18" t="s">
        <v>54</v>
      </c>
      <c r="M646" s="18" t="s">
        <v>54</v>
      </c>
      <c r="N646" s="60">
        <v>6</v>
      </c>
      <c r="O646" s="60" t="s">
        <v>1304</v>
      </c>
      <c r="P646" s="60">
        <v>2</v>
      </c>
      <c r="Q646" s="60" t="s">
        <v>80</v>
      </c>
      <c r="R646" s="60" t="s">
        <v>3610</v>
      </c>
    </row>
    <row r="647" spans="1:18" ht="14.25" customHeight="1" x14ac:dyDescent="0.2">
      <c r="A647" s="18" t="s">
        <v>3604</v>
      </c>
      <c r="B647" s="18">
        <v>336</v>
      </c>
      <c r="C647" s="18">
        <v>1</v>
      </c>
      <c r="D647" s="18">
        <v>42.2</v>
      </c>
      <c r="E647" s="18">
        <v>67</v>
      </c>
      <c r="F647" s="18">
        <v>5</v>
      </c>
      <c r="G647" s="18">
        <v>2</v>
      </c>
      <c r="H647" s="18">
        <v>3</v>
      </c>
      <c r="I647" s="18" t="s">
        <v>3511</v>
      </c>
      <c r="J647" s="18" t="s">
        <v>2695</v>
      </c>
      <c r="K647" s="18" t="s">
        <v>2271</v>
      </c>
      <c r="L647" s="18" t="s">
        <v>54</v>
      </c>
      <c r="M647" s="18" t="s">
        <v>54</v>
      </c>
      <c r="N647" s="60">
        <v>-99</v>
      </c>
      <c r="O647" s="60">
        <v>-99</v>
      </c>
      <c r="P647" s="60" t="s">
        <v>3613</v>
      </c>
      <c r="Q647" s="60">
        <v>-99</v>
      </c>
      <c r="R647" s="60">
        <v>-99</v>
      </c>
    </row>
    <row r="648" spans="1:18" ht="14.25" customHeight="1" x14ac:dyDescent="0.2">
      <c r="A648" s="18" t="s">
        <v>3611</v>
      </c>
      <c r="B648" s="18">
        <v>1281</v>
      </c>
      <c r="C648" s="18">
        <v>1</v>
      </c>
      <c r="D648" s="18">
        <v>24.994520547945207</v>
      </c>
      <c r="E648" s="18">
        <v>144</v>
      </c>
      <c r="F648" s="18">
        <v>4</v>
      </c>
      <c r="G648" s="18">
        <v>5</v>
      </c>
      <c r="H648" s="18">
        <v>3</v>
      </c>
      <c r="I648" s="18" t="s">
        <v>3605</v>
      </c>
      <c r="J648" s="18" t="s">
        <v>3606</v>
      </c>
      <c r="K648" s="18" t="s">
        <v>3607</v>
      </c>
      <c r="L648" s="18" t="s">
        <v>3608</v>
      </c>
      <c r="M648" s="18" t="s">
        <v>3609</v>
      </c>
      <c r="N648" s="60" t="s">
        <v>3616</v>
      </c>
      <c r="O648" s="60" t="s">
        <v>3618</v>
      </c>
      <c r="P648" s="60">
        <v>-99</v>
      </c>
      <c r="Q648" s="60" t="s">
        <v>421</v>
      </c>
      <c r="R648" s="60" t="s">
        <v>3621</v>
      </c>
    </row>
    <row r="649" spans="1:18" ht="14.25" customHeight="1" x14ac:dyDescent="0.2">
      <c r="A649" s="18" t="s">
        <v>3614</v>
      </c>
      <c r="B649" s="18">
        <v>2062</v>
      </c>
      <c r="C649" s="18">
        <v>1</v>
      </c>
      <c r="D649" s="18">
        <v>33.81095890410959</v>
      </c>
      <c r="E649" s="18">
        <v>187</v>
      </c>
      <c r="F649" s="18">
        <v>4</v>
      </c>
      <c r="G649" s="18">
        <v>12</v>
      </c>
      <c r="H649" s="18">
        <v>10</v>
      </c>
      <c r="I649" s="18" t="s">
        <v>54</v>
      </c>
      <c r="J649" s="18" t="s">
        <v>54</v>
      </c>
      <c r="K649" s="18" t="s">
        <v>3612</v>
      </c>
      <c r="L649" s="18" t="s">
        <v>54</v>
      </c>
      <c r="M649" s="18" t="s">
        <v>54</v>
      </c>
      <c r="N649" s="60">
        <v>-99</v>
      </c>
      <c r="O649" s="60">
        <v>-99</v>
      </c>
      <c r="P649" s="60">
        <v>-99</v>
      </c>
      <c r="Q649" s="60">
        <v>-99</v>
      </c>
      <c r="R649" s="60">
        <v>-99</v>
      </c>
    </row>
    <row r="650" spans="1:18" ht="14.25" customHeight="1" x14ac:dyDescent="0.2">
      <c r="A650" s="18" t="s">
        <v>3622</v>
      </c>
      <c r="B650" s="18">
        <v>1526</v>
      </c>
      <c r="C650" s="18">
        <v>1</v>
      </c>
      <c r="D650" s="18">
        <v>25.12054794520548</v>
      </c>
      <c r="E650" s="18">
        <v>185</v>
      </c>
      <c r="F650" s="18">
        <v>3</v>
      </c>
      <c r="G650" s="18">
        <v>5</v>
      </c>
      <c r="H650" s="18">
        <v>3</v>
      </c>
      <c r="I650" s="18" t="s">
        <v>3615</v>
      </c>
      <c r="J650" s="18" t="s">
        <v>3617</v>
      </c>
      <c r="K650" s="18" t="s">
        <v>54</v>
      </c>
      <c r="L650" s="18" t="s">
        <v>3619</v>
      </c>
      <c r="M650" s="18" t="s">
        <v>3620</v>
      </c>
      <c r="N650" s="60">
        <v>2</v>
      </c>
      <c r="O650" s="60" t="s">
        <v>3626</v>
      </c>
      <c r="P650" s="60" t="s">
        <v>3628</v>
      </c>
      <c r="Q650" s="60" t="s">
        <v>3630</v>
      </c>
      <c r="R650" s="60" t="s">
        <v>3632</v>
      </c>
    </row>
    <row r="651" spans="1:18" ht="14.25" customHeight="1" x14ac:dyDescent="0.2">
      <c r="A651" s="18" t="s">
        <v>3623</v>
      </c>
      <c r="B651" s="18">
        <v>1829</v>
      </c>
      <c r="C651" s="18">
        <v>1</v>
      </c>
      <c r="D651" s="18">
        <v>26.983561643835618</v>
      </c>
      <c r="E651" s="18">
        <v>185</v>
      </c>
      <c r="F651" s="18">
        <v>4</v>
      </c>
      <c r="G651" s="18">
        <v>4</v>
      </c>
      <c r="H651" s="18">
        <v>10</v>
      </c>
      <c r="I651" s="18" t="s">
        <v>54</v>
      </c>
      <c r="J651" s="18" t="s">
        <v>54</v>
      </c>
      <c r="K651" s="18" t="s">
        <v>54</v>
      </c>
      <c r="L651" s="18" t="s">
        <v>54</v>
      </c>
      <c r="M651" s="18" t="s">
        <v>54</v>
      </c>
      <c r="N651" s="60">
        <v>-99</v>
      </c>
      <c r="O651" s="60">
        <v>-99</v>
      </c>
      <c r="P651" s="60">
        <v>-99</v>
      </c>
      <c r="Q651" s="60">
        <v>-99</v>
      </c>
      <c r="R651" s="60">
        <v>-99</v>
      </c>
    </row>
    <row r="652" spans="1:18" ht="14.25" customHeight="1" x14ac:dyDescent="0.2">
      <c r="A652" s="18" t="s">
        <v>3633</v>
      </c>
      <c r="B652" s="18">
        <v>1636</v>
      </c>
      <c r="C652" s="18">
        <v>1</v>
      </c>
      <c r="D652" s="18">
        <v>47.197260273972603</v>
      </c>
      <c r="E652" s="18">
        <v>185</v>
      </c>
      <c r="F652" s="18">
        <v>6</v>
      </c>
      <c r="G652" s="18">
        <v>5</v>
      </c>
      <c r="H652" s="18">
        <v>10</v>
      </c>
      <c r="I652" s="18" t="s">
        <v>3624</v>
      </c>
      <c r="J652" s="18" t="s">
        <v>3625</v>
      </c>
      <c r="K652" s="18" t="s">
        <v>3627</v>
      </c>
      <c r="L652" s="18" t="s">
        <v>3629</v>
      </c>
      <c r="M652" s="18" t="s">
        <v>3631</v>
      </c>
      <c r="N652" s="60">
        <v>-999</v>
      </c>
      <c r="O652" s="60" t="s">
        <v>3637</v>
      </c>
      <c r="P652" s="60">
        <v>2</v>
      </c>
      <c r="Q652" s="60" t="s">
        <v>133</v>
      </c>
      <c r="R652" s="60" t="s">
        <v>3641</v>
      </c>
    </row>
    <row r="653" spans="1:18" ht="14.25" customHeight="1" x14ac:dyDescent="0.2">
      <c r="A653" s="18" t="s">
        <v>3634</v>
      </c>
      <c r="B653" s="18">
        <v>827</v>
      </c>
      <c r="C653" s="18">
        <v>1</v>
      </c>
      <c r="D653" s="18">
        <v>28.80821917808219</v>
      </c>
      <c r="E653" s="18">
        <v>185</v>
      </c>
      <c r="F653" s="18">
        <v>3</v>
      </c>
      <c r="G653" s="18">
        <v>3</v>
      </c>
      <c r="H653" s="18">
        <v>4</v>
      </c>
      <c r="I653" s="18" t="s">
        <v>54</v>
      </c>
      <c r="J653" s="18" t="s">
        <v>54</v>
      </c>
      <c r="K653" s="18" t="s">
        <v>54</v>
      </c>
      <c r="L653" s="18" t="s">
        <v>54</v>
      </c>
      <c r="M653" s="18" t="s">
        <v>54</v>
      </c>
      <c r="N653" s="60">
        <v>-999</v>
      </c>
      <c r="O653" s="60">
        <v>-99</v>
      </c>
      <c r="P653" s="60">
        <v>-99</v>
      </c>
      <c r="Q653" s="60" t="s">
        <v>101</v>
      </c>
      <c r="R653" s="60">
        <v>12</v>
      </c>
    </row>
    <row r="654" spans="1:18" ht="14.25" customHeight="1" x14ac:dyDescent="0.2">
      <c r="A654" s="18" t="s">
        <v>3642</v>
      </c>
      <c r="B654" s="18">
        <v>58</v>
      </c>
      <c r="C654" s="18">
        <v>1</v>
      </c>
      <c r="D654" s="18">
        <v>55.909589041095892</v>
      </c>
      <c r="E654" s="18">
        <v>185</v>
      </c>
      <c r="F654" s="18">
        <v>4</v>
      </c>
      <c r="G654" s="18">
        <v>6</v>
      </c>
      <c r="H654" s="18">
        <v>10</v>
      </c>
      <c r="I654" s="18" t="s">
        <v>3635</v>
      </c>
      <c r="J654" s="18" t="s">
        <v>3636</v>
      </c>
      <c r="K654" s="18" t="s">
        <v>3638</v>
      </c>
      <c r="L654" s="18" t="s">
        <v>3639</v>
      </c>
      <c r="M654" s="18" t="s">
        <v>3640</v>
      </c>
      <c r="N654" s="60">
        <v>-999</v>
      </c>
      <c r="O654" s="60"/>
      <c r="P654" s="60"/>
      <c r="Q654" s="60" t="s">
        <v>101</v>
      </c>
      <c r="R654" s="60">
        <v>8</v>
      </c>
    </row>
    <row r="655" spans="1:18" ht="14.25" customHeight="1" x14ac:dyDescent="0.2">
      <c r="A655" s="18" t="s">
        <v>3646</v>
      </c>
      <c r="B655" s="18">
        <v>450</v>
      </c>
      <c r="C655" s="18">
        <v>1</v>
      </c>
      <c r="D655" s="18">
        <v>40.893150684931506</v>
      </c>
      <c r="E655" s="18">
        <v>185</v>
      </c>
      <c r="F655" s="18">
        <v>3</v>
      </c>
      <c r="G655" s="18">
        <v>3</v>
      </c>
      <c r="H655" s="18">
        <v>8</v>
      </c>
      <c r="I655" s="18" t="s">
        <v>3643</v>
      </c>
      <c r="J655" s="18" t="s">
        <v>54</v>
      </c>
      <c r="K655" s="18" t="s">
        <v>54</v>
      </c>
      <c r="L655" s="18" t="s">
        <v>3644</v>
      </c>
      <c r="M655" s="18" t="s">
        <v>3645</v>
      </c>
      <c r="N655" s="60">
        <v>-99</v>
      </c>
      <c r="O655" s="60"/>
      <c r="P655" s="60"/>
      <c r="Q655" s="60">
        <v>-99</v>
      </c>
      <c r="R655" s="60">
        <v>-99</v>
      </c>
    </row>
    <row r="656" spans="1:18" ht="14.25" customHeight="1" x14ac:dyDescent="0.2">
      <c r="A656" s="18" t="s">
        <v>3651</v>
      </c>
      <c r="B656" s="18">
        <v>433</v>
      </c>
      <c r="C656" s="18">
        <v>1</v>
      </c>
      <c r="D656" s="18">
        <v>28.073972602739726</v>
      </c>
      <c r="E656" s="18">
        <v>185</v>
      </c>
      <c r="F656" s="18">
        <v>4</v>
      </c>
      <c r="G656" s="18">
        <v>9</v>
      </c>
      <c r="H656" s="18">
        <v>10</v>
      </c>
      <c r="I656" s="18" t="s">
        <v>1943</v>
      </c>
      <c r="J656" s="18" t="s">
        <v>3647</v>
      </c>
      <c r="K656" s="18" t="s">
        <v>3648</v>
      </c>
      <c r="L656" s="18" t="s">
        <v>3649</v>
      </c>
      <c r="M656" s="18" t="s">
        <v>3650</v>
      </c>
      <c r="N656" s="60" t="s">
        <v>3654</v>
      </c>
      <c r="O656" s="60" t="s">
        <v>3656</v>
      </c>
      <c r="P656" s="60" t="s">
        <v>356</v>
      </c>
      <c r="Q656" s="60" t="s">
        <v>3659</v>
      </c>
      <c r="R656" s="60">
        <v>11</v>
      </c>
    </row>
    <row r="657" spans="1:18" ht="14.25" customHeight="1" x14ac:dyDescent="0.2">
      <c r="A657" s="18" t="s">
        <v>3652</v>
      </c>
      <c r="B657" s="18">
        <v>270</v>
      </c>
      <c r="C657" s="18">
        <v>1</v>
      </c>
      <c r="D657" s="18">
        <v>28.142465753424659</v>
      </c>
      <c r="E657" s="18">
        <v>67</v>
      </c>
      <c r="F657" s="18">
        <v>5</v>
      </c>
      <c r="G657" s="18">
        <v>3</v>
      </c>
      <c r="H657" s="18">
        <v>10</v>
      </c>
      <c r="I657" s="18" t="s">
        <v>54</v>
      </c>
      <c r="J657" s="18" t="s">
        <v>54</v>
      </c>
      <c r="K657" s="18" t="s">
        <v>54</v>
      </c>
      <c r="L657" s="18" t="s">
        <v>54</v>
      </c>
      <c r="M657" s="18" t="s">
        <v>54</v>
      </c>
      <c r="N657" s="60">
        <v>-99</v>
      </c>
      <c r="O657" s="60">
        <v>-99</v>
      </c>
      <c r="P657" s="60">
        <v>-99</v>
      </c>
      <c r="Q657" s="60">
        <v>-99</v>
      </c>
      <c r="R657" s="60">
        <v>-99</v>
      </c>
    </row>
    <row r="658" spans="1:18" ht="14.25" customHeight="1" x14ac:dyDescent="0.2">
      <c r="A658" s="18" t="s">
        <v>3661</v>
      </c>
      <c r="B658" s="18">
        <v>1385</v>
      </c>
      <c r="C658" s="18">
        <v>1</v>
      </c>
      <c r="D658" s="18">
        <v>33.665753424657531</v>
      </c>
      <c r="E658" s="18">
        <v>187</v>
      </c>
      <c r="F658" s="18">
        <v>3</v>
      </c>
      <c r="G658" s="18">
        <v>11</v>
      </c>
      <c r="H658" s="18">
        <v>5</v>
      </c>
      <c r="I658" s="18" t="s">
        <v>3653</v>
      </c>
      <c r="J658" s="18" t="s">
        <v>3655</v>
      </c>
      <c r="K658" s="18" t="s">
        <v>3657</v>
      </c>
      <c r="L658" s="18" t="s">
        <v>3658</v>
      </c>
      <c r="M658" s="18" t="s">
        <v>3660</v>
      </c>
      <c r="N658" s="60">
        <v>10</v>
      </c>
      <c r="O658" s="60" t="s">
        <v>1141</v>
      </c>
      <c r="P658" s="60">
        <v>-99</v>
      </c>
      <c r="Q658" s="60" t="s">
        <v>152</v>
      </c>
      <c r="R658" s="60">
        <v>-99</v>
      </c>
    </row>
    <row r="659" spans="1:18" ht="14.25" customHeight="1" x14ac:dyDescent="0.2">
      <c r="A659" s="18" t="s">
        <v>3662</v>
      </c>
      <c r="B659" s="18">
        <v>441</v>
      </c>
      <c r="C659" s="18">
        <v>0</v>
      </c>
      <c r="D659" s="18">
        <v>38.635616438356166</v>
      </c>
      <c r="E659" s="18">
        <v>67</v>
      </c>
      <c r="F659" s="18">
        <v>4</v>
      </c>
      <c r="G659" s="18">
        <v>3</v>
      </c>
      <c r="H659" s="18">
        <v>8</v>
      </c>
      <c r="I659" s="18" t="s">
        <v>54</v>
      </c>
      <c r="J659" s="18" t="s">
        <v>54</v>
      </c>
      <c r="K659" s="18" t="s">
        <v>54</v>
      </c>
      <c r="L659" s="18" t="s">
        <v>54</v>
      </c>
      <c r="M659" s="18" t="s">
        <v>54</v>
      </c>
      <c r="N659" s="60">
        <v>-99</v>
      </c>
      <c r="O659" s="60">
        <v>-99</v>
      </c>
      <c r="P659" s="60">
        <v>-99</v>
      </c>
      <c r="Q659" s="60">
        <v>-99</v>
      </c>
      <c r="R659" s="60">
        <v>-99</v>
      </c>
    </row>
    <row r="660" spans="1:18" ht="14.25" customHeight="1" x14ac:dyDescent="0.2">
      <c r="A660" s="18" t="s">
        <v>3666</v>
      </c>
      <c r="B660" s="18">
        <v>1996</v>
      </c>
      <c r="C660" s="18">
        <v>1</v>
      </c>
      <c r="D660" s="18">
        <v>24.268493150684932</v>
      </c>
      <c r="E660" s="18">
        <v>185</v>
      </c>
      <c r="F660" s="18">
        <v>1</v>
      </c>
      <c r="G660" s="18">
        <v>2</v>
      </c>
      <c r="H660" s="18">
        <v>4</v>
      </c>
      <c r="I660" s="18" t="s">
        <v>3663</v>
      </c>
      <c r="J660" s="18" t="s">
        <v>3664</v>
      </c>
      <c r="K660" s="18" t="s">
        <v>54</v>
      </c>
      <c r="L660" s="18" t="s">
        <v>3665</v>
      </c>
      <c r="M660" s="18" t="s">
        <v>54</v>
      </c>
      <c r="N660" s="60" t="s">
        <v>3669</v>
      </c>
      <c r="O660" s="60" t="s">
        <v>3671</v>
      </c>
      <c r="P660" s="60" t="s">
        <v>1053</v>
      </c>
      <c r="Q660" s="60" t="s">
        <v>80</v>
      </c>
      <c r="R660" s="60" t="s">
        <v>133</v>
      </c>
    </row>
    <row r="661" spans="1:18" ht="14.25" customHeight="1" x14ac:dyDescent="0.2">
      <c r="A661" s="18" t="s">
        <v>3667</v>
      </c>
      <c r="B661" s="18">
        <v>1002</v>
      </c>
      <c r="C661" s="18">
        <v>1</v>
      </c>
      <c r="D661" s="18">
        <v>36.821917808219176</v>
      </c>
      <c r="E661" s="18">
        <v>84</v>
      </c>
      <c r="F661" s="18">
        <v>4</v>
      </c>
      <c r="G661" s="18">
        <v>2</v>
      </c>
      <c r="H661" s="18">
        <v>10</v>
      </c>
      <c r="I661" s="18" t="s">
        <v>54</v>
      </c>
      <c r="J661" s="18" t="s">
        <v>54</v>
      </c>
      <c r="K661" s="18" t="s">
        <v>54</v>
      </c>
      <c r="L661" s="18" t="s">
        <v>54</v>
      </c>
      <c r="M661" s="18" t="s">
        <v>54</v>
      </c>
      <c r="N661" s="60">
        <v>-99</v>
      </c>
      <c r="O661" s="60">
        <v>-99</v>
      </c>
      <c r="P661" s="60">
        <v>-99</v>
      </c>
      <c r="Q661" s="60">
        <v>-99</v>
      </c>
      <c r="R661" s="60">
        <v>-99</v>
      </c>
    </row>
    <row r="662" spans="1:18" ht="14.25" customHeight="1" x14ac:dyDescent="0.2">
      <c r="A662" s="18" t="s">
        <v>3675</v>
      </c>
      <c r="B662" s="18">
        <v>1108</v>
      </c>
      <c r="C662" s="18">
        <v>1</v>
      </c>
      <c r="D662" s="18">
        <v>21.8</v>
      </c>
      <c r="E662" s="18">
        <v>84</v>
      </c>
      <c r="F662" s="18">
        <v>1</v>
      </c>
      <c r="G662" s="18">
        <v>8</v>
      </c>
      <c r="H662" s="18">
        <v>2</v>
      </c>
      <c r="I662" s="18" t="s">
        <v>3668</v>
      </c>
      <c r="J662" s="18" t="s">
        <v>5323</v>
      </c>
      <c r="K662" s="18" t="s">
        <v>5324</v>
      </c>
      <c r="L662" s="18" t="s">
        <v>5325</v>
      </c>
      <c r="M662" s="18" t="s">
        <v>5326</v>
      </c>
      <c r="N662" s="60">
        <v>-99</v>
      </c>
      <c r="O662" s="60">
        <v>-99</v>
      </c>
      <c r="P662" s="60">
        <v>-99</v>
      </c>
      <c r="Q662" s="60">
        <v>-99</v>
      </c>
      <c r="R662" s="60">
        <v>-99</v>
      </c>
    </row>
    <row r="663" spans="1:18" ht="14.25" customHeight="1" x14ac:dyDescent="0.2">
      <c r="A663" s="18" t="s">
        <v>3678</v>
      </c>
      <c r="B663" s="18">
        <v>210</v>
      </c>
      <c r="C663" s="18">
        <v>1</v>
      </c>
      <c r="D663" s="18">
        <v>24.969863013698632</v>
      </c>
      <c r="E663" s="18">
        <v>84</v>
      </c>
      <c r="F663" s="18">
        <v>1</v>
      </c>
      <c r="G663" s="18">
        <v>-99</v>
      </c>
      <c r="H663" s="18">
        <v>10</v>
      </c>
      <c r="I663" s="18" t="s">
        <v>54</v>
      </c>
      <c r="J663" s="18" t="s">
        <v>54</v>
      </c>
      <c r="K663" s="18" t="s">
        <v>54</v>
      </c>
      <c r="L663" s="18" t="s">
        <v>54</v>
      </c>
      <c r="M663" s="18" t="s">
        <v>54</v>
      </c>
      <c r="N663" s="60" t="s">
        <v>173</v>
      </c>
      <c r="O663" s="60" t="s">
        <v>3686</v>
      </c>
      <c r="P663" s="60" t="s">
        <v>534</v>
      </c>
      <c r="Q663" s="60" t="s">
        <v>3689</v>
      </c>
      <c r="R663" s="60" t="s">
        <v>411</v>
      </c>
    </row>
    <row r="664" spans="1:18" ht="14.25" customHeight="1" x14ac:dyDescent="0.2">
      <c r="A664" s="18" t="s">
        <v>3683</v>
      </c>
      <c r="B664" s="18">
        <v>1960</v>
      </c>
      <c r="C664" s="18">
        <v>1</v>
      </c>
      <c r="D664" s="18">
        <v>36.978082191780821</v>
      </c>
      <c r="E664" s="18">
        <v>187</v>
      </c>
      <c r="F664" s="18">
        <v>4</v>
      </c>
      <c r="G664" s="18">
        <v>12</v>
      </c>
      <c r="H664" s="18">
        <v>8</v>
      </c>
      <c r="I664" s="18" t="s">
        <v>54</v>
      </c>
      <c r="J664" s="18" t="s">
        <v>54</v>
      </c>
      <c r="K664" s="18" t="s">
        <v>54</v>
      </c>
      <c r="L664" s="18" t="s">
        <v>54</v>
      </c>
      <c r="M664" s="18" t="s">
        <v>54</v>
      </c>
      <c r="N664" s="60">
        <v>2</v>
      </c>
      <c r="O664" s="60">
        <v>-999</v>
      </c>
      <c r="P664" s="60" t="s">
        <v>655</v>
      </c>
      <c r="Q664" s="60" t="s">
        <v>125</v>
      </c>
      <c r="R664" s="60">
        <v>13</v>
      </c>
    </row>
    <row r="665" spans="1:18" ht="14.25" customHeight="1" x14ac:dyDescent="0.2">
      <c r="A665" s="18" t="s">
        <v>3691</v>
      </c>
      <c r="B665" s="18">
        <v>403</v>
      </c>
      <c r="C665" s="18">
        <v>1</v>
      </c>
      <c r="D665" s="18">
        <v>35.405479452054792</v>
      </c>
      <c r="E665" s="18">
        <v>84</v>
      </c>
      <c r="F665" s="18">
        <v>4</v>
      </c>
      <c r="G665" s="18">
        <v>2</v>
      </c>
      <c r="H665" s="18">
        <v>3</v>
      </c>
      <c r="I665" s="18" t="s">
        <v>3684</v>
      </c>
      <c r="J665" s="18" t="s">
        <v>5327</v>
      </c>
      <c r="K665" s="18" t="s">
        <v>5328</v>
      </c>
      <c r="L665" s="18" t="s">
        <v>5329</v>
      </c>
      <c r="M665" s="18" t="s">
        <v>5330</v>
      </c>
      <c r="N665" s="60">
        <v>6</v>
      </c>
      <c r="O665" s="60" t="s">
        <v>460</v>
      </c>
      <c r="P665" s="60" t="s">
        <v>3700</v>
      </c>
      <c r="Q665" s="60" t="s">
        <v>179</v>
      </c>
      <c r="R665" s="60">
        <v>8</v>
      </c>
    </row>
    <row r="666" spans="1:18" ht="14.25" customHeight="1" x14ac:dyDescent="0.2">
      <c r="A666" s="18" t="s">
        <v>3696</v>
      </c>
      <c r="B666" s="18">
        <v>1637</v>
      </c>
      <c r="C666" s="18">
        <v>0</v>
      </c>
      <c r="D666" s="18">
        <v>60.098630136986301</v>
      </c>
      <c r="E666" s="18">
        <v>185</v>
      </c>
      <c r="F666" s="18">
        <v>7</v>
      </c>
      <c r="G666" s="18">
        <v>4</v>
      </c>
      <c r="H666" s="18">
        <v>10</v>
      </c>
      <c r="I666" s="18" t="s">
        <v>3692</v>
      </c>
      <c r="J666" s="18" t="s">
        <v>3693</v>
      </c>
      <c r="K666" s="18" t="s">
        <v>3694</v>
      </c>
      <c r="L666" s="18" t="s">
        <v>3695</v>
      </c>
      <c r="M666" s="18" t="s">
        <v>71</v>
      </c>
      <c r="N666" s="60">
        <v>2</v>
      </c>
      <c r="O666" s="60" t="s">
        <v>795</v>
      </c>
      <c r="P666" s="60">
        <v>2</v>
      </c>
      <c r="Q666" s="60" t="s">
        <v>101</v>
      </c>
      <c r="R666" s="60">
        <v>7</v>
      </c>
    </row>
    <row r="667" spans="1:18" ht="14.25" customHeight="1" x14ac:dyDescent="0.2">
      <c r="A667" s="18" t="s">
        <v>3703</v>
      </c>
      <c r="B667" s="18">
        <v>1308</v>
      </c>
      <c r="C667" s="18">
        <v>1</v>
      </c>
      <c r="D667" s="18">
        <v>21.778082191780822</v>
      </c>
      <c r="E667" s="18">
        <v>31</v>
      </c>
      <c r="F667" s="18">
        <v>4</v>
      </c>
      <c r="G667" s="18">
        <v>2</v>
      </c>
      <c r="H667" s="18">
        <v>3</v>
      </c>
      <c r="I667" s="18" t="s">
        <v>3697</v>
      </c>
      <c r="J667" s="18" t="s">
        <v>3698</v>
      </c>
      <c r="K667" s="18" t="s">
        <v>3699</v>
      </c>
      <c r="L667" s="18" t="s">
        <v>3701</v>
      </c>
      <c r="M667" s="18" t="s">
        <v>3702</v>
      </c>
      <c r="N667" s="60">
        <v>6</v>
      </c>
      <c r="O667" s="60" t="s">
        <v>511</v>
      </c>
      <c r="P667" s="60" t="s">
        <v>356</v>
      </c>
      <c r="Q667" s="60" t="s">
        <v>101</v>
      </c>
      <c r="R667" s="60">
        <v>-99</v>
      </c>
    </row>
    <row r="668" spans="1:18" ht="14.25" customHeight="1" x14ac:dyDescent="0.2">
      <c r="A668" s="18" t="s">
        <v>3709</v>
      </c>
      <c r="B668" s="18">
        <v>929</v>
      </c>
      <c r="C668" s="18">
        <v>0</v>
      </c>
      <c r="D668" s="18">
        <v>36.205479452054796</v>
      </c>
      <c r="E668" s="18">
        <v>84</v>
      </c>
      <c r="F668" s="18">
        <v>5</v>
      </c>
      <c r="G668" s="18">
        <v>3</v>
      </c>
      <c r="H668" s="18">
        <v>3</v>
      </c>
      <c r="I668" s="18" t="s">
        <v>3704</v>
      </c>
      <c r="J668" s="18" t="s">
        <v>5331</v>
      </c>
      <c r="K668" s="18" t="s">
        <v>5332</v>
      </c>
      <c r="L668" s="18" t="s">
        <v>5333</v>
      </c>
      <c r="M668" s="18" t="s">
        <v>3708</v>
      </c>
      <c r="N668" s="60" t="s">
        <v>3715</v>
      </c>
      <c r="O668" s="60" t="s">
        <v>1933</v>
      </c>
      <c r="P668" s="60">
        <v>2</v>
      </c>
      <c r="Q668" s="60">
        <v>-99</v>
      </c>
      <c r="R668" s="60" t="s">
        <v>101</v>
      </c>
    </row>
    <row r="669" spans="1:18" ht="14.25" customHeight="1" x14ac:dyDescent="0.2">
      <c r="A669" s="18" t="s">
        <v>3713</v>
      </c>
      <c r="B669" s="18">
        <v>38</v>
      </c>
      <c r="C669" s="18">
        <v>1</v>
      </c>
      <c r="D669" s="18">
        <v>42.153424657534245</v>
      </c>
      <c r="E669" s="18">
        <v>185</v>
      </c>
      <c r="F669" s="18">
        <v>3</v>
      </c>
      <c r="G669" s="18">
        <v>6</v>
      </c>
      <c r="H669" s="18">
        <v>10</v>
      </c>
      <c r="I669" s="18" t="s">
        <v>2155</v>
      </c>
      <c r="J669" s="18" t="s">
        <v>3710</v>
      </c>
      <c r="K669" s="18" t="s">
        <v>3711</v>
      </c>
      <c r="L669" s="18" t="s">
        <v>3712</v>
      </c>
      <c r="M669" s="18" t="s">
        <v>54</v>
      </c>
      <c r="N669" s="60" t="s">
        <v>737</v>
      </c>
      <c r="O669" s="60" t="s">
        <v>1141</v>
      </c>
      <c r="P669" s="60" t="s">
        <v>655</v>
      </c>
      <c r="Q669" s="60" t="s">
        <v>101</v>
      </c>
      <c r="R669" s="60">
        <v>7</v>
      </c>
    </row>
    <row r="670" spans="1:18" ht="14.25" customHeight="1" x14ac:dyDescent="0.2">
      <c r="A670" s="18" t="s">
        <v>3719</v>
      </c>
      <c r="B670" s="18">
        <v>3034</v>
      </c>
      <c r="C670" s="18">
        <v>1</v>
      </c>
      <c r="D670" s="18">
        <v>32.958904109589</v>
      </c>
      <c r="E670" s="18">
        <v>185</v>
      </c>
      <c r="F670" s="18">
        <v>3</v>
      </c>
      <c r="G670" s="18">
        <v>1</v>
      </c>
      <c r="H670" s="18">
        <v>4</v>
      </c>
      <c r="I670" s="18" t="s">
        <v>3714</v>
      </c>
      <c r="J670" s="18" t="s">
        <v>3716</v>
      </c>
      <c r="K670" s="18" t="s">
        <v>3717</v>
      </c>
      <c r="L670" s="18" t="s">
        <v>54</v>
      </c>
      <c r="M670" s="18" t="s">
        <v>3718</v>
      </c>
      <c r="N670" s="60">
        <v>3</v>
      </c>
      <c r="O670" s="60" t="s">
        <v>3728</v>
      </c>
      <c r="P670" s="60">
        <v>1</v>
      </c>
      <c r="Q670" s="60" t="s">
        <v>101</v>
      </c>
      <c r="R670" s="60">
        <v>6</v>
      </c>
    </row>
    <row r="671" spans="1:18" ht="14.25" customHeight="1" x14ac:dyDescent="0.2">
      <c r="A671" s="18" t="s">
        <v>3725</v>
      </c>
      <c r="B671" s="18">
        <v>1185</v>
      </c>
      <c r="C671" s="18">
        <v>1</v>
      </c>
      <c r="D671" s="18">
        <v>61.109589041095887</v>
      </c>
      <c r="E671" s="18">
        <v>187</v>
      </c>
      <c r="F671" s="18">
        <v>6</v>
      </c>
      <c r="G671" s="18">
        <v>12</v>
      </c>
      <c r="H671" s="18">
        <v>10</v>
      </c>
      <c r="I671" s="18" t="s">
        <v>3720</v>
      </c>
      <c r="J671" s="18" t="s">
        <v>3721</v>
      </c>
      <c r="K671" s="18" t="s">
        <v>3722</v>
      </c>
      <c r="L671" s="18" t="s">
        <v>3723</v>
      </c>
      <c r="M671" s="18" t="s">
        <v>3724</v>
      </c>
      <c r="N671" s="60" t="s">
        <v>179</v>
      </c>
      <c r="O671" s="60" t="s">
        <v>2739</v>
      </c>
      <c r="P671" s="60">
        <v>1</v>
      </c>
      <c r="Q671" s="60" t="s">
        <v>101</v>
      </c>
      <c r="R671" s="60">
        <v>6</v>
      </c>
    </row>
    <row r="672" spans="1:18" ht="14.25" customHeight="1" x14ac:dyDescent="0.2">
      <c r="A672" s="18" t="s">
        <v>3732</v>
      </c>
      <c r="B672" s="18">
        <v>356</v>
      </c>
      <c r="C672" s="18">
        <v>1</v>
      </c>
      <c r="D672" s="18">
        <v>24.13150684931507</v>
      </c>
      <c r="E672" s="18">
        <v>185</v>
      </c>
      <c r="F672" s="18">
        <v>9</v>
      </c>
      <c r="G672" s="18">
        <v>5</v>
      </c>
      <c r="H672" s="18">
        <v>10</v>
      </c>
      <c r="I672" s="18" t="s">
        <v>3726</v>
      </c>
      <c r="J672" s="18" t="s">
        <v>3727</v>
      </c>
      <c r="K672" s="18" t="s">
        <v>3729</v>
      </c>
      <c r="L672" s="18" t="s">
        <v>3730</v>
      </c>
      <c r="M672" s="18" t="s">
        <v>3731</v>
      </c>
      <c r="N672" s="60" t="s">
        <v>101</v>
      </c>
      <c r="O672" s="60" t="s">
        <v>3741</v>
      </c>
      <c r="P672" s="60" t="s">
        <v>3743</v>
      </c>
      <c r="Q672" s="60" t="s">
        <v>101</v>
      </c>
      <c r="R672" s="60" t="s">
        <v>3610</v>
      </c>
    </row>
    <row r="673" spans="1:18" ht="14.25" customHeight="1" x14ac:dyDescent="0.2">
      <c r="A673" s="18" t="s">
        <v>3738</v>
      </c>
      <c r="B673" s="18">
        <v>1621</v>
      </c>
      <c r="C673" s="18">
        <v>1</v>
      </c>
      <c r="D673" s="18">
        <v>26.536986301369861</v>
      </c>
      <c r="E673" s="18">
        <v>185</v>
      </c>
      <c r="F673" s="18">
        <v>3</v>
      </c>
      <c r="G673" s="18">
        <v>2</v>
      </c>
      <c r="H673" s="18">
        <v>3</v>
      </c>
      <c r="I673" s="18" t="s">
        <v>3733</v>
      </c>
      <c r="J673" s="18" t="s">
        <v>3734</v>
      </c>
      <c r="K673" s="18" t="s">
        <v>3735</v>
      </c>
      <c r="L673" s="18" t="s">
        <v>3736</v>
      </c>
      <c r="M673" s="18" t="s">
        <v>3737</v>
      </c>
      <c r="N673" s="60">
        <v>-99</v>
      </c>
      <c r="O673" s="60">
        <v>-99</v>
      </c>
      <c r="P673" s="60">
        <v>-99</v>
      </c>
      <c r="Q673" s="60">
        <v>-99</v>
      </c>
      <c r="R673" s="60">
        <v>-99</v>
      </c>
    </row>
    <row r="674" spans="1:18" ht="14.25" customHeight="1" x14ac:dyDescent="0.2">
      <c r="A674" s="18" t="s">
        <v>3746</v>
      </c>
      <c r="B674" s="18">
        <v>2187</v>
      </c>
      <c r="C674" s="18">
        <v>1</v>
      </c>
      <c r="D674" s="18">
        <v>28.794520547945204</v>
      </c>
      <c r="E674" s="18">
        <v>185</v>
      </c>
      <c r="F674" s="18">
        <v>3</v>
      </c>
      <c r="G674" s="18">
        <v>7</v>
      </c>
      <c r="H674" s="18">
        <v>2</v>
      </c>
      <c r="I674" s="18" t="s">
        <v>3739</v>
      </c>
      <c r="J674" s="18" t="s">
        <v>3740</v>
      </c>
      <c r="K674" s="18" t="s">
        <v>3742</v>
      </c>
      <c r="L674" s="18" t="s">
        <v>3744</v>
      </c>
      <c r="M674" s="18" t="s">
        <v>3745</v>
      </c>
      <c r="N674" s="60" t="s">
        <v>101</v>
      </c>
      <c r="O674" s="60" t="s">
        <v>3750</v>
      </c>
      <c r="P674" s="60">
        <v>-99</v>
      </c>
      <c r="Q674" s="60" t="s">
        <v>101</v>
      </c>
      <c r="R674" s="60">
        <v>6</v>
      </c>
    </row>
    <row r="675" spans="1:18" ht="14.25" customHeight="1" x14ac:dyDescent="0.2">
      <c r="A675" s="18" t="s">
        <v>3747</v>
      </c>
      <c r="B675" s="18">
        <v>1964</v>
      </c>
      <c r="C675" s="18">
        <v>0</v>
      </c>
      <c r="D675" s="18">
        <v>44.441095890410956</v>
      </c>
      <c r="E675" s="18">
        <v>185</v>
      </c>
      <c r="F675" s="18">
        <v>3</v>
      </c>
      <c r="G675" s="18">
        <v>4</v>
      </c>
      <c r="H675" s="18">
        <v>4</v>
      </c>
      <c r="I675" s="18" t="s">
        <v>54</v>
      </c>
      <c r="J675" s="18" t="s">
        <v>54</v>
      </c>
      <c r="K675" s="18" t="s">
        <v>54</v>
      </c>
      <c r="L675" s="18" t="s">
        <v>54</v>
      </c>
      <c r="M675" s="18" t="s">
        <v>54</v>
      </c>
      <c r="N675" s="60" t="s">
        <v>3755</v>
      </c>
      <c r="O675" s="60" t="s">
        <v>3757</v>
      </c>
      <c r="P675" s="60">
        <v>-999</v>
      </c>
      <c r="Q675" s="60">
        <v>7</v>
      </c>
      <c r="R675" s="60">
        <v>13</v>
      </c>
    </row>
    <row r="676" spans="1:18" ht="14.25" customHeight="1" x14ac:dyDescent="0.2">
      <c r="A676" s="18" t="s">
        <v>3753</v>
      </c>
      <c r="B676" s="18">
        <v>1453</v>
      </c>
      <c r="C676" s="18">
        <v>1</v>
      </c>
      <c r="D676" s="18">
        <v>40.821917808219176</v>
      </c>
      <c r="E676" s="18">
        <v>185</v>
      </c>
      <c r="F676" s="18">
        <v>4</v>
      </c>
      <c r="G676" s="18">
        <v>10</v>
      </c>
      <c r="H676" s="18">
        <v>10</v>
      </c>
      <c r="I676" s="18" t="s">
        <v>3748</v>
      </c>
      <c r="J676" s="18" t="s">
        <v>3749</v>
      </c>
      <c r="K676" s="18" t="s">
        <v>54</v>
      </c>
      <c r="L676" s="18" t="s">
        <v>3751</v>
      </c>
      <c r="M676" s="18" t="s">
        <v>3752</v>
      </c>
      <c r="N676" s="60" t="s">
        <v>2072</v>
      </c>
      <c r="O676" s="60">
        <v>2</v>
      </c>
      <c r="P676" s="60">
        <v>2</v>
      </c>
      <c r="Q676" s="60" t="s">
        <v>101</v>
      </c>
      <c r="R676" s="60" t="s">
        <v>101</v>
      </c>
    </row>
    <row r="677" spans="1:18" ht="14.25" customHeight="1" x14ac:dyDescent="0.2">
      <c r="A677" s="18" t="s">
        <v>3761</v>
      </c>
      <c r="B677" s="18">
        <v>414</v>
      </c>
      <c r="C677" s="18">
        <v>1</v>
      </c>
      <c r="D677" s="18">
        <v>27.791780821917808</v>
      </c>
      <c r="E677" s="18">
        <v>67</v>
      </c>
      <c r="F677" s="18">
        <v>3</v>
      </c>
      <c r="G677" s="18">
        <v>1</v>
      </c>
      <c r="H677" s="18">
        <v>3</v>
      </c>
      <c r="I677" s="18" t="s">
        <v>3754</v>
      </c>
      <c r="J677" s="18" t="s">
        <v>5334</v>
      </c>
      <c r="K677" s="18" t="s">
        <v>3758</v>
      </c>
      <c r="L677" s="18" t="s">
        <v>5335</v>
      </c>
      <c r="M677" s="18" t="s">
        <v>5336</v>
      </c>
      <c r="N677" s="60">
        <v>6</v>
      </c>
      <c r="O677" s="60" t="s">
        <v>3769</v>
      </c>
      <c r="P677" s="60" t="s">
        <v>356</v>
      </c>
      <c r="Q677" s="60" t="s">
        <v>649</v>
      </c>
      <c r="R677" s="60">
        <v>2</v>
      </c>
    </row>
    <row r="678" spans="1:18" ht="14.25" customHeight="1" x14ac:dyDescent="0.2">
      <c r="A678" s="18" t="s">
        <v>3766</v>
      </c>
      <c r="B678" s="18">
        <v>172</v>
      </c>
      <c r="C678" s="18">
        <v>1</v>
      </c>
      <c r="D678" s="18">
        <v>19.742465753424657</v>
      </c>
      <c r="E678" s="18">
        <v>84</v>
      </c>
      <c r="F678" s="18">
        <v>1</v>
      </c>
      <c r="G678" s="18">
        <v>6</v>
      </c>
      <c r="H678" s="18">
        <v>11</v>
      </c>
      <c r="I678" s="18" t="s">
        <v>3762</v>
      </c>
      <c r="J678" s="18" t="s">
        <v>3763</v>
      </c>
      <c r="K678" s="18" t="s">
        <v>5337</v>
      </c>
      <c r="L678" s="18" t="s">
        <v>2327</v>
      </c>
      <c r="M678" s="18" t="s">
        <v>3765</v>
      </c>
      <c r="N678" s="60">
        <v>6</v>
      </c>
      <c r="O678" s="60">
        <v>-99</v>
      </c>
      <c r="P678" s="60">
        <v>-99</v>
      </c>
      <c r="Q678" s="60">
        <v>-99</v>
      </c>
      <c r="R678" s="60">
        <v>-99</v>
      </c>
    </row>
    <row r="679" spans="1:18" ht="14.25" customHeight="1" x14ac:dyDescent="0.2">
      <c r="A679" s="18" t="s">
        <v>3773</v>
      </c>
      <c r="B679" s="18">
        <v>3403</v>
      </c>
      <c r="C679" s="18">
        <v>0</v>
      </c>
      <c r="D679" s="18">
        <v>19.487671232876714</v>
      </c>
      <c r="E679" s="18">
        <v>36</v>
      </c>
      <c r="F679" s="18">
        <v>4</v>
      </c>
      <c r="G679" s="18">
        <v>2</v>
      </c>
      <c r="H679" s="18">
        <v>2</v>
      </c>
      <c r="I679" s="18" t="s">
        <v>3767</v>
      </c>
      <c r="J679" s="18" t="s">
        <v>5338</v>
      </c>
      <c r="K679" s="18" t="s">
        <v>5339</v>
      </c>
      <c r="L679" s="18" t="s">
        <v>5340</v>
      </c>
      <c r="M679" s="18" t="s">
        <v>5341</v>
      </c>
      <c r="N679" s="60">
        <v>7</v>
      </c>
      <c r="O679" s="60">
        <v>1</v>
      </c>
      <c r="P679" s="60" t="s">
        <v>1053</v>
      </c>
      <c r="Q679" s="60" t="s">
        <v>101</v>
      </c>
      <c r="R679" s="60">
        <v>13</v>
      </c>
    </row>
    <row r="680" spans="1:18" ht="14.25" customHeight="1" x14ac:dyDescent="0.2">
      <c r="A680" s="18" t="s">
        <v>3774</v>
      </c>
      <c r="B680" s="18">
        <v>2126</v>
      </c>
      <c r="C680" s="18">
        <v>0</v>
      </c>
      <c r="D680" s="18">
        <v>44.339726027397262</v>
      </c>
      <c r="E680" s="18">
        <v>185</v>
      </c>
      <c r="F680" s="18">
        <v>3</v>
      </c>
      <c r="G680" s="18">
        <v>5</v>
      </c>
      <c r="H680" s="18">
        <v>3</v>
      </c>
      <c r="I680" s="18" t="s">
        <v>2155</v>
      </c>
      <c r="J680" s="18" t="s">
        <v>54</v>
      </c>
      <c r="K680" s="18" t="s">
        <v>54</v>
      </c>
      <c r="L680" s="18" t="s">
        <v>54</v>
      </c>
      <c r="M680" s="18" t="s">
        <v>54</v>
      </c>
      <c r="N680" s="60">
        <v>-99</v>
      </c>
      <c r="O680" s="60"/>
      <c r="P680" s="60">
        <v>-99</v>
      </c>
      <c r="Q680" s="60" t="s">
        <v>101</v>
      </c>
      <c r="R680" s="60">
        <v>-99</v>
      </c>
    </row>
    <row r="681" spans="1:18" ht="14.25" customHeight="1" x14ac:dyDescent="0.2">
      <c r="A681" s="18" t="s">
        <v>3780</v>
      </c>
      <c r="B681" s="18">
        <v>1094</v>
      </c>
      <c r="C681" s="18">
        <v>1</v>
      </c>
      <c r="D681" s="18">
        <v>40.043835616438358</v>
      </c>
      <c r="E681" s="18">
        <v>83</v>
      </c>
      <c r="F681" s="18">
        <v>4</v>
      </c>
      <c r="G681" s="18">
        <v>-99</v>
      </c>
      <c r="H681" s="18">
        <v>8</v>
      </c>
      <c r="I681" s="18" t="s">
        <v>3775</v>
      </c>
      <c r="J681" s="18" t="s">
        <v>3776</v>
      </c>
      <c r="K681" s="18" t="s">
        <v>3777</v>
      </c>
      <c r="L681" s="18" t="s">
        <v>3778</v>
      </c>
      <c r="M681" s="18" t="s">
        <v>3779</v>
      </c>
      <c r="N681" s="60">
        <v>-99</v>
      </c>
      <c r="O681" s="60" t="s">
        <v>3785</v>
      </c>
      <c r="P681" s="60" t="s">
        <v>3787</v>
      </c>
      <c r="Q681" s="60" t="s">
        <v>295</v>
      </c>
      <c r="R681" s="60" t="s">
        <v>101</v>
      </c>
    </row>
    <row r="682" spans="1:18" ht="14.25" customHeight="1" x14ac:dyDescent="0.2">
      <c r="A682" s="18" t="s">
        <v>3783</v>
      </c>
      <c r="B682" s="18">
        <v>1289</v>
      </c>
      <c r="C682" s="18">
        <v>0</v>
      </c>
      <c r="D682" s="18">
        <v>38.035616438356165</v>
      </c>
      <c r="E682" s="18">
        <v>185</v>
      </c>
      <c r="F682" s="18">
        <v>4</v>
      </c>
      <c r="G682" s="18">
        <v>7</v>
      </c>
      <c r="H682" s="18">
        <v>3</v>
      </c>
      <c r="I682" s="18" t="s">
        <v>54</v>
      </c>
      <c r="J682" s="18" t="s">
        <v>3781</v>
      </c>
      <c r="K682" s="18" t="s">
        <v>54</v>
      </c>
      <c r="L682" s="18" t="s">
        <v>3782</v>
      </c>
      <c r="M682" s="18" t="s">
        <v>54</v>
      </c>
      <c r="N682" s="60">
        <v>2</v>
      </c>
      <c r="O682" s="60">
        <v>2</v>
      </c>
      <c r="P682" s="60">
        <v>2</v>
      </c>
      <c r="Q682" s="60" t="s">
        <v>80</v>
      </c>
      <c r="R682" s="60" t="s">
        <v>3632</v>
      </c>
    </row>
    <row r="683" spans="1:18" ht="14.25" customHeight="1" x14ac:dyDescent="0.2">
      <c r="A683" s="18" t="s">
        <v>3790</v>
      </c>
      <c r="B683" s="18">
        <v>31</v>
      </c>
      <c r="C683" s="18">
        <v>1</v>
      </c>
      <c r="D683" s="18">
        <v>36.005479452054793</v>
      </c>
      <c r="E683" s="18">
        <v>168</v>
      </c>
      <c r="F683" s="18">
        <v>4</v>
      </c>
      <c r="G683" s="18">
        <v>11</v>
      </c>
      <c r="H683" s="18">
        <v>2</v>
      </c>
      <c r="I683" s="18" t="s">
        <v>54</v>
      </c>
      <c r="J683" s="18" t="s">
        <v>3784</v>
      </c>
      <c r="K683" s="18" t="s">
        <v>3786</v>
      </c>
      <c r="L683" s="18" t="s">
        <v>3788</v>
      </c>
      <c r="M683" s="18" t="s">
        <v>3789</v>
      </c>
      <c r="N683" s="60">
        <v>-999</v>
      </c>
      <c r="O683" s="60">
        <v>-99</v>
      </c>
      <c r="P683" s="60">
        <v>-99</v>
      </c>
      <c r="Q683" s="60">
        <v>-99</v>
      </c>
      <c r="R683" s="60">
        <v>-99</v>
      </c>
    </row>
    <row r="684" spans="1:18" ht="14.25" customHeight="1" x14ac:dyDescent="0.2">
      <c r="A684" s="18" t="s">
        <v>3796</v>
      </c>
      <c r="B684" s="18">
        <v>1880</v>
      </c>
      <c r="C684" s="18">
        <v>1</v>
      </c>
      <c r="D684" s="18">
        <v>21.068493150684933</v>
      </c>
      <c r="E684" s="18">
        <v>185</v>
      </c>
      <c r="F684" s="18">
        <v>2</v>
      </c>
      <c r="G684" s="18">
        <v>1</v>
      </c>
      <c r="H684" s="18">
        <v>1</v>
      </c>
      <c r="I684" s="18" t="s">
        <v>3791</v>
      </c>
      <c r="J684" s="18" t="s">
        <v>3792</v>
      </c>
      <c r="K684" s="18" t="s">
        <v>3793</v>
      </c>
      <c r="L684" s="18" t="s">
        <v>3794</v>
      </c>
      <c r="M684" s="18" t="s">
        <v>3795</v>
      </c>
      <c r="N684" s="60" t="s">
        <v>133</v>
      </c>
      <c r="O684" s="60" t="s">
        <v>534</v>
      </c>
      <c r="P684" s="60">
        <v>2</v>
      </c>
      <c r="Q684" s="60" t="s">
        <v>80</v>
      </c>
      <c r="R684" s="60" t="s">
        <v>125</v>
      </c>
    </row>
    <row r="685" spans="1:18" ht="14.25" customHeight="1" x14ac:dyDescent="0.2">
      <c r="A685" s="18" t="s">
        <v>3797</v>
      </c>
      <c r="B685" s="18">
        <v>1106</v>
      </c>
      <c r="C685" s="18">
        <v>1</v>
      </c>
      <c r="D685" s="18">
        <v>26.964383561643835</v>
      </c>
      <c r="E685" s="18">
        <v>187</v>
      </c>
      <c r="F685" s="18">
        <v>3</v>
      </c>
      <c r="G685" s="18">
        <v>2</v>
      </c>
      <c r="H685" s="18">
        <v>3</v>
      </c>
      <c r="N685" s="60">
        <v>-99</v>
      </c>
      <c r="O685" s="60" t="s">
        <v>196</v>
      </c>
      <c r="P685" s="60">
        <v>2</v>
      </c>
      <c r="Q685" s="60">
        <v>-999</v>
      </c>
      <c r="R685" s="60">
        <v>6</v>
      </c>
    </row>
    <row r="686" spans="1:18" ht="14.25" customHeight="1" x14ac:dyDescent="0.2">
      <c r="A686" s="18" t="s">
        <v>3803</v>
      </c>
      <c r="B686" s="18">
        <v>343</v>
      </c>
      <c r="C686" s="18">
        <v>1</v>
      </c>
      <c r="D686" s="18">
        <v>23.276712328767122</v>
      </c>
      <c r="E686" s="18">
        <v>185</v>
      </c>
      <c r="F686" s="18">
        <v>6</v>
      </c>
      <c r="G686" s="18">
        <v>1</v>
      </c>
      <c r="H686" s="18">
        <v>3</v>
      </c>
      <c r="I686" s="18" t="s">
        <v>3798</v>
      </c>
      <c r="J686" s="18" t="s">
        <v>3799</v>
      </c>
      <c r="K686" s="18" t="s">
        <v>3800</v>
      </c>
      <c r="L686" s="18" t="s">
        <v>3801</v>
      </c>
      <c r="M686" s="18" t="s">
        <v>3802</v>
      </c>
      <c r="N686" s="60" t="s">
        <v>3809</v>
      </c>
      <c r="O686" s="60" t="s">
        <v>3811</v>
      </c>
      <c r="P686" s="60" t="s">
        <v>1540</v>
      </c>
      <c r="Q686" s="60" t="s">
        <v>80</v>
      </c>
      <c r="R686" s="60" t="s">
        <v>600</v>
      </c>
    </row>
    <row r="687" spans="1:18" ht="14.25" customHeight="1" x14ac:dyDescent="0.2">
      <c r="A687" s="18" t="s">
        <v>3807</v>
      </c>
      <c r="B687" s="18">
        <v>1316</v>
      </c>
      <c r="C687" s="18">
        <v>0</v>
      </c>
      <c r="D687" s="18">
        <v>43.446575342465756</v>
      </c>
      <c r="E687" s="18">
        <v>84</v>
      </c>
      <c r="F687" s="18">
        <v>4</v>
      </c>
      <c r="G687" s="18">
        <v>2</v>
      </c>
      <c r="H687" s="18">
        <v>3</v>
      </c>
      <c r="I687" s="18" t="s">
        <v>54</v>
      </c>
      <c r="J687" s="18" t="s">
        <v>5342</v>
      </c>
      <c r="K687" s="18" t="s">
        <v>5343</v>
      </c>
      <c r="L687" s="18" t="s">
        <v>5344</v>
      </c>
      <c r="M687" s="18" t="s">
        <v>1485</v>
      </c>
      <c r="N687" s="60" t="s">
        <v>125</v>
      </c>
      <c r="O687" s="60">
        <v>-99</v>
      </c>
      <c r="P687" s="60">
        <v>-99</v>
      </c>
      <c r="Q687" s="60">
        <v>-99</v>
      </c>
      <c r="R687" s="60">
        <v>-99</v>
      </c>
    </row>
    <row r="688" spans="1:18" ht="14.25" customHeight="1" x14ac:dyDescent="0.2">
      <c r="A688" s="18" t="s">
        <v>3815</v>
      </c>
      <c r="B688" s="18">
        <v>56</v>
      </c>
      <c r="C688" s="18">
        <v>1</v>
      </c>
      <c r="D688" s="18">
        <v>38.936986301369863</v>
      </c>
      <c r="E688" s="18">
        <v>79</v>
      </c>
      <c r="F688" s="18">
        <v>4</v>
      </c>
      <c r="G688" s="18">
        <v>12</v>
      </c>
      <c r="H688" s="18">
        <v>1</v>
      </c>
      <c r="I688" s="18" t="s">
        <v>3808</v>
      </c>
      <c r="J688" s="18" t="s">
        <v>3810</v>
      </c>
      <c r="K688" s="18" t="s">
        <v>3812</v>
      </c>
      <c r="L688" s="18" t="s">
        <v>3813</v>
      </c>
      <c r="M688" s="18" t="s">
        <v>3814</v>
      </c>
      <c r="N688" s="60" t="s">
        <v>70</v>
      </c>
      <c r="O688" s="60" t="s">
        <v>731</v>
      </c>
      <c r="P688" s="60" t="s">
        <v>159</v>
      </c>
      <c r="Q688" s="60" t="s">
        <v>101</v>
      </c>
      <c r="R688" s="60">
        <v>-99</v>
      </c>
    </row>
    <row r="689" spans="1:18" ht="14.25" customHeight="1" x14ac:dyDescent="0.2">
      <c r="A689" s="18" t="s">
        <v>3817</v>
      </c>
      <c r="B689" s="18">
        <v>30</v>
      </c>
      <c r="C689" s="18">
        <v>1</v>
      </c>
      <c r="D689" s="18">
        <v>33.531506849315072</v>
      </c>
      <c r="E689" s="18">
        <v>123</v>
      </c>
      <c r="F689" s="18">
        <v>4</v>
      </c>
      <c r="G689" s="18">
        <v>11</v>
      </c>
      <c r="H689" s="18">
        <v>10</v>
      </c>
      <c r="I689" s="18" t="s">
        <v>3816</v>
      </c>
      <c r="J689" s="18" t="s">
        <v>54</v>
      </c>
      <c r="K689" s="18" t="s">
        <v>54</v>
      </c>
      <c r="L689" s="18" t="s">
        <v>54</v>
      </c>
      <c r="M689" s="18" t="s">
        <v>54</v>
      </c>
      <c r="N689" s="60" t="s">
        <v>70</v>
      </c>
      <c r="O689" s="60" t="s">
        <v>175</v>
      </c>
      <c r="P689" s="60">
        <v>3</v>
      </c>
      <c r="Q689" s="60" t="s">
        <v>152</v>
      </c>
      <c r="R689" s="60" t="s">
        <v>969</v>
      </c>
    </row>
    <row r="690" spans="1:18" ht="14.25" customHeight="1" x14ac:dyDescent="0.2">
      <c r="A690" s="18" t="s">
        <v>3822</v>
      </c>
      <c r="B690" s="18">
        <v>3337</v>
      </c>
      <c r="C690" s="18">
        <v>1</v>
      </c>
      <c r="D690" s="18">
        <v>33.597260273972601</v>
      </c>
      <c r="E690" s="18">
        <v>151</v>
      </c>
      <c r="F690" s="18">
        <v>2</v>
      </c>
      <c r="G690" s="18">
        <v>11</v>
      </c>
      <c r="H690" s="18">
        <v>10</v>
      </c>
      <c r="I690" s="18" t="s">
        <v>3818</v>
      </c>
      <c r="J690" s="18" t="s">
        <v>3819</v>
      </c>
      <c r="K690" s="18" t="s">
        <v>3820</v>
      </c>
      <c r="L690" s="18" t="s">
        <v>3821</v>
      </c>
      <c r="M690" s="18" t="s">
        <v>54</v>
      </c>
      <c r="N690" s="60">
        <v>-99</v>
      </c>
      <c r="O690" s="60">
        <v>-99</v>
      </c>
      <c r="P690" s="60">
        <v>-99</v>
      </c>
      <c r="Q690" s="60">
        <v>-99</v>
      </c>
      <c r="R690" s="60">
        <v>-99</v>
      </c>
    </row>
    <row r="691" spans="1:18" ht="14.25" customHeight="1" x14ac:dyDescent="0.2">
      <c r="A691" s="18" t="s">
        <v>3828</v>
      </c>
      <c r="B691" s="18">
        <v>163</v>
      </c>
      <c r="C691" s="18">
        <v>1</v>
      </c>
      <c r="D691" s="18">
        <v>54.172602739726024</v>
      </c>
      <c r="E691" s="18">
        <v>185</v>
      </c>
      <c r="F691" s="18">
        <v>4</v>
      </c>
      <c r="G691" s="18">
        <v>7</v>
      </c>
      <c r="H691" s="18">
        <v>10</v>
      </c>
      <c r="I691" s="18" t="s">
        <v>3823</v>
      </c>
      <c r="J691" s="18" t="s">
        <v>3824</v>
      </c>
      <c r="K691" s="18" t="s">
        <v>3825</v>
      </c>
      <c r="L691" s="18" t="s">
        <v>3826</v>
      </c>
      <c r="M691" s="18" t="s">
        <v>3827</v>
      </c>
      <c r="N691" s="60" t="s">
        <v>821</v>
      </c>
      <c r="O691" s="60" t="s">
        <v>3832</v>
      </c>
      <c r="P691" s="60" t="s">
        <v>3834</v>
      </c>
      <c r="Q691" s="60" t="s">
        <v>887</v>
      </c>
      <c r="R691" s="60" t="s">
        <v>3837</v>
      </c>
    </row>
    <row r="692" spans="1:18" ht="14.25" customHeight="1" x14ac:dyDescent="0.2">
      <c r="A692" s="18" t="s">
        <v>3829</v>
      </c>
      <c r="B692" s="18">
        <v>1418</v>
      </c>
      <c r="C692" s="18">
        <v>0</v>
      </c>
      <c r="D692" s="18">
        <v>73.334246575342462</v>
      </c>
      <c r="E692" s="18">
        <v>31</v>
      </c>
      <c r="F692" s="18">
        <v>6</v>
      </c>
      <c r="G692" s="18">
        <v>3</v>
      </c>
      <c r="H692" s="18">
        <v>10</v>
      </c>
      <c r="I692" s="18" t="s">
        <v>54</v>
      </c>
      <c r="J692" s="18" t="s">
        <v>54</v>
      </c>
      <c r="K692" s="18" t="s">
        <v>54</v>
      </c>
      <c r="L692" s="18" t="s">
        <v>54</v>
      </c>
      <c r="M692" s="18" t="s">
        <v>54</v>
      </c>
      <c r="N692" s="60" t="s">
        <v>217</v>
      </c>
      <c r="O692" s="60" t="s">
        <v>426</v>
      </c>
      <c r="P692" s="60" t="s">
        <v>493</v>
      </c>
      <c r="Q692" s="60">
        <v>3</v>
      </c>
      <c r="R692" s="60" t="s">
        <v>2566</v>
      </c>
    </row>
    <row r="693" spans="1:18" ht="14.25" customHeight="1" x14ac:dyDescent="0.2">
      <c r="A693" s="18" t="s">
        <v>3838</v>
      </c>
      <c r="B693" s="18">
        <v>1549</v>
      </c>
      <c r="C693" s="18">
        <v>1</v>
      </c>
      <c r="D693" s="18">
        <v>34.221917808219175</v>
      </c>
      <c r="E693" s="18">
        <v>95</v>
      </c>
      <c r="F693" s="18">
        <v>3</v>
      </c>
      <c r="G693" s="18">
        <v>3</v>
      </c>
      <c r="H693" s="18">
        <v>1</v>
      </c>
      <c r="I693" s="18" t="s">
        <v>3830</v>
      </c>
      <c r="J693" s="18" t="s">
        <v>3831</v>
      </c>
      <c r="K693" s="18" t="s">
        <v>3833</v>
      </c>
      <c r="L693" s="18" t="s">
        <v>3835</v>
      </c>
      <c r="M693" s="18" t="s">
        <v>3836</v>
      </c>
      <c r="N693" s="60">
        <v>-99</v>
      </c>
      <c r="O693" s="60">
        <v>-999</v>
      </c>
      <c r="P693" s="60">
        <v>-999</v>
      </c>
      <c r="Q693" s="60">
        <v>-999</v>
      </c>
      <c r="R693" s="60">
        <v>13</v>
      </c>
    </row>
    <row r="694" spans="1:18" ht="14.25" customHeight="1" x14ac:dyDescent="0.2">
      <c r="A694" s="18" t="s">
        <v>3844</v>
      </c>
      <c r="B694" s="18">
        <v>39</v>
      </c>
      <c r="C694" s="18">
        <v>0</v>
      </c>
      <c r="D694" s="18">
        <v>35.268493150684932</v>
      </c>
      <c r="E694" s="18">
        <v>31</v>
      </c>
      <c r="F694" s="18">
        <v>4</v>
      </c>
      <c r="G694" s="18">
        <v>8</v>
      </c>
      <c r="H694" s="18">
        <v>8</v>
      </c>
      <c r="I694" s="18" t="s">
        <v>3839</v>
      </c>
      <c r="J694" s="18" t="s">
        <v>3840</v>
      </c>
      <c r="K694" s="18" t="s">
        <v>3841</v>
      </c>
      <c r="L694" s="18" t="s">
        <v>3842</v>
      </c>
      <c r="M694" s="18" t="s">
        <v>3843</v>
      </c>
      <c r="N694" s="60" t="s">
        <v>1127</v>
      </c>
      <c r="O694" s="60" t="s">
        <v>426</v>
      </c>
      <c r="P694" s="60">
        <v>-99</v>
      </c>
      <c r="Q694" s="60">
        <v>6</v>
      </c>
      <c r="R694" s="60">
        <v>-99</v>
      </c>
    </row>
    <row r="695" spans="1:18" ht="14.25" customHeight="1" x14ac:dyDescent="0.2">
      <c r="A695" s="18" t="s">
        <v>3846</v>
      </c>
      <c r="B695" s="18">
        <v>3347</v>
      </c>
      <c r="C695" s="18">
        <v>0</v>
      </c>
      <c r="D695" s="18">
        <v>23.506849315068493</v>
      </c>
      <c r="E695" s="18">
        <v>185</v>
      </c>
      <c r="F695" s="18">
        <v>4</v>
      </c>
      <c r="G695" s="18">
        <v>5</v>
      </c>
      <c r="H695" s="18">
        <v>10</v>
      </c>
      <c r="I695" s="18" t="s">
        <v>54</v>
      </c>
      <c r="J695" s="18" t="s">
        <v>621</v>
      </c>
      <c r="K695" s="18" t="s">
        <v>242</v>
      </c>
      <c r="L695" s="18" t="s">
        <v>3845</v>
      </c>
      <c r="M695" s="18" t="s">
        <v>71</v>
      </c>
      <c r="N695" s="60" t="s">
        <v>204</v>
      </c>
      <c r="O695" s="60">
        <v>1</v>
      </c>
      <c r="P695" s="60">
        <v>2</v>
      </c>
      <c r="Q695" s="60">
        <v>3</v>
      </c>
      <c r="R695" s="60" t="s">
        <v>125</v>
      </c>
    </row>
    <row r="696" spans="1:18" ht="14.25" customHeight="1" x14ac:dyDescent="0.2">
      <c r="A696" s="18" t="s">
        <v>3850</v>
      </c>
      <c r="B696" s="18">
        <v>1354</v>
      </c>
      <c r="C696" s="18">
        <v>3</v>
      </c>
      <c r="D696" s="18">
        <v>26.005479452054793</v>
      </c>
      <c r="E696" s="18">
        <v>185</v>
      </c>
      <c r="F696" s="18">
        <v>3</v>
      </c>
      <c r="G696" s="18">
        <v>4</v>
      </c>
      <c r="H696" s="18">
        <v>10</v>
      </c>
      <c r="I696" s="18" t="s">
        <v>3847</v>
      </c>
      <c r="J696" s="18" t="s">
        <v>3848</v>
      </c>
      <c r="K696" s="18" t="s">
        <v>54</v>
      </c>
      <c r="L696" s="18" t="s">
        <v>3849</v>
      </c>
      <c r="M696" s="18" t="s">
        <v>54</v>
      </c>
      <c r="N696" s="60">
        <v>-99</v>
      </c>
      <c r="O696" s="60">
        <v>-99</v>
      </c>
      <c r="P696" s="60">
        <v>-99</v>
      </c>
      <c r="Q696" s="60">
        <v>-99</v>
      </c>
      <c r="R696" s="60">
        <v>-99</v>
      </c>
    </row>
    <row r="697" spans="1:18" ht="14.25" customHeight="1" x14ac:dyDescent="0.2">
      <c r="A697" s="18" t="s">
        <v>3856</v>
      </c>
      <c r="B697" s="18">
        <v>180</v>
      </c>
      <c r="C697" s="18">
        <v>1</v>
      </c>
      <c r="D697" s="18">
        <v>41.512328767123286</v>
      </c>
      <c r="E697" s="18">
        <v>-9</v>
      </c>
      <c r="F697" s="18">
        <v>-9</v>
      </c>
      <c r="G697" s="18">
        <v>-9</v>
      </c>
      <c r="H697" s="18">
        <v>-9</v>
      </c>
      <c r="I697" s="18" t="s">
        <v>3851</v>
      </c>
      <c r="J697" s="18" t="s">
        <v>3852</v>
      </c>
      <c r="K697" s="18" t="s">
        <v>3853</v>
      </c>
      <c r="L697" s="18" t="s">
        <v>3854</v>
      </c>
      <c r="M697" s="18" t="s">
        <v>3855</v>
      </c>
      <c r="N697" s="60" t="s">
        <v>3859</v>
      </c>
      <c r="O697" s="60" t="s">
        <v>482</v>
      </c>
      <c r="P697" s="60" t="s">
        <v>3862</v>
      </c>
      <c r="Q697" s="60">
        <v>2</v>
      </c>
      <c r="R697" s="60" t="s">
        <v>3865</v>
      </c>
    </row>
    <row r="698" spans="1:18" ht="14.25" customHeight="1" x14ac:dyDescent="0.2">
      <c r="A698" s="18" t="s">
        <v>3857</v>
      </c>
      <c r="B698" s="18">
        <v>1539</v>
      </c>
      <c r="C698" s="18">
        <v>1</v>
      </c>
      <c r="D698" s="18">
        <v>27.12876712328767</v>
      </c>
      <c r="E698" s="18">
        <v>185</v>
      </c>
      <c r="F698" s="18">
        <v>3</v>
      </c>
      <c r="G698" s="18">
        <v>1</v>
      </c>
      <c r="H698" s="18">
        <v>4</v>
      </c>
      <c r="N698" s="60">
        <v>-999</v>
      </c>
      <c r="O698" s="60">
        <v>1</v>
      </c>
      <c r="P698" s="60">
        <v>2</v>
      </c>
      <c r="Q698" s="60">
        <v>2</v>
      </c>
      <c r="R698" s="60">
        <v>-99</v>
      </c>
    </row>
    <row r="699" spans="1:18" ht="14.25" customHeight="1" x14ac:dyDescent="0.2">
      <c r="A699" s="18" t="s">
        <v>3866</v>
      </c>
      <c r="B699" s="18">
        <v>1917</v>
      </c>
      <c r="C699" s="18">
        <v>1</v>
      </c>
      <c r="D699" s="18">
        <v>37.386301369863013</v>
      </c>
      <c r="E699" s="18">
        <v>-9</v>
      </c>
      <c r="F699" s="18">
        <v>-9</v>
      </c>
      <c r="G699" s="18">
        <v>-9</v>
      </c>
      <c r="H699" s="18">
        <v>-9</v>
      </c>
      <c r="I699" s="18" t="s">
        <v>3858</v>
      </c>
      <c r="J699" s="18" t="s">
        <v>3860</v>
      </c>
      <c r="K699" s="18" t="s">
        <v>3861</v>
      </c>
      <c r="L699" s="18" t="s">
        <v>3863</v>
      </c>
      <c r="M699" s="18" t="s">
        <v>3864</v>
      </c>
      <c r="N699" s="60">
        <v>-999</v>
      </c>
      <c r="O699" s="60" t="s">
        <v>3873</v>
      </c>
      <c r="P699" s="60">
        <v>11</v>
      </c>
      <c r="Q699" s="60" t="s">
        <v>152</v>
      </c>
      <c r="R699" s="60">
        <v>8</v>
      </c>
    </row>
    <row r="700" spans="1:18" ht="14.25" customHeight="1" x14ac:dyDescent="0.2">
      <c r="A700" s="18" t="s">
        <v>3871</v>
      </c>
      <c r="B700" s="18">
        <v>1669</v>
      </c>
      <c r="C700" s="18">
        <v>1</v>
      </c>
      <c r="D700" s="18">
        <v>41.284931506849318</v>
      </c>
      <c r="E700" s="18">
        <v>185</v>
      </c>
      <c r="F700" s="18">
        <v>4</v>
      </c>
      <c r="G700" s="18">
        <v>3</v>
      </c>
      <c r="H700" s="18">
        <v>5</v>
      </c>
      <c r="I700" s="18" t="s">
        <v>3867</v>
      </c>
      <c r="J700" s="18" t="s">
        <v>3868</v>
      </c>
      <c r="K700" s="18" t="s">
        <v>3869</v>
      </c>
      <c r="L700" s="18" t="s">
        <v>3870</v>
      </c>
      <c r="M700" s="18" t="s">
        <v>54</v>
      </c>
      <c r="N700" s="60">
        <v>6</v>
      </c>
      <c r="O700" s="60">
        <v>2</v>
      </c>
      <c r="P700" s="60" t="s">
        <v>2720</v>
      </c>
      <c r="Q700" s="60" t="s">
        <v>101</v>
      </c>
      <c r="R700" s="60" t="s">
        <v>2116</v>
      </c>
    </row>
    <row r="701" spans="1:18" ht="14.25" customHeight="1" x14ac:dyDescent="0.2">
      <c r="A701" s="18" t="s">
        <v>3877</v>
      </c>
      <c r="B701" s="18">
        <v>2187</v>
      </c>
      <c r="C701" s="18">
        <v>1</v>
      </c>
      <c r="D701" s="18">
        <v>28.624657534246577</v>
      </c>
      <c r="E701" s="18">
        <v>185</v>
      </c>
      <c r="F701" s="18">
        <v>3</v>
      </c>
      <c r="G701" s="18">
        <v>7</v>
      </c>
      <c r="H701" s="18">
        <v>2</v>
      </c>
      <c r="I701" s="18" t="s">
        <v>1943</v>
      </c>
      <c r="J701" s="18" t="s">
        <v>3872</v>
      </c>
      <c r="K701" s="18" t="s">
        <v>3874</v>
      </c>
      <c r="L701" s="18" t="s">
        <v>3875</v>
      </c>
      <c r="M701" s="18" t="s">
        <v>3876</v>
      </c>
      <c r="N701" s="60" t="s">
        <v>101</v>
      </c>
      <c r="O701" s="60" t="s">
        <v>356</v>
      </c>
      <c r="P701" s="60">
        <v>-999</v>
      </c>
      <c r="Q701" s="60" t="s">
        <v>101</v>
      </c>
      <c r="R701" s="60">
        <v>6</v>
      </c>
    </row>
    <row r="702" spans="1:18" ht="14.25" customHeight="1" x14ac:dyDescent="0.2">
      <c r="A702" s="18" t="s">
        <v>3883</v>
      </c>
      <c r="B702" s="18">
        <v>1431</v>
      </c>
      <c r="C702" s="18">
        <v>1</v>
      </c>
      <c r="D702" s="18">
        <v>50.454794520547942</v>
      </c>
      <c r="E702" s="18">
        <v>185</v>
      </c>
      <c r="F702" s="18">
        <v>7</v>
      </c>
      <c r="G702" s="18">
        <v>-99</v>
      </c>
      <c r="H702" s="18">
        <v>10</v>
      </c>
      <c r="I702" s="18" t="s">
        <v>3878</v>
      </c>
      <c r="J702" s="18" t="s">
        <v>3879</v>
      </c>
      <c r="K702" s="18" t="s">
        <v>3880</v>
      </c>
      <c r="L702" s="18" t="s">
        <v>3881</v>
      </c>
      <c r="M702" s="18" t="s">
        <v>3882</v>
      </c>
      <c r="N702" s="60">
        <v>-999</v>
      </c>
      <c r="O702" s="60">
        <v>1</v>
      </c>
      <c r="P702" s="60" t="s">
        <v>196</v>
      </c>
      <c r="Q702" s="60" t="s">
        <v>1127</v>
      </c>
      <c r="R702" s="60" t="s">
        <v>101</v>
      </c>
    </row>
    <row r="703" spans="1:18" ht="14.25" customHeight="1" x14ac:dyDescent="0.2">
      <c r="A703" s="18" t="s">
        <v>3888</v>
      </c>
      <c r="B703" s="18">
        <v>20</v>
      </c>
      <c r="C703" s="18">
        <v>1</v>
      </c>
      <c r="D703" s="18">
        <v>49.865753424657534</v>
      </c>
      <c r="E703" s="18">
        <v>187</v>
      </c>
      <c r="F703" s="18">
        <v>3</v>
      </c>
      <c r="G703" s="18">
        <v>4</v>
      </c>
      <c r="H703" s="18">
        <v>3</v>
      </c>
      <c r="I703" s="18" t="s">
        <v>3884</v>
      </c>
      <c r="J703" s="18" t="s">
        <v>3885</v>
      </c>
      <c r="K703" s="18" t="s">
        <v>242</v>
      </c>
      <c r="L703" s="18" t="s">
        <v>3886</v>
      </c>
      <c r="M703" s="18" t="s">
        <v>3887</v>
      </c>
      <c r="N703" s="60" t="s">
        <v>3895</v>
      </c>
      <c r="O703" s="60" t="s">
        <v>3897</v>
      </c>
      <c r="P703" s="60">
        <v>2</v>
      </c>
      <c r="Q703" s="60" t="s">
        <v>199</v>
      </c>
      <c r="R703" s="60">
        <v>8</v>
      </c>
    </row>
    <row r="704" spans="1:18" ht="14.25" customHeight="1" x14ac:dyDescent="0.2">
      <c r="A704" s="18" t="s">
        <v>3893</v>
      </c>
      <c r="B704" s="18">
        <v>910</v>
      </c>
      <c r="C704" s="18">
        <v>1</v>
      </c>
      <c r="D704" s="18">
        <v>35.169863013698631</v>
      </c>
      <c r="E704" s="18">
        <v>185</v>
      </c>
      <c r="F704" s="18">
        <v>4</v>
      </c>
      <c r="G704" s="18">
        <v>12</v>
      </c>
      <c r="H704" s="18">
        <v>3</v>
      </c>
      <c r="I704" s="18" t="s">
        <v>123</v>
      </c>
      <c r="J704" s="18" t="s">
        <v>3889</v>
      </c>
      <c r="K704" s="18" t="s">
        <v>3890</v>
      </c>
      <c r="L704" s="18" t="s">
        <v>3891</v>
      </c>
      <c r="M704" s="18" t="s">
        <v>3892</v>
      </c>
      <c r="N704" s="60">
        <v>-999</v>
      </c>
      <c r="O704" s="60" t="s">
        <v>204</v>
      </c>
      <c r="P704" s="60" t="s">
        <v>3904</v>
      </c>
      <c r="Q704" s="60" t="s">
        <v>1127</v>
      </c>
      <c r="R704" s="60" t="s">
        <v>787</v>
      </c>
    </row>
    <row r="705" spans="1:18" ht="14.25" customHeight="1" x14ac:dyDescent="0.2">
      <c r="A705" s="18" t="s">
        <v>3901</v>
      </c>
      <c r="B705" s="18">
        <v>670</v>
      </c>
      <c r="C705" s="18">
        <v>1</v>
      </c>
      <c r="D705" s="18">
        <v>21.975342465753425</v>
      </c>
      <c r="E705" s="18">
        <v>84</v>
      </c>
      <c r="F705" s="18">
        <v>1</v>
      </c>
      <c r="G705" s="18">
        <v>8</v>
      </c>
      <c r="H705" s="18">
        <v>3</v>
      </c>
      <c r="I705" s="18" t="s">
        <v>3894</v>
      </c>
      <c r="J705" s="18" t="s">
        <v>5345</v>
      </c>
      <c r="K705" s="18" t="s">
        <v>5346</v>
      </c>
      <c r="L705" s="18" t="s">
        <v>5347</v>
      </c>
      <c r="M705" s="18" t="s">
        <v>3900</v>
      </c>
      <c r="N705" s="60">
        <v>10</v>
      </c>
      <c r="O705" s="60" t="s">
        <v>125</v>
      </c>
      <c r="P705" s="60">
        <v>2</v>
      </c>
      <c r="Q705" s="60" t="s">
        <v>70</v>
      </c>
      <c r="R705" s="60">
        <v>8</v>
      </c>
    </row>
    <row r="706" spans="1:18" ht="14.25" customHeight="1" x14ac:dyDescent="0.2">
      <c r="A706" s="18" t="s">
        <v>3907</v>
      </c>
      <c r="B706" s="18">
        <v>1790</v>
      </c>
      <c r="C706" s="18">
        <v>0</v>
      </c>
      <c r="D706" s="18">
        <v>30.712328767123289</v>
      </c>
      <c r="E706" s="18">
        <v>185</v>
      </c>
      <c r="F706" s="18">
        <v>3</v>
      </c>
      <c r="G706" s="18">
        <v>2</v>
      </c>
      <c r="H706" s="18">
        <v>2</v>
      </c>
      <c r="I706" s="18" t="s">
        <v>2015</v>
      </c>
      <c r="J706" s="18" t="s">
        <v>3902</v>
      </c>
      <c r="K706" s="18" t="s">
        <v>3903</v>
      </c>
      <c r="L706" s="18" t="s">
        <v>3905</v>
      </c>
      <c r="M706" s="18" t="s">
        <v>3906</v>
      </c>
      <c r="N706" s="60">
        <v>-99</v>
      </c>
      <c r="O706" s="60">
        <v>-99</v>
      </c>
      <c r="P706" s="60">
        <v>-99</v>
      </c>
      <c r="Q706" s="60">
        <v>-99</v>
      </c>
      <c r="R706" s="60">
        <v>-99</v>
      </c>
    </row>
    <row r="707" spans="1:18" ht="14.25" customHeight="1" x14ac:dyDescent="0.2">
      <c r="A707" s="18" t="s">
        <v>3913</v>
      </c>
      <c r="B707" s="18">
        <v>1971</v>
      </c>
      <c r="C707" s="18">
        <v>1</v>
      </c>
      <c r="D707" s="18">
        <v>53.123287671232873</v>
      </c>
      <c r="E707" s="18">
        <v>185</v>
      </c>
      <c r="F707" s="18">
        <v>4</v>
      </c>
      <c r="G707" s="18">
        <v>3</v>
      </c>
      <c r="H707" s="18">
        <v>10</v>
      </c>
      <c r="I707" s="18" t="s">
        <v>3908</v>
      </c>
      <c r="J707" s="18" t="s">
        <v>3909</v>
      </c>
      <c r="K707" s="18" t="s">
        <v>3910</v>
      </c>
      <c r="L707" s="18" t="s">
        <v>3911</v>
      </c>
      <c r="M707" s="18" t="s">
        <v>3912</v>
      </c>
      <c r="N707" s="60">
        <v>-999</v>
      </c>
      <c r="O707" s="60">
        <v>-99</v>
      </c>
      <c r="P707" s="60">
        <v>-99</v>
      </c>
      <c r="Q707" s="60">
        <v>-99</v>
      </c>
      <c r="R707" s="60">
        <v>-99</v>
      </c>
    </row>
    <row r="708" spans="1:18" ht="14.25" customHeight="1" x14ac:dyDescent="0.2">
      <c r="A708" s="18" t="s">
        <v>3914</v>
      </c>
      <c r="B708" s="18">
        <v>917</v>
      </c>
      <c r="C708" s="18">
        <v>0</v>
      </c>
      <c r="D708" s="18">
        <v>39.389041095890413</v>
      </c>
      <c r="E708" s="18">
        <v>101</v>
      </c>
      <c r="F708" s="18">
        <v>4</v>
      </c>
      <c r="G708" s="18">
        <v>7</v>
      </c>
      <c r="H708" s="18">
        <v>8</v>
      </c>
      <c r="I708" s="18" t="s">
        <v>54</v>
      </c>
      <c r="J708" s="18" t="s">
        <v>54</v>
      </c>
      <c r="K708" s="18" t="s">
        <v>54</v>
      </c>
      <c r="L708" s="18" t="s">
        <v>54</v>
      </c>
      <c r="M708" s="18" t="s">
        <v>54</v>
      </c>
      <c r="N708" s="60" t="s">
        <v>159</v>
      </c>
      <c r="O708" s="60" t="s">
        <v>125</v>
      </c>
      <c r="P708" s="60">
        <v>-999</v>
      </c>
      <c r="Q708" s="60" t="s">
        <v>2235</v>
      </c>
      <c r="R708" s="60">
        <v>13</v>
      </c>
    </row>
    <row r="709" spans="1:18" ht="14.25" customHeight="1" x14ac:dyDescent="0.2">
      <c r="A709" s="18" t="s">
        <v>3915</v>
      </c>
      <c r="B709" s="18">
        <v>1520</v>
      </c>
      <c r="C709" s="18">
        <v>0</v>
      </c>
      <c r="D709" s="18">
        <v>34.739726027397261</v>
      </c>
      <c r="E709" s="18">
        <v>9</v>
      </c>
      <c r="F709" s="18">
        <v>5</v>
      </c>
      <c r="G709" s="18">
        <v>11</v>
      </c>
      <c r="H709" s="18">
        <v>10</v>
      </c>
      <c r="I709" s="18" t="s">
        <v>185</v>
      </c>
      <c r="J709" s="18" t="s">
        <v>54</v>
      </c>
      <c r="K709" s="18" t="s">
        <v>54</v>
      </c>
      <c r="L709" s="18" t="s">
        <v>54</v>
      </c>
      <c r="M709" s="18" t="s">
        <v>54</v>
      </c>
      <c r="N709" s="60">
        <v>-99</v>
      </c>
      <c r="O709" s="60" t="s">
        <v>511</v>
      </c>
      <c r="P709" s="60">
        <v>2</v>
      </c>
      <c r="Q709" s="60" t="s">
        <v>80</v>
      </c>
      <c r="R709" s="60">
        <v>1</v>
      </c>
    </row>
    <row r="710" spans="1:18" ht="14.25" customHeight="1" x14ac:dyDescent="0.2">
      <c r="A710" s="18" t="s">
        <v>3919</v>
      </c>
      <c r="B710" s="18">
        <v>159</v>
      </c>
      <c r="C710" s="18">
        <v>1</v>
      </c>
      <c r="D710" s="18">
        <v>25.098630136986301</v>
      </c>
      <c r="E710" s="18">
        <v>156</v>
      </c>
      <c r="F710" s="18">
        <v>4</v>
      </c>
      <c r="G710" s="18">
        <v>8</v>
      </c>
      <c r="H710" s="18">
        <v>10</v>
      </c>
      <c r="I710" s="18" t="s">
        <v>3916</v>
      </c>
      <c r="J710" s="18" t="s">
        <v>3917</v>
      </c>
      <c r="K710" s="18" t="s">
        <v>3170</v>
      </c>
      <c r="L710" s="18" t="s">
        <v>3918</v>
      </c>
      <c r="M710" s="18" t="s">
        <v>3170</v>
      </c>
      <c r="N710" s="60" t="s">
        <v>101</v>
      </c>
      <c r="O710" s="60" t="s">
        <v>511</v>
      </c>
      <c r="P710" s="60">
        <v>2</v>
      </c>
      <c r="Q710" s="60" t="s">
        <v>101</v>
      </c>
      <c r="R710" s="60">
        <v>6</v>
      </c>
    </row>
    <row r="711" spans="1:18" ht="14.25" customHeight="1" x14ac:dyDescent="0.2">
      <c r="A711" s="18" t="s">
        <v>3924</v>
      </c>
      <c r="B711" s="18">
        <v>1144</v>
      </c>
      <c r="C711" s="18">
        <v>1</v>
      </c>
      <c r="D711" s="18">
        <v>64.939726027397256</v>
      </c>
      <c r="E711" s="18">
        <v>185</v>
      </c>
      <c r="F711" s="18">
        <v>4</v>
      </c>
      <c r="G711" s="18">
        <v>6</v>
      </c>
      <c r="H711" s="18">
        <v>7</v>
      </c>
      <c r="I711" s="18" t="s">
        <v>54</v>
      </c>
      <c r="J711" s="18" t="s">
        <v>3920</v>
      </c>
      <c r="K711" s="18" t="s">
        <v>3921</v>
      </c>
      <c r="L711" s="18" t="s">
        <v>3922</v>
      </c>
      <c r="M711" s="18" t="s">
        <v>3923</v>
      </c>
      <c r="N711" s="60" t="s">
        <v>821</v>
      </c>
      <c r="O711" s="60">
        <v>6</v>
      </c>
      <c r="P711" s="60">
        <v>-999</v>
      </c>
      <c r="Q711" s="60">
        <v>8</v>
      </c>
      <c r="R711" s="60">
        <v>7</v>
      </c>
    </row>
    <row r="712" spans="1:18" ht="14.25" customHeight="1" x14ac:dyDescent="0.2">
      <c r="A712" s="18" t="s">
        <v>3930</v>
      </c>
      <c r="B712" s="18">
        <v>660</v>
      </c>
      <c r="C712" s="18">
        <v>0</v>
      </c>
      <c r="D712" s="18">
        <v>32.273972602739725</v>
      </c>
      <c r="E712" s="18">
        <v>185</v>
      </c>
      <c r="F712" s="18">
        <v>4</v>
      </c>
      <c r="G712" s="18">
        <v>5</v>
      </c>
      <c r="H712" s="18">
        <v>8</v>
      </c>
      <c r="I712" s="18" t="s">
        <v>3925</v>
      </c>
      <c r="J712" s="18" t="s">
        <v>3926</v>
      </c>
      <c r="K712" s="18" t="s">
        <v>3927</v>
      </c>
      <c r="L712" s="18" t="s">
        <v>3928</v>
      </c>
      <c r="M712" s="18" t="s">
        <v>3929</v>
      </c>
      <c r="N712" s="60">
        <v>6</v>
      </c>
      <c r="O712" s="60">
        <v>-999</v>
      </c>
      <c r="P712" s="60">
        <v>-999</v>
      </c>
      <c r="Q712" s="60">
        <v>7</v>
      </c>
      <c r="R712" s="60">
        <v>6</v>
      </c>
    </row>
    <row r="713" spans="1:18" ht="14.25" customHeight="1" x14ac:dyDescent="0.2">
      <c r="A713" s="18" t="s">
        <v>3935</v>
      </c>
      <c r="B713" s="18">
        <v>1717</v>
      </c>
      <c r="C713" s="18">
        <v>1</v>
      </c>
      <c r="D713" s="18">
        <v>31.4986301369863</v>
      </c>
      <c r="E713" s="18">
        <v>37</v>
      </c>
      <c r="F713" s="18">
        <v>4</v>
      </c>
      <c r="G713" s="18">
        <v>3</v>
      </c>
      <c r="H713" s="18">
        <v>1</v>
      </c>
      <c r="I713" s="18" t="s">
        <v>3931</v>
      </c>
      <c r="J713" s="18" t="s">
        <v>3932</v>
      </c>
      <c r="K713" s="18" t="s">
        <v>3170</v>
      </c>
      <c r="L713" s="18" t="s">
        <v>3933</v>
      </c>
      <c r="M713" s="18" t="s">
        <v>3934</v>
      </c>
      <c r="N713" s="60">
        <v>6</v>
      </c>
      <c r="O713" s="60">
        <v>2</v>
      </c>
      <c r="P713" s="60">
        <v>-999</v>
      </c>
      <c r="Q713" s="60" t="s">
        <v>101</v>
      </c>
      <c r="R713" s="60">
        <v>13</v>
      </c>
    </row>
    <row r="714" spans="1:18" ht="14.25" customHeight="1" x14ac:dyDescent="0.2">
      <c r="A714" s="18" t="s">
        <v>3939</v>
      </c>
      <c r="B714" s="18">
        <v>958</v>
      </c>
      <c r="C714" s="18">
        <v>1</v>
      </c>
      <c r="D714" s="18">
        <v>37.769863013698632</v>
      </c>
      <c r="E714" s="18">
        <v>67</v>
      </c>
      <c r="F714" s="18">
        <v>4</v>
      </c>
      <c r="G714" s="18">
        <v>2</v>
      </c>
      <c r="H714" s="18">
        <v>11</v>
      </c>
      <c r="I714" s="18" t="s">
        <v>3936</v>
      </c>
      <c r="J714" s="18" t="s">
        <v>242</v>
      </c>
      <c r="K714" s="18" t="s">
        <v>123</v>
      </c>
      <c r="L714" s="18" t="s">
        <v>5348</v>
      </c>
      <c r="M714" s="18" t="s">
        <v>5349</v>
      </c>
      <c r="N714" s="60" t="s">
        <v>3946</v>
      </c>
      <c r="O714" s="60" t="s">
        <v>511</v>
      </c>
      <c r="P714" s="60">
        <v>2</v>
      </c>
      <c r="Q714" s="60" t="s">
        <v>496</v>
      </c>
      <c r="R714" s="60">
        <v>7</v>
      </c>
    </row>
    <row r="715" spans="1:18" ht="14.25" customHeight="1" x14ac:dyDescent="0.2">
      <c r="A715" s="18" t="s">
        <v>3944</v>
      </c>
      <c r="B715" s="18">
        <v>129</v>
      </c>
      <c r="C715" s="18">
        <v>1</v>
      </c>
      <c r="D715" s="18">
        <v>21.326027397260273</v>
      </c>
      <c r="E715" s="18">
        <v>36</v>
      </c>
      <c r="F715" s="18">
        <v>1</v>
      </c>
      <c r="G715" s="18">
        <v>12</v>
      </c>
      <c r="H715" s="18">
        <v>10</v>
      </c>
      <c r="I715" s="18" t="s">
        <v>3940</v>
      </c>
      <c r="J715" s="18" t="s">
        <v>3941</v>
      </c>
      <c r="K715" s="18" t="s">
        <v>185</v>
      </c>
      <c r="L715" s="18" t="s">
        <v>3942</v>
      </c>
      <c r="M715" s="18" t="s">
        <v>3943</v>
      </c>
      <c r="N715" s="60">
        <v>-999</v>
      </c>
      <c r="O715" s="60">
        <v>-999</v>
      </c>
      <c r="P715" s="60">
        <v>-999</v>
      </c>
      <c r="Q715" s="60">
        <v>-999</v>
      </c>
      <c r="R715" s="60">
        <v>13</v>
      </c>
    </row>
    <row r="716" spans="1:18" ht="14.25" customHeight="1" x14ac:dyDescent="0.2">
      <c r="A716" s="18" t="s">
        <v>3950</v>
      </c>
      <c r="B716" s="18">
        <v>119</v>
      </c>
      <c r="C716" s="18">
        <v>1</v>
      </c>
      <c r="D716" s="18">
        <v>41.473972602739728</v>
      </c>
      <c r="E716" s="18">
        <v>86</v>
      </c>
      <c r="F716" s="18">
        <v>4</v>
      </c>
      <c r="G716" s="18">
        <v>12</v>
      </c>
      <c r="H716" s="18">
        <v>3</v>
      </c>
      <c r="I716" s="18" t="s">
        <v>3945</v>
      </c>
      <c r="J716" s="18" t="s">
        <v>3947</v>
      </c>
      <c r="K716" s="18" t="s">
        <v>3948</v>
      </c>
      <c r="L716" s="18" t="s">
        <v>3949</v>
      </c>
      <c r="M716" s="18" t="s">
        <v>3400</v>
      </c>
      <c r="N716" s="60">
        <v>-99</v>
      </c>
      <c r="O716" s="60">
        <v>-99</v>
      </c>
      <c r="P716" s="60">
        <v>-99</v>
      </c>
      <c r="Q716" s="60">
        <v>-99</v>
      </c>
      <c r="R716" s="60">
        <v>-99</v>
      </c>
    </row>
    <row r="717" spans="1:18" ht="14.25" customHeight="1" x14ac:dyDescent="0.2">
      <c r="A717" s="18" t="s">
        <v>3951</v>
      </c>
      <c r="B717" s="18">
        <v>446</v>
      </c>
      <c r="C717" s="18">
        <v>0</v>
      </c>
      <c r="D717" s="18">
        <v>72.276712328767118</v>
      </c>
      <c r="E717" s="18">
        <v>31</v>
      </c>
      <c r="F717" s="18">
        <v>5</v>
      </c>
      <c r="G717" s="18">
        <v>11</v>
      </c>
      <c r="H717" s="18">
        <v>10</v>
      </c>
      <c r="I717" s="18" t="s">
        <v>546</v>
      </c>
      <c r="J717" s="18" t="s">
        <v>546</v>
      </c>
      <c r="K717" s="18" t="s">
        <v>546</v>
      </c>
      <c r="L717" s="18" t="s">
        <v>546</v>
      </c>
      <c r="M717" s="18" t="s">
        <v>546</v>
      </c>
      <c r="N717" s="60">
        <v>-99</v>
      </c>
      <c r="O717" s="60">
        <v>2</v>
      </c>
      <c r="P717" s="60">
        <v>2</v>
      </c>
      <c r="Q717" s="60" t="s">
        <v>1127</v>
      </c>
      <c r="R717" s="60" t="s">
        <v>3957</v>
      </c>
    </row>
    <row r="718" spans="1:18" ht="14.25" customHeight="1" x14ac:dyDescent="0.2">
      <c r="A718" s="18" t="s">
        <v>3952</v>
      </c>
      <c r="B718" s="18">
        <v>222</v>
      </c>
      <c r="C718" s="18">
        <v>0</v>
      </c>
      <c r="D718" s="18">
        <v>52.978082191780821</v>
      </c>
      <c r="E718" s="18">
        <v>187</v>
      </c>
      <c r="F718" s="18">
        <v>11</v>
      </c>
      <c r="G718" s="18">
        <v>11</v>
      </c>
      <c r="H718" s="18">
        <v>10</v>
      </c>
      <c r="N718" s="60">
        <v>-99</v>
      </c>
      <c r="O718" s="60" t="s">
        <v>534</v>
      </c>
      <c r="P718" s="60">
        <v>2</v>
      </c>
      <c r="Q718" s="60" t="s">
        <v>887</v>
      </c>
      <c r="R718" s="60">
        <v>-99</v>
      </c>
    </row>
    <row r="719" spans="1:18" ht="14.25" customHeight="1" x14ac:dyDescent="0.2">
      <c r="A719" s="18" t="s">
        <v>3958</v>
      </c>
      <c r="B719" s="18">
        <v>2150</v>
      </c>
      <c r="C719" s="18">
        <v>1</v>
      </c>
      <c r="D719" s="18">
        <v>30.863013698630137</v>
      </c>
      <c r="E719" s="18">
        <v>187</v>
      </c>
      <c r="F719" s="18">
        <v>4</v>
      </c>
      <c r="G719" s="18">
        <v>7</v>
      </c>
      <c r="H719" s="18">
        <v>9</v>
      </c>
      <c r="I719" s="18" t="s">
        <v>54</v>
      </c>
      <c r="J719" s="18" t="s">
        <v>3953</v>
      </c>
      <c r="K719" s="18" t="s">
        <v>3954</v>
      </c>
      <c r="L719" s="18" t="s">
        <v>3955</v>
      </c>
      <c r="M719" s="18" t="s">
        <v>3956</v>
      </c>
      <c r="N719" s="60">
        <v>-999</v>
      </c>
      <c r="O719" s="60">
        <v>-999</v>
      </c>
      <c r="P719" s="60">
        <v>2</v>
      </c>
      <c r="Q719" s="60">
        <v>-999</v>
      </c>
      <c r="R719" s="60">
        <v>8</v>
      </c>
    </row>
    <row r="720" spans="1:18" ht="14.25" customHeight="1" x14ac:dyDescent="0.2">
      <c r="A720" s="18" t="s">
        <v>3962</v>
      </c>
      <c r="B720" s="18">
        <v>1610</v>
      </c>
      <c r="C720" s="18">
        <v>1</v>
      </c>
      <c r="D720" s="18">
        <v>29.509589041095889</v>
      </c>
      <c r="E720" s="18">
        <v>31</v>
      </c>
      <c r="F720" s="18">
        <v>3</v>
      </c>
      <c r="G720" s="18">
        <v>5</v>
      </c>
      <c r="H720" s="18">
        <v>3</v>
      </c>
      <c r="I720" s="18" t="s">
        <v>54</v>
      </c>
      <c r="J720" s="18" t="s">
        <v>3959</v>
      </c>
      <c r="K720" s="18" t="s">
        <v>3960</v>
      </c>
      <c r="L720" s="18" t="s">
        <v>3961</v>
      </c>
      <c r="M720" s="18" t="s">
        <v>54</v>
      </c>
      <c r="N720" s="60">
        <v>-99</v>
      </c>
      <c r="O720" s="60">
        <v>-99</v>
      </c>
      <c r="P720" s="60">
        <v>-99</v>
      </c>
      <c r="Q720" s="60">
        <v>-99</v>
      </c>
      <c r="R720" s="60">
        <v>-99</v>
      </c>
    </row>
    <row r="721" spans="1:18" ht="14.25" customHeight="1" x14ac:dyDescent="0.2">
      <c r="A721" s="18" t="s">
        <v>3967</v>
      </c>
      <c r="B721" s="18">
        <v>63</v>
      </c>
      <c r="C721" s="18">
        <v>1</v>
      </c>
      <c r="D721" s="18">
        <v>59.454794520547942</v>
      </c>
      <c r="E721" s="18">
        <v>84</v>
      </c>
      <c r="F721" s="18">
        <v>6</v>
      </c>
      <c r="G721" s="18">
        <v>2</v>
      </c>
      <c r="H721" s="18">
        <v>8</v>
      </c>
      <c r="I721" s="18" t="s">
        <v>187</v>
      </c>
      <c r="J721" s="18" t="s">
        <v>3963</v>
      </c>
      <c r="K721" s="18" t="s">
        <v>5350</v>
      </c>
      <c r="L721" s="18" t="s">
        <v>5351</v>
      </c>
      <c r="M721" s="18" t="s">
        <v>5352</v>
      </c>
      <c r="N721" s="60">
        <v>2</v>
      </c>
      <c r="O721" s="60" t="s">
        <v>125</v>
      </c>
      <c r="P721" s="60">
        <v>2</v>
      </c>
      <c r="Q721" s="60" t="s">
        <v>496</v>
      </c>
      <c r="R721" s="60">
        <v>13</v>
      </c>
    </row>
    <row r="722" spans="1:18" ht="14.25" customHeight="1" x14ac:dyDescent="0.2">
      <c r="A722" s="18" t="s">
        <v>3968</v>
      </c>
      <c r="B722" s="18">
        <v>531</v>
      </c>
      <c r="C722" s="18">
        <v>0</v>
      </c>
      <c r="D722" s="18">
        <v>58.257534246575339</v>
      </c>
      <c r="E722" s="18">
        <v>185</v>
      </c>
      <c r="F722" s="18">
        <v>5</v>
      </c>
      <c r="G722" s="18">
        <v>12</v>
      </c>
      <c r="H722" s="18">
        <v>11</v>
      </c>
      <c r="N722" s="60" t="s">
        <v>101</v>
      </c>
      <c r="O722" s="60" t="s">
        <v>3977</v>
      </c>
      <c r="P722" s="60" t="s">
        <v>534</v>
      </c>
      <c r="Q722" s="60" t="s">
        <v>101</v>
      </c>
      <c r="R722" s="60">
        <v>-99</v>
      </c>
    </row>
    <row r="723" spans="1:18" ht="14.25" customHeight="1" x14ac:dyDescent="0.2">
      <c r="A723" s="18" t="s">
        <v>3974</v>
      </c>
      <c r="B723" s="18">
        <v>3348</v>
      </c>
      <c r="C723" s="18">
        <v>1</v>
      </c>
      <c r="D723" s="18">
        <v>25.246575342465754</v>
      </c>
      <c r="E723" s="18">
        <v>138</v>
      </c>
      <c r="F723" s="18">
        <v>2</v>
      </c>
      <c r="G723" s="18">
        <v>2</v>
      </c>
      <c r="H723" s="18">
        <v>10</v>
      </c>
      <c r="I723" s="18" t="s">
        <v>3969</v>
      </c>
      <c r="J723" s="18" t="s">
        <v>3970</v>
      </c>
      <c r="K723" s="18" t="s">
        <v>3971</v>
      </c>
      <c r="L723" s="18" t="s">
        <v>3972</v>
      </c>
      <c r="M723" s="18" t="s">
        <v>3973</v>
      </c>
      <c r="N723" s="60" t="s">
        <v>3982</v>
      </c>
      <c r="O723" s="60" t="s">
        <v>166</v>
      </c>
      <c r="P723" s="60" t="s">
        <v>534</v>
      </c>
      <c r="Q723" s="60" t="s">
        <v>152</v>
      </c>
      <c r="R723" s="60">
        <v>6</v>
      </c>
    </row>
    <row r="724" spans="1:18" ht="14.25" customHeight="1" x14ac:dyDescent="0.2">
      <c r="A724" s="18" t="s">
        <v>3980</v>
      </c>
      <c r="B724" s="18">
        <v>2119</v>
      </c>
      <c r="C724" s="18">
        <v>1</v>
      </c>
      <c r="D724" s="18">
        <v>27.065753424657533</v>
      </c>
      <c r="E724" s="18">
        <v>185</v>
      </c>
      <c r="F724" s="18">
        <v>3</v>
      </c>
      <c r="G724" s="18">
        <v>4</v>
      </c>
      <c r="H724" s="18">
        <v>10</v>
      </c>
      <c r="I724" s="18" t="s">
        <v>3975</v>
      </c>
      <c r="J724" s="18" t="s">
        <v>3976</v>
      </c>
      <c r="K724" s="18" t="s">
        <v>3978</v>
      </c>
      <c r="L724" s="18" t="s">
        <v>3979</v>
      </c>
      <c r="M724" s="18" t="s">
        <v>54</v>
      </c>
      <c r="N724" s="60" t="s">
        <v>101</v>
      </c>
      <c r="O724" s="60" t="s">
        <v>1141</v>
      </c>
      <c r="P724" s="60" t="s">
        <v>356</v>
      </c>
      <c r="Q724" s="60" t="s">
        <v>80</v>
      </c>
      <c r="R724" s="60">
        <v>8</v>
      </c>
    </row>
    <row r="725" spans="1:18" ht="14.25" customHeight="1" x14ac:dyDescent="0.2">
      <c r="A725" s="18" t="s">
        <v>3987</v>
      </c>
      <c r="B725" s="18">
        <v>743</v>
      </c>
      <c r="C725" s="18">
        <v>1</v>
      </c>
      <c r="D725" s="18">
        <v>27.989041095890411</v>
      </c>
      <c r="E725" s="18">
        <v>84</v>
      </c>
      <c r="F725" s="18">
        <v>11</v>
      </c>
      <c r="G725" s="18">
        <v>2</v>
      </c>
      <c r="H725" s="18">
        <v>9</v>
      </c>
      <c r="I725" s="18" t="s">
        <v>3981</v>
      </c>
      <c r="J725" s="18" t="s">
        <v>5353</v>
      </c>
      <c r="K725" s="18" t="s">
        <v>5354</v>
      </c>
      <c r="L725" s="18" t="s">
        <v>5355</v>
      </c>
      <c r="M725" s="18" t="s">
        <v>5356</v>
      </c>
      <c r="N725" s="60">
        <v>6</v>
      </c>
      <c r="O725" s="60" t="s">
        <v>125</v>
      </c>
      <c r="P725" s="60">
        <v>2</v>
      </c>
      <c r="Q725" s="60" t="s">
        <v>887</v>
      </c>
      <c r="R725" s="60">
        <v>2</v>
      </c>
    </row>
    <row r="726" spans="1:18" ht="14.25" customHeight="1" x14ac:dyDescent="0.2">
      <c r="A726" s="18" t="s">
        <v>3993</v>
      </c>
      <c r="B726" s="18">
        <v>1073</v>
      </c>
      <c r="C726" s="18">
        <v>1</v>
      </c>
      <c r="D726" s="18">
        <v>64.30684931506849</v>
      </c>
      <c r="E726" s="18">
        <v>187</v>
      </c>
      <c r="F726" s="18">
        <v>5</v>
      </c>
      <c r="G726" s="18">
        <v>11</v>
      </c>
      <c r="H726" s="18">
        <v>10</v>
      </c>
      <c r="I726" s="18" t="s">
        <v>3988</v>
      </c>
      <c r="J726" s="18" t="s">
        <v>3989</v>
      </c>
      <c r="K726" s="18" t="s">
        <v>3990</v>
      </c>
      <c r="L726" s="18" t="s">
        <v>3991</v>
      </c>
      <c r="M726" s="18" t="s">
        <v>3992</v>
      </c>
      <c r="N726" s="60" t="s">
        <v>101</v>
      </c>
      <c r="O726" s="60" t="s">
        <v>1248</v>
      </c>
      <c r="P726" s="60" t="s">
        <v>356</v>
      </c>
      <c r="Q726" s="60">
        <v>1</v>
      </c>
      <c r="R726" s="60">
        <v>8</v>
      </c>
    </row>
    <row r="727" spans="1:18" ht="14.25" customHeight="1" x14ac:dyDescent="0.2">
      <c r="A727" s="18" t="s">
        <v>3999</v>
      </c>
      <c r="B727" s="18">
        <v>1065</v>
      </c>
      <c r="C727" s="18">
        <v>1</v>
      </c>
      <c r="D727" s="18">
        <v>60.528767123287672</v>
      </c>
      <c r="E727" s="18">
        <v>9</v>
      </c>
      <c r="F727" s="18">
        <v>4</v>
      </c>
      <c r="G727" s="18">
        <v>12</v>
      </c>
      <c r="H727" s="18">
        <v>10</v>
      </c>
      <c r="I727" s="18" t="s">
        <v>3994</v>
      </c>
      <c r="J727" s="18" t="s">
        <v>3995</v>
      </c>
      <c r="K727" s="18" t="s">
        <v>3996</v>
      </c>
      <c r="L727" s="18" t="s">
        <v>3997</v>
      </c>
      <c r="M727" s="18" t="s">
        <v>3998</v>
      </c>
      <c r="N727" s="60">
        <v>6</v>
      </c>
      <c r="O727" s="60" t="s">
        <v>949</v>
      </c>
      <c r="P727" s="60" t="s">
        <v>356</v>
      </c>
      <c r="Q727" s="60" t="s">
        <v>1127</v>
      </c>
      <c r="R727" s="60">
        <v>13</v>
      </c>
    </row>
    <row r="728" spans="1:18" ht="14.25" customHeight="1" x14ac:dyDescent="0.2">
      <c r="A728" s="18" t="s">
        <v>4005</v>
      </c>
      <c r="B728" s="18">
        <v>1578</v>
      </c>
      <c r="C728" s="18">
        <v>1</v>
      </c>
      <c r="D728" s="18">
        <v>26.608219178082191</v>
      </c>
      <c r="E728" s="18">
        <v>67</v>
      </c>
      <c r="F728" s="18">
        <v>3</v>
      </c>
      <c r="G728" s="18">
        <v>1</v>
      </c>
      <c r="H728" s="18">
        <v>10</v>
      </c>
      <c r="I728" s="18" t="s">
        <v>4000</v>
      </c>
      <c r="J728" s="18" t="s">
        <v>4001</v>
      </c>
      <c r="K728" s="18" t="s">
        <v>4002</v>
      </c>
      <c r="L728" s="18" t="s">
        <v>4003</v>
      </c>
      <c r="M728" s="18" t="s">
        <v>4004</v>
      </c>
      <c r="N728" s="60">
        <v>-99</v>
      </c>
      <c r="O728" s="60">
        <v>-99</v>
      </c>
      <c r="P728" s="60">
        <v>-99</v>
      </c>
      <c r="Q728" s="60">
        <v>-99</v>
      </c>
      <c r="R728" s="60">
        <v>-999</v>
      </c>
    </row>
    <row r="729" spans="1:18" ht="14.25" customHeight="1" x14ac:dyDescent="0.2">
      <c r="A729" s="18" t="s">
        <v>4011</v>
      </c>
      <c r="B729" s="18">
        <v>1466</v>
      </c>
      <c r="C729" s="18">
        <v>1</v>
      </c>
      <c r="D729" s="18">
        <v>57.753424657534246</v>
      </c>
      <c r="E729" s="18">
        <v>187</v>
      </c>
      <c r="F729" s="18">
        <v>4</v>
      </c>
      <c r="G729" s="18">
        <v>12</v>
      </c>
      <c r="H729" s="18">
        <v>10</v>
      </c>
      <c r="I729" s="18" t="s">
        <v>4006</v>
      </c>
      <c r="J729" s="18" t="s">
        <v>4007</v>
      </c>
      <c r="K729" s="18" t="s">
        <v>4008</v>
      </c>
      <c r="L729" s="18" t="s">
        <v>4009</v>
      </c>
      <c r="M729" s="18" t="s">
        <v>4010</v>
      </c>
      <c r="N729" s="60">
        <v>6</v>
      </c>
      <c r="O729" s="60">
        <v>-99</v>
      </c>
      <c r="P729" s="60">
        <v>1</v>
      </c>
      <c r="Q729" s="60" t="s">
        <v>101</v>
      </c>
      <c r="R729" s="60">
        <v>13</v>
      </c>
    </row>
    <row r="730" spans="1:18" ht="14.25" customHeight="1" x14ac:dyDescent="0.2">
      <c r="A730" s="18" t="s">
        <v>4012</v>
      </c>
      <c r="B730" s="18">
        <v>609</v>
      </c>
      <c r="C730" s="18">
        <v>1</v>
      </c>
      <c r="D730" s="18">
        <v>34.161643835616438</v>
      </c>
      <c r="E730" s="18">
        <v>185</v>
      </c>
      <c r="F730" s="18">
        <v>4</v>
      </c>
      <c r="G730" s="18">
        <v>6</v>
      </c>
      <c r="H730" s="18">
        <v>4</v>
      </c>
      <c r="I730" s="18" t="s">
        <v>54</v>
      </c>
      <c r="J730" s="18" t="s">
        <v>54</v>
      </c>
      <c r="K730" s="18" t="s">
        <v>54</v>
      </c>
      <c r="L730" s="18" t="s">
        <v>54</v>
      </c>
      <c r="M730" s="18" t="s">
        <v>54</v>
      </c>
      <c r="N730" s="60">
        <v>-99</v>
      </c>
      <c r="O730" s="60">
        <v>-99</v>
      </c>
      <c r="P730" s="60">
        <v>-99</v>
      </c>
      <c r="Q730" s="60">
        <v>-99</v>
      </c>
      <c r="R730" s="60">
        <v>-99</v>
      </c>
    </row>
    <row r="731" spans="1:18" ht="14.25" customHeight="1" x14ac:dyDescent="0.2">
      <c r="A731" s="18" t="s">
        <v>4017</v>
      </c>
      <c r="B731" s="18">
        <v>1564</v>
      </c>
      <c r="C731" s="18">
        <v>0</v>
      </c>
      <c r="D731" s="18">
        <v>33.934246575342463</v>
      </c>
      <c r="E731" s="18">
        <v>169</v>
      </c>
      <c r="F731" s="18">
        <v>4</v>
      </c>
      <c r="G731" s="18">
        <v>10</v>
      </c>
      <c r="H731" s="18">
        <v>5</v>
      </c>
      <c r="I731" s="18" t="s">
        <v>4013</v>
      </c>
      <c r="J731" s="18" t="s">
        <v>54</v>
      </c>
      <c r="K731" s="18" t="s">
        <v>4014</v>
      </c>
      <c r="L731" s="18" t="s">
        <v>5357</v>
      </c>
      <c r="M731" s="18" t="s">
        <v>4016</v>
      </c>
      <c r="N731" s="60">
        <v>-99</v>
      </c>
      <c r="O731" s="60">
        <v>-99</v>
      </c>
      <c r="P731" s="60">
        <v>-99</v>
      </c>
      <c r="Q731" s="60">
        <v>-99</v>
      </c>
      <c r="R731" s="60">
        <v>-99</v>
      </c>
    </row>
    <row r="732" spans="1:18" ht="14.25" customHeight="1" x14ac:dyDescent="0.2">
      <c r="A732" s="18" t="s">
        <v>4018</v>
      </c>
      <c r="B732" s="18">
        <v>1567</v>
      </c>
      <c r="C732" s="18">
        <v>1</v>
      </c>
      <c r="D732" s="18">
        <v>25.347945205479451</v>
      </c>
      <c r="E732" s="18">
        <v>185</v>
      </c>
      <c r="F732" s="18">
        <v>3</v>
      </c>
      <c r="G732" s="18">
        <v>6</v>
      </c>
      <c r="H732" s="18">
        <v>2</v>
      </c>
      <c r="I732" s="18" t="s">
        <v>54</v>
      </c>
      <c r="J732" s="18" t="s">
        <v>54</v>
      </c>
      <c r="K732" s="18" t="s">
        <v>54</v>
      </c>
      <c r="L732" s="18" t="s">
        <v>54</v>
      </c>
      <c r="M732" s="18" t="s">
        <v>54</v>
      </c>
      <c r="N732" s="60" t="s">
        <v>159</v>
      </c>
      <c r="O732" s="60" t="s">
        <v>4026</v>
      </c>
      <c r="P732" s="60">
        <v>2</v>
      </c>
      <c r="Q732" s="60" t="s">
        <v>4029</v>
      </c>
      <c r="R732" s="60" t="s">
        <v>4031</v>
      </c>
    </row>
    <row r="733" spans="1:18" ht="14.25" customHeight="1" x14ac:dyDescent="0.2">
      <c r="A733" s="18" t="s">
        <v>4023</v>
      </c>
      <c r="B733" s="18">
        <v>1736</v>
      </c>
      <c r="C733" s="18">
        <v>1</v>
      </c>
      <c r="D733" s="18">
        <v>23.186301369863013</v>
      </c>
      <c r="E733" s="18">
        <v>122</v>
      </c>
      <c r="F733" s="18">
        <v>2</v>
      </c>
      <c r="G733" s="18">
        <v>1</v>
      </c>
      <c r="H733" s="18">
        <v>1</v>
      </c>
      <c r="I733" s="18" t="s">
        <v>54</v>
      </c>
      <c r="J733" s="18" t="s">
        <v>54</v>
      </c>
      <c r="K733" s="18" t="s">
        <v>54</v>
      </c>
      <c r="L733" s="18" t="s">
        <v>54</v>
      </c>
      <c r="M733" s="18" t="s">
        <v>54</v>
      </c>
      <c r="N733" s="60" t="s">
        <v>101</v>
      </c>
      <c r="O733" s="60" t="s">
        <v>4035</v>
      </c>
      <c r="P733" s="60">
        <v>-999</v>
      </c>
      <c r="Q733" s="60">
        <v>2</v>
      </c>
      <c r="R733" s="60" t="s">
        <v>101</v>
      </c>
    </row>
    <row r="734" spans="1:18" ht="14.25" customHeight="1" x14ac:dyDescent="0.2">
      <c r="A734" s="18" t="s">
        <v>4032</v>
      </c>
      <c r="B734" s="18">
        <v>3351</v>
      </c>
      <c r="C734" s="18">
        <v>1</v>
      </c>
      <c r="D734" s="18">
        <v>26.257534246575343</v>
      </c>
      <c r="E734" s="18">
        <v>185</v>
      </c>
      <c r="F734" s="18">
        <v>3</v>
      </c>
      <c r="G734" s="18">
        <v>5</v>
      </c>
      <c r="H734" s="18">
        <v>4</v>
      </c>
      <c r="I734" s="18" t="s">
        <v>4024</v>
      </c>
      <c r="J734" s="18" t="s">
        <v>4025</v>
      </c>
      <c r="K734" s="18" t="s">
        <v>4027</v>
      </c>
      <c r="L734" s="18" t="s">
        <v>4028</v>
      </c>
      <c r="M734" s="18" t="s">
        <v>4030</v>
      </c>
      <c r="N734" s="60">
        <v>-99</v>
      </c>
      <c r="O734" s="60">
        <v>-99</v>
      </c>
      <c r="P734" s="60">
        <v>-99</v>
      </c>
      <c r="Q734" s="60">
        <v>-99</v>
      </c>
      <c r="R734" s="60">
        <v>-99</v>
      </c>
    </row>
    <row r="735" spans="1:18" ht="14.25" customHeight="1" x14ac:dyDescent="0.2">
      <c r="A735" s="18" t="s">
        <v>4039</v>
      </c>
      <c r="B735" s="18">
        <v>1580</v>
      </c>
      <c r="C735" s="18">
        <v>0</v>
      </c>
      <c r="D735" s="18">
        <v>24.36986301369863</v>
      </c>
      <c r="E735" s="18">
        <v>185</v>
      </c>
      <c r="F735" s="18">
        <v>3</v>
      </c>
      <c r="G735" s="18">
        <v>2</v>
      </c>
      <c r="H735" s="18">
        <v>10</v>
      </c>
      <c r="I735" s="18" t="s">
        <v>4033</v>
      </c>
      <c r="J735" s="18" t="s">
        <v>4034</v>
      </c>
      <c r="K735" s="18" t="s">
        <v>4036</v>
      </c>
      <c r="L735" s="18" t="s">
        <v>4037</v>
      </c>
      <c r="M735" s="18" t="s">
        <v>4038</v>
      </c>
      <c r="N735" s="60">
        <v>6</v>
      </c>
      <c r="O735" s="60" t="s">
        <v>511</v>
      </c>
      <c r="P735" s="60">
        <v>2</v>
      </c>
      <c r="Q735" s="60" t="s">
        <v>101</v>
      </c>
      <c r="R735" s="60">
        <v>3</v>
      </c>
    </row>
    <row r="736" spans="1:18" ht="14.25" customHeight="1" x14ac:dyDescent="0.2">
      <c r="A736" s="18" t="s">
        <v>4040</v>
      </c>
      <c r="B736" s="18">
        <v>2258</v>
      </c>
      <c r="C736" s="18">
        <v>1</v>
      </c>
      <c r="D736" s="18">
        <v>24.578082191780823</v>
      </c>
      <c r="E736" s="18">
        <v>185</v>
      </c>
      <c r="F736" s="18">
        <v>3</v>
      </c>
      <c r="G736" s="18">
        <v>6</v>
      </c>
      <c r="H736" s="18">
        <v>4</v>
      </c>
      <c r="N736" s="60" t="s">
        <v>231</v>
      </c>
      <c r="O736" s="60" t="s">
        <v>1268</v>
      </c>
      <c r="P736" s="60">
        <v>2</v>
      </c>
      <c r="Q736" s="60">
        <v>2</v>
      </c>
      <c r="R736" s="60">
        <v>13</v>
      </c>
    </row>
    <row r="737" spans="1:18" ht="14.25" customHeight="1" x14ac:dyDescent="0.2">
      <c r="A737" s="18" t="s">
        <v>4046</v>
      </c>
      <c r="B737" s="18">
        <v>48</v>
      </c>
      <c r="C737" s="18">
        <v>0</v>
      </c>
      <c r="D737" s="18">
        <v>35.419178082191777</v>
      </c>
      <c r="E737" s="18">
        <v>187</v>
      </c>
      <c r="F737" s="18">
        <v>4</v>
      </c>
      <c r="G737" s="18">
        <v>7</v>
      </c>
      <c r="H737" s="18">
        <v>7</v>
      </c>
      <c r="I737" s="18" t="s">
        <v>4041</v>
      </c>
      <c r="J737" s="18" t="s">
        <v>4042</v>
      </c>
      <c r="K737" s="18" t="s">
        <v>4043</v>
      </c>
      <c r="L737" s="18" t="s">
        <v>4044</v>
      </c>
      <c r="M737" s="18" t="s">
        <v>4045</v>
      </c>
      <c r="N737" s="60" t="s">
        <v>4054</v>
      </c>
      <c r="O737" s="60" t="s">
        <v>4056</v>
      </c>
      <c r="P737" s="60" t="s">
        <v>655</v>
      </c>
      <c r="Q737" s="60" t="s">
        <v>887</v>
      </c>
      <c r="R737" s="60" t="s">
        <v>411</v>
      </c>
    </row>
    <row r="738" spans="1:18" ht="14.25" customHeight="1" x14ac:dyDescent="0.2">
      <c r="A738" s="18" t="s">
        <v>4052</v>
      </c>
      <c r="B738" s="18">
        <v>1573</v>
      </c>
      <c r="C738" s="18">
        <v>1</v>
      </c>
      <c r="D738" s="18">
        <v>27.789041095890411</v>
      </c>
      <c r="E738" s="18">
        <v>185</v>
      </c>
      <c r="F738" s="18">
        <v>3</v>
      </c>
      <c r="G738" s="18">
        <v>5</v>
      </c>
      <c r="H738" s="18">
        <v>3</v>
      </c>
      <c r="I738" s="18" t="s">
        <v>4047</v>
      </c>
      <c r="J738" s="18" t="s">
        <v>4048</v>
      </c>
      <c r="K738" s="18" t="s">
        <v>4049</v>
      </c>
      <c r="L738" s="18" t="s">
        <v>4050</v>
      </c>
      <c r="M738" s="18" t="s">
        <v>4051</v>
      </c>
      <c r="N738" s="60">
        <v>3</v>
      </c>
      <c r="O738" s="60" t="s">
        <v>4063</v>
      </c>
      <c r="P738" s="60">
        <v>2</v>
      </c>
      <c r="Q738" s="60" t="s">
        <v>101</v>
      </c>
      <c r="R738" s="60">
        <v>7</v>
      </c>
    </row>
    <row r="739" spans="1:18" ht="14.25" customHeight="1" x14ac:dyDescent="0.2">
      <c r="A739" s="18" t="s">
        <v>4060</v>
      </c>
      <c r="B739" s="18">
        <v>138</v>
      </c>
      <c r="C739" s="18">
        <v>1</v>
      </c>
      <c r="D739" s="18">
        <v>47.764383561643832</v>
      </c>
      <c r="E739" s="18">
        <v>187</v>
      </c>
      <c r="F739" s="18">
        <v>4</v>
      </c>
      <c r="G739" s="18">
        <v>12</v>
      </c>
      <c r="H739" s="18">
        <v>10</v>
      </c>
      <c r="I739" s="18" t="s">
        <v>4053</v>
      </c>
      <c r="J739" s="18" t="s">
        <v>4055</v>
      </c>
      <c r="K739" s="18" t="s">
        <v>4057</v>
      </c>
      <c r="L739" s="18" t="s">
        <v>4058</v>
      </c>
      <c r="M739" s="18" t="s">
        <v>4059</v>
      </c>
      <c r="N739" s="60">
        <v>6</v>
      </c>
      <c r="O739" s="60" t="s">
        <v>1403</v>
      </c>
      <c r="P739" s="60">
        <v>-999</v>
      </c>
      <c r="Q739" s="60" t="s">
        <v>101</v>
      </c>
      <c r="R739" s="60">
        <v>2</v>
      </c>
    </row>
    <row r="740" spans="1:18" ht="14.25" customHeight="1" x14ac:dyDescent="0.2">
      <c r="A740" s="18" t="s">
        <v>4067</v>
      </c>
      <c r="B740" s="18">
        <v>1347</v>
      </c>
      <c r="C740" s="18">
        <v>1</v>
      </c>
      <c r="D740" s="18">
        <v>75.298630136986304</v>
      </c>
      <c r="E740" s="18">
        <v>187</v>
      </c>
      <c r="F740" s="18">
        <v>6</v>
      </c>
      <c r="G740" s="18">
        <v>12</v>
      </c>
      <c r="H740" s="18">
        <v>8</v>
      </c>
      <c r="I740" s="18" t="s">
        <v>4061</v>
      </c>
      <c r="J740" s="18" t="s">
        <v>4062</v>
      </c>
      <c r="K740" s="18" t="s">
        <v>4064</v>
      </c>
      <c r="L740" s="18" t="s">
        <v>4065</v>
      </c>
      <c r="M740" s="18" t="s">
        <v>4066</v>
      </c>
      <c r="N740" s="60" t="s">
        <v>1026</v>
      </c>
      <c r="O740" s="60">
        <v>-999</v>
      </c>
      <c r="P740" s="60">
        <v>2</v>
      </c>
      <c r="Q740" s="60" t="s">
        <v>649</v>
      </c>
      <c r="R740" s="60">
        <v>7</v>
      </c>
    </row>
    <row r="741" spans="1:18" ht="14.25" customHeight="1" x14ac:dyDescent="0.2">
      <c r="A741" s="18" t="s">
        <v>4072</v>
      </c>
      <c r="B741" s="18">
        <v>368</v>
      </c>
      <c r="C741" s="18">
        <v>1</v>
      </c>
      <c r="D741" s="18">
        <v>33.221917808219175</v>
      </c>
      <c r="E741" s="18">
        <v>67</v>
      </c>
      <c r="F741" s="18">
        <v>4</v>
      </c>
      <c r="G741" s="18">
        <v>1</v>
      </c>
      <c r="H741" s="18">
        <v>3</v>
      </c>
      <c r="I741" s="18" t="s">
        <v>4068</v>
      </c>
      <c r="J741" s="18" t="s">
        <v>5358</v>
      </c>
      <c r="K741" s="18" t="s">
        <v>2637</v>
      </c>
      <c r="L741" s="18" t="s">
        <v>5359</v>
      </c>
      <c r="M741" s="18" t="s">
        <v>5360</v>
      </c>
      <c r="N741" s="60">
        <v>2</v>
      </c>
      <c r="O741" s="60" t="s">
        <v>4081</v>
      </c>
      <c r="P741" s="60">
        <v>2</v>
      </c>
      <c r="Q741" s="60" t="s">
        <v>179</v>
      </c>
      <c r="R741" s="60" t="s">
        <v>633</v>
      </c>
    </row>
    <row r="742" spans="1:18" ht="14.25" customHeight="1" x14ac:dyDescent="0.2">
      <c r="A742" s="18" t="s">
        <v>4078</v>
      </c>
      <c r="B742" s="18">
        <v>93</v>
      </c>
      <c r="C742" s="18">
        <v>1</v>
      </c>
      <c r="D742" s="18">
        <v>67.61917808219178</v>
      </c>
      <c r="E742" s="18">
        <v>9</v>
      </c>
      <c r="F742" s="18">
        <v>5</v>
      </c>
      <c r="G742" s="18">
        <v>12</v>
      </c>
      <c r="H742" s="18">
        <v>10</v>
      </c>
      <c r="I742" s="18" t="s">
        <v>4073</v>
      </c>
      <c r="J742" s="18" t="s">
        <v>4074</v>
      </c>
      <c r="K742" s="18" t="s">
        <v>4075</v>
      </c>
      <c r="L742" s="18" t="s">
        <v>4076</v>
      </c>
      <c r="M742" s="18" t="s">
        <v>4077</v>
      </c>
      <c r="N742" s="60" t="s">
        <v>59</v>
      </c>
      <c r="O742" s="60" t="s">
        <v>101</v>
      </c>
      <c r="P742" s="60">
        <v>-99</v>
      </c>
      <c r="Q742" s="60">
        <v>10</v>
      </c>
      <c r="R742" s="60">
        <v>8</v>
      </c>
    </row>
    <row r="743" spans="1:18" ht="14.25" customHeight="1" x14ac:dyDescent="0.2">
      <c r="A743" s="18" t="s">
        <v>4085</v>
      </c>
      <c r="B743" s="18">
        <v>1034</v>
      </c>
      <c r="C743" s="18">
        <v>1</v>
      </c>
      <c r="D743" s="18">
        <v>32.265753424657532</v>
      </c>
      <c r="E743" s="18">
        <v>185</v>
      </c>
      <c r="F743" s="18">
        <v>4</v>
      </c>
      <c r="G743" s="18">
        <v>12</v>
      </c>
      <c r="H743" s="18">
        <v>10</v>
      </c>
      <c r="I743" s="18" t="s">
        <v>4079</v>
      </c>
      <c r="J743" s="18" t="s">
        <v>4080</v>
      </c>
      <c r="K743" s="18" t="s">
        <v>4082</v>
      </c>
      <c r="L743" s="18" t="s">
        <v>4083</v>
      </c>
      <c r="M743" s="18" t="s">
        <v>4084</v>
      </c>
      <c r="N743" s="60" t="s">
        <v>4092</v>
      </c>
      <c r="O743" s="60" t="s">
        <v>4094</v>
      </c>
      <c r="P743" s="60" t="s">
        <v>4096</v>
      </c>
      <c r="Q743" s="60" t="s">
        <v>264</v>
      </c>
      <c r="R743" s="60" t="s">
        <v>2641</v>
      </c>
    </row>
    <row r="744" spans="1:18" ht="14.25" customHeight="1" x14ac:dyDescent="0.2">
      <c r="A744" s="18" t="s">
        <v>4090</v>
      </c>
      <c r="B744" s="18">
        <v>1708</v>
      </c>
      <c r="C744" s="18">
        <v>1</v>
      </c>
      <c r="D744" s="18">
        <v>34.358904109589041</v>
      </c>
      <c r="E744" s="18">
        <v>185</v>
      </c>
      <c r="F744" s="18">
        <v>2</v>
      </c>
      <c r="G744" s="18">
        <v>6</v>
      </c>
      <c r="H744" s="18">
        <v>10</v>
      </c>
      <c r="I744" s="18" t="s">
        <v>4086</v>
      </c>
      <c r="J744" s="18" t="s">
        <v>4087</v>
      </c>
      <c r="K744" s="18" t="s">
        <v>54</v>
      </c>
      <c r="L744" s="18" t="s">
        <v>4088</v>
      </c>
      <c r="M744" s="18" t="s">
        <v>4089</v>
      </c>
      <c r="N744" s="60" t="s">
        <v>2598</v>
      </c>
      <c r="O744" s="60" t="s">
        <v>2009</v>
      </c>
      <c r="P744" s="60">
        <v>-99</v>
      </c>
      <c r="Q744" s="60">
        <v>-99</v>
      </c>
      <c r="R744" s="60">
        <v>-99</v>
      </c>
    </row>
    <row r="745" spans="1:18" ht="14.25" customHeight="1" x14ac:dyDescent="0.2">
      <c r="A745" s="18" t="s">
        <v>4099</v>
      </c>
      <c r="B745" s="18">
        <v>383</v>
      </c>
      <c r="C745" s="18">
        <v>1</v>
      </c>
      <c r="D745" s="18">
        <v>22.221917808219178</v>
      </c>
      <c r="E745" s="18">
        <v>185</v>
      </c>
      <c r="F745" s="18">
        <v>1</v>
      </c>
      <c r="G745" s="18">
        <v>8</v>
      </c>
      <c r="H745" s="18">
        <v>4</v>
      </c>
      <c r="I745" s="18" t="s">
        <v>4091</v>
      </c>
      <c r="J745" s="18" t="s">
        <v>4093</v>
      </c>
      <c r="K745" s="18" t="s">
        <v>4095</v>
      </c>
      <c r="L745" s="18" t="s">
        <v>4097</v>
      </c>
      <c r="M745" s="18" t="s">
        <v>4098</v>
      </c>
      <c r="N745" s="60">
        <v>-99</v>
      </c>
      <c r="O745" s="60">
        <v>-99</v>
      </c>
      <c r="P745" s="60">
        <v>-99</v>
      </c>
      <c r="Q745" s="60">
        <v>-99</v>
      </c>
      <c r="R745" s="60">
        <v>-99</v>
      </c>
    </row>
    <row r="746" spans="1:18" ht="14.25" customHeight="1" x14ac:dyDescent="0.2">
      <c r="A746" s="18" t="s">
        <v>4102</v>
      </c>
      <c r="B746" s="18">
        <v>559</v>
      </c>
      <c r="C746" s="18">
        <v>1</v>
      </c>
      <c r="D746" s="18">
        <v>39.753424657534246</v>
      </c>
      <c r="E746" s="18">
        <v>185</v>
      </c>
      <c r="F746" s="18">
        <v>4</v>
      </c>
      <c r="G746" s="18">
        <v>2</v>
      </c>
      <c r="H746" s="18">
        <v>3</v>
      </c>
      <c r="I746" s="18" t="s">
        <v>4100</v>
      </c>
      <c r="J746" s="18" t="s">
        <v>4101</v>
      </c>
      <c r="K746" s="18" t="s">
        <v>54</v>
      </c>
      <c r="L746" s="18" t="s">
        <v>54</v>
      </c>
      <c r="M746" s="18" t="s">
        <v>54</v>
      </c>
      <c r="N746" s="60">
        <v>-99</v>
      </c>
      <c r="O746" s="60">
        <v>-99</v>
      </c>
      <c r="P746" s="60">
        <v>-99</v>
      </c>
      <c r="Q746" s="60">
        <v>-99</v>
      </c>
      <c r="R746" s="60">
        <v>-99</v>
      </c>
    </row>
    <row r="747" spans="1:18" ht="14.25" customHeight="1" x14ac:dyDescent="0.2">
      <c r="A747" s="18" t="s">
        <v>4103</v>
      </c>
      <c r="B747" s="18">
        <v>907</v>
      </c>
      <c r="C747" s="18">
        <v>1</v>
      </c>
      <c r="D747" s="18">
        <v>27.742465753424657</v>
      </c>
      <c r="E747" s="18">
        <v>185</v>
      </c>
      <c r="F747" s="18">
        <v>3</v>
      </c>
      <c r="G747" s="18">
        <v>4</v>
      </c>
      <c r="H747" s="18">
        <v>4</v>
      </c>
      <c r="I747" s="18" t="s">
        <v>54</v>
      </c>
      <c r="J747" s="18" t="s">
        <v>54</v>
      </c>
      <c r="K747" s="18" t="s">
        <v>54</v>
      </c>
      <c r="L747" s="18" t="s">
        <v>54</v>
      </c>
      <c r="M747" s="18" t="s">
        <v>54</v>
      </c>
      <c r="N747" s="60">
        <v>2</v>
      </c>
      <c r="O747" s="60" t="s">
        <v>4107</v>
      </c>
      <c r="P747" s="60" t="s">
        <v>226</v>
      </c>
      <c r="Q747" s="60" t="s">
        <v>4110</v>
      </c>
      <c r="R747" s="60" t="s">
        <v>1197</v>
      </c>
    </row>
    <row r="748" spans="1:18" ht="14.25" customHeight="1" x14ac:dyDescent="0.2">
      <c r="A748" s="18" t="s">
        <v>4104</v>
      </c>
      <c r="B748" s="18">
        <v>235</v>
      </c>
      <c r="C748" s="18">
        <v>1</v>
      </c>
      <c r="D748" s="18">
        <v>53.369863013698627</v>
      </c>
      <c r="E748" s="18">
        <v>61</v>
      </c>
      <c r="F748" s="18">
        <v>4</v>
      </c>
      <c r="G748" s="18">
        <v>9</v>
      </c>
      <c r="H748" s="18">
        <v>3</v>
      </c>
      <c r="N748" s="60">
        <v>-99</v>
      </c>
      <c r="O748" s="60" t="s">
        <v>511</v>
      </c>
      <c r="P748" s="60">
        <v>-99</v>
      </c>
      <c r="Q748" s="60">
        <v>-99</v>
      </c>
      <c r="R748" s="60" t="s">
        <v>969</v>
      </c>
    </row>
    <row r="749" spans="1:18" ht="14.25" customHeight="1" x14ac:dyDescent="0.2">
      <c r="A749" s="18" t="s">
        <v>4112</v>
      </c>
      <c r="B749" s="18">
        <v>3068</v>
      </c>
      <c r="C749" s="18">
        <v>1</v>
      </c>
      <c r="D749" s="18">
        <v>35.528767123287672</v>
      </c>
      <c r="E749" s="18">
        <v>185</v>
      </c>
      <c r="F749" s="18">
        <v>9</v>
      </c>
      <c r="G749" s="18">
        <v>2</v>
      </c>
      <c r="H749" s="18">
        <v>3</v>
      </c>
      <c r="I749" s="18" t="s">
        <v>4105</v>
      </c>
      <c r="J749" s="18" t="s">
        <v>4106</v>
      </c>
      <c r="K749" s="18" t="s">
        <v>4108</v>
      </c>
      <c r="L749" s="18" t="s">
        <v>4109</v>
      </c>
      <c r="M749" s="18" t="s">
        <v>4111</v>
      </c>
      <c r="N749" s="60" t="s">
        <v>4117</v>
      </c>
      <c r="O749" s="60" t="s">
        <v>426</v>
      </c>
      <c r="P749" s="60">
        <v>2</v>
      </c>
      <c r="Q749" s="60" t="s">
        <v>70</v>
      </c>
      <c r="R749" s="60" t="s">
        <v>1423</v>
      </c>
    </row>
    <row r="750" spans="1:18" ht="14.25" customHeight="1" x14ac:dyDescent="0.2">
      <c r="A750" s="18" t="s">
        <v>4115</v>
      </c>
      <c r="B750" s="18">
        <v>427</v>
      </c>
      <c r="C750" s="18">
        <v>1</v>
      </c>
      <c r="D750" s="18">
        <v>34.298630136986304</v>
      </c>
      <c r="E750" s="18">
        <v>9</v>
      </c>
      <c r="F750" s="18">
        <v>5</v>
      </c>
      <c r="G750" s="18">
        <v>12</v>
      </c>
      <c r="H750" s="18">
        <v>4</v>
      </c>
      <c r="I750" s="18" t="s">
        <v>54</v>
      </c>
      <c r="J750" s="18" t="s">
        <v>4113</v>
      </c>
      <c r="K750" s="18" t="s">
        <v>54</v>
      </c>
      <c r="L750" s="18" t="s">
        <v>54</v>
      </c>
      <c r="M750" s="18" t="s">
        <v>4114</v>
      </c>
      <c r="N750" s="60" t="s">
        <v>900</v>
      </c>
      <c r="O750" s="60" t="s">
        <v>646</v>
      </c>
      <c r="P750" s="60" t="s">
        <v>655</v>
      </c>
      <c r="Q750" s="60" t="s">
        <v>4127</v>
      </c>
      <c r="R750" s="60" t="s">
        <v>1360</v>
      </c>
    </row>
    <row r="751" spans="1:18" ht="14.25" customHeight="1" x14ac:dyDescent="0.2">
      <c r="A751" s="18" t="s">
        <v>4122</v>
      </c>
      <c r="B751" s="18">
        <v>1733</v>
      </c>
      <c r="C751" s="18">
        <v>1</v>
      </c>
      <c r="D751" s="18">
        <v>61.210958904109589</v>
      </c>
      <c r="E751" s="18">
        <v>185</v>
      </c>
      <c r="F751" s="18">
        <v>5</v>
      </c>
      <c r="G751" s="18">
        <v>3</v>
      </c>
      <c r="H751" s="18">
        <v>10</v>
      </c>
      <c r="I751" s="18" t="s">
        <v>4116</v>
      </c>
      <c r="J751" s="18" t="s">
        <v>4118</v>
      </c>
      <c r="K751" s="18" t="s">
        <v>4119</v>
      </c>
      <c r="L751" s="18" t="s">
        <v>4120</v>
      </c>
      <c r="M751" s="18" t="s">
        <v>4121</v>
      </c>
      <c r="N751" s="60" t="s">
        <v>787</v>
      </c>
      <c r="O751" s="60" t="s">
        <v>4132</v>
      </c>
      <c r="P751" s="60">
        <v>2</v>
      </c>
      <c r="Q751" s="60" t="s">
        <v>199</v>
      </c>
      <c r="R751" s="60">
        <v>7</v>
      </c>
    </row>
    <row r="752" spans="1:18" ht="14.25" customHeight="1" x14ac:dyDescent="0.2">
      <c r="A752" s="18" t="s">
        <v>4129</v>
      </c>
      <c r="B752" s="18">
        <v>1509</v>
      </c>
      <c r="C752" s="18">
        <v>1</v>
      </c>
      <c r="D752" s="18">
        <v>26.616438356164384</v>
      </c>
      <c r="E752" s="18">
        <v>185</v>
      </c>
      <c r="F752" s="18">
        <v>3</v>
      </c>
      <c r="G752" s="18">
        <v>12</v>
      </c>
      <c r="H752" s="18">
        <v>3</v>
      </c>
      <c r="I752" s="18" t="s">
        <v>4123</v>
      </c>
      <c r="J752" s="18" t="s">
        <v>4124</v>
      </c>
      <c r="K752" s="18" t="s">
        <v>4125</v>
      </c>
      <c r="L752" s="18" t="s">
        <v>4126</v>
      </c>
      <c r="M752" s="18" t="s">
        <v>4128</v>
      </c>
      <c r="N752" s="60" t="s">
        <v>2884</v>
      </c>
      <c r="O752" s="60" t="s">
        <v>301</v>
      </c>
      <c r="P752" s="60" t="s">
        <v>4140</v>
      </c>
      <c r="Q752" s="60" t="s">
        <v>101</v>
      </c>
      <c r="R752" s="60" t="s">
        <v>707</v>
      </c>
    </row>
    <row r="753" spans="1:18" ht="14.25" customHeight="1" x14ac:dyDescent="0.2">
      <c r="A753" s="18" t="s">
        <v>4136</v>
      </c>
      <c r="B753" s="18">
        <v>1274</v>
      </c>
      <c r="C753" s="18">
        <v>1</v>
      </c>
      <c r="D753" s="18">
        <v>39.279452054794518</v>
      </c>
      <c r="E753" s="18">
        <v>187</v>
      </c>
      <c r="F753" s="18">
        <v>4</v>
      </c>
      <c r="G753" s="18">
        <v>10</v>
      </c>
      <c r="H753" s="18">
        <v>10</v>
      </c>
      <c r="I753" s="18" t="s">
        <v>4130</v>
      </c>
      <c r="J753" s="18" t="s">
        <v>4131</v>
      </c>
      <c r="K753" s="18" t="s">
        <v>4133</v>
      </c>
      <c r="L753" s="18" t="s">
        <v>4134</v>
      </c>
      <c r="M753" s="18" t="s">
        <v>4135</v>
      </c>
      <c r="N753" s="60">
        <v>-999</v>
      </c>
      <c r="O753" s="60">
        <v>2</v>
      </c>
      <c r="P753" s="60" t="s">
        <v>117</v>
      </c>
      <c r="Q753" s="60" t="s">
        <v>101</v>
      </c>
      <c r="R753" s="60">
        <v>2</v>
      </c>
    </row>
    <row r="754" spans="1:18" ht="14.25" customHeight="1" x14ac:dyDescent="0.2">
      <c r="A754" s="18" t="s">
        <v>4143</v>
      </c>
      <c r="B754" s="18">
        <v>1758</v>
      </c>
      <c r="C754" s="18">
        <v>1</v>
      </c>
      <c r="D754" s="18">
        <v>27.328767123287673</v>
      </c>
      <c r="E754" s="18">
        <v>185</v>
      </c>
      <c r="F754" s="18">
        <v>4</v>
      </c>
      <c r="G754" s="18">
        <v>6</v>
      </c>
      <c r="H754" s="18">
        <v>10</v>
      </c>
      <c r="I754" s="18" t="s">
        <v>4137</v>
      </c>
      <c r="J754" s="18" t="s">
        <v>4138</v>
      </c>
      <c r="K754" s="18" t="s">
        <v>4139</v>
      </c>
      <c r="L754" s="18" t="s">
        <v>4141</v>
      </c>
      <c r="M754" s="18" t="s">
        <v>4142</v>
      </c>
      <c r="N754" s="60" t="s">
        <v>1423</v>
      </c>
      <c r="O754" s="60">
        <v>1</v>
      </c>
      <c r="P754" s="60">
        <v>1</v>
      </c>
      <c r="Q754" s="60" t="s">
        <v>199</v>
      </c>
      <c r="R754" s="60">
        <v>6</v>
      </c>
    </row>
    <row r="755" spans="1:18" ht="14.25" customHeight="1" x14ac:dyDescent="0.2">
      <c r="A755" s="18" t="s">
        <v>4148</v>
      </c>
      <c r="B755" s="18">
        <v>1716</v>
      </c>
      <c r="C755" s="18">
        <v>1</v>
      </c>
      <c r="D755" s="18">
        <v>54.769863013698632</v>
      </c>
      <c r="E755" s="18">
        <v>185</v>
      </c>
      <c r="F755" s="18">
        <v>4</v>
      </c>
      <c r="G755" s="18">
        <v>10</v>
      </c>
      <c r="H755" s="18">
        <v>10</v>
      </c>
      <c r="I755" s="18" t="s">
        <v>123</v>
      </c>
      <c r="J755" s="18" t="s">
        <v>4144</v>
      </c>
      <c r="K755" s="18" t="s">
        <v>4145</v>
      </c>
      <c r="L755" s="18" t="s">
        <v>4146</v>
      </c>
      <c r="M755" s="18" t="s">
        <v>4147</v>
      </c>
      <c r="N755" s="60" t="s">
        <v>2132</v>
      </c>
      <c r="O755" s="60" t="s">
        <v>4156</v>
      </c>
      <c r="P755" s="60">
        <v>2</v>
      </c>
      <c r="Q755" s="60" t="s">
        <v>1026</v>
      </c>
      <c r="R755" s="60" t="s">
        <v>471</v>
      </c>
    </row>
    <row r="756" spans="1:18" ht="14.25" customHeight="1" x14ac:dyDescent="0.2">
      <c r="A756" s="18" t="s">
        <v>4153</v>
      </c>
      <c r="B756" s="18">
        <v>1505</v>
      </c>
      <c r="C756" s="18">
        <v>1</v>
      </c>
      <c r="D756" s="18">
        <v>55.484931506849314</v>
      </c>
      <c r="E756" s="18">
        <v>187</v>
      </c>
      <c r="F756" s="18">
        <v>4</v>
      </c>
      <c r="G756" s="18">
        <v>5</v>
      </c>
      <c r="H756" s="18">
        <v>11</v>
      </c>
      <c r="I756" s="18" t="s">
        <v>4149</v>
      </c>
      <c r="J756" s="18" t="s">
        <v>4150</v>
      </c>
      <c r="K756" s="18" t="s">
        <v>3735</v>
      </c>
      <c r="L756" s="18" t="s">
        <v>4151</v>
      </c>
      <c r="M756" s="18" t="s">
        <v>4152</v>
      </c>
      <c r="N756" s="60">
        <v>-99</v>
      </c>
      <c r="O756" s="60" t="s">
        <v>426</v>
      </c>
      <c r="P756" s="60">
        <v>2</v>
      </c>
      <c r="Q756" s="60" t="s">
        <v>101</v>
      </c>
      <c r="R756" s="60" t="s">
        <v>724</v>
      </c>
    </row>
    <row r="757" spans="1:18" ht="14.25" customHeight="1" x14ac:dyDescent="0.2">
      <c r="A757" s="18" t="s">
        <v>4160</v>
      </c>
      <c r="B757" s="18">
        <v>1678</v>
      </c>
      <c r="C757" s="18">
        <v>2</v>
      </c>
      <c r="D757" s="18">
        <v>23.12876712328767</v>
      </c>
      <c r="E757" s="18">
        <v>185</v>
      </c>
      <c r="F757" s="18">
        <v>1</v>
      </c>
      <c r="G757" s="18">
        <v>6</v>
      </c>
      <c r="H757" s="18">
        <v>10</v>
      </c>
      <c r="I757" s="18" t="s">
        <v>4154</v>
      </c>
      <c r="J757" s="18" t="s">
        <v>4155</v>
      </c>
      <c r="K757" s="18" t="s">
        <v>4157</v>
      </c>
      <c r="L757" s="18" t="s">
        <v>4158</v>
      </c>
      <c r="M757" s="18" t="s">
        <v>4159</v>
      </c>
      <c r="N757" s="60">
        <v>7</v>
      </c>
      <c r="O757" s="60">
        <v>2</v>
      </c>
      <c r="P757" s="60">
        <v>2</v>
      </c>
      <c r="Q757" s="60" t="s">
        <v>101</v>
      </c>
      <c r="R757" s="60" t="s">
        <v>101</v>
      </c>
    </row>
    <row r="758" spans="1:18" ht="14.25" customHeight="1" x14ac:dyDescent="0.2">
      <c r="A758" s="18" t="s">
        <v>4165</v>
      </c>
      <c r="B758" s="18">
        <v>1002</v>
      </c>
      <c r="C758" s="18">
        <v>1</v>
      </c>
      <c r="D758" s="18">
        <v>36.660273972602738</v>
      </c>
      <c r="E758" s="18">
        <v>84</v>
      </c>
      <c r="F758" s="18">
        <v>4</v>
      </c>
      <c r="G758" s="18">
        <v>2</v>
      </c>
      <c r="H758" s="18">
        <v>10</v>
      </c>
      <c r="I758" s="18" t="s">
        <v>54</v>
      </c>
      <c r="J758" s="18" t="s">
        <v>5361</v>
      </c>
      <c r="K758" s="18" t="s">
        <v>5362</v>
      </c>
      <c r="L758" s="18" t="s">
        <v>4163</v>
      </c>
      <c r="M758" s="18" t="s">
        <v>5363</v>
      </c>
      <c r="N758" s="60" t="s">
        <v>4173</v>
      </c>
      <c r="O758" s="60" t="s">
        <v>4175</v>
      </c>
      <c r="P758" s="60">
        <v>2</v>
      </c>
      <c r="Q758" s="60">
        <v>2</v>
      </c>
      <c r="R758" s="60">
        <v>6</v>
      </c>
    </row>
    <row r="759" spans="1:18" ht="14.25" customHeight="1" x14ac:dyDescent="0.2">
      <c r="A759" s="18" t="s">
        <v>4171</v>
      </c>
      <c r="B759" s="18">
        <v>1008</v>
      </c>
      <c r="C759" s="18">
        <v>1</v>
      </c>
      <c r="D759" s="18">
        <v>36.586301369863016</v>
      </c>
      <c r="E759" s="18">
        <v>36</v>
      </c>
      <c r="F759" s="18">
        <v>4</v>
      </c>
      <c r="G759" s="18">
        <v>3</v>
      </c>
      <c r="H759" s="18">
        <v>8</v>
      </c>
      <c r="I759" s="18" t="s">
        <v>4166</v>
      </c>
      <c r="J759" s="18" t="s">
        <v>5364</v>
      </c>
      <c r="K759" s="18" t="s">
        <v>5365</v>
      </c>
      <c r="L759" s="18" t="s">
        <v>5366</v>
      </c>
      <c r="M759" s="18" t="s">
        <v>5367</v>
      </c>
      <c r="N759" s="60" t="s">
        <v>4181</v>
      </c>
      <c r="O759" s="60" t="s">
        <v>426</v>
      </c>
      <c r="P759" s="60" t="s">
        <v>4184</v>
      </c>
      <c r="Q759" s="60" t="s">
        <v>199</v>
      </c>
      <c r="R759" s="60">
        <v>6</v>
      </c>
    </row>
    <row r="760" spans="1:18" ht="14.25" customHeight="1" x14ac:dyDescent="0.2">
      <c r="A760" s="18" t="s">
        <v>4179</v>
      </c>
      <c r="B760" s="18">
        <v>1728</v>
      </c>
      <c r="C760" s="18">
        <v>1</v>
      </c>
      <c r="D760" s="18">
        <v>28</v>
      </c>
      <c r="E760" s="18">
        <v>65</v>
      </c>
      <c r="F760" s="18">
        <v>3</v>
      </c>
      <c r="G760" s="18">
        <v>2</v>
      </c>
      <c r="H760" s="18">
        <v>4</v>
      </c>
      <c r="I760" s="18" t="s">
        <v>4172</v>
      </c>
      <c r="J760" s="18" t="s">
        <v>5368</v>
      </c>
      <c r="K760" s="18" t="s">
        <v>5369</v>
      </c>
      <c r="L760" s="18" t="s">
        <v>5370</v>
      </c>
      <c r="M760" s="18" t="s">
        <v>5371</v>
      </c>
      <c r="N760" s="60" t="s">
        <v>4189</v>
      </c>
      <c r="O760" s="60">
        <v>1</v>
      </c>
      <c r="P760" s="60" t="s">
        <v>108</v>
      </c>
      <c r="Q760" s="60" t="s">
        <v>179</v>
      </c>
      <c r="R760" s="60">
        <v>12</v>
      </c>
    </row>
    <row r="761" spans="1:18" ht="14.25" customHeight="1" x14ac:dyDescent="0.2">
      <c r="A761" s="18" t="s">
        <v>4187</v>
      </c>
      <c r="B761" s="18">
        <v>1099</v>
      </c>
      <c r="C761" s="18">
        <v>1</v>
      </c>
      <c r="D761" s="18">
        <v>26.276712328767122</v>
      </c>
      <c r="E761" s="18">
        <v>31</v>
      </c>
      <c r="F761" s="18">
        <v>3</v>
      </c>
      <c r="G761" s="18">
        <v>4</v>
      </c>
      <c r="H761" s="18">
        <v>2</v>
      </c>
      <c r="I761" s="18" t="s">
        <v>4180</v>
      </c>
      <c r="J761" s="18" t="s">
        <v>4182</v>
      </c>
      <c r="K761" s="18" t="s">
        <v>4183</v>
      </c>
      <c r="L761" s="18" t="s">
        <v>4185</v>
      </c>
      <c r="M761" s="18" t="s">
        <v>4186</v>
      </c>
      <c r="N761" s="60">
        <v>2</v>
      </c>
      <c r="O761" s="60">
        <v>2</v>
      </c>
      <c r="P761" s="60" t="s">
        <v>4198</v>
      </c>
      <c r="Q761" s="60" t="s">
        <v>4200</v>
      </c>
      <c r="R761" s="60">
        <v>2</v>
      </c>
    </row>
    <row r="762" spans="1:18" ht="14.25" customHeight="1" x14ac:dyDescent="0.2">
      <c r="A762" s="18" t="s">
        <v>4194</v>
      </c>
      <c r="B762" s="18">
        <v>420</v>
      </c>
      <c r="C762" s="18">
        <v>1</v>
      </c>
      <c r="D762" s="18">
        <v>22.021917808219179</v>
      </c>
      <c r="E762" s="18">
        <v>185</v>
      </c>
      <c r="F762" s="18">
        <v>1</v>
      </c>
      <c r="G762" s="18">
        <v>11</v>
      </c>
      <c r="H762" s="18">
        <v>10</v>
      </c>
      <c r="I762" s="18" t="s">
        <v>4188</v>
      </c>
      <c r="J762" s="18" t="s">
        <v>4190</v>
      </c>
      <c r="K762" s="18" t="s">
        <v>4191</v>
      </c>
      <c r="L762" s="18" t="s">
        <v>4192</v>
      </c>
      <c r="M762" s="18" t="s">
        <v>4193</v>
      </c>
      <c r="N762" s="60">
        <v>-99</v>
      </c>
      <c r="O762" s="60">
        <v>-99</v>
      </c>
      <c r="P762" s="60">
        <v>-99</v>
      </c>
      <c r="Q762" s="60">
        <v>-99</v>
      </c>
      <c r="R762" s="60">
        <v>-99</v>
      </c>
    </row>
    <row r="763" spans="1:18" ht="14.25" customHeight="1" x14ac:dyDescent="0.2">
      <c r="A763" s="18" t="s">
        <v>4202</v>
      </c>
      <c r="B763" s="18">
        <v>3063</v>
      </c>
      <c r="C763" s="18">
        <v>1</v>
      </c>
      <c r="D763" s="18">
        <v>37.9561643835616</v>
      </c>
      <c r="E763" s="18">
        <v>185</v>
      </c>
      <c r="F763" s="18">
        <v>5</v>
      </c>
      <c r="G763" s="18">
        <v>6</v>
      </c>
      <c r="H763" s="18">
        <v>8</v>
      </c>
      <c r="I763" s="18" t="s">
        <v>4195</v>
      </c>
      <c r="J763" s="18" t="s">
        <v>4196</v>
      </c>
      <c r="K763" s="18" t="s">
        <v>4197</v>
      </c>
      <c r="L763" s="18" t="s">
        <v>4199</v>
      </c>
      <c r="M763" s="18" t="s">
        <v>4201</v>
      </c>
      <c r="N763" s="60" t="s">
        <v>173</v>
      </c>
      <c r="O763" s="60" t="s">
        <v>1403</v>
      </c>
      <c r="P763" s="60">
        <v>2</v>
      </c>
      <c r="Q763" s="60" t="s">
        <v>152</v>
      </c>
      <c r="R763" s="60">
        <v>13</v>
      </c>
    </row>
    <row r="764" spans="1:18" ht="14.25" customHeight="1" x14ac:dyDescent="0.2">
      <c r="A764" s="18" t="s">
        <v>4203</v>
      </c>
      <c r="B764" s="18">
        <v>2072</v>
      </c>
      <c r="C764" s="18">
        <v>1</v>
      </c>
      <c r="D764" s="18">
        <v>35.917808219178085</v>
      </c>
      <c r="E764" s="18">
        <v>-9</v>
      </c>
      <c r="F764" s="18">
        <v>-9</v>
      </c>
      <c r="G764" s="18">
        <v>-9</v>
      </c>
      <c r="H764" s="18">
        <v>-9</v>
      </c>
      <c r="I764" s="18" t="s">
        <v>54</v>
      </c>
      <c r="J764" s="18" t="s">
        <v>54</v>
      </c>
      <c r="K764" s="18" t="s">
        <v>54</v>
      </c>
      <c r="L764" s="18" t="s">
        <v>54</v>
      </c>
      <c r="M764" s="18" t="s">
        <v>54</v>
      </c>
      <c r="N764" s="60" t="s">
        <v>4211</v>
      </c>
      <c r="O764" s="60" t="s">
        <v>426</v>
      </c>
      <c r="P764" s="60">
        <v>2</v>
      </c>
      <c r="Q764" s="60">
        <v>-999</v>
      </c>
      <c r="R764" s="60">
        <v>13</v>
      </c>
    </row>
    <row r="765" spans="1:18" ht="14.25" customHeight="1" x14ac:dyDescent="0.2">
      <c r="A765" s="18" t="s">
        <v>4209</v>
      </c>
      <c r="B765" s="18">
        <v>2284</v>
      </c>
      <c r="C765" s="18">
        <v>1</v>
      </c>
      <c r="D765" s="18">
        <v>23.657534246575342</v>
      </c>
      <c r="E765" s="18">
        <v>185</v>
      </c>
      <c r="F765" s="18">
        <v>4</v>
      </c>
      <c r="G765" s="18">
        <v>12</v>
      </c>
      <c r="H765" s="18">
        <v>11</v>
      </c>
      <c r="I765" s="18" t="s">
        <v>4204</v>
      </c>
      <c r="J765" s="18" t="s">
        <v>4205</v>
      </c>
      <c r="K765" s="18" t="s">
        <v>4206</v>
      </c>
      <c r="L765" s="18" t="s">
        <v>4207</v>
      </c>
      <c r="M765" s="18" t="s">
        <v>4208</v>
      </c>
      <c r="N765" s="60">
        <v>-99</v>
      </c>
      <c r="O765" s="60">
        <v>-99</v>
      </c>
      <c r="P765" s="60">
        <v>-99</v>
      </c>
      <c r="Q765" s="60">
        <v>-99</v>
      </c>
      <c r="R765" s="60">
        <v>-99</v>
      </c>
    </row>
    <row r="766" spans="1:18" ht="14.25" customHeight="1" x14ac:dyDescent="0.2">
      <c r="A766" s="18" t="s">
        <v>4216</v>
      </c>
      <c r="B766" s="18">
        <v>1592</v>
      </c>
      <c r="C766" s="18">
        <v>0</v>
      </c>
      <c r="D766" s="18">
        <v>27.054794520547944</v>
      </c>
      <c r="E766" s="18">
        <v>-9</v>
      </c>
      <c r="F766" s="18">
        <v>-9</v>
      </c>
      <c r="G766" s="18">
        <v>-9</v>
      </c>
      <c r="H766" s="18">
        <v>-9</v>
      </c>
      <c r="I766" s="18" t="s">
        <v>4210</v>
      </c>
      <c r="J766" s="18" t="s">
        <v>4212</v>
      </c>
      <c r="K766" s="18" t="s">
        <v>4213</v>
      </c>
      <c r="L766" s="18" t="s">
        <v>4214</v>
      </c>
      <c r="M766" s="18" t="s">
        <v>4215</v>
      </c>
      <c r="N766" s="60">
        <v>-999</v>
      </c>
      <c r="O766" s="60" t="s">
        <v>1258</v>
      </c>
      <c r="P766" s="60">
        <v>-999</v>
      </c>
      <c r="Q766" s="60">
        <v>2</v>
      </c>
      <c r="R766" s="60">
        <v>13</v>
      </c>
    </row>
    <row r="767" spans="1:18" ht="14.25" customHeight="1" x14ac:dyDescent="0.2">
      <c r="A767" s="18" t="s">
        <v>4217</v>
      </c>
      <c r="B767" s="18">
        <v>184</v>
      </c>
      <c r="C767" s="18">
        <v>1</v>
      </c>
      <c r="D767" s="18">
        <v>19.673972602739727</v>
      </c>
      <c r="E767" s="18">
        <v>36</v>
      </c>
      <c r="F767" s="18">
        <v>1</v>
      </c>
      <c r="G767" s="18">
        <v>-99</v>
      </c>
      <c r="H767" s="18">
        <v>9</v>
      </c>
      <c r="N767" s="60">
        <v>2</v>
      </c>
      <c r="O767" s="60" t="s">
        <v>1248</v>
      </c>
      <c r="P767" s="60">
        <v>-999</v>
      </c>
      <c r="Q767" s="60">
        <v>2</v>
      </c>
      <c r="R767" s="60">
        <v>6</v>
      </c>
    </row>
    <row r="768" spans="1:18" ht="14.25" customHeight="1" x14ac:dyDescent="0.2">
      <c r="A768" s="18" t="s">
        <v>4221</v>
      </c>
      <c r="B768" s="18">
        <v>926</v>
      </c>
      <c r="C768" s="18">
        <v>1</v>
      </c>
      <c r="D768" s="18">
        <v>53.479452054794521</v>
      </c>
      <c r="E768" s="18">
        <v>185</v>
      </c>
      <c r="F768" s="18">
        <v>4</v>
      </c>
      <c r="G768" s="18">
        <v>8</v>
      </c>
      <c r="H768" s="18">
        <v>10</v>
      </c>
      <c r="I768" s="18" t="s">
        <v>144</v>
      </c>
      <c r="J768" s="18" t="s">
        <v>4218</v>
      </c>
      <c r="K768" s="18" t="s">
        <v>242</v>
      </c>
      <c r="L768" s="18" t="s">
        <v>4219</v>
      </c>
      <c r="M768" s="18" t="s">
        <v>4220</v>
      </c>
      <c r="N768" s="60" t="s">
        <v>3946</v>
      </c>
      <c r="O768" s="60" t="s">
        <v>125</v>
      </c>
      <c r="P768" s="60">
        <v>2</v>
      </c>
      <c r="Q768" s="60">
        <v>6</v>
      </c>
      <c r="R768" s="60" t="s">
        <v>133</v>
      </c>
    </row>
    <row r="769" spans="1:18" ht="14.25" customHeight="1" x14ac:dyDescent="0.2">
      <c r="A769" s="18" t="s">
        <v>4227</v>
      </c>
      <c r="B769" s="18">
        <v>514</v>
      </c>
      <c r="C769" s="18">
        <v>1</v>
      </c>
      <c r="D769" s="18">
        <v>51.627397260273973</v>
      </c>
      <c r="E769" s="18">
        <v>185</v>
      </c>
      <c r="F769" s="18">
        <v>4</v>
      </c>
      <c r="G769" s="18">
        <v>4</v>
      </c>
      <c r="H769" s="18">
        <v>5</v>
      </c>
      <c r="I769" s="18" t="s">
        <v>4222</v>
      </c>
      <c r="J769" s="18" t="s">
        <v>4223</v>
      </c>
      <c r="K769" s="18" t="s">
        <v>4224</v>
      </c>
      <c r="L769" s="18" t="s">
        <v>4225</v>
      </c>
      <c r="M769" s="18" t="s">
        <v>4226</v>
      </c>
      <c r="N769" s="60">
        <v>6</v>
      </c>
      <c r="O769" s="60" t="s">
        <v>204</v>
      </c>
      <c r="P769" s="60">
        <v>2</v>
      </c>
      <c r="Q769" s="60" t="s">
        <v>101</v>
      </c>
      <c r="R769" s="60" t="s">
        <v>101</v>
      </c>
    </row>
    <row r="770" spans="1:18" ht="14.25" customHeight="1" x14ac:dyDescent="0.2">
      <c r="A770" s="18" t="s">
        <v>4233</v>
      </c>
      <c r="B770" s="18">
        <v>62</v>
      </c>
      <c r="C770" s="18">
        <v>0</v>
      </c>
      <c r="D770" s="18">
        <v>39.945205479452056</v>
      </c>
      <c r="E770" s="18">
        <v>185</v>
      </c>
      <c r="F770" s="18">
        <v>2</v>
      </c>
      <c r="G770" s="18">
        <v>10</v>
      </c>
      <c r="H770" s="18">
        <v>4</v>
      </c>
      <c r="I770" s="18" t="s">
        <v>4228</v>
      </c>
      <c r="J770" s="18" t="s">
        <v>4229</v>
      </c>
      <c r="K770" s="18" t="s">
        <v>4230</v>
      </c>
      <c r="L770" s="18" t="s">
        <v>4231</v>
      </c>
      <c r="M770" s="18" t="s">
        <v>4232</v>
      </c>
      <c r="N770" s="60">
        <v>-99</v>
      </c>
      <c r="O770" s="60">
        <v>-99</v>
      </c>
      <c r="P770" s="60">
        <v>-99</v>
      </c>
      <c r="Q770" s="60">
        <v>-99</v>
      </c>
      <c r="R770" s="60">
        <v>-99</v>
      </c>
    </row>
    <row r="771" spans="1:18" ht="14.25" customHeight="1" x14ac:dyDescent="0.2">
      <c r="A771" s="18" t="s">
        <v>4238</v>
      </c>
      <c r="B771" s="18">
        <v>792</v>
      </c>
      <c r="C771" s="18">
        <v>1</v>
      </c>
      <c r="D771" s="18">
        <v>56.561643835616437</v>
      </c>
      <c r="E771" s="18">
        <v>168</v>
      </c>
      <c r="F771" s="18">
        <v>3</v>
      </c>
      <c r="G771" s="18">
        <v>7</v>
      </c>
      <c r="H771" s="18">
        <v>10</v>
      </c>
      <c r="I771" s="18" t="s">
        <v>1068</v>
      </c>
      <c r="J771" s="18" t="s">
        <v>4234</v>
      </c>
      <c r="K771" s="18" t="s">
        <v>4235</v>
      </c>
      <c r="L771" s="18" t="s">
        <v>4236</v>
      </c>
      <c r="M771" s="18" t="s">
        <v>4237</v>
      </c>
      <c r="N771" s="60">
        <v>3</v>
      </c>
      <c r="O771" s="60" t="s">
        <v>1258</v>
      </c>
      <c r="P771" s="60" t="s">
        <v>655</v>
      </c>
      <c r="Q771" s="60" t="s">
        <v>101</v>
      </c>
      <c r="R771" s="60" t="s">
        <v>101</v>
      </c>
    </row>
    <row r="772" spans="1:18" ht="14.25" customHeight="1" x14ac:dyDescent="0.2">
      <c r="A772" s="18" t="s">
        <v>4239</v>
      </c>
      <c r="B772" s="18">
        <v>327</v>
      </c>
      <c r="C772" s="18">
        <v>4</v>
      </c>
      <c r="D772" s="18">
        <v>30.665753424657535</v>
      </c>
      <c r="E772" s="18">
        <v>187</v>
      </c>
      <c r="F772" s="18">
        <v>4</v>
      </c>
      <c r="G772" s="18">
        <v>8</v>
      </c>
      <c r="H772" s="18">
        <v>2</v>
      </c>
      <c r="I772" s="18" t="s">
        <v>54</v>
      </c>
      <c r="J772" s="18" t="s">
        <v>54</v>
      </c>
      <c r="K772" s="18" t="s">
        <v>54</v>
      </c>
      <c r="L772" s="18" t="s">
        <v>54</v>
      </c>
      <c r="M772" s="18" t="s">
        <v>54</v>
      </c>
      <c r="N772" s="60" t="s">
        <v>101</v>
      </c>
      <c r="O772" s="60">
        <v>1</v>
      </c>
      <c r="P772" s="60">
        <v>2</v>
      </c>
      <c r="Q772" s="60">
        <v>-99</v>
      </c>
      <c r="R772" s="60">
        <v>-99</v>
      </c>
    </row>
    <row r="773" spans="1:18" ht="14.25" customHeight="1" x14ac:dyDescent="0.2">
      <c r="A773" s="18" t="s">
        <v>4245</v>
      </c>
      <c r="B773" s="18">
        <v>588</v>
      </c>
      <c r="C773" s="18">
        <v>1</v>
      </c>
      <c r="D773" s="18">
        <v>38.347945205479455</v>
      </c>
      <c r="E773" s="18">
        <v>185</v>
      </c>
      <c r="F773" s="18">
        <v>4</v>
      </c>
      <c r="G773" s="18">
        <v>10</v>
      </c>
      <c r="H773" s="18">
        <v>10</v>
      </c>
      <c r="I773" s="18" t="s">
        <v>4240</v>
      </c>
      <c r="J773" s="18" t="s">
        <v>4241</v>
      </c>
      <c r="K773" s="18" t="s">
        <v>4242</v>
      </c>
      <c r="L773" s="18" t="s">
        <v>4243</v>
      </c>
      <c r="M773" s="18" t="s">
        <v>4244</v>
      </c>
      <c r="N773" s="60">
        <v>6</v>
      </c>
      <c r="O773" s="60" t="s">
        <v>4252</v>
      </c>
      <c r="P773" s="60">
        <v>2</v>
      </c>
      <c r="Q773" s="60" t="s">
        <v>2884</v>
      </c>
      <c r="R773" s="60">
        <v>13</v>
      </c>
    </row>
    <row r="774" spans="1:18" ht="14.25" customHeight="1" x14ac:dyDescent="0.2">
      <c r="A774" s="18" t="s">
        <v>4249</v>
      </c>
      <c r="B774" s="18">
        <v>1566</v>
      </c>
      <c r="C774" s="18">
        <v>1</v>
      </c>
      <c r="D774" s="18">
        <v>26.895890410958906</v>
      </c>
      <c r="E774" s="18">
        <v>185</v>
      </c>
      <c r="F774" s="18">
        <v>3</v>
      </c>
      <c r="G774" s="18">
        <v>4</v>
      </c>
      <c r="H774" s="18">
        <v>4</v>
      </c>
      <c r="I774" s="18" t="s">
        <v>4246</v>
      </c>
      <c r="J774" s="18" t="s">
        <v>4247</v>
      </c>
      <c r="K774" s="18" t="s">
        <v>4248</v>
      </c>
      <c r="L774" s="18" t="s">
        <v>54</v>
      </c>
      <c r="M774" s="18" t="s">
        <v>54</v>
      </c>
      <c r="N774" s="60" t="s">
        <v>70</v>
      </c>
      <c r="O774" s="60" t="s">
        <v>4259</v>
      </c>
      <c r="P774" s="60">
        <v>-99</v>
      </c>
      <c r="Q774" s="60" t="s">
        <v>217</v>
      </c>
      <c r="R774" s="60">
        <v>8</v>
      </c>
    </row>
    <row r="775" spans="1:18" ht="14.25" customHeight="1" x14ac:dyDescent="0.2">
      <c r="A775" s="18" t="s">
        <v>4256</v>
      </c>
      <c r="B775" s="18">
        <v>88</v>
      </c>
      <c r="C775" s="18">
        <v>1</v>
      </c>
      <c r="D775" s="18">
        <v>24.287671232876711</v>
      </c>
      <c r="E775" s="18">
        <v>82</v>
      </c>
      <c r="F775" s="18">
        <v>5</v>
      </c>
      <c r="G775" s="18">
        <v>3</v>
      </c>
      <c r="H775" s="18">
        <v>4</v>
      </c>
      <c r="I775" s="18" t="s">
        <v>4250</v>
      </c>
      <c r="J775" s="18" t="s">
        <v>4251</v>
      </c>
      <c r="K775" s="18" t="s">
        <v>4253</v>
      </c>
      <c r="L775" s="18" t="s">
        <v>4254</v>
      </c>
      <c r="M775" s="18" t="s">
        <v>4255</v>
      </c>
      <c r="N775" s="60">
        <v>-999</v>
      </c>
      <c r="O775" s="60">
        <v>-999</v>
      </c>
      <c r="P775" s="60">
        <v>-999</v>
      </c>
      <c r="Q775" s="60">
        <v>-99</v>
      </c>
      <c r="R775" s="60">
        <v>-99</v>
      </c>
    </row>
    <row r="776" spans="1:18" ht="14.25" customHeight="1" x14ac:dyDescent="0.2">
      <c r="A776" s="18" t="s">
        <v>4262</v>
      </c>
      <c r="B776" s="18">
        <v>1782</v>
      </c>
      <c r="C776" s="18">
        <v>1</v>
      </c>
      <c r="D776" s="18">
        <v>31.4</v>
      </c>
      <c r="E776" s="18">
        <v>185</v>
      </c>
      <c r="F776" s="18">
        <v>4</v>
      </c>
      <c r="G776" s="18">
        <v>4</v>
      </c>
      <c r="H776" s="18">
        <v>10</v>
      </c>
      <c r="I776" s="18" t="s">
        <v>4257</v>
      </c>
      <c r="J776" s="18" t="s">
        <v>4258</v>
      </c>
      <c r="K776" s="18" t="s">
        <v>54</v>
      </c>
      <c r="L776" s="18" t="s">
        <v>4260</v>
      </c>
      <c r="M776" s="18" t="s">
        <v>4261</v>
      </c>
      <c r="N776" s="60" t="s">
        <v>4268</v>
      </c>
      <c r="O776" s="60" t="s">
        <v>4270</v>
      </c>
      <c r="P776" s="60" t="s">
        <v>226</v>
      </c>
      <c r="Q776" s="60" t="s">
        <v>4273</v>
      </c>
      <c r="R776" s="60">
        <v>13</v>
      </c>
    </row>
    <row r="777" spans="1:18" ht="14.25" customHeight="1" x14ac:dyDescent="0.2">
      <c r="A777" s="18" t="s">
        <v>4266</v>
      </c>
      <c r="B777" s="18">
        <v>983</v>
      </c>
      <c r="C777" s="18">
        <v>1</v>
      </c>
      <c r="D777" s="18">
        <v>55.9972602739726</v>
      </c>
      <c r="E777" s="18">
        <v>67</v>
      </c>
      <c r="F777" s="18">
        <v>4</v>
      </c>
      <c r="G777" s="18">
        <v>2</v>
      </c>
      <c r="H777" s="18">
        <v>10</v>
      </c>
      <c r="I777" s="18" t="s">
        <v>4263</v>
      </c>
      <c r="J777" s="18" t="s">
        <v>5372</v>
      </c>
      <c r="K777" s="18" t="s">
        <v>2695</v>
      </c>
      <c r="L777" s="18" t="s">
        <v>54</v>
      </c>
      <c r="M777" s="18" t="s">
        <v>54</v>
      </c>
      <c r="N777" s="60" t="s">
        <v>1689</v>
      </c>
      <c r="O777" s="60" t="s">
        <v>426</v>
      </c>
      <c r="P777" s="60">
        <v>2</v>
      </c>
      <c r="Q777" s="60" t="s">
        <v>101</v>
      </c>
      <c r="R777" s="60">
        <v>13</v>
      </c>
    </row>
    <row r="778" spans="1:18" ht="14.25" customHeight="1" x14ac:dyDescent="0.2">
      <c r="A778" s="18" t="s">
        <v>4275</v>
      </c>
      <c r="B778" s="18">
        <v>1778</v>
      </c>
      <c r="C778" s="18">
        <v>1</v>
      </c>
      <c r="D778" s="18">
        <v>32.726027397260275</v>
      </c>
      <c r="E778" s="18">
        <v>107</v>
      </c>
      <c r="F778" s="18">
        <v>4</v>
      </c>
      <c r="G778" s="18">
        <v>9</v>
      </c>
      <c r="H778" s="18">
        <v>11</v>
      </c>
      <c r="I778" s="18" t="s">
        <v>4267</v>
      </c>
      <c r="J778" s="18" t="s">
        <v>4269</v>
      </c>
      <c r="K778" s="18" t="s">
        <v>4271</v>
      </c>
      <c r="L778" s="18" t="s">
        <v>4272</v>
      </c>
      <c r="M778" s="18" t="s">
        <v>4274</v>
      </c>
      <c r="N778" s="60">
        <v>1</v>
      </c>
      <c r="O778" s="60">
        <v>-999</v>
      </c>
      <c r="P778" s="60">
        <v>11</v>
      </c>
      <c r="Q778" s="60" t="s">
        <v>125</v>
      </c>
      <c r="R778" s="60">
        <v>8</v>
      </c>
    </row>
    <row r="779" spans="1:18" ht="14.25" customHeight="1" x14ac:dyDescent="0.2">
      <c r="A779" s="18" t="s">
        <v>4281</v>
      </c>
      <c r="B779" s="18">
        <v>1382</v>
      </c>
      <c r="C779" s="18">
        <v>1</v>
      </c>
      <c r="D779" s="18">
        <v>31.301369863013697</v>
      </c>
      <c r="E779" s="18">
        <v>156</v>
      </c>
      <c r="F779" s="18">
        <v>6</v>
      </c>
      <c r="G779" s="18">
        <v>11</v>
      </c>
      <c r="H779" s="18">
        <v>11</v>
      </c>
      <c r="I779" s="18" t="s">
        <v>4276</v>
      </c>
      <c r="J779" s="18" t="s">
        <v>4277</v>
      </c>
      <c r="K779" s="18" t="s">
        <v>4278</v>
      </c>
      <c r="L779" s="18" t="s">
        <v>4279</v>
      </c>
      <c r="M779" s="18" t="s">
        <v>4280</v>
      </c>
      <c r="N779" s="60" t="s">
        <v>4289</v>
      </c>
      <c r="O779" s="60" t="s">
        <v>4291</v>
      </c>
      <c r="P779" s="60" t="s">
        <v>350</v>
      </c>
      <c r="Q779" s="60" t="s">
        <v>152</v>
      </c>
      <c r="R779" s="60" t="s">
        <v>969</v>
      </c>
    </row>
    <row r="780" spans="1:18" ht="14.25" customHeight="1" x14ac:dyDescent="0.2">
      <c r="A780" s="18" t="s">
        <v>4287</v>
      </c>
      <c r="B780" s="18">
        <v>1966</v>
      </c>
      <c r="C780" s="18">
        <v>0</v>
      </c>
      <c r="D780" s="18">
        <v>57.42739726027397</v>
      </c>
      <c r="E780" s="18">
        <v>185</v>
      </c>
      <c r="F780" s="18">
        <v>9</v>
      </c>
      <c r="G780" s="18">
        <v>2</v>
      </c>
      <c r="H780" s="18">
        <v>1</v>
      </c>
      <c r="I780" s="18" t="s">
        <v>4282</v>
      </c>
      <c r="J780" s="18" t="s">
        <v>4283</v>
      </c>
      <c r="K780" s="18" t="s">
        <v>4284</v>
      </c>
      <c r="L780" s="18" t="s">
        <v>4285</v>
      </c>
      <c r="M780" s="18" t="s">
        <v>4286</v>
      </c>
      <c r="N780" s="60">
        <v>6</v>
      </c>
      <c r="O780" s="60" t="s">
        <v>4298</v>
      </c>
      <c r="P780" s="60" t="s">
        <v>350</v>
      </c>
      <c r="Q780" s="60" t="s">
        <v>80</v>
      </c>
      <c r="R780" s="60" t="s">
        <v>1127</v>
      </c>
    </row>
    <row r="781" spans="1:18" ht="14.25" customHeight="1" x14ac:dyDescent="0.2">
      <c r="A781" s="18" t="s">
        <v>4295</v>
      </c>
      <c r="B781" s="18">
        <v>379</v>
      </c>
      <c r="C781" s="18">
        <v>1</v>
      </c>
      <c r="D781" s="18">
        <v>32.057534246575344</v>
      </c>
      <c r="E781" s="18">
        <v>139</v>
      </c>
      <c r="F781" s="18">
        <v>4</v>
      </c>
      <c r="G781" s="18">
        <v>11</v>
      </c>
      <c r="H781" s="18">
        <v>3</v>
      </c>
      <c r="I781" s="18" t="s">
        <v>4288</v>
      </c>
      <c r="J781" s="18" t="s">
        <v>4290</v>
      </c>
      <c r="K781" s="18" t="s">
        <v>4292</v>
      </c>
      <c r="L781" s="18" t="s">
        <v>4293</v>
      </c>
      <c r="M781" s="18" t="s">
        <v>4294</v>
      </c>
      <c r="N781" s="60">
        <v>-999</v>
      </c>
      <c r="O781" s="60">
        <v>-999</v>
      </c>
      <c r="P781" s="60" t="s">
        <v>4304</v>
      </c>
      <c r="Q781" s="60" t="s">
        <v>101</v>
      </c>
      <c r="R781" s="60">
        <v>6</v>
      </c>
    </row>
    <row r="782" spans="1:18" ht="14.25" customHeight="1" x14ac:dyDescent="0.2">
      <c r="A782" s="18" t="s">
        <v>4302</v>
      </c>
      <c r="B782" s="18">
        <v>810</v>
      </c>
      <c r="C782" s="18">
        <v>1</v>
      </c>
      <c r="D782" s="18">
        <v>47.638356164383559</v>
      </c>
      <c r="E782" s="18">
        <v>185</v>
      </c>
      <c r="F782" s="18">
        <v>3</v>
      </c>
      <c r="G782" s="18">
        <v>-99</v>
      </c>
      <c r="H782" s="18">
        <v>10</v>
      </c>
      <c r="I782" s="18" t="s">
        <v>4296</v>
      </c>
      <c r="J782" s="18" t="s">
        <v>4297</v>
      </c>
      <c r="K782" s="18" t="s">
        <v>4299</v>
      </c>
      <c r="L782" s="18" t="s">
        <v>4300</v>
      </c>
      <c r="M782" s="18" t="s">
        <v>4301</v>
      </c>
      <c r="N782" s="60">
        <v>-99</v>
      </c>
      <c r="O782" s="60">
        <v>-99</v>
      </c>
      <c r="P782" s="60">
        <v>-99</v>
      </c>
      <c r="Q782" s="60">
        <v>-99</v>
      </c>
      <c r="R782" s="60">
        <v>-99</v>
      </c>
    </row>
    <row r="783" spans="1:18" ht="14.25" customHeight="1" x14ac:dyDescent="0.2">
      <c r="A783" s="18" t="s">
        <v>4307</v>
      </c>
      <c r="B783" s="18">
        <v>1572</v>
      </c>
      <c r="C783" s="18">
        <v>1</v>
      </c>
      <c r="D783" s="18">
        <v>56.88219178082192</v>
      </c>
      <c r="E783" s="18">
        <v>185</v>
      </c>
      <c r="F783" s="18">
        <v>4</v>
      </c>
      <c r="G783" s="18">
        <v>4</v>
      </c>
      <c r="H783" s="18">
        <v>10</v>
      </c>
      <c r="I783" s="18" t="s">
        <v>123</v>
      </c>
      <c r="J783" s="18" t="s">
        <v>185</v>
      </c>
      <c r="K783" s="18" t="s">
        <v>4303</v>
      </c>
      <c r="L783" s="18" t="s">
        <v>4305</v>
      </c>
      <c r="M783" s="18" t="s">
        <v>4306</v>
      </c>
      <c r="N783" s="60" t="s">
        <v>101</v>
      </c>
      <c r="O783" s="60" t="s">
        <v>4291</v>
      </c>
      <c r="P783" s="60">
        <v>2</v>
      </c>
      <c r="Q783" s="60" t="s">
        <v>1127</v>
      </c>
      <c r="R783" s="60">
        <v>12</v>
      </c>
    </row>
    <row r="784" spans="1:18" ht="14.25" customHeight="1" x14ac:dyDescent="0.2">
      <c r="A784" s="18" t="s">
        <v>4308</v>
      </c>
      <c r="B784" s="18">
        <v>2088</v>
      </c>
      <c r="C784" s="18">
        <v>1</v>
      </c>
      <c r="D784" s="18">
        <v>31.739726027397261</v>
      </c>
      <c r="E784" s="18">
        <v>187</v>
      </c>
      <c r="F784" s="18">
        <v>4</v>
      </c>
      <c r="G784" s="18">
        <v>12</v>
      </c>
      <c r="H784" s="18">
        <v>8</v>
      </c>
      <c r="N784" s="60" t="s">
        <v>787</v>
      </c>
      <c r="O784" s="60" t="s">
        <v>4317</v>
      </c>
      <c r="P784" s="60" t="s">
        <v>108</v>
      </c>
      <c r="Q784" s="60" t="s">
        <v>80</v>
      </c>
      <c r="R784" s="60" t="s">
        <v>1423</v>
      </c>
    </row>
    <row r="785" spans="1:18" ht="14.25" customHeight="1" x14ac:dyDescent="0.2">
      <c r="A785" s="18" t="s">
        <v>4314</v>
      </c>
      <c r="B785" s="18">
        <v>1667</v>
      </c>
      <c r="C785" s="18">
        <v>1</v>
      </c>
      <c r="D785" s="18">
        <v>43.350684931506848</v>
      </c>
      <c r="E785" s="18">
        <v>185</v>
      </c>
      <c r="F785" s="18">
        <v>4</v>
      </c>
      <c r="G785" s="18">
        <v>4</v>
      </c>
      <c r="H785" s="18">
        <v>2</v>
      </c>
      <c r="I785" s="18" t="s">
        <v>4309</v>
      </c>
      <c r="J785" s="18" t="s">
        <v>4310</v>
      </c>
      <c r="K785" s="18" t="s">
        <v>4311</v>
      </c>
      <c r="L785" s="18" t="s">
        <v>4312</v>
      </c>
      <c r="M785" s="18" t="s">
        <v>4313</v>
      </c>
      <c r="N785" s="60" t="s">
        <v>1145</v>
      </c>
      <c r="O785" s="60" t="s">
        <v>4324</v>
      </c>
      <c r="P785" s="60" t="s">
        <v>4326</v>
      </c>
      <c r="Q785" s="60" t="s">
        <v>649</v>
      </c>
      <c r="R785" s="60" t="s">
        <v>969</v>
      </c>
    </row>
    <row r="786" spans="1:18" ht="14.25" customHeight="1" x14ac:dyDescent="0.2">
      <c r="A786" s="18" t="s">
        <v>4321</v>
      </c>
      <c r="B786" s="18">
        <v>782</v>
      </c>
      <c r="C786" s="18">
        <v>1</v>
      </c>
      <c r="D786" s="18">
        <v>40.830136986301369</v>
      </c>
      <c r="E786" s="18">
        <v>86</v>
      </c>
      <c r="F786" s="18">
        <v>3</v>
      </c>
      <c r="G786" s="18">
        <v>3</v>
      </c>
      <c r="H786" s="18">
        <v>3</v>
      </c>
      <c r="I786" s="18" t="s">
        <v>4315</v>
      </c>
      <c r="J786" s="18" t="s">
        <v>4316</v>
      </c>
      <c r="K786" s="18" t="s">
        <v>4318</v>
      </c>
      <c r="L786" s="18" t="s">
        <v>4319</v>
      </c>
      <c r="M786" s="18" t="s">
        <v>4320</v>
      </c>
      <c r="N786" s="60">
        <v>-99</v>
      </c>
      <c r="O786" s="60">
        <v>-99</v>
      </c>
      <c r="P786" s="60">
        <v>-99</v>
      </c>
      <c r="Q786" s="60">
        <v>-99</v>
      </c>
      <c r="R786" s="60">
        <v>-99</v>
      </c>
    </row>
    <row r="787" spans="1:18" ht="14.25" customHeight="1" x14ac:dyDescent="0.2">
      <c r="A787" s="18" t="s">
        <v>4329</v>
      </c>
      <c r="B787" s="18">
        <v>1950</v>
      </c>
      <c r="C787" s="18">
        <v>1</v>
      </c>
      <c r="D787" s="18">
        <v>63.260273972602739</v>
      </c>
      <c r="E787" s="18">
        <v>185</v>
      </c>
      <c r="F787" s="18">
        <v>4</v>
      </c>
      <c r="G787" s="18">
        <v>1</v>
      </c>
      <c r="H787" s="18">
        <v>10</v>
      </c>
      <c r="I787" s="18" t="s">
        <v>4322</v>
      </c>
      <c r="J787" s="18" t="s">
        <v>4323</v>
      </c>
      <c r="K787" s="18" t="s">
        <v>4325</v>
      </c>
      <c r="L787" s="18" t="s">
        <v>4327</v>
      </c>
      <c r="M787" s="18" t="s">
        <v>4328</v>
      </c>
      <c r="N787" s="60">
        <v>-99</v>
      </c>
      <c r="O787" s="60">
        <v>2</v>
      </c>
      <c r="P787" s="60">
        <v>2</v>
      </c>
      <c r="Q787" s="60">
        <v>8</v>
      </c>
      <c r="R787" s="60" t="s">
        <v>2707</v>
      </c>
    </row>
    <row r="788" spans="1:18" ht="14.25" customHeight="1" x14ac:dyDescent="0.2">
      <c r="A788" s="18" t="s">
        <v>4330</v>
      </c>
      <c r="B788" s="18">
        <v>2088</v>
      </c>
      <c r="C788" s="18">
        <v>1</v>
      </c>
      <c r="D788" s="18">
        <v>31.731506849315068</v>
      </c>
      <c r="E788" s="18">
        <v>187</v>
      </c>
      <c r="F788" s="18">
        <v>4</v>
      </c>
      <c r="G788" s="18">
        <v>12</v>
      </c>
      <c r="H788" s="18">
        <v>8</v>
      </c>
      <c r="N788" s="60" t="s">
        <v>519</v>
      </c>
      <c r="O788" s="60" t="s">
        <v>4338</v>
      </c>
      <c r="P788" s="60" t="s">
        <v>655</v>
      </c>
      <c r="Q788" s="60" t="s">
        <v>4341</v>
      </c>
      <c r="R788" s="60" t="s">
        <v>1781</v>
      </c>
    </row>
    <row r="789" spans="1:18" ht="14.25" customHeight="1" x14ac:dyDescent="0.2">
      <c r="A789" s="18" t="s">
        <v>4335</v>
      </c>
      <c r="B789" s="18">
        <v>1962</v>
      </c>
      <c r="C789" s="18">
        <v>1</v>
      </c>
      <c r="D789" s="18">
        <v>28.389041095890413</v>
      </c>
      <c r="E789" s="18">
        <v>185</v>
      </c>
      <c r="F789" s="18">
        <v>10</v>
      </c>
      <c r="G789" s="18">
        <v>-99</v>
      </c>
      <c r="H789" s="18">
        <v>10</v>
      </c>
      <c r="I789" s="18" t="s">
        <v>54</v>
      </c>
      <c r="J789" s="18" t="s">
        <v>4331</v>
      </c>
      <c r="K789" s="18" t="s">
        <v>4332</v>
      </c>
      <c r="L789" s="18" t="s">
        <v>4333</v>
      </c>
      <c r="M789" s="18" t="s">
        <v>4334</v>
      </c>
      <c r="N789" s="60">
        <v>6</v>
      </c>
      <c r="O789" s="60">
        <v>-99</v>
      </c>
      <c r="P789" s="60">
        <v>2</v>
      </c>
      <c r="Q789" s="60" t="s">
        <v>4348</v>
      </c>
      <c r="R789" s="60">
        <v>12</v>
      </c>
    </row>
    <row r="790" spans="1:18" ht="14.25" customHeight="1" x14ac:dyDescent="0.2">
      <c r="A790" s="18" t="s">
        <v>4343</v>
      </c>
      <c r="B790" s="18">
        <v>616</v>
      </c>
      <c r="C790" s="18">
        <v>1</v>
      </c>
      <c r="D790" s="18">
        <v>39.550684931506851</v>
      </c>
      <c r="E790" s="18">
        <v>65</v>
      </c>
      <c r="F790" s="18">
        <v>4</v>
      </c>
      <c r="G790" s="18">
        <v>10</v>
      </c>
      <c r="H790" s="18">
        <v>3</v>
      </c>
      <c r="I790" s="18" t="s">
        <v>4336</v>
      </c>
      <c r="J790" s="18" t="s">
        <v>4337</v>
      </c>
      <c r="K790" s="18" t="s">
        <v>4339</v>
      </c>
      <c r="L790" s="18" t="s">
        <v>4340</v>
      </c>
      <c r="M790" s="18" t="s">
        <v>4342</v>
      </c>
      <c r="N790" s="60">
        <v>-99</v>
      </c>
      <c r="O790" s="60">
        <v>-99</v>
      </c>
      <c r="P790" s="60">
        <v>-99</v>
      </c>
      <c r="Q790" s="60">
        <v>-99</v>
      </c>
      <c r="R790" s="60">
        <v>-99</v>
      </c>
    </row>
    <row r="791" spans="1:18" ht="14.25" customHeight="1" x14ac:dyDescent="0.2">
      <c r="A791" s="18" t="s">
        <v>4350</v>
      </c>
      <c r="B791" s="18">
        <v>890</v>
      </c>
      <c r="C791" s="18">
        <v>4</v>
      </c>
      <c r="D791" s="18">
        <v>41.342465753424655</v>
      </c>
      <c r="E791" s="18">
        <v>104</v>
      </c>
      <c r="F791" s="18">
        <v>4</v>
      </c>
      <c r="G791" s="18">
        <v>6</v>
      </c>
      <c r="H791" s="18">
        <v>3</v>
      </c>
      <c r="I791" s="18" t="s">
        <v>4344</v>
      </c>
      <c r="J791" s="18" t="s">
        <v>4345</v>
      </c>
      <c r="K791" s="18" t="s">
        <v>4346</v>
      </c>
      <c r="L791" s="18" t="s">
        <v>4347</v>
      </c>
      <c r="M791" s="18" t="s">
        <v>4349</v>
      </c>
      <c r="N791" s="60" t="s">
        <v>4353</v>
      </c>
      <c r="O791" s="60" t="s">
        <v>511</v>
      </c>
      <c r="P791" s="60">
        <v>-999</v>
      </c>
      <c r="Q791" s="60">
        <v>2</v>
      </c>
      <c r="R791" s="60">
        <v>7</v>
      </c>
    </row>
    <row r="792" spans="1:18" ht="14.25" customHeight="1" x14ac:dyDescent="0.2">
      <c r="A792" s="18" t="s">
        <v>4351</v>
      </c>
      <c r="B792" s="18">
        <v>139</v>
      </c>
      <c r="C792" s="18">
        <v>1</v>
      </c>
      <c r="D792" s="18">
        <v>19.82191780821918</v>
      </c>
      <c r="E792" s="18">
        <v>185</v>
      </c>
      <c r="F792" s="18">
        <v>1</v>
      </c>
      <c r="G792" s="18">
        <v>12</v>
      </c>
      <c r="H792" s="18">
        <v>4</v>
      </c>
      <c r="N792" s="60" t="s">
        <v>921</v>
      </c>
      <c r="O792" s="60" t="s">
        <v>1776</v>
      </c>
      <c r="P792" s="60">
        <v>2</v>
      </c>
      <c r="Q792" s="60" t="s">
        <v>80</v>
      </c>
      <c r="R792" s="60">
        <v>13</v>
      </c>
    </row>
    <row r="793" spans="1:18" ht="14.25" customHeight="1" x14ac:dyDescent="0.2">
      <c r="A793" s="18" t="s">
        <v>4357</v>
      </c>
      <c r="B793" s="18">
        <v>652</v>
      </c>
      <c r="C793" s="18">
        <v>0</v>
      </c>
      <c r="D793" s="18">
        <v>62.632876712328766</v>
      </c>
      <c r="E793" s="18">
        <v>75</v>
      </c>
      <c r="F793" s="18">
        <v>5</v>
      </c>
      <c r="G793" s="18">
        <v>11</v>
      </c>
      <c r="H793" s="18">
        <v>11</v>
      </c>
      <c r="I793" s="18" t="s">
        <v>4352</v>
      </c>
      <c r="J793" s="18" t="s">
        <v>4354</v>
      </c>
      <c r="K793" s="18" t="s">
        <v>1122</v>
      </c>
      <c r="L793" s="18" t="s">
        <v>4355</v>
      </c>
      <c r="M793" s="18" t="s">
        <v>4356</v>
      </c>
      <c r="N793" s="60" t="s">
        <v>509</v>
      </c>
      <c r="O793" s="60">
        <v>-99</v>
      </c>
      <c r="P793" s="60">
        <v>-99</v>
      </c>
      <c r="Q793" s="60">
        <v>-99</v>
      </c>
      <c r="R793" s="60">
        <v>-99</v>
      </c>
    </row>
    <row r="794" spans="1:18" ht="14.25" customHeight="1" x14ac:dyDescent="0.2">
      <c r="A794" s="18" t="s">
        <v>4363</v>
      </c>
      <c r="B794" s="18">
        <v>1432</v>
      </c>
      <c r="C794" s="18">
        <v>1</v>
      </c>
      <c r="D794" s="18">
        <v>58.07123287671233</v>
      </c>
      <c r="E794" s="18">
        <v>122</v>
      </c>
      <c r="F794" s="18">
        <v>5</v>
      </c>
      <c r="G794" s="18">
        <v>4</v>
      </c>
      <c r="H794" s="18">
        <v>10</v>
      </c>
      <c r="I794" s="18" t="s">
        <v>4358</v>
      </c>
      <c r="J794" s="18" t="s">
        <v>4359</v>
      </c>
      <c r="K794" s="18" t="s">
        <v>4360</v>
      </c>
      <c r="L794" s="18" t="s">
        <v>4361</v>
      </c>
      <c r="M794" s="18" t="s">
        <v>4362</v>
      </c>
      <c r="N794" s="60">
        <v>-999</v>
      </c>
      <c r="O794" s="60" t="s">
        <v>387</v>
      </c>
      <c r="P794" s="60">
        <v>-999</v>
      </c>
      <c r="Q794" s="60">
        <v>2</v>
      </c>
      <c r="R794" s="60">
        <v>6</v>
      </c>
    </row>
    <row r="795" spans="1:18" ht="14.25" customHeight="1" x14ac:dyDescent="0.2">
      <c r="A795" s="18" t="s">
        <v>4365</v>
      </c>
      <c r="B795" s="18">
        <v>1474</v>
      </c>
      <c r="C795" s="18">
        <v>1</v>
      </c>
      <c r="D795" s="18">
        <v>37.210958904109589</v>
      </c>
      <c r="E795" s="18">
        <v>185</v>
      </c>
      <c r="F795" s="18">
        <v>3</v>
      </c>
      <c r="G795" s="18">
        <v>7</v>
      </c>
      <c r="H795" s="18">
        <v>5</v>
      </c>
      <c r="I795" s="18" t="s">
        <v>4364</v>
      </c>
      <c r="J795" s="18" t="s">
        <v>54</v>
      </c>
      <c r="K795" s="18" t="s">
        <v>54</v>
      </c>
      <c r="L795" s="18" t="s">
        <v>54</v>
      </c>
      <c r="M795" s="18" t="s">
        <v>54</v>
      </c>
      <c r="N795" s="60" t="s">
        <v>179</v>
      </c>
      <c r="O795" s="60" t="s">
        <v>1625</v>
      </c>
      <c r="P795" s="60">
        <v>2</v>
      </c>
      <c r="Q795" s="60">
        <v>1</v>
      </c>
      <c r="R795" s="60" t="s">
        <v>4377</v>
      </c>
    </row>
    <row r="796" spans="1:18" ht="14.25" customHeight="1" x14ac:dyDescent="0.2">
      <c r="A796" s="18" t="s">
        <v>4371</v>
      </c>
      <c r="B796" s="18">
        <v>3051</v>
      </c>
      <c r="C796" s="18">
        <v>1</v>
      </c>
      <c r="D796" s="18">
        <v>30.684931506849313</v>
      </c>
      <c r="E796" s="18">
        <v>185</v>
      </c>
      <c r="F796" s="18">
        <v>3</v>
      </c>
      <c r="G796" s="18">
        <v>2</v>
      </c>
      <c r="H796" s="18">
        <v>4</v>
      </c>
      <c r="I796" s="18" t="s">
        <v>4366</v>
      </c>
      <c r="J796" s="18" t="s">
        <v>5373</v>
      </c>
      <c r="K796" s="18" t="s">
        <v>4368</v>
      </c>
      <c r="L796" s="18" t="s">
        <v>5374</v>
      </c>
      <c r="M796" s="18" t="s">
        <v>5375</v>
      </c>
      <c r="N796" s="60">
        <v>-99</v>
      </c>
      <c r="O796" s="60">
        <v>-99</v>
      </c>
      <c r="P796" s="60">
        <v>-99</v>
      </c>
      <c r="Q796" s="60">
        <v>-99</v>
      </c>
      <c r="R796" s="60">
        <v>-99</v>
      </c>
    </row>
    <row r="797" spans="1:18" ht="14.25" customHeight="1" x14ac:dyDescent="0.2">
      <c r="A797" s="18" t="s">
        <v>4378</v>
      </c>
      <c r="B797" s="18">
        <v>1341</v>
      </c>
      <c r="C797" s="18">
        <v>1</v>
      </c>
      <c r="D797" s="18">
        <v>35.909589041095892</v>
      </c>
      <c r="E797" s="18">
        <v>185</v>
      </c>
      <c r="F797" s="18">
        <v>4</v>
      </c>
      <c r="G797" s="18">
        <v>8</v>
      </c>
      <c r="H797" s="18">
        <v>5</v>
      </c>
      <c r="I797" s="18" t="s">
        <v>4372</v>
      </c>
      <c r="J797" s="18" t="s">
        <v>4373</v>
      </c>
      <c r="K797" s="18" t="s">
        <v>4374</v>
      </c>
      <c r="L797" s="18" t="s">
        <v>4375</v>
      </c>
      <c r="M797" s="18" t="s">
        <v>4376</v>
      </c>
      <c r="N797" s="60">
        <v>-99</v>
      </c>
      <c r="O797" s="60">
        <v>-99</v>
      </c>
      <c r="P797" s="60">
        <v>-99</v>
      </c>
      <c r="Q797" s="60">
        <v>-99</v>
      </c>
      <c r="R797" s="60">
        <v>-99</v>
      </c>
    </row>
    <row r="798" spans="1:18" ht="14.25" customHeight="1" x14ac:dyDescent="0.2">
      <c r="A798" s="18" t="s">
        <v>4379</v>
      </c>
      <c r="B798" s="18">
        <v>103</v>
      </c>
      <c r="C798" s="18">
        <v>0</v>
      </c>
      <c r="D798" s="18">
        <v>26.578082191780823</v>
      </c>
      <c r="E798" s="18">
        <v>185</v>
      </c>
      <c r="F798" s="18">
        <v>4</v>
      </c>
      <c r="G798" s="18">
        <v>3</v>
      </c>
      <c r="H798" s="18">
        <v>4</v>
      </c>
      <c r="I798" s="18" t="s">
        <v>54</v>
      </c>
      <c r="J798" s="18" t="s">
        <v>54</v>
      </c>
      <c r="K798" s="18" t="s">
        <v>54</v>
      </c>
      <c r="L798" s="18" t="s">
        <v>54</v>
      </c>
      <c r="M798" s="18" t="s">
        <v>54</v>
      </c>
      <c r="N798" s="60">
        <v>6</v>
      </c>
      <c r="O798" s="60" t="s">
        <v>916</v>
      </c>
      <c r="P798" s="60">
        <v>-999</v>
      </c>
      <c r="Q798" s="60" t="s">
        <v>4385</v>
      </c>
      <c r="R798" s="60">
        <v>6</v>
      </c>
    </row>
    <row r="799" spans="1:18" ht="14.25" customHeight="1" x14ac:dyDescent="0.2">
      <c r="A799" s="18" t="s">
        <v>4380</v>
      </c>
      <c r="B799" s="18">
        <v>457</v>
      </c>
      <c r="C799" s="18">
        <v>0</v>
      </c>
      <c r="D799" s="18">
        <v>22.432876712328767</v>
      </c>
      <c r="E799" s="18">
        <v>84</v>
      </c>
      <c r="F799" s="18">
        <v>1</v>
      </c>
      <c r="G799" s="18">
        <v>3</v>
      </c>
      <c r="H799" s="18">
        <v>10</v>
      </c>
      <c r="I799" s="18" t="s">
        <v>54</v>
      </c>
      <c r="J799" s="18" t="s">
        <v>54</v>
      </c>
      <c r="K799" s="18" t="s">
        <v>54</v>
      </c>
      <c r="L799" s="18" t="s">
        <v>54</v>
      </c>
      <c r="M799" s="18" t="s">
        <v>54</v>
      </c>
      <c r="N799" s="60" t="s">
        <v>4389</v>
      </c>
      <c r="O799" s="60" t="s">
        <v>628</v>
      </c>
      <c r="P799" s="60">
        <v>2</v>
      </c>
      <c r="Q799" s="60">
        <v>-99</v>
      </c>
      <c r="R799" s="60" t="s">
        <v>641</v>
      </c>
    </row>
    <row r="800" spans="1:18" ht="14.25" customHeight="1" x14ac:dyDescent="0.2">
      <c r="A800" s="18" t="s">
        <v>4387</v>
      </c>
      <c r="B800" s="18">
        <v>1874</v>
      </c>
      <c r="C800" s="18">
        <v>0</v>
      </c>
      <c r="D800" s="18">
        <v>25.446575342465753</v>
      </c>
      <c r="E800" s="18">
        <v>75</v>
      </c>
      <c r="F800" s="18">
        <v>4</v>
      </c>
      <c r="G800" s="18">
        <v>10</v>
      </c>
      <c r="H800" s="18">
        <v>3</v>
      </c>
      <c r="I800" s="18" t="s">
        <v>4381</v>
      </c>
      <c r="J800" s="18" t="s">
        <v>4382</v>
      </c>
      <c r="K800" s="18" t="s">
        <v>4383</v>
      </c>
      <c r="L800" s="18" t="s">
        <v>4384</v>
      </c>
      <c r="M800" s="18" t="s">
        <v>4386</v>
      </c>
      <c r="N800" s="60">
        <v>2</v>
      </c>
      <c r="O800" s="60">
        <v>1</v>
      </c>
      <c r="P800" s="60">
        <v>-99</v>
      </c>
      <c r="Q800" s="60">
        <v>-99</v>
      </c>
      <c r="R800" s="60">
        <v>-99</v>
      </c>
    </row>
    <row r="801" spans="1:18" ht="14.25" customHeight="1" x14ac:dyDescent="0.2">
      <c r="A801" s="18" t="s">
        <v>4393</v>
      </c>
      <c r="B801" s="18">
        <v>1285</v>
      </c>
      <c r="C801" s="18">
        <v>1</v>
      </c>
      <c r="D801" s="18">
        <v>32.901369863013699</v>
      </c>
      <c r="E801" s="18">
        <v>169</v>
      </c>
      <c r="F801" s="18">
        <v>4</v>
      </c>
      <c r="G801" s="18">
        <v>11</v>
      </c>
      <c r="H801" s="18">
        <v>3</v>
      </c>
      <c r="I801" s="18" t="s">
        <v>4388</v>
      </c>
      <c r="J801" s="18" t="s">
        <v>4390</v>
      </c>
      <c r="K801" s="18" t="s">
        <v>4391</v>
      </c>
      <c r="L801" s="18" t="s">
        <v>54</v>
      </c>
      <c r="M801" s="18" t="s">
        <v>4392</v>
      </c>
      <c r="N801" s="60">
        <v>2</v>
      </c>
      <c r="O801" s="60" t="s">
        <v>1403</v>
      </c>
      <c r="P801" s="60">
        <v>2</v>
      </c>
      <c r="Q801" s="60" t="s">
        <v>101</v>
      </c>
      <c r="R801" s="60">
        <v>6</v>
      </c>
    </row>
    <row r="802" spans="1:18" ht="14.25" customHeight="1" x14ac:dyDescent="0.2">
      <c r="A802" s="18" t="s">
        <v>4398</v>
      </c>
      <c r="B802" s="18">
        <v>289</v>
      </c>
      <c r="C802" s="18">
        <v>1</v>
      </c>
      <c r="D802" s="18">
        <v>24.027397260273972</v>
      </c>
      <c r="E802" s="18">
        <v>185</v>
      </c>
      <c r="F802" s="18">
        <v>1</v>
      </c>
      <c r="G802" s="18">
        <v>1</v>
      </c>
      <c r="H802" s="18">
        <v>1</v>
      </c>
      <c r="I802" s="18" t="s">
        <v>4394</v>
      </c>
      <c r="J802" s="18" t="s">
        <v>4395</v>
      </c>
      <c r="K802" s="18" t="s">
        <v>54</v>
      </c>
      <c r="L802" s="18" t="s">
        <v>54</v>
      </c>
      <c r="M802" s="18" t="s">
        <v>54</v>
      </c>
      <c r="N802" s="60" t="s">
        <v>1047</v>
      </c>
      <c r="O802" s="60">
        <v>-999</v>
      </c>
      <c r="P802" s="60" t="s">
        <v>655</v>
      </c>
      <c r="Q802" s="60" t="s">
        <v>101</v>
      </c>
      <c r="R802" s="60">
        <v>13</v>
      </c>
    </row>
    <row r="803" spans="1:18" ht="14.25" customHeight="1" x14ac:dyDescent="0.2">
      <c r="A803" s="18" t="s">
        <v>4403</v>
      </c>
      <c r="B803" s="18">
        <v>1196</v>
      </c>
      <c r="C803" s="18">
        <v>1</v>
      </c>
      <c r="D803" s="18">
        <v>31.613698630136987</v>
      </c>
      <c r="E803" s="18">
        <v>63</v>
      </c>
      <c r="F803" s="18">
        <v>7</v>
      </c>
      <c r="G803" s="18">
        <v>5</v>
      </c>
      <c r="H803" s="18">
        <v>5</v>
      </c>
      <c r="I803" s="18" t="s">
        <v>4399</v>
      </c>
      <c r="J803" s="18" t="s">
        <v>4400</v>
      </c>
      <c r="K803" s="18" t="s">
        <v>4401</v>
      </c>
      <c r="L803" s="18" t="s">
        <v>4402</v>
      </c>
      <c r="M803" s="18" t="s">
        <v>878</v>
      </c>
      <c r="N803" s="60">
        <v>6</v>
      </c>
      <c r="O803" s="60">
        <v>1</v>
      </c>
      <c r="P803" s="60">
        <v>11</v>
      </c>
      <c r="Q803" s="60">
        <v>3</v>
      </c>
      <c r="R803" s="60">
        <v>13</v>
      </c>
    </row>
    <row r="804" spans="1:18" ht="14.25" customHeight="1" x14ac:dyDescent="0.2">
      <c r="A804" s="18" t="s">
        <v>4407</v>
      </c>
      <c r="B804" s="18">
        <v>1571</v>
      </c>
      <c r="C804" s="18">
        <v>1</v>
      </c>
      <c r="D804" s="18">
        <v>57.386301369863013</v>
      </c>
      <c r="E804" s="18">
        <v>187</v>
      </c>
      <c r="F804" s="18">
        <v>6</v>
      </c>
      <c r="G804" s="18">
        <v>12</v>
      </c>
      <c r="H804" s="18">
        <v>10</v>
      </c>
      <c r="I804" s="18" t="s">
        <v>4404</v>
      </c>
      <c r="J804" s="18" t="s">
        <v>242</v>
      </c>
      <c r="K804" s="18" t="s">
        <v>4405</v>
      </c>
      <c r="L804" s="18" t="s">
        <v>4406</v>
      </c>
      <c r="M804" s="18" t="s">
        <v>1862</v>
      </c>
      <c r="N804" s="60" t="s">
        <v>504</v>
      </c>
      <c r="O804" s="60" t="s">
        <v>426</v>
      </c>
      <c r="P804" s="60">
        <v>2</v>
      </c>
      <c r="Q804" s="60" t="s">
        <v>4417</v>
      </c>
      <c r="R804" s="60">
        <v>13</v>
      </c>
    </row>
    <row r="805" spans="1:18" ht="14.25" customHeight="1" x14ac:dyDescent="0.2">
      <c r="A805" s="18" t="s">
        <v>4412</v>
      </c>
      <c r="B805" s="18">
        <v>330</v>
      </c>
      <c r="C805" s="18">
        <v>1</v>
      </c>
      <c r="D805" s="18">
        <v>21.106849315068494</v>
      </c>
      <c r="E805" s="18">
        <v>185</v>
      </c>
      <c r="F805" s="18">
        <v>10</v>
      </c>
      <c r="G805" s="18">
        <v>1</v>
      </c>
      <c r="H805" s="18">
        <v>8</v>
      </c>
      <c r="I805" s="18" t="s">
        <v>4408</v>
      </c>
      <c r="J805" s="18" t="s">
        <v>4409</v>
      </c>
      <c r="K805" s="18" t="s">
        <v>4410</v>
      </c>
      <c r="L805" s="18" t="s">
        <v>4411</v>
      </c>
      <c r="M805" s="18" t="s">
        <v>682</v>
      </c>
      <c r="N805" s="60" t="s">
        <v>101</v>
      </c>
      <c r="O805" s="60" t="s">
        <v>125</v>
      </c>
      <c r="P805" s="60">
        <v>-99</v>
      </c>
      <c r="Q805" s="60">
        <v>-99</v>
      </c>
      <c r="R805" s="60">
        <v>-99</v>
      </c>
    </row>
    <row r="806" spans="1:18" ht="14.25" customHeight="1" x14ac:dyDescent="0.2">
      <c r="A806" s="18" t="s">
        <v>4419</v>
      </c>
      <c r="B806" s="18">
        <v>72</v>
      </c>
      <c r="C806" s="18">
        <v>1</v>
      </c>
      <c r="D806" s="18">
        <v>58.69315068493151</v>
      </c>
      <c r="E806" s="18">
        <v>185</v>
      </c>
      <c r="F806" s="18">
        <v>4</v>
      </c>
      <c r="G806" s="18">
        <v>7</v>
      </c>
      <c r="H806" s="18">
        <v>10</v>
      </c>
      <c r="I806" s="18" t="s">
        <v>4413</v>
      </c>
      <c r="J806" s="18" t="s">
        <v>4414</v>
      </c>
      <c r="K806" s="18" t="s">
        <v>4415</v>
      </c>
      <c r="L806" s="18" t="s">
        <v>4416</v>
      </c>
      <c r="M806" s="18" t="s">
        <v>4418</v>
      </c>
      <c r="N806" s="60" t="s">
        <v>1304</v>
      </c>
      <c r="O806" s="60" t="s">
        <v>125</v>
      </c>
      <c r="P806" s="60">
        <v>2</v>
      </c>
      <c r="Q806" s="60" t="s">
        <v>101</v>
      </c>
      <c r="R806" s="60" t="s">
        <v>2707</v>
      </c>
    </row>
    <row r="807" spans="1:18" ht="14.25" customHeight="1" x14ac:dyDescent="0.2">
      <c r="A807" s="18" t="s">
        <v>4422</v>
      </c>
      <c r="B807" s="18">
        <v>1964</v>
      </c>
      <c r="C807" s="18">
        <v>0</v>
      </c>
      <c r="D807" s="18">
        <v>44.268493150684932</v>
      </c>
      <c r="E807" s="18">
        <v>185</v>
      </c>
      <c r="F807" s="18">
        <v>3</v>
      </c>
      <c r="G807" s="18">
        <v>8</v>
      </c>
      <c r="H807" s="18">
        <v>3</v>
      </c>
      <c r="I807" s="18" t="s">
        <v>4420</v>
      </c>
      <c r="J807" s="18" t="s">
        <v>4421</v>
      </c>
      <c r="K807" s="18" t="s">
        <v>54</v>
      </c>
      <c r="L807" s="18" t="s">
        <v>54</v>
      </c>
      <c r="M807" s="18" t="s">
        <v>54</v>
      </c>
      <c r="N807" s="60" t="s">
        <v>101</v>
      </c>
      <c r="O807" s="60">
        <v>1</v>
      </c>
      <c r="P807" s="60">
        <v>2</v>
      </c>
      <c r="Q807" s="60">
        <v>-99</v>
      </c>
      <c r="R807" s="60">
        <v>-99</v>
      </c>
    </row>
    <row r="808" spans="1:18" ht="14.25" customHeight="1" x14ac:dyDescent="0.2">
      <c r="A808" s="18" t="s">
        <v>4428</v>
      </c>
      <c r="B808" s="18">
        <v>1607</v>
      </c>
      <c r="C808" s="18">
        <v>1</v>
      </c>
      <c r="D808" s="18">
        <v>48.37808219178082</v>
      </c>
      <c r="E808" s="18">
        <v>78</v>
      </c>
      <c r="F808" s="18">
        <v>4</v>
      </c>
      <c r="G808" s="18">
        <v>3</v>
      </c>
      <c r="H808" s="18">
        <v>3</v>
      </c>
      <c r="I808" s="18" t="s">
        <v>4423</v>
      </c>
      <c r="J808" s="18" t="s">
        <v>4424</v>
      </c>
      <c r="K808" s="18" t="s">
        <v>4425</v>
      </c>
      <c r="L808" s="18" t="s">
        <v>4426</v>
      </c>
      <c r="M808" s="18" t="s">
        <v>4427</v>
      </c>
      <c r="N808" s="60">
        <v>6</v>
      </c>
      <c r="O808" s="60" t="s">
        <v>426</v>
      </c>
      <c r="P808" s="60">
        <v>2</v>
      </c>
      <c r="Q808" s="60">
        <v>6</v>
      </c>
      <c r="R808" s="60">
        <v>13</v>
      </c>
    </row>
    <row r="809" spans="1:18" ht="14.25" customHeight="1" x14ac:dyDescent="0.2">
      <c r="A809" s="18" t="s">
        <v>4432</v>
      </c>
      <c r="B809" s="18">
        <v>1906</v>
      </c>
      <c r="C809" s="18">
        <v>1</v>
      </c>
      <c r="D809" s="18">
        <v>26.613698630136987</v>
      </c>
      <c r="E809" s="18">
        <v>185</v>
      </c>
      <c r="F809" s="18">
        <v>3</v>
      </c>
      <c r="G809" s="18">
        <v>6</v>
      </c>
      <c r="H809" s="18">
        <v>5</v>
      </c>
      <c r="I809" s="18" t="s">
        <v>4429</v>
      </c>
      <c r="J809" s="18" t="s">
        <v>4430</v>
      </c>
      <c r="K809" s="18" t="s">
        <v>4431</v>
      </c>
      <c r="L809" s="18" t="s">
        <v>54</v>
      </c>
      <c r="M809" s="18" t="s">
        <v>54</v>
      </c>
      <c r="N809" s="60">
        <v>-99</v>
      </c>
      <c r="O809" s="60">
        <v>2</v>
      </c>
      <c r="P809" s="60">
        <v>-999</v>
      </c>
      <c r="Q809" s="60">
        <v>-99</v>
      </c>
      <c r="R809" s="60">
        <v>-99</v>
      </c>
    </row>
    <row r="810" spans="1:18" ht="14.25" customHeight="1" x14ac:dyDescent="0.2">
      <c r="A810" s="18" t="s">
        <v>4437</v>
      </c>
      <c r="B810" s="18">
        <v>1922</v>
      </c>
      <c r="C810" s="18">
        <v>1</v>
      </c>
      <c r="D810" s="18">
        <v>26.016438356164382</v>
      </c>
      <c r="E810" s="18">
        <v>9</v>
      </c>
      <c r="F810" s="18">
        <v>3</v>
      </c>
      <c r="G810" s="18">
        <v>9</v>
      </c>
      <c r="H810" s="18">
        <v>9</v>
      </c>
      <c r="I810" s="18" t="s">
        <v>4433</v>
      </c>
      <c r="J810" s="18" t="s">
        <v>4434</v>
      </c>
      <c r="K810" s="18" t="s">
        <v>4435</v>
      </c>
      <c r="L810" s="18" t="s">
        <v>4436</v>
      </c>
      <c r="M810" s="18" t="s">
        <v>71</v>
      </c>
      <c r="N810" s="60">
        <v>6</v>
      </c>
      <c r="O810" s="60" t="s">
        <v>4442</v>
      </c>
      <c r="P810" s="60">
        <v>2</v>
      </c>
      <c r="Q810" s="60" t="s">
        <v>125</v>
      </c>
      <c r="R810" s="60" t="s">
        <v>101</v>
      </c>
    </row>
    <row r="811" spans="1:18" ht="14.25" customHeight="1" x14ac:dyDescent="0.2">
      <c r="A811" s="18" t="s">
        <v>4440</v>
      </c>
      <c r="B811" s="18">
        <v>1458</v>
      </c>
      <c r="C811" s="18">
        <v>1</v>
      </c>
      <c r="D811" s="18">
        <v>21.235616438356164</v>
      </c>
      <c r="E811" s="18">
        <v>36</v>
      </c>
      <c r="F811" s="18">
        <v>1</v>
      </c>
      <c r="G811" s="18">
        <v>2</v>
      </c>
      <c r="H811" s="18">
        <v>10</v>
      </c>
      <c r="I811" s="18" t="s">
        <v>54</v>
      </c>
      <c r="J811" s="18" t="s">
        <v>5376</v>
      </c>
      <c r="K811" s="18" t="s">
        <v>5377</v>
      </c>
      <c r="L811" s="18" t="s">
        <v>54</v>
      </c>
      <c r="M811" s="18" t="s">
        <v>54</v>
      </c>
      <c r="N811" s="60" t="s">
        <v>881</v>
      </c>
      <c r="O811" s="60" t="s">
        <v>125</v>
      </c>
      <c r="P811" s="60">
        <v>2</v>
      </c>
      <c r="Q811" s="60" t="s">
        <v>101</v>
      </c>
      <c r="R811" s="60">
        <v>8</v>
      </c>
    </row>
    <row r="812" spans="1:18" ht="14.25" customHeight="1" x14ac:dyDescent="0.2">
      <c r="A812" s="18" t="s">
        <v>4446</v>
      </c>
      <c r="B812" s="18">
        <v>1624</v>
      </c>
      <c r="C812" s="18">
        <v>1</v>
      </c>
      <c r="D812" s="18">
        <v>54.761643835616439</v>
      </c>
      <c r="E812" s="18">
        <v>185</v>
      </c>
      <c r="F812" s="18">
        <v>4</v>
      </c>
      <c r="G812" s="18">
        <v>-99</v>
      </c>
      <c r="H812" s="18">
        <v>10</v>
      </c>
      <c r="I812" s="18" t="s">
        <v>2155</v>
      </c>
      <c r="J812" s="18" t="s">
        <v>4441</v>
      </c>
      <c r="K812" s="18" t="s">
        <v>4443</v>
      </c>
      <c r="L812" s="18" t="s">
        <v>4444</v>
      </c>
      <c r="M812" s="18" t="s">
        <v>4445</v>
      </c>
      <c r="N812" s="60" t="s">
        <v>101</v>
      </c>
      <c r="O812" s="60" t="s">
        <v>125</v>
      </c>
      <c r="P812" s="60">
        <v>-999</v>
      </c>
      <c r="Q812" s="60" t="s">
        <v>724</v>
      </c>
      <c r="R812" s="60">
        <v>7</v>
      </c>
    </row>
    <row r="813" spans="1:18" ht="14.25" customHeight="1" x14ac:dyDescent="0.2">
      <c r="A813" s="18" t="s">
        <v>4451</v>
      </c>
      <c r="B813" s="18">
        <v>1695</v>
      </c>
      <c r="C813" s="18">
        <v>1</v>
      </c>
      <c r="D813" s="18">
        <v>28.660273972602738</v>
      </c>
      <c r="E813" s="18">
        <v>31</v>
      </c>
      <c r="F813" s="18">
        <v>4</v>
      </c>
      <c r="G813" s="18">
        <v>6</v>
      </c>
      <c r="H813" s="18">
        <v>11</v>
      </c>
      <c r="I813" s="18" t="s">
        <v>4447</v>
      </c>
      <c r="J813" s="18" t="s">
        <v>4448</v>
      </c>
      <c r="K813" s="18" t="s">
        <v>4449</v>
      </c>
      <c r="L813" s="18" t="s">
        <v>4450</v>
      </c>
      <c r="M813" s="18" t="s">
        <v>1412</v>
      </c>
      <c r="N813" s="60">
        <v>-99</v>
      </c>
      <c r="O813" s="60">
        <v>-99</v>
      </c>
      <c r="P813" s="60">
        <v>-99</v>
      </c>
      <c r="Q813" s="60">
        <v>-99</v>
      </c>
      <c r="R813" s="60">
        <v>-99</v>
      </c>
    </row>
    <row r="814" spans="1:18" ht="14.25" customHeight="1" x14ac:dyDescent="0.2">
      <c r="A814" s="18" t="s">
        <v>4456</v>
      </c>
      <c r="B814" s="18">
        <v>3006</v>
      </c>
      <c r="C814" s="18">
        <v>0</v>
      </c>
      <c r="D814" s="18">
        <v>70.61369863013698</v>
      </c>
      <c r="E814" s="18">
        <v>75</v>
      </c>
      <c r="F814" s="18">
        <v>5</v>
      </c>
      <c r="G814" s="18">
        <v>11</v>
      </c>
      <c r="H814" s="18">
        <v>8</v>
      </c>
      <c r="I814" s="18" t="s">
        <v>4452</v>
      </c>
      <c r="J814" s="18" t="s">
        <v>4453</v>
      </c>
      <c r="K814" s="18" t="s">
        <v>71</v>
      </c>
      <c r="L814" s="18" t="s">
        <v>4454</v>
      </c>
      <c r="M814" s="18" t="s">
        <v>4455</v>
      </c>
      <c r="N814" s="60" t="s">
        <v>101</v>
      </c>
      <c r="O814" s="60" t="s">
        <v>4460</v>
      </c>
      <c r="P814" s="60">
        <v>-999</v>
      </c>
      <c r="Q814" s="60" t="s">
        <v>133</v>
      </c>
      <c r="R814" s="60"/>
    </row>
    <row r="815" spans="1:18" ht="14.25" customHeight="1" x14ac:dyDescent="0.2">
      <c r="A815" s="18" t="s">
        <v>4457</v>
      </c>
      <c r="B815" s="18">
        <v>856</v>
      </c>
      <c r="C815" s="18">
        <v>0</v>
      </c>
      <c r="D815" s="18">
        <v>41.813698630136983</v>
      </c>
      <c r="E815" s="18">
        <v>185</v>
      </c>
      <c r="F815" s="18">
        <v>10</v>
      </c>
      <c r="G815" s="18">
        <v>7</v>
      </c>
      <c r="H815" s="18">
        <v>5</v>
      </c>
      <c r="I815" s="18" t="s">
        <v>54</v>
      </c>
      <c r="J815" s="18" t="s">
        <v>54</v>
      </c>
      <c r="K815" s="18" t="s">
        <v>54</v>
      </c>
      <c r="L815" s="18" t="s">
        <v>54</v>
      </c>
      <c r="M815" s="18" t="s">
        <v>54</v>
      </c>
      <c r="N815" s="60">
        <v>3</v>
      </c>
      <c r="O815" s="60" t="s">
        <v>321</v>
      </c>
      <c r="P815" s="60" t="s">
        <v>1053</v>
      </c>
      <c r="Q815" s="60" t="s">
        <v>724</v>
      </c>
      <c r="R815" s="60" t="s">
        <v>1678</v>
      </c>
    </row>
    <row r="816" spans="1:18" ht="14.25" customHeight="1" x14ac:dyDescent="0.2">
      <c r="A816" s="18" t="s">
        <v>4463</v>
      </c>
      <c r="B816" s="18">
        <v>3292</v>
      </c>
      <c r="C816" s="18">
        <v>1</v>
      </c>
      <c r="D816" s="18">
        <v>21.61917808219178</v>
      </c>
      <c r="E816" s="18">
        <v>185</v>
      </c>
      <c r="F816" s="18">
        <v>1</v>
      </c>
      <c r="G816" s="18">
        <v>7</v>
      </c>
      <c r="H816" s="18">
        <v>10</v>
      </c>
      <c r="I816" s="18" t="s">
        <v>4458</v>
      </c>
      <c r="J816" s="18" t="s">
        <v>4459</v>
      </c>
      <c r="K816" s="18" t="s">
        <v>898</v>
      </c>
      <c r="L816" s="18" t="s">
        <v>4461</v>
      </c>
      <c r="M816" s="18" t="s">
        <v>4462</v>
      </c>
      <c r="N816" s="60" t="s">
        <v>159</v>
      </c>
      <c r="O816" s="60" t="s">
        <v>504</v>
      </c>
      <c r="P816" s="60">
        <v>2</v>
      </c>
      <c r="Q816" s="60" t="s">
        <v>2598</v>
      </c>
      <c r="R816" s="60">
        <v>3</v>
      </c>
    </row>
    <row r="817" spans="1:18" ht="14.25" customHeight="1" x14ac:dyDescent="0.2">
      <c r="A817" s="18" t="s">
        <v>4469</v>
      </c>
      <c r="B817" s="18">
        <v>1489</v>
      </c>
      <c r="C817" s="18">
        <v>1</v>
      </c>
      <c r="D817" s="18">
        <v>72.967123287671228</v>
      </c>
      <c r="E817" s="18">
        <v>-9</v>
      </c>
      <c r="F817" s="18">
        <v>-9</v>
      </c>
      <c r="G817" s="18">
        <v>-9</v>
      </c>
      <c r="H817" s="18">
        <v>-9</v>
      </c>
      <c r="I817" s="18" t="s">
        <v>4464</v>
      </c>
      <c r="J817" s="18" t="s">
        <v>4465</v>
      </c>
      <c r="K817" s="18" t="s">
        <v>4466</v>
      </c>
      <c r="L817" s="18" t="s">
        <v>4467</v>
      </c>
      <c r="M817" s="18" t="s">
        <v>4468</v>
      </c>
      <c r="N817" s="60" t="s">
        <v>101</v>
      </c>
      <c r="O817" s="60">
        <v>-99</v>
      </c>
      <c r="P817" s="60">
        <v>-99</v>
      </c>
      <c r="Q817" s="60">
        <v>-99</v>
      </c>
      <c r="R817" s="60">
        <v>-99</v>
      </c>
    </row>
    <row r="818" spans="1:18" ht="14.25" customHeight="1" x14ac:dyDescent="0.2">
      <c r="A818" s="18" t="s">
        <v>4475</v>
      </c>
      <c r="B818" s="18">
        <v>1156</v>
      </c>
      <c r="C818" s="18">
        <v>1</v>
      </c>
      <c r="D818" s="18">
        <v>33.772602739726025</v>
      </c>
      <c r="E818" s="18">
        <v>-9</v>
      </c>
      <c r="F818" s="18">
        <v>-9</v>
      </c>
      <c r="G818" s="18">
        <v>-9</v>
      </c>
      <c r="H818" s="18">
        <v>-9</v>
      </c>
      <c r="I818" s="18" t="s">
        <v>4470</v>
      </c>
      <c r="J818" s="18" t="s">
        <v>4471</v>
      </c>
      <c r="K818" s="18" t="s">
        <v>4472</v>
      </c>
      <c r="L818" s="18" t="s">
        <v>4473</v>
      </c>
      <c r="M818" s="18" t="s">
        <v>4474</v>
      </c>
      <c r="N818" s="60">
        <v>-99</v>
      </c>
      <c r="O818" s="60" t="s">
        <v>4479</v>
      </c>
      <c r="P818" s="60">
        <v>2</v>
      </c>
      <c r="Q818" s="60" t="s">
        <v>80</v>
      </c>
      <c r="R818" s="60">
        <v>12</v>
      </c>
    </row>
    <row r="819" spans="1:18" ht="14.25" customHeight="1" x14ac:dyDescent="0.2">
      <c r="A819" s="18" t="s">
        <v>4477</v>
      </c>
      <c r="B819" s="18">
        <v>954</v>
      </c>
      <c r="C819" s="18">
        <v>1</v>
      </c>
      <c r="D819" s="18">
        <v>31.276712328767122</v>
      </c>
      <c r="E819" s="18">
        <v>84</v>
      </c>
      <c r="F819" s="18">
        <v>5</v>
      </c>
      <c r="G819" s="18">
        <v>2</v>
      </c>
      <c r="H819" s="18">
        <v>10</v>
      </c>
      <c r="I819" s="18" t="s">
        <v>4476</v>
      </c>
      <c r="J819" s="18" t="s">
        <v>54</v>
      </c>
      <c r="K819" s="18" t="s">
        <v>54</v>
      </c>
      <c r="L819" s="18" t="s">
        <v>54</v>
      </c>
      <c r="M819" s="18" t="s">
        <v>54</v>
      </c>
      <c r="N819" s="60">
        <v>-999</v>
      </c>
      <c r="O819" s="60" t="s">
        <v>426</v>
      </c>
      <c r="P819" s="60" t="s">
        <v>108</v>
      </c>
      <c r="Q819" s="60" t="s">
        <v>199</v>
      </c>
      <c r="R819" s="60">
        <v>8</v>
      </c>
    </row>
    <row r="820" spans="1:18" ht="14.25" customHeight="1" x14ac:dyDescent="0.2">
      <c r="A820" s="18" t="s">
        <v>4483</v>
      </c>
      <c r="B820" s="18">
        <v>1077</v>
      </c>
      <c r="C820" s="18">
        <v>1</v>
      </c>
      <c r="D820" s="18">
        <v>63.021917808219179</v>
      </c>
      <c r="E820" s="18">
        <v>84</v>
      </c>
      <c r="F820" s="18">
        <v>7</v>
      </c>
      <c r="G820" s="18">
        <v>5</v>
      </c>
      <c r="H820" s="18">
        <v>10</v>
      </c>
      <c r="I820" s="18" t="s">
        <v>54</v>
      </c>
      <c r="J820" s="18" t="s">
        <v>5378</v>
      </c>
      <c r="K820" s="18" t="s">
        <v>5379</v>
      </c>
      <c r="L820" s="18" t="s">
        <v>5380</v>
      </c>
      <c r="M820" s="18" t="s">
        <v>5381</v>
      </c>
      <c r="N820" s="60">
        <v>2</v>
      </c>
      <c r="O820" s="60" t="s">
        <v>4492</v>
      </c>
      <c r="P820" s="60" t="s">
        <v>4494</v>
      </c>
      <c r="Q820" s="60" t="s">
        <v>1360</v>
      </c>
      <c r="R820" s="60">
        <v>6</v>
      </c>
    </row>
    <row r="821" spans="1:18" ht="14.25" customHeight="1" x14ac:dyDescent="0.2">
      <c r="A821" s="18" t="s">
        <v>4489</v>
      </c>
      <c r="B821" s="18">
        <v>464</v>
      </c>
      <c r="C821" s="18">
        <v>0</v>
      </c>
      <c r="D821" s="18">
        <v>36.19178082191781</v>
      </c>
      <c r="E821" s="18">
        <v>67</v>
      </c>
      <c r="F821" s="18">
        <v>4</v>
      </c>
      <c r="G821" s="18">
        <v>2</v>
      </c>
      <c r="H821" s="18">
        <v>10</v>
      </c>
      <c r="I821" s="18" t="s">
        <v>4484</v>
      </c>
      <c r="J821" s="18" t="s">
        <v>4485</v>
      </c>
      <c r="K821" s="18" t="s">
        <v>4486</v>
      </c>
      <c r="L821" s="18" t="s">
        <v>4487</v>
      </c>
      <c r="M821" s="18" t="s">
        <v>4488</v>
      </c>
      <c r="N821" s="60" t="s">
        <v>1233</v>
      </c>
      <c r="O821" s="60" t="s">
        <v>1141</v>
      </c>
      <c r="P821" s="60" t="s">
        <v>4501</v>
      </c>
      <c r="Q821" s="60" t="s">
        <v>4503</v>
      </c>
      <c r="R821" s="60" t="s">
        <v>751</v>
      </c>
    </row>
    <row r="822" spans="1:18" ht="14.25" customHeight="1" x14ac:dyDescent="0.2">
      <c r="A822" s="18" t="s">
        <v>4497</v>
      </c>
      <c r="B822" s="18">
        <v>458</v>
      </c>
      <c r="C822" s="18">
        <v>0</v>
      </c>
      <c r="D822" s="18">
        <v>70.761643835616439</v>
      </c>
      <c r="E822" s="18">
        <v>75</v>
      </c>
      <c r="F822" s="18">
        <v>5</v>
      </c>
      <c r="G822" s="18">
        <v>8</v>
      </c>
      <c r="H822" s="18">
        <v>10</v>
      </c>
      <c r="I822" s="18" t="s">
        <v>4490</v>
      </c>
      <c r="J822" s="18" t="s">
        <v>4491</v>
      </c>
      <c r="K822" s="18" t="s">
        <v>4493</v>
      </c>
      <c r="L822" s="18" t="s">
        <v>4495</v>
      </c>
      <c r="M822" s="18" t="s">
        <v>4496</v>
      </c>
      <c r="N822" s="60" t="s">
        <v>231</v>
      </c>
      <c r="O822" s="60" t="s">
        <v>1500</v>
      </c>
      <c r="P822" s="60" t="s">
        <v>4509</v>
      </c>
      <c r="Q822" s="60" t="s">
        <v>101</v>
      </c>
      <c r="R822" s="60">
        <v>6</v>
      </c>
    </row>
    <row r="823" spans="1:18" ht="14.25" customHeight="1" x14ac:dyDescent="0.2">
      <c r="A823" s="18" t="s">
        <v>4505</v>
      </c>
      <c r="B823" s="18">
        <v>297</v>
      </c>
      <c r="C823" s="18">
        <v>1</v>
      </c>
      <c r="D823" s="18">
        <v>41.860273972602741</v>
      </c>
      <c r="E823" s="18">
        <v>185</v>
      </c>
      <c r="F823" s="18">
        <v>4</v>
      </c>
      <c r="G823" s="18">
        <v>6</v>
      </c>
      <c r="H823" s="18">
        <v>10</v>
      </c>
      <c r="I823" s="18" t="s">
        <v>4498</v>
      </c>
      <c r="J823" s="18" t="s">
        <v>4499</v>
      </c>
      <c r="K823" s="18" t="s">
        <v>4500</v>
      </c>
      <c r="L823" s="18" t="s">
        <v>4502</v>
      </c>
      <c r="M823" s="18" t="s">
        <v>4504</v>
      </c>
      <c r="N823" s="60" t="s">
        <v>101</v>
      </c>
      <c r="O823" s="60">
        <v>2</v>
      </c>
      <c r="P823" s="60">
        <v>-999</v>
      </c>
      <c r="Q823" s="60">
        <v>2</v>
      </c>
      <c r="R823" s="60">
        <v>7</v>
      </c>
    </row>
    <row r="824" spans="1:18" ht="14.25" customHeight="1" x14ac:dyDescent="0.2">
      <c r="A824" s="18" t="s">
        <v>4512</v>
      </c>
      <c r="B824" s="18">
        <v>1768</v>
      </c>
      <c r="C824" s="18">
        <v>1</v>
      </c>
      <c r="D824" s="18">
        <v>52.013698630136986</v>
      </c>
      <c r="E824" s="18">
        <v>185</v>
      </c>
      <c r="F824" s="18">
        <v>4</v>
      </c>
      <c r="G824" s="18">
        <v>7</v>
      </c>
      <c r="H824" s="18">
        <v>2</v>
      </c>
      <c r="I824" s="18" t="s">
        <v>4506</v>
      </c>
      <c r="J824" s="18" t="s">
        <v>4507</v>
      </c>
      <c r="K824" s="18" t="s">
        <v>4508</v>
      </c>
      <c r="L824" s="18" t="s">
        <v>4510</v>
      </c>
      <c r="M824" s="18" t="s">
        <v>4511</v>
      </c>
      <c r="N824" s="60" t="s">
        <v>295</v>
      </c>
      <c r="O824" s="60" t="s">
        <v>3566</v>
      </c>
      <c r="P824" s="60" t="s">
        <v>226</v>
      </c>
      <c r="Q824" s="60" t="s">
        <v>900</v>
      </c>
      <c r="R824" s="60">
        <v>6</v>
      </c>
    </row>
    <row r="825" spans="1:18" ht="14.25" customHeight="1" x14ac:dyDescent="0.2">
      <c r="A825" s="18" t="s">
        <v>4517</v>
      </c>
      <c r="B825" s="18">
        <v>1765</v>
      </c>
      <c r="C825" s="18">
        <v>1</v>
      </c>
      <c r="D825" s="18">
        <v>38.449315068493149</v>
      </c>
      <c r="E825" s="18">
        <v>185</v>
      </c>
      <c r="F825" s="18">
        <v>3</v>
      </c>
      <c r="G825" s="18">
        <v>2</v>
      </c>
      <c r="H825" s="18">
        <v>10</v>
      </c>
      <c r="I825" s="18" t="s">
        <v>4513</v>
      </c>
      <c r="J825" s="18" t="s">
        <v>4514</v>
      </c>
      <c r="K825" s="18" t="s">
        <v>242</v>
      </c>
      <c r="L825" s="18" t="s">
        <v>4515</v>
      </c>
      <c r="M825" s="18" t="s">
        <v>4516</v>
      </c>
      <c r="N825" s="60" t="s">
        <v>2598</v>
      </c>
      <c r="O825" s="60" t="s">
        <v>1644</v>
      </c>
      <c r="P825" s="60">
        <v>-99</v>
      </c>
      <c r="Q825" s="60" t="s">
        <v>152</v>
      </c>
      <c r="R825" s="60" t="s">
        <v>471</v>
      </c>
    </row>
    <row r="826" spans="1:18" ht="14.25" customHeight="1" x14ac:dyDescent="0.2">
      <c r="A826" s="18" t="s">
        <v>4523</v>
      </c>
      <c r="B826" s="18">
        <v>1027</v>
      </c>
      <c r="C826" s="18">
        <v>1</v>
      </c>
      <c r="D826" s="18">
        <v>41.213698630136989</v>
      </c>
      <c r="E826" s="18">
        <v>185</v>
      </c>
      <c r="F826" s="18">
        <v>4</v>
      </c>
      <c r="G826" s="18">
        <v>11</v>
      </c>
      <c r="H826" s="18">
        <v>10</v>
      </c>
      <c r="I826" s="18" t="s">
        <v>4518</v>
      </c>
      <c r="J826" s="18" t="s">
        <v>4519</v>
      </c>
      <c r="K826" s="18" t="s">
        <v>4520</v>
      </c>
      <c r="L826" s="18" t="s">
        <v>4521</v>
      </c>
      <c r="M826" s="18" t="s">
        <v>4522</v>
      </c>
      <c r="N826" s="60">
        <v>-999</v>
      </c>
      <c r="O826" s="60" t="s">
        <v>4530</v>
      </c>
      <c r="P826" s="60" t="s">
        <v>534</v>
      </c>
      <c r="Q826" s="60" t="s">
        <v>900</v>
      </c>
      <c r="R826" s="60" t="s">
        <v>4534</v>
      </c>
    </row>
    <row r="827" spans="1:18" ht="14.25" customHeight="1" x14ac:dyDescent="0.2">
      <c r="A827" s="18" t="s">
        <v>4528</v>
      </c>
      <c r="B827" s="18">
        <v>1805</v>
      </c>
      <c r="C827" s="18">
        <v>1</v>
      </c>
      <c r="D827" s="18">
        <v>21.769863013698629</v>
      </c>
      <c r="E827" s="18">
        <v>185</v>
      </c>
      <c r="F827" s="18">
        <v>1</v>
      </c>
      <c r="G827" s="18">
        <v>9</v>
      </c>
      <c r="H827" s="18">
        <v>10</v>
      </c>
      <c r="I827" s="18" t="s">
        <v>4524</v>
      </c>
      <c r="J827" s="18" t="s">
        <v>4525</v>
      </c>
      <c r="K827" s="18" t="s">
        <v>54</v>
      </c>
      <c r="L827" s="18" t="s">
        <v>4526</v>
      </c>
      <c r="M827" s="18" t="s">
        <v>4527</v>
      </c>
      <c r="N827" s="60">
        <v>3</v>
      </c>
      <c r="O827" s="60" t="s">
        <v>504</v>
      </c>
      <c r="P827" s="60" t="s">
        <v>117</v>
      </c>
      <c r="Q827" s="60" t="s">
        <v>4540</v>
      </c>
      <c r="R827" s="60">
        <v>13</v>
      </c>
    </row>
    <row r="828" spans="1:18" ht="14.25" customHeight="1" x14ac:dyDescent="0.2">
      <c r="A828" s="18" t="s">
        <v>4535</v>
      </c>
      <c r="B828" s="18">
        <v>493</v>
      </c>
      <c r="C828" s="18">
        <v>1</v>
      </c>
      <c r="D828" s="18">
        <v>23.728767123287671</v>
      </c>
      <c r="E828" s="18">
        <v>31</v>
      </c>
      <c r="F828" s="18">
        <v>4</v>
      </c>
      <c r="G828" s="18">
        <v>1</v>
      </c>
      <c r="H828" s="18">
        <v>3</v>
      </c>
      <c r="I828" s="18" t="s">
        <v>1120</v>
      </c>
      <c r="J828" s="18" t="s">
        <v>4529</v>
      </c>
      <c r="K828" s="18" t="s">
        <v>4531</v>
      </c>
      <c r="L828" s="18" t="s">
        <v>4532</v>
      </c>
      <c r="M828" s="18" t="s">
        <v>4533</v>
      </c>
      <c r="N828" s="60" t="s">
        <v>4544</v>
      </c>
      <c r="O828" s="60" t="s">
        <v>502</v>
      </c>
      <c r="P828" s="60" t="s">
        <v>1540</v>
      </c>
      <c r="Q828" s="60" t="s">
        <v>649</v>
      </c>
      <c r="R828" s="60">
        <v>-99</v>
      </c>
    </row>
    <row r="829" spans="1:18" ht="14.25" customHeight="1" x14ac:dyDescent="0.2">
      <c r="A829" s="18" t="s">
        <v>4542</v>
      </c>
      <c r="B829" s="18">
        <v>949</v>
      </c>
      <c r="C829" s="18">
        <v>1</v>
      </c>
      <c r="D829" s="18">
        <v>31.490410958904111</v>
      </c>
      <c r="E829" s="18">
        <v>67</v>
      </c>
      <c r="F829" s="18">
        <v>4</v>
      </c>
      <c r="G829" s="18">
        <v>4</v>
      </c>
      <c r="H829" s="18">
        <v>5</v>
      </c>
      <c r="I829" s="18" t="s">
        <v>4536</v>
      </c>
      <c r="J829" s="18" t="s">
        <v>4537</v>
      </c>
      <c r="K829" s="18" t="s">
        <v>4538</v>
      </c>
      <c r="L829" s="18" t="s">
        <v>4539</v>
      </c>
      <c r="M829" s="18" t="s">
        <v>4541</v>
      </c>
      <c r="N829" s="60" t="s">
        <v>101</v>
      </c>
      <c r="O829" s="60" t="s">
        <v>426</v>
      </c>
      <c r="P829" s="60">
        <v>-99</v>
      </c>
      <c r="Q829" s="60">
        <v>-99</v>
      </c>
      <c r="R829" s="60">
        <v>-99</v>
      </c>
    </row>
    <row r="830" spans="1:18" ht="14.25" customHeight="1" x14ac:dyDescent="0.2">
      <c r="A830" s="18" t="s">
        <v>4548</v>
      </c>
      <c r="B830" s="18">
        <v>1237</v>
      </c>
      <c r="C830" s="18">
        <v>0</v>
      </c>
      <c r="D830" s="18">
        <v>23.86849315068493</v>
      </c>
      <c r="E830" s="18">
        <v>185</v>
      </c>
      <c r="F830" s="18">
        <v>3</v>
      </c>
      <c r="G830" s="18">
        <v>9</v>
      </c>
      <c r="H830" s="18">
        <v>10</v>
      </c>
      <c r="I830" s="18" t="s">
        <v>4543</v>
      </c>
      <c r="J830" s="18" t="s">
        <v>4545</v>
      </c>
      <c r="K830" s="18" t="s">
        <v>4546</v>
      </c>
      <c r="L830" s="18" t="s">
        <v>4547</v>
      </c>
      <c r="M830" s="18" t="s">
        <v>54</v>
      </c>
      <c r="N830" s="60" t="s">
        <v>101</v>
      </c>
      <c r="O830" s="60" t="s">
        <v>4554</v>
      </c>
      <c r="P830" s="60" t="s">
        <v>534</v>
      </c>
      <c r="Q830" s="60" t="s">
        <v>1600</v>
      </c>
      <c r="R830" s="60">
        <v>6</v>
      </c>
    </row>
    <row r="831" spans="1:18" ht="14.25" customHeight="1" x14ac:dyDescent="0.2">
      <c r="A831" s="18" t="s">
        <v>4551</v>
      </c>
      <c r="B831" s="18">
        <v>82</v>
      </c>
      <c r="C831" s="18">
        <v>1</v>
      </c>
      <c r="D831" s="18">
        <v>71.010958904109586</v>
      </c>
      <c r="E831" s="18">
        <v>31</v>
      </c>
      <c r="F831" s="18">
        <v>7</v>
      </c>
      <c r="G831" s="18">
        <v>9</v>
      </c>
      <c r="H831" s="18">
        <v>10</v>
      </c>
      <c r="I831" s="18" t="s">
        <v>4549</v>
      </c>
      <c r="J831" s="18" t="s">
        <v>4550</v>
      </c>
      <c r="K831" s="18" t="s">
        <v>54</v>
      </c>
      <c r="L831" s="18" t="s">
        <v>54</v>
      </c>
      <c r="M831" s="18" t="s">
        <v>54</v>
      </c>
      <c r="N831" s="60" t="s">
        <v>4560</v>
      </c>
      <c r="O831" s="60" t="s">
        <v>204</v>
      </c>
      <c r="P831" s="60" t="s">
        <v>1053</v>
      </c>
      <c r="Q831" s="60" t="s">
        <v>1026</v>
      </c>
      <c r="R831" s="60" t="s">
        <v>4565</v>
      </c>
    </row>
    <row r="832" spans="1:18" ht="14.25" customHeight="1" x14ac:dyDescent="0.2">
      <c r="A832" s="18" t="s">
        <v>4558</v>
      </c>
      <c r="B832" s="18">
        <v>1236</v>
      </c>
      <c r="C832" s="18">
        <v>1</v>
      </c>
      <c r="D832" s="18">
        <v>44.547945205479451</v>
      </c>
      <c r="E832" s="18">
        <v>185</v>
      </c>
      <c r="F832" s="18">
        <v>3</v>
      </c>
      <c r="G832" s="18">
        <v>6</v>
      </c>
      <c r="H832" s="18">
        <v>3</v>
      </c>
      <c r="I832" s="18" t="s">
        <v>4552</v>
      </c>
      <c r="J832" s="18" t="s">
        <v>4553</v>
      </c>
      <c r="K832" s="18" t="s">
        <v>4555</v>
      </c>
      <c r="L832" s="18" t="s">
        <v>4556</v>
      </c>
      <c r="M832" s="18" t="s">
        <v>4557</v>
      </c>
      <c r="N832" s="60">
        <v>-99</v>
      </c>
      <c r="O832" s="60">
        <v>1</v>
      </c>
      <c r="P832" s="60">
        <v>-99</v>
      </c>
      <c r="Q832" s="60" t="s">
        <v>101</v>
      </c>
      <c r="R832" s="60">
        <v>-99</v>
      </c>
    </row>
    <row r="833" spans="1:18" ht="14.25" customHeight="1" x14ac:dyDescent="0.2">
      <c r="A833" s="18" t="s">
        <v>4566</v>
      </c>
      <c r="B833" s="18">
        <v>1552</v>
      </c>
      <c r="C833" s="18">
        <v>1</v>
      </c>
      <c r="D833" s="18">
        <v>31.027397260273972</v>
      </c>
      <c r="E833" s="18">
        <v>163</v>
      </c>
      <c r="F833" s="18">
        <v>3</v>
      </c>
      <c r="G833" s="18">
        <v>2</v>
      </c>
      <c r="H833" s="18">
        <v>4</v>
      </c>
      <c r="I833" s="18" t="s">
        <v>4559</v>
      </c>
      <c r="J833" s="18" t="s">
        <v>5382</v>
      </c>
      <c r="K833" s="18" t="s">
        <v>5383</v>
      </c>
      <c r="L833" s="18" t="s">
        <v>5384</v>
      </c>
      <c r="M833" s="18" t="s">
        <v>5385</v>
      </c>
      <c r="N833" s="60">
        <v>-99</v>
      </c>
      <c r="O833" s="60">
        <v>2</v>
      </c>
      <c r="P833" s="60" t="s">
        <v>226</v>
      </c>
      <c r="Q833" s="60" t="s">
        <v>152</v>
      </c>
      <c r="R833" s="60">
        <v>6</v>
      </c>
    </row>
    <row r="834" spans="1:18" ht="14.25" customHeight="1" x14ac:dyDescent="0.2">
      <c r="A834" s="18" t="s">
        <v>4568</v>
      </c>
      <c r="B834" s="18">
        <v>468</v>
      </c>
      <c r="C834" s="18">
        <v>1</v>
      </c>
      <c r="D834" s="18">
        <v>73.805479452054797</v>
      </c>
      <c r="E834" s="18">
        <v>185</v>
      </c>
      <c r="F834" s="18">
        <v>7</v>
      </c>
      <c r="G834" s="18">
        <v>6</v>
      </c>
      <c r="H834" s="18">
        <v>10</v>
      </c>
      <c r="I834" s="18" t="s">
        <v>54</v>
      </c>
      <c r="J834" s="18" t="s">
        <v>4567</v>
      </c>
      <c r="K834" s="18" t="s">
        <v>54</v>
      </c>
      <c r="L834" s="18" t="s">
        <v>2889</v>
      </c>
      <c r="M834" s="18" t="s">
        <v>54</v>
      </c>
      <c r="N834" s="60">
        <v>6</v>
      </c>
      <c r="O834" s="60" t="s">
        <v>426</v>
      </c>
      <c r="P834" s="60">
        <v>2</v>
      </c>
      <c r="Q834" s="60">
        <v>-99</v>
      </c>
      <c r="R834" s="60">
        <v>-99</v>
      </c>
    </row>
    <row r="835" spans="1:18" ht="14.25" customHeight="1" x14ac:dyDescent="0.2">
      <c r="A835" s="18" t="s">
        <v>4572</v>
      </c>
      <c r="B835" s="18">
        <v>1363</v>
      </c>
      <c r="C835" s="18">
        <v>1</v>
      </c>
      <c r="D835" s="18">
        <v>26.032876712328768</v>
      </c>
      <c r="E835" s="18">
        <v>83</v>
      </c>
      <c r="F835" s="18">
        <v>3</v>
      </c>
      <c r="G835" s="18">
        <v>4</v>
      </c>
      <c r="H835" s="18">
        <v>4</v>
      </c>
      <c r="I835" s="18" t="s">
        <v>54</v>
      </c>
      <c r="J835" s="18" t="s">
        <v>5386</v>
      </c>
      <c r="K835" s="18" t="s">
        <v>5387</v>
      </c>
      <c r="L835" s="18" t="s">
        <v>5388</v>
      </c>
      <c r="M835" s="18" t="s">
        <v>1485</v>
      </c>
      <c r="N835" s="60">
        <v>10</v>
      </c>
      <c r="O835" s="60" t="s">
        <v>511</v>
      </c>
      <c r="P835" s="60" t="s">
        <v>731</v>
      </c>
      <c r="Q835" s="60" t="s">
        <v>101</v>
      </c>
      <c r="R835" s="60">
        <v>-99</v>
      </c>
    </row>
    <row r="836" spans="1:18" ht="14.25" customHeight="1" x14ac:dyDescent="0.2">
      <c r="A836" s="18" t="s">
        <v>4579</v>
      </c>
      <c r="B836" s="18">
        <v>244</v>
      </c>
      <c r="C836" s="18">
        <v>1</v>
      </c>
      <c r="D836" s="18">
        <v>31.945205479452056</v>
      </c>
      <c r="E836" s="18">
        <v>185</v>
      </c>
      <c r="F836" s="18">
        <v>4</v>
      </c>
      <c r="G836" s="18">
        <v>4</v>
      </c>
      <c r="H836" s="18">
        <v>2</v>
      </c>
      <c r="I836" s="18" t="s">
        <v>1068</v>
      </c>
      <c r="J836" s="18" t="s">
        <v>4573</v>
      </c>
      <c r="K836" s="18" t="s">
        <v>4574</v>
      </c>
      <c r="L836" s="18" t="s">
        <v>52</v>
      </c>
      <c r="M836" s="18" t="s">
        <v>52</v>
      </c>
      <c r="N836" s="60" t="s">
        <v>4586</v>
      </c>
      <c r="O836" s="60" t="s">
        <v>953</v>
      </c>
      <c r="P836" s="60" t="s">
        <v>350</v>
      </c>
      <c r="Q836" s="60">
        <v>-99</v>
      </c>
      <c r="R836" s="60" t="s">
        <v>421</v>
      </c>
    </row>
    <row r="837" spans="1:18" ht="14.25" customHeight="1" x14ac:dyDescent="0.2">
      <c r="A837" s="18" t="s">
        <v>4584</v>
      </c>
      <c r="B837" s="18">
        <v>702</v>
      </c>
      <c r="C837" s="18">
        <v>1</v>
      </c>
      <c r="D837" s="18">
        <v>46.194520547945203</v>
      </c>
      <c r="E837" s="18">
        <v>185</v>
      </c>
      <c r="F837" s="18">
        <v>4</v>
      </c>
      <c r="G837" s="18">
        <v>8</v>
      </c>
      <c r="H837" s="18">
        <v>10</v>
      </c>
      <c r="I837" s="18" t="s">
        <v>4580</v>
      </c>
      <c r="J837" s="18" t="s">
        <v>4581</v>
      </c>
      <c r="K837" s="18" t="s">
        <v>4582</v>
      </c>
      <c r="L837" s="18" t="s">
        <v>4583</v>
      </c>
      <c r="M837" s="18" t="s">
        <v>54</v>
      </c>
      <c r="N837" s="60" t="s">
        <v>4592</v>
      </c>
      <c r="O837" s="60" t="s">
        <v>4594</v>
      </c>
      <c r="P837" s="60">
        <v>11</v>
      </c>
      <c r="Q837" s="60">
        <v>-999</v>
      </c>
      <c r="R837" s="60">
        <v>12</v>
      </c>
    </row>
    <row r="838" spans="1:18" ht="14.25" customHeight="1" x14ac:dyDescent="0.2">
      <c r="A838" s="18" t="s">
        <v>4590</v>
      </c>
      <c r="B838" s="18">
        <v>1546</v>
      </c>
      <c r="C838" s="18">
        <v>1</v>
      </c>
      <c r="D838" s="18">
        <v>32.87945205479452</v>
      </c>
      <c r="E838" s="18">
        <v>185</v>
      </c>
      <c r="F838" s="18">
        <v>3</v>
      </c>
      <c r="G838" s="18">
        <v>6</v>
      </c>
      <c r="H838" s="18">
        <v>3</v>
      </c>
      <c r="I838" s="18" t="s">
        <v>4585</v>
      </c>
      <c r="J838" s="18" t="s">
        <v>4587</v>
      </c>
      <c r="K838" s="18" t="s">
        <v>4588</v>
      </c>
      <c r="L838" s="18" t="s">
        <v>54</v>
      </c>
      <c r="M838" s="18" t="s">
        <v>4589</v>
      </c>
      <c r="N838" s="60" t="s">
        <v>4600</v>
      </c>
      <c r="O838" s="60" t="s">
        <v>4602</v>
      </c>
      <c r="P838" s="60" t="s">
        <v>4604</v>
      </c>
      <c r="Q838" s="60">
        <v>2</v>
      </c>
      <c r="R838" s="60" t="s">
        <v>1423</v>
      </c>
    </row>
    <row r="839" spans="1:18" ht="14.25" customHeight="1" x14ac:dyDescent="0.2">
      <c r="A839" s="18" t="s">
        <v>4598</v>
      </c>
      <c r="B839" s="18">
        <v>70</v>
      </c>
      <c r="C839" s="18">
        <v>2</v>
      </c>
      <c r="D839" s="18">
        <v>35.210958904109589</v>
      </c>
      <c r="E839" s="18">
        <v>122</v>
      </c>
      <c r="F839" s="18">
        <v>5</v>
      </c>
      <c r="G839" s="18">
        <v>9</v>
      </c>
      <c r="H839" s="18">
        <v>6</v>
      </c>
      <c r="I839" s="18" t="s">
        <v>4591</v>
      </c>
      <c r="J839" s="18" t="s">
        <v>4593</v>
      </c>
      <c r="K839" s="18" t="s">
        <v>4595</v>
      </c>
      <c r="L839" s="18" t="s">
        <v>4596</v>
      </c>
      <c r="M839" s="18" t="s">
        <v>4597</v>
      </c>
      <c r="N839" s="60" t="s">
        <v>319</v>
      </c>
      <c r="O839" s="60" t="s">
        <v>262</v>
      </c>
      <c r="P839" s="60" t="s">
        <v>4611</v>
      </c>
      <c r="Q839" s="60">
        <v>-99</v>
      </c>
      <c r="R839" s="60">
        <v>7</v>
      </c>
    </row>
    <row r="840" spans="1:18" ht="14.25" customHeight="1" x14ac:dyDescent="0.2">
      <c r="A840" s="18" t="s">
        <v>4607</v>
      </c>
      <c r="B840" s="18">
        <v>371</v>
      </c>
      <c r="C840" s="18">
        <v>1</v>
      </c>
      <c r="D840" s="18">
        <v>54.435616438356163</v>
      </c>
      <c r="E840" s="18">
        <v>67</v>
      </c>
      <c r="F840" s="18">
        <v>4</v>
      </c>
      <c r="G840" s="18">
        <v>2</v>
      </c>
      <c r="H840" s="18">
        <v>3</v>
      </c>
      <c r="I840" s="18" t="s">
        <v>4599</v>
      </c>
      <c r="J840" s="18" t="s">
        <v>4601</v>
      </c>
      <c r="K840" s="18" t="s">
        <v>4603</v>
      </c>
      <c r="L840" s="18" t="s">
        <v>4605</v>
      </c>
      <c r="M840" s="18" t="s">
        <v>4606</v>
      </c>
      <c r="N840" s="60">
        <v>-999</v>
      </c>
      <c r="O840" s="60" t="s">
        <v>1248</v>
      </c>
      <c r="P840" s="60">
        <v>2</v>
      </c>
      <c r="Q840" s="60" t="s">
        <v>101</v>
      </c>
      <c r="R840" s="60">
        <v>6</v>
      </c>
    </row>
    <row r="841" spans="1:18" ht="14.25" customHeight="1" x14ac:dyDescent="0.2">
      <c r="A841" s="18" t="s">
        <v>4612</v>
      </c>
      <c r="B841" s="18">
        <v>1137</v>
      </c>
      <c r="C841" s="18">
        <v>1</v>
      </c>
      <c r="D841" s="18">
        <v>33.372602739726027</v>
      </c>
      <c r="E841" s="18">
        <v>123</v>
      </c>
      <c r="F841" s="18">
        <v>4</v>
      </c>
      <c r="G841" s="18">
        <v>5</v>
      </c>
      <c r="H841" s="18">
        <v>2</v>
      </c>
      <c r="I841" s="18" t="s">
        <v>4608</v>
      </c>
      <c r="J841" s="18" t="s">
        <v>4609</v>
      </c>
      <c r="K841" s="18" t="s">
        <v>4610</v>
      </c>
      <c r="L841" s="18" t="s">
        <v>54</v>
      </c>
      <c r="M841" s="18" t="s">
        <v>2019</v>
      </c>
      <c r="N841" s="60">
        <v>-99</v>
      </c>
      <c r="O841" s="60">
        <v>-99</v>
      </c>
      <c r="P841" s="60">
        <v>-99</v>
      </c>
      <c r="Q841" s="60">
        <v>-99</v>
      </c>
      <c r="R841" s="60">
        <v>-99</v>
      </c>
    </row>
    <row r="842" spans="1:18" ht="14.25" customHeight="1" x14ac:dyDescent="0.2">
      <c r="A842" s="18" t="s">
        <v>4618</v>
      </c>
      <c r="B842" s="18">
        <v>717</v>
      </c>
      <c r="C842" s="18">
        <v>1</v>
      </c>
      <c r="D842" s="18">
        <v>42.745205479452054</v>
      </c>
      <c r="E842" s="18">
        <v>185</v>
      </c>
      <c r="F842" s="18">
        <v>4</v>
      </c>
      <c r="G842" s="18">
        <v>6</v>
      </c>
      <c r="H842" s="18">
        <v>5</v>
      </c>
      <c r="I842" s="18" t="s">
        <v>4613</v>
      </c>
      <c r="J842" s="18" t="s">
        <v>4614</v>
      </c>
      <c r="K842" s="18" t="s">
        <v>4615</v>
      </c>
      <c r="L842" s="18" t="s">
        <v>4616</v>
      </c>
      <c r="M842" s="18" t="s">
        <v>4617</v>
      </c>
      <c r="N842" s="60">
        <v>3</v>
      </c>
      <c r="O842" s="60" t="s">
        <v>509</v>
      </c>
      <c r="P842" s="60">
        <v>-99</v>
      </c>
      <c r="Q842" s="60" t="s">
        <v>101</v>
      </c>
      <c r="R842" s="60">
        <v>-99</v>
      </c>
    </row>
    <row r="843" spans="1:18" ht="14.25" customHeight="1" x14ac:dyDescent="0.2">
      <c r="A843" s="18" t="s">
        <v>4619</v>
      </c>
      <c r="B843" s="18">
        <v>3319</v>
      </c>
      <c r="C843" s="18">
        <v>0</v>
      </c>
      <c r="D843" s="18">
        <v>32.298630136986297</v>
      </c>
      <c r="E843" s="18">
        <v>185</v>
      </c>
      <c r="F843" s="18">
        <v>2</v>
      </c>
      <c r="G843" s="18">
        <v>1</v>
      </c>
      <c r="H843" s="18">
        <v>3</v>
      </c>
      <c r="N843" s="60">
        <v>-99</v>
      </c>
      <c r="O843" s="60">
        <v>-99</v>
      </c>
      <c r="P843" s="60">
        <v>-99</v>
      </c>
      <c r="Q843" s="60">
        <v>-99</v>
      </c>
      <c r="R843" s="60">
        <v>-99</v>
      </c>
    </row>
    <row r="844" spans="1:18" ht="14.25" customHeight="1" x14ac:dyDescent="0.2">
      <c r="A844" s="18" t="s">
        <v>4623</v>
      </c>
      <c r="B844" s="18">
        <v>2089</v>
      </c>
      <c r="C844" s="18">
        <v>1</v>
      </c>
      <c r="D844" s="18">
        <v>38.580821917808223</v>
      </c>
      <c r="E844" s="18">
        <v>187</v>
      </c>
      <c r="F844" s="18">
        <v>5</v>
      </c>
      <c r="G844" s="18">
        <v>12</v>
      </c>
      <c r="H844" s="18">
        <v>5</v>
      </c>
      <c r="I844" s="18" t="s">
        <v>4620</v>
      </c>
      <c r="J844" s="18" t="s">
        <v>4621</v>
      </c>
      <c r="K844" s="18" t="s">
        <v>54</v>
      </c>
      <c r="L844" s="18" t="s">
        <v>4622</v>
      </c>
      <c r="M844" s="18" t="s">
        <v>54</v>
      </c>
      <c r="N844" s="60" t="s">
        <v>639</v>
      </c>
      <c r="O844" s="60" t="s">
        <v>544</v>
      </c>
      <c r="P844" s="60" t="s">
        <v>350</v>
      </c>
      <c r="Q844" s="60" t="s">
        <v>4629</v>
      </c>
      <c r="R844" s="60" t="s">
        <v>724</v>
      </c>
    </row>
    <row r="845" spans="1:18" ht="14.25" customHeight="1" x14ac:dyDescent="0.2">
      <c r="A845" s="18" t="s">
        <v>4624</v>
      </c>
      <c r="B845" s="18">
        <v>1407</v>
      </c>
      <c r="C845" s="18">
        <v>1</v>
      </c>
      <c r="D845" s="18">
        <v>31.813698630136987</v>
      </c>
      <c r="E845" s="18">
        <v>67</v>
      </c>
      <c r="F845" s="18">
        <v>4</v>
      </c>
      <c r="G845" s="18">
        <v>2</v>
      </c>
      <c r="H845" s="18">
        <v>8</v>
      </c>
      <c r="I845" s="18" t="s">
        <v>54</v>
      </c>
      <c r="J845" s="18" t="s">
        <v>54</v>
      </c>
      <c r="K845" s="18" t="s">
        <v>54</v>
      </c>
      <c r="L845" s="18" t="s">
        <v>54</v>
      </c>
      <c r="M845" s="18" t="s">
        <v>54</v>
      </c>
      <c r="N845" s="60" t="s">
        <v>179</v>
      </c>
      <c r="O845" s="60" t="s">
        <v>321</v>
      </c>
      <c r="P845" s="60">
        <v>-999</v>
      </c>
      <c r="Q845" s="60" t="s">
        <v>1026</v>
      </c>
      <c r="R845" s="60" t="s">
        <v>142</v>
      </c>
    </row>
    <row r="846" spans="1:18" ht="14.25" customHeight="1" x14ac:dyDescent="0.2">
      <c r="A846" s="18" t="s">
        <v>4631</v>
      </c>
      <c r="B846" s="18">
        <v>3043</v>
      </c>
      <c r="C846" s="18">
        <v>1</v>
      </c>
      <c r="D846" s="18">
        <v>25.55890410958904</v>
      </c>
      <c r="E846" s="18">
        <v>185</v>
      </c>
      <c r="F846" s="18">
        <v>5</v>
      </c>
      <c r="G846" s="18">
        <v>6</v>
      </c>
      <c r="H846" s="18">
        <v>9</v>
      </c>
      <c r="I846" s="18" t="s">
        <v>4625</v>
      </c>
      <c r="J846" s="18" t="s">
        <v>4626</v>
      </c>
      <c r="K846" s="18" t="s">
        <v>4627</v>
      </c>
      <c r="L846" s="18" t="s">
        <v>4628</v>
      </c>
      <c r="M846" s="18" t="s">
        <v>4630</v>
      </c>
      <c r="N846" s="60">
        <v>2</v>
      </c>
      <c r="O846" s="60" t="s">
        <v>4641</v>
      </c>
      <c r="P846" s="60" t="s">
        <v>534</v>
      </c>
      <c r="Q846" s="60" t="s">
        <v>411</v>
      </c>
      <c r="R846" s="60">
        <v>8</v>
      </c>
    </row>
    <row r="847" spans="1:18" ht="14.25" customHeight="1" x14ac:dyDescent="0.2">
      <c r="A847" s="18" t="s">
        <v>4638</v>
      </c>
      <c r="B847" s="18">
        <v>1360</v>
      </c>
      <c r="C847" s="18">
        <v>1</v>
      </c>
      <c r="D847" s="18">
        <v>27.410958904109588</v>
      </c>
      <c r="E847" s="18">
        <v>185</v>
      </c>
      <c r="F847" s="18">
        <v>2</v>
      </c>
      <c r="G847" s="18">
        <v>5</v>
      </c>
      <c r="H847" s="18">
        <v>3</v>
      </c>
      <c r="I847" s="18" t="s">
        <v>4632</v>
      </c>
      <c r="J847" s="18" t="s">
        <v>4633</v>
      </c>
      <c r="K847" s="18" t="s">
        <v>242</v>
      </c>
      <c r="L847" s="18" t="s">
        <v>4634</v>
      </c>
      <c r="M847" s="18" t="s">
        <v>4635</v>
      </c>
      <c r="N847" s="60">
        <v>2</v>
      </c>
      <c r="O847" s="60" t="s">
        <v>4648</v>
      </c>
      <c r="P847" s="60">
        <v>-99</v>
      </c>
      <c r="Q847" s="60" t="s">
        <v>101</v>
      </c>
      <c r="R847" s="60">
        <v>7</v>
      </c>
    </row>
    <row r="848" spans="1:18" ht="14.25" customHeight="1" x14ac:dyDescent="0.2">
      <c r="A848" s="18" t="s">
        <v>4645</v>
      </c>
      <c r="B848" s="18">
        <v>1979</v>
      </c>
      <c r="C848" s="61" t="e">
        <v>#NULL!</v>
      </c>
      <c r="D848" s="18">
        <v>54.706849315068496</v>
      </c>
      <c r="E848" s="18">
        <v>-9</v>
      </c>
      <c r="F848" s="18">
        <v>-9</v>
      </c>
      <c r="G848" s="18">
        <v>-9</v>
      </c>
      <c r="H848" s="18">
        <v>-9</v>
      </c>
      <c r="I848" s="18" t="s">
        <v>4639</v>
      </c>
      <c r="J848" s="18" t="s">
        <v>4640</v>
      </c>
      <c r="K848" s="18" t="s">
        <v>4642</v>
      </c>
      <c r="L848" s="18" t="s">
        <v>4643</v>
      </c>
      <c r="M848" s="18" t="s">
        <v>4644</v>
      </c>
      <c r="N848" s="60" t="s">
        <v>4653</v>
      </c>
      <c r="O848" s="60" t="s">
        <v>4655</v>
      </c>
      <c r="P848" s="60" t="s">
        <v>534</v>
      </c>
      <c r="Q848" s="60" t="s">
        <v>80</v>
      </c>
      <c r="R848" s="60" t="s">
        <v>471</v>
      </c>
    </row>
    <row r="849" spans="1:18" ht="14.25" customHeight="1" x14ac:dyDescent="0.2">
      <c r="A849" s="18" t="s">
        <v>4651</v>
      </c>
      <c r="B849" s="18">
        <v>1570</v>
      </c>
      <c r="C849" s="18">
        <v>1</v>
      </c>
      <c r="D849" s="18">
        <v>25.852054794520548</v>
      </c>
      <c r="E849" s="18">
        <v>185</v>
      </c>
      <c r="F849" s="18">
        <v>3</v>
      </c>
      <c r="G849" s="18">
        <v>2</v>
      </c>
      <c r="H849" s="18">
        <v>3</v>
      </c>
      <c r="I849" s="18" t="s">
        <v>4646</v>
      </c>
      <c r="J849" s="18" t="s">
        <v>4647</v>
      </c>
      <c r="K849" s="18" t="s">
        <v>54</v>
      </c>
      <c r="L849" s="18" t="s">
        <v>4649</v>
      </c>
      <c r="M849" s="18" t="s">
        <v>4650</v>
      </c>
      <c r="N849" s="60" t="s">
        <v>159</v>
      </c>
      <c r="O849" s="60">
        <v>-99</v>
      </c>
      <c r="P849" s="60">
        <v>2</v>
      </c>
      <c r="Q849" s="60" t="s">
        <v>101</v>
      </c>
      <c r="R849" s="60">
        <v>7</v>
      </c>
    </row>
    <row r="850" spans="1:18" ht="14.25" customHeight="1" x14ac:dyDescent="0.2">
      <c r="A850" s="18" t="s">
        <v>4659</v>
      </c>
      <c r="B850" s="18">
        <v>535</v>
      </c>
      <c r="C850" s="18">
        <v>1</v>
      </c>
      <c r="D850" s="18">
        <v>26.860273972602741</v>
      </c>
      <c r="E850" s="18">
        <v>185</v>
      </c>
      <c r="F850" s="18">
        <v>3</v>
      </c>
      <c r="G850" s="18">
        <v>2</v>
      </c>
      <c r="H850" s="18">
        <v>4</v>
      </c>
      <c r="I850" s="18" t="s">
        <v>4652</v>
      </c>
      <c r="J850" s="18" t="s">
        <v>4654</v>
      </c>
      <c r="K850" s="18" t="s">
        <v>4656</v>
      </c>
      <c r="L850" s="18" t="s">
        <v>4657</v>
      </c>
      <c r="M850" s="18" t="s">
        <v>4658</v>
      </c>
      <c r="N850" s="60" t="s">
        <v>1719</v>
      </c>
      <c r="O850" s="60" t="s">
        <v>4667</v>
      </c>
      <c r="P850" s="60">
        <v>-999</v>
      </c>
      <c r="Q850" s="60" t="s">
        <v>101</v>
      </c>
      <c r="R850" s="60" t="s">
        <v>471</v>
      </c>
    </row>
    <row r="851" spans="1:18" ht="14.25" customHeight="1" x14ac:dyDescent="0.2">
      <c r="A851" s="18" t="s">
        <v>4664</v>
      </c>
      <c r="B851" s="18">
        <v>328</v>
      </c>
      <c r="C851" s="18">
        <v>1</v>
      </c>
      <c r="D851" s="18">
        <v>31.8</v>
      </c>
      <c r="E851" s="18">
        <v>185</v>
      </c>
      <c r="F851" s="18">
        <v>-99</v>
      </c>
      <c r="G851" s="18">
        <v>7</v>
      </c>
      <c r="H851" s="18">
        <v>2</v>
      </c>
      <c r="I851" s="18" t="s">
        <v>4660</v>
      </c>
      <c r="J851" s="18" t="s">
        <v>54</v>
      </c>
      <c r="K851" s="18" t="s">
        <v>4661</v>
      </c>
      <c r="L851" s="18" t="s">
        <v>4662</v>
      </c>
      <c r="M851" s="18" t="s">
        <v>4663</v>
      </c>
      <c r="N851" s="60" t="s">
        <v>59</v>
      </c>
      <c r="O851" s="60" t="s">
        <v>4673</v>
      </c>
      <c r="P851" s="60" t="s">
        <v>516</v>
      </c>
      <c r="Q851" s="60" t="s">
        <v>4676</v>
      </c>
      <c r="R851" s="60" t="s">
        <v>471</v>
      </c>
    </row>
    <row r="852" spans="1:18" ht="14.25" customHeight="1" x14ac:dyDescent="0.2">
      <c r="A852" s="18" t="s">
        <v>4670</v>
      </c>
      <c r="B852" s="18">
        <v>995</v>
      </c>
      <c r="C852" s="18">
        <v>4</v>
      </c>
      <c r="D852" s="18">
        <v>77.605479452054794</v>
      </c>
      <c r="E852" s="18">
        <v>185</v>
      </c>
      <c r="F852" s="18">
        <v>8</v>
      </c>
      <c r="G852" s="18">
        <v>4</v>
      </c>
      <c r="H852" s="18">
        <v>10</v>
      </c>
      <c r="I852" s="18" t="s">
        <v>4665</v>
      </c>
      <c r="J852" s="18" t="s">
        <v>4666</v>
      </c>
      <c r="K852" s="18" t="s">
        <v>242</v>
      </c>
      <c r="L852" s="18" t="s">
        <v>4668</v>
      </c>
      <c r="M852" s="18" t="s">
        <v>4669</v>
      </c>
      <c r="N852" s="60" t="s">
        <v>4680</v>
      </c>
      <c r="O852" s="60" t="s">
        <v>3264</v>
      </c>
      <c r="P852" s="60">
        <v>2</v>
      </c>
      <c r="Q852" s="60" t="s">
        <v>4685</v>
      </c>
      <c r="R852" s="60">
        <v>13</v>
      </c>
    </row>
    <row r="853" spans="1:18" ht="14.25" customHeight="1" x14ac:dyDescent="0.2">
      <c r="A853" s="18" t="s">
        <v>4678</v>
      </c>
      <c r="B853" s="18">
        <v>1521</v>
      </c>
      <c r="C853" s="18">
        <v>1</v>
      </c>
      <c r="D853" s="18">
        <v>26.345205479452055</v>
      </c>
      <c r="E853" s="18">
        <v>185</v>
      </c>
      <c r="F853" s="18">
        <v>4</v>
      </c>
      <c r="G853" s="18">
        <v>8</v>
      </c>
      <c r="H853" s="18">
        <v>3</v>
      </c>
      <c r="I853" s="18" t="s">
        <v>4671</v>
      </c>
      <c r="J853" s="18" t="s">
        <v>4672</v>
      </c>
      <c r="K853" s="18" t="s">
        <v>4674</v>
      </c>
      <c r="L853" s="18" t="s">
        <v>4675</v>
      </c>
      <c r="M853" s="18" t="s">
        <v>4677</v>
      </c>
      <c r="N853" s="60"/>
      <c r="O853" s="60" t="s">
        <v>4689</v>
      </c>
      <c r="P853" s="60" t="s">
        <v>4691</v>
      </c>
      <c r="Q853" s="60" t="s">
        <v>199</v>
      </c>
      <c r="R853" s="60">
        <v>8</v>
      </c>
    </row>
    <row r="854" spans="1:18" ht="14.25" customHeight="1" x14ac:dyDescent="0.2">
      <c r="A854" s="18" t="s">
        <v>4686</v>
      </c>
      <c r="B854" s="18">
        <v>1095</v>
      </c>
      <c r="C854" s="18">
        <v>1</v>
      </c>
      <c r="D854" s="18">
        <v>28.284931506849315</v>
      </c>
      <c r="E854" s="18">
        <v>187</v>
      </c>
      <c r="F854" s="18">
        <v>4</v>
      </c>
      <c r="G854" s="18">
        <v>8</v>
      </c>
      <c r="H854" s="18">
        <v>10</v>
      </c>
      <c r="I854" s="18" t="s">
        <v>4679</v>
      </c>
      <c r="J854" s="18" t="s">
        <v>4682</v>
      </c>
      <c r="K854" s="18" t="s">
        <v>4683</v>
      </c>
      <c r="L854" s="18" t="s">
        <v>4684</v>
      </c>
      <c r="M854" s="18" t="s">
        <v>585</v>
      </c>
      <c r="N854" s="60">
        <v>-99</v>
      </c>
      <c r="O854" s="60">
        <v>-99</v>
      </c>
      <c r="P854" s="60">
        <v>-99</v>
      </c>
      <c r="Q854" s="60">
        <v>-99</v>
      </c>
      <c r="R854" s="60">
        <v>-99</v>
      </c>
    </row>
    <row r="855" spans="1:18" ht="14.25" customHeight="1" x14ac:dyDescent="0.2">
      <c r="A855" s="18" t="s">
        <v>4694</v>
      </c>
      <c r="B855" s="18">
        <v>1658</v>
      </c>
      <c r="C855" s="18">
        <v>1</v>
      </c>
      <c r="D855" s="18">
        <v>29.736986301369864</v>
      </c>
      <c r="E855" s="18">
        <v>185</v>
      </c>
      <c r="F855" s="18">
        <v>6</v>
      </c>
      <c r="G855" s="18">
        <v>1</v>
      </c>
      <c r="H855" s="18">
        <v>5</v>
      </c>
      <c r="I855" s="18" t="s">
        <v>4687</v>
      </c>
      <c r="J855" s="18" t="s">
        <v>4688</v>
      </c>
      <c r="K855" s="18" t="s">
        <v>4690</v>
      </c>
      <c r="L855" s="18" t="s">
        <v>4692</v>
      </c>
      <c r="M855" s="18" t="s">
        <v>4693</v>
      </c>
      <c r="N855" s="60">
        <v>10</v>
      </c>
      <c r="O855" s="60">
        <v>-999</v>
      </c>
      <c r="P855" s="60">
        <v>-999</v>
      </c>
      <c r="Q855" s="60" t="s">
        <v>101</v>
      </c>
      <c r="R855" s="60">
        <v>6</v>
      </c>
    </row>
    <row r="856" spans="1:18" ht="14.25" customHeight="1" x14ac:dyDescent="0.2">
      <c r="A856" s="18" t="s">
        <v>4695</v>
      </c>
      <c r="B856" s="18">
        <v>1561</v>
      </c>
      <c r="C856" s="18">
        <v>1</v>
      </c>
      <c r="D856" s="18">
        <v>25.271232876712329</v>
      </c>
      <c r="E856" s="18">
        <v>185</v>
      </c>
      <c r="F856" s="18">
        <v>3</v>
      </c>
      <c r="G856" s="18">
        <v>6</v>
      </c>
      <c r="H856" s="18">
        <v>4</v>
      </c>
      <c r="I856" s="18" t="s">
        <v>54</v>
      </c>
      <c r="J856" s="18" t="s">
        <v>54</v>
      </c>
      <c r="K856" s="18" t="s">
        <v>54</v>
      </c>
      <c r="L856" s="18" t="s">
        <v>54</v>
      </c>
      <c r="M856" s="18" t="s">
        <v>54</v>
      </c>
      <c r="N856" s="60">
        <v>-99</v>
      </c>
      <c r="O856" s="60" t="s">
        <v>883</v>
      </c>
      <c r="P856" s="60">
        <v>2</v>
      </c>
      <c r="Q856" s="60">
        <v>-99</v>
      </c>
      <c r="R856" s="60">
        <v>7</v>
      </c>
    </row>
    <row r="857" spans="1:18" ht="14.25" customHeight="1" x14ac:dyDescent="0.2">
      <c r="A857" s="18" t="s">
        <v>4699</v>
      </c>
      <c r="B857" s="18">
        <v>1132</v>
      </c>
      <c r="C857" s="18">
        <v>1</v>
      </c>
      <c r="D857" s="18">
        <v>23.564383561643837</v>
      </c>
      <c r="E857" s="18">
        <v>156</v>
      </c>
      <c r="F857" s="18">
        <v>1</v>
      </c>
      <c r="G857" s="18">
        <v>8</v>
      </c>
      <c r="H857" s="18">
        <v>10</v>
      </c>
      <c r="I857" s="18" t="s">
        <v>4696</v>
      </c>
      <c r="J857" s="18" t="s">
        <v>623</v>
      </c>
      <c r="K857" s="18" t="s">
        <v>623</v>
      </c>
      <c r="L857" s="18" t="s">
        <v>4697</v>
      </c>
      <c r="M857" s="18" t="s">
        <v>4698</v>
      </c>
      <c r="N857" s="60" t="s">
        <v>4389</v>
      </c>
      <c r="O857" s="60" t="s">
        <v>4706</v>
      </c>
      <c r="P857" s="60" t="s">
        <v>1268</v>
      </c>
      <c r="Q857" s="60" t="s">
        <v>101</v>
      </c>
      <c r="R857" s="60">
        <v>8</v>
      </c>
    </row>
    <row r="858" spans="1:18" ht="14.25" customHeight="1" x14ac:dyDescent="0.2">
      <c r="A858" s="18" t="s">
        <v>4703</v>
      </c>
      <c r="B858" s="18">
        <v>902</v>
      </c>
      <c r="C858" s="18">
        <v>1</v>
      </c>
      <c r="D858" s="18">
        <v>42.353424657534248</v>
      </c>
      <c r="E858" s="18">
        <v>67</v>
      </c>
      <c r="F858" s="18">
        <v>4</v>
      </c>
      <c r="G858" s="18">
        <v>3</v>
      </c>
      <c r="H858" s="18">
        <v>10</v>
      </c>
      <c r="I858" s="18" t="s">
        <v>54</v>
      </c>
      <c r="J858" s="18" t="s">
        <v>4700</v>
      </c>
      <c r="K858" s="18" t="s">
        <v>4701</v>
      </c>
      <c r="L858" s="18" t="s">
        <v>54</v>
      </c>
      <c r="M858" s="18" t="s">
        <v>4702</v>
      </c>
      <c r="N858" s="60">
        <v>-99</v>
      </c>
      <c r="O858" s="60">
        <v>-99</v>
      </c>
      <c r="P858" s="60">
        <v>-99</v>
      </c>
      <c r="Q858" s="60">
        <v>-99</v>
      </c>
      <c r="R858" s="60">
        <v>-99</v>
      </c>
    </row>
    <row r="859" spans="1:18" ht="14.25" customHeight="1" x14ac:dyDescent="0.2">
      <c r="A859" s="18" t="s">
        <v>4709</v>
      </c>
      <c r="B859" s="18">
        <v>1426</v>
      </c>
      <c r="C859" s="18">
        <v>1</v>
      </c>
      <c r="D859" s="18">
        <v>47.410958904109592</v>
      </c>
      <c r="E859" s="18">
        <v>185</v>
      </c>
      <c r="F859" s="18">
        <v>4</v>
      </c>
      <c r="G859" s="18">
        <v>6</v>
      </c>
      <c r="H859" s="18">
        <v>5</v>
      </c>
      <c r="I859" s="18" t="s">
        <v>4704</v>
      </c>
      <c r="J859" s="18" t="s">
        <v>4705</v>
      </c>
      <c r="K859" s="18" t="s">
        <v>4707</v>
      </c>
      <c r="L859" s="18" t="s">
        <v>3271</v>
      </c>
      <c r="M859" s="18" t="s">
        <v>4708</v>
      </c>
      <c r="N859" s="60">
        <v>3</v>
      </c>
      <c r="O859" s="60" t="s">
        <v>125</v>
      </c>
      <c r="P859" s="60">
        <v>2</v>
      </c>
      <c r="Q859" s="60" t="s">
        <v>101</v>
      </c>
      <c r="R859" s="60">
        <v>-99</v>
      </c>
    </row>
    <row r="860" spans="1:18" ht="14.25" customHeight="1" x14ac:dyDescent="0.2">
      <c r="A860" s="18" t="s">
        <v>4710</v>
      </c>
      <c r="B860" s="18">
        <v>2066</v>
      </c>
      <c r="C860" s="18">
        <v>1</v>
      </c>
      <c r="D860" s="18">
        <v>25.158904109589042</v>
      </c>
      <c r="E860" s="18">
        <v>185</v>
      </c>
      <c r="F860" s="18">
        <v>3</v>
      </c>
      <c r="G860" s="18">
        <v>6</v>
      </c>
      <c r="H860" s="18">
        <v>2</v>
      </c>
      <c r="I860" s="18" t="s">
        <v>54</v>
      </c>
      <c r="J860" s="18" t="s">
        <v>54</v>
      </c>
      <c r="K860" s="18" t="s">
        <v>54</v>
      </c>
      <c r="L860" s="18" t="s">
        <v>54</v>
      </c>
      <c r="M860" s="18" t="s">
        <v>54</v>
      </c>
      <c r="N860" s="60" t="s">
        <v>179</v>
      </c>
      <c r="O860" s="60" t="s">
        <v>204</v>
      </c>
      <c r="P860" s="60">
        <v>2</v>
      </c>
      <c r="Q860" s="60" t="s">
        <v>101</v>
      </c>
      <c r="R860" s="60">
        <v>8</v>
      </c>
    </row>
    <row r="861" spans="1:18" ht="14.25" customHeight="1" x14ac:dyDescent="0.2">
      <c r="A861" s="18" t="s">
        <v>4715</v>
      </c>
      <c r="B861" s="18">
        <v>5</v>
      </c>
      <c r="C861" s="18">
        <v>1</v>
      </c>
      <c r="D861" s="18">
        <v>26.520547945205479</v>
      </c>
      <c r="E861" s="18">
        <v>185</v>
      </c>
      <c r="F861" s="18">
        <v>3</v>
      </c>
      <c r="G861" s="18">
        <v>1</v>
      </c>
      <c r="H861" s="18">
        <v>3</v>
      </c>
      <c r="I861" s="18" t="s">
        <v>4711</v>
      </c>
      <c r="J861" s="18" t="s">
        <v>4712</v>
      </c>
      <c r="K861" s="18" t="s">
        <v>4713</v>
      </c>
      <c r="L861" s="18" t="s">
        <v>4714</v>
      </c>
      <c r="M861" s="18" t="s">
        <v>54</v>
      </c>
      <c r="N861" s="60">
        <v>-999</v>
      </c>
      <c r="O861" s="60" t="s">
        <v>4723</v>
      </c>
      <c r="P861" s="60">
        <v>2</v>
      </c>
      <c r="Q861" s="60" t="s">
        <v>101</v>
      </c>
      <c r="R861" s="60">
        <v>3</v>
      </c>
    </row>
    <row r="862" spans="1:18" ht="14.25" customHeight="1" x14ac:dyDescent="0.2">
      <c r="A862" s="18" t="s">
        <v>4721</v>
      </c>
      <c r="B862" s="18">
        <v>1530</v>
      </c>
      <c r="C862" s="18">
        <v>0</v>
      </c>
      <c r="D862" s="18">
        <v>25.783561643835615</v>
      </c>
      <c r="E862" s="18">
        <v>185</v>
      </c>
      <c r="F862" s="18">
        <v>3</v>
      </c>
      <c r="G862" s="18">
        <v>9</v>
      </c>
      <c r="H862" s="18">
        <v>4</v>
      </c>
      <c r="I862" s="18" t="s">
        <v>4716</v>
      </c>
      <c r="J862" s="18" t="s">
        <v>4717</v>
      </c>
      <c r="K862" s="18" t="s">
        <v>4718</v>
      </c>
      <c r="L862" s="18" t="s">
        <v>4719</v>
      </c>
      <c r="M862" s="18" t="s">
        <v>4720</v>
      </c>
      <c r="N862" s="60">
        <v>-99</v>
      </c>
      <c r="O862" s="60">
        <v>2</v>
      </c>
      <c r="P862" s="60">
        <v>-999</v>
      </c>
      <c r="Q862" s="60">
        <v>2</v>
      </c>
      <c r="R862" s="60">
        <v>6</v>
      </c>
    </row>
    <row r="863" spans="1:18" ht="14.25" customHeight="1" x14ac:dyDescent="0.2">
      <c r="A863" s="18" t="s">
        <v>4727</v>
      </c>
      <c r="B863" s="18">
        <v>1705</v>
      </c>
      <c r="C863" s="18">
        <v>1</v>
      </c>
      <c r="D863" s="18">
        <v>80.742465753424653</v>
      </c>
      <c r="E863" s="18">
        <v>185</v>
      </c>
      <c r="F863" s="18">
        <v>7</v>
      </c>
      <c r="G863" s="18">
        <v>5</v>
      </c>
      <c r="H863" s="18">
        <v>10</v>
      </c>
      <c r="I863" s="18" t="s">
        <v>144</v>
      </c>
      <c r="J863" s="18" t="s">
        <v>4722</v>
      </c>
      <c r="K863" s="18" t="s">
        <v>4724</v>
      </c>
      <c r="L863" s="18" t="s">
        <v>4725</v>
      </c>
      <c r="M863" s="18" t="s">
        <v>4726</v>
      </c>
      <c r="N863" s="60" t="s">
        <v>159</v>
      </c>
      <c r="O863" s="60" t="s">
        <v>4735</v>
      </c>
      <c r="P863" s="60" t="s">
        <v>655</v>
      </c>
      <c r="Q863" s="60" t="s">
        <v>101</v>
      </c>
      <c r="R863" s="60" t="s">
        <v>2641</v>
      </c>
    </row>
    <row r="864" spans="1:18" ht="14.25" customHeight="1" x14ac:dyDescent="0.2">
      <c r="A864" s="18" t="s">
        <v>4732</v>
      </c>
      <c r="B864" s="18">
        <v>1055</v>
      </c>
      <c r="C864" s="18">
        <v>0</v>
      </c>
      <c r="D864" s="18">
        <v>23.183561643835617</v>
      </c>
      <c r="E864" s="18">
        <v>84</v>
      </c>
      <c r="F864" s="18">
        <v>1</v>
      </c>
      <c r="G864" s="18">
        <v>1</v>
      </c>
      <c r="H864" s="18">
        <v>2</v>
      </c>
      <c r="I864" s="18" t="s">
        <v>54</v>
      </c>
      <c r="J864" s="18" t="s">
        <v>5389</v>
      </c>
      <c r="K864" s="18" t="s">
        <v>2404</v>
      </c>
      <c r="L864" s="18" t="s">
        <v>5390</v>
      </c>
      <c r="M864" s="18" t="s">
        <v>5391</v>
      </c>
      <c r="N864" s="60">
        <v>-999</v>
      </c>
      <c r="O864" s="60" t="s">
        <v>4741</v>
      </c>
      <c r="P864" s="60" t="s">
        <v>4743</v>
      </c>
      <c r="Q864" s="60" t="s">
        <v>315</v>
      </c>
      <c r="R864" s="60">
        <v>13</v>
      </c>
    </row>
    <row r="865" spans="1:18" ht="14.25" customHeight="1" x14ac:dyDescent="0.2">
      <c r="A865" s="18" t="s">
        <v>4739</v>
      </c>
      <c r="B865" s="18">
        <v>1469</v>
      </c>
      <c r="C865" s="18">
        <v>1</v>
      </c>
      <c r="D865" s="18">
        <v>53.627397260273973</v>
      </c>
      <c r="E865" s="18">
        <v>185</v>
      </c>
      <c r="F865" s="18">
        <v>6</v>
      </c>
      <c r="G865" s="18">
        <v>2</v>
      </c>
      <c r="H865" s="18">
        <v>5</v>
      </c>
      <c r="I865" s="18" t="s">
        <v>4733</v>
      </c>
      <c r="J865" s="18" t="s">
        <v>4734</v>
      </c>
      <c r="K865" s="18" t="s">
        <v>4736</v>
      </c>
      <c r="L865" s="18" t="s">
        <v>4737</v>
      </c>
      <c r="M865" s="18" t="s">
        <v>4738</v>
      </c>
      <c r="N865" s="60">
        <v>-99</v>
      </c>
      <c r="O865" s="60">
        <v>-99</v>
      </c>
      <c r="P865" s="60">
        <v>-99</v>
      </c>
      <c r="Q865" s="60">
        <v>-99</v>
      </c>
      <c r="R865" s="60">
        <v>-99</v>
      </c>
    </row>
    <row r="866" spans="1:18" ht="14.25" customHeight="1" x14ac:dyDescent="0.2">
      <c r="A866" s="18" t="s">
        <v>4746</v>
      </c>
      <c r="B866" s="18">
        <v>1707</v>
      </c>
      <c r="C866" s="18">
        <v>1</v>
      </c>
      <c r="D866" s="18">
        <v>44.934246575342463</v>
      </c>
      <c r="E866" s="18">
        <v>139</v>
      </c>
      <c r="F866" s="18">
        <v>9</v>
      </c>
      <c r="G866" s="18">
        <v>10</v>
      </c>
      <c r="H866" s="18">
        <v>5</v>
      </c>
      <c r="I866" s="18" t="s">
        <v>2737</v>
      </c>
      <c r="J866" s="18" t="s">
        <v>4740</v>
      </c>
      <c r="K866" s="18" t="s">
        <v>4742</v>
      </c>
      <c r="L866" s="18" t="s">
        <v>4744</v>
      </c>
      <c r="M866" s="18" t="s">
        <v>4745</v>
      </c>
      <c r="N866" s="60">
        <v>-99</v>
      </c>
      <c r="O866" s="60">
        <v>-99</v>
      </c>
      <c r="P866" s="60">
        <v>-99</v>
      </c>
      <c r="Q866" s="60">
        <v>-99</v>
      </c>
      <c r="R866" s="60">
        <v>-99</v>
      </c>
    </row>
    <row r="867" spans="1:18" ht="14.25" customHeight="1" x14ac:dyDescent="0.2">
      <c r="A867" s="18" t="s">
        <v>4747</v>
      </c>
      <c r="B867" s="18">
        <v>453</v>
      </c>
      <c r="C867" s="18">
        <v>1</v>
      </c>
      <c r="D867" s="18">
        <v>30.838356164383562</v>
      </c>
      <c r="E867" s="18">
        <v>187</v>
      </c>
      <c r="F867" s="18">
        <v>4</v>
      </c>
      <c r="G867" s="18">
        <v>11</v>
      </c>
      <c r="H867" s="18">
        <v>2</v>
      </c>
      <c r="N867" s="60">
        <v>2</v>
      </c>
      <c r="O867" s="60" t="s">
        <v>4751</v>
      </c>
      <c r="P867" s="60">
        <v>2</v>
      </c>
      <c r="Q867" s="60" t="s">
        <v>101</v>
      </c>
      <c r="R867" s="60" t="s">
        <v>421</v>
      </c>
    </row>
    <row r="868" spans="1:18" ht="14.25" customHeight="1" x14ac:dyDescent="0.2">
      <c r="A868" s="18" t="s">
        <v>4748</v>
      </c>
      <c r="B868" s="18">
        <v>606</v>
      </c>
      <c r="C868" s="18">
        <v>0</v>
      </c>
      <c r="D868" s="18">
        <v>50.482191780821921</v>
      </c>
      <c r="E868" s="18">
        <v>185</v>
      </c>
      <c r="F868" s="18">
        <v>5</v>
      </c>
      <c r="G868" s="18">
        <v>2</v>
      </c>
      <c r="H868" s="18">
        <v>3</v>
      </c>
      <c r="I868" s="18" t="s">
        <v>54</v>
      </c>
      <c r="J868" s="18" t="s">
        <v>54</v>
      </c>
      <c r="K868" s="18" t="s">
        <v>54</v>
      </c>
      <c r="L868" s="18" t="s">
        <v>54</v>
      </c>
      <c r="M868" s="18" t="s">
        <v>54</v>
      </c>
      <c r="N868" s="60">
        <v>6</v>
      </c>
      <c r="O868" s="60" t="s">
        <v>125</v>
      </c>
      <c r="P868" s="60">
        <v>2</v>
      </c>
      <c r="Q868" s="60" t="s">
        <v>152</v>
      </c>
      <c r="R868" s="60">
        <v>12</v>
      </c>
    </row>
    <row r="869" spans="1:18" ht="14.25" customHeight="1" x14ac:dyDescent="0.2">
      <c r="A869" s="18" t="s">
        <v>4755</v>
      </c>
      <c r="B869" s="18">
        <v>835</v>
      </c>
      <c r="C869" s="18">
        <v>1</v>
      </c>
      <c r="D869" s="18">
        <v>39.246575342465754</v>
      </c>
      <c r="E869" s="18">
        <v>185</v>
      </c>
      <c r="F869" s="18">
        <v>10</v>
      </c>
      <c r="G869" s="18">
        <v>4</v>
      </c>
      <c r="H869" s="18">
        <v>3</v>
      </c>
      <c r="I869" s="18" t="s">
        <v>4749</v>
      </c>
      <c r="J869" s="18" t="s">
        <v>4750</v>
      </c>
      <c r="K869" s="18" t="s">
        <v>4752</v>
      </c>
      <c r="L869" s="18" t="s">
        <v>4753</v>
      </c>
      <c r="M869" s="18" t="s">
        <v>4754</v>
      </c>
      <c r="N869" s="60" t="s">
        <v>101</v>
      </c>
      <c r="O869" s="60" t="s">
        <v>534</v>
      </c>
      <c r="P869" s="60">
        <v>2</v>
      </c>
      <c r="Q869" s="60" t="s">
        <v>80</v>
      </c>
      <c r="R869" s="60">
        <v>8</v>
      </c>
    </row>
    <row r="870" spans="1:18" ht="14.25" customHeight="1" x14ac:dyDescent="0.2">
      <c r="A870" s="18" t="s">
        <v>4761</v>
      </c>
      <c r="B870" s="18">
        <v>194</v>
      </c>
      <c r="C870" s="18">
        <v>1</v>
      </c>
      <c r="D870" s="18">
        <v>34.408219178082192</v>
      </c>
      <c r="E870" s="18">
        <v>185</v>
      </c>
      <c r="F870" s="18">
        <v>4</v>
      </c>
      <c r="G870" s="18">
        <v>10</v>
      </c>
      <c r="H870" s="18">
        <v>3</v>
      </c>
      <c r="I870" s="18" t="s">
        <v>4756</v>
      </c>
      <c r="J870" s="18" t="s">
        <v>4757</v>
      </c>
      <c r="K870" s="18" t="s">
        <v>4758</v>
      </c>
      <c r="L870" s="18" t="s">
        <v>4759</v>
      </c>
      <c r="M870" s="18" t="s">
        <v>4760</v>
      </c>
      <c r="N870" s="60" t="s">
        <v>496</v>
      </c>
      <c r="O870" s="60" t="s">
        <v>4770</v>
      </c>
      <c r="P870" s="60">
        <v>2</v>
      </c>
      <c r="Q870" s="60" t="s">
        <v>70</v>
      </c>
      <c r="R870" s="60">
        <v>13</v>
      </c>
    </row>
    <row r="871" spans="1:18" ht="14.25" customHeight="1" x14ac:dyDescent="0.2">
      <c r="A871" s="18" t="s">
        <v>4767</v>
      </c>
      <c r="B871" s="18">
        <v>780</v>
      </c>
      <c r="C871" s="18">
        <v>1</v>
      </c>
      <c r="D871" s="18">
        <v>21.101369863013698</v>
      </c>
      <c r="E871" s="18">
        <v>78</v>
      </c>
      <c r="F871" s="18">
        <v>6</v>
      </c>
      <c r="G871" s="18">
        <v>3</v>
      </c>
      <c r="H871" s="18">
        <v>10</v>
      </c>
      <c r="I871" s="18" t="s">
        <v>4762</v>
      </c>
      <c r="J871" s="18" t="s">
        <v>4763</v>
      </c>
      <c r="K871" s="18" t="s">
        <v>4764</v>
      </c>
      <c r="L871" s="18" t="s">
        <v>4765</v>
      </c>
      <c r="M871" s="18" t="s">
        <v>4766</v>
      </c>
      <c r="N871" s="60">
        <v>-999</v>
      </c>
      <c r="O871" s="60">
        <v>-99</v>
      </c>
      <c r="P871" s="60">
        <v>-99</v>
      </c>
      <c r="Q871" s="60">
        <v>-999</v>
      </c>
      <c r="R871" s="60">
        <v>13</v>
      </c>
    </row>
    <row r="872" spans="1:18" ht="14.25" customHeight="1" x14ac:dyDescent="0.2">
      <c r="A872" s="18" t="s">
        <v>4774</v>
      </c>
      <c r="B872" s="18">
        <v>375</v>
      </c>
      <c r="C872" s="18">
        <v>0</v>
      </c>
      <c r="D872" s="18">
        <v>68.021917808219172</v>
      </c>
      <c r="E872" s="18">
        <v>185</v>
      </c>
      <c r="F872" s="18">
        <v>7</v>
      </c>
      <c r="G872" s="18">
        <v>4</v>
      </c>
      <c r="H872" s="18">
        <v>10</v>
      </c>
      <c r="I872" s="18" t="s">
        <v>4768</v>
      </c>
      <c r="J872" s="18" t="s">
        <v>4769</v>
      </c>
      <c r="K872" s="18" t="s">
        <v>4771</v>
      </c>
      <c r="L872" s="18" t="s">
        <v>4772</v>
      </c>
      <c r="M872" s="18" t="s">
        <v>4773</v>
      </c>
      <c r="N872" s="60">
        <v>2</v>
      </c>
      <c r="O872" s="60" t="s">
        <v>125</v>
      </c>
      <c r="P872" s="60">
        <v>2</v>
      </c>
      <c r="Q872" s="60" t="s">
        <v>63</v>
      </c>
      <c r="R872" s="60">
        <v>7</v>
      </c>
    </row>
    <row r="873" spans="1:18" ht="14.25" customHeight="1" x14ac:dyDescent="0.2">
      <c r="A873" s="18" t="s">
        <v>4776</v>
      </c>
      <c r="B873" s="18">
        <v>455</v>
      </c>
      <c r="C873" s="18">
        <v>0</v>
      </c>
      <c r="D873" s="18">
        <v>63.923287671232877</v>
      </c>
      <c r="E873" s="18">
        <v>75</v>
      </c>
      <c r="F873" s="18">
        <v>4</v>
      </c>
      <c r="G873" s="18">
        <v>11</v>
      </c>
      <c r="H873" s="18">
        <v>8</v>
      </c>
      <c r="I873" s="18" t="s">
        <v>242</v>
      </c>
      <c r="J873" s="18" t="s">
        <v>242</v>
      </c>
      <c r="K873" s="18" t="s">
        <v>242</v>
      </c>
      <c r="L873" s="18" t="s">
        <v>4775</v>
      </c>
      <c r="M873" s="18" t="s">
        <v>2073</v>
      </c>
      <c r="N873" s="60">
        <v>-99</v>
      </c>
      <c r="O873" s="60">
        <v>-99</v>
      </c>
      <c r="P873" s="60">
        <v>-99</v>
      </c>
      <c r="Q873" s="60">
        <v>-99</v>
      </c>
      <c r="R873" s="60">
        <v>-99</v>
      </c>
    </row>
    <row r="874" spans="1:18" ht="14.25" customHeight="1" x14ac:dyDescent="0.2">
      <c r="A874" s="18" t="s">
        <v>4782</v>
      </c>
      <c r="B874" s="18">
        <v>696</v>
      </c>
      <c r="C874" s="18">
        <v>1</v>
      </c>
      <c r="D874" s="18">
        <v>24.936986301369863</v>
      </c>
      <c r="E874" s="18">
        <v>65</v>
      </c>
      <c r="F874" s="18">
        <v>4</v>
      </c>
      <c r="G874" s="18">
        <v>1</v>
      </c>
      <c r="H874" s="18">
        <v>4</v>
      </c>
      <c r="I874" s="18" t="s">
        <v>4777</v>
      </c>
      <c r="J874" s="18" t="s">
        <v>5392</v>
      </c>
      <c r="K874" s="18" t="s">
        <v>5393</v>
      </c>
      <c r="L874" s="18" t="s">
        <v>5394</v>
      </c>
      <c r="M874" s="18" t="s">
        <v>5395</v>
      </c>
      <c r="N874" s="60" t="s">
        <v>744</v>
      </c>
      <c r="O874" s="60" t="s">
        <v>4786</v>
      </c>
      <c r="P874" s="60">
        <v>2</v>
      </c>
      <c r="Q874" s="60" t="s">
        <v>101</v>
      </c>
      <c r="R874" s="60" t="s">
        <v>600</v>
      </c>
    </row>
    <row r="875" spans="1:18" ht="14.25" customHeight="1" x14ac:dyDescent="0.2">
      <c r="A875" s="18" t="s">
        <v>4783</v>
      </c>
      <c r="B875" s="18">
        <v>583</v>
      </c>
      <c r="C875" s="18">
        <v>1</v>
      </c>
      <c r="D875" s="18">
        <v>33.090410958904108</v>
      </c>
      <c r="E875" s="18">
        <v>75</v>
      </c>
      <c r="F875" s="18">
        <v>4</v>
      </c>
      <c r="G875" s="18">
        <v>12</v>
      </c>
      <c r="H875" s="18">
        <v>11</v>
      </c>
      <c r="I875" s="18" t="s">
        <v>54</v>
      </c>
      <c r="J875" s="18" t="s">
        <v>54</v>
      </c>
      <c r="K875" s="18" t="s">
        <v>54</v>
      </c>
      <c r="L875" s="18" t="s">
        <v>54</v>
      </c>
      <c r="M875" s="18" t="s">
        <v>54</v>
      </c>
      <c r="N875" s="60" t="s">
        <v>101</v>
      </c>
      <c r="O875" s="60" t="s">
        <v>159</v>
      </c>
      <c r="P875" s="60" t="s">
        <v>159</v>
      </c>
      <c r="Q875" s="60" t="s">
        <v>80</v>
      </c>
      <c r="R875" s="60">
        <v>13</v>
      </c>
    </row>
    <row r="876" spans="1:18" ht="14.25" customHeight="1" x14ac:dyDescent="0.2">
      <c r="A876" s="18" t="s">
        <v>4790</v>
      </c>
      <c r="B876" s="18">
        <v>249</v>
      </c>
      <c r="C876" s="18">
        <v>1</v>
      </c>
      <c r="D876" s="18">
        <v>29.145205479452056</v>
      </c>
      <c r="E876" s="18">
        <v>185</v>
      </c>
      <c r="F876" s="18">
        <v>3</v>
      </c>
      <c r="G876" s="18">
        <v>3</v>
      </c>
      <c r="H876" s="18">
        <v>5</v>
      </c>
      <c r="I876" s="18" t="s">
        <v>4784</v>
      </c>
      <c r="J876" s="18" t="s">
        <v>4785</v>
      </c>
      <c r="K876" s="18" t="s">
        <v>4787</v>
      </c>
      <c r="L876" s="18" t="s">
        <v>4788</v>
      </c>
      <c r="M876" s="18" t="s">
        <v>4789</v>
      </c>
      <c r="N876" s="60" t="s">
        <v>4797</v>
      </c>
      <c r="O876" s="60" t="s">
        <v>511</v>
      </c>
      <c r="P876" s="60">
        <v>2</v>
      </c>
      <c r="Q876" s="60" t="s">
        <v>152</v>
      </c>
      <c r="R876" s="60" t="s">
        <v>4389</v>
      </c>
    </row>
    <row r="877" spans="1:18" ht="14.25" customHeight="1" x14ac:dyDescent="0.2">
      <c r="A877" s="18" t="s">
        <v>4795</v>
      </c>
      <c r="B877" s="18">
        <v>84</v>
      </c>
      <c r="C877" s="18">
        <v>1</v>
      </c>
      <c r="D877" s="18">
        <v>29.621917808219177</v>
      </c>
      <c r="E877" s="18">
        <v>187</v>
      </c>
      <c r="F877" s="18">
        <v>4</v>
      </c>
      <c r="G877" s="18">
        <v>8</v>
      </c>
      <c r="H877" s="18">
        <v>3</v>
      </c>
      <c r="I877" s="18" t="s">
        <v>4791</v>
      </c>
      <c r="J877" s="18" t="s">
        <v>4792</v>
      </c>
      <c r="K877" s="18" t="s">
        <v>4793</v>
      </c>
      <c r="L877" s="18" t="s">
        <v>4794</v>
      </c>
      <c r="M877" s="18" t="s">
        <v>546</v>
      </c>
      <c r="N877" s="60">
        <v>-99</v>
      </c>
      <c r="O877" s="60">
        <v>-99</v>
      </c>
      <c r="P877" s="60">
        <v>-99</v>
      </c>
      <c r="Q877" s="60">
        <v>-99</v>
      </c>
      <c r="R877" s="60">
        <v>-99</v>
      </c>
    </row>
    <row r="878" spans="1:18" ht="14.25" customHeight="1" x14ac:dyDescent="0.2">
      <c r="A878" s="18" t="s">
        <v>4802</v>
      </c>
      <c r="B878" s="18">
        <v>1028</v>
      </c>
      <c r="C878" s="18">
        <v>1</v>
      </c>
      <c r="D878" s="18">
        <v>48.865753424657534</v>
      </c>
      <c r="E878" s="18">
        <v>185</v>
      </c>
      <c r="F878" s="18">
        <v>4</v>
      </c>
      <c r="G878" s="18">
        <v>10</v>
      </c>
      <c r="H878" s="18">
        <v>10</v>
      </c>
      <c r="I878" s="18" t="s">
        <v>4796</v>
      </c>
      <c r="J878" s="18" t="s">
        <v>4798</v>
      </c>
      <c r="K878" s="18" t="s">
        <v>4799</v>
      </c>
      <c r="L878" s="18" t="s">
        <v>4800</v>
      </c>
      <c r="M878" s="18" t="s">
        <v>4801</v>
      </c>
      <c r="N878" s="60">
        <v>6</v>
      </c>
      <c r="O878" s="60" t="s">
        <v>1841</v>
      </c>
      <c r="P878" s="60" t="s">
        <v>1500</v>
      </c>
      <c r="Q878" s="60" t="s">
        <v>70</v>
      </c>
      <c r="R878" s="60" t="s">
        <v>2641</v>
      </c>
    </row>
    <row r="879" spans="1:18" ht="14.25" customHeight="1" x14ac:dyDescent="0.2">
      <c r="A879" s="18" t="s">
        <v>4803</v>
      </c>
      <c r="B879" s="18">
        <v>632</v>
      </c>
      <c r="C879" s="18">
        <v>1</v>
      </c>
      <c r="D879" s="18">
        <v>33.534246575342465</v>
      </c>
      <c r="E879" s="18">
        <v>-9</v>
      </c>
      <c r="F879" s="18">
        <v>-9</v>
      </c>
      <c r="G879" s="18">
        <v>-9</v>
      </c>
      <c r="H879" s="18">
        <v>-9</v>
      </c>
      <c r="N879" s="60" t="s">
        <v>4811</v>
      </c>
      <c r="O879" s="60" t="s">
        <v>1500</v>
      </c>
      <c r="P879" s="60" t="s">
        <v>108</v>
      </c>
      <c r="Q879" s="60" t="s">
        <v>152</v>
      </c>
      <c r="R879" s="60">
        <v>13</v>
      </c>
    </row>
    <row r="880" spans="1:18" ht="14.25" customHeight="1" x14ac:dyDescent="0.2">
      <c r="A880" s="18" t="s">
        <v>4809</v>
      </c>
      <c r="B880" s="18">
        <v>151</v>
      </c>
      <c r="C880" s="18">
        <v>1</v>
      </c>
      <c r="D880" s="18">
        <v>41.268493150684932</v>
      </c>
      <c r="E880" s="18">
        <v>9</v>
      </c>
      <c r="F880" s="18">
        <v>9</v>
      </c>
      <c r="G880" s="18">
        <v>11</v>
      </c>
      <c r="H880" s="18">
        <v>3</v>
      </c>
      <c r="I880" s="18" t="s">
        <v>4804</v>
      </c>
      <c r="J880" s="18" t="s">
        <v>4805</v>
      </c>
      <c r="K880" s="18" t="s">
        <v>4806</v>
      </c>
      <c r="L880" s="18" t="s">
        <v>4807</v>
      </c>
      <c r="M880" s="18" t="s">
        <v>4808</v>
      </c>
      <c r="N880" s="60" t="s">
        <v>4818</v>
      </c>
      <c r="O880" s="60" t="s">
        <v>4820</v>
      </c>
      <c r="P880" s="60" t="s">
        <v>4822</v>
      </c>
      <c r="Q880" s="60" t="s">
        <v>4824</v>
      </c>
      <c r="R880" s="60">
        <v>13</v>
      </c>
    </row>
    <row r="881" spans="1:18" ht="14.25" customHeight="1" x14ac:dyDescent="0.2">
      <c r="A881" s="18" t="s">
        <v>4816</v>
      </c>
      <c r="B881" s="18">
        <v>154</v>
      </c>
      <c r="C881" s="18">
        <v>1</v>
      </c>
      <c r="D881" s="18">
        <v>34.37808219178082</v>
      </c>
      <c r="E881" s="18">
        <v>185</v>
      </c>
      <c r="F881" s="18">
        <v>4</v>
      </c>
      <c r="G881" s="18">
        <v>9</v>
      </c>
      <c r="H881" s="18">
        <v>8</v>
      </c>
      <c r="I881" s="18" t="s">
        <v>4810</v>
      </c>
      <c r="J881" s="18" t="s">
        <v>4812</v>
      </c>
      <c r="K881" s="18" t="s">
        <v>4813</v>
      </c>
      <c r="L881" s="18" t="s">
        <v>4814</v>
      </c>
      <c r="M881" s="18" t="s">
        <v>4815</v>
      </c>
      <c r="N881" s="60">
        <v>-999</v>
      </c>
      <c r="O881" s="60">
        <v>1</v>
      </c>
      <c r="P881" s="60" t="s">
        <v>108</v>
      </c>
      <c r="Q881" s="60" t="s">
        <v>101</v>
      </c>
      <c r="R881" s="60">
        <v>13</v>
      </c>
    </row>
    <row r="882" spans="1:18" ht="14.25" customHeight="1" x14ac:dyDescent="0.2">
      <c r="A882" s="18" t="s">
        <v>4826</v>
      </c>
      <c r="B882" s="18">
        <v>1975</v>
      </c>
      <c r="C882" s="18">
        <v>1</v>
      </c>
      <c r="D882" s="18">
        <v>32.452054794520549</v>
      </c>
      <c r="E882" s="18">
        <v>185</v>
      </c>
      <c r="F882" s="18">
        <v>3</v>
      </c>
      <c r="G882" s="18">
        <v>3</v>
      </c>
      <c r="H882" s="18">
        <v>10</v>
      </c>
      <c r="I882" s="18" t="s">
        <v>4817</v>
      </c>
      <c r="J882" s="18" t="s">
        <v>4819</v>
      </c>
      <c r="K882" s="18" t="s">
        <v>4821</v>
      </c>
      <c r="L882" s="18" t="s">
        <v>4823</v>
      </c>
      <c r="M882" s="18" t="s">
        <v>4825</v>
      </c>
      <c r="N882" s="60" t="s">
        <v>4834</v>
      </c>
      <c r="O882" s="60" t="s">
        <v>4836</v>
      </c>
      <c r="P882" s="60" t="s">
        <v>4838</v>
      </c>
      <c r="Q882" s="60" t="s">
        <v>101</v>
      </c>
      <c r="R882" s="60">
        <v>13</v>
      </c>
    </row>
    <row r="883" spans="1:18" ht="14.25" customHeight="1" x14ac:dyDescent="0.2">
      <c r="A883" s="18" t="s">
        <v>4832</v>
      </c>
      <c r="B883" s="18">
        <v>941</v>
      </c>
      <c r="C883" s="18">
        <v>1</v>
      </c>
      <c r="D883" s="18">
        <v>37.197260273972603</v>
      </c>
      <c r="E883" s="18">
        <v>84</v>
      </c>
      <c r="F883" s="18">
        <v>4</v>
      </c>
      <c r="G883" s="18">
        <v>3</v>
      </c>
      <c r="H883" s="18">
        <v>5</v>
      </c>
      <c r="I883" s="18" t="s">
        <v>4827</v>
      </c>
      <c r="J883" s="18" t="s">
        <v>5396</v>
      </c>
      <c r="K883" s="18" t="s">
        <v>5397</v>
      </c>
      <c r="L883" s="18" t="s">
        <v>4830</v>
      </c>
      <c r="M883" s="18" t="s">
        <v>4831</v>
      </c>
      <c r="N883" s="60" t="s">
        <v>125</v>
      </c>
      <c r="O883" s="60" t="s">
        <v>4843</v>
      </c>
      <c r="P883" s="60">
        <v>2</v>
      </c>
      <c r="Q883" s="60" t="s">
        <v>4846</v>
      </c>
      <c r="R883" s="60">
        <v>13</v>
      </c>
    </row>
    <row r="884" spans="1:18" ht="14.25" customHeight="1" x14ac:dyDescent="0.2">
      <c r="A884" s="18" t="s">
        <v>4840</v>
      </c>
      <c r="B884" s="18">
        <v>131</v>
      </c>
      <c r="C884" s="18">
        <v>1</v>
      </c>
      <c r="D884" s="18">
        <v>21.873972602739727</v>
      </c>
      <c r="E884" s="18">
        <v>185</v>
      </c>
      <c r="F884" s="18">
        <v>4</v>
      </c>
      <c r="G884" s="18">
        <v>4</v>
      </c>
      <c r="H884" s="18">
        <v>5</v>
      </c>
      <c r="I884" s="18" t="s">
        <v>4833</v>
      </c>
      <c r="J884" s="18" t="s">
        <v>4835</v>
      </c>
      <c r="K884" s="18" t="s">
        <v>4837</v>
      </c>
      <c r="L884" s="18" t="s">
        <v>4839</v>
      </c>
      <c r="M884" s="18" t="s">
        <v>2073</v>
      </c>
      <c r="N884" s="60" t="s">
        <v>4850</v>
      </c>
      <c r="O884" s="60" t="s">
        <v>2313</v>
      </c>
      <c r="P884" s="60">
        <v>2</v>
      </c>
      <c r="Q884" s="60" t="s">
        <v>101</v>
      </c>
      <c r="R884" s="60">
        <v>12</v>
      </c>
    </row>
    <row r="885" spans="1:18" ht="14.25" customHeight="1" x14ac:dyDescent="0.2">
      <c r="A885" s="18" t="s">
        <v>4848</v>
      </c>
      <c r="B885" s="18">
        <v>769</v>
      </c>
      <c r="C885" s="18">
        <v>1</v>
      </c>
      <c r="D885" s="18">
        <v>22.183561643835617</v>
      </c>
      <c r="E885" s="18">
        <v>-9</v>
      </c>
      <c r="F885" s="18">
        <v>-9</v>
      </c>
      <c r="G885" s="18">
        <v>-9</v>
      </c>
      <c r="H885" s="18">
        <v>-9</v>
      </c>
      <c r="I885" s="18" t="s">
        <v>4841</v>
      </c>
      <c r="J885" s="18" t="s">
        <v>4842</v>
      </c>
      <c r="K885" s="18" t="s">
        <v>4844</v>
      </c>
      <c r="L885" s="18" t="s">
        <v>4845</v>
      </c>
      <c r="M885" s="18" t="s">
        <v>4847</v>
      </c>
      <c r="N885" s="60" t="s">
        <v>4857</v>
      </c>
      <c r="O885" s="60" t="s">
        <v>1500</v>
      </c>
      <c r="P885" s="60">
        <v>-99</v>
      </c>
      <c r="Q885" s="60">
        <v>3</v>
      </c>
      <c r="R885" s="60">
        <v>8</v>
      </c>
    </row>
    <row r="886" spans="1:18" ht="14.25" customHeight="1" x14ac:dyDescent="0.2">
      <c r="A886" s="18" t="s">
        <v>4855</v>
      </c>
      <c r="B886" s="18">
        <v>1481</v>
      </c>
      <c r="C886" s="18">
        <v>1</v>
      </c>
      <c r="D886" s="18">
        <v>22.126027397260273</v>
      </c>
      <c r="E886" s="18">
        <v>75</v>
      </c>
      <c r="F886" s="18">
        <v>4</v>
      </c>
      <c r="G886" s="18">
        <v>3</v>
      </c>
      <c r="H886" s="18">
        <v>10</v>
      </c>
      <c r="I886" s="18" t="s">
        <v>4849</v>
      </c>
      <c r="J886" s="18" t="s">
        <v>4851</v>
      </c>
      <c r="K886" s="18" t="s">
        <v>4852</v>
      </c>
      <c r="L886" s="18" t="s">
        <v>4853</v>
      </c>
      <c r="M886" s="18" t="s">
        <v>4854</v>
      </c>
      <c r="N886" s="60">
        <v>-99</v>
      </c>
      <c r="O886" s="60">
        <v>-99</v>
      </c>
      <c r="P886" s="60">
        <v>-99</v>
      </c>
      <c r="Q886" s="60">
        <v>-99</v>
      </c>
      <c r="R886" s="60">
        <v>-99</v>
      </c>
    </row>
    <row r="887" spans="1:18" ht="14.25" customHeight="1" x14ac:dyDescent="0.2">
      <c r="A887" s="18" t="s">
        <v>4860</v>
      </c>
      <c r="B887" s="18">
        <v>1072</v>
      </c>
      <c r="C887" s="18">
        <v>1</v>
      </c>
      <c r="D887" s="18">
        <v>26.353424657534248</v>
      </c>
      <c r="E887" s="18">
        <v>84</v>
      </c>
      <c r="F887" s="18">
        <v>2</v>
      </c>
      <c r="G887" s="18">
        <v>1</v>
      </c>
      <c r="H887" s="18">
        <v>10</v>
      </c>
      <c r="I887" s="18" t="s">
        <v>4856</v>
      </c>
      <c r="J887" s="18" t="s">
        <v>5398</v>
      </c>
      <c r="K887" s="18" t="s">
        <v>54</v>
      </c>
      <c r="L887" s="18" t="s">
        <v>5399</v>
      </c>
      <c r="M887" s="18" t="s">
        <v>3900</v>
      </c>
      <c r="N887" s="60" t="s">
        <v>4863</v>
      </c>
      <c r="O887" s="60" t="s">
        <v>4865</v>
      </c>
      <c r="P887" s="60" t="s">
        <v>4867</v>
      </c>
      <c r="Q887" s="60" t="s">
        <v>101</v>
      </c>
      <c r="R887" s="60" t="s">
        <v>125</v>
      </c>
    </row>
    <row r="888" spans="1:18" ht="14.25" customHeight="1" x14ac:dyDescent="0.2">
      <c r="A888" s="18" t="s">
        <v>4861</v>
      </c>
      <c r="B888" s="18">
        <v>1585</v>
      </c>
      <c r="C888" s="18">
        <v>0</v>
      </c>
      <c r="D888" s="18">
        <v>20.460273972602739</v>
      </c>
      <c r="E888" s="18">
        <v>36</v>
      </c>
      <c r="F888" s="18">
        <v>1</v>
      </c>
      <c r="G888" s="18">
        <v>1</v>
      </c>
      <c r="H888" s="18">
        <v>9</v>
      </c>
      <c r="I888" s="18" t="s">
        <v>54</v>
      </c>
      <c r="J888" s="18" t="s">
        <v>54</v>
      </c>
      <c r="K888" s="18" t="s">
        <v>54</v>
      </c>
      <c r="L888" s="18" t="s">
        <v>54</v>
      </c>
      <c r="M888" s="18" t="s">
        <v>54</v>
      </c>
      <c r="N888" s="60"/>
      <c r="O888" s="60" t="s">
        <v>4873</v>
      </c>
      <c r="P888" s="60">
        <v>2</v>
      </c>
      <c r="Q888" s="60" t="s">
        <v>1600</v>
      </c>
      <c r="R888" s="60">
        <v>8</v>
      </c>
    </row>
    <row r="889" spans="1:18" ht="14.25" customHeight="1" x14ac:dyDescent="0.2">
      <c r="A889" s="18" t="s">
        <v>4870</v>
      </c>
      <c r="B889" s="18">
        <v>1431</v>
      </c>
      <c r="C889" s="18">
        <v>1</v>
      </c>
      <c r="D889" s="18">
        <v>50.624657534246573</v>
      </c>
      <c r="E889" s="18">
        <v>185</v>
      </c>
      <c r="F889" s="18">
        <v>6</v>
      </c>
      <c r="G889" s="18">
        <v>-99</v>
      </c>
      <c r="H889" s="18">
        <v>10</v>
      </c>
      <c r="I889" s="18" t="s">
        <v>4862</v>
      </c>
      <c r="J889" s="18" t="s">
        <v>4864</v>
      </c>
      <c r="K889" s="18" t="s">
        <v>4866</v>
      </c>
      <c r="L889" s="18" t="s">
        <v>4868</v>
      </c>
      <c r="M889" s="18" t="s">
        <v>4869</v>
      </c>
      <c r="N889" s="60" t="s">
        <v>887</v>
      </c>
      <c r="O889" s="60" t="s">
        <v>748</v>
      </c>
      <c r="P889" s="60" t="s">
        <v>4881</v>
      </c>
      <c r="Q889" s="60" t="s">
        <v>4883</v>
      </c>
      <c r="R889" s="60" t="s">
        <v>641</v>
      </c>
    </row>
    <row r="890" spans="1:18" ht="14.25" customHeight="1" x14ac:dyDescent="0.2">
      <c r="A890" s="18" t="s">
        <v>4877</v>
      </c>
      <c r="B890" s="18">
        <v>1602</v>
      </c>
      <c r="C890" s="18">
        <v>1</v>
      </c>
      <c r="D890" s="18">
        <v>26.413698630136988</v>
      </c>
      <c r="E890" s="18">
        <v>185</v>
      </c>
      <c r="F890" s="18">
        <v>4</v>
      </c>
      <c r="G890" s="18">
        <v>2</v>
      </c>
      <c r="H890" s="18">
        <v>3</v>
      </c>
      <c r="I890" s="18" t="s">
        <v>4871</v>
      </c>
      <c r="J890" s="18" t="s">
        <v>4872</v>
      </c>
      <c r="K890" s="18" t="s">
        <v>4874</v>
      </c>
      <c r="L890" s="18" t="s">
        <v>4875</v>
      </c>
      <c r="M890" s="18" t="s">
        <v>4876</v>
      </c>
      <c r="N890" s="60">
        <v>2</v>
      </c>
      <c r="O890" s="60" t="s">
        <v>4888</v>
      </c>
      <c r="P890" s="60">
        <v>-99</v>
      </c>
      <c r="Q890" s="60" t="s">
        <v>101</v>
      </c>
      <c r="R890" s="60" t="s">
        <v>1874</v>
      </c>
    </row>
    <row r="891" spans="1:18" ht="14.25" customHeight="1" x14ac:dyDescent="0.2">
      <c r="A891" s="18" t="s">
        <v>4885</v>
      </c>
      <c r="B891" s="18">
        <v>3044</v>
      </c>
      <c r="C891" s="18">
        <v>0</v>
      </c>
      <c r="D891" s="18">
        <v>29.887671232876713</v>
      </c>
      <c r="E891" s="18">
        <v>185</v>
      </c>
      <c r="F891" s="18">
        <v>3</v>
      </c>
      <c r="G891" s="18">
        <v>11</v>
      </c>
      <c r="H891" s="18">
        <v>9</v>
      </c>
      <c r="I891" s="18" t="s">
        <v>4878</v>
      </c>
      <c r="J891" s="18" t="s">
        <v>4879</v>
      </c>
      <c r="K891" s="18" t="s">
        <v>4880</v>
      </c>
      <c r="L891" s="18" t="s">
        <v>4882</v>
      </c>
      <c r="M891" s="18" t="s">
        <v>4884</v>
      </c>
      <c r="N891" s="60">
        <v>-999</v>
      </c>
      <c r="O891" s="60" t="s">
        <v>350</v>
      </c>
      <c r="P891" s="60">
        <v>2</v>
      </c>
      <c r="Q891" s="60" t="s">
        <v>101</v>
      </c>
      <c r="R891" s="60" t="s">
        <v>133</v>
      </c>
    </row>
    <row r="892" spans="1:18" ht="14.25" customHeight="1" x14ac:dyDescent="0.2">
      <c r="A892" s="18" t="s">
        <v>4891</v>
      </c>
      <c r="B892" s="18">
        <v>1995</v>
      </c>
      <c r="C892" s="18">
        <v>1</v>
      </c>
      <c r="D892" s="18">
        <v>31.046575342465754</v>
      </c>
      <c r="E892" s="18">
        <v>185</v>
      </c>
      <c r="F892" s="18">
        <v>2</v>
      </c>
      <c r="G892" s="18">
        <v>2</v>
      </c>
      <c r="H892" s="18">
        <v>4</v>
      </c>
      <c r="I892" s="18" t="s">
        <v>4886</v>
      </c>
      <c r="J892" s="18" t="s">
        <v>4887</v>
      </c>
      <c r="K892" s="18" t="s">
        <v>54</v>
      </c>
      <c r="L892" s="18" t="s">
        <v>4889</v>
      </c>
      <c r="M892" s="18" t="s">
        <v>4890</v>
      </c>
      <c r="N892" s="60">
        <v>1</v>
      </c>
      <c r="O892" s="60">
        <v>2</v>
      </c>
      <c r="P892" s="60" t="s">
        <v>426</v>
      </c>
      <c r="Q892" s="60">
        <v>1</v>
      </c>
      <c r="R892" s="60">
        <v>8</v>
      </c>
    </row>
    <row r="893" spans="1:18" ht="14.25" customHeight="1" x14ac:dyDescent="0.2">
      <c r="A893" s="18" t="s">
        <v>4896</v>
      </c>
      <c r="B893" s="18">
        <v>152</v>
      </c>
      <c r="C893" s="18">
        <v>1</v>
      </c>
      <c r="D893" s="18">
        <v>34.358904109589041</v>
      </c>
      <c r="E893" s="18">
        <v>84</v>
      </c>
      <c r="F893" s="18">
        <v>3</v>
      </c>
      <c r="G893" s="18">
        <v>5</v>
      </c>
      <c r="H893" s="18">
        <v>10</v>
      </c>
      <c r="I893" s="18" t="s">
        <v>4827</v>
      </c>
      <c r="J893" s="18" t="s">
        <v>5400</v>
      </c>
      <c r="K893" s="18" t="s">
        <v>5401</v>
      </c>
      <c r="L893" s="18" t="s">
        <v>5402</v>
      </c>
      <c r="M893" s="18" t="s">
        <v>5403</v>
      </c>
      <c r="N893" s="60" t="s">
        <v>196</v>
      </c>
      <c r="O893" s="60" t="s">
        <v>511</v>
      </c>
      <c r="P893" s="60" t="s">
        <v>356</v>
      </c>
      <c r="Q893" s="60" t="s">
        <v>101</v>
      </c>
      <c r="R893" s="60">
        <v>13</v>
      </c>
    </row>
    <row r="894" spans="1:18" ht="14.25" customHeight="1" x14ac:dyDescent="0.2">
      <c r="A894" s="18" t="s">
        <v>4902</v>
      </c>
      <c r="B894" s="18">
        <v>1679</v>
      </c>
      <c r="C894" s="18">
        <v>1</v>
      </c>
      <c r="D894" s="18">
        <v>44.868493150684934</v>
      </c>
      <c r="E894" s="18">
        <v>78</v>
      </c>
      <c r="F894" s="18">
        <v>4</v>
      </c>
      <c r="G894" s="18">
        <v>1</v>
      </c>
      <c r="H894" s="18">
        <v>3</v>
      </c>
      <c r="I894" s="18" t="s">
        <v>4897</v>
      </c>
      <c r="J894" s="18" t="s">
        <v>4898</v>
      </c>
      <c r="K894" s="18" t="s">
        <v>4899</v>
      </c>
      <c r="L894" s="18" t="s">
        <v>4900</v>
      </c>
      <c r="M894" s="18" t="s">
        <v>4901</v>
      </c>
      <c r="N894" s="60" t="s">
        <v>421</v>
      </c>
      <c r="O894" s="60" t="s">
        <v>196</v>
      </c>
      <c r="P894" s="60" t="s">
        <v>4912</v>
      </c>
      <c r="Q894" s="60" t="s">
        <v>1823</v>
      </c>
      <c r="R894" s="60">
        <v>6</v>
      </c>
    </row>
    <row r="895" spans="1:18" ht="14.25" customHeight="1" x14ac:dyDescent="0.2">
      <c r="A895" s="18" t="s">
        <v>4908</v>
      </c>
      <c r="B895" s="18">
        <v>296</v>
      </c>
      <c r="C895" s="18">
        <v>0</v>
      </c>
      <c r="D895" s="18">
        <v>38.060273972602737</v>
      </c>
      <c r="E895" s="18">
        <v>187</v>
      </c>
      <c r="F895" s="18">
        <v>5</v>
      </c>
      <c r="G895" s="18">
        <v>12</v>
      </c>
      <c r="H895" s="18">
        <v>10</v>
      </c>
      <c r="I895" s="18" t="s">
        <v>4903</v>
      </c>
      <c r="J895" s="18" t="s">
        <v>4904</v>
      </c>
      <c r="K895" s="18" t="s">
        <v>4905</v>
      </c>
      <c r="L895" s="18" t="s">
        <v>4906</v>
      </c>
      <c r="M895" s="18" t="s">
        <v>4907</v>
      </c>
      <c r="N895" s="60">
        <v>3</v>
      </c>
      <c r="O895" s="60" t="s">
        <v>3236</v>
      </c>
      <c r="P895" s="60" t="s">
        <v>108</v>
      </c>
      <c r="Q895" s="60" t="s">
        <v>101</v>
      </c>
      <c r="R895" s="60">
        <v>-99</v>
      </c>
    </row>
    <row r="896" spans="1:18" ht="14.25" customHeight="1" x14ac:dyDescent="0.2">
      <c r="A896" s="18" t="s">
        <v>4915</v>
      </c>
      <c r="B896" s="18">
        <v>1981</v>
      </c>
      <c r="C896" s="18">
        <v>1</v>
      </c>
      <c r="D896" s="18">
        <v>49.241095890410961</v>
      </c>
      <c r="E896" s="18">
        <v>60</v>
      </c>
      <c r="F896" s="18">
        <v>3</v>
      </c>
      <c r="G896" s="18">
        <v>2</v>
      </c>
      <c r="H896" s="18">
        <v>5</v>
      </c>
      <c r="I896" s="18" t="s">
        <v>4909</v>
      </c>
      <c r="J896" s="18" t="s">
        <v>4910</v>
      </c>
      <c r="K896" s="18" t="s">
        <v>4911</v>
      </c>
      <c r="L896" s="18" t="s">
        <v>4913</v>
      </c>
      <c r="M896" s="18" t="s">
        <v>4914</v>
      </c>
      <c r="N896" s="60">
        <v>-99</v>
      </c>
      <c r="O896" s="60">
        <v>-99</v>
      </c>
      <c r="P896" s="60">
        <v>-99</v>
      </c>
      <c r="Q896" s="60">
        <v>-99</v>
      </c>
      <c r="R896" s="60">
        <v>-99</v>
      </c>
    </row>
    <row r="897" spans="1:18" ht="14.25" customHeight="1" x14ac:dyDescent="0.2">
      <c r="A897" s="18" t="s">
        <v>4920</v>
      </c>
      <c r="B897" s="18">
        <v>1349</v>
      </c>
      <c r="C897" s="18">
        <v>0</v>
      </c>
      <c r="D897" s="18">
        <v>24.873972602739727</v>
      </c>
      <c r="E897" s="18">
        <v>185</v>
      </c>
      <c r="F897" s="18">
        <v>3</v>
      </c>
      <c r="G897" s="18">
        <v>10</v>
      </c>
      <c r="H897" s="18">
        <v>9</v>
      </c>
      <c r="I897" s="18" t="s">
        <v>4916</v>
      </c>
      <c r="J897" s="18" t="s">
        <v>4917</v>
      </c>
      <c r="K897" s="18" t="s">
        <v>4918</v>
      </c>
      <c r="L897" s="18" t="s">
        <v>4919</v>
      </c>
      <c r="M897" s="18" t="s">
        <v>54</v>
      </c>
      <c r="N897" s="60" t="s">
        <v>125</v>
      </c>
      <c r="O897" s="60" t="s">
        <v>511</v>
      </c>
      <c r="P897" s="60">
        <v>-999</v>
      </c>
      <c r="Q897" s="60" t="s">
        <v>101</v>
      </c>
      <c r="R897" s="60">
        <v>13</v>
      </c>
    </row>
    <row r="898" spans="1:18" ht="14.25" customHeight="1" x14ac:dyDescent="0.2">
      <c r="A898" s="18" t="s">
        <v>4921</v>
      </c>
      <c r="B898" s="18">
        <v>245</v>
      </c>
      <c r="C898" s="18">
        <v>0</v>
      </c>
      <c r="D898" s="18">
        <v>26.457534246575342</v>
      </c>
      <c r="E898" s="18">
        <v>84</v>
      </c>
      <c r="F898" s="18">
        <v>3</v>
      </c>
      <c r="G898" s="18">
        <v>2</v>
      </c>
      <c r="H898" s="18">
        <v>8</v>
      </c>
      <c r="I898" s="18" t="s">
        <v>54</v>
      </c>
      <c r="J898" s="18" t="s">
        <v>54</v>
      </c>
      <c r="K898" s="18" t="s">
        <v>54</v>
      </c>
      <c r="L898" s="18" t="s">
        <v>54</v>
      </c>
      <c r="M898" s="18" t="s">
        <v>54</v>
      </c>
      <c r="N898" s="60" t="s">
        <v>2884</v>
      </c>
      <c r="O898" s="60" t="s">
        <v>4928</v>
      </c>
      <c r="P898" s="60">
        <v>-999</v>
      </c>
      <c r="Q898" s="60" t="s">
        <v>101</v>
      </c>
      <c r="R898" s="60">
        <v>6</v>
      </c>
    </row>
    <row r="899" spans="1:18" ht="14.25" customHeight="1" x14ac:dyDescent="0.2">
      <c r="A899" s="18" t="s">
        <v>4925</v>
      </c>
      <c r="B899" s="18">
        <v>135</v>
      </c>
      <c r="C899" s="18">
        <v>1</v>
      </c>
      <c r="D899" s="18">
        <v>51.347945205479455</v>
      </c>
      <c r="E899" s="18">
        <v>185</v>
      </c>
      <c r="F899" s="18">
        <v>4</v>
      </c>
      <c r="G899" s="18">
        <v>6</v>
      </c>
      <c r="H899" s="18">
        <v>10</v>
      </c>
      <c r="I899" s="18" t="s">
        <v>4922</v>
      </c>
      <c r="J899" s="18" t="s">
        <v>4923</v>
      </c>
      <c r="K899" s="18" t="s">
        <v>242</v>
      </c>
      <c r="L899" s="18" t="s">
        <v>4924</v>
      </c>
      <c r="M899" s="18" t="s">
        <v>71</v>
      </c>
      <c r="N899" s="60" t="s">
        <v>4937</v>
      </c>
      <c r="O899" s="60" t="s">
        <v>108</v>
      </c>
      <c r="P899" s="60">
        <v>-999</v>
      </c>
      <c r="Q899" s="60">
        <v>1</v>
      </c>
      <c r="R899" s="60" t="s">
        <v>2707</v>
      </c>
    </row>
    <row r="900" spans="1:18" ht="14.25" customHeight="1" x14ac:dyDescent="0.2">
      <c r="A900" s="18" t="s">
        <v>4935</v>
      </c>
      <c r="B900" s="18">
        <v>166</v>
      </c>
      <c r="C900" s="18">
        <v>1</v>
      </c>
      <c r="D900" s="18">
        <v>21.095890410958905</v>
      </c>
      <c r="E900" s="18">
        <v>185</v>
      </c>
      <c r="F900" s="18">
        <v>1</v>
      </c>
      <c r="G900" s="18">
        <v>6</v>
      </c>
      <c r="H900" s="18">
        <v>10</v>
      </c>
      <c r="I900" s="18" t="s">
        <v>4926</v>
      </c>
      <c r="J900" s="18" t="s">
        <v>4927</v>
      </c>
      <c r="K900" s="18" t="s">
        <v>1122</v>
      </c>
      <c r="L900" s="18" t="s">
        <v>4929</v>
      </c>
      <c r="M900" s="18" t="s">
        <v>4930</v>
      </c>
      <c r="N900" s="60">
        <v>6</v>
      </c>
      <c r="O900" s="60">
        <v>-999</v>
      </c>
      <c r="P900" s="60">
        <v>-999</v>
      </c>
      <c r="Q900" s="60" t="s">
        <v>2072</v>
      </c>
      <c r="R900" s="60" t="s">
        <v>2707</v>
      </c>
    </row>
    <row r="901" spans="1:18" ht="14.25" customHeight="1" x14ac:dyDescent="0.2">
      <c r="A901" s="18" t="s">
        <v>4941</v>
      </c>
      <c r="B901" s="18">
        <v>1075</v>
      </c>
      <c r="C901" s="18">
        <v>1</v>
      </c>
      <c r="D901" s="18">
        <v>23.673972602739727</v>
      </c>
      <c r="E901" s="18">
        <v>156</v>
      </c>
      <c r="F901" s="18">
        <v>6</v>
      </c>
      <c r="G901" s="18">
        <v>12</v>
      </c>
      <c r="H901" s="18">
        <v>10</v>
      </c>
      <c r="I901" s="18" t="s">
        <v>4936</v>
      </c>
      <c r="J901" s="18" t="s">
        <v>4938</v>
      </c>
      <c r="K901" s="18" t="s">
        <v>284</v>
      </c>
      <c r="L901" s="18" t="s">
        <v>4939</v>
      </c>
      <c r="M901" s="18" t="s">
        <v>4940</v>
      </c>
      <c r="N901" s="60" t="s">
        <v>921</v>
      </c>
      <c r="O901" s="60">
        <v>2</v>
      </c>
      <c r="P901" s="60">
        <v>2</v>
      </c>
      <c r="Q901" s="60">
        <v>8</v>
      </c>
      <c r="R901" s="60">
        <v>13</v>
      </c>
    </row>
    <row r="902" spans="1:18" ht="14.25" customHeight="1" x14ac:dyDescent="0.2">
      <c r="A902" s="18" t="s">
        <v>4946</v>
      </c>
      <c r="B902" s="18">
        <v>1231</v>
      </c>
      <c r="C902" s="18">
        <v>0</v>
      </c>
      <c r="D902" s="18">
        <v>50.441095890410956</v>
      </c>
      <c r="E902" s="18">
        <v>67</v>
      </c>
      <c r="F902" s="18">
        <v>4</v>
      </c>
      <c r="G902" s="18">
        <v>2</v>
      </c>
      <c r="H902" s="18">
        <v>8</v>
      </c>
      <c r="I902" s="18" t="s">
        <v>3511</v>
      </c>
      <c r="J902" s="18" t="s">
        <v>5404</v>
      </c>
      <c r="K902" s="18" t="s">
        <v>5405</v>
      </c>
      <c r="L902" s="18" t="s">
        <v>5406</v>
      </c>
      <c r="M902" s="18" t="s">
        <v>5407</v>
      </c>
      <c r="N902" s="60" t="s">
        <v>2669</v>
      </c>
      <c r="O902" s="60" t="s">
        <v>1117</v>
      </c>
      <c r="P902" s="60">
        <v>2</v>
      </c>
      <c r="Q902" s="60" t="s">
        <v>101</v>
      </c>
      <c r="R902" s="60">
        <v>13</v>
      </c>
    </row>
    <row r="903" spans="1:18" ht="14.25" customHeight="1" x14ac:dyDescent="0.2">
      <c r="A903" s="18" t="s">
        <v>4951</v>
      </c>
      <c r="B903" s="18">
        <v>2093</v>
      </c>
      <c r="C903" s="18">
        <v>0</v>
      </c>
      <c r="D903" s="18">
        <v>23.912328767123288</v>
      </c>
      <c r="E903" s="18">
        <v>185</v>
      </c>
      <c r="F903" s="18">
        <v>3</v>
      </c>
      <c r="G903" s="18">
        <v>11</v>
      </c>
      <c r="H903" s="18">
        <v>10</v>
      </c>
      <c r="I903" s="18" t="s">
        <v>4947</v>
      </c>
      <c r="J903" s="18" t="s">
        <v>4948</v>
      </c>
      <c r="K903" s="18" t="s">
        <v>4949</v>
      </c>
      <c r="L903" s="18" t="s">
        <v>4950</v>
      </c>
      <c r="M903" s="18" t="s">
        <v>1862</v>
      </c>
      <c r="N903" s="60" t="s">
        <v>4958</v>
      </c>
      <c r="O903" s="60" t="s">
        <v>204</v>
      </c>
      <c r="P903" s="60">
        <v>12</v>
      </c>
      <c r="Q903" s="60">
        <v>-999</v>
      </c>
      <c r="R903" s="60">
        <v>6</v>
      </c>
    </row>
    <row r="904" spans="1:18" ht="14.25" customHeight="1" x14ac:dyDescent="0.2">
      <c r="A904" s="18" t="s">
        <v>4956</v>
      </c>
      <c r="B904" s="18">
        <v>697</v>
      </c>
      <c r="C904" s="18">
        <v>1</v>
      </c>
      <c r="D904" s="18">
        <v>40.846575342465755</v>
      </c>
      <c r="E904" s="18">
        <v>-9</v>
      </c>
      <c r="F904" s="18">
        <v>-9</v>
      </c>
      <c r="G904" s="18">
        <v>-9</v>
      </c>
      <c r="H904" s="18">
        <v>-9</v>
      </c>
      <c r="I904" s="18" t="s">
        <v>4952</v>
      </c>
      <c r="J904" s="18" t="s">
        <v>4953</v>
      </c>
      <c r="K904" s="18" t="s">
        <v>4954</v>
      </c>
      <c r="L904" s="18" t="s">
        <v>4955</v>
      </c>
      <c r="M904" s="18" t="s">
        <v>71</v>
      </c>
      <c r="N904" s="60" t="s">
        <v>471</v>
      </c>
      <c r="O904" s="60" t="s">
        <v>4965</v>
      </c>
      <c r="P904" s="60" t="s">
        <v>1172</v>
      </c>
      <c r="Q904" s="60" t="s">
        <v>80</v>
      </c>
      <c r="R904" s="60" t="s">
        <v>101</v>
      </c>
    </row>
    <row r="905" spans="1:18" ht="14.25" customHeight="1" x14ac:dyDescent="0.2">
      <c r="A905" s="18" t="s">
        <v>4962</v>
      </c>
      <c r="B905" s="18">
        <v>1202</v>
      </c>
      <c r="C905" s="18">
        <v>1</v>
      </c>
      <c r="D905" s="18">
        <v>27.56986301369863</v>
      </c>
      <c r="E905" s="18">
        <v>187</v>
      </c>
      <c r="F905" s="18">
        <v>3</v>
      </c>
      <c r="G905" s="18">
        <v>5</v>
      </c>
      <c r="H905" s="18">
        <v>5</v>
      </c>
      <c r="I905" s="18" t="s">
        <v>4957</v>
      </c>
      <c r="J905" s="18" t="s">
        <v>4959</v>
      </c>
      <c r="K905" s="18" t="s">
        <v>4960</v>
      </c>
      <c r="L905" s="18" t="s">
        <v>4961</v>
      </c>
      <c r="M905" s="18" t="s">
        <v>4152</v>
      </c>
      <c r="N905" s="60" t="s">
        <v>159</v>
      </c>
      <c r="O905" s="60" t="s">
        <v>4972</v>
      </c>
      <c r="P905" s="60">
        <v>2</v>
      </c>
      <c r="Q905" s="60" t="s">
        <v>101</v>
      </c>
      <c r="R905" s="60">
        <v>3</v>
      </c>
    </row>
    <row r="906" spans="1:18" ht="14.25" customHeight="1" x14ac:dyDescent="0.2">
      <c r="A906" s="18" t="s">
        <v>4969</v>
      </c>
      <c r="B906" s="18">
        <v>1803</v>
      </c>
      <c r="C906" s="18">
        <v>1</v>
      </c>
      <c r="D906" s="18">
        <v>27.56986301369863</v>
      </c>
      <c r="E906" s="18">
        <v>31</v>
      </c>
      <c r="F906" s="18">
        <v>4</v>
      </c>
      <c r="G906" s="18">
        <v>6</v>
      </c>
      <c r="H906" s="18">
        <v>3</v>
      </c>
      <c r="I906" s="18" t="s">
        <v>4963</v>
      </c>
      <c r="J906" s="18" t="s">
        <v>4964</v>
      </c>
      <c r="K906" s="18" t="s">
        <v>4966</v>
      </c>
      <c r="L906" s="18" t="s">
        <v>4967</v>
      </c>
      <c r="M906" s="18" t="s">
        <v>4968</v>
      </c>
      <c r="N906" s="60" t="s">
        <v>1600</v>
      </c>
      <c r="O906" s="60" t="s">
        <v>113</v>
      </c>
      <c r="P906" s="60" t="s">
        <v>350</v>
      </c>
      <c r="Q906" s="60" t="s">
        <v>101</v>
      </c>
      <c r="R906" s="60" t="s">
        <v>121</v>
      </c>
    </row>
    <row r="907" spans="1:18" ht="14.25" customHeight="1" x14ac:dyDescent="0.2">
      <c r="A907" s="18" t="s">
        <v>4976</v>
      </c>
      <c r="B907" s="18">
        <v>2283</v>
      </c>
      <c r="C907" s="18">
        <v>1</v>
      </c>
      <c r="D907" s="18">
        <v>34.827397260273976</v>
      </c>
      <c r="E907" s="18">
        <v>185</v>
      </c>
      <c r="F907" s="18">
        <v>4</v>
      </c>
      <c r="G907" s="18">
        <v>11</v>
      </c>
      <c r="H907" s="18">
        <v>10</v>
      </c>
      <c r="I907" s="18" t="s">
        <v>4970</v>
      </c>
      <c r="J907" s="18" t="s">
        <v>4971</v>
      </c>
      <c r="K907" s="18" t="s">
        <v>4973</v>
      </c>
      <c r="L907" s="18" t="s">
        <v>4974</v>
      </c>
      <c r="M907" s="18" t="s">
        <v>4975</v>
      </c>
      <c r="N907" s="60">
        <v>10</v>
      </c>
      <c r="O907" s="60">
        <v>2</v>
      </c>
      <c r="P907" s="60">
        <v>2</v>
      </c>
      <c r="Q907" s="60">
        <v>6</v>
      </c>
      <c r="R907" s="60">
        <v>7</v>
      </c>
    </row>
    <row r="908" spans="1:18" ht="14.25" customHeight="1" x14ac:dyDescent="0.2">
      <c r="A908" s="18" t="s">
        <v>4982</v>
      </c>
      <c r="B908" s="18">
        <v>1809</v>
      </c>
      <c r="C908" s="18">
        <v>1</v>
      </c>
      <c r="D908" s="18">
        <v>37.80821917808219</v>
      </c>
      <c r="E908" s="18">
        <v>187</v>
      </c>
      <c r="F908" s="18">
        <v>6</v>
      </c>
      <c r="G908" s="18">
        <v>12</v>
      </c>
      <c r="H908" s="18">
        <v>3</v>
      </c>
      <c r="I908" s="18" t="s">
        <v>4977</v>
      </c>
      <c r="J908" s="18" t="s">
        <v>4978</v>
      </c>
      <c r="K908" s="18" t="s">
        <v>4979</v>
      </c>
      <c r="L908" s="18" t="s">
        <v>4980</v>
      </c>
      <c r="M908" s="18" t="s">
        <v>4981</v>
      </c>
      <c r="N908" s="60" t="s">
        <v>125</v>
      </c>
      <c r="O908" s="60">
        <v>11</v>
      </c>
      <c r="P908" s="60" t="s">
        <v>2040</v>
      </c>
      <c r="Q908" s="60" t="s">
        <v>4993</v>
      </c>
      <c r="R908" s="60" t="s">
        <v>921</v>
      </c>
    </row>
    <row r="909" spans="1:18" ht="14.25" customHeight="1" x14ac:dyDescent="0.2">
      <c r="A909" s="18" t="s">
        <v>4988</v>
      </c>
      <c r="B909" s="18">
        <v>1508</v>
      </c>
      <c r="C909" s="18">
        <v>0</v>
      </c>
      <c r="D909" s="18">
        <v>64.723287671232882</v>
      </c>
      <c r="E909" s="18">
        <v>84</v>
      </c>
      <c r="F909" s="18">
        <v>5</v>
      </c>
      <c r="G909" s="18">
        <v>7</v>
      </c>
      <c r="H909" s="18">
        <v>10</v>
      </c>
      <c r="I909" s="18" t="s">
        <v>4983</v>
      </c>
      <c r="J909" s="18" t="s">
        <v>5408</v>
      </c>
      <c r="K909" s="18" t="s">
        <v>5409</v>
      </c>
      <c r="L909" s="18" t="s">
        <v>5410</v>
      </c>
      <c r="M909" s="18" t="s">
        <v>5411</v>
      </c>
      <c r="N909" s="60">
        <v>-99</v>
      </c>
      <c r="O909" s="60" t="s">
        <v>534</v>
      </c>
      <c r="P909" s="60" t="s">
        <v>504</v>
      </c>
      <c r="Q909" s="60" t="s">
        <v>101</v>
      </c>
      <c r="R909" s="60">
        <v>8</v>
      </c>
    </row>
    <row r="910" spans="1:18" ht="14.25" customHeight="1" x14ac:dyDescent="0.2">
      <c r="A910" s="18" t="s">
        <v>4995</v>
      </c>
      <c r="B910" s="18">
        <v>1656</v>
      </c>
      <c r="C910" s="18">
        <v>1</v>
      </c>
      <c r="D910" s="18">
        <v>58.564383561643837</v>
      </c>
      <c r="E910" s="18">
        <v>185</v>
      </c>
      <c r="F910" s="18">
        <v>6</v>
      </c>
      <c r="G910" s="18">
        <v>2</v>
      </c>
      <c r="H910" s="18">
        <v>10</v>
      </c>
      <c r="I910" s="18" t="s">
        <v>4989</v>
      </c>
      <c r="J910" s="18" t="s">
        <v>4990</v>
      </c>
      <c r="K910" s="18" t="s">
        <v>4991</v>
      </c>
      <c r="L910" s="18" t="s">
        <v>4992</v>
      </c>
      <c r="M910" s="18" t="s">
        <v>4994</v>
      </c>
      <c r="N910" s="60" t="s">
        <v>101</v>
      </c>
      <c r="O910" s="60" t="s">
        <v>5003</v>
      </c>
      <c r="P910" s="60">
        <v>2</v>
      </c>
      <c r="Q910" s="60">
        <v>-999</v>
      </c>
      <c r="R910" s="60" t="s">
        <v>471</v>
      </c>
    </row>
    <row r="911" spans="1:18" ht="14.25" customHeight="1" x14ac:dyDescent="0.2">
      <c r="A911" s="18" t="s">
        <v>5000</v>
      </c>
      <c r="B911" s="18">
        <v>1595</v>
      </c>
      <c r="C911" s="18">
        <v>1</v>
      </c>
      <c r="D911" s="18">
        <v>31.224657534246575</v>
      </c>
      <c r="E911" s="18">
        <v>122</v>
      </c>
      <c r="F911" s="18">
        <v>3</v>
      </c>
      <c r="G911" s="18">
        <v>2</v>
      </c>
      <c r="H911" s="18">
        <v>2</v>
      </c>
      <c r="I911" s="18" t="s">
        <v>54</v>
      </c>
      <c r="J911" s="18" t="s">
        <v>5412</v>
      </c>
      <c r="K911" s="18" t="s">
        <v>5413</v>
      </c>
      <c r="L911" s="18" t="s">
        <v>5414</v>
      </c>
      <c r="M911" s="18" t="s">
        <v>4999</v>
      </c>
      <c r="N911" s="60" t="s">
        <v>5008</v>
      </c>
      <c r="O911" s="60" t="s">
        <v>5010</v>
      </c>
      <c r="P911" s="60" t="s">
        <v>655</v>
      </c>
      <c r="Q911" s="60" t="s">
        <v>80</v>
      </c>
      <c r="R911" s="60">
        <v>7</v>
      </c>
    </row>
    <row r="912" spans="1:18" ht="14.25" customHeight="1" x14ac:dyDescent="0.2">
      <c r="A912" s="18" t="s">
        <v>5006</v>
      </c>
      <c r="B912" s="18">
        <v>1779</v>
      </c>
      <c r="C912" s="18">
        <v>0</v>
      </c>
      <c r="D912" s="18">
        <v>24.057534246575344</v>
      </c>
      <c r="E912" s="18">
        <v>31</v>
      </c>
      <c r="F912" s="18">
        <v>2</v>
      </c>
      <c r="G912" s="18">
        <v>4</v>
      </c>
      <c r="H912" s="18">
        <v>11</v>
      </c>
      <c r="I912" s="18" t="s">
        <v>5001</v>
      </c>
      <c r="J912" s="18" t="s">
        <v>5002</v>
      </c>
      <c r="K912" s="18" t="s">
        <v>5004</v>
      </c>
      <c r="L912" s="18" t="s">
        <v>513</v>
      </c>
      <c r="M912" s="18" t="s">
        <v>5005</v>
      </c>
      <c r="N912" s="60" t="s">
        <v>179</v>
      </c>
      <c r="O912" s="60" t="s">
        <v>4132</v>
      </c>
      <c r="P912" s="60">
        <v>2</v>
      </c>
      <c r="Q912" s="60" t="s">
        <v>101</v>
      </c>
      <c r="R912" s="60" t="s">
        <v>881</v>
      </c>
    </row>
    <row r="913" spans="1:18" ht="14.25" customHeight="1" x14ac:dyDescent="0.2">
      <c r="A913" s="18" t="s">
        <v>5014</v>
      </c>
      <c r="B913" s="18">
        <v>175</v>
      </c>
      <c r="C913" s="18">
        <v>1</v>
      </c>
      <c r="D913" s="18">
        <v>25.56986301369863</v>
      </c>
      <c r="E913" s="18">
        <v>187</v>
      </c>
      <c r="F913" s="18">
        <v>4</v>
      </c>
      <c r="G913" s="18">
        <v>12</v>
      </c>
      <c r="H913" s="18">
        <v>2</v>
      </c>
      <c r="I913" s="18" t="s">
        <v>5007</v>
      </c>
      <c r="J913" s="18" t="s">
        <v>5009</v>
      </c>
      <c r="K913" s="18" t="s">
        <v>5011</v>
      </c>
      <c r="L913" s="18" t="s">
        <v>5012</v>
      </c>
      <c r="M913" s="18" t="s">
        <v>5013</v>
      </c>
      <c r="N913" s="60">
        <v>-99</v>
      </c>
      <c r="O913" s="60">
        <v>-99</v>
      </c>
      <c r="P913" s="60">
        <v>-99</v>
      </c>
      <c r="Q913" s="60">
        <v>-99</v>
      </c>
      <c r="R913" s="60">
        <v>-99</v>
      </c>
    </row>
    <row r="914" spans="1:18" ht="14.25" customHeight="1" x14ac:dyDescent="0.2">
      <c r="A914" s="18" t="s">
        <v>5019</v>
      </c>
      <c r="B914" s="18">
        <v>2222</v>
      </c>
      <c r="C914" s="18">
        <v>1</v>
      </c>
      <c r="D914" s="18">
        <v>22.17808219178082</v>
      </c>
      <c r="E914" s="18">
        <v>185</v>
      </c>
      <c r="F914" s="18">
        <v>4</v>
      </c>
      <c r="G914" s="18">
        <v>9</v>
      </c>
      <c r="H914" s="18">
        <v>8</v>
      </c>
      <c r="I914" s="18" t="s">
        <v>5015</v>
      </c>
      <c r="J914" s="18" t="s">
        <v>5016</v>
      </c>
      <c r="K914" s="18" t="s">
        <v>5017</v>
      </c>
      <c r="L914" s="18" t="s">
        <v>2889</v>
      </c>
      <c r="M914" s="18" t="s">
        <v>5018</v>
      </c>
      <c r="N914" s="60">
        <v>6</v>
      </c>
      <c r="O914" s="60" t="s">
        <v>1141</v>
      </c>
      <c r="P914" s="60" t="s">
        <v>534</v>
      </c>
      <c r="Q914" s="60" t="s">
        <v>217</v>
      </c>
      <c r="R914" s="60">
        <v>8</v>
      </c>
    </row>
    <row r="915" spans="1:18" ht="14.25" customHeight="1" x14ac:dyDescent="0.2">
      <c r="A915" s="18" t="s">
        <v>5020</v>
      </c>
      <c r="B915" s="18">
        <v>186</v>
      </c>
      <c r="C915" s="18">
        <v>1</v>
      </c>
      <c r="D915" s="18">
        <v>21.80821917808219</v>
      </c>
      <c r="E915" s="18">
        <v>84</v>
      </c>
      <c r="F915" s="18">
        <v>9</v>
      </c>
      <c r="G915" s="18">
        <v>1</v>
      </c>
      <c r="H915" s="18">
        <v>3</v>
      </c>
      <c r="N915" s="60">
        <v>2</v>
      </c>
      <c r="O915" s="60" t="s">
        <v>1141</v>
      </c>
      <c r="P915" s="60">
        <v>2</v>
      </c>
      <c r="Q915" s="60" t="s">
        <v>101</v>
      </c>
      <c r="R915" s="60" t="s">
        <v>101</v>
      </c>
    </row>
    <row r="916" spans="1:18" ht="14.25" customHeight="1" x14ac:dyDescent="0.2">
      <c r="A916" s="18" t="s">
        <v>5026</v>
      </c>
      <c r="B916" s="18">
        <v>1528</v>
      </c>
      <c r="C916" s="18">
        <v>1</v>
      </c>
      <c r="D916" s="18">
        <v>42.443835616438356</v>
      </c>
      <c r="E916" s="18">
        <v>185</v>
      </c>
      <c r="F916" s="18">
        <v>3</v>
      </c>
      <c r="G916" s="18">
        <v>2</v>
      </c>
      <c r="H916" s="18">
        <v>1</v>
      </c>
      <c r="I916" s="18" t="s">
        <v>5021</v>
      </c>
      <c r="J916" s="18" t="s">
        <v>5022</v>
      </c>
      <c r="K916" s="18" t="s">
        <v>5023</v>
      </c>
      <c r="L916" s="18" t="s">
        <v>5024</v>
      </c>
      <c r="M916" s="18" t="s">
        <v>5025</v>
      </c>
      <c r="N916" s="60">
        <v>-99</v>
      </c>
      <c r="O916" s="60">
        <v>2</v>
      </c>
      <c r="P916" s="60">
        <v>2</v>
      </c>
      <c r="Q916" s="60" t="s">
        <v>1600</v>
      </c>
      <c r="R916" s="60" t="s">
        <v>101</v>
      </c>
    </row>
    <row r="917" spans="1:18" ht="14.25" customHeight="1" x14ac:dyDescent="0.2">
      <c r="A917" s="18" t="s">
        <v>5032</v>
      </c>
      <c r="B917" s="18">
        <v>3114</v>
      </c>
      <c r="C917" s="18">
        <v>0</v>
      </c>
      <c r="D917" s="18">
        <v>26.761643835616439</v>
      </c>
      <c r="E917" s="18">
        <v>185</v>
      </c>
      <c r="F917" s="18">
        <v>10</v>
      </c>
      <c r="G917" s="18">
        <v>3</v>
      </c>
      <c r="H917" s="18">
        <v>3</v>
      </c>
      <c r="I917" s="18" t="s">
        <v>5027</v>
      </c>
      <c r="J917" s="18" t="s">
        <v>5028</v>
      </c>
      <c r="K917" s="18" t="s">
        <v>5029</v>
      </c>
      <c r="L917" s="18" t="s">
        <v>5030</v>
      </c>
      <c r="M917" s="18" t="s">
        <v>5031</v>
      </c>
      <c r="N917" s="60" t="s">
        <v>133</v>
      </c>
      <c r="O917" s="60" t="s">
        <v>426</v>
      </c>
      <c r="P917" s="60" t="s">
        <v>350</v>
      </c>
      <c r="Q917" s="60" t="s">
        <v>101</v>
      </c>
      <c r="R917" s="60" t="s">
        <v>724</v>
      </c>
    </row>
    <row r="918" spans="1:18" ht="14.25" customHeight="1" x14ac:dyDescent="0.2">
      <c r="A918" s="18" t="s">
        <v>5037</v>
      </c>
      <c r="B918" s="18">
        <v>79</v>
      </c>
      <c r="C918" s="18">
        <v>1</v>
      </c>
      <c r="D918" s="18">
        <v>52.136986301369866</v>
      </c>
      <c r="E918" s="18">
        <v>187</v>
      </c>
      <c r="F918" s="18">
        <v>4</v>
      </c>
      <c r="G918" s="18">
        <v>12</v>
      </c>
      <c r="H918" s="18">
        <v>10</v>
      </c>
      <c r="I918" s="18" t="s">
        <v>54</v>
      </c>
      <c r="J918" s="18" t="s">
        <v>5033</v>
      </c>
      <c r="K918" s="18" t="s">
        <v>5034</v>
      </c>
      <c r="L918" s="18" t="s">
        <v>5035</v>
      </c>
      <c r="M918" s="18" t="s">
        <v>5036</v>
      </c>
      <c r="N918" s="60">
        <v>-999</v>
      </c>
      <c r="O918" s="60">
        <v>-999</v>
      </c>
      <c r="P918" s="60">
        <v>11</v>
      </c>
      <c r="Q918" s="60" t="s">
        <v>101</v>
      </c>
      <c r="R918" s="60">
        <v>13</v>
      </c>
    </row>
    <row r="919" spans="1:18" ht="14.25" customHeight="1" x14ac:dyDescent="0.2">
      <c r="A919" s="18" t="s">
        <v>5043</v>
      </c>
      <c r="B919" s="18">
        <v>971</v>
      </c>
      <c r="C919" s="18">
        <v>1</v>
      </c>
      <c r="D919" s="18">
        <v>50.282191780821918</v>
      </c>
      <c r="E919" s="18">
        <v>185</v>
      </c>
      <c r="F919" s="18">
        <v>4</v>
      </c>
      <c r="G919" s="18">
        <v>12</v>
      </c>
      <c r="H919" s="18">
        <v>10</v>
      </c>
      <c r="I919" s="18" t="s">
        <v>5038</v>
      </c>
      <c r="J919" s="18" t="s">
        <v>5039</v>
      </c>
      <c r="K919" s="18" t="s">
        <v>5040</v>
      </c>
      <c r="L919" s="18" t="s">
        <v>5041</v>
      </c>
      <c r="M919" s="18" t="s">
        <v>5042</v>
      </c>
      <c r="N919" s="60">
        <v>7</v>
      </c>
      <c r="O919" s="60">
        <v>11</v>
      </c>
      <c r="P919" s="60">
        <v>-999</v>
      </c>
      <c r="Q919" s="60" t="s">
        <v>101</v>
      </c>
      <c r="R919" s="60">
        <v>7</v>
      </c>
    </row>
    <row r="920" spans="1:18" ht="14.25" customHeight="1" x14ac:dyDescent="0.2">
      <c r="A920" s="18" t="s">
        <v>5048</v>
      </c>
      <c r="B920" s="18">
        <v>785</v>
      </c>
      <c r="C920" s="18">
        <v>1</v>
      </c>
      <c r="D920" s="18">
        <v>26.208219178082192</v>
      </c>
      <c r="E920" s="18">
        <v>137</v>
      </c>
      <c r="F920" s="18">
        <v>3</v>
      </c>
      <c r="G920" s="18">
        <v>2</v>
      </c>
      <c r="H920" s="18">
        <v>3</v>
      </c>
      <c r="I920" s="18" t="s">
        <v>5044</v>
      </c>
      <c r="J920" s="18" t="s">
        <v>52</v>
      </c>
      <c r="K920" s="18" t="s">
        <v>5045</v>
      </c>
      <c r="L920" s="18" t="s">
        <v>5046</v>
      </c>
      <c r="M920" s="18" t="s">
        <v>5047</v>
      </c>
      <c r="N920" s="60">
        <v>-99</v>
      </c>
      <c r="O920" s="60">
        <v>-99</v>
      </c>
      <c r="P920" s="60">
        <v>-99</v>
      </c>
      <c r="Q920" s="60">
        <v>-99</v>
      </c>
      <c r="R920" s="60">
        <v>-99</v>
      </c>
    </row>
    <row r="921" spans="1:18" ht="14.25" customHeight="1" x14ac:dyDescent="0.2">
      <c r="A921" s="18" t="s">
        <v>5053</v>
      </c>
      <c r="B921" s="18">
        <v>188</v>
      </c>
      <c r="C921" s="18">
        <v>0</v>
      </c>
      <c r="D921" s="18">
        <v>36.849315068493148</v>
      </c>
      <c r="E921" s="18">
        <v>187</v>
      </c>
      <c r="F921" s="18">
        <v>3</v>
      </c>
      <c r="G921" s="18">
        <v>5</v>
      </c>
      <c r="H921" s="18">
        <v>2</v>
      </c>
      <c r="I921" s="18" t="s">
        <v>5049</v>
      </c>
      <c r="J921" s="18" t="s">
        <v>5050</v>
      </c>
      <c r="K921" s="18" t="s">
        <v>1703</v>
      </c>
      <c r="L921" s="18" t="s">
        <v>5051</v>
      </c>
      <c r="M921" s="18" t="s">
        <v>5052</v>
      </c>
      <c r="N921" s="60" t="s">
        <v>5056</v>
      </c>
      <c r="O921" s="60" t="s">
        <v>5058</v>
      </c>
      <c r="P921" s="60" t="s">
        <v>519</v>
      </c>
      <c r="Q921" s="60" t="s">
        <v>5061</v>
      </c>
      <c r="R921" s="60">
        <v>6</v>
      </c>
    </row>
    <row r="922" spans="1:18" ht="14.25" customHeight="1" x14ac:dyDescent="0.2">
      <c r="A922" s="18" t="s">
        <v>5054</v>
      </c>
      <c r="B922" s="18">
        <v>763</v>
      </c>
      <c r="C922" s="18">
        <v>0</v>
      </c>
      <c r="D922" s="18">
        <v>39.547945205479451</v>
      </c>
      <c r="E922" s="18">
        <v>-9</v>
      </c>
      <c r="F922" s="18">
        <v>-9</v>
      </c>
      <c r="G922" s="18">
        <v>-9</v>
      </c>
      <c r="H922" s="18">
        <v>-9</v>
      </c>
      <c r="N922" s="60">
        <v>2</v>
      </c>
      <c r="O922" s="60">
        <v>-999</v>
      </c>
      <c r="P922" s="60">
        <v>-999</v>
      </c>
      <c r="Q922" s="60" t="s">
        <v>1145</v>
      </c>
      <c r="R922" s="60">
        <v>-99</v>
      </c>
    </row>
    <row r="923" spans="1:18" ht="14.25" customHeight="1" x14ac:dyDescent="0.2">
      <c r="A923" s="18" t="s">
        <v>5063</v>
      </c>
      <c r="B923" s="18">
        <v>125</v>
      </c>
      <c r="C923" s="18">
        <v>1</v>
      </c>
      <c r="D923" s="18">
        <v>33.101369863013701</v>
      </c>
      <c r="E923" s="18">
        <v>79</v>
      </c>
      <c r="F923" s="18">
        <v>5</v>
      </c>
      <c r="G923" s="18">
        <v>1</v>
      </c>
      <c r="H923" s="18">
        <v>10</v>
      </c>
      <c r="I923" s="18" t="s">
        <v>5055</v>
      </c>
      <c r="J923" s="18" t="s">
        <v>5057</v>
      </c>
      <c r="K923" s="18" t="s">
        <v>5059</v>
      </c>
      <c r="L923" s="18" t="s">
        <v>5060</v>
      </c>
      <c r="M923" s="18" t="s">
        <v>5062</v>
      </c>
      <c r="N923" s="60">
        <v>-99</v>
      </c>
      <c r="O923" s="60">
        <v>2</v>
      </c>
      <c r="P923" s="60">
        <v>-999</v>
      </c>
      <c r="Q923" s="60" t="s">
        <v>101</v>
      </c>
      <c r="R923" s="60">
        <v>-99</v>
      </c>
    </row>
    <row r="924" spans="1:18" ht="14.25" customHeight="1" x14ac:dyDescent="0.2">
      <c r="A924" s="18" t="s">
        <v>5066</v>
      </c>
      <c r="B924" s="18">
        <v>1687</v>
      </c>
      <c r="C924" s="18">
        <v>0</v>
      </c>
      <c r="D924" s="18">
        <v>46.082191780821915</v>
      </c>
      <c r="E924" s="18">
        <v>185</v>
      </c>
      <c r="F924" s="18">
        <v>4</v>
      </c>
      <c r="G924" s="18">
        <v>10</v>
      </c>
      <c r="H924" s="18">
        <v>10</v>
      </c>
      <c r="I924" s="18" t="s">
        <v>5064</v>
      </c>
      <c r="J924" s="18" t="s">
        <v>242</v>
      </c>
      <c r="K924" s="18" t="s">
        <v>185</v>
      </c>
      <c r="L924" s="18" t="s">
        <v>5065</v>
      </c>
      <c r="M924" s="18" t="s">
        <v>54</v>
      </c>
      <c r="N924" s="60">
        <v>10</v>
      </c>
      <c r="O924" s="60" t="s">
        <v>949</v>
      </c>
      <c r="P924" s="60" t="s">
        <v>5074</v>
      </c>
      <c r="Q924" s="60" t="s">
        <v>5061</v>
      </c>
      <c r="R924" s="60" t="s">
        <v>1423</v>
      </c>
    </row>
    <row r="925" spans="1:18" ht="14.25" customHeight="1" x14ac:dyDescent="0.2">
      <c r="A925" s="18" t="s">
        <v>5070</v>
      </c>
      <c r="B925" s="18">
        <v>317</v>
      </c>
      <c r="C925" s="18">
        <v>1</v>
      </c>
      <c r="D925" s="18">
        <v>22.361643835616437</v>
      </c>
      <c r="E925" s="18">
        <v>84</v>
      </c>
      <c r="F925" s="18">
        <v>1</v>
      </c>
      <c r="G925" s="18">
        <v>5</v>
      </c>
      <c r="H925" s="18">
        <v>10</v>
      </c>
      <c r="I925" s="18" t="s">
        <v>54</v>
      </c>
      <c r="J925" s="18" t="s">
        <v>5415</v>
      </c>
      <c r="K925" s="18" t="s">
        <v>5068</v>
      </c>
      <c r="L925" s="18" t="s">
        <v>5416</v>
      </c>
      <c r="M925" s="18" t="s">
        <v>54</v>
      </c>
      <c r="N925" s="60">
        <v>-999</v>
      </c>
      <c r="O925" s="60">
        <v>-999</v>
      </c>
      <c r="P925" s="60">
        <v>-999</v>
      </c>
      <c r="Q925" s="60" t="s">
        <v>101</v>
      </c>
      <c r="R925" s="60">
        <v>6</v>
      </c>
    </row>
    <row r="926" spans="1:18" ht="14.25" customHeight="1" x14ac:dyDescent="0.2">
      <c r="A926" s="18" t="s">
        <v>5077</v>
      </c>
      <c r="B926" s="18">
        <v>2285</v>
      </c>
      <c r="C926" s="18">
        <v>1</v>
      </c>
      <c r="D926" s="18">
        <v>33.249315068493154</v>
      </c>
      <c r="E926" s="18">
        <v>185</v>
      </c>
      <c r="F926" s="18">
        <v>4</v>
      </c>
      <c r="G926" s="18">
        <v>5</v>
      </c>
      <c r="H926" s="18">
        <v>2</v>
      </c>
      <c r="I926" s="18" t="s">
        <v>5071</v>
      </c>
      <c r="J926" s="18" t="s">
        <v>5072</v>
      </c>
      <c r="K926" s="18" t="s">
        <v>5073</v>
      </c>
      <c r="L926" s="18" t="s">
        <v>5075</v>
      </c>
      <c r="M926" s="18" t="s">
        <v>5076</v>
      </c>
      <c r="N926" s="60"/>
      <c r="O926" s="60"/>
      <c r="P926" s="60"/>
      <c r="Q926" s="60"/>
      <c r="R926" s="60"/>
    </row>
    <row r="927" spans="1:18" ht="14.25" customHeight="1" x14ac:dyDescent="0.2">
      <c r="A927" s="18" t="s">
        <v>5082</v>
      </c>
      <c r="B927" s="18">
        <v>196</v>
      </c>
      <c r="C927" s="18">
        <v>2</v>
      </c>
      <c r="D927" s="18">
        <v>43.830136986301369</v>
      </c>
      <c r="E927" s="18">
        <v>185</v>
      </c>
      <c r="F927" s="18">
        <v>4</v>
      </c>
      <c r="G927" s="18">
        <v>4</v>
      </c>
      <c r="H927" s="18">
        <v>1</v>
      </c>
      <c r="I927" s="18" t="s">
        <v>5078</v>
      </c>
      <c r="J927" s="18" t="s">
        <v>5079</v>
      </c>
      <c r="K927" s="18" t="s">
        <v>242</v>
      </c>
      <c r="L927" s="18" t="s">
        <v>5080</v>
      </c>
      <c r="M927" s="18" t="s">
        <v>5081</v>
      </c>
    </row>
    <row r="928" spans="1:1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000"/>
  <sheetViews>
    <sheetView workbookViewId="0"/>
  </sheetViews>
  <sheetFormatPr baseColWidth="10" defaultColWidth="14.5" defaultRowHeight="15" customHeight="1" x14ac:dyDescent="0.2"/>
  <cols>
    <col min="1" max="1" width="24.1640625" customWidth="1"/>
    <col min="2" max="2" width="27.33203125" customWidth="1"/>
    <col min="3" max="4" width="11.6640625" customWidth="1"/>
    <col min="5" max="7" width="10.83203125" customWidth="1"/>
    <col min="8" max="9" width="3" customWidth="1"/>
    <col min="10" max="26" width="11.5" customWidth="1"/>
  </cols>
  <sheetData>
    <row r="1" spans="1:11" ht="14.25" customHeight="1" x14ac:dyDescent="0.2">
      <c r="A1" s="62"/>
      <c r="B1" s="63"/>
      <c r="C1" s="64"/>
      <c r="D1" s="65"/>
      <c r="E1" s="66"/>
      <c r="F1" s="67"/>
      <c r="G1" s="67"/>
    </row>
    <row r="2" spans="1:11" ht="14.25" customHeight="1" x14ac:dyDescent="0.2">
      <c r="A2" s="68" t="s">
        <v>5</v>
      </c>
      <c r="B2" s="69" t="s">
        <v>14</v>
      </c>
      <c r="C2" s="70" t="s">
        <v>0</v>
      </c>
      <c r="D2" s="71" t="s">
        <v>1</v>
      </c>
      <c r="E2" s="66"/>
      <c r="F2" s="67"/>
      <c r="G2" s="67"/>
      <c r="J2" s="126" t="s">
        <v>5417</v>
      </c>
      <c r="K2" s="127"/>
    </row>
    <row r="3" spans="1:11" ht="14.25" customHeight="1" x14ac:dyDescent="0.2">
      <c r="A3" s="62" t="s">
        <v>53</v>
      </c>
      <c r="B3" s="63" t="s">
        <v>1068</v>
      </c>
      <c r="C3" s="64">
        <v>6</v>
      </c>
      <c r="D3" s="65">
        <v>6</v>
      </c>
      <c r="E3" s="66" t="str">
        <f t="shared" ref="E3:E257" si="0">IF(C3=D3,"Match","No Match")</f>
        <v>Match</v>
      </c>
      <c r="F3" s="67"/>
      <c r="G3" s="67"/>
      <c r="H3" s="18">
        <f>COUNTIF(E:E,"Match")</f>
        <v>751</v>
      </c>
      <c r="I3" s="18">
        <f>SUM(H3:H4)</f>
        <v>925</v>
      </c>
      <c r="J3" s="72" t="s">
        <v>5418</v>
      </c>
      <c r="K3" s="73">
        <f>H3/I3</f>
        <v>0.81189189189189193</v>
      </c>
    </row>
    <row r="4" spans="1:11" ht="14.25" customHeight="1" x14ac:dyDescent="0.2">
      <c r="A4" s="62" t="s">
        <v>55</v>
      </c>
      <c r="B4" s="63" t="s">
        <v>54</v>
      </c>
      <c r="C4" s="64">
        <v>-99</v>
      </c>
      <c r="D4" s="65">
        <v>-99</v>
      </c>
      <c r="E4" s="66" t="str">
        <f t="shared" si="0"/>
        <v>Match</v>
      </c>
      <c r="F4" s="67"/>
      <c r="G4" s="67"/>
      <c r="H4" s="18">
        <f>COUNTIF(E:E,"No Match")</f>
        <v>174</v>
      </c>
      <c r="J4" s="74" t="s">
        <v>5419</v>
      </c>
      <c r="K4" s="75">
        <f>H4/I3</f>
        <v>0.1881081081081081</v>
      </c>
    </row>
    <row r="5" spans="1:11" ht="14.25" customHeight="1" x14ac:dyDescent="0.2">
      <c r="A5" s="62" t="s">
        <v>65</v>
      </c>
      <c r="B5" s="63" t="s">
        <v>56</v>
      </c>
      <c r="C5" s="64" t="s">
        <v>57</v>
      </c>
      <c r="D5" s="65" t="s">
        <v>57</v>
      </c>
      <c r="E5" s="66" t="str">
        <f t="shared" si="0"/>
        <v>Match</v>
      </c>
      <c r="F5" s="67"/>
      <c r="G5" s="67"/>
      <c r="J5" s="76" t="s">
        <v>5420</v>
      </c>
      <c r="K5" s="76"/>
    </row>
    <row r="6" spans="1:11" ht="14.25" customHeight="1" x14ac:dyDescent="0.2">
      <c r="A6" s="62" t="s">
        <v>72</v>
      </c>
      <c r="B6" s="63" t="s">
        <v>66</v>
      </c>
      <c r="C6" s="64">
        <v>6</v>
      </c>
      <c r="D6" s="65">
        <v>6</v>
      </c>
      <c r="E6" s="66" t="str">
        <f t="shared" si="0"/>
        <v>Match</v>
      </c>
      <c r="F6" s="67"/>
      <c r="G6" s="67"/>
    </row>
    <row r="7" spans="1:11" ht="14.25" customHeight="1" x14ac:dyDescent="0.2">
      <c r="A7" s="62" t="s">
        <v>83</v>
      </c>
      <c r="B7" s="63" t="s">
        <v>73</v>
      </c>
      <c r="C7" s="64" t="s">
        <v>74</v>
      </c>
      <c r="D7" s="65" t="s">
        <v>74</v>
      </c>
      <c r="E7" s="66" t="str">
        <f t="shared" si="0"/>
        <v>Match</v>
      </c>
      <c r="F7" s="67"/>
      <c r="G7" s="67"/>
    </row>
    <row r="8" spans="1:11" ht="14.25" customHeight="1" x14ac:dyDescent="0.2">
      <c r="A8" s="62" t="s">
        <v>84</v>
      </c>
      <c r="B8" s="63" t="s">
        <v>54</v>
      </c>
      <c r="C8" s="64">
        <v>-99</v>
      </c>
      <c r="D8" s="65">
        <v>-99</v>
      </c>
      <c r="E8" s="66" t="str">
        <f t="shared" si="0"/>
        <v>Match</v>
      </c>
      <c r="F8" s="67"/>
      <c r="G8" s="67"/>
    </row>
    <row r="9" spans="1:11" ht="14.25" customHeight="1" x14ac:dyDescent="0.2">
      <c r="A9" s="62" t="s">
        <v>91</v>
      </c>
      <c r="B9" s="63" t="s">
        <v>85</v>
      </c>
      <c r="C9" s="64" t="s">
        <v>86</v>
      </c>
      <c r="D9" s="65" t="s">
        <v>86</v>
      </c>
      <c r="E9" s="66" t="str">
        <f t="shared" si="0"/>
        <v>Match</v>
      </c>
      <c r="F9" s="67"/>
      <c r="G9" s="67"/>
    </row>
    <row r="10" spans="1:11" ht="14.25" customHeight="1" x14ac:dyDescent="0.2">
      <c r="A10" s="62" t="s">
        <v>92</v>
      </c>
      <c r="B10" s="63">
        <v>-99</v>
      </c>
      <c r="C10" s="64">
        <v>-99</v>
      </c>
      <c r="D10" s="65">
        <v>-99</v>
      </c>
      <c r="E10" s="66" t="str">
        <f t="shared" si="0"/>
        <v>Match</v>
      </c>
      <c r="F10" s="67"/>
      <c r="G10" s="67"/>
    </row>
    <row r="11" spans="1:11" ht="14.25" customHeight="1" x14ac:dyDescent="0.2">
      <c r="A11" s="62" t="s">
        <v>93</v>
      </c>
      <c r="B11" s="63" t="s">
        <v>54</v>
      </c>
      <c r="C11" s="64">
        <v>-99</v>
      </c>
      <c r="D11" s="65">
        <v>-99</v>
      </c>
      <c r="E11" s="66" t="str">
        <f t="shared" si="0"/>
        <v>Match</v>
      </c>
      <c r="F11" s="67"/>
      <c r="G11" s="67"/>
    </row>
    <row r="12" spans="1:11" ht="14.25" customHeight="1" x14ac:dyDescent="0.2">
      <c r="A12" s="62" t="s">
        <v>104</v>
      </c>
      <c r="B12" s="63" t="s">
        <v>94</v>
      </c>
      <c r="C12" s="64" t="s">
        <v>95</v>
      </c>
      <c r="D12" s="65" t="s">
        <v>5421</v>
      </c>
      <c r="E12" s="66" t="str">
        <f t="shared" si="0"/>
        <v>No Match</v>
      </c>
      <c r="F12" s="77" t="s">
        <v>5422</v>
      </c>
      <c r="G12" s="67"/>
    </row>
    <row r="13" spans="1:11" ht="14.25" customHeight="1" x14ac:dyDescent="0.2">
      <c r="A13" s="62" t="s">
        <v>111</v>
      </c>
      <c r="B13" s="63" t="s">
        <v>54</v>
      </c>
      <c r="C13" s="64">
        <v>-99</v>
      </c>
      <c r="D13" s="65">
        <v>-99</v>
      </c>
      <c r="E13" s="66" t="str">
        <f t="shared" si="0"/>
        <v>Match</v>
      </c>
      <c r="F13" s="67"/>
      <c r="G13" s="67"/>
    </row>
    <row r="14" spans="1:11" ht="14.25" customHeight="1" x14ac:dyDescent="0.2">
      <c r="A14" s="62" t="s">
        <v>122</v>
      </c>
      <c r="B14" s="63" t="s">
        <v>112</v>
      </c>
      <c r="C14" s="64" t="s">
        <v>113</v>
      </c>
      <c r="D14" s="65" t="s">
        <v>113</v>
      </c>
      <c r="E14" s="66" t="str">
        <f t="shared" si="0"/>
        <v>Match</v>
      </c>
      <c r="F14" s="67"/>
      <c r="G14" s="67"/>
    </row>
    <row r="15" spans="1:11" ht="14.25" customHeight="1" x14ac:dyDescent="0.2">
      <c r="A15" s="62" t="s">
        <v>129</v>
      </c>
      <c r="B15" s="63" t="s">
        <v>123</v>
      </c>
      <c r="C15" s="64">
        <v>-999</v>
      </c>
      <c r="D15" s="65">
        <v>-999</v>
      </c>
      <c r="E15" s="66" t="str">
        <f t="shared" si="0"/>
        <v>Match</v>
      </c>
      <c r="F15" s="67"/>
      <c r="G15" s="67"/>
    </row>
    <row r="16" spans="1:11" ht="14.25" customHeight="1" x14ac:dyDescent="0.2">
      <c r="A16" s="62" t="s">
        <v>134</v>
      </c>
      <c r="B16" s="63" t="s">
        <v>54</v>
      </c>
      <c r="C16" s="64">
        <v>-99</v>
      </c>
      <c r="D16" s="65">
        <v>-99</v>
      </c>
      <c r="E16" s="66" t="str">
        <f t="shared" si="0"/>
        <v>Match</v>
      </c>
      <c r="F16" s="67"/>
      <c r="G16" s="67"/>
    </row>
    <row r="17" spans="1:7" ht="14.25" customHeight="1" x14ac:dyDescent="0.2">
      <c r="A17" s="62" t="s">
        <v>143</v>
      </c>
      <c r="B17" s="63" t="s">
        <v>135</v>
      </c>
      <c r="C17" s="64" t="s">
        <v>86</v>
      </c>
      <c r="D17" s="65" t="s">
        <v>86</v>
      </c>
      <c r="E17" s="66" t="str">
        <f t="shared" si="0"/>
        <v>Match</v>
      </c>
      <c r="F17" s="67"/>
      <c r="G17" s="67"/>
    </row>
    <row r="18" spans="1:7" ht="14.25" customHeight="1" x14ac:dyDescent="0.2">
      <c r="A18" s="62" t="s">
        <v>146</v>
      </c>
      <c r="B18" s="63" t="s">
        <v>144</v>
      </c>
      <c r="C18" s="64">
        <v>-999</v>
      </c>
      <c r="D18" s="65">
        <v>-999</v>
      </c>
      <c r="E18" s="66" t="str">
        <f t="shared" si="0"/>
        <v>Match</v>
      </c>
      <c r="F18" s="67"/>
      <c r="G18" s="67"/>
    </row>
    <row r="19" spans="1:7" ht="14.25" customHeight="1" x14ac:dyDescent="0.2">
      <c r="A19" s="62" t="s">
        <v>147</v>
      </c>
      <c r="B19" s="63" t="s">
        <v>54</v>
      </c>
      <c r="C19" s="64">
        <v>-99</v>
      </c>
      <c r="D19" s="65">
        <v>-99</v>
      </c>
      <c r="E19" s="66" t="str">
        <f t="shared" si="0"/>
        <v>Match</v>
      </c>
      <c r="F19" s="67"/>
      <c r="G19" s="67"/>
    </row>
    <row r="20" spans="1:7" ht="14.25" customHeight="1" x14ac:dyDescent="0.2">
      <c r="A20" s="62" t="s">
        <v>157</v>
      </c>
      <c r="B20" s="63" t="s">
        <v>54</v>
      </c>
      <c r="C20" s="64">
        <v>-99</v>
      </c>
      <c r="D20" s="65">
        <v>-99</v>
      </c>
      <c r="E20" s="66" t="str">
        <f t="shared" si="0"/>
        <v>Match</v>
      </c>
      <c r="F20" s="67"/>
      <c r="G20" s="67"/>
    </row>
    <row r="21" spans="1:7" ht="14.25" customHeight="1" x14ac:dyDescent="0.2">
      <c r="A21" s="62" t="s">
        <v>162</v>
      </c>
      <c r="B21" s="63" t="s">
        <v>158</v>
      </c>
      <c r="C21" s="64" t="s">
        <v>159</v>
      </c>
      <c r="D21" s="65" t="s">
        <v>159</v>
      </c>
      <c r="E21" s="66" t="str">
        <f t="shared" si="0"/>
        <v>Match</v>
      </c>
      <c r="F21" s="67"/>
      <c r="G21" s="67"/>
    </row>
    <row r="22" spans="1:7" ht="14.25" customHeight="1" x14ac:dyDescent="0.2">
      <c r="A22" s="62" t="s">
        <v>170</v>
      </c>
      <c r="B22" s="63" t="s">
        <v>163</v>
      </c>
      <c r="C22" s="64" t="s">
        <v>164</v>
      </c>
      <c r="D22" s="65" t="s">
        <v>5423</v>
      </c>
      <c r="E22" s="66" t="str">
        <f t="shared" si="0"/>
        <v>No Match</v>
      </c>
      <c r="F22" s="77" t="s">
        <v>1568</v>
      </c>
      <c r="G22" s="67"/>
    </row>
    <row r="23" spans="1:7" ht="14.25" customHeight="1" x14ac:dyDescent="0.2">
      <c r="A23" s="62" t="s">
        <v>181</v>
      </c>
      <c r="B23" s="63" t="s">
        <v>171</v>
      </c>
      <c r="C23" s="64" t="s">
        <v>172</v>
      </c>
      <c r="D23" s="65" t="s">
        <v>172</v>
      </c>
      <c r="E23" s="66" t="str">
        <f t="shared" si="0"/>
        <v>Match</v>
      </c>
      <c r="F23" s="67"/>
      <c r="G23" s="67"/>
    </row>
    <row r="24" spans="1:7" ht="14.25" customHeight="1" x14ac:dyDescent="0.2">
      <c r="A24" s="62" t="s">
        <v>182</v>
      </c>
      <c r="B24" s="63" t="s">
        <v>54</v>
      </c>
      <c r="C24" s="64">
        <v>-99</v>
      </c>
      <c r="D24" s="65">
        <v>-99</v>
      </c>
      <c r="E24" s="66" t="str">
        <f t="shared" si="0"/>
        <v>Match</v>
      </c>
      <c r="F24" s="67"/>
      <c r="G24" s="67"/>
    </row>
    <row r="25" spans="1:7" ht="14.25" customHeight="1" x14ac:dyDescent="0.2">
      <c r="A25" s="62" t="s">
        <v>188</v>
      </c>
      <c r="B25" s="63" t="s">
        <v>5424</v>
      </c>
      <c r="C25" s="64">
        <v>6</v>
      </c>
      <c r="D25" s="65">
        <v>6</v>
      </c>
      <c r="E25" s="66" t="str">
        <f t="shared" si="0"/>
        <v>Match</v>
      </c>
      <c r="F25" s="67"/>
      <c r="G25" s="67"/>
    </row>
    <row r="26" spans="1:7" ht="14.25" customHeight="1" x14ac:dyDescent="0.2">
      <c r="A26" s="62" t="s">
        <v>192</v>
      </c>
      <c r="B26" s="63" t="s">
        <v>54</v>
      </c>
      <c r="C26" s="64">
        <v>-99</v>
      </c>
      <c r="D26" s="65">
        <v>-99</v>
      </c>
      <c r="E26" s="66" t="str">
        <f t="shared" si="0"/>
        <v>Match</v>
      </c>
      <c r="F26" s="67"/>
      <c r="G26" s="67"/>
    </row>
    <row r="27" spans="1:7" ht="14.25" customHeight="1" x14ac:dyDescent="0.2">
      <c r="A27" s="62" t="s">
        <v>201</v>
      </c>
      <c r="B27" s="63" t="s">
        <v>193</v>
      </c>
      <c r="C27" s="64" t="s">
        <v>194</v>
      </c>
      <c r="D27" s="65">
        <v>3</v>
      </c>
      <c r="E27" s="66" t="str">
        <f t="shared" si="0"/>
        <v>No Match</v>
      </c>
      <c r="F27" s="77" t="s">
        <v>231</v>
      </c>
      <c r="G27" s="67"/>
    </row>
    <row r="28" spans="1:7" ht="14.25" customHeight="1" x14ac:dyDescent="0.2">
      <c r="A28" s="62" t="s">
        <v>208</v>
      </c>
      <c r="B28" s="63" t="s">
        <v>202</v>
      </c>
      <c r="C28" s="64">
        <v>6</v>
      </c>
      <c r="D28" s="65">
        <v>6</v>
      </c>
      <c r="E28" s="66" t="str">
        <f t="shared" si="0"/>
        <v>Match</v>
      </c>
      <c r="F28" s="67"/>
      <c r="G28" s="67"/>
    </row>
    <row r="29" spans="1:7" ht="14.25" customHeight="1" x14ac:dyDescent="0.2">
      <c r="A29" s="62" t="s">
        <v>215</v>
      </c>
      <c r="B29" s="63" t="s">
        <v>209</v>
      </c>
      <c r="C29" s="64">
        <v>3</v>
      </c>
      <c r="D29" s="65" t="s">
        <v>179</v>
      </c>
      <c r="E29" s="66" t="str">
        <f t="shared" si="0"/>
        <v>No Match</v>
      </c>
      <c r="F29" s="77" t="s">
        <v>179</v>
      </c>
      <c r="G29" s="67"/>
    </row>
    <row r="30" spans="1:7" ht="14.25" customHeight="1" x14ac:dyDescent="0.2">
      <c r="A30" s="62" t="s">
        <v>221</v>
      </c>
      <c r="B30" s="63" t="s">
        <v>216</v>
      </c>
      <c r="C30" s="64" t="s">
        <v>217</v>
      </c>
      <c r="D30" s="65" t="s">
        <v>217</v>
      </c>
      <c r="E30" s="66" t="str">
        <f t="shared" si="0"/>
        <v>Match</v>
      </c>
      <c r="F30" s="67"/>
      <c r="G30" s="67"/>
    </row>
    <row r="31" spans="1:7" ht="14.25" customHeight="1" x14ac:dyDescent="0.2">
      <c r="A31" s="62" t="s">
        <v>229</v>
      </c>
      <c r="B31" s="63" t="s">
        <v>222</v>
      </c>
      <c r="C31" s="64" t="s">
        <v>159</v>
      </c>
      <c r="D31" s="65" t="s">
        <v>159</v>
      </c>
      <c r="E31" s="66" t="str">
        <f t="shared" si="0"/>
        <v>Match</v>
      </c>
      <c r="F31" s="67"/>
      <c r="G31" s="67"/>
    </row>
    <row r="32" spans="1:7" ht="14.25" customHeight="1" x14ac:dyDescent="0.2">
      <c r="A32" s="62" t="s">
        <v>237</v>
      </c>
      <c r="B32" s="63" t="s">
        <v>230</v>
      </c>
      <c r="C32" s="64" t="s">
        <v>231</v>
      </c>
      <c r="D32" s="65" t="s">
        <v>231</v>
      </c>
      <c r="E32" s="66" t="str">
        <f t="shared" si="0"/>
        <v>Match</v>
      </c>
      <c r="F32" s="67"/>
      <c r="G32" s="67"/>
    </row>
    <row r="33" spans="1:7" ht="14.25" customHeight="1" x14ac:dyDescent="0.2">
      <c r="A33" s="62" t="s">
        <v>238</v>
      </c>
      <c r="B33" s="63" t="s">
        <v>54</v>
      </c>
      <c r="C33" s="64">
        <v>-99</v>
      </c>
      <c r="D33" s="65">
        <v>-99</v>
      </c>
      <c r="E33" s="66" t="str">
        <f t="shared" si="0"/>
        <v>Match</v>
      </c>
      <c r="F33" s="67"/>
      <c r="G33" s="67"/>
    </row>
    <row r="34" spans="1:7" ht="14.25" customHeight="1" x14ac:dyDescent="0.2">
      <c r="A34" s="62" t="s">
        <v>247</v>
      </c>
      <c r="B34" s="63" t="s">
        <v>239</v>
      </c>
      <c r="C34" s="64">
        <v>6</v>
      </c>
      <c r="D34" s="65">
        <v>6</v>
      </c>
      <c r="E34" s="66" t="str">
        <f t="shared" si="0"/>
        <v>Match</v>
      </c>
      <c r="F34" s="67"/>
      <c r="G34" s="67"/>
    </row>
    <row r="35" spans="1:7" ht="14.25" customHeight="1" x14ac:dyDescent="0.2">
      <c r="A35" s="62" t="s">
        <v>254</v>
      </c>
      <c r="B35" s="63" t="s">
        <v>248</v>
      </c>
      <c r="C35" s="64" t="s">
        <v>249</v>
      </c>
      <c r="D35" s="65" t="s">
        <v>249</v>
      </c>
      <c r="E35" s="66" t="str">
        <f t="shared" si="0"/>
        <v>Match</v>
      </c>
      <c r="F35" s="67"/>
      <c r="G35" s="67"/>
    </row>
    <row r="36" spans="1:7" ht="14.25" customHeight="1" x14ac:dyDescent="0.2">
      <c r="A36" s="62" t="s">
        <v>255</v>
      </c>
      <c r="B36" s="63" t="s">
        <v>54</v>
      </c>
      <c r="C36" s="64">
        <v>-99</v>
      </c>
      <c r="D36" s="65">
        <v>-99</v>
      </c>
      <c r="E36" s="66" t="str">
        <f t="shared" si="0"/>
        <v>Match</v>
      </c>
      <c r="F36" s="67"/>
      <c r="G36" s="67"/>
    </row>
    <row r="37" spans="1:7" ht="14.25" customHeight="1" x14ac:dyDescent="0.2">
      <c r="A37" s="62" t="s">
        <v>266</v>
      </c>
      <c r="B37" s="63" t="s">
        <v>256</v>
      </c>
      <c r="C37" s="64" t="s">
        <v>257</v>
      </c>
      <c r="D37" s="65" t="s">
        <v>257</v>
      </c>
      <c r="E37" s="66" t="str">
        <f t="shared" si="0"/>
        <v>Match</v>
      </c>
      <c r="F37" s="67"/>
      <c r="G37" s="67"/>
    </row>
    <row r="38" spans="1:7" ht="14.25" customHeight="1" x14ac:dyDescent="0.2">
      <c r="A38" s="62" t="s">
        <v>271</v>
      </c>
      <c r="B38" s="63" t="s">
        <v>267</v>
      </c>
      <c r="C38" s="64">
        <v>6</v>
      </c>
      <c r="D38" s="65">
        <v>6</v>
      </c>
      <c r="E38" s="66" t="str">
        <f t="shared" si="0"/>
        <v>Match</v>
      </c>
      <c r="F38" s="67"/>
      <c r="G38" s="67"/>
    </row>
    <row r="39" spans="1:7" ht="14.25" customHeight="1" x14ac:dyDescent="0.2">
      <c r="A39" s="62" t="s">
        <v>272</v>
      </c>
      <c r="B39" s="63" t="s">
        <v>242</v>
      </c>
      <c r="C39" s="64">
        <v>-999</v>
      </c>
      <c r="D39" s="65">
        <v>-999</v>
      </c>
      <c r="E39" s="66" t="str">
        <f t="shared" si="0"/>
        <v>Match</v>
      </c>
      <c r="F39" s="67"/>
      <c r="G39" s="67"/>
    </row>
    <row r="40" spans="1:7" ht="14.25" customHeight="1" x14ac:dyDescent="0.2">
      <c r="A40" s="62" t="s">
        <v>273</v>
      </c>
      <c r="B40" s="63" t="s">
        <v>54</v>
      </c>
      <c r="C40" s="64">
        <v>-99</v>
      </c>
      <c r="D40" s="65">
        <v>-99</v>
      </c>
      <c r="E40" s="66" t="str">
        <f t="shared" si="0"/>
        <v>Match</v>
      </c>
      <c r="F40" s="67"/>
      <c r="G40" s="67"/>
    </row>
    <row r="41" spans="1:7" ht="14.25" customHeight="1" x14ac:dyDescent="0.2">
      <c r="A41" s="62" t="s">
        <v>275</v>
      </c>
      <c r="B41" s="63" t="s">
        <v>54</v>
      </c>
      <c r="C41" s="64">
        <v>-99</v>
      </c>
      <c r="D41" s="65">
        <v>-99</v>
      </c>
      <c r="E41" s="66" t="str">
        <f t="shared" si="0"/>
        <v>Match</v>
      </c>
      <c r="F41" s="67"/>
      <c r="G41" s="67"/>
    </row>
    <row r="42" spans="1:7" ht="14.25" customHeight="1" x14ac:dyDescent="0.2">
      <c r="A42" s="62" t="s">
        <v>282</v>
      </c>
      <c r="B42" s="63" t="s">
        <v>276</v>
      </c>
      <c r="C42" s="64">
        <v>6</v>
      </c>
      <c r="D42" s="65">
        <v>6</v>
      </c>
      <c r="E42" s="66" t="str">
        <f t="shared" si="0"/>
        <v>Match</v>
      </c>
      <c r="F42" s="67"/>
      <c r="G42" s="67"/>
    </row>
    <row r="43" spans="1:7" ht="14.25" customHeight="1" x14ac:dyDescent="0.2">
      <c r="A43" s="62" t="s">
        <v>288</v>
      </c>
      <c r="B43" s="63" t="s">
        <v>185</v>
      </c>
      <c r="C43" s="64">
        <v>-999</v>
      </c>
      <c r="D43" s="65">
        <v>-999</v>
      </c>
      <c r="E43" s="66" t="str">
        <f t="shared" si="0"/>
        <v>Match</v>
      </c>
      <c r="F43" s="67"/>
      <c r="G43" s="67"/>
    </row>
    <row r="44" spans="1:7" ht="14.25" customHeight="1" x14ac:dyDescent="0.2">
      <c r="A44" s="62" t="s">
        <v>289</v>
      </c>
      <c r="B44" s="63" t="s">
        <v>54</v>
      </c>
      <c r="C44" s="64">
        <v>-99</v>
      </c>
      <c r="D44" s="65">
        <v>-99</v>
      </c>
      <c r="E44" s="66" t="str">
        <f t="shared" si="0"/>
        <v>Match</v>
      </c>
      <c r="F44" s="67"/>
      <c r="G44" s="67"/>
    </row>
    <row r="45" spans="1:7" ht="14.25" customHeight="1" x14ac:dyDescent="0.2">
      <c r="A45" s="62" t="s">
        <v>297</v>
      </c>
      <c r="B45" s="63" t="s">
        <v>54</v>
      </c>
      <c r="C45" s="64">
        <v>-99</v>
      </c>
      <c r="D45" s="65">
        <v>-99</v>
      </c>
      <c r="E45" s="66" t="str">
        <f t="shared" si="0"/>
        <v>Match</v>
      </c>
      <c r="F45" s="67"/>
      <c r="G45" s="67"/>
    </row>
    <row r="46" spans="1:7" ht="14.25" customHeight="1" x14ac:dyDescent="0.2">
      <c r="A46" s="62" t="s">
        <v>306</v>
      </c>
      <c r="B46" s="63" t="s">
        <v>298</v>
      </c>
      <c r="C46" s="64" t="s">
        <v>299</v>
      </c>
      <c r="D46" s="65" t="s">
        <v>299</v>
      </c>
      <c r="E46" s="66" t="str">
        <f t="shared" si="0"/>
        <v>Match</v>
      </c>
      <c r="F46" s="67"/>
      <c r="G46" s="67"/>
    </row>
    <row r="47" spans="1:7" ht="14.25" customHeight="1" x14ac:dyDescent="0.2">
      <c r="A47" s="62" t="s">
        <v>311</v>
      </c>
      <c r="B47" s="63" t="s">
        <v>54</v>
      </c>
      <c r="C47" s="64">
        <v>-99</v>
      </c>
      <c r="D47" s="65">
        <v>-99</v>
      </c>
      <c r="E47" s="66" t="str">
        <f t="shared" si="0"/>
        <v>Match</v>
      </c>
      <c r="F47" s="67"/>
      <c r="G47" s="67"/>
    </row>
    <row r="48" spans="1:7" ht="14.25" customHeight="1" x14ac:dyDescent="0.2">
      <c r="A48" s="62" t="s">
        <v>317</v>
      </c>
      <c r="B48" s="63" t="s">
        <v>185</v>
      </c>
      <c r="C48" s="64">
        <v>-999</v>
      </c>
      <c r="D48" s="65">
        <v>-999</v>
      </c>
      <c r="E48" s="66" t="str">
        <f t="shared" si="0"/>
        <v>Match</v>
      </c>
      <c r="F48" s="67"/>
      <c r="G48" s="67"/>
    </row>
    <row r="49" spans="1:7" ht="14.25" customHeight="1" x14ac:dyDescent="0.2">
      <c r="A49" s="62" t="s">
        <v>325</v>
      </c>
      <c r="B49" s="63" t="s">
        <v>318</v>
      </c>
      <c r="C49" s="64" t="s">
        <v>319</v>
      </c>
      <c r="D49" s="65" t="s">
        <v>2669</v>
      </c>
      <c r="E49" s="66" t="str">
        <f t="shared" si="0"/>
        <v>No Match</v>
      </c>
      <c r="F49" s="77" t="s">
        <v>416</v>
      </c>
      <c r="G49" s="67"/>
    </row>
    <row r="50" spans="1:7" ht="14.25" customHeight="1" x14ac:dyDescent="0.2">
      <c r="A50" s="62" t="s">
        <v>334</v>
      </c>
      <c r="B50" s="63" t="s">
        <v>5425</v>
      </c>
      <c r="C50" s="64" t="s">
        <v>327</v>
      </c>
      <c r="D50" s="65" t="s">
        <v>5426</v>
      </c>
      <c r="E50" s="66" t="str">
        <f t="shared" si="0"/>
        <v>No Match</v>
      </c>
      <c r="F50" s="77" t="s">
        <v>5427</v>
      </c>
      <c r="G50" s="67"/>
    </row>
    <row r="51" spans="1:7" ht="14.25" customHeight="1" x14ac:dyDescent="0.2">
      <c r="A51" s="62" t="s">
        <v>335</v>
      </c>
      <c r="B51" s="63"/>
      <c r="C51" s="64">
        <v>-99</v>
      </c>
      <c r="D51" s="65">
        <v>-99</v>
      </c>
      <c r="E51" s="66" t="str">
        <f t="shared" si="0"/>
        <v>Match</v>
      </c>
      <c r="F51" s="67"/>
      <c r="G51" s="67"/>
    </row>
    <row r="52" spans="1:7" ht="14.25" customHeight="1" x14ac:dyDescent="0.2">
      <c r="A52" s="62" t="s">
        <v>346</v>
      </c>
      <c r="B52" s="63" t="s">
        <v>336</v>
      </c>
      <c r="C52" s="64" t="s">
        <v>337</v>
      </c>
      <c r="D52" s="65" t="s">
        <v>337</v>
      </c>
      <c r="E52" s="66" t="str">
        <f t="shared" si="0"/>
        <v>Match</v>
      </c>
      <c r="F52" s="67"/>
      <c r="G52" s="67"/>
    </row>
    <row r="53" spans="1:7" ht="14.25" customHeight="1" x14ac:dyDescent="0.2">
      <c r="A53" s="62" t="s">
        <v>353</v>
      </c>
      <c r="B53" s="63" t="s">
        <v>5428</v>
      </c>
      <c r="C53" s="64">
        <v>6</v>
      </c>
      <c r="D53" s="65">
        <v>6</v>
      </c>
      <c r="E53" s="66" t="str">
        <f t="shared" si="0"/>
        <v>Match</v>
      </c>
      <c r="F53" s="67"/>
      <c r="G53" s="67"/>
    </row>
    <row r="54" spans="1:7" ht="14.25" customHeight="1" x14ac:dyDescent="0.2">
      <c r="A54" s="62" t="s">
        <v>354</v>
      </c>
      <c r="B54" s="63" t="s">
        <v>54</v>
      </c>
      <c r="C54" s="64">
        <v>-99</v>
      </c>
      <c r="D54" s="65">
        <v>-99</v>
      </c>
      <c r="E54" s="66" t="str">
        <f t="shared" si="0"/>
        <v>Match</v>
      </c>
      <c r="F54" s="67"/>
      <c r="G54" s="67"/>
    </row>
    <row r="55" spans="1:7" ht="14.25" customHeight="1" x14ac:dyDescent="0.2">
      <c r="A55" s="62" t="s">
        <v>361</v>
      </c>
      <c r="B55" s="63" t="s">
        <v>355</v>
      </c>
      <c r="C55" s="64" t="s">
        <v>356</v>
      </c>
      <c r="D55" s="65" t="s">
        <v>356</v>
      </c>
      <c r="E55" s="66" t="str">
        <f t="shared" si="0"/>
        <v>Match</v>
      </c>
      <c r="F55" s="67"/>
      <c r="G55" s="67"/>
    </row>
    <row r="56" spans="1:7" ht="14.25" customHeight="1" x14ac:dyDescent="0.2">
      <c r="A56" s="62" t="s">
        <v>368</v>
      </c>
      <c r="B56" s="63" t="s">
        <v>5429</v>
      </c>
      <c r="C56" s="64" t="s">
        <v>363</v>
      </c>
      <c r="D56" s="65">
        <v>10</v>
      </c>
      <c r="E56" s="66" t="str">
        <f t="shared" si="0"/>
        <v>No Match</v>
      </c>
      <c r="F56" s="77" t="s">
        <v>2072</v>
      </c>
      <c r="G56" s="67"/>
    </row>
    <row r="57" spans="1:7" ht="14.25" customHeight="1" x14ac:dyDescent="0.2">
      <c r="A57" s="62" t="s">
        <v>375</v>
      </c>
      <c r="B57" s="63" t="s">
        <v>369</v>
      </c>
      <c r="C57" s="64" t="s">
        <v>278</v>
      </c>
      <c r="D57" s="65" t="s">
        <v>2842</v>
      </c>
      <c r="E57" s="66" t="str">
        <f t="shared" si="0"/>
        <v>No Match</v>
      </c>
      <c r="F57" s="77" t="s">
        <v>2842</v>
      </c>
      <c r="G57" s="67"/>
    </row>
    <row r="58" spans="1:7" ht="14.25" customHeight="1" x14ac:dyDescent="0.2">
      <c r="A58" s="62" t="s">
        <v>381</v>
      </c>
      <c r="B58" s="63" t="s">
        <v>5430</v>
      </c>
      <c r="C58" s="64">
        <v>-999</v>
      </c>
      <c r="D58" s="65">
        <v>-999</v>
      </c>
      <c r="E58" s="66" t="str">
        <f t="shared" si="0"/>
        <v>Match</v>
      </c>
      <c r="F58" s="67"/>
      <c r="G58" s="67"/>
    </row>
    <row r="59" spans="1:7" ht="14.25" customHeight="1" x14ac:dyDescent="0.2">
      <c r="A59" s="62" t="s">
        <v>385</v>
      </c>
      <c r="B59" s="63" t="s">
        <v>5431</v>
      </c>
      <c r="C59" s="64">
        <v>-999</v>
      </c>
      <c r="D59" s="65">
        <v>-999</v>
      </c>
      <c r="E59" s="66" t="str">
        <f t="shared" si="0"/>
        <v>Match</v>
      </c>
      <c r="F59" s="67"/>
      <c r="G59" s="67"/>
    </row>
    <row r="60" spans="1:7" ht="14.25" customHeight="1" x14ac:dyDescent="0.2">
      <c r="A60" s="62" t="s">
        <v>394</v>
      </c>
      <c r="B60" s="63" t="s">
        <v>386</v>
      </c>
      <c r="C60" s="64" t="s">
        <v>387</v>
      </c>
      <c r="D60" s="65" t="s">
        <v>1127</v>
      </c>
      <c r="E60" s="66" t="str">
        <f t="shared" si="0"/>
        <v>No Match</v>
      </c>
      <c r="F60" s="77" t="s">
        <v>5432</v>
      </c>
      <c r="G60" s="67"/>
    </row>
    <row r="61" spans="1:7" ht="14.25" customHeight="1" x14ac:dyDescent="0.2">
      <c r="A61" s="62" t="s">
        <v>403</v>
      </c>
      <c r="B61" s="63" t="s">
        <v>395</v>
      </c>
      <c r="C61" s="64">
        <v>2</v>
      </c>
      <c r="D61" s="65">
        <v>2</v>
      </c>
      <c r="E61" s="66" t="str">
        <f t="shared" si="0"/>
        <v>Match</v>
      </c>
      <c r="F61" s="67"/>
      <c r="G61" s="67"/>
    </row>
    <row r="62" spans="1:7" ht="14.25" customHeight="1" x14ac:dyDescent="0.2">
      <c r="A62" s="62" t="s">
        <v>414</v>
      </c>
      <c r="B62" s="63" t="s">
        <v>404</v>
      </c>
      <c r="C62" s="64" t="s">
        <v>405</v>
      </c>
      <c r="D62" s="65" t="s">
        <v>5433</v>
      </c>
      <c r="E62" s="66" t="str">
        <f t="shared" si="0"/>
        <v>No Match</v>
      </c>
      <c r="F62" s="77" t="s">
        <v>5434</v>
      </c>
      <c r="G62" s="67"/>
    </row>
    <row r="63" spans="1:7" ht="14.25" customHeight="1" x14ac:dyDescent="0.2">
      <c r="A63" s="62" t="s">
        <v>422</v>
      </c>
      <c r="B63" s="63" t="s">
        <v>415</v>
      </c>
      <c r="C63" s="64" t="s">
        <v>416</v>
      </c>
      <c r="D63" s="65" t="s">
        <v>416</v>
      </c>
      <c r="E63" s="66" t="str">
        <f t="shared" si="0"/>
        <v>Match</v>
      </c>
      <c r="F63" s="67"/>
      <c r="G63" s="67"/>
    </row>
    <row r="64" spans="1:7" ht="14.25" customHeight="1" x14ac:dyDescent="0.2">
      <c r="A64" s="62" t="s">
        <v>430</v>
      </c>
      <c r="B64" s="63" t="s">
        <v>423</v>
      </c>
      <c r="C64" s="64" t="s">
        <v>424</v>
      </c>
      <c r="D64" s="65" t="s">
        <v>101</v>
      </c>
      <c r="E64" s="66" t="str">
        <f t="shared" si="0"/>
        <v>No Match</v>
      </c>
      <c r="F64" s="77" t="s">
        <v>101</v>
      </c>
      <c r="G64" s="67"/>
    </row>
    <row r="65" spans="1:7" ht="14.25" customHeight="1" x14ac:dyDescent="0.2">
      <c r="A65" s="62" t="s">
        <v>431</v>
      </c>
      <c r="B65" s="63" t="s">
        <v>54</v>
      </c>
      <c r="C65" s="64">
        <v>-99</v>
      </c>
      <c r="D65" s="65">
        <v>-99</v>
      </c>
      <c r="E65" s="66" t="str">
        <f t="shared" si="0"/>
        <v>Match</v>
      </c>
      <c r="F65" s="67"/>
      <c r="G65" s="67"/>
    </row>
    <row r="66" spans="1:7" ht="14.25" customHeight="1" x14ac:dyDescent="0.2">
      <c r="A66" s="62" t="s">
        <v>438</v>
      </c>
      <c r="B66" s="63" t="s">
        <v>432</v>
      </c>
      <c r="C66" s="64" t="s">
        <v>433</v>
      </c>
      <c r="D66" s="65" t="s">
        <v>433</v>
      </c>
      <c r="E66" s="66" t="str">
        <f t="shared" si="0"/>
        <v>Match</v>
      </c>
      <c r="F66" s="67"/>
      <c r="G66" s="67"/>
    </row>
    <row r="67" spans="1:7" ht="14.25" customHeight="1" x14ac:dyDescent="0.2">
      <c r="A67" s="62" t="s">
        <v>446</v>
      </c>
      <c r="B67" s="63" t="s">
        <v>439</v>
      </c>
      <c r="C67" s="64" t="s">
        <v>440</v>
      </c>
      <c r="D67" s="65" t="s">
        <v>440</v>
      </c>
      <c r="E67" s="66" t="str">
        <f t="shared" si="0"/>
        <v>Match</v>
      </c>
      <c r="F67" s="67"/>
      <c r="G67" s="67"/>
    </row>
    <row r="68" spans="1:7" ht="14.25" customHeight="1" x14ac:dyDescent="0.2">
      <c r="A68" s="62" t="s">
        <v>455</v>
      </c>
      <c r="B68" s="63" t="s">
        <v>447</v>
      </c>
      <c r="C68" s="64" t="s">
        <v>448</v>
      </c>
      <c r="D68" s="65" t="s">
        <v>5423</v>
      </c>
      <c r="E68" s="66" t="str">
        <f t="shared" si="0"/>
        <v>No Match</v>
      </c>
      <c r="F68" s="78" t="s">
        <v>448</v>
      </c>
      <c r="G68" s="67"/>
    </row>
    <row r="69" spans="1:7" ht="14.25" customHeight="1" x14ac:dyDescent="0.2">
      <c r="A69" s="62" t="s">
        <v>463</v>
      </c>
      <c r="B69" s="63" t="s">
        <v>456</v>
      </c>
      <c r="C69" s="64" t="s">
        <v>159</v>
      </c>
      <c r="D69" s="65" t="s">
        <v>1279</v>
      </c>
      <c r="E69" s="66" t="str">
        <f t="shared" si="0"/>
        <v>No Match</v>
      </c>
      <c r="F69" s="77" t="s">
        <v>1279</v>
      </c>
      <c r="G69" s="67"/>
    </row>
    <row r="70" spans="1:7" ht="14.25" customHeight="1" x14ac:dyDescent="0.2">
      <c r="A70" s="62" t="s">
        <v>472</v>
      </c>
      <c r="B70" s="63" t="s">
        <v>464</v>
      </c>
      <c r="C70" s="64" t="s">
        <v>465</v>
      </c>
      <c r="D70" s="65" t="s">
        <v>465</v>
      </c>
      <c r="E70" s="66" t="str">
        <f t="shared" si="0"/>
        <v>Match</v>
      </c>
      <c r="F70" s="67"/>
      <c r="G70" s="67"/>
    </row>
    <row r="71" spans="1:7" ht="14.25" customHeight="1" x14ac:dyDescent="0.2">
      <c r="A71" s="62" t="s">
        <v>479</v>
      </c>
      <c r="B71" s="63" t="s">
        <v>5435</v>
      </c>
      <c r="C71" s="64" t="s">
        <v>474</v>
      </c>
      <c r="D71" s="65" t="s">
        <v>5436</v>
      </c>
      <c r="E71" s="66" t="str">
        <f t="shared" si="0"/>
        <v>No Match</v>
      </c>
      <c r="F71" s="77" t="s">
        <v>1481</v>
      </c>
      <c r="G71" s="67"/>
    </row>
    <row r="72" spans="1:7" ht="14.25" customHeight="1" x14ac:dyDescent="0.2">
      <c r="A72" s="62" t="s">
        <v>488</v>
      </c>
      <c r="B72" s="63" t="s">
        <v>480</v>
      </c>
      <c r="C72" s="64" t="s">
        <v>173</v>
      </c>
      <c r="D72" s="65" t="s">
        <v>173</v>
      </c>
      <c r="E72" s="66" t="str">
        <f t="shared" si="0"/>
        <v>Match</v>
      </c>
      <c r="F72" s="67"/>
      <c r="G72" s="67"/>
    </row>
    <row r="73" spans="1:7" ht="14.25" customHeight="1" x14ac:dyDescent="0.2">
      <c r="A73" s="62" t="s">
        <v>498</v>
      </c>
      <c r="B73" s="63" t="s">
        <v>489</v>
      </c>
      <c r="C73" s="64" t="s">
        <v>490</v>
      </c>
      <c r="D73" s="65" t="s">
        <v>490</v>
      </c>
      <c r="E73" s="66" t="str">
        <f t="shared" si="0"/>
        <v>Match</v>
      </c>
      <c r="F73" s="67"/>
      <c r="G73" s="67"/>
    </row>
    <row r="74" spans="1:7" ht="14.25" customHeight="1" x14ac:dyDescent="0.2">
      <c r="A74" s="62" t="s">
        <v>507</v>
      </c>
      <c r="B74" s="63" t="s">
        <v>499</v>
      </c>
      <c r="C74" s="64" t="s">
        <v>500</v>
      </c>
      <c r="D74" s="65">
        <v>2</v>
      </c>
      <c r="E74" s="66" t="str">
        <f t="shared" si="0"/>
        <v>No Match</v>
      </c>
      <c r="F74" s="67">
        <v>2</v>
      </c>
      <c r="G74" s="67"/>
    </row>
    <row r="75" spans="1:7" ht="14.25" customHeight="1" x14ac:dyDescent="0.2">
      <c r="A75" s="62" t="s">
        <v>514</v>
      </c>
      <c r="B75" s="63" t="s">
        <v>508</v>
      </c>
      <c r="C75" s="64" t="s">
        <v>509</v>
      </c>
      <c r="D75" s="65" t="s">
        <v>179</v>
      </c>
      <c r="E75" s="66" t="str">
        <f t="shared" si="0"/>
        <v>No Match</v>
      </c>
      <c r="F75" s="77" t="s">
        <v>2598</v>
      </c>
      <c r="G75" s="67"/>
    </row>
    <row r="76" spans="1:7" ht="14.25" customHeight="1" x14ac:dyDescent="0.2">
      <c r="A76" s="62" t="s">
        <v>522</v>
      </c>
      <c r="B76" s="63" t="s">
        <v>515</v>
      </c>
      <c r="C76" s="64" t="s">
        <v>516</v>
      </c>
      <c r="D76" s="65" t="s">
        <v>516</v>
      </c>
      <c r="E76" s="66" t="str">
        <f t="shared" si="0"/>
        <v>Match</v>
      </c>
      <c r="F76" s="67"/>
      <c r="G76" s="67"/>
    </row>
    <row r="77" spans="1:7" ht="14.25" customHeight="1" x14ac:dyDescent="0.2">
      <c r="A77" s="62" t="s">
        <v>529</v>
      </c>
      <c r="B77" s="63" t="s">
        <v>5437</v>
      </c>
      <c r="C77" s="64" t="s">
        <v>524</v>
      </c>
      <c r="D77" s="65" t="s">
        <v>516</v>
      </c>
      <c r="E77" s="66" t="str">
        <f t="shared" si="0"/>
        <v>No Match</v>
      </c>
      <c r="F77" s="77" t="s">
        <v>821</v>
      </c>
      <c r="G77" s="67"/>
    </row>
    <row r="78" spans="1:7" ht="14.25" customHeight="1" x14ac:dyDescent="0.2">
      <c r="A78" s="62" t="s">
        <v>538</v>
      </c>
      <c r="B78" s="63" t="s">
        <v>530</v>
      </c>
      <c r="C78" s="64" t="s">
        <v>166</v>
      </c>
      <c r="D78" s="65" t="s">
        <v>166</v>
      </c>
      <c r="E78" s="66" t="str">
        <f t="shared" si="0"/>
        <v>Match</v>
      </c>
      <c r="F78" s="67"/>
      <c r="G78" s="67"/>
    </row>
    <row r="79" spans="1:7" ht="14.25" customHeight="1" x14ac:dyDescent="0.2">
      <c r="A79" s="62" t="s">
        <v>547</v>
      </c>
      <c r="B79" s="63" t="s">
        <v>539</v>
      </c>
      <c r="C79" s="64" t="s">
        <v>540</v>
      </c>
      <c r="D79" s="65" t="s">
        <v>540</v>
      </c>
      <c r="E79" s="66" t="str">
        <f t="shared" si="0"/>
        <v>Match</v>
      </c>
      <c r="F79" s="67"/>
      <c r="G79" s="67"/>
    </row>
    <row r="80" spans="1:7" ht="14.25" customHeight="1" x14ac:dyDescent="0.2">
      <c r="A80" s="62" t="s">
        <v>551</v>
      </c>
      <c r="B80" s="63" t="s">
        <v>548</v>
      </c>
      <c r="C80" s="64">
        <v>6</v>
      </c>
      <c r="D80" s="65">
        <v>6</v>
      </c>
      <c r="E80" s="66" t="str">
        <f t="shared" si="0"/>
        <v>Match</v>
      </c>
      <c r="F80" s="67"/>
      <c r="G80" s="67"/>
    </row>
    <row r="81" spans="1:7" ht="14.25" customHeight="1" x14ac:dyDescent="0.2">
      <c r="A81" s="62" t="s">
        <v>552</v>
      </c>
      <c r="B81" s="63" t="s">
        <v>54</v>
      </c>
      <c r="C81" s="64">
        <v>-99</v>
      </c>
      <c r="D81" s="65">
        <v>-99</v>
      </c>
      <c r="E81" s="66" t="str">
        <f t="shared" si="0"/>
        <v>Match</v>
      </c>
      <c r="F81" s="67"/>
      <c r="G81" s="67"/>
    </row>
    <row r="82" spans="1:7" ht="14.25" customHeight="1" x14ac:dyDescent="0.2">
      <c r="A82" s="62" t="s">
        <v>560</v>
      </c>
      <c r="B82" s="63" t="s">
        <v>553</v>
      </c>
      <c r="C82" s="64" t="s">
        <v>554</v>
      </c>
      <c r="D82" s="65" t="s">
        <v>5438</v>
      </c>
      <c r="E82" s="66" t="str">
        <f t="shared" si="0"/>
        <v>No Match</v>
      </c>
      <c r="F82" s="77" t="s">
        <v>5439</v>
      </c>
      <c r="G82" s="67"/>
    </row>
    <row r="83" spans="1:7" ht="14.25" customHeight="1" x14ac:dyDescent="0.2">
      <c r="A83" s="62" t="s">
        <v>567</v>
      </c>
      <c r="B83" s="63" t="s">
        <v>561</v>
      </c>
      <c r="C83" s="64" t="s">
        <v>562</v>
      </c>
      <c r="D83" s="65" t="s">
        <v>562</v>
      </c>
      <c r="E83" s="66" t="str">
        <f t="shared" si="0"/>
        <v>Match</v>
      </c>
      <c r="F83" s="67"/>
      <c r="G83" s="67"/>
    </row>
    <row r="84" spans="1:7" ht="14.25" customHeight="1" x14ac:dyDescent="0.2">
      <c r="A84" s="62" t="s">
        <v>568</v>
      </c>
      <c r="B84" s="63"/>
      <c r="C84" s="64">
        <v>-99</v>
      </c>
      <c r="D84" s="65">
        <v>-99</v>
      </c>
      <c r="E84" s="66" t="str">
        <f t="shared" si="0"/>
        <v>Match</v>
      </c>
      <c r="F84" s="67"/>
      <c r="G84" s="67"/>
    </row>
    <row r="85" spans="1:7" ht="14.25" customHeight="1" x14ac:dyDescent="0.2">
      <c r="A85" s="62" t="s">
        <v>572</v>
      </c>
      <c r="B85" s="63" t="s">
        <v>5440</v>
      </c>
      <c r="C85" s="64">
        <v>6</v>
      </c>
      <c r="D85" s="65">
        <v>6</v>
      </c>
      <c r="E85" s="66" t="str">
        <f t="shared" si="0"/>
        <v>Match</v>
      </c>
      <c r="F85" s="67"/>
      <c r="G85" s="67"/>
    </row>
    <row r="86" spans="1:7" ht="14.25" customHeight="1" x14ac:dyDescent="0.2">
      <c r="A86" s="62" t="s">
        <v>573</v>
      </c>
      <c r="B86" s="63"/>
      <c r="C86" s="64">
        <v>-99</v>
      </c>
      <c r="D86" s="65">
        <v>-99</v>
      </c>
      <c r="E86" s="66" t="str">
        <f t="shared" si="0"/>
        <v>Match</v>
      </c>
      <c r="F86" s="67"/>
      <c r="G86" s="67"/>
    </row>
    <row r="87" spans="1:7" ht="14.25" customHeight="1" x14ac:dyDescent="0.2">
      <c r="A87" s="62" t="s">
        <v>580</v>
      </c>
      <c r="B87" s="63" t="s">
        <v>574</v>
      </c>
      <c r="C87" s="64">
        <v>6</v>
      </c>
      <c r="D87" s="65">
        <v>6</v>
      </c>
      <c r="E87" s="66" t="str">
        <f t="shared" si="0"/>
        <v>Match</v>
      </c>
      <c r="F87" s="67"/>
      <c r="G87" s="67"/>
    </row>
    <row r="88" spans="1:7" ht="14.25" customHeight="1" x14ac:dyDescent="0.2">
      <c r="A88" s="62" t="s">
        <v>586</v>
      </c>
      <c r="B88" s="63" t="s">
        <v>581</v>
      </c>
      <c r="C88" s="64">
        <v>2</v>
      </c>
      <c r="D88" s="65">
        <v>2</v>
      </c>
      <c r="E88" s="66" t="str">
        <f t="shared" si="0"/>
        <v>Match</v>
      </c>
      <c r="F88" s="67"/>
      <c r="G88" s="67"/>
    </row>
    <row r="89" spans="1:7" ht="14.25" customHeight="1" x14ac:dyDescent="0.2">
      <c r="A89" s="62" t="s">
        <v>594</v>
      </c>
      <c r="B89" s="63" t="s">
        <v>587</v>
      </c>
      <c r="C89" s="64" t="s">
        <v>588</v>
      </c>
      <c r="D89" s="65" t="s">
        <v>5441</v>
      </c>
      <c r="E89" s="66" t="str">
        <f t="shared" si="0"/>
        <v>No Match</v>
      </c>
      <c r="F89" s="77" t="s">
        <v>5442</v>
      </c>
      <c r="G89" s="67"/>
    </row>
    <row r="90" spans="1:7" ht="14.25" customHeight="1" x14ac:dyDescent="0.2">
      <c r="A90" s="62" t="s">
        <v>601</v>
      </c>
      <c r="B90" s="63" t="s">
        <v>595</v>
      </c>
      <c r="C90" s="64" t="s">
        <v>504</v>
      </c>
      <c r="D90" s="65" t="s">
        <v>1127</v>
      </c>
      <c r="E90" s="66" t="str">
        <f t="shared" si="0"/>
        <v>No Match</v>
      </c>
      <c r="F90" s="77" t="s">
        <v>5443</v>
      </c>
      <c r="G90" s="67"/>
    </row>
    <row r="91" spans="1:7" ht="14.25" customHeight="1" x14ac:dyDescent="0.2">
      <c r="A91" s="62" t="s">
        <v>606</v>
      </c>
      <c r="B91" s="63" t="s">
        <v>54</v>
      </c>
      <c r="C91" s="64">
        <v>-99</v>
      </c>
      <c r="D91" s="65">
        <v>-99</v>
      </c>
      <c r="E91" s="66" t="str">
        <f t="shared" si="0"/>
        <v>Match</v>
      </c>
      <c r="F91" s="67"/>
      <c r="G91" s="67"/>
    </row>
    <row r="92" spans="1:7" ht="14.25" customHeight="1" x14ac:dyDescent="0.2">
      <c r="A92" s="62" t="s">
        <v>613</v>
      </c>
      <c r="B92" s="63" t="s">
        <v>607</v>
      </c>
      <c r="C92" s="64" t="s">
        <v>101</v>
      </c>
      <c r="D92" s="65" t="s">
        <v>101</v>
      </c>
      <c r="E92" s="66" t="str">
        <f t="shared" si="0"/>
        <v>Match</v>
      </c>
      <c r="F92" s="67"/>
      <c r="G92" s="67"/>
    </row>
    <row r="93" spans="1:7" ht="14.25" customHeight="1" x14ac:dyDescent="0.2">
      <c r="A93" s="62" t="s">
        <v>620</v>
      </c>
      <c r="B93" s="63" t="s">
        <v>54</v>
      </c>
      <c r="C93" s="64">
        <v>-99</v>
      </c>
      <c r="D93" s="65">
        <v>-99</v>
      </c>
      <c r="E93" s="66" t="str">
        <f t="shared" si="0"/>
        <v>Match</v>
      </c>
      <c r="F93" s="67"/>
      <c r="G93" s="67"/>
    </row>
    <row r="94" spans="1:7" ht="14.25" customHeight="1" x14ac:dyDescent="0.2">
      <c r="A94" s="62" t="s">
        <v>625</v>
      </c>
      <c r="B94" s="63" t="s">
        <v>621</v>
      </c>
      <c r="C94" s="64">
        <v>-999</v>
      </c>
      <c r="D94" s="65">
        <v>-999</v>
      </c>
      <c r="E94" s="66" t="str">
        <f t="shared" si="0"/>
        <v>Match</v>
      </c>
      <c r="F94" s="67"/>
      <c r="G94" s="67"/>
    </row>
    <row r="95" spans="1:7" ht="14.25" customHeight="1" x14ac:dyDescent="0.2">
      <c r="A95" s="62" t="s">
        <v>634</v>
      </c>
      <c r="B95" s="63" t="s">
        <v>626</v>
      </c>
      <c r="C95" s="64" t="s">
        <v>299</v>
      </c>
      <c r="D95" s="65" t="s">
        <v>299</v>
      </c>
      <c r="E95" s="66" t="str">
        <f t="shared" si="0"/>
        <v>Match</v>
      </c>
      <c r="F95" s="67"/>
      <c r="G95" s="67"/>
    </row>
    <row r="96" spans="1:7" ht="14.25" customHeight="1" x14ac:dyDescent="0.2">
      <c r="A96" s="62" t="s">
        <v>642</v>
      </c>
      <c r="B96" s="63" t="s">
        <v>635</v>
      </c>
      <c r="C96" s="64">
        <v>6</v>
      </c>
      <c r="D96" s="65">
        <v>6</v>
      </c>
      <c r="E96" s="66" t="str">
        <f t="shared" si="0"/>
        <v>Match</v>
      </c>
      <c r="F96" s="67"/>
      <c r="G96" s="67"/>
    </row>
    <row r="97" spans="1:7" ht="14.25" customHeight="1" x14ac:dyDescent="0.2">
      <c r="A97" s="62" t="s">
        <v>643</v>
      </c>
      <c r="B97" s="63" t="s">
        <v>54</v>
      </c>
      <c r="C97" s="64">
        <v>-99</v>
      </c>
      <c r="D97" s="65">
        <v>-99</v>
      </c>
      <c r="E97" s="66" t="str">
        <f t="shared" si="0"/>
        <v>Match</v>
      </c>
      <c r="F97" s="67"/>
      <c r="G97" s="67"/>
    </row>
    <row r="98" spans="1:7" ht="14.25" customHeight="1" x14ac:dyDescent="0.2">
      <c r="A98" s="62" t="s">
        <v>651</v>
      </c>
      <c r="B98" s="63" t="s">
        <v>644</v>
      </c>
      <c r="C98" s="64">
        <v>-999</v>
      </c>
      <c r="D98" s="65">
        <v>-999</v>
      </c>
      <c r="E98" s="66" t="str">
        <f t="shared" si="0"/>
        <v>Match</v>
      </c>
      <c r="F98" s="67"/>
      <c r="G98" s="67"/>
    </row>
    <row r="99" spans="1:7" ht="14.25" customHeight="1" x14ac:dyDescent="0.2">
      <c r="A99" s="62" t="s">
        <v>658</v>
      </c>
      <c r="B99" s="63" t="s">
        <v>5444</v>
      </c>
      <c r="C99" s="64">
        <v>6</v>
      </c>
      <c r="D99" s="65">
        <v>6</v>
      </c>
      <c r="E99" s="66" t="str">
        <f t="shared" si="0"/>
        <v>Match</v>
      </c>
      <c r="F99" s="67"/>
      <c r="G99" s="67"/>
    </row>
    <row r="100" spans="1:7" ht="14.25" customHeight="1" x14ac:dyDescent="0.2">
      <c r="A100" s="62" t="s">
        <v>666</v>
      </c>
      <c r="B100" s="63" t="s">
        <v>659</v>
      </c>
      <c r="C100" s="64" t="s">
        <v>660</v>
      </c>
      <c r="D100" s="65" t="s">
        <v>5445</v>
      </c>
      <c r="E100" s="66" t="str">
        <f t="shared" si="0"/>
        <v>No Match</v>
      </c>
      <c r="F100" s="77" t="s">
        <v>5446</v>
      </c>
      <c r="G100" s="67"/>
    </row>
    <row r="101" spans="1:7" ht="14.25" customHeight="1" x14ac:dyDescent="0.2">
      <c r="A101" s="62" t="s">
        <v>671</v>
      </c>
      <c r="B101" s="63" t="s">
        <v>54</v>
      </c>
      <c r="C101" s="64">
        <v>-99</v>
      </c>
      <c r="D101" s="65">
        <v>-99</v>
      </c>
      <c r="E101" s="66" t="str">
        <f t="shared" si="0"/>
        <v>Match</v>
      </c>
      <c r="F101" s="67"/>
      <c r="G101" s="67"/>
    </row>
    <row r="102" spans="1:7" ht="14.25" customHeight="1" x14ac:dyDescent="0.2">
      <c r="A102" s="62" t="s">
        <v>677</v>
      </c>
      <c r="B102" s="63" t="s">
        <v>5447</v>
      </c>
      <c r="C102" s="64">
        <v>10</v>
      </c>
      <c r="D102" s="65">
        <v>10</v>
      </c>
      <c r="E102" s="66" t="str">
        <f t="shared" si="0"/>
        <v>Match</v>
      </c>
      <c r="F102" s="67"/>
      <c r="G102" s="67"/>
    </row>
    <row r="103" spans="1:7" ht="14.25" customHeight="1" x14ac:dyDescent="0.2">
      <c r="A103" s="62" t="s">
        <v>684</v>
      </c>
      <c r="B103" s="63" t="s">
        <v>678</v>
      </c>
      <c r="C103" s="64" t="s">
        <v>679</v>
      </c>
      <c r="D103" s="65" t="s">
        <v>679</v>
      </c>
      <c r="E103" s="66" t="str">
        <f t="shared" si="0"/>
        <v>Match</v>
      </c>
      <c r="F103" s="67"/>
      <c r="G103" s="67"/>
    </row>
    <row r="104" spans="1:7" ht="14.25" customHeight="1" x14ac:dyDescent="0.2">
      <c r="A104" s="62" t="s">
        <v>689</v>
      </c>
      <c r="B104" s="63" t="s">
        <v>123</v>
      </c>
      <c r="C104" s="64">
        <v>-999</v>
      </c>
      <c r="D104" s="65">
        <v>-999</v>
      </c>
      <c r="E104" s="66" t="str">
        <f t="shared" si="0"/>
        <v>Match</v>
      </c>
      <c r="F104" s="67"/>
      <c r="G104" s="67"/>
    </row>
    <row r="105" spans="1:7" ht="14.25" customHeight="1" x14ac:dyDescent="0.2">
      <c r="A105" s="62" t="s">
        <v>695</v>
      </c>
      <c r="B105" s="63" t="s">
        <v>690</v>
      </c>
      <c r="C105" s="64">
        <v>-999</v>
      </c>
      <c r="D105" s="65">
        <v>-999</v>
      </c>
      <c r="E105" s="66" t="str">
        <f t="shared" si="0"/>
        <v>Match</v>
      </c>
      <c r="F105" s="67"/>
      <c r="G105" s="67"/>
    </row>
    <row r="106" spans="1:7" ht="14.25" customHeight="1" x14ac:dyDescent="0.2">
      <c r="A106" s="62" t="s">
        <v>696</v>
      </c>
      <c r="B106" s="63" t="s">
        <v>54</v>
      </c>
      <c r="C106" s="64">
        <v>-99</v>
      </c>
      <c r="D106" s="65">
        <v>-99</v>
      </c>
      <c r="E106" s="66" t="str">
        <f t="shared" si="0"/>
        <v>Match</v>
      </c>
      <c r="F106" s="67"/>
      <c r="G106" s="67"/>
    </row>
    <row r="107" spans="1:7" ht="14.25" customHeight="1" x14ac:dyDescent="0.2">
      <c r="A107" s="62" t="s">
        <v>698</v>
      </c>
      <c r="B107" s="63" t="s">
        <v>697</v>
      </c>
      <c r="C107" s="64">
        <v>-999</v>
      </c>
      <c r="D107" s="65">
        <v>-999</v>
      </c>
      <c r="E107" s="66" t="str">
        <f t="shared" si="0"/>
        <v>Match</v>
      </c>
      <c r="F107" s="67"/>
      <c r="G107" s="67"/>
    </row>
    <row r="108" spans="1:7" ht="14.25" customHeight="1" x14ac:dyDescent="0.2">
      <c r="A108" s="62" t="s">
        <v>708</v>
      </c>
      <c r="B108" s="63" t="s">
        <v>699</v>
      </c>
      <c r="C108" s="64" t="s">
        <v>700</v>
      </c>
      <c r="D108" s="65" t="s">
        <v>700</v>
      </c>
      <c r="E108" s="66" t="str">
        <f t="shared" si="0"/>
        <v>Match</v>
      </c>
      <c r="F108" s="67"/>
      <c r="G108" s="67"/>
    </row>
    <row r="109" spans="1:7" ht="14.25" customHeight="1" x14ac:dyDescent="0.2">
      <c r="A109" s="62" t="s">
        <v>712</v>
      </c>
      <c r="B109" s="63" t="s">
        <v>709</v>
      </c>
      <c r="C109" s="64" t="s">
        <v>241</v>
      </c>
      <c r="D109" s="65" t="s">
        <v>241</v>
      </c>
      <c r="E109" s="66" t="str">
        <f t="shared" si="0"/>
        <v>Match</v>
      </c>
      <c r="F109" s="67"/>
      <c r="G109" s="67"/>
    </row>
    <row r="110" spans="1:7" ht="14.25" customHeight="1" x14ac:dyDescent="0.2">
      <c r="A110" s="62" t="s">
        <v>713</v>
      </c>
      <c r="B110" s="63"/>
      <c r="C110" s="64">
        <v>-99</v>
      </c>
      <c r="D110" s="65">
        <v>-99</v>
      </c>
      <c r="E110" s="66" t="str">
        <f t="shared" si="0"/>
        <v>Match</v>
      </c>
      <c r="F110" s="67"/>
      <c r="G110" s="67"/>
    </row>
    <row r="111" spans="1:7" ht="14.25" customHeight="1" x14ac:dyDescent="0.2">
      <c r="A111" s="62" t="s">
        <v>720</v>
      </c>
      <c r="B111" s="63" t="s">
        <v>714</v>
      </c>
      <c r="C111" s="64">
        <v>1</v>
      </c>
      <c r="D111" s="65">
        <v>1</v>
      </c>
      <c r="E111" s="66" t="str">
        <f t="shared" si="0"/>
        <v>Match</v>
      </c>
      <c r="F111" s="67"/>
      <c r="G111" s="67"/>
    </row>
    <row r="112" spans="1:7" ht="14.25" customHeight="1" x14ac:dyDescent="0.2">
      <c r="A112" s="62" t="s">
        <v>725</v>
      </c>
      <c r="B112" s="63" t="s">
        <v>54</v>
      </c>
      <c r="C112" s="64">
        <v>-99</v>
      </c>
      <c r="D112" s="65">
        <v>-99</v>
      </c>
      <c r="E112" s="66" t="str">
        <f t="shared" si="0"/>
        <v>Match</v>
      </c>
      <c r="F112" s="67"/>
      <c r="G112" s="67"/>
    </row>
    <row r="113" spans="1:7" ht="14.25" customHeight="1" x14ac:dyDescent="0.2">
      <c r="A113" s="62" t="s">
        <v>734</v>
      </c>
      <c r="B113" s="63" t="s">
        <v>726</v>
      </c>
      <c r="C113" s="64" t="s">
        <v>727</v>
      </c>
      <c r="D113" s="65">
        <v>6</v>
      </c>
      <c r="E113" s="66" t="str">
        <f t="shared" si="0"/>
        <v>No Match</v>
      </c>
      <c r="F113" s="67">
        <v>6</v>
      </c>
      <c r="G113" s="67"/>
    </row>
    <row r="114" spans="1:7" ht="14.25" customHeight="1" x14ac:dyDescent="0.2">
      <c r="A114" s="62" t="s">
        <v>735</v>
      </c>
      <c r="B114" s="63" t="s">
        <v>54</v>
      </c>
      <c r="C114" s="64">
        <v>-99</v>
      </c>
      <c r="D114" s="65">
        <v>-99</v>
      </c>
      <c r="E114" s="66" t="str">
        <f t="shared" si="0"/>
        <v>Match</v>
      </c>
      <c r="F114" s="67"/>
      <c r="G114" s="67"/>
    </row>
    <row r="115" spans="1:7" ht="14.25" customHeight="1" x14ac:dyDescent="0.2">
      <c r="A115" s="62" t="s">
        <v>742</v>
      </c>
      <c r="B115" s="63" t="s">
        <v>736</v>
      </c>
      <c r="C115" s="64" t="s">
        <v>737</v>
      </c>
      <c r="D115" s="65" t="s">
        <v>737</v>
      </c>
      <c r="E115" s="66" t="str">
        <f t="shared" si="0"/>
        <v>Match</v>
      </c>
      <c r="F115" s="67"/>
      <c r="G115" s="67"/>
    </row>
    <row r="116" spans="1:7" ht="14.25" customHeight="1" x14ac:dyDescent="0.2">
      <c r="A116" s="62" t="s">
        <v>752</v>
      </c>
      <c r="B116" s="63" t="s">
        <v>743</v>
      </c>
      <c r="C116" s="64" t="s">
        <v>744</v>
      </c>
      <c r="D116" s="65" t="s">
        <v>900</v>
      </c>
      <c r="E116" s="66" t="str">
        <f t="shared" si="0"/>
        <v>No Match</v>
      </c>
      <c r="F116" s="67" t="s">
        <v>80</v>
      </c>
      <c r="G116" s="67"/>
    </row>
    <row r="117" spans="1:7" ht="14.25" customHeight="1" x14ac:dyDescent="0.2">
      <c r="A117" s="62" t="s">
        <v>753</v>
      </c>
      <c r="B117" s="63" t="s">
        <v>54</v>
      </c>
      <c r="C117" s="64">
        <v>-99</v>
      </c>
      <c r="D117" s="65">
        <v>-99</v>
      </c>
      <c r="E117" s="66" t="str">
        <f t="shared" si="0"/>
        <v>Match</v>
      </c>
      <c r="F117" s="67"/>
      <c r="G117" s="67"/>
    </row>
    <row r="118" spans="1:7" ht="14.25" customHeight="1" x14ac:dyDescent="0.2">
      <c r="A118" s="62" t="s">
        <v>761</v>
      </c>
      <c r="B118" s="63" t="s">
        <v>754</v>
      </c>
      <c r="C118" s="64" t="s">
        <v>755</v>
      </c>
      <c r="D118" s="65" t="s">
        <v>5448</v>
      </c>
      <c r="E118" s="66" t="str">
        <f t="shared" si="0"/>
        <v>No Match</v>
      </c>
      <c r="F118" s="67" t="s">
        <v>5449</v>
      </c>
      <c r="G118" s="67"/>
    </row>
    <row r="119" spans="1:7" ht="14.25" customHeight="1" x14ac:dyDescent="0.2">
      <c r="A119" s="62" t="s">
        <v>762</v>
      </c>
      <c r="B119" s="63" t="s">
        <v>284</v>
      </c>
      <c r="C119" s="64">
        <v>-999</v>
      </c>
      <c r="D119" s="65">
        <v>-999</v>
      </c>
      <c r="E119" s="66" t="str">
        <f t="shared" si="0"/>
        <v>Match</v>
      </c>
      <c r="F119" s="67"/>
      <c r="G119" s="67"/>
    </row>
    <row r="120" spans="1:7" ht="14.25" customHeight="1" x14ac:dyDescent="0.2">
      <c r="A120" s="62" t="s">
        <v>768</v>
      </c>
      <c r="B120" s="63" t="s">
        <v>763</v>
      </c>
      <c r="C120" s="64" t="s">
        <v>299</v>
      </c>
      <c r="D120" s="65" t="s">
        <v>299</v>
      </c>
      <c r="E120" s="66" t="str">
        <f t="shared" si="0"/>
        <v>Match</v>
      </c>
      <c r="F120" s="67"/>
      <c r="G120" s="67"/>
    </row>
    <row r="121" spans="1:7" ht="14.25" customHeight="1" x14ac:dyDescent="0.2">
      <c r="A121" s="62" t="s">
        <v>776</v>
      </c>
      <c r="B121" s="63" t="s">
        <v>5450</v>
      </c>
      <c r="C121" s="64" t="s">
        <v>770</v>
      </c>
      <c r="D121" s="65">
        <v>-999</v>
      </c>
      <c r="E121" s="66" t="str">
        <f t="shared" si="0"/>
        <v>No Match</v>
      </c>
      <c r="F121" s="67">
        <v>-999</v>
      </c>
      <c r="G121" s="67"/>
    </row>
    <row r="122" spans="1:7" ht="14.25" customHeight="1" x14ac:dyDescent="0.2">
      <c r="A122" s="62" t="s">
        <v>780</v>
      </c>
      <c r="B122" s="63" t="s">
        <v>54</v>
      </c>
      <c r="C122" s="64">
        <v>-99</v>
      </c>
      <c r="D122" s="65">
        <v>-99</v>
      </c>
      <c r="E122" s="66" t="str">
        <f t="shared" si="0"/>
        <v>Match</v>
      </c>
      <c r="F122" s="67"/>
      <c r="G122" s="67"/>
    </row>
    <row r="123" spans="1:7" ht="14.25" customHeight="1" x14ac:dyDescent="0.2">
      <c r="A123" s="62" t="s">
        <v>788</v>
      </c>
      <c r="B123" s="63" t="s">
        <v>781</v>
      </c>
      <c r="C123" s="64" t="s">
        <v>782</v>
      </c>
      <c r="D123" s="65" t="s">
        <v>782</v>
      </c>
      <c r="E123" s="66" t="str">
        <f t="shared" si="0"/>
        <v>Match</v>
      </c>
      <c r="F123" s="67"/>
      <c r="G123" s="67"/>
    </row>
    <row r="124" spans="1:7" ht="14.25" customHeight="1" x14ac:dyDescent="0.2">
      <c r="A124" s="62" t="s">
        <v>793</v>
      </c>
      <c r="B124" s="63" t="s">
        <v>789</v>
      </c>
      <c r="C124" s="64">
        <v>-999</v>
      </c>
      <c r="D124" s="65">
        <v>-999</v>
      </c>
      <c r="E124" s="66" t="str">
        <f t="shared" si="0"/>
        <v>Match</v>
      </c>
      <c r="F124" s="67"/>
      <c r="G124" s="67"/>
    </row>
    <row r="125" spans="1:7" ht="14.25" customHeight="1" x14ac:dyDescent="0.2">
      <c r="A125" s="62" t="s">
        <v>800</v>
      </c>
      <c r="B125" s="63" t="s">
        <v>242</v>
      </c>
      <c r="C125" s="64">
        <v>-999</v>
      </c>
      <c r="D125" s="65">
        <v>-999</v>
      </c>
      <c r="E125" s="66" t="str">
        <f t="shared" si="0"/>
        <v>Match</v>
      </c>
      <c r="F125" s="67"/>
      <c r="G125" s="67"/>
    </row>
    <row r="126" spans="1:7" ht="14.25" customHeight="1" x14ac:dyDescent="0.2">
      <c r="A126" s="62" t="s">
        <v>805</v>
      </c>
      <c r="B126" s="63" t="s">
        <v>801</v>
      </c>
      <c r="C126" s="64" t="s">
        <v>802</v>
      </c>
      <c r="D126" s="65" t="s">
        <v>802</v>
      </c>
      <c r="E126" s="66" t="str">
        <f t="shared" si="0"/>
        <v>Match</v>
      </c>
      <c r="F126" s="67"/>
      <c r="G126" s="67"/>
    </row>
    <row r="127" spans="1:7" ht="14.25" customHeight="1" x14ac:dyDescent="0.2">
      <c r="A127" s="62" t="s">
        <v>813</v>
      </c>
      <c r="B127" s="63" t="s">
        <v>806</v>
      </c>
      <c r="C127" s="64" t="s">
        <v>363</v>
      </c>
      <c r="D127" s="65" t="s">
        <v>363</v>
      </c>
      <c r="E127" s="66" t="str">
        <f t="shared" si="0"/>
        <v>Match</v>
      </c>
      <c r="F127" s="67"/>
      <c r="G127" s="67"/>
    </row>
    <row r="128" spans="1:7" ht="14.25" customHeight="1" x14ac:dyDescent="0.2">
      <c r="A128" s="62" t="s">
        <v>822</v>
      </c>
      <c r="B128" s="63" t="s">
        <v>814</v>
      </c>
      <c r="C128" s="64" t="s">
        <v>815</v>
      </c>
      <c r="D128" s="65" t="s">
        <v>5451</v>
      </c>
      <c r="E128" s="66" t="str">
        <f t="shared" si="0"/>
        <v>No Match</v>
      </c>
      <c r="F128" s="67" t="s">
        <v>2934</v>
      </c>
      <c r="G128" s="67"/>
    </row>
    <row r="129" spans="1:7" ht="14.25" customHeight="1" x14ac:dyDescent="0.2">
      <c r="A129" s="62" t="s">
        <v>831</v>
      </c>
      <c r="B129" s="63" t="s">
        <v>823</v>
      </c>
      <c r="C129" s="64" t="s">
        <v>824</v>
      </c>
      <c r="D129" s="65" t="s">
        <v>824</v>
      </c>
      <c r="E129" s="66" t="str">
        <f t="shared" si="0"/>
        <v>Match</v>
      </c>
      <c r="F129" s="67"/>
      <c r="G129" s="67"/>
    </row>
    <row r="130" spans="1:7" ht="14.25" customHeight="1" x14ac:dyDescent="0.2">
      <c r="A130" s="62" t="s">
        <v>840</v>
      </c>
      <c r="B130" s="63" t="s">
        <v>832</v>
      </c>
      <c r="C130" s="64" t="s">
        <v>833</v>
      </c>
      <c r="D130" s="65" t="s">
        <v>5452</v>
      </c>
      <c r="E130" s="66" t="str">
        <f t="shared" si="0"/>
        <v>No Match</v>
      </c>
      <c r="F130" s="67" t="s">
        <v>5453</v>
      </c>
      <c r="G130" s="67"/>
    </row>
    <row r="131" spans="1:7" ht="14.25" customHeight="1" x14ac:dyDescent="0.2">
      <c r="A131" s="62" t="s">
        <v>847</v>
      </c>
      <c r="B131" s="63" t="s">
        <v>5454</v>
      </c>
      <c r="C131" s="64" t="s">
        <v>249</v>
      </c>
      <c r="D131" s="65" t="s">
        <v>1423</v>
      </c>
      <c r="E131" s="66" t="str">
        <f t="shared" si="0"/>
        <v>No Match</v>
      </c>
      <c r="F131" s="67" t="s">
        <v>787</v>
      </c>
      <c r="G131" s="67"/>
    </row>
    <row r="132" spans="1:7" ht="14.25" customHeight="1" x14ac:dyDescent="0.2">
      <c r="A132" s="62" t="s">
        <v>853</v>
      </c>
      <c r="B132" s="63" t="s">
        <v>848</v>
      </c>
      <c r="C132" s="64" t="s">
        <v>849</v>
      </c>
      <c r="D132" s="65" t="s">
        <v>849</v>
      </c>
      <c r="E132" s="66" t="str">
        <f t="shared" si="0"/>
        <v>Match</v>
      </c>
      <c r="F132" s="67"/>
      <c r="G132" s="67"/>
    </row>
    <row r="133" spans="1:7" ht="14.25" customHeight="1" x14ac:dyDescent="0.2">
      <c r="A133" s="62" t="s">
        <v>856</v>
      </c>
      <c r="B133" s="63" t="s">
        <v>54</v>
      </c>
      <c r="C133" s="64">
        <v>-99</v>
      </c>
      <c r="D133" s="65">
        <v>-99</v>
      </c>
      <c r="E133" s="66" t="str">
        <f t="shared" si="0"/>
        <v>Match</v>
      </c>
      <c r="F133" s="67"/>
      <c r="G133" s="67"/>
    </row>
    <row r="134" spans="1:7" ht="14.25" customHeight="1" x14ac:dyDescent="0.2">
      <c r="A134" s="62" t="s">
        <v>862</v>
      </c>
      <c r="B134" s="63" t="s">
        <v>857</v>
      </c>
      <c r="C134" s="64">
        <v>13</v>
      </c>
      <c r="D134" s="65">
        <v>-999</v>
      </c>
      <c r="E134" s="66" t="str">
        <f t="shared" si="0"/>
        <v>No Match</v>
      </c>
      <c r="F134" s="67">
        <v>-999</v>
      </c>
      <c r="G134" s="67"/>
    </row>
    <row r="135" spans="1:7" ht="14.25" customHeight="1" x14ac:dyDescent="0.2">
      <c r="A135" s="62" t="s">
        <v>868</v>
      </c>
      <c r="B135" s="63" t="s">
        <v>863</v>
      </c>
      <c r="C135" s="64">
        <v>3</v>
      </c>
      <c r="D135" s="65">
        <v>3</v>
      </c>
      <c r="E135" s="66" t="str">
        <f t="shared" si="0"/>
        <v>Match</v>
      </c>
      <c r="F135" s="67"/>
      <c r="G135" s="67"/>
    </row>
    <row r="136" spans="1:7" ht="14.25" customHeight="1" x14ac:dyDescent="0.2">
      <c r="A136" s="62" t="s">
        <v>874</v>
      </c>
      <c r="B136" s="63" t="s">
        <v>869</v>
      </c>
      <c r="C136" s="64">
        <v>10</v>
      </c>
      <c r="D136" s="65">
        <v>10</v>
      </c>
      <c r="E136" s="66" t="str">
        <f t="shared" si="0"/>
        <v>Match</v>
      </c>
      <c r="F136" s="67"/>
      <c r="G136" s="67"/>
    </row>
    <row r="137" spans="1:7" ht="14.25" customHeight="1" x14ac:dyDescent="0.2">
      <c r="A137" s="62" t="s">
        <v>879</v>
      </c>
      <c r="B137" s="63" t="s">
        <v>875</v>
      </c>
      <c r="C137" s="64" t="s">
        <v>319</v>
      </c>
      <c r="D137" s="65" t="s">
        <v>319</v>
      </c>
      <c r="E137" s="66" t="str">
        <f t="shared" si="0"/>
        <v>Match</v>
      </c>
      <c r="F137" s="67"/>
      <c r="G137" s="67"/>
    </row>
    <row r="138" spans="1:7" ht="14.25" customHeight="1" x14ac:dyDescent="0.2">
      <c r="A138" s="62" t="s">
        <v>889</v>
      </c>
      <c r="B138" s="63" t="s">
        <v>880</v>
      </c>
      <c r="C138" s="64" t="s">
        <v>881</v>
      </c>
      <c r="D138" s="65" t="s">
        <v>881</v>
      </c>
      <c r="E138" s="66" t="str">
        <f t="shared" si="0"/>
        <v>Match</v>
      </c>
      <c r="F138" s="67"/>
      <c r="G138" s="67"/>
    </row>
    <row r="139" spans="1:7" ht="14.25" customHeight="1" x14ac:dyDescent="0.2">
      <c r="A139" s="62" t="s">
        <v>892</v>
      </c>
      <c r="B139" s="63" t="s">
        <v>185</v>
      </c>
      <c r="C139" s="64">
        <v>-999</v>
      </c>
      <c r="D139" s="65">
        <v>-999</v>
      </c>
      <c r="E139" s="66" t="str">
        <f t="shared" si="0"/>
        <v>Match</v>
      </c>
      <c r="F139" s="67"/>
      <c r="G139" s="67"/>
    </row>
    <row r="140" spans="1:7" ht="14.25" customHeight="1" x14ac:dyDescent="0.2">
      <c r="A140" s="62" t="s">
        <v>893</v>
      </c>
      <c r="B140" s="63"/>
      <c r="C140" s="64">
        <v>-99</v>
      </c>
      <c r="D140" s="65">
        <v>-99</v>
      </c>
      <c r="E140" s="66" t="str">
        <f t="shared" si="0"/>
        <v>Match</v>
      </c>
      <c r="F140" s="67"/>
      <c r="G140" s="67"/>
    </row>
    <row r="141" spans="1:7" ht="14.25" customHeight="1" x14ac:dyDescent="0.2">
      <c r="A141" s="62" t="s">
        <v>903</v>
      </c>
      <c r="B141" s="63" t="s">
        <v>894</v>
      </c>
      <c r="C141" s="64" t="s">
        <v>895</v>
      </c>
      <c r="D141" s="65" t="s">
        <v>5455</v>
      </c>
      <c r="E141" s="66" t="str">
        <f t="shared" si="0"/>
        <v>No Match</v>
      </c>
      <c r="F141" s="67" t="s">
        <v>5456</v>
      </c>
      <c r="G141" s="67"/>
    </row>
    <row r="142" spans="1:7" ht="14.25" customHeight="1" x14ac:dyDescent="0.2">
      <c r="A142" s="62" t="s">
        <v>911</v>
      </c>
      <c r="B142" s="63" t="s">
        <v>904</v>
      </c>
      <c r="C142" s="64">
        <v>1</v>
      </c>
      <c r="D142" s="65">
        <v>1</v>
      </c>
      <c r="E142" s="66" t="str">
        <f t="shared" si="0"/>
        <v>Match</v>
      </c>
      <c r="F142" s="67"/>
      <c r="G142" s="67"/>
    </row>
    <row r="143" spans="1:7" ht="14.25" customHeight="1" x14ac:dyDescent="0.2">
      <c r="A143" s="62" t="s">
        <v>912</v>
      </c>
      <c r="B143" s="63" t="s">
        <v>54</v>
      </c>
      <c r="C143" s="64">
        <v>-99</v>
      </c>
      <c r="D143" s="65">
        <v>-99</v>
      </c>
      <c r="E143" s="66" t="str">
        <f t="shared" si="0"/>
        <v>Match</v>
      </c>
      <c r="F143" s="67"/>
      <c r="G143" s="67"/>
    </row>
    <row r="144" spans="1:7" ht="14.25" customHeight="1" x14ac:dyDescent="0.2">
      <c r="A144" s="62" t="s">
        <v>919</v>
      </c>
      <c r="B144" s="63" t="s">
        <v>5457</v>
      </c>
      <c r="C144" s="64" t="s">
        <v>770</v>
      </c>
      <c r="D144" s="65" t="s">
        <v>770</v>
      </c>
      <c r="E144" s="66" t="str">
        <f t="shared" si="0"/>
        <v>Match</v>
      </c>
      <c r="F144" s="67"/>
      <c r="G144" s="67"/>
    </row>
    <row r="145" spans="1:7" ht="14.25" customHeight="1" x14ac:dyDescent="0.2">
      <c r="A145" s="62" t="s">
        <v>926</v>
      </c>
      <c r="B145" s="63" t="s">
        <v>920</v>
      </c>
      <c r="C145" s="64" t="s">
        <v>108</v>
      </c>
      <c r="D145" s="65" t="s">
        <v>4653</v>
      </c>
      <c r="E145" s="66" t="str">
        <f t="shared" si="0"/>
        <v>No Match</v>
      </c>
      <c r="F145" s="67" t="s">
        <v>5458</v>
      </c>
      <c r="G145" s="67"/>
    </row>
    <row r="146" spans="1:7" ht="14.25" customHeight="1" x14ac:dyDescent="0.2">
      <c r="A146" s="62" t="s">
        <v>927</v>
      </c>
      <c r="B146" s="63" t="s">
        <v>54</v>
      </c>
      <c r="C146" s="64">
        <v>-99</v>
      </c>
      <c r="D146" s="65">
        <v>-99</v>
      </c>
      <c r="E146" s="66" t="str">
        <f t="shared" si="0"/>
        <v>Match</v>
      </c>
      <c r="F146" s="67"/>
      <c r="G146" s="67"/>
    </row>
    <row r="147" spans="1:7" ht="14.25" customHeight="1" x14ac:dyDescent="0.2">
      <c r="A147" s="62" t="s">
        <v>935</v>
      </c>
      <c r="B147" s="63" t="s">
        <v>928</v>
      </c>
      <c r="C147" s="64" t="s">
        <v>101</v>
      </c>
      <c r="D147" s="65" t="s">
        <v>101</v>
      </c>
      <c r="E147" s="66" t="str">
        <f t="shared" si="0"/>
        <v>Match</v>
      </c>
      <c r="F147" s="67"/>
      <c r="G147" s="67"/>
    </row>
    <row r="148" spans="1:7" ht="14.25" customHeight="1" x14ac:dyDescent="0.2">
      <c r="A148" s="62" t="s">
        <v>945</v>
      </c>
      <c r="B148" s="63" t="s">
        <v>936</v>
      </c>
      <c r="C148" s="64" t="s">
        <v>258</v>
      </c>
      <c r="D148" s="65" t="s">
        <v>101</v>
      </c>
      <c r="E148" s="66" t="str">
        <f t="shared" si="0"/>
        <v>No Match</v>
      </c>
      <c r="F148" s="67" t="s">
        <v>1127</v>
      </c>
      <c r="G148" s="67"/>
    </row>
    <row r="149" spans="1:7" ht="14.25" customHeight="1" x14ac:dyDescent="0.2">
      <c r="A149" s="62" t="s">
        <v>951</v>
      </c>
      <c r="B149" s="63" t="s">
        <v>946</v>
      </c>
      <c r="C149" s="64" t="s">
        <v>947</v>
      </c>
      <c r="D149" s="65" t="s">
        <v>5459</v>
      </c>
      <c r="E149" s="66" t="str">
        <f t="shared" si="0"/>
        <v>No Match</v>
      </c>
      <c r="F149" s="67" t="s">
        <v>5460</v>
      </c>
      <c r="G149" s="67"/>
    </row>
    <row r="150" spans="1:7" ht="14.25" customHeight="1" x14ac:dyDescent="0.2">
      <c r="A150" s="62" t="s">
        <v>958</v>
      </c>
      <c r="B150" s="63" t="s">
        <v>952</v>
      </c>
      <c r="C150" s="64" t="s">
        <v>562</v>
      </c>
      <c r="D150" s="65" t="s">
        <v>562</v>
      </c>
      <c r="E150" s="66" t="str">
        <f t="shared" si="0"/>
        <v>Match</v>
      </c>
      <c r="F150" s="67"/>
      <c r="G150" s="67"/>
    </row>
    <row r="151" spans="1:7" ht="14.25" customHeight="1" x14ac:dyDescent="0.2">
      <c r="A151" s="62" t="s">
        <v>963</v>
      </c>
      <c r="B151" s="63" t="s">
        <v>959</v>
      </c>
      <c r="C151" s="64" t="s">
        <v>724</v>
      </c>
      <c r="D151" s="65" t="s">
        <v>724</v>
      </c>
      <c r="E151" s="66" t="str">
        <f t="shared" si="0"/>
        <v>Match</v>
      </c>
      <c r="F151" s="67"/>
      <c r="G151" s="67"/>
    </row>
    <row r="152" spans="1:7" ht="14.25" customHeight="1" x14ac:dyDescent="0.2">
      <c r="A152" s="62" t="s">
        <v>970</v>
      </c>
      <c r="B152" s="63" t="s">
        <v>964</v>
      </c>
      <c r="C152" s="64">
        <v>1</v>
      </c>
      <c r="D152" s="65">
        <v>-999</v>
      </c>
      <c r="E152" s="66" t="str">
        <f t="shared" si="0"/>
        <v>No Match</v>
      </c>
      <c r="F152" s="67">
        <v>-999</v>
      </c>
      <c r="G152" s="67"/>
    </row>
    <row r="153" spans="1:7" ht="14.25" customHeight="1" x14ac:dyDescent="0.2">
      <c r="A153" s="62" t="s">
        <v>973</v>
      </c>
      <c r="B153" s="63" t="s">
        <v>971</v>
      </c>
      <c r="C153" s="64">
        <v>10</v>
      </c>
      <c r="D153" s="65">
        <v>10</v>
      </c>
      <c r="E153" s="66" t="str">
        <f t="shared" si="0"/>
        <v>Match</v>
      </c>
      <c r="F153" s="67"/>
      <c r="G153" s="67"/>
    </row>
    <row r="154" spans="1:7" ht="14.25" customHeight="1" x14ac:dyDescent="0.2">
      <c r="A154" s="62" t="s">
        <v>978</v>
      </c>
      <c r="B154" s="63" t="s">
        <v>974</v>
      </c>
      <c r="C154" s="64">
        <v>6</v>
      </c>
      <c r="D154" s="65">
        <v>6</v>
      </c>
      <c r="E154" s="66" t="str">
        <f t="shared" si="0"/>
        <v>Match</v>
      </c>
      <c r="F154" s="67"/>
      <c r="G154" s="67"/>
    </row>
    <row r="155" spans="1:7" ht="14.25" customHeight="1" x14ac:dyDescent="0.2">
      <c r="A155" s="62" t="s">
        <v>987</v>
      </c>
      <c r="B155" s="63" t="s">
        <v>979</v>
      </c>
      <c r="C155" s="64" t="s">
        <v>980</v>
      </c>
      <c r="D155" s="65" t="s">
        <v>980</v>
      </c>
      <c r="E155" s="66" t="str">
        <f t="shared" si="0"/>
        <v>Match</v>
      </c>
      <c r="F155" s="67"/>
      <c r="G155" s="67"/>
    </row>
    <row r="156" spans="1:7" ht="14.25" customHeight="1" x14ac:dyDescent="0.2">
      <c r="A156" s="62" t="s">
        <v>993</v>
      </c>
      <c r="B156" s="63" t="s">
        <v>988</v>
      </c>
      <c r="C156" s="64" t="s">
        <v>196</v>
      </c>
      <c r="D156" s="65" t="s">
        <v>196</v>
      </c>
      <c r="E156" s="66" t="str">
        <f t="shared" si="0"/>
        <v>Match</v>
      </c>
      <c r="F156" s="67"/>
      <c r="G156" s="67"/>
    </row>
    <row r="157" spans="1:7" ht="14.25" customHeight="1" x14ac:dyDescent="0.2">
      <c r="A157" s="62" t="s">
        <v>999</v>
      </c>
      <c r="B157" s="63" t="s">
        <v>994</v>
      </c>
      <c r="C157" s="64" t="s">
        <v>772</v>
      </c>
      <c r="D157" s="65" t="s">
        <v>772</v>
      </c>
      <c r="E157" s="66" t="str">
        <f t="shared" si="0"/>
        <v>Match</v>
      </c>
      <c r="F157" s="67"/>
      <c r="G157" s="67"/>
    </row>
    <row r="158" spans="1:7" ht="14.25" customHeight="1" x14ac:dyDescent="0.2">
      <c r="A158" s="62" t="s">
        <v>1005</v>
      </c>
      <c r="B158" s="63" t="s">
        <v>54</v>
      </c>
      <c r="C158" s="64">
        <v>-99</v>
      </c>
      <c r="D158" s="65">
        <v>-99</v>
      </c>
      <c r="E158" s="66" t="str">
        <f t="shared" si="0"/>
        <v>Match</v>
      </c>
      <c r="F158" s="67"/>
      <c r="G158" s="67"/>
    </row>
    <row r="159" spans="1:7" ht="14.25" customHeight="1" x14ac:dyDescent="0.2">
      <c r="A159" s="62" t="s">
        <v>1010</v>
      </c>
      <c r="B159" s="63" t="s">
        <v>54</v>
      </c>
      <c r="C159" s="64">
        <v>-99</v>
      </c>
      <c r="D159" s="65">
        <v>-99</v>
      </c>
      <c r="E159" s="66" t="str">
        <f t="shared" si="0"/>
        <v>Match</v>
      </c>
      <c r="F159" s="67"/>
      <c r="G159" s="67"/>
    </row>
    <row r="160" spans="1:7" ht="14.25" customHeight="1" x14ac:dyDescent="0.2">
      <c r="A160" s="62" t="s">
        <v>1015</v>
      </c>
      <c r="B160" s="63" t="s">
        <v>1011</v>
      </c>
      <c r="C160" s="64" t="s">
        <v>770</v>
      </c>
      <c r="D160" s="65" t="s">
        <v>125</v>
      </c>
      <c r="E160" s="66" t="str">
        <f t="shared" si="0"/>
        <v>No Match</v>
      </c>
      <c r="F160" s="67" t="s">
        <v>562</v>
      </c>
      <c r="G160" s="67"/>
    </row>
    <row r="161" spans="1:7" ht="14.25" customHeight="1" x14ac:dyDescent="0.2">
      <c r="A161" s="62" t="s">
        <v>1022</v>
      </c>
      <c r="B161" s="63" t="s">
        <v>1016</v>
      </c>
      <c r="C161" s="64" t="s">
        <v>356</v>
      </c>
      <c r="D161" s="65" t="s">
        <v>633</v>
      </c>
      <c r="E161" s="66" t="str">
        <f t="shared" si="0"/>
        <v>No Match</v>
      </c>
      <c r="F161" s="67" t="s">
        <v>5461</v>
      </c>
      <c r="G161" s="67"/>
    </row>
    <row r="162" spans="1:7" ht="14.25" customHeight="1" x14ac:dyDescent="0.2">
      <c r="A162" s="62" t="s">
        <v>1028</v>
      </c>
      <c r="B162" s="63" t="s">
        <v>622</v>
      </c>
      <c r="C162" s="64">
        <v>-999</v>
      </c>
      <c r="D162" s="65">
        <v>-999</v>
      </c>
      <c r="E162" s="66" t="str">
        <f t="shared" si="0"/>
        <v>Match</v>
      </c>
      <c r="F162" s="67"/>
      <c r="G162" s="67"/>
    </row>
    <row r="163" spans="1:7" ht="14.25" customHeight="1" x14ac:dyDescent="0.2">
      <c r="A163" s="62" t="s">
        <v>1034</v>
      </c>
      <c r="B163" s="63" t="s">
        <v>1029</v>
      </c>
      <c r="C163" s="64">
        <v>2</v>
      </c>
      <c r="D163" s="65">
        <v>2</v>
      </c>
      <c r="E163" s="66" t="str">
        <f t="shared" si="0"/>
        <v>Match</v>
      </c>
      <c r="F163" s="67"/>
      <c r="G163" s="67"/>
    </row>
    <row r="164" spans="1:7" ht="14.25" customHeight="1" x14ac:dyDescent="0.2">
      <c r="A164" s="62" t="s">
        <v>1041</v>
      </c>
      <c r="B164" s="63" t="s">
        <v>1035</v>
      </c>
      <c r="C164" s="64" t="s">
        <v>101</v>
      </c>
      <c r="D164" s="65" t="s">
        <v>101</v>
      </c>
      <c r="E164" s="66" t="str">
        <f t="shared" si="0"/>
        <v>Match</v>
      </c>
      <c r="F164" s="67"/>
      <c r="G164" s="67"/>
    </row>
    <row r="165" spans="1:7" ht="14.25" customHeight="1" x14ac:dyDescent="0.2">
      <c r="A165" s="62" t="s">
        <v>1048</v>
      </c>
      <c r="B165" s="63" t="s">
        <v>1042</v>
      </c>
      <c r="C165" s="64" t="s">
        <v>125</v>
      </c>
      <c r="D165" s="65" t="s">
        <v>125</v>
      </c>
      <c r="E165" s="66" t="str">
        <f t="shared" si="0"/>
        <v>Match</v>
      </c>
      <c r="F165" s="67"/>
      <c r="G165" s="67"/>
    </row>
    <row r="166" spans="1:7" ht="14.25" customHeight="1" x14ac:dyDescent="0.2">
      <c r="A166" s="62" t="s">
        <v>1056</v>
      </c>
      <c r="B166" s="63" t="s">
        <v>1049</v>
      </c>
      <c r="C166" s="64" t="s">
        <v>1050</v>
      </c>
      <c r="D166" s="65" t="s">
        <v>1050</v>
      </c>
      <c r="E166" s="66" t="str">
        <f t="shared" si="0"/>
        <v>Match</v>
      </c>
      <c r="F166" s="67"/>
      <c r="G166" s="67"/>
    </row>
    <row r="167" spans="1:7" ht="14.25" customHeight="1" x14ac:dyDescent="0.2">
      <c r="A167" s="62" t="s">
        <v>1062</v>
      </c>
      <c r="B167" s="63" t="s">
        <v>1057</v>
      </c>
      <c r="C167" s="64">
        <v>1</v>
      </c>
      <c r="D167" s="65">
        <v>1</v>
      </c>
      <c r="E167" s="66" t="str">
        <f t="shared" si="0"/>
        <v>Match</v>
      </c>
      <c r="F167" s="67"/>
      <c r="G167" s="67"/>
    </row>
    <row r="168" spans="1:7" ht="14.25" customHeight="1" x14ac:dyDescent="0.2">
      <c r="A168" s="62" t="s">
        <v>1067</v>
      </c>
      <c r="B168" s="63" t="s">
        <v>1063</v>
      </c>
      <c r="C168" s="64" t="s">
        <v>1064</v>
      </c>
      <c r="D168" s="65" t="s">
        <v>1064</v>
      </c>
      <c r="E168" s="66" t="str">
        <f t="shared" si="0"/>
        <v>Match</v>
      </c>
      <c r="F168" s="67"/>
      <c r="G168" s="67"/>
    </row>
    <row r="169" spans="1:7" ht="14.25" customHeight="1" x14ac:dyDescent="0.2">
      <c r="A169" s="62" t="s">
        <v>1073</v>
      </c>
      <c r="B169" s="63" t="s">
        <v>1068</v>
      </c>
      <c r="C169" s="64">
        <v>6</v>
      </c>
      <c r="D169" s="65">
        <v>6</v>
      </c>
      <c r="E169" s="66" t="str">
        <f t="shared" si="0"/>
        <v>Match</v>
      </c>
      <c r="F169" s="67"/>
      <c r="G169" s="67"/>
    </row>
    <row r="170" spans="1:7" ht="14.25" customHeight="1" x14ac:dyDescent="0.2">
      <c r="A170" s="62" t="s">
        <v>1081</v>
      </c>
      <c r="B170" s="63" t="s">
        <v>1074</v>
      </c>
      <c r="C170" s="64" t="s">
        <v>1075</v>
      </c>
      <c r="D170" s="65" t="s">
        <v>1075</v>
      </c>
      <c r="E170" s="66" t="str">
        <f t="shared" si="0"/>
        <v>Match</v>
      </c>
      <c r="F170" s="67"/>
      <c r="G170" s="67"/>
    </row>
    <row r="171" spans="1:7" ht="14.25" customHeight="1" x14ac:dyDescent="0.2">
      <c r="A171" s="62" t="s">
        <v>1089</v>
      </c>
      <c r="B171" s="63" t="s">
        <v>1082</v>
      </c>
      <c r="C171" s="64" t="s">
        <v>1075</v>
      </c>
      <c r="D171" s="65" t="s">
        <v>80</v>
      </c>
      <c r="E171" s="66" t="str">
        <f t="shared" si="0"/>
        <v>No Match</v>
      </c>
      <c r="F171" s="67" t="s">
        <v>80</v>
      </c>
      <c r="G171" s="67"/>
    </row>
    <row r="172" spans="1:7" ht="14.25" customHeight="1" x14ac:dyDescent="0.2">
      <c r="A172" s="62" t="s">
        <v>1096</v>
      </c>
      <c r="B172" s="63" t="s">
        <v>1090</v>
      </c>
      <c r="C172" s="64" t="s">
        <v>1091</v>
      </c>
      <c r="D172" s="65" t="s">
        <v>1091</v>
      </c>
      <c r="E172" s="66" t="str">
        <f t="shared" si="0"/>
        <v>Match</v>
      </c>
      <c r="F172" s="67"/>
      <c r="G172" s="67"/>
    </row>
    <row r="173" spans="1:7" ht="14.25" customHeight="1" x14ac:dyDescent="0.2">
      <c r="A173" s="62" t="s">
        <v>1097</v>
      </c>
      <c r="B173" s="63" t="s">
        <v>123</v>
      </c>
      <c r="C173" s="64">
        <v>-999</v>
      </c>
      <c r="D173" s="65">
        <v>-999</v>
      </c>
      <c r="E173" s="66" t="str">
        <f t="shared" si="0"/>
        <v>Match</v>
      </c>
      <c r="F173" s="67"/>
      <c r="G173" s="67"/>
    </row>
    <row r="174" spans="1:7" ht="14.25" customHeight="1" x14ac:dyDescent="0.2">
      <c r="A174" s="62" t="s">
        <v>1098</v>
      </c>
      <c r="B174" s="63" t="s">
        <v>54</v>
      </c>
      <c r="C174" s="64">
        <v>-99</v>
      </c>
      <c r="D174" s="65">
        <v>-99</v>
      </c>
      <c r="E174" s="66" t="str">
        <f t="shared" si="0"/>
        <v>Match</v>
      </c>
      <c r="F174" s="67"/>
      <c r="G174" s="67"/>
    </row>
    <row r="175" spans="1:7" ht="14.25" customHeight="1" x14ac:dyDescent="0.2">
      <c r="A175" s="62" t="s">
        <v>1099</v>
      </c>
      <c r="B175" s="63" t="s">
        <v>54</v>
      </c>
      <c r="C175" s="64">
        <v>-99</v>
      </c>
      <c r="D175" s="65">
        <v>-99</v>
      </c>
      <c r="E175" s="66" t="str">
        <f t="shared" si="0"/>
        <v>Match</v>
      </c>
      <c r="F175" s="67"/>
      <c r="G175" s="67"/>
    </row>
    <row r="176" spans="1:7" ht="14.25" customHeight="1" x14ac:dyDescent="0.2">
      <c r="A176" s="62" t="s">
        <v>1107</v>
      </c>
      <c r="B176" s="63" t="s">
        <v>1100</v>
      </c>
      <c r="C176" s="64" t="s">
        <v>509</v>
      </c>
      <c r="D176" s="65" t="s">
        <v>633</v>
      </c>
      <c r="E176" s="66" t="str">
        <f t="shared" si="0"/>
        <v>No Match</v>
      </c>
      <c r="F176" s="67" t="s">
        <v>5452</v>
      </c>
      <c r="G176" s="67"/>
    </row>
    <row r="177" spans="1:7" ht="14.25" customHeight="1" x14ac:dyDescent="0.2">
      <c r="A177" s="62" t="s">
        <v>1108</v>
      </c>
      <c r="B177" s="63" t="s">
        <v>54</v>
      </c>
      <c r="C177" s="64">
        <v>-99</v>
      </c>
      <c r="D177" s="65">
        <v>-99</v>
      </c>
      <c r="E177" s="66" t="str">
        <f t="shared" si="0"/>
        <v>Match</v>
      </c>
      <c r="F177" s="67"/>
      <c r="G177" s="67"/>
    </row>
    <row r="178" spans="1:7" ht="14.25" customHeight="1" x14ac:dyDescent="0.2">
      <c r="A178" s="62" t="s">
        <v>1114</v>
      </c>
      <c r="B178" s="63" t="s">
        <v>1109</v>
      </c>
      <c r="C178" s="64" t="s">
        <v>1110</v>
      </c>
      <c r="D178" s="65" t="s">
        <v>1110</v>
      </c>
      <c r="E178" s="66" t="str">
        <f t="shared" si="0"/>
        <v>Match</v>
      </c>
      <c r="F178" s="67"/>
      <c r="G178" s="67"/>
    </row>
    <row r="179" spans="1:7" ht="14.25" customHeight="1" x14ac:dyDescent="0.2">
      <c r="A179" s="62" t="s">
        <v>1118</v>
      </c>
      <c r="B179" s="63" t="s">
        <v>1115</v>
      </c>
      <c r="C179" s="64" t="s">
        <v>125</v>
      </c>
      <c r="D179" s="65" t="s">
        <v>125</v>
      </c>
      <c r="E179" s="66" t="str">
        <f t="shared" si="0"/>
        <v>Match</v>
      </c>
      <c r="F179" s="67"/>
      <c r="G179" s="67"/>
    </row>
    <row r="180" spans="1:7" ht="14.25" customHeight="1" x14ac:dyDescent="0.2">
      <c r="A180" s="62" t="s">
        <v>1119</v>
      </c>
      <c r="B180" s="63" t="s">
        <v>54</v>
      </c>
      <c r="C180" s="64">
        <v>-99</v>
      </c>
      <c r="D180" s="65">
        <v>-99</v>
      </c>
      <c r="E180" s="66" t="str">
        <f t="shared" si="0"/>
        <v>Match</v>
      </c>
      <c r="F180" s="67"/>
      <c r="G180" s="67"/>
    </row>
    <row r="181" spans="1:7" ht="14.25" customHeight="1" x14ac:dyDescent="0.2">
      <c r="A181" s="62" t="s">
        <v>1125</v>
      </c>
      <c r="B181" s="63" t="s">
        <v>1120</v>
      </c>
      <c r="C181" s="64">
        <v>-999</v>
      </c>
      <c r="D181" s="65">
        <v>-999</v>
      </c>
      <c r="E181" s="66" t="str">
        <f t="shared" si="0"/>
        <v>Match</v>
      </c>
      <c r="F181" s="67"/>
      <c r="G181" s="67"/>
    </row>
    <row r="182" spans="1:7" ht="14.25" customHeight="1" x14ac:dyDescent="0.2">
      <c r="A182" s="62" t="s">
        <v>1129</v>
      </c>
      <c r="B182" s="63" t="s">
        <v>185</v>
      </c>
      <c r="C182" s="64">
        <v>-999</v>
      </c>
      <c r="D182" s="65">
        <v>-999</v>
      </c>
      <c r="E182" s="66" t="str">
        <f t="shared" si="0"/>
        <v>Match</v>
      </c>
      <c r="F182" s="67"/>
      <c r="G182" s="67"/>
    </row>
    <row r="183" spans="1:7" ht="14.25" customHeight="1" x14ac:dyDescent="0.2">
      <c r="A183" s="62" t="s">
        <v>1135</v>
      </c>
      <c r="B183" s="63" t="s">
        <v>313</v>
      </c>
      <c r="C183" s="64">
        <v>-999</v>
      </c>
      <c r="D183" s="65">
        <v>-999</v>
      </c>
      <c r="E183" s="66" t="str">
        <f t="shared" si="0"/>
        <v>Match</v>
      </c>
      <c r="F183" s="67"/>
      <c r="G183" s="67"/>
    </row>
    <row r="184" spans="1:7" ht="14.25" customHeight="1" x14ac:dyDescent="0.2">
      <c r="A184" s="62" t="s">
        <v>1148</v>
      </c>
      <c r="B184" s="63" t="s">
        <v>1136</v>
      </c>
      <c r="C184" s="64" t="s">
        <v>1137</v>
      </c>
      <c r="D184" s="65" t="s">
        <v>1137</v>
      </c>
      <c r="E184" s="66" t="str">
        <f t="shared" si="0"/>
        <v>Match</v>
      </c>
      <c r="F184" s="67"/>
      <c r="G184" s="67"/>
    </row>
    <row r="185" spans="1:7" ht="14.25" customHeight="1" x14ac:dyDescent="0.2">
      <c r="A185" s="62" t="s">
        <v>1149</v>
      </c>
      <c r="B185" s="63" t="s">
        <v>54</v>
      </c>
      <c r="C185" s="64">
        <v>-99</v>
      </c>
      <c r="D185" s="65">
        <v>-99</v>
      </c>
      <c r="E185" s="66" t="str">
        <f t="shared" si="0"/>
        <v>Match</v>
      </c>
      <c r="F185" s="67"/>
      <c r="G185" s="67"/>
    </row>
    <row r="186" spans="1:7" ht="14.25" customHeight="1" x14ac:dyDescent="0.2">
      <c r="A186" s="62" t="s">
        <v>1153</v>
      </c>
      <c r="B186" s="63" t="s">
        <v>1150</v>
      </c>
      <c r="C186" s="64">
        <v>2</v>
      </c>
      <c r="D186" s="65">
        <v>2</v>
      </c>
      <c r="E186" s="66" t="str">
        <f t="shared" si="0"/>
        <v>Match</v>
      </c>
      <c r="F186" s="67"/>
      <c r="G186" s="67"/>
    </row>
    <row r="187" spans="1:7" ht="14.25" customHeight="1" x14ac:dyDescent="0.2">
      <c r="A187" s="62" t="s">
        <v>1162</v>
      </c>
      <c r="B187" s="63" t="s">
        <v>1154</v>
      </c>
      <c r="C187" s="64" t="s">
        <v>1155</v>
      </c>
      <c r="D187" s="65" t="s">
        <v>1155</v>
      </c>
      <c r="E187" s="66" t="str">
        <f t="shared" si="0"/>
        <v>Match</v>
      </c>
      <c r="F187" s="67"/>
      <c r="G187" s="67"/>
    </row>
    <row r="188" spans="1:7" ht="14.25" customHeight="1" x14ac:dyDescent="0.2">
      <c r="A188" s="62" t="s">
        <v>1163</v>
      </c>
      <c r="B188" s="63"/>
      <c r="C188" s="64">
        <v>-99</v>
      </c>
      <c r="D188" s="65">
        <v>-99</v>
      </c>
      <c r="E188" s="66" t="str">
        <f t="shared" si="0"/>
        <v>Match</v>
      </c>
      <c r="F188" s="67"/>
      <c r="G188" s="67"/>
    </row>
    <row r="189" spans="1:7" ht="14.25" customHeight="1" x14ac:dyDescent="0.2">
      <c r="A189" s="62" t="s">
        <v>1166</v>
      </c>
      <c r="B189" s="63" t="s">
        <v>1164</v>
      </c>
      <c r="C189" s="64" t="s">
        <v>101</v>
      </c>
      <c r="D189" s="65" t="s">
        <v>101</v>
      </c>
      <c r="E189" s="66" t="str">
        <f t="shared" si="0"/>
        <v>Match</v>
      </c>
      <c r="F189" s="67"/>
      <c r="G189" s="67"/>
    </row>
    <row r="190" spans="1:7" ht="14.25" customHeight="1" x14ac:dyDescent="0.2">
      <c r="A190" s="62" t="s">
        <v>1176</v>
      </c>
      <c r="B190" s="63" t="s">
        <v>1167</v>
      </c>
      <c r="C190" s="64" t="s">
        <v>1168</v>
      </c>
      <c r="D190" s="65" t="s">
        <v>1168</v>
      </c>
      <c r="E190" s="66" t="str">
        <f t="shared" si="0"/>
        <v>Match</v>
      </c>
      <c r="F190" s="67"/>
      <c r="G190" s="67"/>
    </row>
    <row r="191" spans="1:7" ht="14.25" customHeight="1" x14ac:dyDescent="0.2">
      <c r="A191" s="62" t="s">
        <v>1181</v>
      </c>
      <c r="B191" s="63" t="s">
        <v>1177</v>
      </c>
      <c r="C191" s="64" t="s">
        <v>465</v>
      </c>
      <c r="D191" s="65" t="s">
        <v>465</v>
      </c>
      <c r="E191" s="66" t="str">
        <f t="shared" si="0"/>
        <v>Match</v>
      </c>
      <c r="F191" s="67"/>
      <c r="G191" s="67"/>
    </row>
    <row r="192" spans="1:7" ht="14.25" customHeight="1" x14ac:dyDescent="0.2">
      <c r="A192" s="62" t="s">
        <v>1182</v>
      </c>
      <c r="B192" s="63" t="s">
        <v>54</v>
      </c>
      <c r="C192" s="64">
        <v>-99</v>
      </c>
      <c r="D192" s="65">
        <v>-99</v>
      </c>
      <c r="E192" s="66" t="str">
        <f t="shared" si="0"/>
        <v>Match</v>
      </c>
      <c r="F192" s="67"/>
      <c r="G192" s="67"/>
    </row>
    <row r="193" spans="1:7" ht="14.25" customHeight="1" x14ac:dyDescent="0.2">
      <c r="A193" s="62" t="s">
        <v>1183</v>
      </c>
      <c r="B193" s="63" t="s">
        <v>54</v>
      </c>
      <c r="C193" s="64">
        <v>-99</v>
      </c>
      <c r="D193" s="65">
        <v>-99</v>
      </c>
      <c r="E193" s="66" t="str">
        <f t="shared" si="0"/>
        <v>Match</v>
      </c>
      <c r="F193" s="67"/>
      <c r="G193" s="67"/>
    </row>
    <row r="194" spans="1:7" ht="14.25" customHeight="1" x14ac:dyDescent="0.2">
      <c r="A194" s="62" t="s">
        <v>1190</v>
      </c>
      <c r="B194" s="63" t="s">
        <v>1184</v>
      </c>
      <c r="C194" s="64">
        <v>-999</v>
      </c>
      <c r="D194" s="65">
        <v>-999</v>
      </c>
      <c r="E194" s="66" t="str">
        <f t="shared" si="0"/>
        <v>Match</v>
      </c>
      <c r="F194" s="67"/>
      <c r="G194" s="67"/>
    </row>
    <row r="195" spans="1:7" ht="14.25" customHeight="1" x14ac:dyDescent="0.2">
      <c r="A195" s="62" t="s">
        <v>1191</v>
      </c>
      <c r="B195" s="63" t="s">
        <v>54</v>
      </c>
      <c r="C195" s="64">
        <v>-99</v>
      </c>
      <c r="D195" s="65">
        <v>-99</v>
      </c>
      <c r="E195" s="66" t="str">
        <f t="shared" si="0"/>
        <v>Match</v>
      </c>
      <c r="F195" s="67"/>
      <c r="G195" s="67"/>
    </row>
    <row r="196" spans="1:7" ht="14.25" customHeight="1" x14ac:dyDescent="0.2">
      <c r="A196" s="62" t="s">
        <v>1198</v>
      </c>
      <c r="B196" s="63" t="s">
        <v>54</v>
      </c>
      <c r="C196" s="64">
        <v>-99</v>
      </c>
      <c r="D196" s="65">
        <v>-99</v>
      </c>
      <c r="E196" s="66" t="str">
        <f t="shared" si="0"/>
        <v>Match</v>
      </c>
      <c r="F196" s="67"/>
      <c r="G196" s="67"/>
    </row>
    <row r="197" spans="1:7" ht="14.25" customHeight="1" x14ac:dyDescent="0.2">
      <c r="A197" s="62" t="s">
        <v>1201</v>
      </c>
      <c r="B197" s="63" t="s">
        <v>1199</v>
      </c>
      <c r="C197" s="64" t="s">
        <v>159</v>
      </c>
      <c r="D197" s="65" t="s">
        <v>159</v>
      </c>
      <c r="E197" s="66" t="str">
        <f t="shared" si="0"/>
        <v>Match</v>
      </c>
      <c r="F197" s="67"/>
      <c r="G197" s="67"/>
    </row>
    <row r="198" spans="1:7" ht="14.25" customHeight="1" x14ac:dyDescent="0.2">
      <c r="A198" s="62" t="s">
        <v>1209</v>
      </c>
      <c r="B198" s="63" t="s">
        <v>1202</v>
      </c>
      <c r="C198" s="64" t="s">
        <v>1203</v>
      </c>
      <c r="D198" s="65" t="s">
        <v>1203</v>
      </c>
      <c r="E198" s="66" t="str">
        <f t="shared" si="0"/>
        <v>Match</v>
      </c>
      <c r="F198" s="67"/>
      <c r="G198" s="67"/>
    </row>
    <row r="199" spans="1:7" ht="14.25" customHeight="1" x14ac:dyDescent="0.2">
      <c r="A199" s="62" t="s">
        <v>1214</v>
      </c>
      <c r="B199" s="63" t="s">
        <v>1210</v>
      </c>
      <c r="C199" s="64">
        <v>1</v>
      </c>
      <c r="D199" s="65" t="s">
        <v>887</v>
      </c>
      <c r="E199" s="66" t="str">
        <f t="shared" si="0"/>
        <v>No Match</v>
      </c>
      <c r="F199" s="67" t="s">
        <v>887</v>
      </c>
      <c r="G199" s="67"/>
    </row>
    <row r="200" spans="1:7" ht="14.25" customHeight="1" x14ac:dyDescent="0.2">
      <c r="A200" s="62" t="s">
        <v>1215</v>
      </c>
      <c r="B200" s="63" t="s">
        <v>54</v>
      </c>
      <c r="C200" s="64">
        <v>-99</v>
      </c>
      <c r="D200" s="65">
        <v>-99</v>
      </c>
      <c r="E200" s="66" t="str">
        <f t="shared" si="0"/>
        <v>Match</v>
      </c>
      <c r="F200" s="67"/>
      <c r="G200" s="67"/>
    </row>
    <row r="201" spans="1:7" ht="14.25" customHeight="1" x14ac:dyDescent="0.2">
      <c r="A201" s="62" t="s">
        <v>1220</v>
      </c>
      <c r="B201" s="63" t="s">
        <v>54</v>
      </c>
      <c r="C201" s="64">
        <v>-99</v>
      </c>
      <c r="D201" s="65">
        <v>-99</v>
      </c>
      <c r="E201" s="66" t="str">
        <f t="shared" si="0"/>
        <v>Match</v>
      </c>
      <c r="F201" s="67"/>
      <c r="G201" s="67"/>
    </row>
    <row r="202" spans="1:7" ht="14.25" customHeight="1" x14ac:dyDescent="0.2">
      <c r="A202" s="62" t="s">
        <v>1227</v>
      </c>
      <c r="B202" s="63" t="s">
        <v>1221</v>
      </c>
      <c r="C202" s="64" t="s">
        <v>1222</v>
      </c>
      <c r="D202" s="65" t="s">
        <v>1222</v>
      </c>
      <c r="E202" s="66" t="str">
        <f t="shared" si="0"/>
        <v>Match</v>
      </c>
      <c r="F202" s="67"/>
      <c r="G202" s="67"/>
    </row>
    <row r="203" spans="1:7" ht="14.25" customHeight="1" x14ac:dyDescent="0.2">
      <c r="A203" s="62" t="s">
        <v>1236</v>
      </c>
      <c r="B203" s="63" t="s">
        <v>1228</v>
      </c>
      <c r="C203" s="64" t="s">
        <v>1229</v>
      </c>
      <c r="D203" s="65">
        <v>6</v>
      </c>
      <c r="E203" s="66" t="str">
        <f t="shared" si="0"/>
        <v>No Match</v>
      </c>
      <c r="F203" s="67" t="s">
        <v>2669</v>
      </c>
      <c r="G203" s="67"/>
    </row>
    <row r="204" spans="1:7" ht="14.25" customHeight="1" x14ac:dyDescent="0.2">
      <c r="A204" s="62" t="s">
        <v>1244</v>
      </c>
      <c r="B204" s="63" t="s">
        <v>1237</v>
      </c>
      <c r="C204" s="64" t="s">
        <v>1238</v>
      </c>
      <c r="D204" s="65" t="s">
        <v>1238</v>
      </c>
      <c r="E204" s="66" t="str">
        <f t="shared" si="0"/>
        <v>Match</v>
      </c>
      <c r="F204" s="67"/>
      <c r="G204" s="67"/>
    </row>
    <row r="205" spans="1:7" ht="14.25" customHeight="1" x14ac:dyDescent="0.2">
      <c r="A205" s="62" t="s">
        <v>1252</v>
      </c>
      <c r="B205" s="63" t="s">
        <v>1245</v>
      </c>
      <c r="C205" s="64" t="s">
        <v>1246</v>
      </c>
      <c r="D205" s="65" t="s">
        <v>5462</v>
      </c>
      <c r="E205" s="66" t="str">
        <f t="shared" si="0"/>
        <v>No Match</v>
      </c>
      <c r="F205" s="67" t="s">
        <v>5463</v>
      </c>
      <c r="G205" s="67"/>
    </row>
    <row r="206" spans="1:7" ht="14.25" customHeight="1" x14ac:dyDescent="0.2">
      <c r="A206" s="62" t="s">
        <v>1255</v>
      </c>
      <c r="B206" s="63" t="s">
        <v>54</v>
      </c>
      <c r="C206" s="64">
        <v>-99</v>
      </c>
      <c r="D206" s="65">
        <v>-99</v>
      </c>
      <c r="E206" s="66" t="str">
        <f t="shared" si="0"/>
        <v>Match</v>
      </c>
      <c r="F206" s="67"/>
      <c r="G206" s="67"/>
    </row>
    <row r="207" spans="1:7" ht="14.25" customHeight="1" x14ac:dyDescent="0.2">
      <c r="A207" s="62" t="s">
        <v>1260</v>
      </c>
      <c r="B207" s="63" t="s">
        <v>1256</v>
      </c>
      <c r="C207" s="64" t="s">
        <v>101</v>
      </c>
      <c r="D207" s="65" t="s">
        <v>101</v>
      </c>
      <c r="E207" s="66" t="str">
        <f t="shared" si="0"/>
        <v>Match</v>
      </c>
      <c r="F207" s="67"/>
      <c r="G207" s="67"/>
    </row>
    <row r="208" spans="1:7" ht="14.25" customHeight="1" x14ac:dyDescent="0.2">
      <c r="A208" s="62" t="s">
        <v>1264</v>
      </c>
      <c r="B208" s="63" t="s">
        <v>1261</v>
      </c>
      <c r="C208" s="64" t="s">
        <v>101</v>
      </c>
      <c r="D208" s="65">
        <v>2</v>
      </c>
      <c r="E208" s="66" t="str">
        <f t="shared" si="0"/>
        <v>No Match</v>
      </c>
      <c r="F208" s="67">
        <v>2</v>
      </c>
      <c r="G208" s="67"/>
    </row>
    <row r="209" spans="1:7" ht="14.25" customHeight="1" x14ac:dyDescent="0.2">
      <c r="A209" s="62" t="s">
        <v>1273</v>
      </c>
      <c r="B209" s="63" t="s">
        <v>1265</v>
      </c>
      <c r="C209" s="64" t="s">
        <v>1160</v>
      </c>
      <c r="D209" s="65" t="s">
        <v>1160</v>
      </c>
      <c r="E209" s="66" t="str">
        <f t="shared" si="0"/>
        <v>Match</v>
      </c>
      <c r="F209" s="67"/>
      <c r="G209" s="67"/>
    </row>
    <row r="210" spans="1:7" ht="14.25" customHeight="1" x14ac:dyDescent="0.2">
      <c r="A210" s="62" t="s">
        <v>1280</v>
      </c>
      <c r="B210" s="63" t="s">
        <v>1274</v>
      </c>
      <c r="C210" s="64" t="s">
        <v>249</v>
      </c>
      <c r="D210" s="65" t="s">
        <v>249</v>
      </c>
      <c r="E210" s="66" t="str">
        <f t="shared" si="0"/>
        <v>Match</v>
      </c>
      <c r="F210" s="67"/>
      <c r="G210" s="67"/>
    </row>
    <row r="211" spans="1:7" ht="14.25" customHeight="1" x14ac:dyDescent="0.2">
      <c r="A211" s="62" t="s">
        <v>1289</v>
      </c>
      <c r="B211" s="63" t="s">
        <v>1281</v>
      </c>
      <c r="C211" s="64" t="s">
        <v>1282</v>
      </c>
      <c r="D211" s="65" t="s">
        <v>1282</v>
      </c>
      <c r="E211" s="66" t="str">
        <f t="shared" si="0"/>
        <v>Match</v>
      </c>
      <c r="F211" s="67"/>
      <c r="G211" s="67"/>
    </row>
    <row r="212" spans="1:7" ht="14.25" customHeight="1" x14ac:dyDescent="0.2">
      <c r="A212" s="62" t="s">
        <v>1298</v>
      </c>
      <c r="B212" s="63" t="s">
        <v>1290</v>
      </c>
      <c r="C212" s="64" t="s">
        <v>1291</v>
      </c>
      <c r="D212" s="65" t="s">
        <v>5464</v>
      </c>
      <c r="E212" s="66" t="str">
        <f t="shared" si="0"/>
        <v>No Match</v>
      </c>
      <c r="F212" s="67" t="s">
        <v>5465</v>
      </c>
      <c r="G212" s="67"/>
    </row>
    <row r="213" spans="1:7" ht="14.25" customHeight="1" x14ac:dyDescent="0.2">
      <c r="A213" s="62" t="s">
        <v>1301</v>
      </c>
      <c r="B213" s="63" t="s">
        <v>1299</v>
      </c>
      <c r="C213" s="64">
        <v>1</v>
      </c>
      <c r="D213" s="65">
        <v>1</v>
      </c>
      <c r="E213" s="66" t="str">
        <f t="shared" si="0"/>
        <v>Match</v>
      </c>
      <c r="F213" s="67"/>
      <c r="G213" s="67"/>
    </row>
    <row r="214" spans="1:7" ht="14.25" customHeight="1" x14ac:dyDescent="0.2">
      <c r="A214" s="62" t="s">
        <v>1308</v>
      </c>
      <c r="B214" s="63" t="s">
        <v>1302</v>
      </c>
      <c r="C214" s="64">
        <v>2</v>
      </c>
      <c r="D214" s="65">
        <v>2</v>
      </c>
      <c r="E214" s="66" t="str">
        <f t="shared" si="0"/>
        <v>Match</v>
      </c>
      <c r="F214" s="67"/>
      <c r="G214" s="67"/>
    </row>
    <row r="215" spans="1:7" ht="14.25" customHeight="1" x14ac:dyDescent="0.2">
      <c r="A215" s="62" t="s">
        <v>1312</v>
      </c>
      <c r="B215" s="63" t="s">
        <v>1309</v>
      </c>
      <c r="C215" s="64">
        <v>7</v>
      </c>
      <c r="D215" s="65">
        <v>7</v>
      </c>
      <c r="E215" s="66" t="str">
        <f t="shared" si="0"/>
        <v>Match</v>
      </c>
      <c r="F215" s="67"/>
      <c r="G215" s="67"/>
    </row>
    <row r="216" spans="1:7" ht="14.25" customHeight="1" x14ac:dyDescent="0.2">
      <c r="A216" s="62" t="s">
        <v>1317</v>
      </c>
      <c r="B216" s="63" t="s">
        <v>5466</v>
      </c>
      <c r="C216" s="64">
        <v>-999</v>
      </c>
      <c r="D216" s="65">
        <v>-999</v>
      </c>
      <c r="E216" s="66" t="str">
        <f t="shared" si="0"/>
        <v>Match</v>
      </c>
      <c r="F216" s="67"/>
      <c r="G216" s="67"/>
    </row>
    <row r="217" spans="1:7" ht="14.25" customHeight="1" x14ac:dyDescent="0.2">
      <c r="A217" s="62" t="s">
        <v>1325</v>
      </c>
      <c r="B217" s="63" t="s">
        <v>1318</v>
      </c>
      <c r="C217" s="64" t="s">
        <v>1319</v>
      </c>
      <c r="D217" s="65" t="s">
        <v>421</v>
      </c>
      <c r="E217" s="66" t="str">
        <f t="shared" si="0"/>
        <v>No Match</v>
      </c>
      <c r="F217" s="67" t="s">
        <v>1823</v>
      </c>
      <c r="G217" s="67"/>
    </row>
    <row r="218" spans="1:7" ht="14.25" customHeight="1" x14ac:dyDescent="0.2">
      <c r="A218" s="62" t="s">
        <v>1333</v>
      </c>
      <c r="B218" s="63" t="s">
        <v>1326</v>
      </c>
      <c r="C218" s="64" t="s">
        <v>1327</v>
      </c>
      <c r="D218" s="65" t="s">
        <v>5467</v>
      </c>
      <c r="E218" s="66" t="str">
        <f t="shared" si="0"/>
        <v>No Match</v>
      </c>
      <c r="F218" s="67" t="s">
        <v>5468</v>
      </c>
      <c r="G218" s="67"/>
    </row>
    <row r="219" spans="1:7" ht="14.25" customHeight="1" x14ac:dyDescent="0.2">
      <c r="A219" s="62" t="s">
        <v>1337</v>
      </c>
      <c r="B219" s="63" t="s">
        <v>1120</v>
      </c>
      <c r="C219" s="64">
        <v>-999</v>
      </c>
      <c r="D219" s="65">
        <v>-999</v>
      </c>
      <c r="E219" s="66" t="str">
        <f t="shared" si="0"/>
        <v>Match</v>
      </c>
      <c r="F219" s="67"/>
      <c r="G219" s="67"/>
    </row>
    <row r="220" spans="1:7" ht="14.25" customHeight="1" x14ac:dyDescent="0.2">
      <c r="A220" s="62" t="s">
        <v>1343</v>
      </c>
      <c r="B220" s="63" t="s">
        <v>1338</v>
      </c>
      <c r="C220" s="64" t="s">
        <v>249</v>
      </c>
      <c r="D220" s="65">
        <v>6</v>
      </c>
      <c r="E220" s="66" t="str">
        <f t="shared" si="0"/>
        <v>No Match</v>
      </c>
      <c r="F220" s="67" t="s">
        <v>5469</v>
      </c>
      <c r="G220" s="67"/>
    </row>
    <row r="221" spans="1:7" ht="14.25" customHeight="1" x14ac:dyDescent="0.2">
      <c r="A221" s="62" t="s">
        <v>1349</v>
      </c>
      <c r="B221" s="63" t="s">
        <v>1344</v>
      </c>
      <c r="C221" s="64" t="s">
        <v>387</v>
      </c>
      <c r="D221" s="65" t="s">
        <v>387</v>
      </c>
      <c r="E221" s="66" t="str">
        <f t="shared" si="0"/>
        <v>Match</v>
      </c>
      <c r="F221" s="67"/>
      <c r="G221" s="67"/>
    </row>
    <row r="222" spans="1:7" ht="14.25" customHeight="1" x14ac:dyDescent="0.2">
      <c r="A222" s="62" t="s">
        <v>1358</v>
      </c>
      <c r="B222" s="63" t="s">
        <v>1350</v>
      </c>
      <c r="C222" s="64" t="s">
        <v>1351</v>
      </c>
      <c r="D222" s="65" t="s">
        <v>1145</v>
      </c>
      <c r="E222" s="66" t="str">
        <f t="shared" si="0"/>
        <v>No Match</v>
      </c>
      <c r="F222" s="67" t="s">
        <v>2235</v>
      </c>
      <c r="G222" s="67"/>
    </row>
    <row r="223" spans="1:7" ht="14.25" customHeight="1" x14ac:dyDescent="0.2">
      <c r="A223" s="62" t="s">
        <v>1361</v>
      </c>
      <c r="B223" s="63" t="s">
        <v>284</v>
      </c>
      <c r="C223" s="64">
        <v>-999</v>
      </c>
      <c r="D223" s="65">
        <v>-999</v>
      </c>
      <c r="E223" s="66" t="str">
        <f t="shared" si="0"/>
        <v>Match</v>
      </c>
      <c r="F223" s="67"/>
      <c r="G223" s="67"/>
    </row>
    <row r="224" spans="1:7" ht="14.25" customHeight="1" x14ac:dyDescent="0.2">
      <c r="A224" s="62" t="s">
        <v>1369</v>
      </c>
      <c r="B224" s="63" t="s">
        <v>1362</v>
      </c>
      <c r="C224" s="64" t="s">
        <v>1363</v>
      </c>
      <c r="D224" s="65" t="s">
        <v>1363</v>
      </c>
      <c r="E224" s="66" t="str">
        <f t="shared" si="0"/>
        <v>Match</v>
      </c>
      <c r="F224" s="67"/>
      <c r="G224" s="67"/>
    </row>
    <row r="225" spans="1:7" ht="14.25" customHeight="1" x14ac:dyDescent="0.2">
      <c r="A225" s="62" t="s">
        <v>1375</v>
      </c>
      <c r="B225" s="63" t="s">
        <v>1370</v>
      </c>
      <c r="C225" s="64" t="s">
        <v>496</v>
      </c>
      <c r="D225" s="65" t="s">
        <v>496</v>
      </c>
      <c r="E225" s="66" t="str">
        <f t="shared" si="0"/>
        <v>Match</v>
      </c>
      <c r="F225" s="67"/>
      <c r="G225" s="67"/>
    </row>
    <row r="226" spans="1:7" ht="14.25" customHeight="1" x14ac:dyDescent="0.2">
      <c r="A226" s="62" t="s">
        <v>1381</v>
      </c>
      <c r="B226" s="63" t="s">
        <v>5470</v>
      </c>
      <c r="C226" s="64">
        <v>1</v>
      </c>
      <c r="D226" s="65">
        <v>1</v>
      </c>
      <c r="E226" s="66" t="str">
        <f t="shared" si="0"/>
        <v>Match</v>
      </c>
      <c r="F226" s="67"/>
      <c r="G226" s="67"/>
    </row>
    <row r="227" spans="1:7" ht="14.25" customHeight="1" x14ac:dyDescent="0.2">
      <c r="A227" s="62" t="s">
        <v>1382</v>
      </c>
      <c r="B227" s="63" t="s">
        <v>54</v>
      </c>
      <c r="C227" s="64">
        <v>-99</v>
      </c>
      <c r="D227" s="65">
        <v>-99</v>
      </c>
      <c r="E227" s="66" t="str">
        <f t="shared" si="0"/>
        <v>Match</v>
      </c>
      <c r="F227" s="67"/>
      <c r="G227" s="67"/>
    </row>
    <row r="228" spans="1:7" ht="14.25" customHeight="1" x14ac:dyDescent="0.2">
      <c r="A228" s="62" t="s">
        <v>1383</v>
      </c>
      <c r="B228" s="63" t="s">
        <v>54</v>
      </c>
      <c r="C228" s="64">
        <v>-99</v>
      </c>
      <c r="D228" s="65">
        <v>-99</v>
      </c>
      <c r="E228" s="66" t="str">
        <f t="shared" si="0"/>
        <v>Match</v>
      </c>
      <c r="F228" s="67"/>
      <c r="G228" s="67"/>
    </row>
    <row r="229" spans="1:7" ht="14.25" customHeight="1" x14ac:dyDescent="0.2">
      <c r="A229" s="62" t="s">
        <v>1389</v>
      </c>
      <c r="B229" s="63" t="s">
        <v>1384</v>
      </c>
      <c r="C229" s="64" t="s">
        <v>1385</v>
      </c>
      <c r="D229" s="65" t="s">
        <v>4680</v>
      </c>
      <c r="E229" s="66" t="str">
        <f t="shared" si="0"/>
        <v>No Match</v>
      </c>
      <c r="F229" s="67" t="s">
        <v>5471</v>
      </c>
      <c r="G229" s="67"/>
    </row>
    <row r="230" spans="1:7" ht="14.25" customHeight="1" x14ac:dyDescent="0.2">
      <c r="A230" s="62" t="s">
        <v>1390</v>
      </c>
      <c r="B230" s="63" t="s">
        <v>54</v>
      </c>
      <c r="C230" s="64">
        <v>-99</v>
      </c>
      <c r="D230" s="65">
        <v>-99</v>
      </c>
      <c r="E230" s="66" t="str">
        <f t="shared" si="0"/>
        <v>Match</v>
      </c>
      <c r="F230" s="67"/>
      <c r="G230" s="67"/>
    </row>
    <row r="231" spans="1:7" ht="14.25" customHeight="1" x14ac:dyDescent="0.2">
      <c r="A231" s="62" t="s">
        <v>1391</v>
      </c>
      <c r="B231" s="63"/>
      <c r="C231" s="64">
        <v>-99</v>
      </c>
      <c r="D231" s="65">
        <v>-99</v>
      </c>
      <c r="E231" s="66" t="str">
        <f t="shared" si="0"/>
        <v>Match</v>
      </c>
      <c r="F231" s="67"/>
      <c r="G231" s="67"/>
    </row>
    <row r="232" spans="1:7" ht="14.25" customHeight="1" x14ac:dyDescent="0.2">
      <c r="A232" s="62" t="s">
        <v>1398</v>
      </c>
      <c r="B232" s="63" t="s">
        <v>1392</v>
      </c>
      <c r="C232" s="64" t="s">
        <v>849</v>
      </c>
      <c r="D232" s="65" t="s">
        <v>849</v>
      </c>
      <c r="E232" s="66" t="str">
        <f t="shared" si="0"/>
        <v>Match</v>
      </c>
      <c r="F232" s="67"/>
      <c r="G232" s="67"/>
    </row>
    <row r="233" spans="1:7" ht="14.25" customHeight="1" x14ac:dyDescent="0.2">
      <c r="A233" s="62" t="s">
        <v>1408</v>
      </c>
      <c r="B233" s="63" t="s">
        <v>1399</v>
      </c>
      <c r="C233" s="64" t="s">
        <v>1400</v>
      </c>
      <c r="D233" s="65" t="s">
        <v>1400</v>
      </c>
      <c r="E233" s="66" t="str">
        <f t="shared" si="0"/>
        <v>Match</v>
      </c>
      <c r="F233" s="67"/>
      <c r="G233" s="67"/>
    </row>
    <row r="234" spans="1:7" ht="14.25" customHeight="1" x14ac:dyDescent="0.2">
      <c r="A234" s="62" t="s">
        <v>1413</v>
      </c>
      <c r="B234" s="63" t="s">
        <v>54</v>
      </c>
      <c r="C234" s="64">
        <v>-99</v>
      </c>
      <c r="D234" s="65">
        <v>-99</v>
      </c>
      <c r="E234" s="66" t="str">
        <f t="shared" si="0"/>
        <v>Match</v>
      </c>
      <c r="F234" s="67"/>
      <c r="G234" s="67"/>
    </row>
    <row r="235" spans="1:7" ht="14.25" customHeight="1" x14ac:dyDescent="0.2">
      <c r="A235" s="62" t="s">
        <v>1424</v>
      </c>
      <c r="B235" s="63" t="s">
        <v>1414</v>
      </c>
      <c r="C235" s="64" t="s">
        <v>1415</v>
      </c>
      <c r="D235" s="65" t="s">
        <v>231</v>
      </c>
      <c r="E235" s="66" t="str">
        <f t="shared" si="0"/>
        <v>No Match</v>
      </c>
      <c r="F235" s="67" t="s">
        <v>5472</v>
      </c>
      <c r="G235" s="67"/>
    </row>
    <row r="236" spans="1:7" ht="14.25" customHeight="1" x14ac:dyDescent="0.2">
      <c r="A236" s="62" t="s">
        <v>1430</v>
      </c>
      <c r="B236" s="63" t="s">
        <v>5473</v>
      </c>
      <c r="C236" s="64" t="s">
        <v>299</v>
      </c>
      <c r="D236" s="65" t="s">
        <v>299</v>
      </c>
      <c r="E236" s="66" t="str">
        <f t="shared" si="0"/>
        <v>Match</v>
      </c>
      <c r="F236" s="67"/>
      <c r="G236" s="67"/>
    </row>
    <row r="237" spans="1:7" ht="14.25" customHeight="1" x14ac:dyDescent="0.2">
      <c r="A237" s="62" t="s">
        <v>1436</v>
      </c>
      <c r="B237" s="63" t="s">
        <v>1431</v>
      </c>
      <c r="C237" s="64">
        <v>2</v>
      </c>
      <c r="D237" s="65">
        <v>2</v>
      </c>
      <c r="E237" s="66" t="str">
        <f t="shared" si="0"/>
        <v>Match</v>
      </c>
      <c r="F237" s="67"/>
      <c r="G237" s="67"/>
    </row>
    <row r="238" spans="1:7" ht="14.25" customHeight="1" x14ac:dyDescent="0.2">
      <c r="A238" s="62" t="s">
        <v>1440</v>
      </c>
      <c r="B238" s="63" t="s">
        <v>54</v>
      </c>
      <c r="C238" s="64">
        <v>-99</v>
      </c>
      <c r="D238" s="65">
        <v>-99</v>
      </c>
      <c r="E238" s="66" t="str">
        <f t="shared" si="0"/>
        <v>Match</v>
      </c>
      <c r="F238" s="67"/>
      <c r="G238" s="67"/>
    </row>
    <row r="239" spans="1:7" ht="14.25" customHeight="1" x14ac:dyDescent="0.2">
      <c r="A239" s="62" t="s">
        <v>1446</v>
      </c>
      <c r="B239" s="63" t="s">
        <v>54</v>
      </c>
      <c r="C239" s="64">
        <v>-99</v>
      </c>
      <c r="D239" s="65">
        <v>-99</v>
      </c>
      <c r="E239" s="66" t="str">
        <f t="shared" si="0"/>
        <v>Match</v>
      </c>
      <c r="F239" s="67"/>
      <c r="G239" s="67"/>
    </row>
    <row r="240" spans="1:7" ht="14.25" customHeight="1" x14ac:dyDescent="0.2">
      <c r="A240" s="62" t="s">
        <v>1452</v>
      </c>
      <c r="B240" s="63" t="s">
        <v>1447</v>
      </c>
      <c r="C240" s="64" t="s">
        <v>350</v>
      </c>
      <c r="D240" s="65" t="s">
        <v>350</v>
      </c>
      <c r="E240" s="66" t="str">
        <f t="shared" si="0"/>
        <v>Match</v>
      </c>
      <c r="F240" s="67"/>
      <c r="G240" s="67"/>
    </row>
    <row r="241" spans="1:7" ht="14.25" customHeight="1" x14ac:dyDescent="0.2">
      <c r="A241" s="62" t="s">
        <v>1460</v>
      </c>
      <c r="B241" s="63" t="s">
        <v>1453</v>
      </c>
      <c r="C241" s="64" t="s">
        <v>1454</v>
      </c>
      <c r="D241" s="65" t="s">
        <v>1454</v>
      </c>
      <c r="E241" s="66" t="str">
        <f t="shared" si="0"/>
        <v>Match</v>
      </c>
      <c r="F241" s="67"/>
      <c r="G241" s="67"/>
    </row>
    <row r="242" spans="1:7" ht="14.25" customHeight="1" x14ac:dyDescent="0.2">
      <c r="A242" s="62" t="s">
        <v>1467</v>
      </c>
      <c r="B242" s="63" t="s">
        <v>1461</v>
      </c>
      <c r="C242" s="64">
        <v>6</v>
      </c>
      <c r="D242" s="65">
        <v>6</v>
      </c>
      <c r="E242" s="66" t="str">
        <f t="shared" si="0"/>
        <v>Match</v>
      </c>
      <c r="F242" s="67"/>
      <c r="G242" s="67"/>
    </row>
    <row r="243" spans="1:7" ht="14.25" customHeight="1" x14ac:dyDescent="0.2">
      <c r="A243" s="62" t="s">
        <v>1473</v>
      </c>
      <c r="B243" s="63" t="s">
        <v>5474</v>
      </c>
      <c r="C243" s="64">
        <v>8</v>
      </c>
      <c r="D243" s="65" t="s">
        <v>125</v>
      </c>
      <c r="E243" s="66" t="str">
        <f t="shared" si="0"/>
        <v>No Match</v>
      </c>
      <c r="F243" s="67" t="s">
        <v>5475</v>
      </c>
      <c r="G243" s="67"/>
    </row>
    <row r="244" spans="1:7" ht="14.25" customHeight="1" x14ac:dyDescent="0.2">
      <c r="A244" s="62" t="s">
        <v>1482</v>
      </c>
      <c r="B244" s="63" t="s">
        <v>1474</v>
      </c>
      <c r="C244" s="64" t="s">
        <v>1475</v>
      </c>
      <c r="D244" s="65" t="s">
        <v>5476</v>
      </c>
      <c r="E244" s="66" t="str">
        <f t="shared" si="0"/>
        <v>No Match</v>
      </c>
      <c r="F244" s="67" t="s">
        <v>5477</v>
      </c>
      <c r="G244" s="67"/>
    </row>
    <row r="245" spans="1:7" ht="14.25" customHeight="1" x14ac:dyDescent="0.2">
      <c r="A245" s="62" t="s">
        <v>1486</v>
      </c>
      <c r="B245" s="63" t="s">
        <v>54</v>
      </c>
      <c r="C245" s="64">
        <v>-99</v>
      </c>
      <c r="D245" s="65">
        <v>-99</v>
      </c>
      <c r="E245" s="66" t="str">
        <f t="shared" si="0"/>
        <v>Match</v>
      </c>
      <c r="F245" s="67"/>
      <c r="G245" s="67"/>
    </row>
    <row r="246" spans="1:7" ht="14.25" customHeight="1" x14ac:dyDescent="0.2">
      <c r="A246" s="62" t="s">
        <v>1491</v>
      </c>
      <c r="B246" s="63" t="s">
        <v>1487</v>
      </c>
      <c r="C246" s="64">
        <v>2</v>
      </c>
      <c r="D246" s="65">
        <v>2</v>
      </c>
      <c r="E246" s="66" t="str">
        <f t="shared" si="0"/>
        <v>Match</v>
      </c>
      <c r="F246" s="67"/>
      <c r="G246" s="67"/>
    </row>
    <row r="247" spans="1:7" ht="14.25" customHeight="1" x14ac:dyDescent="0.2">
      <c r="A247" s="62" t="s">
        <v>1498</v>
      </c>
      <c r="B247" s="63" t="s">
        <v>1492</v>
      </c>
      <c r="C247" s="64" t="s">
        <v>1493</v>
      </c>
      <c r="D247" s="65" t="s">
        <v>1360</v>
      </c>
      <c r="E247" s="66" t="str">
        <f t="shared" si="0"/>
        <v>No Match</v>
      </c>
      <c r="F247" s="67" t="s">
        <v>5478</v>
      </c>
      <c r="G247" s="67"/>
    </row>
    <row r="248" spans="1:7" ht="14.25" customHeight="1" x14ac:dyDescent="0.2">
      <c r="A248" s="62" t="s">
        <v>1504</v>
      </c>
      <c r="B248" s="63" t="s">
        <v>898</v>
      </c>
      <c r="C248" s="64">
        <v>-999</v>
      </c>
      <c r="D248" s="65">
        <v>-999</v>
      </c>
      <c r="E248" s="66" t="str">
        <f t="shared" si="0"/>
        <v>Match</v>
      </c>
      <c r="F248" s="67"/>
      <c r="G248" s="67"/>
    </row>
    <row r="249" spans="1:7" ht="14.25" customHeight="1" x14ac:dyDescent="0.2">
      <c r="A249" s="62" t="s">
        <v>1512</v>
      </c>
      <c r="B249" s="63" t="s">
        <v>1505</v>
      </c>
      <c r="C249" s="64">
        <v>2</v>
      </c>
      <c r="D249" s="65">
        <v>2</v>
      </c>
      <c r="E249" s="66" t="str">
        <f t="shared" si="0"/>
        <v>Match</v>
      </c>
      <c r="F249" s="67"/>
      <c r="G249" s="67"/>
    </row>
    <row r="250" spans="1:7" ht="14.25" customHeight="1" x14ac:dyDescent="0.2">
      <c r="A250" s="62" t="s">
        <v>1521</v>
      </c>
      <c r="B250" s="63" t="s">
        <v>1513</v>
      </c>
      <c r="C250" s="64" t="s">
        <v>1514</v>
      </c>
      <c r="D250" s="65" t="s">
        <v>5479</v>
      </c>
      <c r="E250" s="66" t="str">
        <f t="shared" si="0"/>
        <v>No Match</v>
      </c>
      <c r="F250" s="67" t="s">
        <v>5480</v>
      </c>
      <c r="G250" s="67"/>
    </row>
    <row r="251" spans="1:7" ht="14.25" customHeight="1" x14ac:dyDescent="0.2">
      <c r="A251" s="62" t="s">
        <v>1529</v>
      </c>
      <c r="B251" s="63" t="s">
        <v>1522</v>
      </c>
      <c r="C251" s="64">
        <v>-999</v>
      </c>
      <c r="D251" s="65">
        <v>-999</v>
      </c>
      <c r="E251" s="66" t="str">
        <f t="shared" si="0"/>
        <v>Match</v>
      </c>
      <c r="F251" s="67"/>
      <c r="G251" s="67"/>
    </row>
    <row r="252" spans="1:7" ht="14.25" customHeight="1" x14ac:dyDescent="0.2">
      <c r="A252" s="62" t="s">
        <v>1530</v>
      </c>
      <c r="B252" s="63"/>
      <c r="C252" s="64">
        <v>-99</v>
      </c>
      <c r="D252" s="65">
        <v>-99</v>
      </c>
      <c r="E252" s="66" t="str">
        <f t="shared" si="0"/>
        <v>Match</v>
      </c>
      <c r="F252" s="67"/>
      <c r="G252" s="67"/>
    </row>
    <row r="253" spans="1:7" ht="14.25" customHeight="1" x14ac:dyDescent="0.2">
      <c r="A253" s="62" t="s">
        <v>1537</v>
      </c>
      <c r="B253" s="63" t="s">
        <v>1531</v>
      </c>
      <c r="C253" s="64" t="s">
        <v>737</v>
      </c>
      <c r="D253" s="65" t="s">
        <v>1718</v>
      </c>
      <c r="E253" s="66" t="str">
        <f t="shared" si="0"/>
        <v>No Match</v>
      </c>
      <c r="F253" s="67" t="s">
        <v>5481</v>
      </c>
      <c r="G253" s="67"/>
    </row>
    <row r="254" spans="1:7" ht="14.25" customHeight="1" x14ac:dyDescent="0.2">
      <c r="A254" s="62" t="s">
        <v>1543</v>
      </c>
      <c r="B254" s="63" t="s">
        <v>54</v>
      </c>
      <c r="C254" s="64">
        <v>-99</v>
      </c>
      <c r="D254" s="65">
        <v>-99</v>
      </c>
      <c r="E254" s="66" t="str">
        <f t="shared" si="0"/>
        <v>Match</v>
      </c>
      <c r="F254" s="67"/>
      <c r="G254" s="67"/>
    </row>
    <row r="255" spans="1:7" ht="14.25" customHeight="1" x14ac:dyDescent="0.2">
      <c r="A255" s="62" t="s">
        <v>1550</v>
      </c>
      <c r="B255" s="63" t="s">
        <v>1544</v>
      </c>
      <c r="C255" s="64" t="s">
        <v>1545</v>
      </c>
      <c r="D255" s="65" t="s">
        <v>231</v>
      </c>
      <c r="E255" s="66" t="str">
        <f t="shared" si="0"/>
        <v>No Match</v>
      </c>
      <c r="F255" s="67" t="s">
        <v>5482</v>
      </c>
      <c r="G255" s="67"/>
    </row>
    <row r="256" spans="1:7" ht="14.25" customHeight="1" x14ac:dyDescent="0.2">
      <c r="A256" s="62" t="s">
        <v>1552</v>
      </c>
      <c r="B256" s="63" t="s">
        <v>144</v>
      </c>
      <c r="C256" s="64">
        <v>-999</v>
      </c>
      <c r="D256" s="65">
        <v>-999</v>
      </c>
      <c r="E256" s="66" t="str">
        <f t="shared" si="0"/>
        <v>Match</v>
      </c>
      <c r="F256" s="67"/>
      <c r="G256" s="67"/>
    </row>
    <row r="257" spans="1:7" ht="14.25" customHeight="1" x14ac:dyDescent="0.2">
      <c r="A257" s="62" t="s">
        <v>1562</v>
      </c>
      <c r="B257" s="63" t="s">
        <v>1553</v>
      </c>
      <c r="C257" s="64" t="s">
        <v>1554</v>
      </c>
      <c r="D257" s="65" t="s">
        <v>1554</v>
      </c>
      <c r="E257" s="66" t="str">
        <f t="shared" si="0"/>
        <v>Match</v>
      </c>
      <c r="F257" s="67"/>
      <c r="G257" s="67"/>
    </row>
    <row r="258" spans="1:7" ht="14.25" customHeight="1" x14ac:dyDescent="0.2">
      <c r="A258" s="62" t="s">
        <v>1570</v>
      </c>
      <c r="B258" s="63" t="s">
        <v>1563</v>
      </c>
      <c r="C258" s="64" t="s">
        <v>679</v>
      </c>
      <c r="D258" s="65" t="s">
        <v>679</v>
      </c>
      <c r="E258" s="66" t="str">
        <f t="shared" ref="E258:E512" si="1">IF(C258=D258,"Match","No Match")</f>
        <v>Match</v>
      </c>
      <c r="F258" s="67"/>
      <c r="G258" s="67"/>
    </row>
    <row r="259" spans="1:7" ht="14.25" customHeight="1" x14ac:dyDescent="0.2">
      <c r="A259" s="62" t="s">
        <v>1577</v>
      </c>
      <c r="B259" s="63" t="s">
        <v>1571</v>
      </c>
      <c r="C259" s="64" t="s">
        <v>1572</v>
      </c>
      <c r="D259" s="65" t="s">
        <v>2884</v>
      </c>
      <c r="E259" s="66" t="str">
        <f t="shared" si="1"/>
        <v>No Match</v>
      </c>
      <c r="F259" s="67" t="s">
        <v>5483</v>
      </c>
      <c r="G259" s="67"/>
    </row>
    <row r="260" spans="1:7" ht="14.25" customHeight="1" x14ac:dyDescent="0.2">
      <c r="A260" s="62" t="s">
        <v>1581</v>
      </c>
      <c r="B260" s="63" t="s">
        <v>1578</v>
      </c>
      <c r="C260" s="64">
        <v>10</v>
      </c>
      <c r="D260" s="65">
        <v>10</v>
      </c>
      <c r="E260" s="66" t="str">
        <f t="shared" si="1"/>
        <v>Match</v>
      </c>
      <c r="F260" s="67"/>
      <c r="G260" s="67"/>
    </row>
    <row r="261" spans="1:7" ht="14.25" customHeight="1" x14ac:dyDescent="0.2">
      <c r="A261" s="62" t="s">
        <v>1587</v>
      </c>
      <c r="B261" s="63" t="s">
        <v>1068</v>
      </c>
      <c r="C261" s="64">
        <v>6</v>
      </c>
      <c r="D261" s="65">
        <v>6</v>
      </c>
      <c r="E261" s="66" t="str">
        <f t="shared" si="1"/>
        <v>Match</v>
      </c>
      <c r="F261" s="67"/>
      <c r="G261" s="67"/>
    </row>
    <row r="262" spans="1:7" ht="14.25" customHeight="1" x14ac:dyDescent="0.2">
      <c r="A262" s="62" t="s">
        <v>1594</v>
      </c>
      <c r="B262" s="63" t="s">
        <v>1588</v>
      </c>
      <c r="C262" s="64" t="s">
        <v>249</v>
      </c>
      <c r="D262" s="65" t="s">
        <v>249</v>
      </c>
      <c r="E262" s="66" t="str">
        <f t="shared" si="1"/>
        <v>Match</v>
      </c>
      <c r="F262" s="67"/>
      <c r="G262" s="67"/>
    </row>
    <row r="263" spans="1:7" ht="14.25" customHeight="1" x14ac:dyDescent="0.2">
      <c r="A263" s="62" t="s">
        <v>1602</v>
      </c>
      <c r="B263" s="63" t="s">
        <v>1595</v>
      </c>
      <c r="C263" s="64" t="s">
        <v>737</v>
      </c>
      <c r="D263" s="65" t="s">
        <v>737</v>
      </c>
      <c r="E263" s="66" t="str">
        <f t="shared" si="1"/>
        <v>Match</v>
      </c>
      <c r="F263" s="67"/>
      <c r="G263" s="67"/>
    </row>
    <row r="264" spans="1:7" ht="14.25" customHeight="1" x14ac:dyDescent="0.2">
      <c r="A264" s="62" t="s">
        <v>1605</v>
      </c>
      <c r="B264" s="63" t="s">
        <v>54</v>
      </c>
      <c r="C264" s="64">
        <v>-99</v>
      </c>
      <c r="D264" s="65">
        <v>-99</v>
      </c>
      <c r="E264" s="66" t="str">
        <f t="shared" si="1"/>
        <v>Match</v>
      </c>
      <c r="F264" s="67"/>
      <c r="G264" s="67"/>
    </row>
    <row r="265" spans="1:7" ht="14.25" customHeight="1" x14ac:dyDescent="0.2">
      <c r="A265" s="62" t="s">
        <v>1615</v>
      </c>
      <c r="B265" s="63" t="s">
        <v>1606</v>
      </c>
      <c r="C265" s="64" t="s">
        <v>1607</v>
      </c>
      <c r="D265" s="65" t="s">
        <v>1607</v>
      </c>
      <c r="E265" s="66" t="str">
        <f t="shared" si="1"/>
        <v>Match</v>
      </c>
      <c r="F265" s="67"/>
      <c r="G265" s="67"/>
    </row>
    <row r="266" spans="1:7" ht="14.25" customHeight="1" x14ac:dyDescent="0.2">
      <c r="A266" s="62" t="s">
        <v>1621</v>
      </c>
      <c r="B266" s="63" t="s">
        <v>1616</v>
      </c>
      <c r="C266" s="64">
        <v>-999</v>
      </c>
      <c r="D266" s="65">
        <v>-999</v>
      </c>
      <c r="E266" s="66" t="str">
        <f t="shared" si="1"/>
        <v>Match</v>
      </c>
      <c r="F266" s="67"/>
      <c r="G266" s="67"/>
    </row>
    <row r="267" spans="1:7" ht="14.25" customHeight="1" x14ac:dyDescent="0.2">
      <c r="A267" s="62" t="s">
        <v>1628</v>
      </c>
      <c r="B267" s="63" t="s">
        <v>1622</v>
      </c>
      <c r="C267" s="64">
        <v>6</v>
      </c>
      <c r="D267" s="65">
        <v>6</v>
      </c>
      <c r="E267" s="66" t="str">
        <f t="shared" si="1"/>
        <v>Match</v>
      </c>
      <c r="F267" s="67"/>
      <c r="G267" s="67"/>
    </row>
    <row r="268" spans="1:7" ht="14.25" customHeight="1" x14ac:dyDescent="0.2">
      <c r="A268" s="62" t="s">
        <v>1634</v>
      </c>
      <c r="B268" s="63" t="s">
        <v>1629</v>
      </c>
      <c r="C268" s="64" t="s">
        <v>516</v>
      </c>
      <c r="D268" s="65" t="s">
        <v>516</v>
      </c>
      <c r="E268" s="66" t="str">
        <f t="shared" si="1"/>
        <v>Match</v>
      </c>
      <c r="F268" s="67"/>
      <c r="G268" s="67"/>
    </row>
    <row r="269" spans="1:7" ht="14.25" customHeight="1" x14ac:dyDescent="0.2">
      <c r="A269" s="62" t="s">
        <v>1638</v>
      </c>
      <c r="B269" s="63" t="s">
        <v>1635</v>
      </c>
      <c r="C269" s="64">
        <v>6</v>
      </c>
      <c r="D269" s="65" t="s">
        <v>1127</v>
      </c>
      <c r="E269" s="66" t="str">
        <f t="shared" si="1"/>
        <v>No Match</v>
      </c>
      <c r="F269" s="67" t="s">
        <v>1127</v>
      </c>
      <c r="G269" s="67"/>
    </row>
    <row r="270" spans="1:7" ht="14.25" customHeight="1" x14ac:dyDescent="0.2">
      <c r="A270" s="62" t="s">
        <v>1647</v>
      </c>
      <c r="B270" s="63" t="s">
        <v>1639</v>
      </c>
      <c r="C270" s="64" t="s">
        <v>1640</v>
      </c>
      <c r="D270" s="65" t="s">
        <v>4629</v>
      </c>
      <c r="E270" s="66" t="str">
        <f t="shared" si="1"/>
        <v>No Match</v>
      </c>
      <c r="F270" s="67" t="s">
        <v>5484</v>
      </c>
      <c r="G270" s="67"/>
    </row>
    <row r="271" spans="1:7" ht="14.25" customHeight="1" x14ac:dyDescent="0.2">
      <c r="A271" s="62" t="s">
        <v>1653</v>
      </c>
      <c r="B271" s="63" t="s">
        <v>1648</v>
      </c>
      <c r="C271" s="64" t="s">
        <v>849</v>
      </c>
      <c r="D271" s="65" t="s">
        <v>849</v>
      </c>
      <c r="E271" s="66" t="str">
        <f t="shared" si="1"/>
        <v>Match</v>
      </c>
      <c r="F271" s="67"/>
      <c r="G271" s="67"/>
    </row>
    <row r="272" spans="1:7" ht="14.25" customHeight="1" x14ac:dyDescent="0.2">
      <c r="A272" s="62" t="s">
        <v>1656</v>
      </c>
      <c r="B272" s="63" t="s">
        <v>1654</v>
      </c>
      <c r="C272" s="64">
        <v>-999</v>
      </c>
      <c r="D272" s="65">
        <v>-999</v>
      </c>
      <c r="E272" s="66" t="str">
        <f t="shared" si="1"/>
        <v>Match</v>
      </c>
      <c r="F272" s="67"/>
      <c r="G272" s="67"/>
    </row>
    <row r="273" spans="1:7" ht="14.25" customHeight="1" x14ac:dyDescent="0.2">
      <c r="A273" s="62" t="s">
        <v>1662</v>
      </c>
      <c r="B273" s="63" t="s">
        <v>1657</v>
      </c>
      <c r="C273" s="64" t="s">
        <v>101</v>
      </c>
      <c r="D273" s="65">
        <v>2</v>
      </c>
      <c r="E273" s="66" t="str">
        <f t="shared" si="1"/>
        <v>No Match</v>
      </c>
      <c r="F273" s="67">
        <v>2</v>
      </c>
      <c r="G273" s="67"/>
    </row>
    <row r="274" spans="1:7" ht="14.25" customHeight="1" x14ac:dyDescent="0.2">
      <c r="A274" s="62" t="s">
        <v>1668</v>
      </c>
      <c r="B274" s="63" t="s">
        <v>1663</v>
      </c>
      <c r="C274" s="64" t="s">
        <v>770</v>
      </c>
      <c r="D274" s="65">
        <v>3</v>
      </c>
      <c r="E274" s="66" t="str">
        <f t="shared" si="1"/>
        <v>No Match</v>
      </c>
      <c r="F274" s="67" t="s">
        <v>5438</v>
      </c>
      <c r="G274" s="67"/>
    </row>
    <row r="275" spans="1:7" ht="14.25" customHeight="1" x14ac:dyDescent="0.2">
      <c r="A275" s="62" t="s">
        <v>1669</v>
      </c>
      <c r="B275" s="63" t="s">
        <v>54</v>
      </c>
      <c r="C275" s="64">
        <v>-99</v>
      </c>
      <c r="D275" s="65">
        <v>-99</v>
      </c>
      <c r="E275" s="66" t="str">
        <f t="shared" si="1"/>
        <v>Match</v>
      </c>
      <c r="F275" s="67"/>
      <c r="G275" s="67"/>
    </row>
    <row r="276" spans="1:7" ht="14.25" customHeight="1" x14ac:dyDescent="0.2">
      <c r="A276" s="62" t="s">
        <v>1679</v>
      </c>
      <c r="B276" s="63" t="s">
        <v>1670</v>
      </c>
      <c r="C276" s="64" t="s">
        <v>1671</v>
      </c>
      <c r="D276" s="65" t="s">
        <v>5485</v>
      </c>
      <c r="E276" s="66" t="str">
        <f t="shared" si="1"/>
        <v>No Match</v>
      </c>
      <c r="F276" s="67" t="s">
        <v>5486</v>
      </c>
      <c r="G276" s="67"/>
    </row>
    <row r="277" spans="1:7" ht="14.25" customHeight="1" x14ac:dyDescent="0.2">
      <c r="A277" s="62" t="s">
        <v>1680</v>
      </c>
      <c r="B277" s="63" t="s">
        <v>54</v>
      </c>
      <c r="C277" s="64">
        <v>-99</v>
      </c>
      <c r="D277" s="65">
        <v>-99</v>
      </c>
      <c r="E277" s="66" t="str">
        <f t="shared" si="1"/>
        <v>Match</v>
      </c>
      <c r="F277" s="67"/>
      <c r="G277" s="67"/>
    </row>
    <row r="278" spans="1:7" ht="14.25" customHeight="1" x14ac:dyDescent="0.2">
      <c r="A278" s="62" t="s">
        <v>1687</v>
      </c>
      <c r="B278" s="63" t="s">
        <v>1681</v>
      </c>
      <c r="C278" s="64" t="s">
        <v>1682</v>
      </c>
      <c r="D278" s="65" t="s">
        <v>421</v>
      </c>
      <c r="E278" s="66" t="str">
        <f t="shared" si="1"/>
        <v>No Match</v>
      </c>
      <c r="F278" s="67" t="s">
        <v>421</v>
      </c>
      <c r="G278" s="67"/>
    </row>
    <row r="279" spans="1:7" ht="14.25" customHeight="1" x14ac:dyDescent="0.2">
      <c r="A279" s="62" t="s">
        <v>1694</v>
      </c>
      <c r="B279" s="63" t="s">
        <v>5487</v>
      </c>
      <c r="C279" s="64" t="s">
        <v>1689</v>
      </c>
      <c r="D279" s="65" t="s">
        <v>881</v>
      </c>
      <c r="E279" s="66" t="str">
        <f t="shared" si="1"/>
        <v>No Match</v>
      </c>
      <c r="F279" s="67" t="s">
        <v>787</v>
      </c>
      <c r="G279" s="67"/>
    </row>
    <row r="280" spans="1:7" ht="14.25" customHeight="1" x14ac:dyDescent="0.2">
      <c r="A280" s="62" t="s">
        <v>1699</v>
      </c>
      <c r="B280" s="63" t="s">
        <v>1695</v>
      </c>
      <c r="C280" s="64">
        <v>6</v>
      </c>
      <c r="D280" s="65">
        <v>6</v>
      </c>
      <c r="E280" s="66" t="str">
        <f t="shared" si="1"/>
        <v>Match</v>
      </c>
      <c r="F280" s="67"/>
      <c r="G280" s="67"/>
    </row>
    <row r="281" spans="1:7" ht="14.25" customHeight="1" x14ac:dyDescent="0.2">
      <c r="A281" s="62" t="s">
        <v>1705</v>
      </c>
      <c r="B281" s="63" t="s">
        <v>242</v>
      </c>
      <c r="C281" s="64">
        <v>-999</v>
      </c>
      <c r="D281" s="65">
        <v>-999</v>
      </c>
      <c r="E281" s="66" t="str">
        <f t="shared" si="1"/>
        <v>Match</v>
      </c>
      <c r="F281" s="67"/>
      <c r="G281" s="67"/>
    </row>
    <row r="282" spans="1:7" ht="14.25" customHeight="1" x14ac:dyDescent="0.2">
      <c r="A282" s="62" t="s">
        <v>1706</v>
      </c>
      <c r="B282" s="63"/>
      <c r="C282" s="64">
        <v>-99</v>
      </c>
      <c r="D282" s="65">
        <v>-99</v>
      </c>
      <c r="E282" s="66" t="str">
        <f t="shared" si="1"/>
        <v>Match</v>
      </c>
      <c r="F282" s="67"/>
      <c r="G282" s="67"/>
    </row>
    <row r="283" spans="1:7" ht="14.25" customHeight="1" x14ac:dyDescent="0.2">
      <c r="A283" s="62" t="s">
        <v>1707</v>
      </c>
      <c r="B283" s="63" t="s">
        <v>54</v>
      </c>
      <c r="C283" s="64">
        <v>-99</v>
      </c>
      <c r="D283" s="65">
        <v>-99</v>
      </c>
      <c r="E283" s="66" t="str">
        <f t="shared" si="1"/>
        <v>Match</v>
      </c>
      <c r="F283" s="67"/>
      <c r="G283" s="67"/>
    </row>
    <row r="284" spans="1:7" ht="14.25" customHeight="1" x14ac:dyDescent="0.2">
      <c r="A284" s="62" t="s">
        <v>1713</v>
      </c>
      <c r="B284" s="63" t="s">
        <v>1708</v>
      </c>
      <c r="C284" s="64">
        <v>2</v>
      </c>
      <c r="D284" s="65">
        <v>2</v>
      </c>
      <c r="E284" s="66" t="str">
        <f t="shared" si="1"/>
        <v>Match</v>
      </c>
      <c r="F284" s="67"/>
      <c r="G284" s="67"/>
    </row>
    <row r="285" spans="1:7" ht="14.25" customHeight="1" x14ac:dyDescent="0.2">
      <c r="A285" s="62" t="s">
        <v>1716</v>
      </c>
      <c r="B285" s="63" t="s">
        <v>621</v>
      </c>
      <c r="C285" s="64">
        <v>-999</v>
      </c>
      <c r="D285" s="65">
        <v>-999</v>
      </c>
      <c r="E285" s="66" t="str">
        <f t="shared" si="1"/>
        <v>Match</v>
      </c>
      <c r="F285" s="67"/>
      <c r="G285" s="67"/>
    </row>
    <row r="286" spans="1:7" ht="14.25" customHeight="1" x14ac:dyDescent="0.2">
      <c r="A286" s="62" t="s">
        <v>1723</v>
      </c>
      <c r="B286" s="63" t="s">
        <v>1717</v>
      </c>
      <c r="C286" s="64" t="s">
        <v>1718</v>
      </c>
      <c r="D286" s="65" t="s">
        <v>1718</v>
      </c>
      <c r="E286" s="66" t="str">
        <f t="shared" si="1"/>
        <v>Match</v>
      </c>
      <c r="F286" s="67"/>
      <c r="G286" s="67"/>
    </row>
    <row r="287" spans="1:7" ht="14.25" customHeight="1" x14ac:dyDescent="0.2">
      <c r="A287" s="62" t="s">
        <v>1724</v>
      </c>
      <c r="B287" s="63" t="s">
        <v>54</v>
      </c>
      <c r="C287" s="64">
        <v>-99</v>
      </c>
      <c r="D287" s="65">
        <v>-99</v>
      </c>
      <c r="E287" s="66" t="str">
        <f t="shared" si="1"/>
        <v>Match</v>
      </c>
      <c r="F287" s="67"/>
      <c r="G287" s="67"/>
    </row>
    <row r="288" spans="1:7" ht="14.25" customHeight="1" x14ac:dyDescent="0.2">
      <c r="A288" s="62" t="s">
        <v>1725</v>
      </c>
      <c r="B288" s="63"/>
      <c r="C288" s="64">
        <v>-99</v>
      </c>
      <c r="D288" s="65">
        <v>-99</v>
      </c>
      <c r="E288" s="66" t="str">
        <f t="shared" si="1"/>
        <v>Match</v>
      </c>
      <c r="F288" s="67"/>
      <c r="G288" s="67"/>
    </row>
    <row r="289" spans="1:7" ht="14.25" customHeight="1" x14ac:dyDescent="0.2">
      <c r="A289" s="62" t="s">
        <v>1731</v>
      </c>
      <c r="B289" s="63" t="s">
        <v>54</v>
      </c>
      <c r="C289" s="64">
        <v>-99</v>
      </c>
      <c r="D289" s="65">
        <v>-99</v>
      </c>
      <c r="E289" s="66" t="str">
        <f t="shared" si="1"/>
        <v>Match</v>
      </c>
      <c r="F289" s="67"/>
      <c r="G289" s="67"/>
    </row>
    <row r="290" spans="1:7" ht="14.25" customHeight="1" x14ac:dyDescent="0.2">
      <c r="A290" s="62" t="s">
        <v>1735</v>
      </c>
      <c r="B290" s="63" t="s">
        <v>1732</v>
      </c>
      <c r="C290" s="64">
        <v>1</v>
      </c>
      <c r="D290" s="65" t="s">
        <v>125</v>
      </c>
      <c r="E290" s="66" t="str">
        <f t="shared" si="1"/>
        <v>No Match</v>
      </c>
      <c r="F290" s="67" t="s">
        <v>5488</v>
      </c>
      <c r="G290" s="67"/>
    </row>
    <row r="291" spans="1:7" ht="14.25" customHeight="1" x14ac:dyDescent="0.2">
      <c r="A291" s="62" t="s">
        <v>1736</v>
      </c>
      <c r="B291" s="63" t="s">
        <v>1522</v>
      </c>
      <c r="C291" s="64">
        <v>-999</v>
      </c>
      <c r="D291" s="65">
        <v>-999</v>
      </c>
      <c r="E291" s="66" t="str">
        <f t="shared" si="1"/>
        <v>Match</v>
      </c>
      <c r="F291" s="67"/>
      <c r="G291" s="67"/>
    </row>
    <row r="292" spans="1:7" ht="14.25" customHeight="1" x14ac:dyDescent="0.2">
      <c r="A292" s="62" t="s">
        <v>1743</v>
      </c>
      <c r="B292" s="63" t="s">
        <v>1737</v>
      </c>
      <c r="C292" s="64" t="s">
        <v>516</v>
      </c>
      <c r="D292" s="65" t="s">
        <v>887</v>
      </c>
      <c r="E292" s="66" t="str">
        <f t="shared" si="1"/>
        <v>No Match</v>
      </c>
      <c r="F292" s="67" t="s">
        <v>887</v>
      </c>
      <c r="G292" s="67"/>
    </row>
    <row r="293" spans="1:7" ht="14.25" customHeight="1" x14ac:dyDescent="0.2">
      <c r="A293" s="62" t="s">
        <v>1748</v>
      </c>
      <c r="B293" s="63" t="s">
        <v>1744</v>
      </c>
      <c r="C293" s="64">
        <v>2</v>
      </c>
      <c r="D293" s="65">
        <v>2</v>
      </c>
      <c r="E293" s="66" t="str">
        <f t="shared" si="1"/>
        <v>Match</v>
      </c>
      <c r="F293" s="67"/>
      <c r="G293" s="67"/>
    </row>
    <row r="294" spans="1:7" ht="14.25" customHeight="1" x14ac:dyDescent="0.2">
      <c r="A294" s="62" t="s">
        <v>1753</v>
      </c>
      <c r="B294" s="63" t="s">
        <v>123</v>
      </c>
      <c r="C294" s="64">
        <v>-999</v>
      </c>
      <c r="D294" s="65">
        <v>-999</v>
      </c>
      <c r="E294" s="66" t="str">
        <f t="shared" si="1"/>
        <v>Match</v>
      </c>
      <c r="F294" s="67"/>
      <c r="G294" s="67"/>
    </row>
    <row r="295" spans="1:7" ht="14.25" customHeight="1" x14ac:dyDescent="0.2">
      <c r="A295" s="62" t="s">
        <v>1759</v>
      </c>
      <c r="B295" s="63" t="s">
        <v>1754</v>
      </c>
      <c r="C295" s="64">
        <v>-999</v>
      </c>
      <c r="D295" s="65">
        <v>-999</v>
      </c>
      <c r="E295" s="66" t="str">
        <f t="shared" si="1"/>
        <v>Match</v>
      </c>
      <c r="F295" s="67"/>
      <c r="G295" s="67"/>
    </row>
    <row r="296" spans="1:7" ht="14.25" customHeight="1" x14ac:dyDescent="0.2">
      <c r="A296" s="62" t="s">
        <v>1760</v>
      </c>
      <c r="B296" s="63" t="s">
        <v>54</v>
      </c>
      <c r="C296" s="64">
        <v>-99</v>
      </c>
      <c r="D296" s="65">
        <v>-99</v>
      </c>
      <c r="E296" s="66" t="str">
        <f t="shared" si="1"/>
        <v>Match</v>
      </c>
      <c r="F296" s="67"/>
      <c r="G296" s="67"/>
    </row>
    <row r="297" spans="1:7" ht="14.25" customHeight="1" x14ac:dyDescent="0.2">
      <c r="A297" s="62" t="s">
        <v>1766</v>
      </c>
      <c r="B297" s="63" t="s">
        <v>54</v>
      </c>
      <c r="C297" s="64">
        <v>-99</v>
      </c>
      <c r="D297" s="65">
        <v>-99</v>
      </c>
      <c r="E297" s="66" t="str">
        <f t="shared" si="1"/>
        <v>Match</v>
      </c>
      <c r="F297" s="67"/>
      <c r="G297" s="67"/>
    </row>
    <row r="298" spans="1:7" ht="14.25" customHeight="1" x14ac:dyDescent="0.2">
      <c r="A298" s="62" t="s">
        <v>1773</v>
      </c>
      <c r="B298" s="63" t="s">
        <v>1767</v>
      </c>
      <c r="C298" s="64" t="s">
        <v>1768</v>
      </c>
      <c r="D298" s="65" t="s">
        <v>2669</v>
      </c>
      <c r="E298" s="66" t="str">
        <f t="shared" si="1"/>
        <v>No Match</v>
      </c>
      <c r="F298" s="67" t="s">
        <v>881</v>
      </c>
      <c r="G298" s="67"/>
    </row>
    <row r="299" spans="1:7" ht="14.25" customHeight="1" x14ac:dyDescent="0.2">
      <c r="A299" s="62" t="s">
        <v>1782</v>
      </c>
      <c r="B299" s="63" t="s">
        <v>1774</v>
      </c>
      <c r="C299" s="64">
        <v>3</v>
      </c>
      <c r="D299" s="65">
        <v>3</v>
      </c>
      <c r="E299" s="66" t="str">
        <f t="shared" si="1"/>
        <v>Match</v>
      </c>
      <c r="F299" s="67"/>
      <c r="G299" s="67"/>
    </row>
    <row r="300" spans="1:7" ht="14.25" customHeight="1" x14ac:dyDescent="0.2">
      <c r="A300" s="62" t="s">
        <v>1789</v>
      </c>
      <c r="B300" s="63" t="s">
        <v>5489</v>
      </c>
      <c r="C300" s="64" t="s">
        <v>1784</v>
      </c>
      <c r="D300" s="65" t="s">
        <v>2669</v>
      </c>
      <c r="E300" s="66" t="str">
        <f t="shared" si="1"/>
        <v>No Match</v>
      </c>
      <c r="F300" s="67" t="s">
        <v>5490</v>
      </c>
      <c r="G300" s="67"/>
    </row>
    <row r="301" spans="1:7" ht="14.25" customHeight="1" x14ac:dyDescent="0.2">
      <c r="A301" s="62" t="s">
        <v>1795</v>
      </c>
      <c r="B301" s="63" t="s">
        <v>5491</v>
      </c>
      <c r="C301" s="64" t="s">
        <v>509</v>
      </c>
      <c r="D301" s="65" t="s">
        <v>633</v>
      </c>
      <c r="E301" s="66" t="str">
        <f t="shared" si="1"/>
        <v>No Match</v>
      </c>
      <c r="F301" s="67" t="s">
        <v>5452</v>
      </c>
      <c r="G301" s="67"/>
    </row>
    <row r="302" spans="1:7" ht="14.25" customHeight="1" x14ac:dyDescent="0.2">
      <c r="A302" s="62" t="s">
        <v>1801</v>
      </c>
      <c r="B302" s="63" t="s">
        <v>1796</v>
      </c>
      <c r="C302" s="64" t="s">
        <v>125</v>
      </c>
      <c r="D302" s="65" t="s">
        <v>101</v>
      </c>
      <c r="E302" s="66" t="str">
        <f t="shared" si="1"/>
        <v>No Match</v>
      </c>
      <c r="F302" s="67" t="s">
        <v>101</v>
      </c>
      <c r="G302" s="67"/>
    </row>
    <row r="303" spans="1:7" ht="14.25" customHeight="1" x14ac:dyDescent="0.2">
      <c r="A303" s="62" t="s">
        <v>1805</v>
      </c>
      <c r="B303" s="63" t="s">
        <v>185</v>
      </c>
      <c r="C303" s="64">
        <v>-999</v>
      </c>
      <c r="D303" s="65">
        <v>-999</v>
      </c>
      <c r="E303" s="66" t="str">
        <f t="shared" si="1"/>
        <v>Match</v>
      </c>
      <c r="F303" s="67"/>
      <c r="G303" s="67"/>
    </row>
    <row r="304" spans="1:7" ht="14.25" customHeight="1" x14ac:dyDescent="0.2">
      <c r="A304" s="62" t="s">
        <v>1817</v>
      </c>
      <c r="B304" s="63" t="s">
        <v>1806</v>
      </c>
      <c r="C304" s="64" t="s">
        <v>1807</v>
      </c>
      <c r="D304" s="65" t="s">
        <v>1807</v>
      </c>
      <c r="E304" s="66" t="str">
        <f t="shared" si="1"/>
        <v>Match</v>
      </c>
      <c r="F304" s="67"/>
      <c r="G304" s="67"/>
    </row>
    <row r="305" spans="1:7" ht="14.25" customHeight="1" x14ac:dyDescent="0.2">
      <c r="A305" s="62" t="s">
        <v>1826</v>
      </c>
      <c r="B305" s="63" t="s">
        <v>1818</v>
      </c>
      <c r="C305" s="64">
        <v>2</v>
      </c>
      <c r="D305" s="65">
        <v>2</v>
      </c>
      <c r="E305" s="66" t="str">
        <f t="shared" si="1"/>
        <v>Match</v>
      </c>
      <c r="F305" s="67"/>
      <c r="G305" s="67"/>
    </row>
    <row r="306" spans="1:7" ht="14.25" customHeight="1" x14ac:dyDescent="0.2">
      <c r="A306" s="62" t="s">
        <v>1831</v>
      </c>
      <c r="B306" s="63" t="s">
        <v>54</v>
      </c>
      <c r="C306" s="64">
        <v>-99</v>
      </c>
      <c r="D306" s="65">
        <v>-99</v>
      </c>
      <c r="E306" s="66" t="str">
        <f t="shared" si="1"/>
        <v>Match</v>
      </c>
      <c r="F306" s="67"/>
      <c r="G306" s="67"/>
    </row>
    <row r="307" spans="1:7" ht="14.25" customHeight="1" x14ac:dyDescent="0.2">
      <c r="A307" s="62" t="s">
        <v>1838</v>
      </c>
      <c r="B307" s="63" t="s">
        <v>1832</v>
      </c>
      <c r="C307" s="64" t="s">
        <v>166</v>
      </c>
      <c r="D307" s="65" t="s">
        <v>5492</v>
      </c>
      <c r="E307" s="66" t="str">
        <f t="shared" si="1"/>
        <v>No Match</v>
      </c>
      <c r="F307" s="67" t="s">
        <v>5492</v>
      </c>
      <c r="G307" s="67"/>
    </row>
    <row r="308" spans="1:7" ht="14.25" customHeight="1" x14ac:dyDescent="0.2">
      <c r="A308" s="62" t="s">
        <v>1847</v>
      </c>
      <c r="B308" s="63" t="s">
        <v>1839</v>
      </c>
      <c r="C308" s="64" t="s">
        <v>1840</v>
      </c>
      <c r="D308" s="65" t="s">
        <v>5493</v>
      </c>
      <c r="E308" s="66" t="str">
        <f t="shared" si="1"/>
        <v>No Match</v>
      </c>
      <c r="F308" s="67" t="s">
        <v>821</v>
      </c>
      <c r="G308" s="67"/>
    </row>
    <row r="309" spans="1:7" ht="14.25" customHeight="1" x14ac:dyDescent="0.2">
      <c r="A309" s="62" t="s">
        <v>1853</v>
      </c>
      <c r="B309" s="63" t="s">
        <v>1848</v>
      </c>
      <c r="C309" s="64">
        <v>2</v>
      </c>
      <c r="D309" s="65">
        <v>2</v>
      </c>
      <c r="E309" s="66" t="str">
        <f t="shared" si="1"/>
        <v>Match</v>
      </c>
      <c r="F309" s="67"/>
      <c r="G309" s="67"/>
    </row>
    <row r="310" spans="1:7" ht="14.25" customHeight="1" x14ac:dyDescent="0.2">
      <c r="A310" s="62" t="s">
        <v>1859</v>
      </c>
      <c r="B310" s="63" t="s">
        <v>585</v>
      </c>
      <c r="C310" s="64">
        <v>-99</v>
      </c>
      <c r="D310" s="65">
        <v>-99</v>
      </c>
      <c r="E310" s="66" t="str">
        <f t="shared" si="1"/>
        <v>Match</v>
      </c>
      <c r="F310" s="67"/>
      <c r="G310" s="67"/>
    </row>
    <row r="311" spans="1:7" ht="14.25" customHeight="1" x14ac:dyDescent="0.2">
      <c r="A311" s="62" t="s">
        <v>1860</v>
      </c>
      <c r="B311" s="63"/>
      <c r="C311" s="64">
        <v>-99</v>
      </c>
      <c r="D311" s="65">
        <v>-99</v>
      </c>
      <c r="E311" s="66" t="str">
        <f t="shared" si="1"/>
        <v>Match</v>
      </c>
      <c r="F311" s="67"/>
      <c r="G311" s="67"/>
    </row>
    <row r="312" spans="1:7" ht="14.25" customHeight="1" x14ac:dyDescent="0.2">
      <c r="A312" s="62" t="s">
        <v>1865</v>
      </c>
      <c r="B312" s="63" t="s">
        <v>1861</v>
      </c>
      <c r="C312" s="64">
        <v>6</v>
      </c>
      <c r="D312" s="65">
        <v>6</v>
      </c>
      <c r="E312" s="66" t="str">
        <f t="shared" si="1"/>
        <v>Match</v>
      </c>
      <c r="F312" s="67"/>
      <c r="G312" s="67"/>
    </row>
    <row r="313" spans="1:7" ht="14.25" customHeight="1" x14ac:dyDescent="0.2">
      <c r="A313" s="62" t="s">
        <v>1875</v>
      </c>
      <c r="B313" s="63" t="s">
        <v>1866</v>
      </c>
      <c r="C313" s="64" t="s">
        <v>1867</v>
      </c>
      <c r="D313" s="65" t="s">
        <v>231</v>
      </c>
      <c r="E313" s="66" t="str">
        <f t="shared" si="1"/>
        <v>No Match</v>
      </c>
      <c r="F313" s="67" t="s">
        <v>5494</v>
      </c>
      <c r="G313" s="67"/>
    </row>
    <row r="314" spans="1:7" ht="14.25" customHeight="1" x14ac:dyDescent="0.2">
      <c r="A314" s="62" t="s">
        <v>1877</v>
      </c>
      <c r="B314" s="63" t="s">
        <v>54</v>
      </c>
      <c r="C314" s="64">
        <v>-99</v>
      </c>
      <c r="D314" s="65">
        <v>-99</v>
      </c>
      <c r="E314" s="66" t="str">
        <f t="shared" si="1"/>
        <v>Match</v>
      </c>
      <c r="F314" s="67"/>
      <c r="G314" s="67"/>
    </row>
    <row r="315" spans="1:7" ht="14.25" customHeight="1" x14ac:dyDescent="0.2">
      <c r="A315" s="62" t="s">
        <v>1884</v>
      </c>
      <c r="B315" s="63" t="s">
        <v>1878</v>
      </c>
      <c r="C315" s="64">
        <v>8</v>
      </c>
      <c r="D315" s="65">
        <v>8</v>
      </c>
      <c r="E315" s="66" t="str">
        <f t="shared" si="1"/>
        <v>Match</v>
      </c>
      <c r="F315" s="67"/>
      <c r="G315" s="67"/>
    </row>
    <row r="316" spans="1:7" ht="14.25" customHeight="1" x14ac:dyDescent="0.2">
      <c r="A316" s="62" t="s">
        <v>1889</v>
      </c>
      <c r="B316" s="63" t="s">
        <v>5495</v>
      </c>
      <c r="C316" s="64">
        <v>-999</v>
      </c>
      <c r="D316" s="65">
        <v>-999</v>
      </c>
      <c r="E316" s="66" t="str">
        <f t="shared" si="1"/>
        <v>Match</v>
      </c>
      <c r="F316" s="67"/>
      <c r="G316" s="67"/>
    </row>
    <row r="317" spans="1:7" ht="14.25" customHeight="1" x14ac:dyDescent="0.2">
      <c r="A317" s="62" t="s">
        <v>1896</v>
      </c>
      <c r="B317" s="63" t="s">
        <v>5496</v>
      </c>
      <c r="C317" s="64" t="s">
        <v>1891</v>
      </c>
      <c r="D317" s="65" t="s">
        <v>5497</v>
      </c>
      <c r="E317" s="66" t="str">
        <f t="shared" si="1"/>
        <v>No Match</v>
      </c>
      <c r="F317" s="67" t="s">
        <v>969</v>
      </c>
      <c r="G317" s="67"/>
    </row>
    <row r="318" spans="1:7" ht="14.25" customHeight="1" x14ac:dyDescent="0.2">
      <c r="A318" s="62" t="s">
        <v>1901</v>
      </c>
      <c r="B318" s="63" t="s">
        <v>1897</v>
      </c>
      <c r="C318" s="64">
        <v>3</v>
      </c>
      <c r="D318" s="65">
        <v>3</v>
      </c>
      <c r="E318" s="66" t="str">
        <f t="shared" si="1"/>
        <v>Match</v>
      </c>
      <c r="F318" s="67"/>
      <c r="G318" s="67"/>
    </row>
    <row r="319" spans="1:7" ht="14.25" customHeight="1" x14ac:dyDescent="0.2">
      <c r="A319" s="62" t="s">
        <v>1907</v>
      </c>
      <c r="B319" s="63" t="s">
        <v>1902</v>
      </c>
      <c r="C319" s="64">
        <v>-999</v>
      </c>
      <c r="D319" s="65">
        <v>-999</v>
      </c>
      <c r="E319" s="66" t="str">
        <f t="shared" si="1"/>
        <v>Match</v>
      </c>
      <c r="F319" s="67"/>
      <c r="G319" s="67"/>
    </row>
    <row r="320" spans="1:7" ht="14.25" customHeight="1" x14ac:dyDescent="0.2">
      <c r="A320" s="62" t="s">
        <v>1912</v>
      </c>
      <c r="B320" s="63" t="s">
        <v>1908</v>
      </c>
      <c r="C320" s="64" t="s">
        <v>299</v>
      </c>
      <c r="D320" s="65" t="s">
        <v>179</v>
      </c>
      <c r="E320" s="66" t="str">
        <f t="shared" si="1"/>
        <v>No Match</v>
      </c>
      <c r="F320" s="67" t="s">
        <v>264</v>
      </c>
      <c r="G320" s="67"/>
    </row>
    <row r="321" spans="1:7" ht="14.25" customHeight="1" x14ac:dyDescent="0.2">
      <c r="A321" s="62" t="s">
        <v>1918</v>
      </c>
      <c r="B321" s="63" t="s">
        <v>1913</v>
      </c>
      <c r="C321" s="64" t="s">
        <v>173</v>
      </c>
      <c r="D321" s="65" t="s">
        <v>173</v>
      </c>
      <c r="E321" s="66" t="str">
        <f t="shared" si="1"/>
        <v>Match</v>
      </c>
      <c r="F321" s="67"/>
      <c r="G321" s="67"/>
    </row>
    <row r="322" spans="1:7" ht="14.25" customHeight="1" x14ac:dyDescent="0.2">
      <c r="A322" s="62" t="s">
        <v>1925</v>
      </c>
      <c r="B322" s="63" t="s">
        <v>1919</v>
      </c>
      <c r="C322" s="64" t="s">
        <v>426</v>
      </c>
      <c r="D322" s="65" t="s">
        <v>1248</v>
      </c>
      <c r="E322" s="66" t="str">
        <f t="shared" si="1"/>
        <v>No Match</v>
      </c>
      <c r="F322" s="67" t="s">
        <v>125</v>
      </c>
      <c r="G322" s="67"/>
    </row>
    <row r="323" spans="1:7" ht="14.25" customHeight="1" x14ac:dyDescent="0.2">
      <c r="A323" s="62" t="s">
        <v>1930</v>
      </c>
      <c r="B323" s="63" t="s">
        <v>1926</v>
      </c>
      <c r="C323" s="64" t="s">
        <v>387</v>
      </c>
      <c r="D323" s="65" t="s">
        <v>387</v>
      </c>
      <c r="E323" s="66" t="str">
        <f t="shared" si="1"/>
        <v>Match</v>
      </c>
      <c r="F323" s="67"/>
      <c r="G323" s="67"/>
    </row>
    <row r="324" spans="1:7" ht="14.25" customHeight="1" x14ac:dyDescent="0.2">
      <c r="A324" s="62" t="s">
        <v>1937</v>
      </c>
      <c r="B324" s="63" t="s">
        <v>1931</v>
      </c>
      <c r="C324" s="64">
        <v>6</v>
      </c>
      <c r="D324" s="65" t="s">
        <v>5426</v>
      </c>
      <c r="E324" s="66" t="str">
        <f t="shared" si="1"/>
        <v>No Match</v>
      </c>
      <c r="F324" s="67">
        <v>6</v>
      </c>
      <c r="G324" s="67"/>
    </row>
    <row r="325" spans="1:7" ht="14.25" customHeight="1" x14ac:dyDescent="0.2">
      <c r="A325" s="62" t="s">
        <v>1941</v>
      </c>
      <c r="B325" s="63" t="s">
        <v>284</v>
      </c>
      <c r="C325" s="64">
        <v>-999</v>
      </c>
      <c r="D325" s="65">
        <v>-999</v>
      </c>
      <c r="E325" s="66" t="str">
        <f t="shared" si="1"/>
        <v>Match</v>
      </c>
      <c r="F325" s="67"/>
      <c r="G325" s="67"/>
    </row>
    <row r="326" spans="1:7" ht="14.25" customHeight="1" x14ac:dyDescent="0.2">
      <c r="A326" s="62" t="s">
        <v>1942</v>
      </c>
      <c r="B326" s="63" t="s">
        <v>54</v>
      </c>
      <c r="C326" s="64">
        <v>-99</v>
      </c>
      <c r="D326" s="65">
        <v>-99</v>
      </c>
      <c r="E326" s="66" t="str">
        <f t="shared" si="1"/>
        <v>Match</v>
      </c>
      <c r="F326" s="67"/>
      <c r="G326" s="67"/>
    </row>
    <row r="327" spans="1:7" ht="14.25" customHeight="1" x14ac:dyDescent="0.2">
      <c r="A327" s="62" t="s">
        <v>1949</v>
      </c>
      <c r="B327" s="63" t="s">
        <v>1943</v>
      </c>
      <c r="C327" s="64">
        <v>-999</v>
      </c>
      <c r="D327" s="65">
        <v>-999</v>
      </c>
      <c r="E327" s="66" t="str">
        <f t="shared" si="1"/>
        <v>Match</v>
      </c>
      <c r="F327" s="67"/>
      <c r="G327" s="67"/>
    </row>
    <row r="328" spans="1:7" ht="14.25" customHeight="1" x14ac:dyDescent="0.2">
      <c r="A328" s="62" t="s">
        <v>1955</v>
      </c>
      <c r="B328" s="63" t="s">
        <v>284</v>
      </c>
      <c r="C328" s="64">
        <v>-99</v>
      </c>
      <c r="D328" s="65">
        <v>-99</v>
      </c>
      <c r="E328" s="66" t="str">
        <f t="shared" si="1"/>
        <v>Match</v>
      </c>
      <c r="F328" s="67"/>
      <c r="G328" s="67"/>
    </row>
    <row r="329" spans="1:7" ht="14.25" customHeight="1" x14ac:dyDescent="0.2">
      <c r="A329" s="62" t="s">
        <v>1959</v>
      </c>
      <c r="B329" s="63" t="s">
        <v>123</v>
      </c>
      <c r="C329" s="64">
        <v>-999</v>
      </c>
      <c r="D329" s="65">
        <v>-999</v>
      </c>
      <c r="E329" s="66" t="str">
        <f t="shared" si="1"/>
        <v>Match</v>
      </c>
      <c r="F329" s="67"/>
      <c r="G329" s="67"/>
    </row>
    <row r="330" spans="1:7" ht="14.25" customHeight="1" x14ac:dyDescent="0.2">
      <c r="A330" s="62" t="s">
        <v>1967</v>
      </c>
      <c r="B330" s="63" t="s">
        <v>1960</v>
      </c>
      <c r="C330" s="64" t="s">
        <v>516</v>
      </c>
      <c r="D330" s="65" t="s">
        <v>516</v>
      </c>
      <c r="E330" s="66" t="str">
        <f t="shared" si="1"/>
        <v>Match</v>
      </c>
      <c r="F330" s="67"/>
      <c r="G330" s="67"/>
    </row>
    <row r="331" spans="1:7" ht="14.25" customHeight="1" x14ac:dyDescent="0.2">
      <c r="A331" s="62" t="s">
        <v>1973</v>
      </c>
      <c r="B331" s="63" t="s">
        <v>1968</v>
      </c>
      <c r="C331" s="64">
        <v>6</v>
      </c>
      <c r="D331" s="65">
        <v>6</v>
      </c>
      <c r="E331" s="66" t="str">
        <f t="shared" si="1"/>
        <v>Match</v>
      </c>
      <c r="F331" s="67"/>
      <c r="G331" s="67"/>
    </row>
    <row r="332" spans="1:7" ht="14.25" customHeight="1" x14ac:dyDescent="0.2">
      <c r="A332" s="62" t="s">
        <v>1981</v>
      </c>
      <c r="B332" s="63" t="s">
        <v>1974</v>
      </c>
      <c r="C332" s="64" t="s">
        <v>1975</v>
      </c>
      <c r="D332" s="65" t="s">
        <v>1975</v>
      </c>
      <c r="E332" s="66" t="str">
        <f t="shared" si="1"/>
        <v>Match</v>
      </c>
      <c r="F332" s="67"/>
      <c r="G332" s="67"/>
    </row>
    <row r="333" spans="1:7" ht="14.25" customHeight="1" x14ac:dyDescent="0.2">
      <c r="A333" s="62" t="s">
        <v>1985</v>
      </c>
      <c r="B333" s="63" t="s">
        <v>54</v>
      </c>
      <c r="C333" s="64">
        <v>-99</v>
      </c>
      <c r="D333" s="65">
        <v>-99</v>
      </c>
      <c r="E333" s="66" t="str">
        <f t="shared" si="1"/>
        <v>Match</v>
      </c>
      <c r="F333" s="67"/>
      <c r="G333" s="67"/>
    </row>
    <row r="334" spans="1:7" ht="14.25" customHeight="1" x14ac:dyDescent="0.2">
      <c r="A334" s="62" t="s">
        <v>1990</v>
      </c>
      <c r="B334" s="63" t="s">
        <v>1986</v>
      </c>
      <c r="C334" s="64" t="s">
        <v>770</v>
      </c>
      <c r="D334" s="65" t="s">
        <v>770</v>
      </c>
      <c r="E334" s="66" t="str">
        <f t="shared" si="1"/>
        <v>Match</v>
      </c>
      <c r="F334" s="67"/>
      <c r="G334" s="67"/>
    </row>
    <row r="335" spans="1:7" ht="14.25" customHeight="1" x14ac:dyDescent="0.2">
      <c r="A335" s="62" t="s">
        <v>1996</v>
      </c>
      <c r="B335" s="63" t="s">
        <v>5498</v>
      </c>
      <c r="C335" s="64" t="s">
        <v>493</v>
      </c>
      <c r="D335" s="65" t="s">
        <v>493</v>
      </c>
      <c r="E335" s="66" t="str">
        <f t="shared" si="1"/>
        <v>Match</v>
      </c>
      <c r="F335" s="67"/>
      <c r="G335" s="67"/>
    </row>
    <row r="336" spans="1:7" ht="14.25" customHeight="1" x14ac:dyDescent="0.2">
      <c r="A336" s="62" t="s">
        <v>2001</v>
      </c>
      <c r="B336" s="63" t="s">
        <v>1997</v>
      </c>
      <c r="C336" s="64" t="s">
        <v>1319</v>
      </c>
      <c r="D336" s="65" t="s">
        <v>1319</v>
      </c>
      <c r="E336" s="66" t="str">
        <f t="shared" si="1"/>
        <v>Match</v>
      </c>
      <c r="F336" s="67"/>
      <c r="G336" s="67"/>
    </row>
    <row r="337" spans="1:7" ht="14.25" customHeight="1" x14ac:dyDescent="0.2">
      <c r="A337" s="62" t="s">
        <v>2007</v>
      </c>
      <c r="B337" s="63" t="s">
        <v>2002</v>
      </c>
      <c r="C337" s="64">
        <v>6</v>
      </c>
      <c r="D337" s="65" t="s">
        <v>199</v>
      </c>
      <c r="E337" s="66" t="str">
        <f t="shared" si="1"/>
        <v>No Match</v>
      </c>
      <c r="F337" s="67">
        <v>6</v>
      </c>
      <c r="G337" s="67"/>
    </row>
    <row r="338" spans="1:7" ht="14.25" customHeight="1" x14ac:dyDescent="0.2">
      <c r="A338" s="62" t="s">
        <v>2014</v>
      </c>
      <c r="B338" s="63" t="s">
        <v>2008</v>
      </c>
      <c r="C338" s="64" t="s">
        <v>2009</v>
      </c>
      <c r="D338" s="65" t="s">
        <v>2009</v>
      </c>
      <c r="E338" s="66" t="str">
        <f t="shared" si="1"/>
        <v>Match</v>
      </c>
      <c r="F338" s="67"/>
      <c r="G338" s="67"/>
    </row>
    <row r="339" spans="1:7" ht="14.25" customHeight="1" x14ac:dyDescent="0.2">
      <c r="A339" s="62" t="s">
        <v>2020</v>
      </c>
      <c r="B339" s="63" t="s">
        <v>2015</v>
      </c>
      <c r="C339" s="64">
        <v>-999</v>
      </c>
      <c r="D339" s="65">
        <v>-999</v>
      </c>
      <c r="E339" s="66" t="str">
        <f t="shared" si="1"/>
        <v>Match</v>
      </c>
      <c r="F339" s="67"/>
      <c r="G339" s="67"/>
    </row>
    <row r="340" spans="1:7" ht="14.25" customHeight="1" x14ac:dyDescent="0.2">
      <c r="A340" s="62" t="s">
        <v>2023</v>
      </c>
      <c r="B340" s="63" t="s">
        <v>1943</v>
      </c>
      <c r="C340" s="64">
        <v>-999</v>
      </c>
      <c r="D340" s="65">
        <v>-999</v>
      </c>
      <c r="E340" s="66" t="str">
        <f t="shared" si="1"/>
        <v>Match</v>
      </c>
      <c r="F340" s="67"/>
      <c r="G340" s="67"/>
    </row>
    <row r="341" spans="1:7" ht="14.25" customHeight="1" x14ac:dyDescent="0.2">
      <c r="A341" s="62" t="s">
        <v>2028</v>
      </c>
      <c r="B341" s="63" t="s">
        <v>54</v>
      </c>
      <c r="C341" s="64">
        <v>-99</v>
      </c>
      <c r="D341" s="65">
        <v>-99</v>
      </c>
      <c r="E341" s="66" t="str">
        <f t="shared" si="1"/>
        <v>Match</v>
      </c>
      <c r="F341" s="67"/>
      <c r="G341" s="67"/>
    </row>
    <row r="342" spans="1:7" ht="14.25" customHeight="1" x14ac:dyDescent="0.2">
      <c r="A342" s="62" t="s">
        <v>2035</v>
      </c>
      <c r="B342" s="63" t="s">
        <v>2029</v>
      </c>
      <c r="C342" s="64" t="s">
        <v>509</v>
      </c>
      <c r="D342" s="65" t="s">
        <v>5499</v>
      </c>
      <c r="E342" s="66" t="str">
        <f t="shared" si="1"/>
        <v>No Match</v>
      </c>
      <c r="F342" s="67" t="s">
        <v>5499</v>
      </c>
      <c r="G342" s="67"/>
    </row>
    <row r="343" spans="1:7" ht="14.25" customHeight="1" x14ac:dyDescent="0.2">
      <c r="A343" s="62" t="s">
        <v>2043</v>
      </c>
      <c r="B343" s="63" t="s">
        <v>2036</v>
      </c>
      <c r="C343" s="64" t="s">
        <v>2037</v>
      </c>
      <c r="D343" s="65" t="s">
        <v>2037</v>
      </c>
      <c r="E343" s="66" t="str">
        <f t="shared" si="1"/>
        <v>Match</v>
      </c>
      <c r="F343" s="67"/>
      <c r="G343" s="67"/>
    </row>
    <row r="344" spans="1:7" ht="14.25" customHeight="1" x14ac:dyDescent="0.2">
      <c r="A344" s="62" t="s">
        <v>2050</v>
      </c>
      <c r="B344" s="63" t="s">
        <v>2044</v>
      </c>
      <c r="C344" s="64">
        <v>6</v>
      </c>
      <c r="D344" s="65">
        <v>6</v>
      </c>
      <c r="E344" s="66" t="str">
        <f t="shared" si="1"/>
        <v>Match</v>
      </c>
      <c r="F344" s="67"/>
      <c r="G344" s="67"/>
    </row>
    <row r="345" spans="1:7" ht="14.25" customHeight="1" x14ac:dyDescent="0.2">
      <c r="A345" s="62" t="s">
        <v>2057</v>
      </c>
      <c r="B345" s="63" t="s">
        <v>2051</v>
      </c>
      <c r="C345" s="64">
        <v>2</v>
      </c>
      <c r="D345" s="65">
        <v>2</v>
      </c>
      <c r="E345" s="66" t="str">
        <f t="shared" si="1"/>
        <v>Match</v>
      </c>
      <c r="F345" s="67"/>
      <c r="G345" s="67"/>
    </row>
    <row r="346" spans="1:7" ht="14.25" customHeight="1" x14ac:dyDescent="0.2">
      <c r="A346" s="62" t="s">
        <v>2061</v>
      </c>
      <c r="B346" s="63" t="s">
        <v>2058</v>
      </c>
      <c r="C346" s="64" t="s">
        <v>159</v>
      </c>
      <c r="D346" s="65" t="s">
        <v>159</v>
      </c>
      <c r="E346" s="66" t="str">
        <f t="shared" si="1"/>
        <v>Match</v>
      </c>
      <c r="F346" s="67"/>
      <c r="G346" s="67"/>
    </row>
    <row r="347" spans="1:7" ht="14.25" customHeight="1" x14ac:dyDescent="0.2">
      <c r="A347" s="62" t="s">
        <v>2068</v>
      </c>
      <c r="B347" s="63" t="s">
        <v>2062</v>
      </c>
      <c r="C347" s="64" t="s">
        <v>363</v>
      </c>
      <c r="D347" s="65" t="s">
        <v>363</v>
      </c>
      <c r="E347" s="66" t="str">
        <f t="shared" si="1"/>
        <v>Match</v>
      </c>
      <c r="F347" s="67"/>
      <c r="G347" s="67"/>
    </row>
    <row r="348" spans="1:7" ht="14.25" customHeight="1" x14ac:dyDescent="0.2">
      <c r="A348" s="62" t="s">
        <v>2074</v>
      </c>
      <c r="B348" s="63" t="s">
        <v>2069</v>
      </c>
      <c r="C348" s="64" t="s">
        <v>1091</v>
      </c>
      <c r="D348" s="65" t="s">
        <v>649</v>
      </c>
      <c r="E348" s="66" t="str">
        <f t="shared" si="1"/>
        <v>No Match</v>
      </c>
      <c r="F348" s="67" t="s">
        <v>1127</v>
      </c>
      <c r="G348" s="67"/>
    </row>
    <row r="349" spans="1:7" ht="14.25" customHeight="1" x14ac:dyDescent="0.2">
      <c r="A349" s="62" t="s">
        <v>2082</v>
      </c>
      <c r="B349" s="63" t="s">
        <v>5500</v>
      </c>
      <c r="C349" s="64">
        <v>6</v>
      </c>
      <c r="D349" s="65">
        <v>6</v>
      </c>
      <c r="E349" s="66" t="str">
        <f t="shared" si="1"/>
        <v>Match</v>
      </c>
      <c r="F349" s="67"/>
      <c r="G349" s="67"/>
    </row>
    <row r="350" spans="1:7" ht="14.25" customHeight="1" x14ac:dyDescent="0.2">
      <c r="A350" s="62" t="s">
        <v>2087</v>
      </c>
      <c r="B350" s="63" t="s">
        <v>2083</v>
      </c>
      <c r="C350" s="64" t="s">
        <v>2084</v>
      </c>
      <c r="D350" s="65" t="s">
        <v>2084</v>
      </c>
      <c r="E350" s="66" t="str">
        <f t="shared" si="1"/>
        <v>Match</v>
      </c>
      <c r="F350" s="67"/>
      <c r="G350" s="67"/>
    </row>
    <row r="351" spans="1:7" ht="14.25" customHeight="1" x14ac:dyDescent="0.2">
      <c r="A351" s="62" t="s">
        <v>2091</v>
      </c>
      <c r="B351" s="63" t="s">
        <v>2088</v>
      </c>
      <c r="C351" s="64">
        <v>1</v>
      </c>
      <c r="D351" s="65">
        <v>1</v>
      </c>
      <c r="E351" s="66" t="str">
        <f t="shared" si="1"/>
        <v>Match</v>
      </c>
      <c r="F351" s="67"/>
      <c r="G351" s="67"/>
    </row>
    <row r="352" spans="1:7" ht="14.25" customHeight="1" x14ac:dyDescent="0.2">
      <c r="A352" s="62" t="s">
        <v>2092</v>
      </c>
      <c r="B352" s="63"/>
      <c r="C352" s="64">
        <v>-99</v>
      </c>
      <c r="D352" s="65">
        <v>-99</v>
      </c>
      <c r="E352" s="66" t="str">
        <f t="shared" si="1"/>
        <v>Match</v>
      </c>
      <c r="F352" s="67"/>
      <c r="G352" s="67"/>
    </row>
    <row r="353" spans="1:7" ht="14.25" customHeight="1" x14ac:dyDescent="0.2">
      <c r="A353" s="62" t="s">
        <v>2097</v>
      </c>
      <c r="B353" s="63" t="s">
        <v>2093</v>
      </c>
      <c r="C353" s="64" t="s">
        <v>241</v>
      </c>
      <c r="D353" s="65" t="s">
        <v>241</v>
      </c>
      <c r="E353" s="66" t="str">
        <f t="shared" si="1"/>
        <v>Match</v>
      </c>
      <c r="F353" s="67"/>
      <c r="G353" s="67"/>
    </row>
    <row r="354" spans="1:7" ht="14.25" customHeight="1" x14ac:dyDescent="0.2">
      <c r="A354" s="62" t="s">
        <v>2101</v>
      </c>
      <c r="B354" s="63" t="s">
        <v>54</v>
      </c>
      <c r="C354" s="64">
        <v>-99</v>
      </c>
      <c r="D354" s="65">
        <v>-99</v>
      </c>
      <c r="E354" s="66" t="str">
        <f t="shared" si="1"/>
        <v>Match</v>
      </c>
      <c r="F354" s="67"/>
      <c r="G354" s="67"/>
    </row>
    <row r="355" spans="1:7" ht="14.25" customHeight="1" x14ac:dyDescent="0.2">
      <c r="A355" s="62" t="s">
        <v>2109</v>
      </c>
      <c r="B355" s="63" t="s">
        <v>2102</v>
      </c>
      <c r="C355" s="64" t="s">
        <v>2103</v>
      </c>
      <c r="D355" s="65" t="s">
        <v>5501</v>
      </c>
      <c r="E355" s="66" t="str">
        <f t="shared" si="1"/>
        <v>No Match</v>
      </c>
      <c r="F355" s="67" t="s">
        <v>5423</v>
      </c>
      <c r="G355" s="67"/>
    </row>
    <row r="356" spans="1:7" ht="14.25" customHeight="1" x14ac:dyDescent="0.2">
      <c r="A356" s="62" t="s">
        <v>2118</v>
      </c>
      <c r="B356" s="63" t="s">
        <v>2110</v>
      </c>
      <c r="C356" s="64" t="s">
        <v>2111</v>
      </c>
      <c r="D356" s="65" t="s">
        <v>2111</v>
      </c>
      <c r="E356" s="66" t="str">
        <f t="shared" si="1"/>
        <v>Match</v>
      </c>
      <c r="F356" s="67"/>
      <c r="G356" s="67"/>
    </row>
    <row r="357" spans="1:7" ht="14.25" customHeight="1" x14ac:dyDescent="0.2">
      <c r="A357" s="62" t="s">
        <v>2130</v>
      </c>
      <c r="B357" s="63" t="s">
        <v>2119</v>
      </c>
      <c r="C357" s="64" t="s">
        <v>2120</v>
      </c>
      <c r="D357" s="65" t="s">
        <v>2120</v>
      </c>
      <c r="E357" s="66" t="str">
        <f t="shared" si="1"/>
        <v>Match</v>
      </c>
      <c r="F357" s="67"/>
      <c r="G357" s="67"/>
    </row>
    <row r="358" spans="1:7" ht="14.25" customHeight="1" x14ac:dyDescent="0.2">
      <c r="A358" s="62" t="s">
        <v>2137</v>
      </c>
      <c r="B358" s="63" t="s">
        <v>2131</v>
      </c>
      <c r="C358" s="64" t="s">
        <v>2132</v>
      </c>
      <c r="D358" s="65" t="s">
        <v>5502</v>
      </c>
      <c r="E358" s="66" t="str">
        <f t="shared" si="1"/>
        <v>No Match</v>
      </c>
      <c r="F358" s="67" t="s">
        <v>4629</v>
      </c>
      <c r="G358" s="67"/>
    </row>
    <row r="359" spans="1:7" ht="14.25" customHeight="1" x14ac:dyDescent="0.2">
      <c r="A359" s="62" t="s">
        <v>2143</v>
      </c>
      <c r="B359" s="63" t="s">
        <v>2138</v>
      </c>
      <c r="C359" s="64" t="s">
        <v>350</v>
      </c>
      <c r="D359" s="65" t="s">
        <v>2541</v>
      </c>
      <c r="E359" s="66" t="str">
        <f t="shared" si="1"/>
        <v>No Match</v>
      </c>
      <c r="F359" s="67" t="s">
        <v>2884</v>
      </c>
      <c r="G359" s="67"/>
    </row>
    <row r="360" spans="1:7" ht="14.25" customHeight="1" x14ac:dyDescent="0.2">
      <c r="A360" s="62" t="s">
        <v>2148</v>
      </c>
      <c r="B360" s="63" t="s">
        <v>2144</v>
      </c>
      <c r="C360" s="64">
        <v>6</v>
      </c>
      <c r="D360" s="65">
        <v>6</v>
      </c>
      <c r="E360" s="66" t="str">
        <f t="shared" si="1"/>
        <v>Match</v>
      </c>
      <c r="F360" s="67"/>
      <c r="G360" s="67"/>
    </row>
    <row r="361" spans="1:7" ht="14.25" customHeight="1" x14ac:dyDescent="0.2">
      <c r="A361" s="62" t="s">
        <v>2154</v>
      </c>
      <c r="B361" s="63" t="s">
        <v>2149</v>
      </c>
      <c r="C361" s="64">
        <v>13</v>
      </c>
      <c r="D361" s="65">
        <v>-999</v>
      </c>
      <c r="E361" s="66" t="str">
        <f t="shared" si="1"/>
        <v>No Match</v>
      </c>
      <c r="F361" s="67">
        <v>-999</v>
      </c>
      <c r="G361" s="67"/>
    </row>
    <row r="362" spans="1:7" ht="14.25" customHeight="1" x14ac:dyDescent="0.2">
      <c r="A362" s="62" t="s">
        <v>2160</v>
      </c>
      <c r="B362" s="63" t="s">
        <v>2155</v>
      </c>
      <c r="C362" s="64">
        <v>6</v>
      </c>
      <c r="D362" s="65">
        <v>6</v>
      </c>
      <c r="E362" s="66" t="str">
        <f t="shared" si="1"/>
        <v>Match</v>
      </c>
      <c r="F362" s="67"/>
      <c r="G362" s="67"/>
    </row>
    <row r="363" spans="1:7" ht="14.25" customHeight="1" x14ac:dyDescent="0.2">
      <c r="A363" s="62" t="s">
        <v>2163</v>
      </c>
      <c r="B363" s="63" t="s">
        <v>54</v>
      </c>
      <c r="C363" s="64">
        <v>-99</v>
      </c>
      <c r="D363" s="65">
        <v>-99</v>
      </c>
      <c r="E363" s="66" t="str">
        <f t="shared" si="1"/>
        <v>Match</v>
      </c>
      <c r="F363" s="67"/>
      <c r="G363" s="67"/>
    </row>
    <row r="364" spans="1:7" ht="14.25" customHeight="1" x14ac:dyDescent="0.2">
      <c r="A364" s="62" t="s">
        <v>2168</v>
      </c>
      <c r="B364" s="63" t="s">
        <v>242</v>
      </c>
      <c r="C364" s="64">
        <v>-999</v>
      </c>
      <c r="D364" s="65">
        <v>-999</v>
      </c>
      <c r="E364" s="66" t="str">
        <f t="shared" si="1"/>
        <v>Match</v>
      </c>
      <c r="F364" s="67"/>
      <c r="G364" s="67"/>
    </row>
    <row r="365" spans="1:7" ht="14.25" customHeight="1" x14ac:dyDescent="0.2">
      <c r="A365" s="62" t="s">
        <v>2175</v>
      </c>
      <c r="B365" s="63" t="s">
        <v>2169</v>
      </c>
      <c r="C365" s="64" t="s">
        <v>125</v>
      </c>
      <c r="D365" s="65" t="s">
        <v>125</v>
      </c>
      <c r="E365" s="66" t="str">
        <f t="shared" si="1"/>
        <v>Match</v>
      </c>
      <c r="F365" s="67"/>
      <c r="G365" s="67"/>
    </row>
    <row r="366" spans="1:7" ht="14.25" customHeight="1" x14ac:dyDescent="0.2">
      <c r="A366" s="62" t="s">
        <v>2184</v>
      </c>
      <c r="B366" s="63" t="s">
        <v>2176</v>
      </c>
      <c r="C366" s="64" t="s">
        <v>1768</v>
      </c>
      <c r="D366" s="65">
        <v>2</v>
      </c>
      <c r="E366" s="66" t="str">
        <f t="shared" si="1"/>
        <v>No Match</v>
      </c>
      <c r="F366" s="67" t="s">
        <v>1718</v>
      </c>
      <c r="G366" s="67"/>
    </row>
    <row r="367" spans="1:7" ht="14.25" customHeight="1" x14ac:dyDescent="0.2">
      <c r="A367" s="62" t="s">
        <v>2189</v>
      </c>
      <c r="B367" s="63" t="s">
        <v>1943</v>
      </c>
      <c r="C367" s="64">
        <v>-999</v>
      </c>
      <c r="D367" s="65">
        <v>-999</v>
      </c>
      <c r="E367" s="66" t="str">
        <f t="shared" si="1"/>
        <v>Match</v>
      </c>
      <c r="F367" s="67"/>
      <c r="G367" s="67"/>
    </row>
    <row r="368" spans="1:7" ht="14.25" customHeight="1" x14ac:dyDescent="0.2">
      <c r="A368" s="62" t="s">
        <v>2193</v>
      </c>
      <c r="B368" s="63" t="s">
        <v>2190</v>
      </c>
      <c r="C368" s="64">
        <v>6</v>
      </c>
      <c r="D368" s="65">
        <v>6</v>
      </c>
      <c r="E368" s="66" t="str">
        <f t="shared" si="1"/>
        <v>Match</v>
      </c>
      <c r="F368" s="67"/>
      <c r="G368" s="67"/>
    </row>
    <row r="369" spans="1:7" ht="14.25" customHeight="1" x14ac:dyDescent="0.2">
      <c r="A369" s="62" t="s">
        <v>2194</v>
      </c>
      <c r="B369" s="63"/>
      <c r="C369" s="64">
        <v>-99</v>
      </c>
      <c r="D369" s="65">
        <v>-99</v>
      </c>
      <c r="E369" s="66" t="str">
        <f t="shared" si="1"/>
        <v>Match</v>
      </c>
      <c r="F369" s="67"/>
      <c r="G369" s="67"/>
    </row>
    <row r="370" spans="1:7" ht="14.25" customHeight="1" x14ac:dyDescent="0.2">
      <c r="A370" s="62" t="s">
        <v>2200</v>
      </c>
      <c r="B370" s="63" t="s">
        <v>5503</v>
      </c>
      <c r="C370" s="64" t="s">
        <v>2196</v>
      </c>
      <c r="D370" s="65" t="s">
        <v>5497</v>
      </c>
      <c r="E370" s="66" t="str">
        <f t="shared" si="1"/>
        <v>No Match</v>
      </c>
      <c r="F370" s="67" t="s">
        <v>86</v>
      </c>
      <c r="G370" s="67"/>
    </row>
    <row r="371" spans="1:7" ht="14.25" customHeight="1" x14ac:dyDescent="0.2">
      <c r="A371" s="62" t="s">
        <v>2204</v>
      </c>
      <c r="B371" s="63" t="s">
        <v>2201</v>
      </c>
      <c r="C371" s="64" t="s">
        <v>389</v>
      </c>
      <c r="D371" s="65" t="s">
        <v>389</v>
      </c>
      <c r="E371" s="66" t="str">
        <f t="shared" si="1"/>
        <v>Match</v>
      </c>
      <c r="F371" s="67"/>
      <c r="G371" s="67"/>
    </row>
    <row r="372" spans="1:7" ht="14.25" customHeight="1" x14ac:dyDescent="0.2">
      <c r="A372" s="62" t="s">
        <v>2211</v>
      </c>
      <c r="B372" s="63" t="s">
        <v>2205</v>
      </c>
      <c r="C372" s="64" t="s">
        <v>68</v>
      </c>
      <c r="D372" s="65" t="s">
        <v>2598</v>
      </c>
      <c r="E372" s="66" t="str">
        <f t="shared" si="1"/>
        <v>No Match</v>
      </c>
      <c r="F372" s="67" t="s">
        <v>5504</v>
      </c>
      <c r="G372" s="67"/>
    </row>
    <row r="373" spans="1:7" ht="14.25" customHeight="1" x14ac:dyDescent="0.2">
      <c r="A373" s="62" t="s">
        <v>2216</v>
      </c>
      <c r="B373" s="63" t="s">
        <v>54</v>
      </c>
      <c r="C373" s="64">
        <v>-99</v>
      </c>
      <c r="D373" s="65">
        <v>-99</v>
      </c>
      <c r="E373" s="66" t="str">
        <f t="shared" si="1"/>
        <v>Match</v>
      </c>
      <c r="F373" s="67"/>
      <c r="G373" s="67"/>
    </row>
    <row r="374" spans="1:7" ht="14.25" customHeight="1" x14ac:dyDescent="0.2">
      <c r="A374" s="62" t="s">
        <v>2223</v>
      </c>
      <c r="B374" s="63" t="s">
        <v>2217</v>
      </c>
      <c r="C374" s="64" t="s">
        <v>159</v>
      </c>
      <c r="D374" s="65" t="s">
        <v>159</v>
      </c>
      <c r="E374" s="66" t="str">
        <f t="shared" si="1"/>
        <v>Match</v>
      </c>
      <c r="F374" s="67"/>
      <c r="G374" s="67"/>
    </row>
    <row r="375" spans="1:7" ht="14.25" customHeight="1" x14ac:dyDescent="0.2">
      <c r="A375" s="62" t="s">
        <v>2231</v>
      </c>
      <c r="B375" s="63" t="s">
        <v>2224</v>
      </c>
      <c r="C375" s="64" t="s">
        <v>196</v>
      </c>
      <c r="D375" s="65" t="s">
        <v>196</v>
      </c>
      <c r="E375" s="66" t="str">
        <f t="shared" si="1"/>
        <v>Match</v>
      </c>
      <c r="F375" s="67"/>
      <c r="G375" s="67"/>
    </row>
    <row r="376" spans="1:7" ht="14.25" customHeight="1" x14ac:dyDescent="0.2">
      <c r="A376" s="62" t="s">
        <v>2237</v>
      </c>
      <c r="B376" s="63" t="s">
        <v>2232</v>
      </c>
      <c r="C376" s="64">
        <v>2</v>
      </c>
      <c r="D376" s="65">
        <v>2</v>
      </c>
      <c r="E376" s="66" t="str">
        <f t="shared" si="1"/>
        <v>Match</v>
      </c>
      <c r="F376" s="67"/>
      <c r="G376" s="67"/>
    </row>
    <row r="377" spans="1:7" ht="14.25" customHeight="1" x14ac:dyDescent="0.2">
      <c r="A377" s="62" t="s">
        <v>2245</v>
      </c>
      <c r="B377" s="63" t="s">
        <v>2238</v>
      </c>
      <c r="C377" s="64" t="s">
        <v>1091</v>
      </c>
      <c r="D377" s="65" t="s">
        <v>1091</v>
      </c>
      <c r="E377" s="66" t="str">
        <f t="shared" si="1"/>
        <v>Match</v>
      </c>
      <c r="F377" s="67"/>
      <c r="G377" s="67"/>
    </row>
    <row r="378" spans="1:7" ht="14.25" customHeight="1" x14ac:dyDescent="0.2">
      <c r="A378" s="62" t="s">
        <v>2246</v>
      </c>
      <c r="B378" s="63" t="s">
        <v>54</v>
      </c>
      <c r="C378" s="64">
        <v>-99</v>
      </c>
      <c r="D378" s="65">
        <v>-99</v>
      </c>
      <c r="E378" s="66" t="str">
        <f t="shared" si="1"/>
        <v>Match</v>
      </c>
      <c r="F378" s="67"/>
      <c r="G378" s="67"/>
    </row>
    <row r="379" spans="1:7" ht="14.25" customHeight="1" x14ac:dyDescent="0.2">
      <c r="A379" s="62" t="s">
        <v>2251</v>
      </c>
      <c r="B379" s="63" t="s">
        <v>2247</v>
      </c>
      <c r="C379" s="64" t="s">
        <v>319</v>
      </c>
      <c r="D379" s="65" t="s">
        <v>319</v>
      </c>
      <c r="E379" s="66" t="str">
        <f t="shared" si="1"/>
        <v>Match</v>
      </c>
      <c r="F379" s="67"/>
      <c r="G379" s="67"/>
    </row>
    <row r="380" spans="1:7" ht="14.25" customHeight="1" x14ac:dyDescent="0.2">
      <c r="A380" s="62" t="s">
        <v>2258</v>
      </c>
      <c r="B380" s="63" t="s">
        <v>5505</v>
      </c>
      <c r="C380" s="64">
        <v>6</v>
      </c>
      <c r="D380" s="65">
        <v>6</v>
      </c>
      <c r="E380" s="66" t="str">
        <f t="shared" si="1"/>
        <v>Match</v>
      </c>
      <c r="F380" s="67"/>
      <c r="G380" s="67"/>
    </row>
    <row r="381" spans="1:7" ht="14.25" customHeight="1" x14ac:dyDescent="0.2">
      <c r="A381" s="62" t="s">
        <v>2262</v>
      </c>
      <c r="B381" s="63" t="s">
        <v>2259</v>
      </c>
      <c r="C381" s="64" t="s">
        <v>159</v>
      </c>
      <c r="D381" s="65" t="s">
        <v>159</v>
      </c>
      <c r="E381" s="66" t="str">
        <f t="shared" si="1"/>
        <v>Match</v>
      </c>
      <c r="F381" s="67"/>
      <c r="G381" s="67"/>
    </row>
    <row r="382" spans="1:7" ht="14.25" customHeight="1" x14ac:dyDescent="0.2">
      <c r="A382" s="62" t="s">
        <v>2268</v>
      </c>
      <c r="B382" s="63" t="s">
        <v>2263</v>
      </c>
      <c r="C382" s="64">
        <v>-999</v>
      </c>
      <c r="D382" s="65">
        <v>-999</v>
      </c>
      <c r="E382" s="66" t="str">
        <f t="shared" si="1"/>
        <v>Match</v>
      </c>
      <c r="F382" s="67"/>
      <c r="G382" s="67"/>
    </row>
    <row r="383" spans="1:7" ht="14.25" customHeight="1" x14ac:dyDescent="0.2">
      <c r="A383" s="62" t="s">
        <v>2274</v>
      </c>
      <c r="B383" s="63" t="s">
        <v>5506</v>
      </c>
      <c r="C383" s="64">
        <v>0</v>
      </c>
      <c r="D383" s="65">
        <v>0</v>
      </c>
      <c r="E383" s="66" t="str">
        <f t="shared" si="1"/>
        <v>Match</v>
      </c>
      <c r="F383" s="67"/>
      <c r="G383" s="67"/>
    </row>
    <row r="384" spans="1:7" ht="14.25" customHeight="1" x14ac:dyDescent="0.2">
      <c r="A384" s="62" t="s">
        <v>2280</v>
      </c>
      <c r="B384" s="63" t="s">
        <v>2275</v>
      </c>
      <c r="C384" s="64">
        <v>-999</v>
      </c>
      <c r="D384" s="65">
        <v>-999</v>
      </c>
      <c r="E384" s="66" t="str">
        <f t="shared" si="1"/>
        <v>Match</v>
      </c>
      <c r="F384" s="67"/>
      <c r="G384" s="67"/>
    </row>
    <row r="385" spans="1:7" ht="14.25" customHeight="1" x14ac:dyDescent="0.2">
      <c r="A385" s="62" t="s">
        <v>2285</v>
      </c>
      <c r="B385" s="63" t="s">
        <v>5507</v>
      </c>
      <c r="C385" s="64" t="s">
        <v>262</v>
      </c>
      <c r="D385" s="65" t="s">
        <v>5508</v>
      </c>
      <c r="E385" s="66" t="str">
        <f t="shared" si="1"/>
        <v>No Match</v>
      </c>
      <c r="F385" s="67" t="s">
        <v>3015</v>
      </c>
      <c r="G385" s="67"/>
    </row>
    <row r="386" spans="1:7" ht="14.25" customHeight="1" x14ac:dyDescent="0.2">
      <c r="A386" s="62" t="s">
        <v>2286</v>
      </c>
      <c r="B386" s="63" t="s">
        <v>54</v>
      </c>
      <c r="C386" s="64">
        <v>-99</v>
      </c>
      <c r="D386" s="65">
        <v>-99</v>
      </c>
      <c r="E386" s="66" t="str">
        <f t="shared" si="1"/>
        <v>Match</v>
      </c>
      <c r="F386" s="67"/>
      <c r="G386" s="67"/>
    </row>
    <row r="387" spans="1:7" ht="14.25" customHeight="1" x14ac:dyDescent="0.2">
      <c r="A387" s="62" t="s">
        <v>2292</v>
      </c>
      <c r="B387" s="63" t="s">
        <v>2287</v>
      </c>
      <c r="C387" s="64" t="s">
        <v>101</v>
      </c>
      <c r="D387" s="65" t="s">
        <v>101</v>
      </c>
      <c r="E387" s="66" t="str">
        <f t="shared" si="1"/>
        <v>Match</v>
      </c>
      <c r="F387" s="67"/>
      <c r="G387" s="67"/>
    </row>
    <row r="388" spans="1:7" ht="14.25" customHeight="1" x14ac:dyDescent="0.2">
      <c r="A388" s="62" t="s">
        <v>2300</v>
      </c>
      <c r="B388" s="63" t="s">
        <v>2293</v>
      </c>
      <c r="C388" s="64" t="s">
        <v>80</v>
      </c>
      <c r="D388" s="65" t="s">
        <v>80</v>
      </c>
      <c r="E388" s="66" t="str">
        <f t="shared" si="1"/>
        <v>Match</v>
      </c>
      <c r="F388" s="67"/>
      <c r="G388" s="67"/>
    </row>
    <row r="389" spans="1:7" ht="14.25" customHeight="1" x14ac:dyDescent="0.2">
      <c r="A389" s="62" t="s">
        <v>2303</v>
      </c>
      <c r="B389" s="63" t="s">
        <v>54</v>
      </c>
      <c r="C389" s="64">
        <v>-99</v>
      </c>
      <c r="D389" s="65">
        <v>-99</v>
      </c>
      <c r="E389" s="66" t="str">
        <f t="shared" si="1"/>
        <v>Match</v>
      </c>
      <c r="F389" s="67"/>
      <c r="G389" s="67"/>
    </row>
    <row r="390" spans="1:7" ht="14.25" customHeight="1" x14ac:dyDescent="0.2">
      <c r="A390" s="62" t="s">
        <v>2311</v>
      </c>
      <c r="B390" s="63" t="s">
        <v>2304</v>
      </c>
      <c r="C390" s="64" t="s">
        <v>1363</v>
      </c>
      <c r="D390" s="65" t="s">
        <v>5509</v>
      </c>
      <c r="E390" s="66" t="str">
        <f t="shared" si="1"/>
        <v>No Match</v>
      </c>
      <c r="F390" s="67" t="s">
        <v>5510</v>
      </c>
      <c r="G390" s="67"/>
    </row>
    <row r="391" spans="1:7" ht="14.25" customHeight="1" x14ac:dyDescent="0.2">
      <c r="A391" s="62" t="s">
        <v>2319</v>
      </c>
      <c r="B391" s="63" t="s">
        <v>5511</v>
      </c>
      <c r="C391" s="64" t="s">
        <v>2313</v>
      </c>
      <c r="D391" s="65" t="s">
        <v>5512</v>
      </c>
      <c r="E391" s="66" t="str">
        <f t="shared" si="1"/>
        <v>No Match</v>
      </c>
      <c r="F391" s="67" t="s">
        <v>5512</v>
      </c>
      <c r="G391" s="67"/>
    </row>
    <row r="392" spans="1:7" ht="14.25" customHeight="1" x14ac:dyDescent="0.2">
      <c r="A392" s="62" t="s">
        <v>2325</v>
      </c>
      <c r="B392" s="63" t="s">
        <v>2320</v>
      </c>
      <c r="C392" s="64">
        <v>7</v>
      </c>
      <c r="D392" s="65" t="s">
        <v>1360</v>
      </c>
      <c r="E392" s="66" t="str">
        <f t="shared" si="1"/>
        <v>No Match</v>
      </c>
      <c r="F392" s="67">
        <v>7</v>
      </c>
      <c r="G392" s="67"/>
    </row>
    <row r="393" spans="1:7" ht="14.25" customHeight="1" x14ac:dyDescent="0.2">
      <c r="A393" s="62" t="s">
        <v>2328</v>
      </c>
      <c r="B393" s="63" t="s">
        <v>54</v>
      </c>
      <c r="C393" s="64">
        <v>-99</v>
      </c>
      <c r="D393" s="65">
        <v>-99</v>
      </c>
      <c r="E393" s="66" t="str">
        <f t="shared" si="1"/>
        <v>Match</v>
      </c>
      <c r="F393" s="67"/>
      <c r="G393" s="67"/>
    </row>
    <row r="394" spans="1:7" ht="14.25" customHeight="1" x14ac:dyDescent="0.2">
      <c r="A394" s="62" t="s">
        <v>2334</v>
      </c>
      <c r="B394" s="63" t="s">
        <v>54</v>
      </c>
      <c r="C394" s="64">
        <v>-99</v>
      </c>
      <c r="D394" s="65">
        <v>-99</v>
      </c>
      <c r="E394" s="66" t="str">
        <f t="shared" si="1"/>
        <v>Match</v>
      </c>
      <c r="F394" s="67"/>
      <c r="G394" s="67"/>
    </row>
    <row r="395" spans="1:7" ht="14.25" customHeight="1" x14ac:dyDescent="0.2">
      <c r="A395" s="62" t="s">
        <v>2343</v>
      </c>
      <c r="B395" s="63" t="s">
        <v>2335</v>
      </c>
      <c r="C395" s="64" t="s">
        <v>2336</v>
      </c>
      <c r="D395" s="65">
        <v>6</v>
      </c>
      <c r="E395" s="66" t="str">
        <f t="shared" si="1"/>
        <v>No Match</v>
      </c>
      <c r="F395" s="67">
        <v>6</v>
      </c>
      <c r="G395" s="67"/>
    </row>
    <row r="396" spans="1:7" ht="14.25" customHeight="1" x14ac:dyDescent="0.2">
      <c r="A396" s="62" t="s">
        <v>2351</v>
      </c>
      <c r="B396" s="63" t="s">
        <v>2344</v>
      </c>
      <c r="C396" s="64" t="s">
        <v>2337</v>
      </c>
      <c r="D396" s="65" t="s">
        <v>2337</v>
      </c>
      <c r="E396" s="66" t="str">
        <f t="shared" si="1"/>
        <v>Match</v>
      </c>
      <c r="F396" s="67"/>
      <c r="G396" s="67"/>
    </row>
    <row r="397" spans="1:7" ht="14.25" customHeight="1" x14ac:dyDescent="0.2">
      <c r="A397" s="62" t="s">
        <v>2355</v>
      </c>
      <c r="B397" s="63" t="s">
        <v>2352</v>
      </c>
      <c r="C397" s="64" t="s">
        <v>101</v>
      </c>
      <c r="D397" s="65" t="s">
        <v>421</v>
      </c>
      <c r="E397" s="66" t="str">
        <f t="shared" si="1"/>
        <v>No Match</v>
      </c>
      <c r="F397" s="67" t="s">
        <v>1127</v>
      </c>
      <c r="G397" s="67"/>
    </row>
    <row r="398" spans="1:7" ht="14.25" customHeight="1" x14ac:dyDescent="0.2">
      <c r="A398" s="62" t="s">
        <v>2359</v>
      </c>
      <c r="B398" s="63" t="s">
        <v>622</v>
      </c>
      <c r="C398" s="64">
        <v>-999</v>
      </c>
      <c r="D398" s="65">
        <v>-999</v>
      </c>
      <c r="E398" s="66" t="str">
        <f t="shared" si="1"/>
        <v>Match</v>
      </c>
      <c r="F398" s="67"/>
      <c r="G398" s="67"/>
    </row>
    <row r="399" spans="1:7" ht="14.25" customHeight="1" x14ac:dyDescent="0.2">
      <c r="A399" s="62" t="s">
        <v>2361</v>
      </c>
      <c r="B399" s="63" t="s">
        <v>54</v>
      </c>
      <c r="C399" s="64">
        <v>-99</v>
      </c>
      <c r="D399" s="65">
        <v>-99</v>
      </c>
      <c r="E399" s="66" t="str">
        <f t="shared" si="1"/>
        <v>Match</v>
      </c>
      <c r="F399" s="67"/>
      <c r="G399" s="67"/>
    </row>
    <row r="400" spans="1:7" ht="14.25" customHeight="1" x14ac:dyDescent="0.2">
      <c r="A400" s="62" t="s">
        <v>2362</v>
      </c>
      <c r="B400" s="63" t="s">
        <v>54</v>
      </c>
      <c r="C400" s="64">
        <v>-99</v>
      </c>
      <c r="D400" s="65">
        <v>-99</v>
      </c>
      <c r="E400" s="66" t="str">
        <f t="shared" si="1"/>
        <v>Match</v>
      </c>
      <c r="F400" s="67"/>
      <c r="G400" s="67"/>
    </row>
    <row r="401" spans="1:7" ht="14.25" customHeight="1" x14ac:dyDescent="0.2">
      <c r="A401" s="62" t="s">
        <v>2368</v>
      </c>
      <c r="B401" s="63" t="s">
        <v>2363</v>
      </c>
      <c r="C401" s="64" t="s">
        <v>159</v>
      </c>
      <c r="D401" s="65" t="s">
        <v>159</v>
      </c>
      <c r="E401" s="66" t="str">
        <f t="shared" si="1"/>
        <v>Match</v>
      </c>
      <c r="F401" s="67"/>
      <c r="G401" s="67"/>
    </row>
    <row r="402" spans="1:7" ht="14.25" customHeight="1" x14ac:dyDescent="0.2">
      <c r="A402" s="62" t="s">
        <v>2375</v>
      </c>
      <c r="B402" s="63" t="s">
        <v>2369</v>
      </c>
      <c r="C402" s="64" t="s">
        <v>2370</v>
      </c>
      <c r="D402" s="65" t="s">
        <v>2669</v>
      </c>
      <c r="E402" s="66" t="str">
        <f t="shared" si="1"/>
        <v>No Match</v>
      </c>
      <c r="F402" s="67" t="s">
        <v>2669</v>
      </c>
      <c r="G402" s="67"/>
    </row>
    <row r="403" spans="1:7" ht="14.25" customHeight="1" x14ac:dyDescent="0.2">
      <c r="A403" s="62" t="s">
        <v>2376</v>
      </c>
      <c r="B403" s="63" t="s">
        <v>54</v>
      </c>
      <c r="C403" s="64">
        <v>-99</v>
      </c>
      <c r="D403" s="65">
        <v>-99</v>
      </c>
      <c r="E403" s="66" t="str">
        <f t="shared" si="1"/>
        <v>Match</v>
      </c>
      <c r="F403" s="67"/>
      <c r="G403" s="67"/>
    </row>
    <row r="404" spans="1:7" ht="14.25" customHeight="1" x14ac:dyDescent="0.2">
      <c r="A404" s="62" t="s">
        <v>2381</v>
      </c>
      <c r="B404" s="63" t="s">
        <v>2377</v>
      </c>
      <c r="C404" s="64" t="s">
        <v>319</v>
      </c>
      <c r="D404" s="65" t="s">
        <v>2669</v>
      </c>
      <c r="E404" s="66" t="str">
        <f t="shared" si="1"/>
        <v>No Match</v>
      </c>
      <c r="F404" s="67" t="s">
        <v>416</v>
      </c>
      <c r="G404" s="67"/>
    </row>
    <row r="405" spans="1:7" ht="14.25" customHeight="1" x14ac:dyDescent="0.2">
      <c r="A405" s="62" t="s">
        <v>2388</v>
      </c>
      <c r="B405" s="63" t="s">
        <v>2382</v>
      </c>
      <c r="C405" s="64">
        <v>2</v>
      </c>
      <c r="D405" s="65">
        <v>2</v>
      </c>
      <c r="E405" s="66" t="str">
        <f t="shared" si="1"/>
        <v>Match</v>
      </c>
      <c r="F405" s="67"/>
      <c r="G405" s="67"/>
    </row>
    <row r="406" spans="1:7" ht="14.25" customHeight="1" x14ac:dyDescent="0.2">
      <c r="A406" s="62" t="s">
        <v>2389</v>
      </c>
      <c r="B406" s="63" t="s">
        <v>54</v>
      </c>
      <c r="C406" s="64">
        <v>-99</v>
      </c>
      <c r="D406" s="65">
        <v>-99</v>
      </c>
      <c r="E406" s="66" t="str">
        <f t="shared" si="1"/>
        <v>Match</v>
      </c>
      <c r="F406" s="67"/>
      <c r="G406" s="67"/>
    </row>
    <row r="407" spans="1:7" ht="14.25" customHeight="1" x14ac:dyDescent="0.2">
      <c r="A407" s="62" t="s">
        <v>2394</v>
      </c>
      <c r="B407" s="63" t="s">
        <v>2390</v>
      </c>
      <c r="C407" s="64" t="s">
        <v>101</v>
      </c>
      <c r="D407" s="65" t="s">
        <v>101</v>
      </c>
      <c r="E407" s="66" t="str">
        <f t="shared" si="1"/>
        <v>Match</v>
      </c>
      <c r="F407" s="67"/>
      <c r="G407" s="67"/>
    </row>
    <row r="408" spans="1:7" ht="14.25" customHeight="1" x14ac:dyDescent="0.2">
      <c r="A408" s="62" t="s">
        <v>2401</v>
      </c>
      <c r="B408" s="63" t="s">
        <v>5513</v>
      </c>
      <c r="C408" s="64" t="s">
        <v>2396</v>
      </c>
      <c r="D408" s="65" t="s">
        <v>2396</v>
      </c>
      <c r="E408" s="66" t="str">
        <f t="shared" si="1"/>
        <v>Match</v>
      </c>
      <c r="F408" s="67"/>
      <c r="G408" s="67"/>
    </row>
    <row r="409" spans="1:7" ht="14.25" customHeight="1" x14ac:dyDescent="0.2">
      <c r="A409" s="62" t="s">
        <v>2407</v>
      </c>
      <c r="B409" s="63" t="s">
        <v>5514</v>
      </c>
      <c r="C409" s="64" t="s">
        <v>1075</v>
      </c>
      <c r="D409" s="65" t="s">
        <v>1075</v>
      </c>
      <c r="E409" s="66" t="str">
        <f t="shared" si="1"/>
        <v>Match</v>
      </c>
      <c r="F409" s="67"/>
      <c r="G409" s="67"/>
    </row>
    <row r="410" spans="1:7" ht="14.25" customHeight="1" x14ac:dyDescent="0.2">
      <c r="A410" s="62" t="s">
        <v>2408</v>
      </c>
      <c r="B410" s="63"/>
      <c r="C410" s="64">
        <v>-99</v>
      </c>
      <c r="D410" s="65">
        <v>-99</v>
      </c>
      <c r="E410" s="66" t="str">
        <f t="shared" si="1"/>
        <v>Match</v>
      </c>
      <c r="F410" s="67"/>
      <c r="G410" s="67"/>
    </row>
    <row r="411" spans="1:7" ht="14.25" customHeight="1" x14ac:dyDescent="0.2">
      <c r="A411" s="62" t="s">
        <v>2415</v>
      </c>
      <c r="B411" s="63" t="s">
        <v>2409</v>
      </c>
      <c r="C411" s="64">
        <v>-999</v>
      </c>
      <c r="D411" s="65">
        <v>-999</v>
      </c>
      <c r="E411" s="66" t="str">
        <f t="shared" si="1"/>
        <v>Match</v>
      </c>
      <c r="F411" s="67"/>
      <c r="G411" s="67"/>
    </row>
    <row r="412" spans="1:7" ht="14.25" customHeight="1" x14ac:dyDescent="0.2">
      <c r="A412" s="62" t="s">
        <v>2416</v>
      </c>
      <c r="B412" s="63" t="s">
        <v>54</v>
      </c>
      <c r="C412" s="64">
        <v>-99</v>
      </c>
      <c r="D412" s="65">
        <v>-99</v>
      </c>
      <c r="E412" s="66" t="str">
        <f t="shared" si="1"/>
        <v>Match</v>
      </c>
      <c r="F412" s="67"/>
      <c r="G412" s="67"/>
    </row>
    <row r="413" spans="1:7" ht="14.25" customHeight="1" x14ac:dyDescent="0.2">
      <c r="A413" s="62" t="s">
        <v>2417</v>
      </c>
      <c r="B413" s="63"/>
      <c r="C413" s="64">
        <v>-99</v>
      </c>
      <c r="D413" s="65">
        <v>-99</v>
      </c>
      <c r="E413" s="66" t="str">
        <f t="shared" si="1"/>
        <v>Match</v>
      </c>
      <c r="F413" s="67"/>
      <c r="G413" s="67"/>
    </row>
    <row r="414" spans="1:7" ht="14.25" customHeight="1" x14ac:dyDescent="0.2">
      <c r="A414" s="62" t="s">
        <v>2423</v>
      </c>
      <c r="B414" s="63" t="s">
        <v>2418</v>
      </c>
      <c r="C414" s="64" t="s">
        <v>101</v>
      </c>
      <c r="D414" s="65" t="s">
        <v>101</v>
      </c>
      <c r="E414" s="66" t="str">
        <f t="shared" si="1"/>
        <v>Match</v>
      </c>
      <c r="F414" s="67"/>
      <c r="G414" s="67"/>
    </row>
    <row r="415" spans="1:7" ht="14.25" customHeight="1" x14ac:dyDescent="0.2">
      <c r="A415" s="62" t="s">
        <v>2429</v>
      </c>
      <c r="B415" s="63" t="s">
        <v>2424</v>
      </c>
      <c r="C415" s="64">
        <v>-999</v>
      </c>
      <c r="D415" s="65">
        <v>-999</v>
      </c>
      <c r="E415" s="66" t="str">
        <f t="shared" si="1"/>
        <v>Match</v>
      </c>
      <c r="F415" s="67"/>
      <c r="G415" s="67"/>
    </row>
    <row r="416" spans="1:7" ht="14.25" customHeight="1" x14ac:dyDescent="0.2">
      <c r="A416" s="62" t="s">
        <v>2434</v>
      </c>
      <c r="B416" s="63" t="s">
        <v>5424</v>
      </c>
      <c r="C416" s="64">
        <v>6</v>
      </c>
      <c r="D416" s="65">
        <v>6</v>
      </c>
      <c r="E416" s="66" t="str">
        <f t="shared" si="1"/>
        <v>Match</v>
      </c>
      <c r="F416" s="67"/>
      <c r="G416" s="67"/>
    </row>
    <row r="417" spans="1:7" ht="14.25" customHeight="1" x14ac:dyDescent="0.2">
      <c r="A417" s="62" t="s">
        <v>2441</v>
      </c>
      <c r="B417" s="63" t="s">
        <v>2435</v>
      </c>
      <c r="C417" s="64" t="s">
        <v>821</v>
      </c>
      <c r="D417" s="65" t="s">
        <v>821</v>
      </c>
      <c r="E417" s="66" t="str">
        <f t="shared" si="1"/>
        <v>Match</v>
      </c>
      <c r="F417" s="67"/>
      <c r="G417" s="67"/>
    </row>
    <row r="418" spans="1:7" ht="14.25" customHeight="1" x14ac:dyDescent="0.2">
      <c r="A418" s="62" t="s">
        <v>2442</v>
      </c>
      <c r="B418" s="63" t="s">
        <v>2155</v>
      </c>
      <c r="C418" s="64">
        <v>6</v>
      </c>
      <c r="D418" s="65">
        <v>6</v>
      </c>
      <c r="E418" s="66" t="str">
        <f t="shared" si="1"/>
        <v>Match</v>
      </c>
      <c r="F418" s="67"/>
      <c r="G418" s="67"/>
    </row>
    <row r="419" spans="1:7" ht="14.25" customHeight="1" x14ac:dyDescent="0.2">
      <c r="A419" s="62" t="s">
        <v>2446</v>
      </c>
      <c r="B419" s="63" t="s">
        <v>2275</v>
      </c>
      <c r="C419" s="64">
        <v>-999</v>
      </c>
      <c r="D419" s="65">
        <v>-999</v>
      </c>
      <c r="E419" s="66" t="str">
        <f t="shared" si="1"/>
        <v>Match</v>
      </c>
      <c r="F419" s="67"/>
      <c r="G419" s="67"/>
    </row>
    <row r="420" spans="1:7" ht="14.25" customHeight="1" x14ac:dyDescent="0.2">
      <c r="A420" s="62" t="s">
        <v>2451</v>
      </c>
      <c r="B420" s="63" t="s">
        <v>2447</v>
      </c>
      <c r="C420" s="64">
        <v>-999</v>
      </c>
      <c r="D420" s="65">
        <v>-999</v>
      </c>
      <c r="E420" s="66" t="str">
        <f t="shared" si="1"/>
        <v>Match</v>
      </c>
      <c r="F420" s="67"/>
      <c r="G420" s="67"/>
    </row>
    <row r="421" spans="1:7" ht="14.25" customHeight="1" x14ac:dyDescent="0.2">
      <c r="A421" s="62" t="s">
        <v>2456</v>
      </c>
      <c r="B421" s="63" t="s">
        <v>2452</v>
      </c>
      <c r="C421" s="64" t="s">
        <v>101</v>
      </c>
      <c r="D421" s="65" t="s">
        <v>101</v>
      </c>
      <c r="E421" s="66" t="str">
        <f t="shared" si="1"/>
        <v>Match</v>
      </c>
      <c r="F421" s="67"/>
      <c r="G421" s="67"/>
    </row>
    <row r="422" spans="1:7" ht="14.25" customHeight="1" x14ac:dyDescent="0.2">
      <c r="A422" s="62" t="s">
        <v>2462</v>
      </c>
      <c r="B422" s="63" t="s">
        <v>2457</v>
      </c>
      <c r="C422" s="64" t="s">
        <v>159</v>
      </c>
      <c r="D422" s="65" t="s">
        <v>159</v>
      </c>
      <c r="E422" s="66" t="str">
        <f t="shared" si="1"/>
        <v>Match</v>
      </c>
      <c r="F422" s="67"/>
      <c r="G422" s="67"/>
    </row>
    <row r="423" spans="1:7" ht="14.25" customHeight="1" x14ac:dyDescent="0.2">
      <c r="A423" s="62" t="s">
        <v>2463</v>
      </c>
      <c r="B423" s="63" t="s">
        <v>54</v>
      </c>
      <c r="C423" s="64">
        <v>-99</v>
      </c>
      <c r="D423" s="65">
        <v>-99</v>
      </c>
      <c r="E423" s="66" t="str">
        <f t="shared" si="1"/>
        <v>Match</v>
      </c>
      <c r="F423" s="67"/>
      <c r="G423" s="67"/>
    </row>
    <row r="424" spans="1:7" ht="14.25" customHeight="1" x14ac:dyDescent="0.2">
      <c r="A424" s="62" t="s">
        <v>2464</v>
      </c>
      <c r="B424" s="63" t="s">
        <v>54</v>
      </c>
      <c r="C424" s="64">
        <v>-99</v>
      </c>
      <c r="D424" s="65">
        <v>-99</v>
      </c>
      <c r="E424" s="66" t="str">
        <f t="shared" si="1"/>
        <v>Match</v>
      </c>
      <c r="F424" s="67"/>
      <c r="G424" s="67"/>
    </row>
    <row r="425" spans="1:7" ht="14.25" customHeight="1" x14ac:dyDescent="0.2">
      <c r="A425" s="62" t="s">
        <v>2468</v>
      </c>
      <c r="B425" s="63" t="s">
        <v>2465</v>
      </c>
      <c r="C425" s="64">
        <v>1</v>
      </c>
      <c r="D425" s="65">
        <v>1</v>
      </c>
      <c r="E425" s="66" t="str">
        <f t="shared" si="1"/>
        <v>Match</v>
      </c>
      <c r="F425" s="67"/>
      <c r="G425" s="67"/>
    </row>
    <row r="426" spans="1:7" ht="14.25" customHeight="1" x14ac:dyDescent="0.2">
      <c r="A426" s="62" t="s">
        <v>2472</v>
      </c>
      <c r="B426" s="63" t="s">
        <v>2469</v>
      </c>
      <c r="C426" s="64" t="s">
        <v>159</v>
      </c>
      <c r="D426" s="65" t="s">
        <v>159</v>
      </c>
      <c r="E426" s="66" t="str">
        <f t="shared" si="1"/>
        <v>Match</v>
      </c>
      <c r="F426" s="67"/>
      <c r="G426" s="67"/>
    </row>
    <row r="427" spans="1:7" ht="14.25" customHeight="1" x14ac:dyDescent="0.2">
      <c r="A427" s="62" t="s">
        <v>2480</v>
      </c>
      <c r="B427" s="63" t="s">
        <v>2473</v>
      </c>
      <c r="C427" s="64">
        <v>2</v>
      </c>
      <c r="D427" s="65" t="s">
        <v>1718</v>
      </c>
      <c r="E427" s="66" t="str">
        <f t="shared" si="1"/>
        <v>No Match</v>
      </c>
      <c r="F427" s="67" t="s">
        <v>1718</v>
      </c>
      <c r="G427" s="67"/>
    </row>
    <row r="428" spans="1:7" ht="14.25" customHeight="1" x14ac:dyDescent="0.2">
      <c r="A428" s="62" t="s">
        <v>2485</v>
      </c>
      <c r="B428" s="63" t="s">
        <v>54</v>
      </c>
      <c r="C428" s="64">
        <v>-99</v>
      </c>
      <c r="D428" s="65">
        <v>-99</v>
      </c>
      <c r="E428" s="66" t="str">
        <f t="shared" si="1"/>
        <v>Match</v>
      </c>
      <c r="F428" s="67"/>
      <c r="G428" s="67"/>
    </row>
    <row r="429" spans="1:7" ht="14.25" customHeight="1" x14ac:dyDescent="0.2">
      <c r="A429" s="62" t="s">
        <v>2490</v>
      </c>
      <c r="B429" s="63" t="s">
        <v>2486</v>
      </c>
      <c r="C429" s="64">
        <v>1</v>
      </c>
      <c r="D429" s="65">
        <v>1</v>
      </c>
      <c r="E429" s="66" t="str">
        <f t="shared" si="1"/>
        <v>Match</v>
      </c>
      <c r="F429" s="67"/>
      <c r="G429" s="67"/>
    </row>
    <row r="430" spans="1:7" ht="14.25" customHeight="1" x14ac:dyDescent="0.2">
      <c r="A430" s="62" t="s">
        <v>2497</v>
      </c>
      <c r="B430" s="63" t="s">
        <v>2491</v>
      </c>
      <c r="C430" s="64" t="s">
        <v>2492</v>
      </c>
      <c r="D430" s="65" t="s">
        <v>900</v>
      </c>
      <c r="E430" s="66" t="str">
        <f t="shared" si="1"/>
        <v>No Match</v>
      </c>
      <c r="F430" s="67" t="s">
        <v>1160</v>
      </c>
      <c r="G430" s="67"/>
    </row>
    <row r="431" spans="1:7" ht="14.25" customHeight="1" x14ac:dyDescent="0.2">
      <c r="A431" s="62" t="s">
        <v>2503</v>
      </c>
      <c r="B431" s="63" t="s">
        <v>2498</v>
      </c>
      <c r="C431" s="64" t="s">
        <v>900</v>
      </c>
      <c r="D431" s="65" t="s">
        <v>900</v>
      </c>
      <c r="E431" s="66" t="str">
        <f t="shared" si="1"/>
        <v>Match</v>
      </c>
      <c r="F431" s="67"/>
      <c r="G431" s="67"/>
    </row>
    <row r="432" spans="1:7" ht="14.25" customHeight="1" x14ac:dyDescent="0.2">
      <c r="A432" s="62" t="s">
        <v>2510</v>
      </c>
      <c r="B432" s="63" t="s">
        <v>2504</v>
      </c>
      <c r="C432" s="64" t="s">
        <v>516</v>
      </c>
      <c r="D432" s="65" t="s">
        <v>516</v>
      </c>
      <c r="E432" s="66" t="str">
        <f t="shared" si="1"/>
        <v>Match</v>
      </c>
      <c r="F432" s="67"/>
      <c r="G432" s="67"/>
    </row>
    <row r="433" spans="1:7" ht="14.25" customHeight="1" x14ac:dyDescent="0.2">
      <c r="A433" s="62" t="s">
        <v>2517</v>
      </c>
      <c r="B433" s="63" t="s">
        <v>5515</v>
      </c>
      <c r="C433" s="64">
        <v>6</v>
      </c>
      <c r="D433" s="65">
        <v>6</v>
      </c>
      <c r="E433" s="66" t="str">
        <f t="shared" si="1"/>
        <v>Match</v>
      </c>
      <c r="F433" s="67"/>
      <c r="G433" s="67"/>
    </row>
    <row r="434" spans="1:7" ht="14.25" customHeight="1" x14ac:dyDescent="0.2">
      <c r="A434" s="62" t="s">
        <v>2524</v>
      </c>
      <c r="B434" s="63" t="s">
        <v>5516</v>
      </c>
      <c r="C434" s="64">
        <v>6</v>
      </c>
      <c r="D434" s="65">
        <v>6</v>
      </c>
      <c r="E434" s="66" t="str">
        <f t="shared" si="1"/>
        <v>Match</v>
      </c>
      <c r="F434" s="67"/>
      <c r="G434" s="67"/>
    </row>
    <row r="435" spans="1:7" ht="14.25" customHeight="1" x14ac:dyDescent="0.2">
      <c r="A435" s="62" t="s">
        <v>2531</v>
      </c>
      <c r="B435" s="63" t="s">
        <v>5517</v>
      </c>
      <c r="C435" s="64" t="s">
        <v>2526</v>
      </c>
      <c r="D435" s="65" t="s">
        <v>5499</v>
      </c>
      <c r="E435" s="66" t="str">
        <f t="shared" si="1"/>
        <v>No Match</v>
      </c>
      <c r="F435" s="67" t="s">
        <v>5518</v>
      </c>
      <c r="G435" s="67"/>
    </row>
    <row r="436" spans="1:7" ht="14.25" customHeight="1" x14ac:dyDescent="0.2">
      <c r="A436" s="62" t="s">
        <v>2537</v>
      </c>
      <c r="B436" s="63" t="s">
        <v>2532</v>
      </c>
      <c r="C436" s="64" t="s">
        <v>2533</v>
      </c>
      <c r="D436" s="65" t="s">
        <v>2533</v>
      </c>
      <c r="E436" s="66" t="str">
        <f t="shared" si="1"/>
        <v>Match</v>
      </c>
      <c r="F436" s="67"/>
      <c r="G436" s="67"/>
    </row>
    <row r="437" spans="1:7" ht="14.25" customHeight="1" x14ac:dyDescent="0.2">
      <c r="A437" s="62" t="s">
        <v>2543</v>
      </c>
      <c r="B437" s="63" t="s">
        <v>2538</v>
      </c>
      <c r="C437" s="64">
        <v>2</v>
      </c>
      <c r="D437" s="65">
        <v>2</v>
      </c>
      <c r="E437" s="66" t="str">
        <f t="shared" si="1"/>
        <v>Match</v>
      </c>
      <c r="F437" s="67"/>
      <c r="G437" s="67"/>
    </row>
    <row r="438" spans="1:7" ht="14.25" customHeight="1" x14ac:dyDescent="0.2">
      <c r="A438" s="62" t="s">
        <v>2549</v>
      </c>
      <c r="B438" s="63" t="s">
        <v>2544</v>
      </c>
      <c r="C438" s="64" t="s">
        <v>319</v>
      </c>
      <c r="D438" s="65" t="s">
        <v>319</v>
      </c>
      <c r="E438" s="66" t="str">
        <f t="shared" si="1"/>
        <v>Match</v>
      </c>
      <c r="F438" s="67"/>
      <c r="G438" s="67"/>
    </row>
    <row r="439" spans="1:7" ht="14.25" customHeight="1" x14ac:dyDescent="0.2">
      <c r="A439" s="62" t="s">
        <v>2554</v>
      </c>
      <c r="B439" s="63" t="s">
        <v>54</v>
      </c>
      <c r="C439" s="64">
        <v>-99</v>
      </c>
      <c r="D439" s="65">
        <v>-99</v>
      </c>
      <c r="E439" s="66" t="str">
        <f t="shared" si="1"/>
        <v>Match</v>
      </c>
      <c r="F439" s="67"/>
      <c r="G439" s="67"/>
    </row>
    <row r="440" spans="1:7" ht="14.25" customHeight="1" x14ac:dyDescent="0.2">
      <c r="A440" s="62" t="s">
        <v>2560</v>
      </c>
      <c r="B440" s="63" t="s">
        <v>54</v>
      </c>
      <c r="C440" s="64">
        <v>-99</v>
      </c>
      <c r="D440" s="65">
        <v>-99</v>
      </c>
      <c r="E440" s="66" t="str">
        <f t="shared" si="1"/>
        <v>Match</v>
      </c>
      <c r="F440" s="67"/>
      <c r="G440" s="67"/>
    </row>
    <row r="441" spans="1:7" ht="14.25" customHeight="1" x14ac:dyDescent="0.2">
      <c r="A441" s="62" t="s">
        <v>2569</v>
      </c>
      <c r="B441" s="63" t="s">
        <v>2561</v>
      </c>
      <c r="C441" s="64" t="s">
        <v>2562</v>
      </c>
      <c r="D441" s="65" t="s">
        <v>4680</v>
      </c>
      <c r="E441" s="66" t="str">
        <f t="shared" si="1"/>
        <v>No Match</v>
      </c>
      <c r="F441" s="67" t="s">
        <v>5483</v>
      </c>
      <c r="G441" s="67"/>
    </row>
    <row r="442" spans="1:7" ht="14.25" customHeight="1" x14ac:dyDescent="0.2">
      <c r="A442" s="62" t="s">
        <v>2576</v>
      </c>
      <c r="B442" s="63" t="s">
        <v>2570</v>
      </c>
      <c r="C442" s="64">
        <v>1</v>
      </c>
      <c r="D442" s="65">
        <v>1</v>
      </c>
      <c r="E442" s="66" t="str">
        <f t="shared" si="1"/>
        <v>Match</v>
      </c>
      <c r="F442" s="67"/>
      <c r="G442" s="67"/>
    </row>
    <row r="443" spans="1:7" ht="14.25" customHeight="1" x14ac:dyDescent="0.2">
      <c r="A443" s="62" t="s">
        <v>2583</v>
      </c>
      <c r="B443" s="63" t="s">
        <v>2577</v>
      </c>
      <c r="C443" s="64" t="s">
        <v>217</v>
      </c>
      <c r="D443" s="65" t="s">
        <v>217</v>
      </c>
      <c r="E443" s="66" t="str">
        <f t="shared" si="1"/>
        <v>Match</v>
      </c>
      <c r="F443" s="67"/>
      <c r="G443" s="67"/>
    </row>
    <row r="444" spans="1:7" ht="14.25" customHeight="1" x14ac:dyDescent="0.2">
      <c r="A444" s="62" t="s">
        <v>2589</v>
      </c>
      <c r="B444" s="63" t="s">
        <v>2584</v>
      </c>
      <c r="C444" s="64" t="s">
        <v>159</v>
      </c>
      <c r="D444" s="65" t="s">
        <v>159</v>
      </c>
      <c r="E444" s="66" t="str">
        <f t="shared" si="1"/>
        <v>Match</v>
      </c>
      <c r="F444" s="67"/>
      <c r="G444" s="67"/>
    </row>
    <row r="445" spans="1:7" ht="14.25" customHeight="1" x14ac:dyDescent="0.2">
      <c r="A445" s="62" t="s">
        <v>2590</v>
      </c>
      <c r="B445" s="63" t="s">
        <v>123</v>
      </c>
      <c r="C445" s="64">
        <v>-999</v>
      </c>
      <c r="D445" s="65">
        <v>-999</v>
      </c>
      <c r="E445" s="66" t="str">
        <f t="shared" si="1"/>
        <v>Match</v>
      </c>
      <c r="F445" s="67"/>
      <c r="G445" s="67"/>
    </row>
    <row r="446" spans="1:7" ht="14.25" customHeight="1" x14ac:dyDescent="0.2">
      <c r="A446" s="62" t="s">
        <v>2596</v>
      </c>
      <c r="B446" s="63" t="s">
        <v>2591</v>
      </c>
      <c r="C446" s="64">
        <v>2</v>
      </c>
      <c r="D446" s="65" t="s">
        <v>179</v>
      </c>
      <c r="E446" s="66" t="str">
        <f t="shared" si="1"/>
        <v>No Match</v>
      </c>
      <c r="F446" s="67">
        <v>2</v>
      </c>
      <c r="G446" s="67"/>
    </row>
    <row r="447" spans="1:7" ht="14.25" customHeight="1" x14ac:dyDescent="0.2">
      <c r="A447" s="62" t="s">
        <v>2602</v>
      </c>
      <c r="B447" s="63" t="s">
        <v>2597</v>
      </c>
      <c r="C447" s="64" t="s">
        <v>2598</v>
      </c>
      <c r="D447" s="65" t="s">
        <v>2598</v>
      </c>
      <c r="E447" s="66" t="str">
        <f t="shared" si="1"/>
        <v>Match</v>
      </c>
      <c r="F447" s="67"/>
      <c r="G447" s="67"/>
    </row>
    <row r="448" spans="1:7" ht="14.25" customHeight="1" x14ac:dyDescent="0.2">
      <c r="A448" s="62" t="s">
        <v>2609</v>
      </c>
      <c r="B448" s="63" t="s">
        <v>2603</v>
      </c>
      <c r="C448" s="64" t="s">
        <v>509</v>
      </c>
      <c r="D448" s="65" t="s">
        <v>5452</v>
      </c>
      <c r="E448" s="66" t="str">
        <f t="shared" si="1"/>
        <v>No Match</v>
      </c>
      <c r="F448" s="67" t="s">
        <v>5452</v>
      </c>
      <c r="G448" s="67"/>
    </row>
    <row r="449" spans="1:7" ht="14.25" customHeight="1" x14ac:dyDescent="0.2">
      <c r="A449" s="62" t="s">
        <v>2612</v>
      </c>
      <c r="B449" s="63" t="s">
        <v>2610</v>
      </c>
      <c r="C449" s="64">
        <v>6</v>
      </c>
      <c r="D449" s="65">
        <v>6</v>
      </c>
      <c r="E449" s="66" t="str">
        <f t="shared" si="1"/>
        <v>Match</v>
      </c>
      <c r="F449" s="67"/>
      <c r="G449" s="67"/>
    </row>
    <row r="450" spans="1:7" ht="14.25" customHeight="1" x14ac:dyDescent="0.2">
      <c r="A450" s="62" t="s">
        <v>2617</v>
      </c>
      <c r="B450" s="63" t="s">
        <v>54</v>
      </c>
      <c r="C450" s="64">
        <v>-99</v>
      </c>
      <c r="D450" s="65">
        <v>-99</v>
      </c>
      <c r="E450" s="66" t="str">
        <f t="shared" si="1"/>
        <v>Match</v>
      </c>
      <c r="F450" s="67"/>
      <c r="G450" s="67"/>
    </row>
    <row r="451" spans="1:7" ht="14.25" customHeight="1" x14ac:dyDescent="0.2">
      <c r="A451" s="62" t="s">
        <v>2622</v>
      </c>
      <c r="B451" s="63" t="s">
        <v>2618</v>
      </c>
      <c r="C451" s="64" t="s">
        <v>59</v>
      </c>
      <c r="D451" s="65" t="s">
        <v>5451</v>
      </c>
      <c r="E451" s="66" t="str">
        <f t="shared" si="1"/>
        <v>No Match</v>
      </c>
      <c r="F451" s="67" t="s">
        <v>5451</v>
      </c>
      <c r="G451" s="67"/>
    </row>
    <row r="452" spans="1:7" ht="14.25" customHeight="1" x14ac:dyDescent="0.2">
      <c r="A452" s="62" t="s">
        <v>2628</v>
      </c>
      <c r="B452" s="63" t="s">
        <v>2623</v>
      </c>
      <c r="C452" s="64" t="s">
        <v>2624</v>
      </c>
      <c r="D452" s="65" t="s">
        <v>2624</v>
      </c>
      <c r="E452" s="66" t="str">
        <f t="shared" si="1"/>
        <v>Match</v>
      </c>
      <c r="F452" s="67"/>
      <c r="G452" s="67"/>
    </row>
    <row r="453" spans="1:7" ht="14.25" customHeight="1" x14ac:dyDescent="0.2">
      <c r="A453" s="62" t="s">
        <v>2634</v>
      </c>
      <c r="B453" s="63" t="s">
        <v>2629</v>
      </c>
      <c r="C453" s="64" t="s">
        <v>1304</v>
      </c>
      <c r="D453" s="65" t="s">
        <v>2669</v>
      </c>
      <c r="E453" s="66" t="str">
        <f t="shared" si="1"/>
        <v>No Match</v>
      </c>
      <c r="F453" s="67" t="s">
        <v>2669</v>
      </c>
      <c r="G453" s="67"/>
    </row>
    <row r="454" spans="1:7" ht="14.25" customHeight="1" x14ac:dyDescent="0.2">
      <c r="A454" s="62" t="s">
        <v>2642</v>
      </c>
      <c r="B454" s="63" t="s">
        <v>5519</v>
      </c>
      <c r="C454" s="64">
        <v>-999</v>
      </c>
      <c r="D454" s="65">
        <v>-999</v>
      </c>
      <c r="E454" s="66" t="str">
        <f t="shared" si="1"/>
        <v>Match</v>
      </c>
      <c r="F454" s="67"/>
      <c r="G454" s="67"/>
    </row>
    <row r="455" spans="1:7" ht="14.25" customHeight="1" x14ac:dyDescent="0.2">
      <c r="A455" s="62" t="s">
        <v>2648</v>
      </c>
      <c r="B455" s="63" t="s">
        <v>1068</v>
      </c>
      <c r="C455" s="64">
        <v>6</v>
      </c>
      <c r="D455" s="65">
        <v>6</v>
      </c>
      <c r="E455" s="66" t="str">
        <f t="shared" si="1"/>
        <v>Match</v>
      </c>
      <c r="F455" s="67"/>
      <c r="G455" s="67"/>
    </row>
    <row r="456" spans="1:7" ht="14.25" customHeight="1" x14ac:dyDescent="0.2">
      <c r="A456" s="62" t="s">
        <v>2656</v>
      </c>
      <c r="B456" s="63" t="s">
        <v>54</v>
      </c>
      <c r="C456" s="64">
        <v>-99</v>
      </c>
      <c r="D456" s="65">
        <v>-99</v>
      </c>
      <c r="E456" s="66" t="str">
        <f t="shared" si="1"/>
        <v>Match</v>
      </c>
      <c r="F456" s="67"/>
      <c r="G456" s="67"/>
    </row>
    <row r="457" spans="1:7" ht="14.25" customHeight="1" x14ac:dyDescent="0.2">
      <c r="A457" s="62" t="s">
        <v>2662</v>
      </c>
      <c r="B457" s="63" t="s">
        <v>5520</v>
      </c>
      <c r="C457" s="64" t="s">
        <v>1840</v>
      </c>
      <c r="D457" s="65" t="s">
        <v>5521</v>
      </c>
      <c r="E457" s="66" t="str">
        <f t="shared" si="1"/>
        <v>No Match</v>
      </c>
      <c r="F457" s="67" t="s">
        <v>5522</v>
      </c>
      <c r="G457" s="67"/>
    </row>
    <row r="458" spans="1:7" ht="14.25" customHeight="1" x14ac:dyDescent="0.2">
      <c r="A458" s="62" t="s">
        <v>2667</v>
      </c>
      <c r="B458" s="63" t="s">
        <v>5523</v>
      </c>
      <c r="C458" s="64" t="s">
        <v>2664</v>
      </c>
      <c r="D458" s="65" t="s">
        <v>231</v>
      </c>
      <c r="E458" s="66" t="str">
        <f t="shared" si="1"/>
        <v>No Match</v>
      </c>
      <c r="F458" s="67" t="s">
        <v>231</v>
      </c>
      <c r="G458" s="67"/>
    </row>
    <row r="459" spans="1:7" ht="14.25" customHeight="1" x14ac:dyDescent="0.2">
      <c r="A459" s="62" t="s">
        <v>2674</v>
      </c>
      <c r="B459" s="63" t="s">
        <v>2668</v>
      </c>
      <c r="C459" s="64" t="s">
        <v>2669</v>
      </c>
      <c r="D459" s="65" t="s">
        <v>2669</v>
      </c>
      <c r="E459" s="66" t="str">
        <f t="shared" si="1"/>
        <v>Match</v>
      </c>
      <c r="F459" s="67"/>
      <c r="G459" s="67"/>
    </row>
    <row r="460" spans="1:7" ht="14.25" customHeight="1" x14ac:dyDescent="0.2">
      <c r="A460" s="62" t="s">
        <v>2681</v>
      </c>
      <c r="B460" s="63" t="s">
        <v>2675</v>
      </c>
      <c r="C460" s="64" t="s">
        <v>509</v>
      </c>
      <c r="D460" s="65" t="s">
        <v>5524</v>
      </c>
      <c r="E460" s="66" t="str">
        <f t="shared" si="1"/>
        <v>No Match</v>
      </c>
      <c r="F460" s="67" t="s">
        <v>5525</v>
      </c>
      <c r="G460" s="67"/>
    </row>
    <row r="461" spans="1:7" ht="14.25" customHeight="1" x14ac:dyDescent="0.2">
      <c r="A461" s="62" t="s">
        <v>2687</v>
      </c>
      <c r="B461" s="63" t="s">
        <v>1635</v>
      </c>
      <c r="C461" s="64">
        <v>6</v>
      </c>
      <c r="D461" s="65" t="s">
        <v>1127</v>
      </c>
      <c r="E461" s="66" t="str">
        <f t="shared" si="1"/>
        <v>No Match</v>
      </c>
      <c r="F461" s="67" t="s">
        <v>421</v>
      </c>
      <c r="G461" s="67"/>
    </row>
    <row r="462" spans="1:7" ht="14.25" customHeight="1" x14ac:dyDescent="0.2">
      <c r="A462" s="62" t="s">
        <v>2693</v>
      </c>
      <c r="B462" s="63" t="s">
        <v>2688</v>
      </c>
      <c r="C462" s="64">
        <v>2</v>
      </c>
      <c r="D462" s="65">
        <v>2</v>
      </c>
      <c r="E462" s="66" t="str">
        <f t="shared" si="1"/>
        <v>Match</v>
      </c>
      <c r="F462" s="67"/>
      <c r="G462" s="67"/>
    </row>
    <row r="463" spans="1:7" ht="14.25" customHeight="1" x14ac:dyDescent="0.2">
      <c r="A463" s="62" t="s">
        <v>2698</v>
      </c>
      <c r="B463" s="63" t="s">
        <v>5526</v>
      </c>
      <c r="C463" s="64">
        <v>-999</v>
      </c>
      <c r="D463" s="65">
        <v>-999</v>
      </c>
      <c r="E463" s="66" t="str">
        <f t="shared" si="1"/>
        <v>Match</v>
      </c>
      <c r="F463" s="67"/>
      <c r="G463" s="67"/>
    </row>
    <row r="464" spans="1:7" ht="14.25" customHeight="1" x14ac:dyDescent="0.2">
      <c r="A464" s="62" t="s">
        <v>2699</v>
      </c>
      <c r="B464" s="63" t="s">
        <v>54</v>
      </c>
      <c r="C464" s="64">
        <v>-99</v>
      </c>
      <c r="D464" s="65">
        <v>-99</v>
      </c>
      <c r="E464" s="66" t="str">
        <f t="shared" si="1"/>
        <v>Match</v>
      </c>
      <c r="F464" s="67"/>
      <c r="G464" s="67"/>
    </row>
    <row r="465" spans="1:7" ht="14.25" customHeight="1" x14ac:dyDescent="0.2">
      <c r="A465" s="62" t="s">
        <v>2708</v>
      </c>
      <c r="B465" s="63" t="s">
        <v>2700</v>
      </c>
      <c r="C465" s="64" t="s">
        <v>2701</v>
      </c>
      <c r="D465" s="65" t="s">
        <v>2701</v>
      </c>
      <c r="E465" s="66" t="str">
        <f t="shared" si="1"/>
        <v>Match</v>
      </c>
      <c r="F465" s="67"/>
      <c r="G465" s="67"/>
    </row>
    <row r="466" spans="1:7" ht="14.25" customHeight="1" x14ac:dyDescent="0.2">
      <c r="A466" s="62" t="s">
        <v>2714</v>
      </c>
      <c r="B466" s="63" t="s">
        <v>2709</v>
      </c>
      <c r="C466" s="64" t="s">
        <v>1091</v>
      </c>
      <c r="D466" s="65" t="s">
        <v>1091</v>
      </c>
      <c r="E466" s="66" t="str">
        <f t="shared" si="1"/>
        <v>Match</v>
      </c>
      <c r="F466" s="67"/>
      <c r="G466" s="67"/>
    </row>
    <row r="467" spans="1:7" ht="14.25" customHeight="1" x14ac:dyDescent="0.2">
      <c r="A467" s="62" t="s">
        <v>2717</v>
      </c>
      <c r="B467" s="63" t="s">
        <v>546</v>
      </c>
      <c r="C467" s="64">
        <v>-999</v>
      </c>
      <c r="D467" s="65">
        <v>-999</v>
      </c>
      <c r="E467" s="66" t="str">
        <f t="shared" si="1"/>
        <v>Match</v>
      </c>
      <c r="F467" s="67"/>
      <c r="G467" s="67"/>
    </row>
    <row r="468" spans="1:7" ht="14.25" customHeight="1" x14ac:dyDescent="0.2">
      <c r="A468" s="62" t="s">
        <v>2725</v>
      </c>
      <c r="B468" s="63" t="s">
        <v>2718</v>
      </c>
      <c r="C468" s="64" t="s">
        <v>2719</v>
      </c>
      <c r="D468" s="65" t="s">
        <v>2719</v>
      </c>
      <c r="E468" s="66" t="str">
        <f t="shared" si="1"/>
        <v>Match</v>
      </c>
      <c r="F468" s="67"/>
      <c r="G468" s="67"/>
    </row>
    <row r="469" spans="1:7" ht="14.25" customHeight="1" x14ac:dyDescent="0.2">
      <c r="A469" s="62" t="s">
        <v>2731</v>
      </c>
      <c r="B469" s="63" t="s">
        <v>2726</v>
      </c>
      <c r="C469" s="64" t="s">
        <v>1172</v>
      </c>
      <c r="D469" s="65" t="s">
        <v>1172</v>
      </c>
      <c r="E469" s="66" t="str">
        <f t="shared" si="1"/>
        <v>Match</v>
      </c>
      <c r="F469" s="67"/>
      <c r="G469" s="67"/>
    </row>
    <row r="470" spans="1:7" ht="14.25" customHeight="1" x14ac:dyDescent="0.2">
      <c r="A470" s="62" t="s">
        <v>2736</v>
      </c>
      <c r="B470" s="63" t="s">
        <v>2732</v>
      </c>
      <c r="C470" s="64" t="s">
        <v>504</v>
      </c>
      <c r="D470" s="65" t="s">
        <v>504</v>
      </c>
      <c r="E470" s="66" t="str">
        <f t="shared" si="1"/>
        <v>Match</v>
      </c>
      <c r="F470" s="67"/>
      <c r="G470" s="67"/>
    </row>
    <row r="471" spans="1:7" ht="14.25" customHeight="1" x14ac:dyDescent="0.2">
      <c r="A471" s="62" t="s">
        <v>2741</v>
      </c>
      <c r="B471" s="63" t="s">
        <v>2737</v>
      </c>
      <c r="C471" s="64">
        <v>-999</v>
      </c>
      <c r="D471" s="65">
        <v>-999</v>
      </c>
      <c r="E471" s="66" t="str">
        <f t="shared" si="1"/>
        <v>Match</v>
      </c>
      <c r="F471" s="67"/>
      <c r="G471" s="67"/>
    </row>
    <row r="472" spans="1:7" ht="14.25" customHeight="1" x14ac:dyDescent="0.2">
      <c r="A472" s="62" t="s">
        <v>2747</v>
      </c>
      <c r="B472" s="63" t="s">
        <v>1635</v>
      </c>
      <c r="C472" s="64">
        <v>6</v>
      </c>
      <c r="D472" s="65">
        <v>6</v>
      </c>
      <c r="E472" s="66" t="str">
        <f t="shared" si="1"/>
        <v>Match</v>
      </c>
      <c r="F472" s="67"/>
      <c r="G472" s="67"/>
    </row>
    <row r="473" spans="1:7" ht="14.25" customHeight="1" x14ac:dyDescent="0.2">
      <c r="A473" s="62" t="s">
        <v>2752</v>
      </c>
      <c r="B473" s="63" t="s">
        <v>144</v>
      </c>
      <c r="C473" s="64">
        <v>-999</v>
      </c>
      <c r="D473" s="65">
        <v>-999</v>
      </c>
      <c r="E473" s="66" t="str">
        <f t="shared" si="1"/>
        <v>Match</v>
      </c>
      <c r="F473" s="67"/>
      <c r="G473" s="67"/>
    </row>
    <row r="474" spans="1:7" ht="14.25" customHeight="1" x14ac:dyDescent="0.2">
      <c r="A474" s="62" t="s">
        <v>2760</v>
      </c>
      <c r="B474" s="63" t="s">
        <v>2753</v>
      </c>
      <c r="C474" s="64" t="s">
        <v>2754</v>
      </c>
      <c r="D474" s="65" t="s">
        <v>2754</v>
      </c>
      <c r="E474" s="66" t="str">
        <f t="shared" si="1"/>
        <v>Match</v>
      </c>
      <c r="F474" s="67"/>
      <c r="G474" s="67"/>
    </row>
    <row r="475" spans="1:7" ht="14.25" customHeight="1" x14ac:dyDescent="0.2">
      <c r="A475" s="62" t="s">
        <v>2763</v>
      </c>
      <c r="B475" s="63" t="s">
        <v>5527</v>
      </c>
      <c r="C475" s="64">
        <v>6</v>
      </c>
      <c r="D475" s="65">
        <v>6</v>
      </c>
      <c r="E475" s="66" t="str">
        <f t="shared" si="1"/>
        <v>Match</v>
      </c>
      <c r="F475" s="67"/>
      <c r="G475" s="67"/>
    </row>
    <row r="476" spans="1:7" ht="14.25" customHeight="1" x14ac:dyDescent="0.2">
      <c r="A476" s="62" t="s">
        <v>2772</v>
      </c>
      <c r="B476" s="63" t="s">
        <v>2764</v>
      </c>
      <c r="C476" s="64" t="s">
        <v>2765</v>
      </c>
      <c r="D476" s="65" t="s">
        <v>2765</v>
      </c>
      <c r="E476" s="66" t="str">
        <f t="shared" si="1"/>
        <v>Match</v>
      </c>
      <c r="F476" s="32" t="s">
        <v>5528</v>
      </c>
      <c r="G476" s="67"/>
    </row>
    <row r="477" spans="1:7" ht="14.25" customHeight="1" x14ac:dyDescent="0.2">
      <c r="A477" s="62" t="s">
        <v>2781</v>
      </c>
      <c r="B477" s="63" t="s">
        <v>5529</v>
      </c>
      <c r="C477" s="64" t="s">
        <v>2774</v>
      </c>
      <c r="D477" s="65" t="s">
        <v>2774</v>
      </c>
      <c r="E477" s="66" t="str">
        <f t="shared" si="1"/>
        <v>Match</v>
      </c>
      <c r="F477" s="32" t="s">
        <v>5530</v>
      </c>
      <c r="G477" s="67"/>
    </row>
    <row r="478" spans="1:7" ht="14.25" customHeight="1" x14ac:dyDescent="0.2">
      <c r="A478" s="62" t="s">
        <v>2786</v>
      </c>
      <c r="B478" s="63" t="s">
        <v>2782</v>
      </c>
      <c r="C478" s="64" t="s">
        <v>295</v>
      </c>
      <c r="D478" s="65" t="s">
        <v>295</v>
      </c>
      <c r="E478" s="66" t="str">
        <f t="shared" si="1"/>
        <v>Match</v>
      </c>
      <c r="F478" s="67" t="s">
        <v>5531</v>
      </c>
      <c r="G478" s="67"/>
    </row>
    <row r="479" spans="1:7" ht="14.25" customHeight="1" x14ac:dyDescent="0.2">
      <c r="A479" s="62" t="s">
        <v>2792</v>
      </c>
      <c r="B479" s="63" t="s">
        <v>2787</v>
      </c>
      <c r="C479" s="64">
        <v>2</v>
      </c>
      <c r="D479" s="65">
        <v>2</v>
      </c>
      <c r="E479" s="66" t="str">
        <f t="shared" si="1"/>
        <v>Match</v>
      </c>
      <c r="F479" s="32" t="s">
        <v>5532</v>
      </c>
      <c r="G479" s="67"/>
    </row>
    <row r="480" spans="1:7" ht="14.25" customHeight="1" x14ac:dyDescent="0.2">
      <c r="A480" s="62" t="s">
        <v>2799</v>
      </c>
      <c r="B480" s="63" t="s">
        <v>2793</v>
      </c>
      <c r="C480" s="64">
        <v>11</v>
      </c>
      <c r="D480" s="65">
        <v>11</v>
      </c>
      <c r="E480" s="66" t="str">
        <f t="shared" si="1"/>
        <v>Match</v>
      </c>
      <c r="F480" s="67"/>
      <c r="G480" s="67"/>
    </row>
    <row r="481" spans="1:7" ht="14.25" customHeight="1" x14ac:dyDescent="0.2">
      <c r="A481" s="62" t="s">
        <v>2805</v>
      </c>
      <c r="B481" s="63" t="s">
        <v>5533</v>
      </c>
      <c r="C481" s="64" t="s">
        <v>1304</v>
      </c>
      <c r="D481" s="65" t="s">
        <v>1304</v>
      </c>
      <c r="E481" s="66" t="str">
        <f t="shared" si="1"/>
        <v>Match</v>
      </c>
      <c r="F481" s="67"/>
      <c r="G481" s="67"/>
    </row>
    <row r="482" spans="1:7" ht="14.25" customHeight="1" x14ac:dyDescent="0.2">
      <c r="A482" s="62" t="s">
        <v>2807</v>
      </c>
      <c r="B482" s="63" t="s">
        <v>454</v>
      </c>
      <c r="C482" s="64">
        <v>-999</v>
      </c>
      <c r="D482" s="65">
        <v>-999</v>
      </c>
      <c r="E482" s="66" t="str">
        <f t="shared" si="1"/>
        <v>Match</v>
      </c>
      <c r="F482" s="67"/>
      <c r="G482" s="67"/>
    </row>
    <row r="483" spans="1:7" ht="14.25" customHeight="1" x14ac:dyDescent="0.2">
      <c r="A483" s="62" t="s">
        <v>2814</v>
      </c>
      <c r="B483" s="63" t="s">
        <v>2808</v>
      </c>
      <c r="C483" s="64" t="s">
        <v>2809</v>
      </c>
      <c r="D483" s="65" t="s">
        <v>2809</v>
      </c>
      <c r="E483" s="66" t="str">
        <f t="shared" si="1"/>
        <v>Match</v>
      </c>
      <c r="F483" s="32" t="s">
        <v>5534</v>
      </c>
      <c r="G483" s="67"/>
    </row>
    <row r="484" spans="1:7" ht="14.25" customHeight="1" x14ac:dyDescent="0.2">
      <c r="A484" s="62" t="s">
        <v>2823</v>
      </c>
      <c r="B484" s="63" t="s">
        <v>2815</v>
      </c>
      <c r="C484" s="64" t="s">
        <v>179</v>
      </c>
      <c r="D484" s="65" t="s">
        <v>179</v>
      </c>
      <c r="E484" s="66" t="str">
        <f t="shared" si="1"/>
        <v>Match</v>
      </c>
      <c r="F484" s="32" t="s">
        <v>5535</v>
      </c>
      <c r="G484" s="67"/>
    </row>
    <row r="485" spans="1:7" ht="14.25" customHeight="1" x14ac:dyDescent="0.2">
      <c r="A485" s="62" t="s">
        <v>2824</v>
      </c>
      <c r="B485" s="63" t="s">
        <v>54</v>
      </c>
      <c r="C485" s="64">
        <v>-99</v>
      </c>
      <c r="D485" s="65">
        <v>-99</v>
      </c>
      <c r="E485" s="66" t="str">
        <f t="shared" si="1"/>
        <v>Match</v>
      </c>
      <c r="F485" s="67"/>
      <c r="G485" s="67"/>
    </row>
    <row r="486" spans="1:7" ht="14.25" customHeight="1" x14ac:dyDescent="0.2">
      <c r="A486" s="62" t="s">
        <v>2830</v>
      </c>
      <c r="B486" s="63" t="s">
        <v>2825</v>
      </c>
      <c r="C486" s="64" t="s">
        <v>2826</v>
      </c>
      <c r="D486" s="65" t="s">
        <v>2826</v>
      </c>
      <c r="E486" s="66" t="str">
        <f t="shared" si="1"/>
        <v>Match</v>
      </c>
      <c r="F486" s="67"/>
      <c r="G486" s="67"/>
    </row>
    <row r="487" spans="1:7" ht="14.25" customHeight="1" x14ac:dyDescent="0.2">
      <c r="A487" s="62" t="s">
        <v>2836</v>
      </c>
      <c r="B487" s="63" t="s">
        <v>2831</v>
      </c>
      <c r="C487" s="64">
        <v>2</v>
      </c>
      <c r="D487" s="65">
        <v>2</v>
      </c>
      <c r="E487" s="66" t="str">
        <f t="shared" si="1"/>
        <v>Match</v>
      </c>
      <c r="F487" s="67"/>
      <c r="G487" s="67"/>
    </row>
    <row r="488" spans="1:7" ht="14.25" customHeight="1" x14ac:dyDescent="0.2">
      <c r="A488" s="62" t="s">
        <v>2837</v>
      </c>
      <c r="B488" s="63" t="s">
        <v>54</v>
      </c>
      <c r="C488" s="64">
        <v>-99</v>
      </c>
      <c r="D488" s="65">
        <v>-99</v>
      </c>
      <c r="E488" s="66" t="str">
        <f t="shared" si="1"/>
        <v>Match</v>
      </c>
      <c r="F488" s="67"/>
      <c r="G488" s="67"/>
    </row>
    <row r="489" spans="1:7" ht="14.25" customHeight="1" x14ac:dyDescent="0.2">
      <c r="A489" s="62" t="s">
        <v>2840</v>
      </c>
      <c r="B489" s="63" t="s">
        <v>2838</v>
      </c>
      <c r="C489" s="64">
        <v>3</v>
      </c>
      <c r="D489" s="65">
        <v>3</v>
      </c>
      <c r="E489" s="66" t="str">
        <f t="shared" si="1"/>
        <v>Match</v>
      </c>
      <c r="F489" s="67"/>
      <c r="G489" s="67"/>
    </row>
    <row r="490" spans="1:7" ht="14.25" customHeight="1" x14ac:dyDescent="0.2">
      <c r="A490" s="62" t="s">
        <v>2848</v>
      </c>
      <c r="B490" s="63" t="s">
        <v>2841</v>
      </c>
      <c r="C490" s="64" t="s">
        <v>2842</v>
      </c>
      <c r="D490" s="65" t="s">
        <v>2842</v>
      </c>
      <c r="E490" s="66" t="str">
        <f t="shared" si="1"/>
        <v>Match</v>
      </c>
      <c r="F490" s="32" t="s">
        <v>5536</v>
      </c>
      <c r="G490" s="67"/>
    </row>
    <row r="491" spans="1:7" ht="14.25" customHeight="1" x14ac:dyDescent="0.2">
      <c r="A491" s="62" t="s">
        <v>2849</v>
      </c>
      <c r="B491" s="63" t="s">
        <v>54</v>
      </c>
      <c r="C491" s="64">
        <v>-99</v>
      </c>
      <c r="D491" s="65">
        <v>-99</v>
      </c>
      <c r="E491" s="66" t="str">
        <f t="shared" si="1"/>
        <v>Match</v>
      </c>
      <c r="F491" s="67"/>
      <c r="G491" s="67"/>
    </row>
    <row r="492" spans="1:7" ht="14.25" customHeight="1" x14ac:dyDescent="0.2">
      <c r="A492" s="62" t="s">
        <v>2854</v>
      </c>
      <c r="B492" s="63" t="s">
        <v>2850</v>
      </c>
      <c r="C492" s="64" t="s">
        <v>953</v>
      </c>
      <c r="D492" s="65" t="s">
        <v>953</v>
      </c>
      <c r="E492" s="66" t="str">
        <f t="shared" si="1"/>
        <v>Match</v>
      </c>
      <c r="F492" s="67"/>
      <c r="G492" s="67"/>
    </row>
    <row r="493" spans="1:7" ht="14.25" customHeight="1" x14ac:dyDescent="0.2">
      <c r="A493" s="62" t="s">
        <v>2861</v>
      </c>
      <c r="B493" s="63" t="s">
        <v>2855</v>
      </c>
      <c r="C493" s="64">
        <v>7</v>
      </c>
      <c r="D493" s="65">
        <v>7</v>
      </c>
      <c r="E493" s="66" t="str">
        <f t="shared" si="1"/>
        <v>Match</v>
      </c>
      <c r="F493" s="67"/>
      <c r="G493" s="67"/>
    </row>
    <row r="494" spans="1:7" ht="14.25" customHeight="1" x14ac:dyDescent="0.2">
      <c r="A494" s="62" t="s">
        <v>2868</v>
      </c>
      <c r="B494" s="63" t="s">
        <v>5537</v>
      </c>
      <c r="C494" s="64">
        <v>-999</v>
      </c>
      <c r="D494" s="65">
        <v>-999</v>
      </c>
      <c r="E494" s="66" t="str">
        <f t="shared" si="1"/>
        <v>Match</v>
      </c>
      <c r="F494" s="67"/>
      <c r="G494" s="67"/>
    </row>
    <row r="495" spans="1:7" ht="14.25" customHeight="1" x14ac:dyDescent="0.2">
      <c r="A495" s="62" t="s">
        <v>2872</v>
      </c>
      <c r="B495" s="63" t="s">
        <v>242</v>
      </c>
      <c r="C495" s="64">
        <v>-999</v>
      </c>
      <c r="D495" s="65">
        <v>-999</v>
      </c>
      <c r="E495" s="66" t="str">
        <f t="shared" si="1"/>
        <v>Match</v>
      </c>
      <c r="F495" s="67"/>
      <c r="G495" s="67"/>
    </row>
    <row r="496" spans="1:7" ht="14.25" customHeight="1" x14ac:dyDescent="0.2">
      <c r="A496" s="62" t="s">
        <v>2878</v>
      </c>
      <c r="B496" s="63" t="s">
        <v>2873</v>
      </c>
      <c r="C496" s="64">
        <v>7</v>
      </c>
      <c r="D496" s="65">
        <v>7</v>
      </c>
      <c r="E496" s="66" t="str">
        <f t="shared" si="1"/>
        <v>Match</v>
      </c>
      <c r="F496" s="67"/>
      <c r="G496" s="67"/>
    </row>
    <row r="497" spans="1:7" ht="14.25" customHeight="1" x14ac:dyDescent="0.2">
      <c r="A497" s="62" t="s">
        <v>2886</v>
      </c>
      <c r="B497" s="63" t="s">
        <v>2879</v>
      </c>
      <c r="C497" s="64">
        <v>2</v>
      </c>
      <c r="D497" s="65">
        <v>2</v>
      </c>
      <c r="E497" s="66" t="str">
        <f t="shared" si="1"/>
        <v>Match</v>
      </c>
      <c r="F497" s="67"/>
      <c r="G497" s="67"/>
    </row>
    <row r="498" spans="1:7" ht="14.25" customHeight="1" x14ac:dyDescent="0.2">
      <c r="A498" s="62" t="s">
        <v>2890</v>
      </c>
      <c r="B498" s="63" t="s">
        <v>2887</v>
      </c>
      <c r="C498" s="64" t="s">
        <v>821</v>
      </c>
      <c r="D498" s="65" t="s">
        <v>821</v>
      </c>
      <c r="E498" s="66" t="str">
        <f t="shared" si="1"/>
        <v>Match</v>
      </c>
      <c r="F498" s="32" t="s">
        <v>5536</v>
      </c>
      <c r="G498" s="67"/>
    </row>
    <row r="499" spans="1:7" ht="14.25" customHeight="1" x14ac:dyDescent="0.2">
      <c r="A499" s="62" t="s">
        <v>2891</v>
      </c>
      <c r="B499" s="63"/>
      <c r="C499" s="64">
        <v>-99</v>
      </c>
      <c r="D499" s="65">
        <v>-99</v>
      </c>
      <c r="E499" s="66" t="str">
        <f t="shared" si="1"/>
        <v>Match</v>
      </c>
      <c r="F499" s="67"/>
      <c r="G499" s="67"/>
    </row>
    <row r="500" spans="1:7" ht="14.25" customHeight="1" x14ac:dyDescent="0.2">
      <c r="A500" s="62" t="s">
        <v>2898</v>
      </c>
      <c r="B500" s="63" t="s">
        <v>2892</v>
      </c>
      <c r="C500" s="64" t="s">
        <v>101</v>
      </c>
      <c r="D500" s="65" t="s">
        <v>101</v>
      </c>
      <c r="E500" s="66" t="str">
        <f t="shared" si="1"/>
        <v>Match</v>
      </c>
      <c r="F500" s="67"/>
      <c r="G500" s="67"/>
    </row>
    <row r="501" spans="1:7" ht="14.25" customHeight="1" x14ac:dyDescent="0.2">
      <c r="A501" s="62" t="s">
        <v>2902</v>
      </c>
      <c r="B501" s="63" t="s">
        <v>2899</v>
      </c>
      <c r="C501" s="64" t="s">
        <v>101</v>
      </c>
      <c r="D501" s="65" t="s">
        <v>101</v>
      </c>
      <c r="E501" s="66" t="str">
        <f t="shared" si="1"/>
        <v>Match</v>
      </c>
      <c r="F501" s="32" t="s">
        <v>5538</v>
      </c>
      <c r="G501" s="67"/>
    </row>
    <row r="502" spans="1:7" ht="14.25" customHeight="1" x14ac:dyDescent="0.2">
      <c r="A502" s="62" t="s">
        <v>2903</v>
      </c>
      <c r="B502" s="63"/>
      <c r="C502" s="64">
        <v>-999</v>
      </c>
      <c r="D502" s="65">
        <v>-999</v>
      </c>
      <c r="E502" s="66" t="str">
        <f t="shared" si="1"/>
        <v>Match</v>
      </c>
      <c r="F502" s="67"/>
      <c r="G502" s="67"/>
    </row>
    <row r="503" spans="1:7" ht="14.25" customHeight="1" x14ac:dyDescent="0.2">
      <c r="A503" s="62" t="s">
        <v>2911</v>
      </c>
      <c r="B503" s="63" t="s">
        <v>2904</v>
      </c>
      <c r="C503" s="64" t="s">
        <v>2669</v>
      </c>
      <c r="D503" s="65" t="s">
        <v>2669</v>
      </c>
      <c r="E503" s="66" t="str">
        <f t="shared" si="1"/>
        <v>Match</v>
      </c>
      <c r="F503" s="32" t="s">
        <v>5539</v>
      </c>
      <c r="G503" s="67"/>
    </row>
    <row r="504" spans="1:7" ht="14.25" customHeight="1" x14ac:dyDescent="0.2">
      <c r="A504" s="62" t="s">
        <v>2917</v>
      </c>
      <c r="B504" s="63" t="s">
        <v>2912</v>
      </c>
      <c r="C504" s="64" t="s">
        <v>2913</v>
      </c>
      <c r="D504" s="65" t="s">
        <v>5540</v>
      </c>
      <c r="E504" s="66" t="str">
        <f t="shared" si="1"/>
        <v>No Match</v>
      </c>
      <c r="F504" s="77" t="s">
        <v>5541</v>
      </c>
      <c r="G504" s="67"/>
    </row>
    <row r="505" spans="1:7" ht="14.25" customHeight="1" x14ac:dyDescent="0.2">
      <c r="A505" s="62" t="s">
        <v>2918</v>
      </c>
      <c r="B505" s="63"/>
      <c r="C505" s="64">
        <v>-99</v>
      </c>
      <c r="D505" s="65">
        <v>-99</v>
      </c>
      <c r="E505" s="66" t="str">
        <f t="shared" si="1"/>
        <v>Match</v>
      </c>
      <c r="F505" s="67"/>
      <c r="G505" s="67"/>
    </row>
    <row r="506" spans="1:7" ht="14.25" customHeight="1" x14ac:dyDescent="0.2">
      <c r="A506" s="62" t="s">
        <v>2924</v>
      </c>
      <c r="B506" s="63" t="s">
        <v>2919</v>
      </c>
      <c r="C506" s="64" t="s">
        <v>125</v>
      </c>
      <c r="D506" s="65" t="s">
        <v>125</v>
      </c>
      <c r="E506" s="66" t="str">
        <f t="shared" si="1"/>
        <v>Match</v>
      </c>
      <c r="F506" s="67"/>
      <c r="G506" s="67"/>
    </row>
    <row r="507" spans="1:7" ht="14.25" customHeight="1" x14ac:dyDescent="0.2">
      <c r="A507" s="62" t="s">
        <v>2928</v>
      </c>
      <c r="B507" s="63" t="s">
        <v>2925</v>
      </c>
      <c r="C507" s="64">
        <v>-999</v>
      </c>
      <c r="D507" s="65">
        <v>-999</v>
      </c>
      <c r="E507" s="66" t="str">
        <f t="shared" si="1"/>
        <v>Match</v>
      </c>
      <c r="F507" s="67"/>
      <c r="G507" s="67"/>
    </row>
    <row r="508" spans="1:7" ht="14.25" customHeight="1" x14ac:dyDescent="0.2">
      <c r="A508" s="62" t="s">
        <v>2932</v>
      </c>
      <c r="B508" s="63" t="s">
        <v>2929</v>
      </c>
      <c r="C508" s="64" t="s">
        <v>125</v>
      </c>
      <c r="D508" s="65" t="s">
        <v>125</v>
      </c>
      <c r="E508" s="66" t="str">
        <f t="shared" si="1"/>
        <v>Match</v>
      </c>
      <c r="F508" s="32" t="s">
        <v>5539</v>
      </c>
      <c r="G508" s="67"/>
    </row>
    <row r="509" spans="1:7" ht="14.25" customHeight="1" x14ac:dyDescent="0.2">
      <c r="A509" s="62" t="s">
        <v>2942</v>
      </c>
      <c r="B509" s="63" t="s">
        <v>2933</v>
      </c>
      <c r="C509" s="64" t="s">
        <v>2934</v>
      </c>
      <c r="D509" s="65" t="s">
        <v>2934</v>
      </c>
      <c r="E509" s="66" t="str">
        <f t="shared" si="1"/>
        <v>Match</v>
      </c>
      <c r="F509" s="32" t="s">
        <v>5542</v>
      </c>
      <c r="G509" s="67"/>
    </row>
    <row r="510" spans="1:7" ht="14.25" customHeight="1" x14ac:dyDescent="0.2">
      <c r="A510" s="62" t="s">
        <v>2949</v>
      </c>
      <c r="B510" s="63" t="s">
        <v>2943</v>
      </c>
      <c r="C510" s="64" t="s">
        <v>509</v>
      </c>
      <c r="D510" s="65" t="s">
        <v>70</v>
      </c>
      <c r="E510" s="66" t="str">
        <f t="shared" si="1"/>
        <v>No Match</v>
      </c>
      <c r="F510" s="77" t="s">
        <v>2884</v>
      </c>
      <c r="G510" s="67"/>
    </row>
    <row r="511" spans="1:7" ht="14.25" customHeight="1" x14ac:dyDescent="0.2">
      <c r="A511" s="62" t="s">
        <v>2955</v>
      </c>
      <c r="B511" s="63" t="s">
        <v>2950</v>
      </c>
      <c r="C511" s="64" t="s">
        <v>2951</v>
      </c>
      <c r="D511" s="65" t="s">
        <v>2951</v>
      </c>
      <c r="E511" s="66" t="str">
        <f t="shared" si="1"/>
        <v>Match</v>
      </c>
      <c r="F511" s="32" t="s">
        <v>5543</v>
      </c>
      <c r="G511" s="67"/>
    </row>
    <row r="512" spans="1:7" ht="14.25" customHeight="1" x14ac:dyDescent="0.2">
      <c r="A512" s="62" t="s">
        <v>2962</v>
      </c>
      <c r="B512" s="63" t="s">
        <v>2956</v>
      </c>
      <c r="C512" s="64">
        <v>2</v>
      </c>
      <c r="D512" s="65">
        <v>2</v>
      </c>
      <c r="E512" s="66" t="str">
        <f t="shared" si="1"/>
        <v>Match</v>
      </c>
      <c r="F512" s="32" t="s">
        <v>5544</v>
      </c>
      <c r="G512" s="67"/>
    </row>
    <row r="513" spans="1:7" ht="14.25" customHeight="1" x14ac:dyDescent="0.2">
      <c r="A513" s="62" t="s">
        <v>2967</v>
      </c>
      <c r="B513" s="63" t="s">
        <v>54</v>
      </c>
      <c r="C513" s="64">
        <v>-99</v>
      </c>
      <c r="D513" s="65">
        <v>-99</v>
      </c>
      <c r="E513" s="66" t="str">
        <f t="shared" ref="E513:E767" si="2">IF(C513=D513,"Match","No Match")</f>
        <v>Match</v>
      </c>
      <c r="F513" s="67"/>
      <c r="G513" s="67"/>
    </row>
    <row r="514" spans="1:7" ht="14.25" customHeight="1" x14ac:dyDescent="0.2">
      <c r="A514" s="62" t="s">
        <v>2972</v>
      </c>
      <c r="B514" s="63" t="s">
        <v>2968</v>
      </c>
      <c r="C514" s="64">
        <v>7</v>
      </c>
      <c r="D514" s="65">
        <v>7</v>
      </c>
      <c r="E514" s="66" t="str">
        <f t="shared" si="2"/>
        <v>Match</v>
      </c>
      <c r="F514" s="32" t="s">
        <v>5545</v>
      </c>
      <c r="G514" s="67"/>
    </row>
    <row r="515" spans="1:7" ht="14.25" customHeight="1" x14ac:dyDescent="0.2">
      <c r="A515" s="62" t="s">
        <v>2980</v>
      </c>
      <c r="B515" s="63" t="s">
        <v>2973</v>
      </c>
      <c r="C515" s="64" t="s">
        <v>2974</v>
      </c>
      <c r="D515" s="65" t="s">
        <v>5546</v>
      </c>
      <c r="E515" s="66" t="str">
        <f t="shared" si="2"/>
        <v>No Match</v>
      </c>
      <c r="F515" s="77" t="s">
        <v>5547</v>
      </c>
      <c r="G515" s="67"/>
    </row>
    <row r="516" spans="1:7" ht="14.25" customHeight="1" x14ac:dyDescent="0.2">
      <c r="A516" s="62" t="s">
        <v>2989</v>
      </c>
      <c r="B516" s="63" t="s">
        <v>2981</v>
      </c>
      <c r="C516" s="64" t="s">
        <v>2982</v>
      </c>
      <c r="D516" s="65" t="s">
        <v>220</v>
      </c>
      <c r="E516" s="66" t="str">
        <f t="shared" si="2"/>
        <v>No Match</v>
      </c>
      <c r="F516" s="77" t="s">
        <v>471</v>
      </c>
      <c r="G516" s="67"/>
    </row>
    <row r="517" spans="1:7" ht="14.25" customHeight="1" x14ac:dyDescent="0.2">
      <c r="A517" s="62" t="s">
        <v>2990</v>
      </c>
      <c r="B517" s="63" t="s">
        <v>54</v>
      </c>
      <c r="C517" s="64">
        <v>-99</v>
      </c>
      <c r="D517" s="65">
        <v>-99</v>
      </c>
      <c r="E517" s="66" t="str">
        <f t="shared" si="2"/>
        <v>Match</v>
      </c>
      <c r="F517" s="67"/>
      <c r="G517" s="67"/>
    </row>
    <row r="518" spans="1:7" ht="14.25" customHeight="1" x14ac:dyDescent="0.2">
      <c r="A518" s="62" t="s">
        <v>2996</v>
      </c>
      <c r="B518" s="63" t="s">
        <v>2991</v>
      </c>
      <c r="C518" s="64" t="s">
        <v>231</v>
      </c>
      <c r="D518" s="65" t="s">
        <v>231</v>
      </c>
      <c r="E518" s="66" t="str">
        <f t="shared" si="2"/>
        <v>Match</v>
      </c>
      <c r="F518" s="67"/>
      <c r="G518" s="67"/>
    </row>
    <row r="519" spans="1:7" ht="14.25" customHeight="1" x14ac:dyDescent="0.2">
      <c r="A519" s="62" t="s">
        <v>3003</v>
      </c>
      <c r="B519" s="63" t="s">
        <v>5548</v>
      </c>
      <c r="C519" s="64">
        <v>2</v>
      </c>
      <c r="D519" s="65">
        <v>2</v>
      </c>
      <c r="E519" s="66" t="str">
        <f t="shared" si="2"/>
        <v>Match</v>
      </c>
      <c r="F519" s="67"/>
      <c r="G519" s="67"/>
    </row>
    <row r="520" spans="1:7" ht="14.25" customHeight="1" x14ac:dyDescent="0.2">
      <c r="A520" s="62" t="s">
        <v>3010</v>
      </c>
      <c r="B520" s="63" t="s">
        <v>3004</v>
      </c>
      <c r="C520" s="64">
        <v>2</v>
      </c>
      <c r="D520" s="65">
        <v>2</v>
      </c>
      <c r="E520" s="66" t="str">
        <f t="shared" si="2"/>
        <v>Match</v>
      </c>
      <c r="F520" s="67"/>
      <c r="G520" s="67"/>
    </row>
    <row r="521" spans="1:7" ht="14.25" customHeight="1" x14ac:dyDescent="0.2">
      <c r="A521" s="62" t="s">
        <v>3017</v>
      </c>
      <c r="B521" s="63" t="s">
        <v>3011</v>
      </c>
      <c r="C521" s="64" t="s">
        <v>2598</v>
      </c>
      <c r="D521" s="65" t="s">
        <v>2598</v>
      </c>
      <c r="E521" s="66" t="str">
        <f t="shared" si="2"/>
        <v>Match</v>
      </c>
      <c r="F521" s="32" t="s">
        <v>5549</v>
      </c>
      <c r="G521" s="67"/>
    </row>
    <row r="522" spans="1:7" ht="14.25" customHeight="1" x14ac:dyDescent="0.2">
      <c r="A522" s="62" t="s">
        <v>3021</v>
      </c>
      <c r="B522" s="63" t="s">
        <v>3018</v>
      </c>
      <c r="C522" s="64" t="s">
        <v>299</v>
      </c>
      <c r="D522" s="65" t="s">
        <v>5550</v>
      </c>
      <c r="E522" s="66" t="str">
        <f t="shared" si="2"/>
        <v>No Match</v>
      </c>
      <c r="F522" s="77" t="s">
        <v>5551</v>
      </c>
      <c r="G522" s="67"/>
    </row>
    <row r="523" spans="1:7" ht="14.25" customHeight="1" x14ac:dyDescent="0.2">
      <c r="A523" s="62" t="s">
        <v>3027</v>
      </c>
      <c r="B523" s="63" t="s">
        <v>5552</v>
      </c>
      <c r="C523" s="64" t="s">
        <v>3023</v>
      </c>
      <c r="D523" s="65" t="s">
        <v>5553</v>
      </c>
      <c r="E523" s="66" t="str">
        <f t="shared" si="2"/>
        <v>No Match</v>
      </c>
      <c r="F523" s="32" t="s">
        <v>5554</v>
      </c>
      <c r="G523" s="67"/>
    </row>
    <row r="524" spans="1:7" ht="14.25" customHeight="1" x14ac:dyDescent="0.2">
      <c r="A524" s="62" t="s">
        <v>3033</v>
      </c>
      <c r="B524" s="63" t="s">
        <v>3028</v>
      </c>
      <c r="C524" s="64" t="s">
        <v>231</v>
      </c>
      <c r="D524" s="65" t="s">
        <v>231</v>
      </c>
      <c r="E524" s="66" t="str">
        <f t="shared" si="2"/>
        <v>Match</v>
      </c>
      <c r="F524" s="32" t="s">
        <v>5543</v>
      </c>
      <c r="G524" s="67"/>
    </row>
    <row r="525" spans="1:7" ht="14.25" customHeight="1" x14ac:dyDescent="0.2">
      <c r="A525" s="62" t="s">
        <v>3037</v>
      </c>
      <c r="B525" s="63" t="s">
        <v>3034</v>
      </c>
      <c r="C525" s="64" t="s">
        <v>262</v>
      </c>
      <c r="D525" s="65" t="s">
        <v>262</v>
      </c>
      <c r="E525" s="66" t="str">
        <f t="shared" si="2"/>
        <v>Match</v>
      </c>
      <c r="F525" s="67"/>
      <c r="G525" s="67"/>
    </row>
    <row r="526" spans="1:7" ht="14.25" customHeight="1" x14ac:dyDescent="0.2">
      <c r="A526" s="62" t="s">
        <v>3043</v>
      </c>
      <c r="B526" s="63" t="s">
        <v>3038</v>
      </c>
      <c r="C526" s="64" t="s">
        <v>3039</v>
      </c>
      <c r="D526" s="65" t="s">
        <v>3039</v>
      </c>
      <c r="E526" s="66" t="str">
        <f t="shared" si="2"/>
        <v>Match</v>
      </c>
      <c r="F526" s="32" t="s">
        <v>5545</v>
      </c>
      <c r="G526" s="67"/>
    </row>
    <row r="527" spans="1:7" ht="14.25" customHeight="1" x14ac:dyDescent="0.2">
      <c r="A527" s="62" t="s">
        <v>3055</v>
      </c>
      <c r="B527" s="63" t="s">
        <v>3044</v>
      </c>
      <c r="C527" s="64" t="s">
        <v>3045</v>
      </c>
      <c r="D527" s="65" t="s">
        <v>3045</v>
      </c>
      <c r="E527" s="66" t="str">
        <f t="shared" si="2"/>
        <v>Match</v>
      </c>
      <c r="F527" s="67"/>
      <c r="G527" s="67"/>
    </row>
    <row r="528" spans="1:7" ht="14.25" customHeight="1" x14ac:dyDescent="0.2">
      <c r="A528" s="62" t="s">
        <v>3060</v>
      </c>
      <c r="B528" s="63" t="s">
        <v>5555</v>
      </c>
      <c r="C528" s="64">
        <v>8</v>
      </c>
      <c r="D528" s="65">
        <v>8</v>
      </c>
      <c r="E528" s="66" t="str">
        <f t="shared" si="2"/>
        <v>Match</v>
      </c>
      <c r="F528" s="32" t="s">
        <v>5556</v>
      </c>
      <c r="G528" s="67"/>
    </row>
    <row r="529" spans="1:7" ht="14.25" customHeight="1" x14ac:dyDescent="0.2">
      <c r="A529" s="62" t="s">
        <v>3069</v>
      </c>
      <c r="B529" s="63" t="s">
        <v>3061</v>
      </c>
      <c r="C529" s="64" t="s">
        <v>3062</v>
      </c>
      <c r="D529" s="65" t="s">
        <v>3062</v>
      </c>
      <c r="E529" s="66" t="str">
        <f t="shared" si="2"/>
        <v>Match</v>
      </c>
      <c r="F529" s="32" t="s">
        <v>5557</v>
      </c>
      <c r="G529" s="67"/>
    </row>
    <row r="530" spans="1:7" ht="14.25" customHeight="1" x14ac:dyDescent="0.2">
      <c r="A530" s="62" t="s">
        <v>3074</v>
      </c>
      <c r="B530" s="63" t="s">
        <v>54</v>
      </c>
      <c r="C530" s="64">
        <v>-99</v>
      </c>
      <c r="D530" s="65">
        <v>-99</v>
      </c>
      <c r="E530" s="66" t="str">
        <f t="shared" si="2"/>
        <v>Match</v>
      </c>
      <c r="F530" s="67"/>
      <c r="G530" s="67"/>
    </row>
    <row r="531" spans="1:7" ht="14.25" customHeight="1" x14ac:dyDescent="0.2">
      <c r="A531" s="62" t="s">
        <v>3084</v>
      </c>
      <c r="B531" s="63" t="s">
        <v>3075</v>
      </c>
      <c r="C531" s="64" t="s">
        <v>3076</v>
      </c>
      <c r="D531" s="65" t="s">
        <v>3076</v>
      </c>
      <c r="E531" s="66" t="str">
        <f t="shared" si="2"/>
        <v>Match</v>
      </c>
      <c r="F531" s="67"/>
      <c r="G531" s="67"/>
    </row>
    <row r="532" spans="1:7" ht="14.25" customHeight="1" x14ac:dyDescent="0.2">
      <c r="A532" s="62" t="s">
        <v>3085</v>
      </c>
      <c r="B532" s="63" t="s">
        <v>54</v>
      </c>
      <c r="C532" s="64">
        <v>-99</v>
      </c>
      <c r="D532" s="65">
        <v>-99</v>
      </c>
      <c r="E532" s="66" t="str">
        <f t="shared" si="2"/>
        <v>Match</v>
      </c>
      <c r="F532" s="67"/>
      <c r="G532" s="67"/>
    </row>
    <row r="533" spans="1:7" ht="14.25" customHeight="1" x14ac:dyDescent="0.2">
      <c r="A533" s="62" t="s">
        <v>3091</v>
      </c>
      <c r="B533" s="63" t="s">
        <v>3086</v>
      </c>
      <c r="C533" s="64" t="s">
        <v>231</v>
      </c>
      <c r="D533" s="65" t="s">
        <v>231</v>
      </c>
      <c r="E533" s="66" t="str">
        <f t="shared" si="2"/>
        <v>Match</v>
      </c>
      <c r="F533" s="67"/>
      <c r="G533" s="67"/>
    </row>
    <row r="534" spans="1:7" ht="14.25" customHeight="1" x14ac:dyDescent="0.2">
      <c r="A534" s="62" t="s">
        <v>3098</v>
      </c>
      <c r="B534" s="63" t="s">
        <v>5558</v>
      </c>
      <c r="C534" s="64">
        <v>6</v>
      </c>
      <c r="D534" s="65">
        <v>6</v>
      </c>
      <c r="E534" s="66" t="str">
        <f t="shared" si="2"/>
        <v>Match</v>
      </c>
      <c r="F534" s="67"/>
      <c r="G534" s="67"/>
    </row>
    <row r="535" spans="1:7" ht="14.25" customHeight="1" x14ac:dyDescent="0.2">
      <c r="A535" s="62" t="s">
        <v>3103</v>
      </c>
      <c r="B535" s="63" t="s">
        <v>3099</v>
      </c>
      <c r="C535" s="64" t="s">
        <v>133</v>
      </c>
      <c r="D535" s="65" t="s">
        <v>133</v>
      </c>
      <c r="E535" s="66" t="str">
        <f t="shared" si="2"/>
        <v>Match</v>
      </c>
      <c r="F535" s="67"/>
      <c r="G535" s="67"/>
    </row>
    <row r="536" spans="1:7" ht="14.25" customHeight="1" x14ac:dyDescent="0.2">
      <c r="A536" s="62" t="s">
        <v>3111</v>
      </c>
      <c r="B536" s="63" t="s">
        <v>3104</v>
      </c>
      <c r="C536" s="64" t="s">
        <v>3105</v>
      </c>
      <c r="D536" s="65" t="s">
        <v>5559</v>
      </c>
      <c r="E536" s="66" t="str">
        <f t="shared" si="2"/>
        <v>No Match</v>
      </c>
      <c r="F536" s="77" t="s">
        <v>5560</v>
      </c>
      <c r="G536" s="67"/>
    </row>
    <row r="537" spans="1:7" ht="14.25" customHeight="1" x14ac:dyDescent="0.2">
      <c r="A537" s="62" t="s">
        <v>3118</v>
      </c>
      <c r="B537" s="63" t="s">
        <v>3112</v>
      </c>
      <c r="C537" s="64" t="s">
        <v>154</v>
      </c>
      <c r="D537" s="65" t="s">
        <v>154</v>
      </c>
      <c r="E537" s="66" t="str">
        <f t="shared" si="2"/>
        <v>Match</v>
      </c>
      <c r="F537" s="32" t="s">
        <v>5530</v>
      </c>
      <c r="G537" s="67"/>
    </row>
    <row r="538" spans="1:7" ht="14.25" customHeight="1" x14ac:dyDescent="0.2">
      <c r="A538" s="62" t="s">
        <v>3121</v>
      </c>
      <c r="B538" s="63" t="s">
        <v>54</v>
      </c>
      <c r="C538" s="64">
        <v>-99</v>
      </c>
      <c r="D538" s="65">
        <v>-99</v>
      </c>
      <c r="E538" s="66" t="str">
        <f t="shared" si="2"/>
        <v>Match</v>
      </c>
      <c r="F538" s="67"/>
      <c r="G538" s="67"/>
    </row>
    <row r="539" spans="1:7" ht="14.25" customHeight="1" x14ac:dyDescent="0.2">
      <c r="A539" s="62" t="s">
        <v>3127</v>
      </c>
      <c r="B539" s="63" t="s">
        <v>3122</v>
      </c>
      <c r="C539" s="64" t="s">
        <v>2669</v>
      </c>
      <c r="D539" s="65" t="s">
        <v>2669</v>
      </c>
      <c r="E539" s="66" t="str">
        <f t="shared" si="2"/>
        <v>Match</v>
      </c>
      <c r="F539" s="32" t="s">
        <v>5561</v>
      </c>
      <c r="G539" s="67"/>
    </row>
    <row r="540" spans="1:7" ht="14.25" customHeight="1" x14ac:dyDescent="0.2">
      <c r="A540" s="62" t="s">
        <v>3134</v>
      </c>
      <c r="B540" s="63" t="s">
        <v>3128</v>
      </c>
      <c r="C540" s="64" t="s">
        <v>3129</v>
      </c>
      <c r="D540" s="65" t="s">
        <v>3129</v>
      </c>
      <c r="E540" s="66" t="str">
        <f t="shared" si="2"/>
        <v>Match</v>
      </c>
      <c r="F540" s="67"/>
      <c r="G540" s="67"/>
    </row>
    <row r="541" spans="1:7" ht="14.25" customHeight="1" x14ac:dyDescent="0.2">
      <c r="A541" s="62" t="s">
        <v>3140</v>
      </c>
      <c r="B541" s="63" t="s">
        <v>3135</v>
      </c>
      <c r="C541" s="64" t="s">
        <v>101</v>
      </c>
      <c r="D541" s="65" t="s">
        <v>101</v>
      </c>
      <c r="E541" s="66" t="str">
        <f t="shared" si="2"/>
        <v>Match</v>
      </c>
      <c r="F541" s="67"/>
      <c r="G541" s="67"/>
    </row>
    <row r="542" spans="1:7" ht="14.25" customHeight="1" x14ac:dyDescent="0.2">
      <c r="A542" s="62" t="s">
        <v>3145</v>
      </c>
      <c r="B542" s="63" t="s">
        <v>3141</v>
      </c>
      <c r="C542" s="64">
        <v>6</v>
      </c>
      <c r="D542" s="65">
        <v>6</v>
      </c>
      <c r="E542" s="66" t="str">
        <f t="shared" si="2"/>
        <v>Match</v>
      </c>
      <c r="F542" s="67"/>
      <c r="G542" s="67"/>
    </row>
    <row r="543" spans="1:7" ht="14.25" customHeight="1" x14ac:dyDescent="0.2">
      <c r="A543" s="62" t="s">
        <v>3151</v>
      </c>
      <c r="B543" s="63" t="s">
        <v>5562</v>
      </c>
      <c r="C543" s="64">
        <v>6</v>
      </c>
      <c r="D543" s="65" t="s">
        <v>1526</v>
      </c>
      <c r="E543" s="66" t="str">
        <f t="shared" si="2"/>
        <v>No Match</v>
      </c>
      <c r="F543" s="77" t="s">
        <v>5442</v>
      </c>
      <c r="G543" s="67"/>
    </row>
    <row r="544" spans="1:7" ht="14.25" customHeight="1" x14ac:dyDescent="0.2">
      <c r="A544" s="62" t="s">
        <v>3155</v>
      </c>
      <c r="B544" s="63" t="s">
        <v>3152</v>
      </c>
      <c r="C544" s="64">
        <v>2</v>
      </c>
      <c r="D544" s="65">
        <v>2</v>
      </c>
      <c r="E544" s="66" t="str">
        <f t="shared" si="2"/>
        <v>Match</v>
      </c>
      <c r="F544" s="67"/>
      <c r="G544" s="67"/>
    </row>
    <row r="545" spans="1:7" ht="14.25" customHeight="1" x14ac:dyDescent="0.2">
      <c r="A545" s="62" t="s">
        <v>3160</v>
      </c>
      <c r="B545" s="63" t="s">
        <v>3156</v>
      </c>
      <c r="C545" s="64" t="s">
        <v>1464</v>
      </c>
      <c r="D545" s="65" t="s">
        <v>101</v>
      </c>
      <c r="E545" s="66" t="str">
        <f t="shared" si="2"/>
        <v>No Match</v>
      </c>
      <c r="F545" s="77" t="s">
        <v>649</v>
      </c>
      <c r="G545" s="67"/>
    </row>
    <row r="546" spans="1:7" ht="14.25" customHeight="1" x14ac:dyDescent="0.2">
      <c r="A546" s="62" t="s">
        <v>3168</v>
      </c>
      <c r="B546" s="63" t="s">
        <v>3161</v>
      </c>
      <c r="C546" s="64" t="s">
        <v>231</v>
      </c>
      <c r="D546" s="65" t="s">
        <v>231</v>
      </c>
      <c r="E546" s="66" t="str">
        <f t="shared" si="2"/>
        <v>Match</v>
      </c>
      <c r="F546" s="32" t="s">
        <v>5563</v>
      </c>
      <c r="G546" s="67"/>
    </row>
    <row r="547" spans="1:7" ht="14.25" customHeight="1" x14ac:dyDescent="0.2">
      <c r="A547" s="62" t="s">
        <v>3172</v>
      </c>
      <c r="B547" s="63" t="s">
        <v>3169</v>
      </c>
      <c r="C547" s="64">
        <v>-999</v>
      </c>
      <c r="D547" s="65">
        <v>-999</v>
      </c>
      <c r="E547" s="66" t="str">
        <f t="shared" si="2"/>
        <v>Match</v>
      </c>
      <c r="F547" s="67"/>
      <c r="G547" s="67"/>
    </row>
    <row r="548" spans="1:7" ht="14.25" customHeight="1" x14ac:dyDescent="0.2">
      <c r="A548" s="62" t="s">
        <v>3178</v>
      </c>
      <c r="B548" s="63" t="s">
        <v>3173</v>
      </c>
      <c r="C548" s="64" t="s">
        <v>496</v>
      </c>
      <c r="D548" s="65" t="s">
        <v>496</v>
      </c>
      <c r="E548" s="66" t="str">
        <f t="shared" si="2"/>
        <v>Match</v>
      </c>
      <c r="F548" s="32" t="s">
        <v>5564</v>
      </c>
      <c r="G548" s="67"/>
    </row>
    <row r="549" spans="1:7" ht="14.25" customHeight="1" x14ac:dyDescent="0.2">
      <c r="A549" s="62" t="s">
        <v>3185</v>
      </c>
      <c r="B549" s="63" t="s">
        <v>3179</v>
      </c>
      <c r="C549" s="64" t="s">
        <v>3180</v>
      </c>
      <c r="D549" s="65" t="s">
        <v>3180</v>
      </c>
      <c r="E549" s="66" t="str">
        <f t="shared" si="2"/>
        <v>Match</v>
      </c>
      <c r="F549" s="67" t="s">
        <v>5534</v>
      </c>
      <c r="G549" s="67"/>
    </row>
    <row r="550" spans="1:7" ht="14.25" customHeight="1" x14ac:dyDescent="0.2">
      <c r="A550" s="62" t="s">
        <v>3191</v>
      </c>
      <c r="B550" s="63" t="s">
        <v>3186</v>
      </c>
      <c r="C550" s="64">
        <v>6</v>
      </c>
      <c r="D550" s="65">
        <v>6</v>
      </c>
      <c r="E550" s="66" t="str">
        <f t="shared" si="2"/>
        <v>Match</v>
      </c>
      <c r="F550" s="67"/>
      <c r="G550" s="67"/>
    </row>
    <row r="551" spans="1:7" ht="14.25" customHeight="1" x14ac:dyDescent="0.2">
      <c r="A551" s="62" t="s">
        <v>3198</v>
      </c>
      <c r="B551" s="63" t="s">
        <v>3192</v>
      </c>
      <c r="C551" s="64">
        <v>2</v>
      </c>
      <c r="D551" s="65">
        <v>2</v>
      </c>
      <c r="E551" s="66" t="str">
        <f t="shared" si="2"/>
        <v>Match</v>
      </c>
      <c r="F551" s="67"/>
      <c r="G551" s="67"/>
    </row>
    <row r="552" spans="1:7" ht="14.25" customHeight="1" x14ac:dyDescent="0.2">
      <c r="A552" s="62" t="s">
        <v>3204</v>
      </c>
      <c r="B552" s="63" t="s">
        <v>3199</v>
      </c>
      <c r="C552" s="64" t="s">
        <v>1689</v>
      </c>
      <c r="D552" s="65" t="s">
        <v>421</v>
      </c>
      <c r="E552" s="66" t="str">
        <f t="shared" si="2"/>
        <v>No Match</v>
      </c>
      <c r="F552" s="77" t="s">
        <v>5565</v>
      </c>
      <c r="G552" s="67"/>
    </row>
    <row r="553" spans="1:7" ht="14.25" customHeight="1" x14ac:dyDescent="0.2">
      <c r="A553" s="62" t="s">
        <v>3211</v>
      </c>
      <c r="B553" s="63" t="s">
        <v>3205</v>
      </c>
      <c r="C553" s="64" t="s">
        <v>319</v>
      </c>
      <c r="D553" s="65" t="s">
        <v>2669</v>
      </c>
      <c r="E553" s="66" t="str">
        <f t="shared" si="2"/>
        <v>No Match</v>
      </c>
      <c r="F553" s="77" t="s">
        <v>5566</v>
      </c>
      <c r="G553" s="67"/>
    </row>
    <row r="554" spans="1:7" ht="14.25" customHeight="1" x14ac:dyDescent="0.2">
      <c r="A554" s="62" t="s">
        <v>3216</v>
      </c>
      <c r="B554" s="63" t="s">
        <v>3212</v>
      </c>
      <c r="C554" s="64">
        <v>6</v>
      </c>
      <c r="D554" s="65">
        <v>6</v>
      </c>
      <c r="E554" s="66" t="str">
        <f t="shared" si="2"/>
        <v>Match</v>
      </c>
      <c r="F554" s="67"/>
      <c r="G554" s="67"/>
    </row>
    <row r="555" spans="1:7" ht="14.25" customHeight="1" x14ac:dyDescent="0.2">
      <c r="A555" s="62" t="s">
        <v>3222</v>
      </c>
      <c r="B555" s="63" t="s">
        <v>3217</v>
      </c>
      <c r="C555" s="64">
        <v>3</v>
      </c>
      <c r="D555" s="65">
        <v>3</v>
      </c>
      <c r="E555" s="66" t="str">
        <f t="shared" si="2"/>
        <v>Match</v>
      </c>
      <c r="F555" s="67"/>
      <c r="G555" s="67"/>
    </row>
    <row r="556" spans="1:7" ht="14.25" customHeight="1" x14ac:dyDescent="0.2">
      <c r="A556" s="62" t="s">
        <v>3226</v>
      </c>
      <c r="B556" s="63" t="s">
        <v>185</v>
      </c>
      <c r="C556" s="64">
        <v>-999</v>
      </c>
      <c r="D556" s="65">
        <v>-999</v>
      </c>
      <c r="E556" s="66" t="str">
        <f t="shared" si="2"/>
        <v>Match</v>
      </c>
      <c r="F556" s="67"/>
      <c r="G556" s="67"/>
    </row>
    <row r="557" spans="1:7" ht="14.25" customHeight="1" x14ac:dyDescent="0.2">
      <c r="A557" s="62" t="s">
        <v>3229</v>
      </c>
      <c r="B557" s="63" t="s">
        <v>3227</v>
      </c>
      <c r="C557" s="64" t="s">
        <v>159</v>
      </c>
      <c r="D557" s="65" t="s">
        <v>159</v>
      </c>
      <c r="E557" s="66" t="str">
        <f t="shared" si="2"/>
        <v>Match</v>
      </c>
      <c r="F557" s="67"/>
      <c r="G557" s="67"/>
    </row>
    <row r="558" spans="1:7" ht="14.25" customHeight="1" x14ac:dyDescent="0.2">
      <c r="A558" s="62" t="s">
        <v>3233</v>
      </c>
      <c r="B558" s="63" t="s">
        <v>71</v>
      </c>
      <c r="C558" s="64">
        <v>-999</v>
      </c>
      <c r="D558" s="65">
        <v>-999</v>
      </c>
      <c r="E558" s="66" t="str">
        <f t="shared" si="2"/>
        <v>Match</v>
      </c>
      <c r="F558" s="67"/>
      <c r="G558" s="67"/>
    </row>
    <row r="559" spans="1:7" ht="14.25" customHeight="1" x14ac:dyDescent="0.2">
      <c r="A559" s="62" t="s">
        <v>3240</v>
      </c>
      <c r="B559" s="63" t="s">
        <v>3234</v>
      </c>
      <c r="C559" s="64" t="s">
        <v>421</v>
      </c>
      <c r="D559" s="65" t="s">
        <v>421</v>
      </c>
      <c r="E559" s="66" t="str">
        <f t="shared" si="2"/>
        <v>Match</v>
      </c>
      <c r="F559" s="32" t="s">
        <v>5567</v>
      </c>
      <c r="G559" s="67"/>
    </row>
    <row r="560" spans="1:7" ht="14.25" customHeight="1" x14ac:dyDescent="0.2">
      <c r="A560" s="62" t="s">
        <v>3248</v>
      </c>
      <c r="B560" s="63" t="s">
        <v>3241</v>
      </c>
      <c r="C560" s="64" t="s">
        <v>3242</v>
      </c>
      <c r="D560" s="65" t="s">
        <v>5568</v>
      </c>
      <c r="E560" s="66" t="str">
        <f t="shared" si="2"/>
        <v>No Match</v>
      </c>
      <c r="F560" s="77" t="s">
        <v>5569</v>
      </c>
      <c r="G560" s="67"/>
    </row>
    <row r="561" spans="1:7" ht="14.25" customHeight="1" x14ac:dyDescent="0.2">
      <c r="A561" s="62" t="s">
        <v>3256</v>
      </c>
      <c r="B561" s="63" t="s">
        <v>3249</v>
      </c>
      <c r="C561" s="64" t="s">
        <v>3250</v>
      </c>
      <c r="D561" s="65" t="s">
        <v>3250</v>
      </c>
      <c r="E561" s="66" t="str">
        <f t="shared" si="2"/>
        <v>Match</v>
      </c>
      <c r="F561" s="67"/>
      <c r="G561" s="67"/>
    </row>
    <row r="562" spans="1:7" ht="14.25" customHeight="1" x14ac:dyDescent="0.2">
      <c r="A562" s="62" t="s">
        <v>3262</v>
      </c>
      <c r="B562" s="63" t="s">
        <v>3257</v>
      </c>
      <c r="C562" s="64" t="s">
        <v>231</v>
      </c>
      <c r="D562" s="65" t="s">
        <v>231</v>
      </c>
      <c r="E562" s="66" t="str">
        <f t="shared" si="2"/>
        <v>Match</v>
      </c>
      <c r="F562" s="67"/>
      <c r="G562" s="67"/>
    </row>
    <row r="563" spans="1:7" ht="14.25" customHeight="1" x14ac:dyDescent="0.2">
      <c r="A563" s="62" t="s">
        <v>3267</v>
      </c>
      <c r="B563" s="63" t="s">
        <v>54</v>
      </c>
      <c r="C563" s="64">
        <v>-99</v>
      </c>
      <c r="D563" s="65">
        <v>-99</v>
      </c>
      <c r="E563" s="66" t="str">
        <f t="shared" si="2"/>
        <v>Match</v>
      </c>
      <c r="F563" s="67"/>
      <c r="G563" s="67"/>
    </row>
    <row r="564" spans="1:7" ht="14.25" customHeight="1" x14ac:dyDescent="0.2">
      <c r="A564" s="62" t="s">
        <v>3273</v>
      </c>
      <c r="B564" s="63" t="s">
        <v>3268</v>
      </c>
      <c r="C564" s="64" t="s">
        <v>199</v>
      </c>
      <c r="D564" s="65" t="s">
        <v>199</v>
      </c>
      <c r="E564" s="66" t="str">
        <f t="shared" si="2"/>
        <v>Match</v>
      </c>
      <c r="F564" s="32" t="s">
        <v>5530</v>
      </c>
      <c r="G564" s="67"/>
    </row>
    <row r="565" spans="1:7" ht="14.25" customHeight="1" x14ac:dyDescent="0.2">
      <c r="A565" s="62" t="s">
        <v>3274</v>
      </c>
      <c r="B565" s="63" t="s">
        <v>54</v>
      </c>
      <c r="C565" s="64">
        <v>-99</v>
      </c>
      <c r="D565" s="65">
        <v>-99</v>
      </c>
      <c r="E565" s="66" t="str">
        <f t="shared" si="2"/>
        <v>Match</v>
      </c>
      <c r="F565" s="67"/>
      <c r="G565" s="67"/>
    </row>
    <row r="566" spans="1:7" ht="14.25" customHeight="1" x14ac:dyDescent="0.2">
      <c r="A566" s="62" t="s">
        <v>3275</v>
      </c>
      <c r="B566" s="63" t="s">
        <v>185</v>
      </c>
      <c r="C566" s="64">
        <v>-999</v>
      </c>
      <c r="D566" s="65">
        <v>-999</v>
      </c>
      <c r="E566" s="66" t="str">
        <f t="shared" si="2"/>
        <v>Match</v>
      </c>
      <c r="F566" s="67"/>
      <c r="G566" s="67"/>
    </row>
    <row r="567" spans="1:7" ht="14.25" customHeight="1" x14ac:dyDescent="0.2">
      <c r="A567" s="62" t="s">
        <v>3276</v>
      </c>
      <c r="B567" s="63" t="s">
        <v>54</v>
      </c>
      <c r="C567" s="64">
        <v>-99</v>
      </c>
      <c r="D567" s="65">
        <v>-99</v>
      </c>
      <c r="E567" s="66" t="str">
        <f t="shared" si="2"/>
        <v>Match</v>
      </c>
      <c r="F567" s="67"/>
      <c r="G567" s="67"/>
    </row>
    <row r="568" spans="1:7" ht="14.25" customHeight="1" x14ac:dyDescent="0.2">
      <c r="A568" s="62" t="s">
        <v>3281</v>
      </c>
      <c r="B568" s="63" t="s">
        <v>3277</v>
      </c>
      <c r="C568" s="64" t="s">
        <v>133</v>
      </c>
      <c r="D568" s="65" t="s">
        <v>133</v>
      </c>
      <c r="E568" s="66" t="str">
        <f t="shared" si="2"/>
        <v>Match</v>
      </c>
      <c r="F568" s="67"/>
      <c r="G568" s="67"/>
    </row>
    <row r="569" spans="1:7" ht="14.25" customHeight="1" x14ac:dyDescent="0.2">
      <c r="A569" s="62" t="s">
        <v>3287</v>
      </c>
      <c r="B569" s="63" t="s">
        <v>54</v>
      </c>
      <c r="C569" s="64">
        <v>-99</v>
      </c>
      <c r="D569" s="65">
        <v>-99</v>
      </c>
      <c r="E569" s="66" t="str">
        <f t="shared" si="2"/>
        <v>Match</v>
      </c>
      <c r="F569" s="67"/>
      <c r="G569" s="67"/>
    </row>
    <row r="570" spans="1:7" ht="14.25" customHeight="1" x14ac:dyDescent="0.2">
      <c r="A570" s="62" t="s">
        <v>3288</v>
      </c>
      <c r="B570" s="63" t="s">
        <v>54</v>
      </c>
      <c r="C570" s="64">
        <v>-99</v>
      </c>
      <c r="D570" s="65">
        <v>-99</v>
      </c>
      <c r="E570" s="66" t="str">
        <f t="shared" si="2"/>
        <v>Match</v>
      </c>
      <c r="F570" s="67"/>
      <c r="G570" s="67"/>
    </row>
    <row r="571" spans="1:7" ht="14.25" customHeight="1" x14ac:dyDescent="0.2">
      <c r="A571" s="62" t="s">
        <v>3289</v>
      </c>
      <c r="B571" s="63" t="s">
        <v>54</v>
      </c>
      <c r="C571" s="64">
        <v>-99</v>
      </c>
      <c r="D571" s="65">
        <v>-99</v>
      </c>
      <c r="E571" s="66" t="str">
        <f t="shared" si="2"/>
        <v>Match</v>
      </c>
      <c r="F571" s="67"/>
      <c r="G571" s="67"/>
    </row>
    <row r="572" spans="1:7" ht="14.25" customHeight="1" x14ac:dyDescent="0.2">
      <c r="A572" s="62" t="s">
        <v>3294</v>
      </c>
      <c r="B572" s="63" t="s">
        <v>3290</v>
      </c>
      <c r="C572" s="64">
        <v>-999</v>
      </c>
      <c r="D572" s="65">
        <v>-999</v>
      </c>
      <c r="E572" s="66" t="str">
        <f t="shared" si="2"/>
        <v>Match</v>
      </c>
      <c r="F572" s="67"/>
      <c r="G572" s="67"/>
    </row>
    <row r="573" spans="1:7" ht="14.25" customHeight="1" x14ac:dyDescent="0.2">
      <c r="A573" s="62" t="s">
        <v>3298</v>
      </c>
      <c r="B573" s="63" t="s">
        <v>3295</v>
      </c>
      <c r="C573" s="64">
        <v>-999</v>
      </c>
      <c r="D573" s="65">
        <v>-999</v>
      </c>
      <c r="E573" s="66" t="str">
        <f t="shared" si="2"/>
        <v>Match</v>
      </c>
      <c r="F573" s="67"/>
      <c r="G573" s="67"/>
    </row>
    <row r="574" spans="1:7" ht="14.25" customHeight="1" x14ac:dyDescent="0.2">
      <c r="A574" s="62" t="s">
        <v>3303</v>
      </c>
      <c r="B574" s="63" t="s">
        <v>3299</v>
      </c>
      <c r="C574" s="64" t="s">
        <v>125</v>
      </c>
      <c r="D574" s="65" t="s">
        <v>125</v>
      </c>
      <c r="E574" s="66" t="str">
        <f t="shared" si="2"/>
        <v>Match</v>
      </c>
      <c r="F574" s="67"/>
      <c r="G574" s="67"/>
    </row>
    <row r="575" spans="1:7" ht="14.25" customHeight="1" x14ac:dyDescent="0.2">
      <c r="A575" s="62" t="s">
        <v>3305</v>
      </c>
      <c r="B575" s="63" t="s">
        <v>185</v>
      </c>
      <c r="C575" s="64">
        <v>-999</v>
      </c>
      <c r="D575" s="65">
        <v>-999</v>
      </c>
      <c r="E575" s="66" t="str">
        <f t="shared" si="2"/>
        <v>Match</v>
      </c>
      <c r="F575" s="67"/>
      <c r="G575" s="67"/>
    </row>
    <row r="576" spans="1:7" ht="14.25" customHeight="1" x14ac:dyDescent="0.2">
      <c r="A576" s="62" t="s">
        <v>3306</v>
      </c>
      <c r="B576" s="63" t="s">
        <v>54</v>
      </c>
      <c r="C576" s="64">
        <v>-99</v>
      </c>
      <c r="D576" s="65">
        <v>-99</v>
      </c>
      <c r="E576" s="66" t="str">
        <f t="shared" si="2"/>
        <v>Match</v>
      </c>
      <c r="F576" s="67"/>
      <c r="G576" s="67"/>
    </row>
    <row r="577" spans="1:7" ht="14.25" customHeight="1" x14ac:dyDescent="0.2">
      <c r="A577" s="62" t="s">
        <v>3309</v>
      </c>
      <c r="B577" s="63" t="s">
        <v>5570</v>
      </c>
      <c r="C577" s="64" t="s">
        <v>1363</v>
      </c>
      <c r="D577" s="65">
        <v>6</v>
      </c>
      <c r="E577" s="66" t="str">
        <f t="shared" si="2"/>
        <v>No Match</v>
      </c>
      <c r="F577" s="77" t="s">
        <v>787</v>
      </c>
      <c r="G577" s="67"/>
    </row>
    <row r="578" spans="1:7" ht="14.25" customHeight="1" x14ac:dyDescent="0.2">
      <c r="A578" s="62" t="s">
        <v>3310</v>
      </c>
      <c r="B578" s="63" t="s">
        <v>54</v>
      </c>
      <c r="C578" s="64">
        <v>-99</v>
      </c>
      <c r="D578" s="65">
        <v>-99</v>
      </c>
      <c r="E578" s="66" t="str">
        <f t="shared" si="2"/>
        <v>Match</v>
      </c>
      <c r="F578" s="67"/>
      <c r="G578" s="67"/>
    </row>
    <row r="579" spans="1:7" ht="14.25" customHeight="1" x14ac:dyDescent="0.2">
      <c r="A579" s="62" t="s">
        <v>3315</v>
      </c>
      <c r="B579" s="63" t="s">
        <v>3311</v>
      </c>
      <c r="C579" s="64" t="s">
        <v>80</v>
      </c>
      <c r="D579" s="65" t="s">
        <v>80</v>
      </c>
      <c r="E579" s="66" t="str">
        <f t="shared" si="2"/>
        <v>Match</v>
      </c>
      <c r="F579" s="32" t="s">
        <v>5549</v>
      </c>
      <c r="G579" s="67"/>
    </row>
    <row r="580" spans="1:7" ht="14.25" customHeight="1" x14ac:dyDescent="0.2">
      <c r="A580" s="62" t="s">
        <v>3318</v>
      </c>
      <c r="B580" s="63" t="s">
        <v>54</v>
      </c>
      <c r="C580" s="64">
        <v>-99</v>
      </c>
      <c r="D580" s="65">
        <v>-99</v>
      </c>
      <c r="E580" s="66" t="str">
        <f t="shared" si="2"/>
        <v>Match</v>
      </c>
      <c r="F580" s="67"/>
      <c r="G580" s="67"/>
    </row>
    <row r="581" spans="1:7" ht="14.25" customHeight="1" x14ac:dyDescent="0.2">
      <c r="A581" s="62" t="s">
        <v>3324</v>
      </c>
      <c r="B581" s="63" t="s">
        <v>3319</v>
      </c>
      <c r="C581" s="64" t="s">
        <v>125</v>
      </c>
      <c r="D581" s="65" t="s">
        <v>125</v>
      </c>
      <c r="E581" s="66" t="str">
        <f t="shared" si="2"/>
        <v>Match</v>
      </c>
      <c r="F581" s="32" t="s">
        <v>5571</v>
      </c>
      <c r="G581" s="67"/>
    </row>
    <row r="582" spans="1:7" ht="14.25" customHeight="1" x14ac:dyDescent="0.2">
      <c r="A582" s="62" t="s">
        <v>3325</v>
      </c>
      <c r="B582" s="63" t="s">
        <v>242</v>
      </c>
      <c r="C582" s="64">
        <v>-999</v>
      </c>
      <c r="D582" s="65">
        <v>-999</v>
      </c>
      <c r="E582" s="66" t="str">
        <f t="shared" si="2"/>
        <v>Match</v>
      </c>
      <c r="F582" s="67"/>
      <c r="G582" s="67"/>
    </row>
    <row r="583" spans="1:7" ht="14.25" customHeight="1" x14ac:dyDescent="0.2">
      <c r="A583" s="62" t="s">
        <v>3330</v>
      </c>
      <c r="B583" s="63" t="s">
        <v>54</v>
      </c>
      <c r="C583" s="64">
        <v>-99</v>
      </c>
      <c r="D583" s="65">
        <v>-99</v>
      </c>
      <c r="E583" s="66" t="str">
        <f t="shared" si="2"/>
        <v>Match</v>
      </c>
      <c r="F583" s="67"/>
      <c r="G583" s="67"/>
    </row>
    <row r="584" spans="1:7" ht="14.25" customHeight="1" x14ac:dyDescent="0.2">
      <c r="A584" s="62" t="s">
        <v>3336</v>
      </c>
      <c r="B584" s="63" t="s">
        <v>3331</v>
      </c>
      <c r="C584" s="64">
        <v>6</v>
      </c>
      <c r="D584" s="65">
        <v>6</v>
      </c>
      <c r="E584" s="66" t="str">
        <f t="shared" si="2"/>
        <v>Match</v>
      </c>
      <c r="F584" s="67"/>
      <c r="G584" s="67"/>
    </row>
    <row r="585" spans="1:7" ht="14.25" customHeight="1" x14ac:dyDescent="0.2">
      <c r="A585" s="62" t="s">
        <v>3342</v>
      </c>
      <c r="B585" s="63" t="s">
        <v>3337</v>
      </c>
      <c r="C585" s="64" t="s">
        <v>101</v>
      </c>
      <c r="D585" s="65" t="s">
        <v>101</v>
      </c>
      <c r="E585" s="66" t="str">
        <f t="shared" si="2"/>
        <v>Match</v>
      </c>
      <c r="F585" s="32" t="s">
        <v>5571</v>
      </c>
      <c r="G585" s="67"/>
    </row>
    <row r="586" spans="1:7" ht="14.25" customHeight="1" x14ac:dyDescent="0.2">
      <c r="A586" s="62" t="s">
        <v>3345</v>
      </c>
      <c r="B586" s="63" t="s">
        <v>3343</v>
      </c>
      <c r="C586" s="64" t="s">
        <v>125</v>
      </c>
      <c r="D586" s="65" t="s">
        <v>125</v>
      </c>
      <c r="E586" s="66" t="str">
        <f t="shared" si="2"/>
        <v>Match</v>
      </c>
      <c r="F586" s="67"/>
      <c r="G586" s="67"/>
    </row>
    <row r="587" spans="1:7" ht="14.25" customHeight="1" x14ac:dyDescent="0.2">
      <c r="A587" s="62" t="s">
        <v>3353</v>
      </c>
      <c r="B587" s="63" t="s">
        <v>5572</v>
      </c>
      <c r="C587" s="64">
        <v>1</v>
      </c>
      <c r="D587" s="65">
        <v>1</v>
      </c>
      <c r="E587" s="66" t="str">
        <f t="shared" si="2"/>
        <v>Match</v>
      </c>
      <c r="F587" s="67"/>
      <c r="G587" s="67"/>
    </row>
    <row r="588" spans="1:7" ht="14.25" customHeight="1" x14ac:dyDescent="0.2">
      <c r="A588" s="62" t="s">
        <v>3359</v>
      </c>
      <c r="B588" s="63" t="s">
        <v>5573</v>
      </c>
      <c r="C588" s="64" t="s">
        <v>2669</v>
      </c>
      <c r="D588" s="65" t="s">
        <v>2669</v>
      </c>
      <c r="E588" s="66" t="str">
        <f t="shared" si="2"/>
        <v>Match</v>
      </c>
      <c r="F588" s="32" t="s">
        <v>5574</v>
      </c>
      <c r="G588" s="67"/>
    </row>
    <row r="589" spans="1:7" ht="14.25" customHeight="1" x14ac:dyDescent="0.2">
      <c r="A589" s="62" t="s">
        <v>3365</v>
      </c>
      <c r="B589" s="63" t="s">
        <v>3360</v>
      </c>
      <c r="C589" s="64">
        <v>6</v>
      </c>
      <c r="D589" s="65">
        <v>6</v>
      </c>
      <c r="E589" s="66" t="str">
        <f t="shared" si="2"/>
        <v>Match</v>
      </c>
      <c r="F589" s="32" t="s">
        <v>5545</v>
      </c>
      <c r="G589" s="67"/>
    </row>
    <row r="590" spans="1:7" ht="14.25" customHeight="1" x14ac:dyDescent="0.2">
      <c r="A590" s="62" t="s">
        <v>3366</v>
      </c>
      <c r="B590" s="63" t="s">
        <v>54</v>
      </c>
      <c r="C590" s="64">
        <v>-99</v>
      </c>
      <c r="D590" s="65">
        <v>-99</v>
      </c>
      <c r="E590" s="66" t="str">
        <f t="shared" si="2"/>
        <v>Match</v>
      </c>
      <c r="F590" s="67"/>
      <c r="G590" s="67"/>
    </row>
    <row r="591" spans="1:7" ht="14.25" customHeight="1" x14ac:dyDescent="0.2">
      <c r="A591" s="62" t="s">
        <v>3373</v>
      </c>
      <c r="B591" s="63" t="s">
        <v>5575</v>
      </c>
      <c r="C591" s="64">
        <v>2</v>
      </c>
      <c r="D591" s="65">
        <v>2</v>
      </c>
      <c r="E591" s="66" t="str">
        <f t="shared" si="2"/>
        <v>Match</v>
      </c>
      <c r="F591" s="32" t="s">
        <v>5545</v>
      </c>
      <c r="G591" s="67"/>
    </row>
    <row r="592" spans="1:7" ht="14.25" customHeight="1" x14ac:dyDescent="0.2">
      <c r="A592" s="62" t="s">
        <v>3379</v>
      </c>
      <c r="B592" s="63" t="s">
        <v>3374</v>
      </c>
      <c r="C592" s="64" t="s">
        <v>2641</v>
      </c>
      <c r="D592" s="65" t="s">
        <v>2641</v>
      </c>
      <c r="E592" s="66" t="str">
        <f t="shared" si="2"/>
        <v>Match</v>
      </c>
      <c r="F592" s="32" t="s">
        <v>5556</v>
      </c>
      <c r="G592" s="67"/>
    </row>
    <row r="593" spans="1:7" ht="14.25" customHeight="1" x14ac:dyDescent="0.2">
      <c r="A593" s="62" t="s">
        <v>3388</v>
      </c>
      <c r="B593" s="63" t="s">
        <v>3380</v>
      </c>
      <c r="C593" s="64" t="s">
        <v>3381</v>
      </c>
      <c r="D593" s="65" t="s">
        <v>3381</v>
      </c>
      <c r="E593" s="66" t="str">
        <f t="shared" si="2"/>
        <v>Match</v>
      </c>
      <c r="F593" s="67"/>
      <c r="G593" s="67"/>
    </row>
    <row r="594" spans="1:7" ht="14.25" customHeight="1" x14ac:dyDescent="0.2">
      <c r="A594" s="62" t="s">
        <v>3391</v>
      </c>
      <c r="B594" s="63" t="s">
        <v>54</v>
      </c>
      <c r="C594" s="64">
        <v>-99</v>
      </c>
      <c r="D594" s="65">
        <v>-99</v>
      </c>
      <c r="E594" s="66" t="str">
        <f t="shared" si="2"/>
        <v>Match</v>
      </c>
      <c r="F594" s="67"/>
      <c r="G594" s="67"/>
    </row>
    <row r="595" spans="1:7" ht="14.25" customHeight="1" x14ac:dyDescent="0.2">
      <c r="A595" s="62" t="s">
        <v>3396</v>
      </c>
      <c r="B595" s="63" t="s">
        <v>3392</v>
      </c>
      <c r="C595" s="64" t="s">
        <v>152</v>
      </c>
      <c r="D595" s="65" t="s">
        <v>152</v>
      </c>
      <c r="E595" s="66" t="str">
        <f t="shared" si="2"/>
        <v>Match</v>
      </c>
      <c r="F595" s="67"/>
      <c r="G595" s="67"/>
    </row>
    <row r="596" spans="1:7" ht="14.25" customHeight="1" x14ac:dyDescent="0.2">
      <c r="A596" s="62" t="s">
        <v>3401</v>
      </c>
      <c r="B596" s="63" t="s">
        <v>3397</v>
      </c>
      <c r="C596" s="64" t="s">
        <v>1526</v>
      </c>
      <c r="D596" s="65" t="s">
        <v>1526</v>
      </c>
      <c r="E596" s="66" t="str">
        <f t="shared" si="2"/>
        <v>Match</v>
      </c>
      <c r="F596" s="32" t="s">
        <v>5549</v>
      </c>
      <c r="G596" s="67"/>
    </row>
    <row r="597" spans="1:7" ht="14.25" customHeight="1" x14ac:dyDescent="0.2">
      <c r="A597" s="62" t="s">
        <v>3402</v>
      </c>
      <c r="B597" s="63"/>
      <c r="C597" s="64">
        <v>-99</v>
      </c>
      <c r="D597" s="65">
        <v>-99</v>
      </c>
      <c r="E597" s="66" t="str">
        <f t="shared" si="2"/>
        <v>Match</v>
      </c>
      <c r="F597" s="67"/>
      <c r="G597" s="67"/>
    </row>
    <row r="598" spans="1:7" ht="14.25" customHeight="1" x14ac:dyDescent="0.2">
      <c r="A598" s="62" t="s">
        <v>3403</v>
      </c>
      <c r="B598" s="63" t="s">
        <v>54</v>
      </c>
      <c r="C598" s="64">
        <v>-99</v>
      </c>
      <c r="D598" s="65">
        <v>-99</v>
      </c>
      <c r="E598" s="66" t="str">
        <f t="shared" si="2"/>
        <v>Match</v>
      </c>
      <c r="F598" s="67"/>
      <c r="G598" s="67"/>
    </row>
    <row r="599" spans="1:7" ht="14.25" customHeight="1" x14ac:dyDescent="0.2">
      <c r="A599" s="62" t="s">
        <v>3404</v>
      </c>
      <c r="B599" s="63" t="s">
        <v>284</v>
      </c>
      <c r="C599" s="64">
        <v>-999</v>
      </c>
      <c r="D599" s="65">
        <v>-999</v>
      </c>
      <c r="E599" s="66" t="str">
        <f t="shared" si="2"/>
        <v>Match</v>
      </c>
      <c r="F599" s="67"/>
      <c r="G599" s="67"/>
    </row>
    <row r="600" spans="1:7" ht="14.25" customHeight="1" x14ac:dyDescent="0.2">
      <c r="A600" s="62" t="s">
        <v>3410</v>
      </c>
      <c r="B600" s="63" t="s">
        <v>5576</v>
      </c>
      <c r="C600" s="64" t="s">
        <v>921</v>
      </c>
      <c r="D600" s="65" t="s">
        <v>921</v>
      </c>
      <c r="E600" s="66" t="str">
        <f t="shared" si="2"/>
        <v>Match</v>
      </c>
      <c r="F600" s="32" t="s">
        <v>5545</v>
      </c>
      <c r="G600" s="67"/>
    </row>
    <row r="601" spans="1:7" ht="14.25" customHeight="1" x14ac:dyDescent="0.2">
      <c r="A601" s="62" t="s">
        <v>3416</v>
      </c>
      <c r="B601" s="63" t="s">
        <v>54</v>
      </c>
      <c r="C601" s="64">
        <v>-99</v>
      </c>
      <c r="D601" s="65">
        <v>-99</v>
      </c>
      <c r="E601" s="66" t="str">
        <f t="shared" si="2"/>
        <v>Match</v>
      </c>
      <c r="F601" s="67"/>
      <c r="G601" s="67"/>
    </row>
    <row r="602" spans="1:7" ht="14.25" customHeight="1" x14ac:dyDescent="0.2">
      <c r="A602" s="62" t="s">
        <v>3417</v>
      </c>
      <c r="B602" s="63" t="s">
        <v>54</v>
      </c>
      <c r="C602" s="64">
        <v>-99</v>
      </c>
      <c r="D602" s="65">
        <v>-99</v>
      </c>
      <c r="E602" s="66" t="str">
        <f t="shared" si="2"/>
        <v>Match</v>
      </c>
      <c r="F602" s="67"/>
      <c r="G602" s="67"/>
    </row>
    <row r="603" spans="1:7" ht="14.25" customHeight="1" x14ac:dyDescent="0.2">
      <c r="A603" s="62" t="s">
        <v>3418</v>
      </c>
      <c r="B603" s="63"/>
      <c r="C603" s="64">
        <v>-99</v>
      </c>
      <c r="D603" s="65">
        <v>-99</v>
      </c>
      <c r="E603" s="66" t="str">
        <f t="shared" si="2"/>
        <v>Match</v>
      </c>
      <c r="F603" s="67"/>
      <c r="G603" s="67"/>
    </row>
    <row r="604" spans="1:7" ht="14.25" customHeight="1" x14ac:dyDescent="0.2">
      <c r="A604" s="62" t="s">
        <v>3425</v>
      </c>
      <c r="B604" s="63" t="s">
        <v>5577</v>
      </c>
      <c r="C604" s="64" t="s">
        <v>101</v>
      </c>
      <c r="D604" s="65" t="s">
        <v>101</v>
      </c>
      <c r="E604" s="66" t="str">
        <f t="shared" si="2"/>
        <v>Match</v>
      </c>
      <c r="F604" s="32" t="s">
        <v>5543</v>
      </c>
      <c r="G604" s="67"/>
    </row>
    <row r="605" spans="1:7" ht="14.25" customHeight="1" x14ac:dyDescent="0.2">
      <c r="A605" s="62" t="s">
        <v>3432</v>
      </c>
      <c r="B605" s="63" t="s">
        <v>2784</v>
      </c>
      <c r="C605" s="64">
        <v>-999</v>
      </c>
      <c r="D605" s="65">
        <v>-999</v>
      </c>
      <c r="E605" s="66" t="str">
        <f t="shared" si="2"/>
        <v>Match</v>
      </c>
      <c r="F605" s="67"/>
      <c r="G605" s="67"/>
    </row>
    <row r="606" spans="1:7" ht="14.25" customHeight="1" x14ac:dyDescent="0.2">
      <c r="A606" s="62" t="s">
        <v>3437</v>
      </c>
      <c r="B606" s="63" t="s">
        <v>3433</v>
      </c>
      <c r="C606" s="64" t="s">
        <v>727</v>
      </c>
      <c r="D606" s="65" t="s">
        <v>3946</v>
      </c>
      <c r="E606" s="66" t="str">
        <f t="shared" si="2"/>
        <v>No Match</v>
      </c>
      <c r="F606" s="32" t="s">
        <v>5578</v>
      </c>
      <c r="G606" s="67"/>
    </row>
    <row r="607" spans="1:7" ht="14.25" customHeight="1" x14ac:dyDescent="0.2">
      <c r="A607" s="62" t="s">
        <v>3441</v>
      </c>
      <c r="B607" s="63" t="s">
        <v>54</v>
      </c>
      <c r="C607" s="64">
        <v>-99</v>
      </c>
      <c r="D607" s="65">
        <v>-99</v>
      </c>
      <c r="E607" s="66" t="str">
        <f t="shared" si="2"/>
        <v>Match</v>
      </c>
      <c r="F607" s="67"/>
      <c r="G607" s="67"/>
    </row>
    <row r="608" spans="1:7" ht="14.25" customHeight="1" x14ac:dyDescent="0.2">
      <c r="A608" s="62" t="s">
        <v>3442</v>
      </c>
      <c r="B608" s="63" t="s">
        <v>54</v>
      </c>
      <c r="C608" s="64">
        <v>-99</v>
      </c>
      <c r="D608" s="65">
        <v>-99</v>
      </c>
      <c r="E608" s="66" t="str">
        <f t="shared" si="2"/>
        <v>Match</v>
      </c>
      <c r="F608" s="67"/>
      <c r="G608" s="67"/>
    </row>
    <row r="609" spans="1:7" ht="14.25" customHeight="1" x14ac:dyDescent="0.2">
      <c r="A609" s="62" t="s">
        <v>3447</v>
      </c>
      <c r="B609" s="63" t="s">
        <v>3443</v>
      </c>
      <c r="C609" s="64" t="s">
        <v>101</v>
      </c>
      <c r="D609" s="65" t="s">
        <v>101</v>
      </c>
      <c r="E609" s="66" t="str">
        <f t="shared" si="2"/>
        <v>Match</v>
      </c>
      <c r="F609" s="67"/>
      <c r="G609" s="67"/>
    </row>
    <row r="610" spans="1:7" ht="14.25" customHeight="1" x14ac:dyDescent="0.2">
      <c r="A610" s="62" t="s">
        <v>3449</v>
      </c>
      <c r="B610" s="63" t="s">
        <v>242</v>
      </c>
      <c r="C610" s="64">
        <v>-999</v>
      </c>
      <c r="D610" s="65">
        <v>-999</v>
      </c>
      <c r="E610" s="66" t="str">
        <f t="shared" si="2"/>
        <v>Match</v>
      </c>
      <c r="F610" s="67"/>
      <c r="G610" s="67"/>
    </row>
    <row r="611" spans="1:7" ht="14.25" customHeight="1" x14ac:dyDescent="0.2">
      <c r="A611" s="62" t="s">
        <v>3458</v>
      </c>
      <c r="B611" s="63" t="s">
        <v>3450</v>
      </c>
      <c r="C611" s="64" t="s">
        <v>101</v>
      </c>
      <c r="D611" s="65" t="s">
        <v>101</v>
      </c>
      <c r="E611" s="66" t="str">
        <f t="shared" si="2"/>
        <v>Match</v>
      </c>
      <c r="F611" s="32" t="s">
        <v>5579</v>
      </c>
      <c r="G611" s="67"/>
    </row>
    <row r="612" spans="1:7" ht="14.25" customHeight="1" x14ac:dyDescent="0.2">
      <c r="A612" s="62" t="s">
        <v>3464</v>
      </c>
      <c r="B612" s="63" t="s">
        <v>3459</v>
      </c>
      <c r="C612" s="64" t="s">
        <v>159</v>
      </c>
      <c r="D612" s="65" t="s">
        <v>101</v>
      </c>
      <c r="E612" s="66" t="str">
        <f t="shared" si="2"/>
        <v>No Match</v>
      </c>
      <c r="F612" s="67"/>
      <c r="G612" s="67"/>
    </row>
    <row r="613" spans="1:7" ht="14.25" customHeight="1" x14ac:dyDescent="0.2">
      <c r="A613" s="62" t="s">
        <v>3465</v>
      </c>
      <c r="B613" s="63"/>
      <c r="C613" s="64">
        <v>-99</v>
      </c>
      <c r="D613" s="65">
        <v>-99</v>
      </c>
      <c r="E613" s="66" t="str">
        <f t="shared" si="2"/>
        <v>Match</v>
      </c>
      <c r="F613" s="67"/>
      <c r="G613" s="67"/>
    </row>
    <row r="614" spans="1:7" ht="14.25" customHeight="1" x14ac:dyDescent="0.2">
      <c r="A614" s="62" t="s">
        <v>3472</v>
      </c>
      <c r="B614" s="63" t="s">
        <v>3466</v>
      </c>
      <c r="C614" s="64" t="s">
        <v>70</v>
      </c>
      <c r="D614" s="65" t="s">
        <v>70</v>
      </c>
      <c r="E614" s="66" t="str">
        <f t="shared" si="2"/>
        <v>Match</v>
      </c>
      <c r="F614" s="32" t="s">
        <v>5580</v>
      </c>
      <c r="G614" s="67"/>
    </row>
    <row r="615" spans="1:7" ht="14.25" customHeight="1" x14ac:dyDescent="0.2">
      <c r="A615" s="62" t="s">
        <v>3481</v>
      </c>
      <c r="B615" s="63" t="s">
        <v>3473</v>
      </c>
      <c r="C615" s="64" t="s">
        <v>3474</v>
      </c>
      <c r="D615" s="65" t="s">
        <v>3474</v>
      </c>
      <c r="E615" s="66" t="str">
        <f t="shared" si="2"/>
        <v>Match</v>
      </c>
      <c r="F615" s="32" t="s">
        <v>5549</v>
      </c>
      <c r="G615" s="67"/>
    </row>
    <row r="616" spans="1:7" ht="14.25" customHeight="1" x14ac:dyDescent="0.2">
      <c r="A616" s="62" t="s">
        <v>3482</v>
      </c>
      <c r="B616" s="63" t="s">
        <v>54</v>
      </c>
      <c r="C616" s="64">
        <v>-99</v>
      </c>
      <c r="D616" s="65">
        <v>-99</v>
      </c>
      <c r="E616" s="66" t="str">
        <f t="shared" si="2"/>
        <v>Match</v>
      </c>
      <c r="F616" s="67"/>
      <c r="G616" s="67"/>
    </row>
    <row r="617" spans="1:7" ht="14.25" customHeight="1" x14ac:dyDescent="0.2">
      <c r="A617" s="62" t="s">
        <v>3485</v>
      </c>
      <c r="B617" s="63" t="s">
        <v>3483</v>
      </c>
      <c r="C617" s="64">
        <v>-999</v>
      </c>
      <c r="D617" s="65">
        <v>-999</v>
      </c>
      <c r="E617" s="66" t="str">
        <f t="shared" si="2"/>
        <v>Match</v>
      </c>
      <c r="F617" s="67"/>
      <c r="G617" s="67"/>
    </row>
    <row r="618" spans="1:7" ht="14.25" customHeight="1" x14ac:dyDescent="0.2">
      <c r="A618" s="62" t="s">
        <v>3486</v>
      </c>
      <c r="B618" s="63" t="s">
        <v>54</v>
      </c>
      <c r="C618" s="64">
        <v>-99</v>
      </c>
      <c r="D618" s="65">
        <v>-99</v>
      </c>
      <c r="E618" s="66" t="str">
        <f t="shared" si="2"/>
        <v>Match</v>
      </c>
      <c r="F618" s="67"/>
      <c r="G618" s="67"/>
    </row>
    <row r="619" spans="1:7" ht="14.25" customHeight="1" x14ac:dyDescent="0.2">
      <c r="A619" s="62" t="s">
        <v>3493</v>
      </c>
      <c r="B619" s="63" t="s">
        <v>3487</v>
      </c>
      <c r="C619" s="64">
        <v>6</v>
      </c>
      <c r="D619" s="65">
        <v>6</v>
      </c>
      <c r="E619" s="66" t="str">
        <f t="shared" si="2"/>
        <v>Match</v>
      </c>
      <c r="F619" s="67"/>
      <c r="G619" s="67"/>
    </row>
    <row r="620" spans="1:7" ht="14.25" customHeight="1" x14ac:dyDescent="0.2">
      <c r="A620" s="62" t="s">
        <v>3499</v>
      </c>
      <c r="B620" s="63" t="s">
        <v>3494</v>
      </c>
      <c r="C620" s="64" t="s">
        <v>142</v>
      </c>
      <c r="D620" s="65" t="s">
        <v>142</v>
      </c>
      <c r="E620" s="66" t="str">
        <f t="shared" si="2"/>
        <v>Match</v>
      </c>
      <c r="F620" s="32" t="s">
        <v>5530</v>
      </c>
      <c r="G620" s="67"/>
    </row>
    <row r="621" spans="1:7" ht="14.25" customHeight="1" x14ac:dyDescent="0.2">
      <c r="A621" s="62" t="s">
        <v>3501</v>
      </c>
      <c r="B621" s="63" t="s">
        <v>3500</v>
      </c>
      <c r="C621" s="64">
        <v>-99</v>
      </c>
      <c r="D621" s="65">
        <v>-99</v>
      </c>
      <c r="E621" s="66" t="str">
        <f t="shared" si="2"/>
        <v>Match</v>
      </c>
      <c r="F621" s="67"/>
      <c r="G621" s="67"/>
    </row>
    <row r="622" spans="1:7" ht="14.25" customHeight="1" x14ac:dyDescent="0.2">
      <c r="A622" s="62" t="s">
        <v>3507</v>
      </c>
      <c r="B622" s="63" t="s">
        <v>54</v>
      </c>
      <c r="C622" s="64">
        <v>-99</v>
      </c>
      <c r="D622" s="65">
        <v>-99</v>
      </c>
      <c r="E622" s="66" t="str">
        <f t="shared" si="2"/>
        <v>Match</v>
      </c>
      <c r="F622" s="67"/>
      <c r="G622" s="67"/>
    </row>
    <row r="623" spans="1:7" ht="14.25" customHeight="1" x14ac:dyDescent="0.2">
      <c r="A623" s="62" t="s">
        <v>3510</v>
      </c>
      <c r="B623" s="63" t="s">
        <v>5581</v>
      </c>
      <c r="C623" s="64">
        <v>6</v>
      </c>
      <c r="D623" s="65">
        <v>6</v>
      </c>
      <c r="E623" s="66" t="str">
        <f t="shared" si="2"/>
        <v>Match</v>
      </c>
      <c r="F623" s="67"/>
      <c r="G623" s="67"/>
    </row>
    <row r="624" spans="1:7" ht="14.25" customHeight="1" x14ac:dyDescent="0.2">
      <c r="A624" s="62" t="s">
        <v>3516</v>
      </c>
      <c r="B624" s="63" t="s">
        <v>5582</v>
      </c>
      <c r="C624" s="64">
        <v>6</v>
      </c>
      <c r="D624" s="65">
        <v>6</v>
      </c>
      <c r="E624" s="66" t="str">
        <f t="shared" si="2"/>
        <v>Match</v>
      </c>
      <c r="F624" s="67"/>
      <c r="G624" s="67"/>
    </row>
    <row r="625" spans="1:7" ht="14.25" customHeight="1" x14ac:dyDescent="0.2">
      <c r="A625" s="62" t="s">
        <v>3524</v>
      </c>
      <c r="B625" s="63" t="s">
        <v>3517</v>
      </c>
      <c r="C625" s="64" t="s">
        <v>3518</v>
      </c>
      <c r="D625" s="65" t="s">
        <v>3518</v>
      </c>
      <c r="E625" s="66" t="str">
        <f t="shared" si="2"/>
        <v>Match</v>
      </c>
      <c r="F625" s="32" t="s">
        <v>5543</v>
      </c>
      <c r="G625" s="67"/>
    </row>
    <row r="626" spans="1:7" ht="14.25" customHeight="1" x14ac:dyDescent="0.2">
      <c r="A626" s="62" t="s">
        <v>3530</v>
      </c>
      <c r="B626" s="63" t="s">
        <v>5583</v>
      </c>
      <c r="C626" s="64" t="s">
        <v>125</v>
      </c>
      <c r="D626" s="65" t="s">
        <v>125</v>
      </c>
      <c r="E626" s="66" t="str">
        <f t="shared" si="2"/>
        <v>Match</v>
      </c>
      <c r="F626" s="32" t="s">
        <v>5584</v>
      </c>
      <c r="G626" s="67"/>
    </row>
    <row r="627" spans="1:7" ht="14.25" customHeight="1" x14ac:dyDescent="0.2">
      <c r="A627" s="62" t="s">
        <v>3535</v>
      </c>
      <c r="B627" s="63" t="s">
        <v>3531</v>
      </c>
      <c r="C627" s="64" t="s">
        <v>3532</v>
      </c>
      <c r="D627" s="65">
        <v>6</v>
      </c>
      <c r="E627" s="66" t="str">
        <f t="shared" si="2"/>
        <v>No Match</v>
      </c>
      <c r="F627" s="77" t="s">
        <v>2641</v>
      </c>
      <c r="G627" s="67"/>
    </row>
    <row r="628" spans="1:7" ht="14.25" customHeight="1" x14ac:dyDescent="0.2">
      <c r="A628" s="62" t="s">
        <v>3542</v>
      </c>
      <c r="B628" s="63" t="s">
        <v>3536</v>
      </c>
      <c r="C628" s="64" t="s">
        <v>1145</v>
      </c>
      <c r="D628" s="65" t="s">
        <v>1145</v>
      </c>
      <c r="E628" s="66" t="str">
        <f t="shared" si="2"/>
        <v>Match</v>
      </c>
      <c r="F628" s="67"/>
      <c r="G628" s="67"/>
    </row>
    <row r="629" spans="1:7" ht="14.25" customHeight="1" x14ac:dyDescent="0.2">
      <c r="A629" s="62" t="s">
        <v>3544</v>
      </c>
      <c r="B629" s="63" t="s">
        <v>54</v>
      </c>
      <c r="C629" s="64">
        <v>-99</v>
      </c>
      <c r="D629" s="65">
        <v>-99</v>
      </c>
      <c r="E629" s="66" t="str">
        <f t="shared" si="2"/>
        <v>Match</v>
      </c>
      <c r="F629" s="67"/>
      <c r="G629" s="67"/>
    </row>
    <row r="630" spans="1:7" ht="14.25" customHeight="1" x14ac:dyDescent="0.2">
      <c r="A630" s="62" t="s">
        <v>3549</v>
      </c>
      <c r="B630" s="63" t="s">
        <v>3545</v>
      </c>
      <c r="C630" s="64">
        <v>6</v>
      </c>
      <c r="D630" s="65">
        <v>6</v>
      </c>
      <c r="E630" s="66" t="str">
        <f t="shared" si="2"/>
        <v>Match</v>
      </c>
      <c r="F630" s="67"/>
      <c r="G630" s="67"/>
    </row>
    <row r="631" spans="1:7" ht="14.25" customHeight="1" x14ac:dyDescent="0.2">
      <c r="A631" s="62" t="s">
        <v>3555</v>
      </c>
      <c r="B631" s="63" t="s">
        <v>3550</v>
      </c>
      <c r="C631" s="64" t="s">
        <v>101</v>
      </c>
      <c r="D631" s="65" t="s">
        <v>101</v>
      </c>
      <c r="E631" s="66" t="str">
        <f t="shared" si="2"/>
        <v>Match</v>
      </c>
      <c r="F631" s="67"/>
      <c r="G631" s="67"/>
    </row>
    <row r="632" spans="1:7" ht="14.25" customHeight="1" x14ac:dyDescent="0.2">
      <c r="A632" s="62" t="s">
        <v>3556</v>
      </c>
      <c r="B632" s="63" t="s">
        <v>54</v>
      </c>
      <c r="C632" s="64">
        <v>-99</v>
      </c>
      <c r="D632" s="65">
        <v>-99</v>
      </c>
      <c r="E632" s="66" t="str">
        <f t="shared" si="2"/>
        <v>Match</v>
      </c>
      <c r="F632" s="67"/>
      <c r="G632" s="67"/>
    </row>
    <row r="633" spans="1:7" ht="14.25" customHeight="1" x14ac:dyDescent="0.2">
      <c r="A633" s="62" t="s">
        <v>3557</v>
      </c>
      <c r="B633" s="63" t="s">
        <v>54</v>
      </c>
      <c r="C633" s="64">
        <v>-99</v>
      </c>
      <c r="D633" s="65">
        <v>-99</v>
      </c>
      <c r="E633" s="66" t="str">
        <f t="shared" si="2"/>
        <v>Match</v>
      </c>
      <c r="F633" s="67"/>
      <c r="G633" s="67"/>
    </row>
    <row r="634" spans="1:7" ht="14.25" customHeight="1" x14ac:dyDescent="0.2">
      <c r="A634" s="62" t="s">
        <v>3562</v>
      </c>
      <c r="B634" s="63" t="s">
        <v>54</v>
      </c>
      <c r="C634" s="64">
        <v>-99</v>
      </c>
      <c r="D634" s="65">
        <v>-99</v>
      </c>
      <c r="E634" s="66" t="str">
        <f t="shared" si="2"/>
        <v>Match</v>
      </c>
      <c r="F634" s="67"/>
      <c r="G634" s="67"/>
    </row>
    <row r="635" spans="1:7" ht="14.25" customHeight="1" x14ac:dyDescent="0.2">
      <c r="A635" s="62" t="s">
        <v>3563</v>
      </c>
      <c r="B635" s="63" t="s">
        <v>54</v>
      </c>
      <c r="C635" s="64">
        <v>-99</v>
      </c>
      <c r="D635" s="65">
        <v>-99</v>
      </c>
      <c r="E635" s="66" t="str">
        <f t="shared" si="2"/>
        <v>Match</v>
      </c>
      <c r="F635" s="67"/>
      <c r="G635" s="67"/>
    </row>
    <row r="636" spans="1:7" ht="14.25" customHeight="1" x14ac:dyDescent="0.2">
      <c r="A636" s="62" t="s">
        <v>3570</v>
      </c>
      <c r="B636" s="63" t="s">
        <v>3564</v>
      </c>
      <c r="C636" s="64" t="s">
        <v>724</v>
      </c>
      <c r="D636" s="65" t="s">
        <v>724</v>
      </c>
      <c r="E636" s="66" t="str">
        <f t="shared" si="2"/>
        <v>Match</v>
      </c>
      <c r="F636" s="67"/>
      <c r="G636" s="67"/>
    </row>
    <row r="637" spans="1:7" ht="14.25" customHeight="1" x14ac:dyDescent="0.2">
      <c r="A637" s="62" t="s">
        <v>3571</v>
      </c>
      <c r="B637" s="63" t="s">
        <v>54</v>
      </c>
      <c r="C637" s="64">
        <v>-99</v>
      </c>
      <c r="D637" s="65">
        <v>-99</v>
      </c>
      <c r="E637" s="66" t="str">
        <f t="shared" si="2"/>
        <v>Match</v>
      </c>
      <c r="F637" s="67"/>
      <c r="G637" s="67"/>
    </row>
    <row r="638" spans="1:7" ht="14.25" customHeight="1" x14ac:dyDescent="0.2">
      <c r="A638" s="62" t="s">
        <v>3575</v>
      </c>
      <c r="B638" s="63" t="s">
        <v>3572</v>
      </c>
      <c r="C638" s="64">
        <v>6</v>
      </c>
      <c r="D638" s="65">
        <v>6</v>
      </c>
      <c r="E638" s="66" t="str">
        <f t="shared" si="2"/>
        <v>Match</v>
      </c>
      <c r="F638" s="67"/>
      <c r="G638" s="67"/>
    </row>
    <row r="639" spans="1:7" ht="14.25" customHeight="1" x14ac:dyDescent="0.2">
      <c r="A639" s="62" t="s">
        <v>3576</v>
      </c>
      <c r="B639" s="63" t="s">
        <v>54</v>
      </c>
      <c r="C639" s="64">
        <v>-99</v>
      </c>
      <c r="D639" s="65">
        <v>-99</v>
      </c>
      <c r="E639" s="66" t="str">
        <f t="shared" si="2"/>
        <v>Match</v>
      </c>
      <c r="F639" s="67"/>
      <c r="G639" s="67"/>
    </row>
    <row r="640" spans="1:7" ht="14.25" customHeight="1" x14ac:dyDescent="0.2">
      <c r="A640" s="62" t="s">
        <v>3584</v>
      </c>
      <c r="B640" s="63" t="s">
        <v>3577</v>
      </c>
      <c r="C640" s="64">
        <v>7</v>
      </c>
      <c r="D640" s="65">
        <v>7</v>
      </c>
      <c r="E640" s="66" t="str">
        <f t="shared" si="2"/>
        <v>Match</v>
      </c>
      <c r="F640" s="32" t="s">
        <v>5538</v>
      </c>
      <c r="G640" s="67"/>
    </row>
    <row r="641" spans="1:7" ht="14.25" customHeight="1" x14ac:dyDescent="0.2">
      <c r="A641" s="62" t="s">
        <v>3589</v>
      </c>
      <c r="B641" s="63" t="s">
        <v>123</v>
      </c>
      <c r="C641" s="64">
        <v>-999</v>
      </c>
      <c r="D641" s="65">
        <v>-999</v>
      </c>
      <c r="E641" s="66" t="str">
        <f t="shared" si="2"/>
        <v>Match</v>
      </c>
      <c r="F641" s="67"/>
      <c r="G641" s="67"/>
    </row>
    <row r="642" spans="1:7" ht="14.25" customHeight="1" x14ac:dyDescent="0.2">
      <c r="A642" s="62" t="s">
        <v>3590</v>
      </c>
      <c r="B642" s="63" t="s">
        <v>54</v>
      </c>
      <c r="C642" s="64">
        <v>-99</v>
      </c>
      <c r="D642" s="65">
        <v>-99</v>
      </c>
      <c r="E642" s="66" t="str">
        <f t="shared" si="2"/>
        <v>Match</v>
      </c>
      <c r="F642" s="67"/>
      <c r="G642" s="67"/>
    </row>
    <row r="643" spans="1:7" ht="14.25" customHeight="1" x14ac:dyDescent="0.2">
      <c r="A643" s="62" t="s">
        <v>3593</v>
      </c>
      <c r="B643" s="63" t="s">
        <v>3591</v>
      </c>
      <c r="C643" s="64" t="s">
        <v>101</v>
      </c>
      <c r="D643" s="65" t="s">
        <v>101</v>
      </c>
      <c r="E643" s="66" t="str">
        <f t="shared" si="2"/>
        <v>Match</v>
      </c>
      <c r="F643" s="67"/>
      <c r="G643" s="67"/>
    </row>
    <row r="644" spans="1:7" ht="14.25" customHeight="1" x14ac:dyDescent="0.2">
      <c r="A644" s="62" t="s">
        <v>3596</v>
      </c>
      <c r="B644" s="63" t="s">
        <v>3594</v>
      </c>
      <c r="C644" s="64">
        <v>6</v>
      </c>
      <c r="D644" s="65">
        <v>6</v>
      </c>
      <c r="E644" s="66" t="str">
        <f t="shared" si="2"/>
        <v>Match</v>
      </c>
      <c r="F644" s="67"/>
      <c r="G644" s="67"/>
    </row>
    <row r="645" spans="1:7" ht="14.25" customHeight="1" x14ac:dyDescent="0.2">
      <c r="A645" s="62" t="s">
        <v>3602</v>
      </c>
      <c r="B645" s="63" t="s">
        <v>3597</v>
      </c>
      <c r="C645" s="64" t="s">
        <v>101</v>
      </c>
      <c r="D645" s="65" t="s">
        <v>101</v>
      </c>
      <c r="E645" s="66" t="str">
        <f t="shared" si="2"/>
        <v>Match</v>
      </c>
      <c r="F645" s="67"/>
      <c r="G645" s="67"/>
    </row>
    <row r="646" spans="1:7" ht="14.25" customHeight="1" x14ac:dyDescent="0.2">
      <c r="A646" s="62" t="s">
        <v>3603</v>
      </c>
      <c r="B646" s="63" t="s">
        <v>54</v>
      </c>
      <c r="C646" s="64">
        <v>-99</v>
      </c>
      <c r="D646" s="65">
        <v>-99</v>
      </c>
      <c r="E646" s="66" t="str">
        <f t="shared" si="2"/>
        <v>Match</v>
      </c>
      <c r="F646" s="67"/>
      <c r="G646" s="67"/>
    </row>
    <row r="647" spans="1:7" ht="14.25" customHeight="1" x14ac:dyDescent="0.2">
      <c r="A647" s="62" t="s">
        <v>3604</v>
      </c>
      <c r="B647" s="63" t="s">
        <v>5582</v>
      </c>
      <c r="C647" s="64">
        <v>6</v>
      </c>
      <c r="D647" s="65">
        <v>6</v>
      </c>
      <c r="E647" s="66" t="str">
        <f t="shared" si="2"/>
        <v>Match</v>
      </c>
      <c r="F647" s="67"/>
      <c r="G647" s="67"/>
    </row>
    <row r="648" spans="1:7" ht="14.25" customHeight="1" x14ac:dyDescent="0.2">
      <c r="A648" s="62" t="s">
        <v>3611</v>
      </c>
      <c r="B648" s="63" t="s">
        <v>3605</v>
      </c>
      <c r="C648" s="64">
        <v>6</v>
      </c>
      <c r="D648" s="65">
        <v>6</v>
      </c>
      <c r="E648" s="66" t="str">
        <f t="shared" si="2"/>
        <v>Match</v>
      </c>
      <c r="F648" s="32" t="s">
        <v>5543</v>
      </c>
      <c r="G648" s="67"/>
    </row>
    <row r="649" spans="1:7" ht="14.25" customHeight="1" x14ac:dyDescent="0.2">
      <c r="A649" s="62" t="s">
        <v>3614</v>
      </c>
      <c r="B649" s="63" t="s">
        <v>54</v>
      </c>
      <c r="C649" s="64">
        <v>-99</v>
      </c>
      <c r="D649" s="65">
        <v>-99</v>
      </c>
      <c r="E649" s="66" t="str">
        <f t="shared" si="2"/>
        <v>Match</v>
      </c>
      <c r="F649" s="67"/>
      <c r="G649" s="67"/>
    </row>
    <row r="650" spans="1:7" ht="14.25" customHeight="1" x14ac:dyDescent="0.2">
      <c r="A650" s="62" t="s">
        <v>3622</v>
      </c>
      <c r="B650" s="63" t="s">
        <v>3615</v>
      </c>
      <c r="C650" s="64" t="s">
        <v>3616</v>
      </c>
      <c r="D650" s="65" t="s">
        <v>3616</v>
      </c>
      <c r="E650" s="66" t="str">
        <f t="shared" si="2"/>
        <v>Match</v>
      </c>
      <c r="F650" s="67"/>
      <c r="G650" s="67"/>
    </row>
    <row r="651" spans="1:7" ht="14.25" customHeight="1" x14ac:dyDescent="0.2">
      <c r="A651" s="62" t="s">
        <v>3623</v>
      </c>
      <c r="B651" s="63" t="s">
        <v>54</v>
      </c>
      <c r="C651" s="64">
        <v>-99</v>
      </c>
      <c r="D651" s="65">
        <v>-99</v>
      </c>
      <c r="E651" s="66" t="str">
        <f t="shared" si="2"/>
        <v>Match</v>
      </c>
      <c r="F651" s="67"/>
      <c r="G651" s="67"/>
    </row>
    <row r="652" spans="1:7" ht="14.25" customHeight="1" x14ac:dyDescent="0.2">
      <c r="A652" s="62" t="s">
        <v>3633</v>
      </c>
      <c r="B652" s="63" t="s">
        <v>3624</v>
      </c>
      <c r="C652" s="64">
        <v>2</v>
      </c>
      <c r="D652" s="65">
        <v>2</v>
      </c>
      <c r="E652" s="66" t="str">
        <f t="shared" si="2"/>
        <v>Match</v>
      </c>
      <c r="F652" s="67"/>
      <c r="G652" s="67"/>
    </row>
    <row r="653" spans="1:7" ht="14.25" customHeight="1" x14ac:dyDescent="0.2">
      <c r="A653" s="62" t="s">
        <v>3634</v>
      </c>
      <c r="B653" s="63" t="s">
        <v>54</v>
      </c>
      <c r="C653" s="64">
        <v>-99</v>
      </c>
      <c r="D653" s="65">
        <v>-99</v>
      </c>
      <c r="E653" s="66" t="str">
        <f t="shared" si="2"/>
        <v>Match</v>
      </c>
      <c r="F653" s="67"/>
      <c r="G653" s="67"/>
    </row>
    <row r="654" spans="1:7" ht="14.25" customHeight="1" x14ac:dyDescent="0.2">
      <c r="A654" s="62" t="s">
        <v>3642</v>
      </c>
      <c r="B654" s="63" t="s">
        <v>3635</v>
      </c>
      <c r="C654" s="64">
        <v>-999</v>
      </c>
      <c r="D654" s="65">
        <v>-999</v>
      </c>
      <c r="E654" s="66" t="str">
        <f t="shared" si="2"/>
        <v>Match</v>
      </c>
      <c r="F654" s="67"/>
      <c r="G654" s="67"/>
    </row>
    <row r="655" spans="1:7" ht="14.25" customHeight="1" x14ac:dyDescent="0.2">
      <c r="A655" s="62" t="s">
        <v>3646</v>
      </c>
      <c r="B655" s="63" t="s">
        <v>3643</v>
      </c>
      <c r="C655" s="64">
        <v>-999</v>
      </c>
      <c r="D655" s="65">
        <v>-999</v>
      </c>
      <c r="E655" s="66" t="str">
        <f t="shared" si="2"/>
        <v>Match</v>
      </c>
      <c r="F655" s="67"/>
      <c r="G655" s="67"/>
    </row>
    <row r="656" spans="1:7" ht="14.25" customHeight="1" x14ac:dyDescent="0.2">
      <c r="A656" s="62" t="s">
        <v>3651</v>
      </c>
      <c r="B656" s="63" t="s">
        <v>1943</v>
      </c>
      <c r="C656" s="64">
        <v>-999</v>
      </c>
      <c r="D656" s="65">
        <v>-999</v>
      </c>
      <c r="E656" s="66" t="str">
        <f t="shared" si="2"/>
        <v>Match</v>
      </c>
      <c r="F656" s="67"/>
      <c r="G656" s="67"/>
    </row>
    <row r="657" spans="1:7" ht="14.25" customHeight="1" x14ac:dyDescent="0.2">
      <c r="A657" s="62" t="s">
        <v>3652</v>
      </c>
      <c r="B657" s="63" t="s">
        <v>54</v>
      </c>
      <c r="C657" s="64">
        <v>-99</v>
      </c>
      <c r="D657" s="65">
        <v>-99</v>
      </c>
      <c r="E657" s="66" t="str">
        <f t="shared" si="2"/>
        <v>Match</v>
      </c>
      <c r="F657" s="67"/>
      <c r="G657" s="67"/>
    </row>
    <row r="658" spans="1:7" ht="14.25" customHeight="1" x14ac:dyDescent="0.2">
      <c r="A658" s="62" t="s">
        <v>3661</v>
      </c>
      <c r="B658" s="63" t="s">
        <v>3653</v>
      </c>
      <c r="C658" s="64" t="s">
        <v>3654</v>
      </c>
      <c r="D658" s="65" t="s">
        <v>3654</v>
      </c>
      <c r="E658" s="66" t="str">
        <f t="shared" si="2"/>
        <v>Match</v>
      </c>
      <c r="F658" s="32" t="s">
        <v>5571</v>
      </c>
      <c r="G658" s="67"/>
    </row>
    <row r="659" spans="1:7" ht="14.25" customHeight="1" x14ac:dyDescent="0.2">
      <c r="A659" s="62" t="s">
        <v>3662</v>
      </c>
      <c r="B659" s="63" t="s">
        <v>54</v>
      </c>
      <c r="C659" s="64">
        <v>-99</v>
      </c>
      <c r="D659" s="65">
        <v>-99</v>
      </c>
      <c r="E659" s="66" t="str">
        <f t="shared" si="2"/>
        <v>Match</v>
      </c>
      <c r="F659" s="67"/>
      <c r="G659" s="67"/>
    </row>
    <row r="660" spans="1:7" ht="14.25" customHeight="1" x14ac:dyDescent="0.2">
      <c r="A660" s="62" t="s">
        <v>3666</v>
      </c>
      <c r="B660" s="63" t="s">
        <v>3663</v>
      </c>
      <c r="C660" s="64">
        <v>10</v>
      </c>
      <c r="D660" s="65">
        <v>10</v>
      </c>
      <c r="E660" s="66" t="str">
        <f t="shared" si="2"/>
        <v>Match</v>
      </c>
      <c r="F660" s="32" t="s">
        <v>5585</v>
      </c>
      <c r="G660" s="67"/>
    </row>
    <row r="661" spans="1:7" ht="14.25" customHeight="1" x14ac:dyDescent="0.2">
      <c r="A661" s="62" t="s">
        <v>3667</v>
      </c>
      <c r="B661" s="63" t="s">
        <v>54</v>
      </c>
      <c r="C661" s="64">
        <v>-99</v>
      </c>
      <c r="D661" s="65">
        <v>-99</v>
      </c>
      <c r="E661" s="66" t="str">
        <f t="shared" si="2"/>
        <v>Match</v>
      </c>
      <c r="F661" s="67"/>
      <c r="G661" s="67"/>
    </row>
    <row r="662" spans="1:7" ht="14.25" customHeight="1" x14ac:dyDescent="0.2">
      <c r="A662" s="62" t="s">
        <v>3675</v>
      </c>
      <c r="B662" s="63" t="s">
        <v>5586</v>
      </c>
      <c r="C662" s="64" t="s">
        <v>3669</v>
      </c>
      <c r="D662" s="65" t="s">
        <v>4818</v>
      </c>
      <c r="E662" s="66" t="str">
        <f t="shared" si="2"/>
        <v>No Match</v>
      </c>
      <c r="F662" s="77" t="s">
        <v>5587</v>
      </c>
      <c r="G662" s="67"/>
    </row>
    <row r="663" spans="1:7" ht="14.25" customHeight="1" x14ac:dyDescent="0.2">
      <c r="A663" s="62" t="s">
        <v>3678</v>
      </c>
      <c r="B663" s="63" t="s">
        <v>54</v>
      </c>
      <c r="C663" s="64">
        <v>-99</v>
      </c>
      <c r="D663" s="65">
        <v>-99</v>
      </c>
      <c r="E663" s="66" t="str">
        <f t="shared" si="2"/>
        <v>Match</v>
      </c>
      <c r="F663" s="67"/>
      <c r="G663" s="67"/>
    </row>
    <row r="664" spans="1:7" ht="14.25" customHeight="1" x14ac:dyDescent="0.2">
      <c r="A664" s="62" t="s">
        <v>3683</v>
      </c>
      <c r="B664" s="63" t="s">
        <v>54</v>
      </c>
      <c r="C664" s="64">
        <v>-99</v>
      </c>
      <c r="D664" s="65">
        <v>-99</v>
      </c>
      <c r="E664" s="66" t="str">
        <f t="shared" si="2"/>
        <v>Match</v>
      </c>
      <c r="F664" s="67"/>
      <c r="G664" s="67"/>
    </row>
    <row r="665" spans="1:7" ht="14.25" customHeight="1" x14ac:dyDescent="0.2">
      <c r="A665" s="62" t="s">
        <v>3691</v>
      </c>
      <c r="B665" s="63" t="s">
        <v>5588</v>
      </c>
      <c r="C665" s="64" t="s">
        <v>173</v>
      </c>
      <c r="D665" s="65" t="s">
        <v>5461</v>
      </c>
      <c r="E665" s="66" t="str">
        <f t="shared" si="2"/>
        <v>No Match</v>
      </c>
      <c r="F665" s="77" t="s">
        <v>5589</v>
      </c>
      <c r="G665" s="67"/>
    </row>
    <row r="666" spans="1:7" ht="14.25" customHeight="1" x14ac:dyDescent="0.2">
      <c r="A666" s="62" t="s">
        <v>3696</v>
      </c>
      <c r="B666" s="63" t="s">
        <v>3692</v>
      </c>
      <c r="C666" s="64">
        <v>2</v>
      </c>
      <c r="D666" s="65">
        <v>2</v>
      </c>
      <c r="E666" s="66" t="str">
        <f t="shared" si="2"/>
        <v>Match</v>
      </c>
      <c r="F666" s="67"/>
      <c r="G666" s="67"/>
    </row>
    <row r="667" spans="1:7" ht="14.25" customHeight="1" x14ac:dyDescent="0.2">
      <c r="A667" s="62" t="s">
        <v>3703</v>
      </c>
      <c r="B667" s="63" t="s">
        <v>3697</v>
      </c>
      <c r="C667" s="64">
        <v>6</v>
      </c>
      <c r="D667" s="65">
        <v>6</v>
      </c>
      <c r="E667" s="66" t="str">
        <f t="shared" si="2"/>
        <v>Match</v>
      </c>
      <c r="F667" s="32" t="s">
        <v>5545</v>
      </c>
      <c r="G667" s="67"/>
    </row>
    <row r="668" spans="1:7" ht="14.25" customHeight="1" x14ac:dyDescent="0.2">
      <c r="A668" s="62" t="s">
        <v>3709</v>
      </c>
      <c r="B668" s="63" t="s">
        <v>5590</v>
      </c>
      <c r="C668" s="64">
        <v>2</v>
      </c>
      <c r="D668" s="65">
        <v>2</v>
      </c>
      <c r="E668" s="66" t="str">
        <f t="shared" si="2"/>
        <v>Match</v>
      </c>
      <c r="F668" s="32" t="s">
        <v>5591</v>
      </c>
      <c r="G668" s="67"/>
    </row>
    <row r="669" spans="1:7" ht="14.25" customHeight="1" x14ac:dyDescent="0.2">
      <c r="A669" s="62" t="s">
        <v>3713</v>
      </c>
      <c r="B669" s="63" t="s">
        <v>2155</v>
      </c>
      <c r="C669" s="64">
        <v>6</v>
      </c>
      <c r="D669" s="65">
        <v>6</v>
      </c>
      <c r="E669" s="66" t="str">
        <f t="shared" si="2"/>
        <v>Match</v>
      </c>
      <c r="F669" s="67"/>
      <c r="G669" s="67"/>
    </row>
    <row r="670" spans="1:7" ht="14.25" customHeight="1" x14ac:dyDescent="0.2">
      <c r="A670" s="62" t="s">
        <v>3719</v>
      </c>
      <c r="B670" s="63" t="s">
        <v>3714</v>
      </c>
      <c r="C670" s="64" t="s">
        <v>3715</v>
      </c>
      <c r="D670" s="65" t="s">
        <v>496</v>
      </c>
      <c r="E670" s="66" t="str">
        <f t="shared" si="2"/>
        <v>No Match</v>
      </c>
      <c r="F670" s="77" t="s">
        <v>5592</v>
      </c>
      <c r="G670" s="67"/>
    </row>
    <row r="671" spans="1:7" ht="14.25" customHeight="1" x14ac:dyDescent="0.2">
      <c r="A671" s="62" t="s">
        <v>3725</v>
      </c>
      <c r="B671" s="63" t="s">
        <v>3720</v>
      </c>
      <c r="C671" s="64" t="s">
        <v>737</v>
      </c>
      <c r="D671" s="65" t="s">
        <v>2070</v>
      </c>
      <c r="E671" s="66" t="str">
        <f t="shared" si="2"/>
        <v>No Match</v>
      </c>
      <c r="F671" s="77" t="s">
        <v>5481</v>
      </c>
      <c r="G671" s="67"/>
    </row>
    <row r="672" spans="1:7" ht="14.25" customHeight="1" x14ac:dyDescent="0.2">
      <c r="A672" s="62" t="s">
        <v>3732</v>
      </c>
      <c r="B672" s="63" t="s">
        <v>3726</v>
      </c>
      <c r="C672" s="64">
        <v>3</v>
      </c>
      <c r="D672" s="65">
        <v>3</v>
      </c>
      <c r="E672" s="66" t="str">
        <f t="shared" si="2"/>
        <v>Match</v>
      </c>
      <c r="F672" s="67"/>
      <c r="G672" s="67"/>
    </row>
    <row r="673" spans="1:7" ht="14.25" customHeight="1" x14ac:dyDescent="0.2">
      <c r="A673" s="62" t="s">
        <v>3738</v>
      </c>
      <c r="B673" s="63" t="s">
        <v>3733</v>
      </c>
      <c r="C673" s="64" t="s">
        <v>179</v>
      </c>
      <c r="D673" s="65" t="s">
        <v>179</v>
      </c>
      <c r="E673" s="66" t="str">
        <f t="shared" si="2"/>
        <v>Match</v>
      </c>
      <c r="F673" s="77" t="s">
        <v>5545</v>
      </c>
      <c r="G673" s="67"/>
    </row>
    <row r="674" spans="1:7" ht="14.25" customHeight="1" x14ac:dyDescent="0.2">
      <c r="A674" s="62" t="s">
        <v>3746</v>
      </c>
      <c r="B674" s="63" t="s">
        <v>3739</v>
      </c>
      <c r="C674" s="64" t="s">
        <v>101</v>
      </c>
      <c r="D674" s="65" t="s">
        <v>101</v>
      </c>
      <c r="E674" s="66" t="str">
        <f t="shared" si="2"/>
        <v>Match</v>
      </c>
      <c r="F674" s="67"/>
      <c r="G674" s="67"/>
    </row>
    <row r="675" spans="1:7" ht="14.25" customHeight="1" x14ac:dyDescent="0.2">
      <c r="A675" s="62" t="s">
        <v>3747</v>
      </c>
      <c r="B675" s="63" t="s">
        <v>54</v>
      </c>
      <c r="C675" s="64">
        <v>-99</v>
      </c>
      <c r="D675" s="65">
        <v>-99</v>
      </c>
      <c r="E675" s="66" t="str">
        <f t="shared" si="2"/>
        <v>Match</v>
      </c>
      <c r="F675" s="67"/>
      <c r="G675" s="67"/>
    </row>
    <row r="676" spans="1:7" ht="14.25" customHeight="1" x14ac:dyDescent="0.2">
      <c r="A676" s="62" t="s">
        <v>3753</v>
      </c>
      <c r="B676" s="63" t="s">
        <v>3748</v>
      </c>
      <c r="C676" s="64" t="s">
        <v>101</v>
      </c>
      <c r="D676" s="65" t="s">
        <v>101</v>
      </c>
      <c r="E676" s="66" t="str">
        <f t="shared" si="2"/>
        <v>Match</v>
      </c>
      <c r="F676" s="67"/>
      <c r="G676" s="67"/>
    </row>
    <row r="677" spans="1:7" ht="14.25" customHeight="1" x14ac:dyDescent="0.2">
      <c r="A677" s="62" t="s">
        <v>3761</v>
      </c>
      <c r="B677" s="63" t="s">
        <v>5593</v>
      </c>
      <c r="C677" s="64" t="s">
        <v>3755</v>
      </c>
      <c r="D677" s="65" t="s">
        <v>3755</v>
      </c>
      <c r="E677" s="66" t="str">
        <f t="shared" si="2"/>
        <v>Match</v>
      </c>
      <c r="F677" s="32" t="s">
        <v>5594</v>
      </c>
      <c r="G677" s="67"/>
    </row>
    <row r="678" spans="1:7" ht="14.25" customHeight="1" x14ac:dyDescent="0.2">
      <c r="A678" s="62" t="s">
        <v>3766</v>
      </c>
      <c r="B678" s="63" t="s">
        <v>3762</v>
      </c>
      <c r="C678" s="64" t="s">
        <v>2072</v>
      </c>
      <c r="D678" s="65" t="s">
        <v>2072</v>
      </c>
      <c r="E678" s="66" t="str">
        <f t="shared" si="2"/>
        <v>Match</v>
      </c>
      <c r="F678" s="32" t="s">
        <v>5585</v>
      </c>
      <c r="G678" s="67"/>
    </row>
    <row r="679" spans="1:7" ht="14.25" customHeight="1" x14ac:dyDescent="0.2">
      <c r="A679" s="62" t="s">
        <v>3773</v>
      </c>
      <c r="B679" s="63" t="s">
        <v>5595</v>
      </c>
      <c r="C679" s="64">
        <v>6</v>
      </c>
      <c r="D679" s="65">
        <v>6</v>
      </c>
      <c r="E679" s="66" t="str">
        <f t="shared" si="2"/>
        <v>Match</v>
      </c>
      <c r="F679" s="67"/>
      <c r="G679" s="67"/>
    </row>
    <row r="680" spans="1:7" ht="14.25" customHeight="1" x14ac:dyDescent="0.2">
      <c r="A680" s="62" t="s">
        <v>3774</v>
      </c>
      <c r="B680" s="63" t="s">
        <v>2155</v>
      </c>
      <c r="C680" s="64">
        <v>6</v>
      </c>
      <c r="D680" s="65">
        <v>6</v>
      </c>
      <c r="E680" s="66" t="str">
        <f t="shared" si="2"/>
        <v>Match</v>
      </c>
      <c r="F680" s="67"/>
      <c r="G680" s="67"/>
    </row>
    <row r="681" spans="1:7" ht="14.25" customHeight="1" x14ac:dyDescent="0.2">
      <c r="A681" s="62" t="s">
        <v>3780</v>
      </c>
      <c r="B681" s="63" t="s">
        <v>3775</v>
      </c>
      <c r="C681" s="64">
        <v>7</v>
      </c>
      <c r="D681" s="65">
        <v>7</v>
      </c>
      <c r="E681" s="66" t="str">
        <f t="shared" si="2"/>
        <v>Match</v>
      </c>
      <c r="F681" s="32" t="s">
        <v>5578</v>
      </c>
      <c r="G681" s="67"/>
    </row>
    <row r="682" spans="1:7" ht="14.25" customHeight="1" x14ac:dyDescent="0.2">
      <c r="A682" s="62" t="s">
        <v>3783</v>
      </c>
      <c r="B682" s="63" t="s">
        <v>54</v>
      </c>
      <c r="C682" s="64">
        <v>-99</v>
      </c>
      <c r="D682" s="65">
        <v>-99</v>
      </c>
      <c r="E682" s="66" t="str">
        <f t="shared" si="2"/>
        <v>Match</v>
      </c>
      <c r="F682" s="67"/>
      <c r="G682" s="67"/>
    </row>
    <row r="683" spans="1:7" ht="14.25" customHeight="1" x14ac:dyDescent="0.2">
      <c r="A683" s="62" t="s">
        <v>3790</v>
      </c>
      <c r="B683" s="63" t="s">
        <v>54</v>
      </c>
      <c r="C683" s="64">
        <v>-99</v>
      </c>
      <c r="D683" s="65">
        <v>-99</v>
      </c>
      <c r="E683" s="66" t="str">
        <f t="shared" si="2"/>
        <v>Match</v>
      </c>
      <c r="F683" s="67"/>
      <c r="G683" s="67"/>
    </row>
    <row r="684" spans="1:7" ht="14.25" customHeight="1" x14ac:dyDescent="0.2">
      <c r="A684" s="62" t="s">
        <v>3796</v>
      </c>
      <c r="B684" s="63" t="s">
        <v>3791</v>
      </c>
      <c r="C684" s="64">
        <v>2</v>
      </c>
      <c r="D684" s="65">
        <v>2</v>
      </c>
      <c r="E684" s="66" t="str">
        <f t="shared" si="2"/>
        <v>Match</v>
      </c>
      <c r="F684" s="67"/>
      <c r="G684" s="67"/>
    </row>
    <row r="685" spans="1:7" ht="14.25" customHeight="1" x14ac:dyDescent="0.2">
      <c r="A685" s="62" t="s">
        <v>3797</v>
      </c>
      <c r="B685" s="63"/>
      <c r="C685" s="64">
        <v>-999</v>
      </c>
      <c r="D685" s="65">
        <v>-999</v>
      </c>
      <c r="E685" s="66" t="str">
        <f t="shared" si="2"/>
        <v>Match</v>
      </c>
      <c r="F685" s="67"/>
      <c r="G685" s="67"/>
    </row>
    <row r="686" spans="1:7" ht="14.25" customHeight="1" x14ac:dyDescent="0.2">
      <c r="A686" s="62" t="s">
        <v>3803</v>
      </c>
      <c r="B686" s="63" t="s">
        <v>3798</v>
      </c>
      <c r="C686" s="64" t="s">
        <v>133</v>
      </c>
      <c r="D686" s="65" t="s">
        <v>133</v>
      </c>
      <c r="E686" s="66" t="str">
        <f t="shared" si="2"/>
        <v>Match</v>
      </c>
      <c r="F686" s="32" t="s">
        <v>5530</v>
      </c>
      <c r="G686" s="67"/>
    </row>
    <row r="687" spans="1:7" ht="14.25" customHeight="1" x14ac:dyDescent="0.2">
      <c r="A687" s="62" t="s">
        <v>3807</v>
      </c>
      <c r="B687" s="63" t="s">
        <v>54</v>
      </c>
      <c r="C687" s="64">
        <v>-99</v>
      </c>
      <c r="D687" s="65">
        <v>-99</v>
      </c>
      <c r="E687" s="66" t="str">
        <f t="shared" si="2"/>
        <v>Match</v>
      </c>
      <c r="F687" s="67"/>
      <c r="G687" s="67"/>
    </row>
    <row r="688" spans="1:7" ht="14.25" customHeight="1" x14ac:dyDescent="0.2">
      <c r="A688" s="62" t="s">
        <v>3815</v>
      </c>
      <c r="B688" s="63" t="s">
        <v>3808</v>
      </c>
      <c r="C688" s="64" t="s">
        <v>3809</v>
      </c>
      <c r="D688" s="65" t="s">
        <v>787</v>
      </c>
      <c r="E688" s="66" t="str">
        <f t="shared" si="2"/>
        <v>No Match</v>
      </c>
      <c r="F688" s="77" t="s">
        <v>5596</v>
      </c>
      <c r="G688" s="67"/>
    </row>
    <row r="689" spans="1:7" ht="14.25" customHeight="1" x14ac:dyDescent="0.2">
      <c r="A689" s="62" t="s">
        <v>3817</v>
      </c>
      <c r="B689" s="63" t="s">
        <v>3816</v>
      </c>
      <c r="C689" s="64" t="s">
        <v>125</v>
      </c>
      <c r="D689" s="65" t="s">
        <v>125</v>
      </c>
      <c r="E689" s="66" t="str">
        <f t="shared" si="2"/>
        <v>Match</v>
      </c>
      <c r="F689" s="32" t="s">
        <v>5571</v>
      </c>
      <c r="G689" s="67"/>
    </row>
    <row r="690" spans="1:7" ht="14.25" customHeight="1" x14ac:dyDescent="0.2">
      <c r="A690" s="62" t="s">
        <v>3822</v>
      </c>
      <c r="B690" s="63" t="s">
        <v>3818</v>
      </c>
      <c r="C690" s="64" t="s">
        <v>70</v>
      </c>
      <c r="D690" s="65" t="s">
        <v>70</v>
      </c>
      <c r="E690" s="66" t="str">
        <f t="shared" si="2"/>
        <v>Match</v>
      </c>
      <c r="F690" s="67" t="s">
        <v>5549</v>
      </c>
      <c r="G690" s="67"/>
    </row>
    <row r="691" spans="1:7" ht="14.25" customHeight="1" x14ac:dyDescent="0.2">
      <c r="A691" s="62" t="s">
        <v>3828</v>
      </c>
      <c r="B691" s="63" t="s">
        <v>3823</v>
      </c>
      <c r="C691" s="64" t="s">
        <v>70</v>
      </c>
      <c r="D691" s="65" t="s">
        <v>70</v>
      </c>
      <c r="E691" s="66" t="str">
        <f t="shared" si="2"/>
        <v>Match</v>
      </c>
      <c r="F691" s="67"/>
      <c r="G691" s="67"/>
    </row>
    <row r="692" spans="1:7" ht="14.25" customHeight="1" x14ac:dyDescent="0.2">
      <c r="A692" s="62" t="s">
        <v>3829</v>
      </c>
      <c r="B692" s="63" t="s">
        <v>54</v>
      </c>
      <c r="C692" s="64">
        <v>-99</v>
      </c>
      <c r="D692" s="65">
        <v>-99</v>
      </c>
      <c r="E692" s="66" t="str">
        <f t="shared" si="2"/>
        <v>Match</v>
      </c>
      <c r="F692" s="67"/>
      <c r="G692" s="67"/>
    </row>
    <row r="693" spans="1:7" ht="14.25" customHeight="1" x14ac:dyDescent="0.2">
      <c r="A693" s="62" t="s">
        <v>3838</v>
      </c>
      <c r="B693" s="63" t="s">
        <v>3830</v>
      </c>
      <c r="C693" s="64" t="s">
        <v>821</v>
      </c>
      <c r="D693" s="65" t="s">
        <v>821</v>
      </c>
      <c r="E693" s="66" t="str">
        <f t="shared" si="2"/>
        <v>Match</v>
      </c>
      <c r="F693" s="67"/>
      <c r="G693" s="67"/>
    </row>
    <row r="694" spans="1:7" ht="14.25" customHeight="1" x14ac:dyDescent="0.2">
      <c r="A694" s="62" t="s">
        <v>3844</v>
      </c>
      <c r="B694" s="63" t="s">
        <v>3839</v>
      </c>
      <c r="C694" s="64" t="s">
        <v>217</v>
      </c>
      <c r="D694" s="65" t="s">
        <v>217</v>
      </c>
      <c r="E694" s="66" t="str">
        <f t="shared" si="2"/>
        <v>Match</v>
      </c>
      <c r="F694" s="32" t="s">
        <v>5571</v>
      </c>
      <c r="G694" s="67"/>
    </row>
    <row r="695" spans="1:7" ht="14.25" customHeight="1" x14ac:dyDescent="0.2">
      <c r="A695" s="62" t="s">
        <v>3846</v>
      </c>
      <c r="B695" s="63" t="s">
        <v>54</v>
      </c>
      <c r="C695" s="64">
        <v>-99</v>
      </c>
      <c r="D695" s="65">
        <v>-99</v>
      </c>
      <c r="E695" s="66" t="str">
        <f t="shared" si="2"/>
        <v>Match</v>
      </c>
      <c r="F695" s="67"/>
      <c r="G695" s="67"/>
    </row>
    <row r="696" spans="1:7" ht="14.25" customHeight="1" x14ac:dyDescent="0.2">
      <c r="A696" s="62" t="s">
        <v>3850</v>
      </c>
      <c r="B696" s="63" t="s">
        <v>3847</v>
      </c>
      <c r="C696" s="64" t="s">
        <v>1127</v>
      </c>
      <c r="D696" s="65" t="s">
        <v>1127</v>
      </c>
      <c r="E696" s="66" t="str">
        <f t="shared" si="2"/>
        <v>Match</v>
      </c>
      <c r="F696" s="32" t="s">
        <v>5584</v>
      </c>
      <c r="G696" s="67"/>
    </row>
    <row r="697" spans="1:7" ht="14.25" customHeight="1" x14ac:dyDescent="0.2">
      <c r="A697" s="62" t="s">
        <v>3856</v>
      </c>
      <c r="B697" s="63" t="s">
        <v>3851</v>
      </c>
      <c r="C697" s="64" t="s">
        <v>204</v>
      </c>
      <c r="D697" s="65">
        <v>1</v>
      </c>
      <c r="E697" s="66" t="str">
        <f t="shared" si="2"/>
        <v>No Match</v>
      </c>
      <c r="F697" s="77" t="s">
        <v>921</v>
      </c>
      <c r="G697" s="67"/>
    </row>
    <row r="698" spans="1:7" ht="14.25" customHeight="1" x14ac:dyDescent="0.2">
      <c r="A698" s="62" t="s">
        <v>3857</v>
      </c>
      <c r="B698" s="63"/>
      <c r="C698" s="64">
        <v>-99</v>
      </c>
      <c r="D698" s="65">
        <v>-99</v>
      </c>
      <c r="E698" s="66" t="str">
        <f t="shared" si="2"/>
        <v>Match</v>
      </c>
      <c r="F698" s="67"/>
      <c r="G698" s="67"/>
    </row>
    <row r="699" spans="1:7" ht="14.25" customHeight="1" x14ac:dyDescent="0.2">
      <c r="A699" s="62" t="s">
        <v>3866</v>
      </c>
      <c r="B699" s="63" t="s">
        <v>3858</v>
      </c>
      <c r="C699" s="64" t="s">
        <v>3859</v>
      </c>
      <c r="D699" s="65" t="s">
        <v>3859</v>
      </c>
      <c r="E699" s="66" t="str">
        <f t="shared" si="2"/>
        <v>Match</v>
      </c>
      <c r="F699" s="32" t="s">
        <v>5597</v>
      </c>
      <c r="G699" s="67"/>
    </row>
    <row r="700" spans="1:7" ht="14.25" customHeight="1" x14ac:dyDescent="0.2">
      <c r="A700" s="62" t="s">
        <v>3871</v>
      </c>
      <c r="B700" s="63" t="s">
        <v>3867</v>
      </c>
      <c r="C700" s="64">
        <v>-999</v>
      </c>
      <c r="D700" s="65">
        <v>-999</v>
      </c>
      <c r="E700" s="66" t="str">
        <f t="shared" si="2"/>
        <v>Match</v>
      </c>
      <c r="F700" s="67"/>
      <c r="G700" s="67"/>
    </row>
    <row r="701" spans="1:7" ht="14.25" customHeight="1" x14ac:dyDescent="0.2">
      <c r="A701" s="62" t="s">
        <v>3877</v>
      </c>
      <c r="B701" s="63" t="s">
        <v>1943</v>
      </c>
      <c r="C701" s="64">
        <v>-999</v>
      </c>
      <c r="D701" s="65">
        <v>-999</v>
      </c>
      <c r="E701" s="66" t="str">
        <f t="shared" si="2"/>
        <v>Match</v>
      </c>
      <c r="F701" s="67"/>
      <c r="G701" s="67"/>
    </row>
    <row r="702" spans="1:7" ht="14.25" customHeight="1" x14ac:dyDescent="0.2">
      <c r="A702" s="62" t="s">
        <v>3883</v>
      </c>
      <c r="B702" s="63" t="s">
        <v>3878</v>
      </c>
      <c r="C702" s="64">
        <v>6</v>
      </c>
      <c r="D702" s="65">
        <v>6</v>
      </c>
      <c r="E702" s="66" t="str">
        <f t="shared" si="2"/>
        <v>Match</v>
      </c>
      <c r="F702" s="67"/>
      <c r="G702" s="67"/>
    </row>
    <row r="703" spans="1:7" ht="14.25" customHeight="1" x14ac:dyDescent="0.2">
      <c r="A703" s="62" t="s">
        <v>3888</v>
      </c>
      <c r="B703" s="63" t="s">
        <v>3884</v>
      </c>
      <c r="C703" s="64" t="s">
        <v>101</v>
      </c>
      <c r="D703" s="65" t="s">
        <v>101</v>
      </c>
      <c r="E703" s="66" t="str">
        <f t="shared" si="2"/>
        <v>Match</v>
      </c>
      <c r="F703" s="32" t="s">
        <v>5578</v>
      </c>
      <c r="G703" s="67"/>
    </row>
    <row r="704" spans="1:7" ht="14.25" customHeight="1" x14ac:dyDescent="0.2">
      <c r="A704" s="62" t="s">
        <v>3893</v>
      </c>
      <c r="B704" s="63" t="s">
        <v>123</v>
      </c>
      <c r="C704" s="64">
        <v>-999</v>
      </c>
      <c r="D704" s="65">
        <v>-999</v>
      </c>
      <c r="E704" s="66" t="str">
        <f t="shared" si="2"/>
        <v>Match</v>
      </c>
      <c r="F704" s="67"/>
      <c r="G704" s="67"/>
    </row>
    <row r="705" spans="1:7" ht="14.25" customHeight="1" x14ac:dyDescent="0.2">
      <c r="A705" s="62" t="s">
        <v>3901</v>
      </c>
      <c r="B705" s="63" t="s">
        <v>5598</v>
      </c>
      <c r="C705" s="64" t="s">
        <v>3895</v>
      </c>
      <c r="D705" s="65"/>
      <c r="E705" s="66" t="str">
        <f t="shared" si="2"/>
        <v>No Match</v>
      </c>
      <c r="F705" s="77" t="s">
        <v>5599</v>
      </c>
      <c r="G705" s="67"/>
    </row>
    <row r="706" spans="1:7" ht="14.25" customHeight="1" x14ac:dyDescent="0.2">
      <c r="A706" s="62" t="s">
        <v>3907</v>
      </c>
      <c r="B706" s="63" t="s">
        <v>2015</v>
      </c>
      <c r="C706" s="64">
        <v>-999</v>
      </c>
      <c r="D706" s="65">
        <v>-999</v>
      </c>
      <c r="E706" s="66" t="str">
        <f t="shared" si="2"/>
        <v>Match</v>
      </c>
      <c r="F706" s="67"/>
      <c r="G706" s="67"/>
    </row>
    <row r="707" spans="1:7" ht="14.25" customHeight="1" x14ac:dyDescent="0.2">
      <c r="A707" s="62" t="s">
        <v>3913</v>
      </c>
      <c r="B707" s="63" t="s">
        <v>3908</v>
      </c>
      <c r="C707" s="64">
        <v>10</v>
      </c>
      <c r="D707" s="65">
        <v>10</v>
      </c>
      <c r="E707" s="66" t="str">
        <f t="shared" si="2"/>
        <v>Match</v>
      </c>
      <c r="F707" s="32" t="s">
        <v>5584</v>
      </c>
      <c r="G707" s="67"/>
    </row>
    <row r="708" spans="1:7" ht="14.25" customHeight="1" x14ac:dyDescent="0.2">
      <c r="A708" s="62" t="s">
        <v>3914</v>
      </c>
      <c r="B708" s="63" t="s">
        <v>54</v>
      </c>
      <c r="C708" s="64">
        <v>-99</v>
      </c>
      <c r="D708" s="65">
        <v>-99</v>
      </c>
      <c r="E708" s="66" t="str">
        <f t="shared" si="2"/>
        <v>Match</v>
      </c>
      <c r="F708" s="67"/>
      <c r="G708" s="67"/>
    </row>
    <row r="709" spans="1:7" ht="14.25" customHeight="1" x14ac:dyDescent="0.2">
      <c r="A709" s="62" t="s">
        <v>3915</v>
      </c>
      <c r="B709" s="63" t="s">
        <v>185</v>
      </c>
      <c r="C709" s="64">
        <v>-999</v>
      </c>
      <c r="D709" s="65">
        <v>-999</v>
      </c>
      <c r="E709" s="66" t="str">
        <f t="shared" si="2"/>
        <v>Match</v>
      </c>
      <c r="F709" s="67"/>
      <c r="G709" s="67"/>
    </row>
    <row r="710" spans="1:7" ht="14.25" customHeight="1" x14ac:dyDescent="0.2">
      <c r="A710" s="62" t="s">
        <v>3919</v>
      </c>
      <c r="B710" s="63" t="s">
        <v>3916</v>
      </c>
      <c r="C710" s="64" t="s">
        <v>159</v>
      </c>
      <c r="D710" s="65" t="s">
        <v>2598</v>
      </c>
      <c r="E710" s="66" t="str">
        <f t="shared" si="2"/>
        <v>No Match</v>
      </c>
      <c r="F710" s="77" t="s">
        <v>70</v>
      </c>
      <c r="G710" s="67"/>
    </row>
    <row r="711" spans="1:7" ht="14.25" customHeight="1" x14ac:dyDescent="0.2">
      <c r="A711" s="62" t="s">
        <v>3924</v>
      </c>
      <c r="B711" s="63" t="s">
        <v>54</v>
      </c>
      <c r="C711" s="64">
        <v>-99</v>
      </c>
      <c r="D711" s="65">
        <v>-99</v>
      </c>
      <c r="E711" s="66" t="str">
        <f t="shared" si="2"/>
        <v>Match</v>
      </c>
      <c r="F711" s="67"/>
      <c r="G711" s="67"/>
    </row>
    <row r="712" spans="1:7" ht="14.25" customHeight="1" x14ac:dyDescent="0.2">
      <c r="A712" s="62" t="s">
        <v>3930</v>
      </c>
      <c r="B712" s="63" t="s">
        <v>3925</v>
      </c>
      <c r="C712" s="64" t="s">
        <v>101</v>
      </c>
      <c r="D712" s="65" t="s">
        <v>101</v>
      </c>
      <c r="E712" s="66" t="str">
        <f t="shared" si="2"/>
        <v>Match</v>
      </c>
      <c r="F712" s="67"/>
      <c r="G712" s="67"/>
    </row>
    <row r="713" spans="1:7" ht="14.25" customHeight="1" x14ac:dyDescent="0.2">
      <c r="A713" s="62" t="s">
        <v>3935</v>
      </c>
      <c r="B713" s="63" t="s">
        <v>3931</v>
      </c>
      <c r="C713" s="64" t="s">
        <v>821</v>
      </c>
      <c r="D713" s="65" t="s">
        <v>821</v>
      </c>
      <c r="E713" s="66" t="str">
        <f t="shared" si="2"/>
        <v>Match</v>
      </c>
      <c r="F713" s="67"/>
      <c r="G713" s="67"/>
    </row>
    <row r="714" spans="1:7" ht="14.25" customHeight="1" x14ac:dyDescent="0.2">
      <c r="A714" s="62" t="s">
        <v>3939</v>
      </c>
      <c r="B714" s="63" t="s">
        <v>5600</v>
      </c>
      <c r="C714" s="64">
        <v>6</v>
      </c>
      <c r="D714" s="65">
        <v>6</v>
      </c>
      <c r="E714" s="66" t="str">
        <f t="shared" si="2"/>
        <v>Match</v>
      </c>
      <c r="F714" s="32" t="s">
        <v>5545</v>
      </c>
      <c r="G714" s="67"/>
    </row>
    <row r="715" spans="1:7" ht="14.25" customHeight="1" x14ac:dyDescent="0.2">
      <c r="A715" s="62" t="s">
        <v>3944</v>
      </c>
      <c r="B715" s="63" t="s">
        <v>3940</v>
      </c>
      <c r="C715" s="64">
        <v>6</v>
      </c>
      <c r="D715" s="65">
        <v>6</v>
      </c>
      <c r="E715" s="66" t="str">
        <f t="shared" si="2"/>
        <v>Match</v>
      </c>
      <c r="F715" s="32" t="s">
        <v>5545</v>
      </c>
      <c r="G715" s="67"/>
    </row>
    <row r="716" spans="1:7" ht="14.25" customHeight="1" x14ac:dyDescent="0.2">
      <c r="A716" s="62" t="s">
        <v>3950</v>
      </c>
      <c r="B716" s="63" t="s">
        <v>3945</v>
      </c>
      <c r="C716" s="64" t="s">
        <v>3946</v>
      </c>
      <c r="D716" s="65" t="s">
        <v>3946</v>
      </c>
      <c r="E716" s="66" t="str">
        <f t="shared" si="2"/>
        <v>Match</v>
      </c>
      <c r="F716" s="32" t="s">
        <v>5601</v>
      </c>
      <c r="G716" s="67"/>
    </row>
    <row r="717" spans="1:7" ht="14.25" customHeight="1" x14ac:dyDescent="0.2">
      <c r="A717" s="62" t="s">
        <v>3951</v>
      </c>
      <c r="B717" s="63" t="s">
        <v>546</v>
      </c>
      <c r="C717" s="64">
        <v>-999</v>
      </c>
      <c r="D717" s="65">
        <v>-999</v>
      </c>
      <c r="E717" s="66" t="str">
        <f t="shared" si="2"/>
        <v>Match</v>
      </c>
      <c r="F717" s="67"/>
      <c r="G717" s="67"/>
    </row>
    <row r="718" spans="1:7" ht="14.25" customHeight="1" x14ac:dyDescent="0.2">
      <c r="A718" s="62" t="s">
        <v>3952</v>
      </c>
      <c r="B718" s="63"/>
      <c r="C718" s="64">
        <v>-99</v>
      </c>
      <c r="D718" s="65">
        <v>-99</v>
      </c>
      <c r="E718" s="66" t="str">
        <f t="shared" si="2"/>
        <v>Match</v>
      </c>
      <c r="F718" s="67"/>
      <c r="G718" s="67"/>
    </row>
    <row r="719" spans="1:7" ht="14.25" customHeight="1" x14ac:dyDescent="0.2">
      <c r="A719" s="62" t="s">
        <v>3958</v>
      </c>
      <c r="B719" s="63" t="s">
        <v>54</v>
      </c>
      <c r="C719" s="64">
        <v>-99</v>
      </c>
      <c r="D719" s="65">
        <v>-99</v>
      </c>
      <c r="E719" s="66" t="str">
        <f t="shared" si="2"/>
        <v>Match</v>
      </c>
      <c r="F719" s="67"/>
      <c r="G719" s="67"/>
    </row>
    <row r="720" spans="1:7" ht="14.25" customHeight="1" x14ac:dyDescent="0.2">
      <c r="A720" s="62" t="s">
        <v>3962</v>
      </c>
      <c r="B720" s="63" t="s">
        <v>54</v>
      </c>
      <c r="C720" s="64">
        <v>-99</v>
      </c>
      <c r="D720" s="65">
        <v>-99</v>
      </c>
      <c r="E720" s="66" t="str">
        <f t="shared" si="2"/>
        <v>Match</v>
      </c>
      <c r="F720" s="67"/>
      <c r="G720" s="67"/>
    </row>
    <row r="721" spans="1:7" ht="14.25" customHeight="1" x14ac:dyDescent="0.2">
      <c r="A721" s="62" t="s">
        <v>3967</v>
      </c>
      <c r="B721" s="63" t="s">
        <v>187</v>
      </c>
      <c r="C721" s="64">
        <v>-999</v>
      </c>
      <c r="D721" s="65">
        <v>-999</v>
      </c>
      <c r="E721" s="66" t="str">
        <f t="shared" si="2"/>
        <v>Match</v>
      </c>
      <c r="F721" s="67"/>
      <c r="G721" s="67"/>
    </row>
    <row r="722" spans="1:7" ht="14.25" customHeight="1" x14ac:dyDescent="0.2">
      <c r="A722" s="62" t="s">
        <v>3968</v>
      </c>
      <c r="B722" s="63"/>
      <c r="C722" s="64">
        <v>-99</v>
      </c>
      <c r="D722" s="65">
        <v>-99</v>
      </c>
      <c r="E722" s="66" t="str">
        <f t="shared" si="2"/>
        <v>Match</v>
      </c>
      <c r="F722" s="67"/>
      <c r="G722" s="67"/>
    </row>
    <row r="723" spans="1:7" ht="14.25" customHeight="1" x14ac:dyDescent="0.2">
      <c r="A723" s="62" t="s">
        <v>3974</v>
      </c>
      <c r="B723" s="63" t="s">
        <v>3969</v>
      </c>
      <c r="C723" s="64">
        <v>2</v>
      </c>
      <c r="D723" s="65">
        <v>2</v>
      </c>
      <c r="E723" s="66" t="str">
        <f t="shared" si="2"/>
        <v>Match</v>
      </c>
      <c r="F723" s="67"/>
      <c r="G723" s="67"/>
    </row>
    <row r="724" spans="1:7" ht="14.25" customHeight="1" x14ac:dyDescent="0.2">
      <c r="A724" s="62" t="s">
        <v>3980</v>
      </c>
      <c r="B724" s="63" t="s">
        <v>3975</v>
      </c>
      <c r="C724" s="64" t="s">
        <v>101</v>
      </c>
      <c r="D724" s="65" t="s">
        <v>101</v>
      </c>
      <c r="E724" s="66" t="str">
        <f t="shared" si="2"/>
        <v>Match</v>
      </c>
      <c r="F724" s="67"/>
      <c r="G724" s="67"/>
    </row>
    <row r="725" spans="1:7" ht="14.25" customHeight="1" x14ac:dyDescent="0.2">
      <c r="A725" s="62" t="s">
        <v>3987</v>
      </c>
      <c r="B725" s="63" t="s">
        <v>5602</v>
      </c>
      <c r="C725" s="64" t="s">
        <v>3982</v>
      </c>
      <c r="D725" s="65" t="s">
        <v>125</v>
      </c>
      <c r="E725" s="66" t="str">
        <f t="shared" si="2"/>
        <v>No Match</v>
      </c>
      <c r="F725" s="77" t="s">
        <v>5603</v>
      </c>
      <c r="G725" s="67"/>
    </row>
    <row r="726" spans="1:7" ht="14.25" customHeight="1" x14ac:dyDescent="0.2">
      <c r="A726" s="62" t="s">
        <v>3993</v>
      </c>
      <c r="B726" s="63" t="s">
        <v>3988</v>
      </c>
      <c r="C726" s="64" t="s">
        <v>101</v>
      </c>
      <c r="D726" s="65" t="s">
        <v>101</v>
      </c>
      <c r="E726" s="66" t="str">
        <f t="shared" si="2"/>
        <v>Match</v>
      </c>
      <c r="F726" s="67"/>
      <c r="G726" s="67"/>
    </row>
    <row r="727" spans="1:7" ht="14.25" customHeight="1" x14ac:dyDescent="0.2">
      <c r="A727" s="62" t="s">
        <v>3999</v>
      </c>
      <c r="B727" s="63" t="s">
        <v>3994</v>
      </c>
      <c r="C727" s="64">
        <v>6</v>
      </c>
      <c r="D727" s="65">
        <v>6</v>
      </c>
      <c r="E727" s="66" t="str">
        <f t="shared" si="2"/>
        <v>Match</v>
      </c>
      <c r="F727" s="67"/>
      <c r="G727" s="67"/>
    </row>
    <row r="728" spans="1:7" ht="14.25" customHeight="1" x14ac:dyDescent="0.2">
      <c r="A728" s="62" t="s">
        <v>4005</v>
      </c>
      <c r="B728" s="63" t="s">
        <v>4000</v>
      </c>
      <c r="C728" s="64" t="s">
        <v>101</v>
      </c>
      <c r="D728" s="65" t="s">
        <v>101</v>
      </c>
      <c r="E728" s="66" t="str">
        <f t="shared" si="2"/>
        <v>Match</v>
      </c>
      <c r="F728" s="67"/>
      <c r="G728" s="67"/>
    </row>
    <row r="729" spans="1:7" ht="14.25" customHeight="1" x14ac:dyDescent="0.2">
      <c r="A729" s="62" t="s">
        <v>4011</v>
      </c>
      <c r="B729" s="63" t="s">
        <v>4006</v>
      </c>
      <c r="C729" s="64">
        <v>6</v>
      </c>
      <c r="D729" s="65">
        <v>6</v>
      </c>
      <c r="E729" s="66" t="str">
        <f t="shared" si="2"/>
        <v>Match</v>
      </c>
      <c r="F729" s="67"/>
      <c r="G729" s="67"/>
    </row>
    <row r="730" spans="1:7" ht="14.25" customHeight="1" x14ac:dyDescent="0.2">
      <c r="A730" s="62" t="s">
        <v>4012</v>
      </c>
      <c r="B730" s="63" t="s">
        <v>54</v>
      </c>
      <c r="C730" s="64">
        <v>-99</v>
      </c>
      <c r="D730" s="65">
        <v>-99</v>
      </c>
      <c r="E730" s="66" t="str">
        <f t="shared" si="2"/>
        <v>Match</v>
      </c>
      <c r="F730" s="67"/>
      <c r="G730" s="67"/>
    </row>
    <row r="731" spans="1:7" ht="14.25" customHeight="1" x14ac:dyDescent="0.2">
      <c r="A731" s="62" t="s">
        <v>4017</v>
      </c>
      <c r="B731" s="63" t="s">
        <v>5604</v>
      </c>
      <c r="C731" s="64">
        <v>6</v>
      </c>
      <c r="D731" s="65">
        <v>6</v>
      </c>
      <c r="E731" s="66" t="str">
        <f t="shared" si="2"/>
        <v>Match</v>
      </c>
      <c r="F731" s="67"/>
      <c r="G731" s="67"/>
    </row>
    <row r="732" spans="1:7" ht="14.25" customHeight="1" x14ac:dyDescent="0.2">
      <c r="A732" s="62" t="s">
        <v>4018</v>
      </c>
      <c r="B732" s="63" t="s">
        <v>54</v>
      </c>
      <c r="C732" s="64">
        <v>-99</v>
      </c>
      <c r="D732" s="65">
        <v>-99</v>
      </c>
      <c r="E732" s="66" t="str">
        <f t="shared" si="2"/>
        <v>Match</v>
      </c>
      <c r="F732" s="67"/>
      <c r="G732" s="67"/>
    </row>
    <row r="733" spans="1:7" ht="14.25" customHeight="1" x14ac:dyDescent="0.2">
      <c r="A733" s="62" t="s">
        <v>4023</v>
      </c>
      <c r="B733" s="63" t="s">
        <v>54</v>
      </c>
      <c r="C733" s="64">
        <v>-99</v>
      </c>
      <c r="D733" s="65">
        <v>-99</v>
      </c>
      <c r="E733" s="66" t="str">
        <f t="shared" si="2"/>
        <v>Match</v>
      </c>
      <c r="F733" s="67"/>
      <c r="G733" s="67"/>
    </row>
    <row r="734" spans="1:7" ht="14.25" customHeight="1" x14ac:dyDescent="0.2">
      <c r="A734" s="62" t="s">
        <v>4032</v>
      </c>
      <c r="B734" s="63" t="s">
        <v>4024</v>
      </c>
      <c r="C734" s="64" t="s">
        <v>159</v>
      </c>
      <c r="D734" s="65" t="s">
        <v>231</v>
      </c>
      <c r="E734" s="66" t="str">
        <f t="shared" si="2"/>
        <v>No Match</v>
      </c>
      <c r="F734" s="77" t="s">
        <v>4117</v>
      </c>
      <c r="G734" s="67"/>
    </row>
    <row r="735" spans="1:7" ht="14.25" customHeight="1" x14ac:dyDescent="0.2">
      <c r="A735" s="62" t="s">
        <v>4039</v>
      </c>
      <c r="B735" s="63" t="s">
        <v>4033</v>
      </c>
      <c r="C735" s="64" t="s">
        <v>101</v>
      </c>
      <c r="D735" s="65" t="s">
        <v>101</v>
      </c>
      <c r="E735" s="66" t="str">
        <f t="shared" si="2"/>
        <v>Match</v>
      </c>
      <c r="F735" s="67"/>
      <c r="G735" s="67"/>
    </row>
    <row r="736" spans="1:7" ht="14.25" customHeight="1" x14ac:dyDescent="0.2">
      <c r="A736" s="62" t="s">
        <v>4040</v>
      </c>
      <c r="B736" s="63"/>
      <c r="C736" s="64">
        <v>-99</v>
      </c>
      <c r="D736" s="65">
        <v>-99</v>
      </c>
      <c r="E736" s="66" t="str">
        <f t="shared" si="2"/>
        <v>Match</v>
      </c>
      <c r="F736" s="67"/>
      <c r="G736" s="67"/>
    </row>
    <row r="737" spans="1:7" ht="14.25" customHeight="1" x14ac:dyDescent="0.2">
      <c r="A737" s="62" t="s">
        <v>4046</v>
      </c>
      <c r="B737" s="63" t="s">
        <v>4041</v>
      </c>
      <c r="C737" s="64">
        <v>6</v>
      </c>
      <c r="D737" s="65">
        <v>6</v>
      </c>
      <c r="E737" s="66" t="str">
        <f t="shared" si="2"/>
        <v>Match</v>
      </c>
      <c r="F737" s="67"/>
      <c r="G737" s="67"/>
    </row>
    <row r="738" spans="1:7" ht="14.25" customHeight="1" x14ac:dyDescent="0.2">
      <c r="A738" s="62" t="s">
        <v>4052</v>
      </c>
      <c r="B738" s="63" t="s">
        <v>4047</v>
      </c>
      <c r="C738" s="64" t="s">
        <v>231</v>
      </c>
      <c r="D738" s="65" t="s">
        <v>231</v>
      </c>
      <c r="E738" s="66" t="str">
        <f t="shared" si="2"/>
        <v>Match</v>
      </c>
      <c r="F738" s="67"/>
      <c r="G738" s="67"/>
    </row>
    <row r="739" spans="1:7" ht="14.25" customHeight="1" x14ac:dyDescent="0.2">
      <c r="A739" s="62" t="s">
        <v>4060</v>
      </c>
      <c r="B739" s="63" t="s">
        <v>4053</v>
      </c>
      <c r="C739" s="64" t="s">
        <v>4054</v>
      </c>
      <c r="D739" s="65" t="s">
        <v>4054</v>
      </c>
      <c r="E739" s="66" t="str">
        <f t="shared" si="2"/>
        <v>Match</v>
      </c>
      <c r="F739" s="32" t="s">
        <v>5545</v>
      </c>
      <c r="G739" s="67"/>
    </row>
    <row r="740" spans="1:7" ht="14.25" customHeight="1" x14ac:dyDescent="0.2">
      <c r="A740" s="62" t="s">
        <v>4067</v>
      </c>
      <c r="B740" s="63" t="s">
        <v>4061</v>
      </c>
      <c r="C740" s="64">
        <v>3</v>
      </c>
      <c r="D740" s="65">
        <v>3</v>
      </c>
      <c r="E740" s="66" t="str">
        <f t="shared" si="2"/>
        <v>Match</v>
      </c>
      <c r="F740" s="67"/>
      <c r="G740" s="67"/>
    </row>
    <row r="741" spans="1:7" ht="14.25" customHeight="1" x14ac:dyDescent="0.2">
      <c r="A741" s="62" t="s">
        <v>4072</v>
      </c>
      <c r="B741" s="63" t="s">
        <v>5605</v>
      </c>
      <c r="C741" s="64">
        <v>6</v>
      </c>
      <c r="D741" s="65">
        <v>6</v>
      </c>
      <c r="E741" s="66" t="str">
        <f t="shared" si="2"/>
        <v>Match</v>
      </c>
      <c r="F741" s="67"/>
      <c r="G741" s="67"/>
    </row>
    <row r="742" spans="1:7" ht="14.25" customHeight="1" x14ac:dyDescent="0.2">
      <c r="A742" s="62" t="s">
        <v>4078</v>
      </c>
      <c r="B742" s="63" t="s">
        <v>4073</v>
      </c>
      <c r="C742" s="64" t="s">
        <v>1026</v>
      </c>
      <c r="D742" s="65" t="s">
        <v>1026</v>
      </c>
      <c r="E742" s="66" t="str">
        <f t="shared" si="2"/>
        <v>Match</v>
      </c>
      <c r="F742" s="32" t="s">
        <v>5571</v>
      </c>
      <c r="G742" s="67"/>
    </row>
    <row r="743" spans="1:7" ht="14.25" customHeight="1" x14ac:dyDescent="0.2">
      <c r="A743" s="62" t="s">
        <v>4085</v>
      </c>
      <c r="B743" s="63" t="s">
        <v>4079</v>
      </c>
      <c r="C743" s="64">
        <v>2</v>
      </c>
      <c r="D743" s="65">
        <v>2</v>
      </c>
      <c r="E743" s="66" t="str">
        <f t="shared" si="2"/>
        <v>Match</v>
      </c>
      <c r="F743" s="67"/>
      <c r="G743" s="67"/>
    </row>
    <row r="744" spans="1:7" ht="14.25" customHeight="1" x14ac:dyDescent="0.2">
      <c r="A744" s="62" t="s">
        <v>4090</v>
      </c>
      <c r="B744" s="63" t="s">
        <v>4086</v>
      </c>
      <c r="C744" s="64" t="s">
        <v>59</v>
      </c>
      <c r="D744" s="65" t="s">
        <v>101</v>
      </c>
      <c r="E744" s="66" t="str">
        <f t="shared" si="2"/>
        <v>No Match</v>
      </c>
      <c r="F744" s="77" t="s">
        <v>5458</v>
      </c>
      <c r="G744" s="67"/>
    </row>
    <row r="745" spans="1:7" ht="14.25" customHeight="1" x14ac:dyDescent="0.2">
      <c r="A745" s="62" t="s">
        <v>4099</v>
      </c>
      <c r="B745" s="79" t="s">
        <v>4091</v>
      </c>
      <c r="C745" s="64" t="s">
        <v>4092</v>
      </c>
      <c r="D745" s="65" t="s">
        <v>5606</v>
      </c>
      <c r="E745" s="66" t="str">
        <f t="shared" si="2"/>
        <v>No Match</v>
      </c>
      <c r="F745" s="32" t="s">
        <v>5530</v>
      </c>
      <c r="G745" s="67"/>
    </row>
    <row r="746" spans="1:7" ht="14.25" customHeight="1" x14ac:dyDescent="0.2">
      <c r="A746" s="62" t="s">
        <v>4102</v>
      </c>
      <c r="B746" s="63" t="s">
        <v>4100</v>
      </c>
      <c r="C746" s="64" t="s">
        <v>2598</v>
      </c>
      <c r="D746" s="65" t="s">
        <v>2598</v>
      </c>
      <c r="E746" s="66" t="str">
        <f t="shared" si="2"/>
        <v>Match</v>
      </c>
      <c r="F746" s="67"/>
      <c r="G746" s="67"/>
    </row>
    <row r="747" spans="1:7" ht="14.25" customHeight="1" x14ac:dyDescent="0.2">
      <c r="A747" s="62" t="s">
        <v>4103</v>
      </c>
      <c r="B747" s="63" t="s">
        <v>54</v>
      </c>
      <c r="C747" s="64">
        <v>-99</v>
      </c>
      <c r="D747" s="65">
        <v>-99</v>
      </c>
      <c r="E747" s="66" t="str">
        <f t="shared" si="2"/>
        <v>Match</v>
      </c>
      <c r="F747" s="67"/>
      <c r="G747" s="67"/>
    </row>
    <row r="748" spans="1:7" ht="14.25" customHeight="1" x14ac:dyDescent="0.2">
      <c r="A748" s="62" t="s">
        <v>4104</v>
      </c>
      <c r="B748" s="63"/>
      <c r="C748" s="64">
        <v>-99</v>
      </c>
      <c r="D748" s="65">
        <v>-99</v>
      </c>
      <c r="E748" s="66" t="str">
        <f t="shared" si="2"/>
        <v>Match</v>
      </c>
      <c r="F748" s="67"/>
      <c r="G748" s="67"/>
    </row>
    <row r="749" spans="1:7" ht="14.25" customHeight="1" x14ac:dyDescent="0.2">
      <c r="A749" s="62" t="s">
        <v>4112</v>
      </c>
      <c r="B749" s="63" t="s">
        <v>4105</v>
      </c>
      <c r="C749" s="64">
        <v>2</v>
      </c>
      <c r="D749" s="65">
        <v>2</v>
      </c>
      <c r="E749" s="66" t="str">
        <f t="shared" si="2"/>
        <v>Match</v>
      </c>
      <c r="F749" s="32" t="s">
        <v>5607</v>
      </c>
      <c r="G749" s="67"/>
    </row>
    <row r="750" spans="1:7" ht="14.25" customHeight="1" x14ac:dyDescent="0.2">
      <c r="A750" s="62" t="s">
        <v>4115</v>
      </c>
      <c r="B750" s="63" t="s">
        <v>54</v>
      </c>
      <c r="C750" s="64">
        <v>-99</v>
      </c>
      <c r="D750" s="65">
        <v>-99</v>
      </c>
      <c r="E750" s="66" t="str">
        <f t="shared" si="2"/>
        <v>Match</v>
      </c>
      <c r="F750" s="67"/>
      <c r="G750" s="67"/>
    </row>
    <row r="751" spans="1:7" ht="14.25" customHeight="1" x14ac:dyDescent="0.2">
      <c r="A751" s="62" t="s">
        <v>4122</v>
      </c>
      <c r="B751" s="63" t="s">
        <v>4116</v>
      </c>
      <c r="C751" s="64" t="s">
        <v>4117</v>
      </c>
      <c r="D751" s="65" t="s">
        <v>421</v>
      </c>
      <c r="E751" s="66" t="str">
        <f t="shared" si="2"/>
        <v>No Match</v>
      </c>
      <c r="F751" s="32" t="s">
        <v>5608</v>
      </c>
      <c r="G751" s="67"/>
    </row>
    <row r="752" spans="1:7" ht="14.25" customHeight="1" x14ac:dyDescent="0.2">
      <c r="A752" s="62" t="s">
        <v>4129</v>
      </c>
      <c r="B752" s="63" t="s">
        <v>4123</v>
      </c>
      <c r="C752" s="64" t="s">
        <v>900</v>
      </c>
      <c r="D752" s="65" t="s">
        <v>900</v>
      </c>
      <c r="E752" s="66" t="str">
        <f t="shared" si="2"/>
        <v>Match</v>
      </c>
      <c r="F752" s="67"/>
      <c r="G752" s="67"/>
    </row>
    <row r="753" spans="1:7" ht="14.25" customHeight="1" x14ac:dyDescent="0.2">
      <c r="A753" s="62" t="s">
        <v>4136</v>
      </c>
      <c r="B753" s="63" t="s">
        <v>4130</v>
      </c>
      <c r="C753" s="64" t="s">
        <v>787</v>
      </c>
      <c r="D753" s="65" t="s">
        <v>787</v>
      </c>
      <c r="E753" s="66" t="str">
        <f t="shared" si="2"/>
        <v>Match</v>
      </c>
      <c r="F753" s="67"/>
      <c r="G753" s="67"/>
    </row>
    <row r="754" spans="1:7" ht="14.25" customHeight="1" x14ac:dyDescent="0.2">
      <c r="A754" s="62" t="s">
        <v>4143</v>
      </c>
      <c r="B754" s="63" t="s">
        <v>4137</v>
      </c>
      <c r="C754" s="64" t="s">
        <v>2884</v>
      </c>
      <c r="D754" s="65" t="s">
        <v>2884</v>
      </c>
      <c r="E754" s="66" t="str">
        <f t="shared" si="2"/>
        <v>Match</v>
      </c>
      <c r="F754" s="67"/>
      <c r="G754" s="67"/>
    </row>
    <row r="755" spans="1:7" ht="14.25" customHeight="1" x14ac:dyDescent="0.2">
      <c r="A755" s="62" t="s">
        <v>4148</v>
      </c>
      <c r="B755" s="63" t="s">
        <v>123</v>
      </c>
      <c r="C755" s="64">
        <v>-999</v>
      </c>
      <c r="D755" s="65">
        <v>-999</v>
      </c>
      <c r="E755" s="66" t="str">
        <f t="shared" si="2"/>
        <v>Match</v>
      </c>
      <c r="F755" s="67"/>
      <c r="G755" s="67"/>
    </row>
    <row r="756" spans="1:7" ht="14.25" customHeight="1" x14ac:dyDescent="0.2">
      <c r="A756" s="62" t="s">
        <v>4153</v>
      </c>
      <c r="B756" s="63" t="s">
        <v>4149</v>
      </c>
      <c r="C756" s="64" t="s">
        <v>1423</v>
      </c>
      <c r="D756" s="65" t="s">
        <v>1423</v>
      </c>
      <c r="E756" s="66" t="str">
        <f t="shared" si="2"/>
        <v>Match</v>
      </c>
      <c r="F756" s="32" t="s">
        <v>5609</v>
      </c>
      <c r="G756" s="67"/>
    </row>
    <row r="757" spans="1:7" ht="14.25" customHeight="1" x14ac:dyDescent="0.2">
      <c r="A757" s="62" t="s">
        <v>4160</v>
      </c>
      <c r="B757" s="63" t="s">
        <v>4154</v>
      </c>
      <c r="C757" s="64" t="s">
        <v>2132</v>
      </c>
      <c r="D757" s="65" t="s">
        <v>5610</v>
      </c>
      <c r="E757" s="66" t="str">
        <f t="shared" si="2"/>
        <v>No Match</v>
      </c>
      <c r="F757" s="77" t="s">
        <v>5611</v>
      </c>
      <c r="G757" s="67"/>
    </row>
    <row r="758" spans="1:7" ht="14.25" customHeight="1" x14ac:dyDescent="0.2">
      <c r="A758" s="62" t="s">
        <v>4165</v>
      </c>
      <c r="B758" s="63" t="s">
        <v>54</v>
      </c>
      <c r="C758" s="64">
        <v>-99</v>
      </c>
      <c r="D758" s="65">
        <v>-99</v>
      </c>
      <c r="E758" s="66" t="str">
        <f t="shared" si="2"/>
        <v>Match</v>
      </c>
      <c r="F758" s="67"/>
      <c r="G758" s="67"/>
    </row>
    <row r="759" spans="1:7" ht="14.25" customHeight="1" x14ac:dyDescent="0.2">
      <c r="A759" s="62" t="s">
        <v>4171</v>
      </c>
      <c r="B759" s="63" t="s">
        <v>5612</v>
      </c>
      <c r="C759" s="64">
        <v>7</v>
      </c>
      <c r="D759" s="65">
        <v>7</v>
      </c>
      <c r="E759" s="66" t="str">
        <f t="shared" si="2"/>
        <v>Match</v>
      </c>
      <c r="F759" s="32" t="s">
        <v>5578</v>
      </c>
      <c r="G759" s="67"/>
    </row>
    <row r="760" spans="1:7" ht="14.25" customHeight="1" x14ac:dyDescent="0.2">
      <c r="A760" s="62" t="s">
        <v>4179</v>
      </c>
      <c r="B760" s="63" t="s">
        <v>5613</v>
      </c>
      <c r="C760" s="64" t="s">
        <v>4173</v>
      </c>
      <c r="D760" s="65" t="s">
        <v>4173</v>
      </c>
      <c r="E760" s="66" t="str">
        <f t="shared" si="2"/>
        <v>Match</v>
      </c>
      <c r="F760" s="32" t="s">
        <v>5534</v>
      </c>
      <c r="G760" s="67"/>
    </row>
    <row r="761" spans="1:7" ht="14.25" customHeight="1" x14ac:dyDescent="0.2">
      <c r="A761" s="62" t="s">
        <v>4187</v>
      </c>
      <c r="B761" s="63" t="s">
        <v>4180</v>
      </c>
      <c r="C761" s="64" t="s">
        <v>4181</v>
      </c>
      <c r="D761" s="65" t="s">
        <v>5614</v>
      </c>
      <c r="E761" s="66" t="str">
        <f t="shared" si="2"/>
        <v>No Match</v>
      </c>
      <c r="F761" s="77" t="s">
        <v>5615</v>
      </c>
      <c r="G761" s="67"/>
    </row>
    <row r="762" spans="1:7" ht="14.25" customHeight="1" x14ac:dyDescent="0.2">
      <c r="A762" s="62" t="s">
        <v>4194</v>
      </c>
      <c r="B762" s="63" t="s">
        <v>4188</v>
      </c>
      <c r="C762" s="64" t="s">
        <v>4189</v>
      </c>
      <c r="D762" s="65" t="s">
        <v>70</v>
      </c>
      <c r="E762" s="66" t="str">
        <f t="shared" si="2"/>
        <v>No Match</v>
      </c>
      <c r="F762" s="32" t="s">
        <v>5549</v>
      </c>
      <c r="G762" s="67"/>
    </row>
    <row r="763" spans="1:7" ht="14.25" customHeight="1" x14ac:dyDescent="0.2">
      <c r="A763" s="62" t="s">
        <v>4202</v>
      </c>
      <c r="B763" s="63" t="s">
        <v>4195</v>
      </c>
      <c r="C763" s="64">
        <v>2</v>
      </c>
      <c r="D763" s="65">
        <v>2</v>
      </c>
      <c r="E763" s="66" t="str">
        <f t="shared" si="2"/>
        <v>Match</v>
      </c>
      <c r="F763" s="67"/>
      <c r="G763" s="67"/>
    </row>
    <row r="764" spans="1:7" ht="14.25" customHeight="1" x14ac:dyDescent="0.2">
      <c r="A764" s="62" t="s">
        <v>4203</v>
      </c>
      <c r="B764" s="63" t="s">
        <v>54</v>
      </c>
      <c r="C764" s="64">
        <v>-99</v>
      </c>
      <c r="D764" s="65">
        <v>-99</v>
      </c>
      <c r="E764" s="66" t="str">
        <f t="shared" si="2"/>
        <v>Match</v>
      </c>
      <c r="F764" s="67"/>
      <c r="G764" s="67"/>
    </row>
    <row r="765" spans="1:7" ht="14.25" customHeight="1" x14ac:dyDescent="0.2">
      <c r="A765" s="62" t="s">
        <v>4209</v>
      </c>
      <c r="B765" s="63" t="s">
        <v>4204</v>
      </c>
      <c r="C765" s="64" t="s">
        <v>173</v>
      </c>
      <c r="D765" s="65" t="s">
        <v>5616</v>
      </c>
      <c r="E765" s="66" t="str">
        <f t="shared" si="2"/>
        <v>No Match</v>
      </c>
      <c r="F765" s="77" t="s">
        <v>5484</v>
      </c>
      <c r="G765" s="67"/>
    </row>
    <row r="766" spans="1:7" ht="14.25" customHeight="1" x14ac:dyDescent="0.2">
      <c r="A766" s="62" t="s">
        <v>4216</v>
      </c>
      <c r="B766" s="63" t="s">
        <v>4210</v>
      </c>
      <c r="C766" s="64" t="s">
        <v>4211</v>
      </c>
      <c r="D766" s="65" t="s">
        <v>2070</v>
      </c>
      <c r="E766" s="66" t="str">
        <f t="shared" si="2"/>
        <v>No Match</v>
      </c>
      <c r="F766" s="77" t="s">
        <v>5617</v>
      </c>
      <c r="G766" s="67"/>
    </row>
    <row r="767" spans="1:7" ht="14.25" customHeight="1" x14ac:dyDescent="0.2">
      <c r="A767" s="62" t="s">
        <v>4217</v>
      </c>
      <c r="B767" s="63"/>
      <c r="C767" s="64">
        <v>-99</v>
      </c>
      <c r="D767" s="65">
        <v>-99</v>
      </c>
      <c r="E767" s="66" t="str">
        <f t="shared" si="2"/>
        <v>Match</v>
      </c>
      <c r="F767" s="67"/>
      <c r="G767" s="67"/>
    </row>
    <row r="768" spans="1:7" ht="14.25" customHeight="1" x14ac:dyDescent="0.2">
      <c r="A768" s="62" t="s">
        <v>4221</v>
      </c>
      <c r="B768" s="63" t="s">
        <v>144</v>
      </c>
      <c r="C768" s="64">
        <v>-999</v>
      </c>
      <c r="D768" s="65">
        <v>-999</v>
      </c>
      <c r="E768" s="66" t="str">
        <f t="shared" ref="E768:E927" si="3">IF(C768=D768,"Match","No Match")</f>
        <v>Match</v>
      </c>
      <c r="F768" s="67"/>
      <c r="G768" s="67"/>
    </row>
    <row r="769" spans="1:7" ht="14.25" customHeight="1" x14ac:dyDescent="0.2">
      <c r="A769" s="62" t="s">
        <v>4227</v>
      </c>
      <c r="B769" s="63" t="s">
        <v>4222</v>
      </c>
      <c r="C769" s="64">
        <v>2</v>
      </c>
      <c r="D769" s="65">
        <v>2</v>
      </c>
      <c r="E769" s="66" t="str">
        <f t="shared" si="3"/>
        <v>Match</v>
      </c>
      <c r="F769" s="32" t="s">
        <v>5545</v>
      </c>
      <c r="G769" s="67"/>
    </row>
    <row r="770" spans="1:7" ht="14.25" customHeight="1" x14ac:dyDescent="0.2">
      <c r="A770" s="62" t="s">
        <v>4233</v>
      </c>
      <c r="B770" s="63" t="s">
        <v>4228</v>
      </c>
      <c r="C770" s="64" t="s">
        <v>3946</v>
      </c>
      <c r="D770" s="65" t="s">
        <v>3946</v>
      </c>
      <c r="E770" s="66" t="str">
        <f t="shared" si="3"/>
        <v>Match</v>
      </c>
      <c r="F770" s="32" t="s">
        <v>5528</v>
      </c>
      <c r="G770" s="67"/>
    </row>
    <row r="771" spans="1:7" ht="14.25" customHeight="1" x14ac:dyDescent="0.2">
      <c r="A771" s="62" t="s">
        <v>4238</v>
      </c>
      <c r="B771" s="63" t="s">
        <v>1068</v>
      </c>
      <c r="C771" s="64">
        <v>6</v>
      </c>
      <c r="D771" s="65">
        <v>6</v>
      </c>
      <c r="E771" s="66" t="str">
        <f t="shared" si="3"/>
        <v>Match</v>
      </c>
      <c r="F771" s="67"/>
      <c r="G771" s="67"/>
    </row>
    <row r="772" spans="1:7" ht="14.25" customHeight="1" x14ac:dyDescent="0.2">
      <c r="A772" s="62" t="s">
        <v>4239</v>
      </c>
      <c r="B772" s="63" t="s">
        <v>54</v>
      </c>
      <c r="C772" s="64">
        <v>-99</v>
      </c>
      <c r="D772" s="65">
        <v>-99</v>
      </c>
      <c r="E772" s="66" t="str">
        <f t="shared" si="3"/>
        <v>Match</v>
      </c>
      <c r="F772" s="67"/>
      <c r="G772" s="67"/>
    </row>
    <row r="773" spans="1:7" ht="14.25" customHeight="1" x14ac:dyDescent="0.2">
      <c r="A773" s="62" t="s">
        <v>4245</v>
      </c>
      <c r="B773" s="63" t="s">
        <v>4240</v>
      </c>
      <c r="C773" s="64">
        <v>3</v>
      </c>
      <c r="D773" s="65">
        <v>3</v>
      </c>
      <c r="E773" s="66" t="str">
        <f t="shared" si="3"/>
        <v>Match</v>
      </c>
      <c r="F773" s="67"/>
      <c r="G773" s="67"/>
    </row>
    <row r="774" spans="1:7" ht="14.25" customHeight="1" x14ac:dyDescent="0.2">
      <c r="A774" s="62" t="s">
        <v>4249</v>
      </c>
      <c r="B774" s="63" t="s">
        <v>4246</v>
      </c>
      <c r="C774" s="64" t="s">
        <v>101</v>
      </c>
      <c r="D774" s="65" t="s">
        <v>101</v>
      </c>
      <c r="E774" s="66" t="str">
        <f t="shared" si="3"/>
        <v>Match</v>
      </c>
      <c r="F774" s="67"/>
      <c r="G774" s="67"/>
    </row>
    <row r="775" spans="1:7" ht="14.25" customHeight="1" x14ac:dyDescent="0.2">
      <c r="A775" s="62" t="s">
        <v>4256</v>
      </c>
      <c r="B775" s="63" t="s">
        <v>4250</v>
      </c>
      <c r="C775" s="64">
        <v>6</v>
      </c>
      <c r="D775" s="65">
        <v>6</v>
      </c>
      <c r="E775" s="66" t="str">
        <f t="shared" si="3"/>
        <v>Match</v>
      </c>
      <c r="F775" s="32" t="s">
        <v>5545</v>
      </c>
      <c r="G775" s="67"/>
    </row>
    <row r="776" spans="1:7" ht="14.25" customHeight="1" x14ac:dyDescent="0.2">
      <c r="A776" s="62" t="s">
        <v>4262</v>
      </c>
      <c r="B776" s="63" t="s">
        <v>4257</v>
      </c>
      <c r="C776" s="64" t="s">
        <v>70</v>
      </c>
      <c r="D776" s="65" t="s">
        <v>70</v>
      </c>
      <c r="E776" s="66" t="str">
        <f t="shared" si="3"/>
        <v>Match</v>
      </c>
      <c r="F776" s="32" t="s">
        <v>5530</v>
      </c>
      <c r="G776" s="67"/>
    </row>
    <row r="777" spans="1:7" ht="14.25" customHeight="1" x14ac:dyDescent="0.2">
      <c r="A777" s="62" t="s">
        <v>4266</v>
      </c>
      <c r="B777" s="63" t="s">
        <v>5618</v>
      </c>
      <c r="C777" s="64">
        <v>-999</v>
      </c>
      <c r="D777" s="65">
        <v>-999</v>
      </c>
      <c r="E777" s="66" t="str">
        <f t="shared" si="3"/>
        <v>Match</v>
      </c>
      <c r="F777" s="67"/>
      <c r="G777" s="67"/>
    </row>
    <row r="778" spans="1:7" ht="14.25" customHeight="1" x14ac:dyDescent="0.2">
      <c r="A778" s="62" t="s">
        <v>4275</v>
      </c>
      <c r="B778" s="63" t="s">
        <v>4267</v>
      </c>
      <c r="C778" s="64" t="s">
        <v>4268</v>
      </c>
      <c r="D778" s="65" t="s">
        <v>5619</v>
      </c>
      <c r="E778" s="66" t="str">
        <f t="shared" si="3"/>
        <v>No Match</v>
      </c>
      <c r="F778" s="77" t="s">
        <v>5620</v>
      </c>
      <c r="G778" s="67"/>
    </row>
    <row r="779" spans="1:7" ht="14.25" customHeight="1" x14ac:dyDescent="0.2">
      <c r="A779" s="62" t="s">
        <v>4281</v>
      </c>
      <c r="B779" s="63" t="s">
        <v>4276</v>
      </c>
      <c r="C779" s="64" t="s">
        <v>1689</v>
      </c>
      <c r="D779" s="65" t="s">
        <v>5621</v>
      </c>
      <c r="E779" s="66" t="str">
        <f t="shared" si="3"/>
        <v>No Match</v>
      </c>
      <c r="F779" s="77" t="s">
        <v>5622</v>
      </c>
      <c r="G779" s="67"/>
    </row>
    <row r="780" spans="1:7" ht="14.25" customHeight="1" x14ac:dyDescent="0.2">
      <c r="A780" s="62" t="s">
        <v>4287</v>
      </c>
      <c r="B780" s="63" t="s">
        <v>4282</v>
      </c>
      <c r="C780" s="64">
        <v>1</v>
      </c>
      <c r="D780" s="65" t="s">
        <v>3180</v>
      </c>
      <c r="E780" s="66" t="str">
        <f t="shared" si="3"/>
        <v>No Match</v>
      </c>
      <c r="F780" s="77" t="s">
        <v>5623</v>
      </c>
      <c r="G780" s="67"/>
    </row>
    <row r="781" spans="1:7" ht="14.25" customHeight="1" x14ac:dyDescent="0.2">
      <c r="A781" s="62" t="s">
        <v>4295</v>
      </c>
      <c r="B781" s="63" t="s">
        <v>4288</v>
      </c>
      <c r="C781" s="64" t="s">
        <v>4289</v>
      </c>
      <c r="D781" s="65" t="s">
        <v>3052</v>
      </c>
      <c r="E781" s="66" t="str">
        <f t="shared" si="3"/>
        <v>No Match</v>
      </c>
      <c r="F781" s="77" t="s">
        <v>5624</v>
      </c>
      <c r="G781" s="67"/>
    </row>
    <row r="782" spans="1:7" ht="14.25" customHeight="1" x14ac:dyDescent="0.2">
      <c r="A782" s="62" t="s">
        <v>4302</v>
      </c>
      <c r="B782" s="63" t="s">
        <v>4296</v>
      </c>
      <c r="C782" s="64">
        <v>6</v>
      </c>
      <c r="D782" s="65">
        <v>6</v>
      </c>
      <c r="E782" s="66" t="str">
        <f t="shared" si="3"/>
        <v>Match</v>
      </c>
      <c r="F782" s="67"/>
      <c r="G782" s="67"/>
    </row>
    <row r="783" spans="1:7" ht="14.25" customHeight="1" x14ac:dyDescent="0.2">
      <c r="A783" s="62" t="s">
        <v>4307</v>
      </c>
      <c r="B783" s="63" t="s">
        <v>123</v>
      </c>
      <c r="C783" s="64">
        <v>-999</v>
      </c>
      <c r="D783" s="65">
        <v>-999</v>
      </c>
      <c r="E783" s="66" t="str">
        <f t="shared" si="3"/>
        <v>Match</v>
      </c>
      <c r="F783" s="67"/>
      <c r="G783" s="67"/>
    </row>
    <row r="784" spans="1:7" ht="14.25" customHeight="1" x14ac:dyDescent="0.2">
      <c r="A784" s="62" t="s">
        <v>4308</v>
      </c>
      <c r="B784" s="63"/>
      <c r="C784" s="64">
        <v>-99</v>
      </c>
      <c r="D784" s="65">
        <v>-99</v>
      </c>
      <c r="E784" s="66" t="str">
        <f t="shared" si="3"/>
        <v>Match</v>
      </c>
      <c r="F784" s="67"/>
      <c r="G784" s="67"/>
    </row>
    <row r="785" spans="1:7" ht="14.25" customHeight="1" x14ac:dyDescent="0.2">
      <c r="A785" s="62" t="s">
        <v>4314</v>
      </c>
      <c r="B785" s="63" t="s">
        <v>4309</v>
      </c>
      <c r="C785" s="64" t="s">
        <v>101</v>
      </c>
      <c r="D785" s="65" t="s">
        <v>5625</v>
      </c>
      <c r="E785" s="66" t="str">
        <f t="shared" si="3"/>
        <v>No Match</v>
      </c>
      <c r="F785" s="77" t="s">
        <v>5458</v>
      </c>
      <c r="G785" s="67"/>
    </row>
    <row r="786" spans="1:7" ht="14.25" customHeight="1" x14ac:dyDescent="0.2">
      <c r="A786" s="62" t="s">
        <v>4321</v>
      </c>
      <c r="B786" s="63" t="s">
        <v>4315</v>
      </c>
      <c r="C786" s="64" t="s">
        <v>787</v>
      </c>
      <c r="D786" s="65" t="s">
        <v>787</v>
      </c>
      <c r="E786" s="66" t="str">
        <f t="shared" si="3"/>
        <v>Match</v>
      </c>
      <c r="F786" s="67"/>
      <c r="G786" s="67"/>
    </row>
    <row r="787" spans="1:7" ht="14.25" customHeight="1" x14ac:dyDescent="0.2">
      <c r="A787" s="62" t="s">
        <v>4329</v>
      </c>
      <c r="B787" s="63" t="s">
        <v>4322</v>
      </c>
      <c r="C787" s="64" t="s">
        <v>1145</v>
      </c>
      <c r="D787" s="65" t="s">
        <v>1145</v>
      </c>
      <c r="E787" s="66" t="str">
        <f t="shared" si="3"/>
        <v>Match</v>
      </c>
      <c r="F787" s="67"/>
      <c r="G787" s="67"/>
    </row>
    <row r="788" spans="1:7" ht="14.25" customHeight="1" x14ac:dyDescent="0.2">
      <c r="A788" s="62" t="s">
        <v>4330</v>
      </c>
      <c r="B788" s="63"/>
      <c r="C788" s="64">
        <v>-99</v>
      </c>
      <c r="D788" s="65">
        <v>-99</v>
      </c>
      <c r="E788" s="66" t="str">
        <f t="shared" si="3"/>
        <v>Match</v>
      </c>
      <c r="F788" s="67"/>
      <c r="G788" s="67"/>
    </row>
    <row r="789" spans="1:7" ht="14.25" customHeight="1" x14ac:dyDescent="0.2">
      <c r="A789" s="62" t="s">
        <v>4335</v>
      </c>
      <c r="B789" s="63" t="s">
        <v>54</v>
      </c>
      <c r="C789" s="64">
        <v>-99</v>
      </c>
      <c r="D789" s="65">
        <v>-99</v>
      </c>
      <c r="E789" s="66" t="str">
        <f t="shared" si="3"/>
        <v>Match</v>
      </c>
      <c r="F789" s="67"/>
      <c r="G789" s="67"/>
    </row>
    <row r="790" spans="1:7" ht="14.25" customHeight="1" x14ac:dyDescent="0.2">
      <c r="A790" s="62" t="s">
        <v>4343</v>
      </c>
      <c r="B790" s="63" t="s">
        <v>4336</v>
      </c>
      <c r="C790" s="64" t="s">
        <v>519</v>
      </c>
      <c r="D790" s="65" t="s">
        <v>133</v>
      </c>
      <c r="E790" s="66" t="str">
        <f t="shared" si="3"/>
        <v>No Match</v>
      </c>
      <c r="F790" s="77" t="s">
        <v>2884</v>
      </c>
      <c r="G790" s="67"/>
    </row>
    <row r="791" spans="1:7" ht="14.25" customHeight="1" x14ac:dyDescent="0.2">
      <c r="A791" s="62" t="s">
        <v>4350</v>
      </c>
      <c r="B791" s="63" t="s">
        <v>4344</v>
      </c>
      <c r="C791" s="64">
        <v>6</v>
      </c>
      <c r="D791" s="65">
        <v>6</v>
      </c>
      <c r="E791" s="66" t="str">
        <f t="shared" si="3"/>
        <v>Match</v>
      </c>
      <c r="F791" s="67"/>
      <c r="G791" s="67"/>
    </row>
    <row r="792" spans="1:7" ht="14.25" customHeight="1" x14ac:dyDescent="0.2">
      <c r="A792" s="62" t="s">
        <v>4351</v>
      </c>
      <c r="B792" s="63"/>
      <c r="C792" s="64">
        <v>-99</v>
      </c>
      <c r="D792" s="65">
        <v>-99</v>
      </c>
      <c r="E792" s="66" t="str">
        <f t="shared" si="3"/>
        <v>Match</v>
      </c>
      <c r="F792" s="67"/>
      <c r="G792" s="67"/>
    </row>
    <row r="793" spans="1:7" ht="14.25" customHeight="1" x14ac:dyDescent="0.2">
      <c r="A793" s="62" t="s">
        <v>4357</v>
      </c>
      <c r="B793" s="63" t="s">
        <v>4352</v>
      </c>
      <c r="C793" s="64" t="s">
        <v>4353</v>
      </c>
      <c r="D793" s="65" t="s">
        <v>4353</v>
      </c>
      <c r="E793" s="66" t="str">
        <f t="shared" si="3"/>
        <v>Match</v>
      </c>
      <c r="F793" s="32" t="s">
        <v>5534</v>
      </c>
      <c r="G793" s="67"/>
    </row>
    <row r="794" spans="1:7" ht="14.25" customHeight="1" x14ac:dyDescent="0.2">
      <c r="A794" s="62" t="s">
        <v>4363</v>
      </c>
      <c r="B794" s="63" t="s">
        <v>4358</v>
      </c>
      <c r="C794" s="64" t="s">
        <v>921</v>
      </c>
      <c r="D794" s="65" t="s">
        <v>921</v>
      </c>
      <c r="E794" s="66" t="str">
        <f t="shared" si="3"/>
        <v>Match</v>
      </c>
      <c r="F794" s="32" t="s">
        <v>5584</v>
      </c>
      <c r="G794" s="67"/>
    </row>
    <row r="795" spans="1:7" ht="14.25" customHeight="1" x14ac:dyDescent="0.2">
      <c r="A795" s="62" t="s">
        <v>4365</v>
      </c>
      <c r="B795" s="63" t="s">
        <v>4364</v>
      </c>
      <c r="C795" s="64" t="s">
        <v>509</v>
      </c>
      <c r="D795" s="65" t="s">
        <v>5626</v>
      </c>
      <c r="E795" s="66" t="str">
        <f t="shared" si="3"/>
        <v>No Match</v>
      </c>
      <c r="F795" s="77" t="s">
        <v>5627</v>
      </c>
      <c r="G795" s="67"/>
    </row>
    <row r="796" spans="1:7" ht="14.25" customHeight="1" x14ac:dyDescent="0.2">
      <c r="A796" s="62" t="s">
        <v>4371</v>
      </c>
      <c r="B796" s="63" t="s">
        <v>5628</v>
      </c>
      <c r="C796" s="64">
        <v>-999</v>
      </c>
      <c r="D796" s="65">
        <v>-999</v>
      </c>
      <c r="E796" s="66" t="str">
        <f t="shared" si="3"/>
        <v>Match</v>
      </c>
      <c r="F796" s="67"/>
      <c r="G796" s="67"/>
    </row>
    <row r="797" spans="1:7" ht="14.25" customHeight="1" x14ac:dyDescent="0.2">
      <c r="A797" s="62" t="s">
        <v>4378</v>
      </c>
      <c r="B797" s="63" t="s">
        <v>4372</v>
      </c>
      <c r="C797" s="64" t="s">
        <v>179</v>
      </c>
      <c r="D797" s="65" t="s">
        <v>179</v>
      </c>
      <c r="E797" s="66" t="str">
        <f t="shared" si="3"/>
        <v>Match</v>
      </c>
      <c r="F797" s="67"/>
      <c r="G797" s="67"/>
    </row>
    <row r="798" spans="1:7" ht="14.25" customHeight="1" x14ac:dyDescent="0.2">
      <c r="A798" s="62" t="s">
        <v>4379</v>
      </c>
      <c r="B798" s="63" t="s">
        <v>54</v>
      </c>
      <c r="C798" s="64">
        <v>-99</v>
      </c>
      <c r="D798" s="65">
        <v>-99</v>
      </c>
      <c r="E798" s="66" t="str">
        <f t="shared" si="3"/>
        <v>Match</v>
      </c>
      <c r="F798" s="67"/>
      <c r="G798" s="67"/>
    </row>
    <row r="799" spans="1:7" ht="14.25" customHeight="1" x14ac:dyDescent="0.2">
      <c r="A799" s="62" t="s">
        <v>4380</v>
      </c>
      <c r="B799" s="63" t="s">
        <v>54</v>
      </c>
      <c r="C799" s="64">
        <v>-99</v>
      </c>
      <c r="D799" s="65">
        <v>-99</v>
      </c>
      <c r="E799" s="66" t="str">
        <f t="shared" si="3"/>
        <v>Match</v>
      </c>
      <c r="F799" s="67"/>
      <c r="G799" s="67"/>
    </row>
    <row r="800" spans="1:7" ht="14.25" customHeight="1" x14ac:dyDescent="0.2">
      <c r="A800" s="62" t="s">
        <v>4387</v>
      </c>
      <c r="B800" s="63" t="s">
        <v>4381</v>
      </c>
      <c r="C800" s="64">
        <v>6</v>
      </c>
      <c r="D800" s="65">
        <v>6</v>
      </c>
      <c r="E800" s="66" t="str">
        <f t="shared" si="3"/>
        <v>Match</v>
      </c>
      <c r="F800" s="32" t="s">
        <v>5545</v>
      </c>
      <c r="G800" s="67"/>
    </row>
    <row r="801" spans="1:7" ht="14.25" customHeight="1" x14ac:dyDescent="0.2">
      <c r="A801" s="62" t="s">
        <v>4393</v>
      </c>
      <c r="B801" s="63" t="s">
        <v>4388</v>
      </c>
      <c r="C801" s="64" t="s">
        <v>4389</v>
      </c>
      <c r="D801" s="65" t="s">
        <v>4389</v>
      </c>
      <c r="E801" s="66" t="str">
        <f t="shared" si="3"/>
        <v>Match</v>
      </c>
      <c r="F801" s="67"/>
      <c r="G801" s="67"/>
    </row>
    <row r="802" spans="1:7" ht="14.25" customHeight="1" x14ac:dyDescent="0.2">
      <c r="A802" s="62" t="s">
        <v>4398</v>
      </c>
      <c r="B802" s="63" t="s">
        <v>4394</v>
      </c>
      <c r="C802" s="64">
        <v>2</v>
      </c>
      <c r="D802" s="65">
        <v>2</v>
      </c>
      <c r="E802" s="66" t="str">
        <f t="shared" si="3"/>
        <v>Match</v>
      </c>
      <c r="F802" s="32" t="s">
        <v>5629</v>
      </c>
      <c r="G802" s="67"/>
    </row>
    <row r="803" spans="1:7" ht="14.25" customHeight="1" x14ac:dyDescent="0.2">
      <c r="A803" s="62" t="s">
        <v>4403</v>
      </c>
      <c r="B803" s="63" t="s">
        <v>4399</v>
      </c>
      <c r="C803" s="64">
        <v>2</v>
      </c>
      <c r="D803" s="65">
        <v>2</v>
      </c>
      <c r="E803" s="66" t="str">
        <f t="shared" si="3"/>
        <v>Match</v>
      </c>
      <c r="F803" s="67"/>
      <c r="G803" s="67"/>
    </row>
    <row r="804" spans="1:7" ht="14.25" customHeight="1" x14ac:dyDescent="0.2">
      <c r="A804" s="62" t="s">
        <v>4407</v>
      </c>
      <c r="B804" s="63" t="s">
        <v>4404</v>
      </c>
      <c r="C804" s="64" t="s">
        <v>1047</v>
      </c>
      <c r="D804" s="65" t="s">
        <v>1047</v>
      </c>
      <c r="E804" s="66" t="str">
        <f t="shared" si="3"/>
        <v>Match</v>
      </c>
      <c r="F804" s="32" t="s">
        <v>5549</v>
      </c>
      <c r="G804" s="67"/>
    </row>
    <row r="805" spans="1:7" ht="14.25" customHeight="1" x14ac:dyDescent="0.2">
      <c r="A805" s="62" t="s">
        <v>4412</v>
      </c>
      <c r="B805" s="63" t="s">
        <v>4408</v>
      </c>
      <c r="C805" s="64">
        <v>6</v>
      </c>
      <c r="D805" s="65">
        <v>6</v>
      </c>
      <c r="E805" s="66" t="str">
        <f t="shared" si="3"/>
        <v>Match</v>
      </c>
      <c r="F805" s="67"/>
      <c r="G805" s="67"/>
    </row>
    <row r="806" spans="1:7" ht="14.25" customHeight="1" x14ac:dyDescent="0.2">
      <c r="A806" s="62" t="s">
        <v>4419</v>
      </c>
      <c r="B806" s="63" t="s">
        <v>4413</v>
      </c>
      <c r="C806" s="64" t="s">
        <v>504</v>
      </c>
      <c r="D806" s="65" t="s">
        <v>421</v>
      </c>
      <c r="E806" s="66" t="str">
        <f t="shared" si="3"/>
        <v>No Match</v>
      </c>
      <c r="F806" s="77" t="s">
        <v>1718</v>
      </c>
      <c r="G806" s="67"/>
    </row>
    <row r="807" spans="1:7" ht="14.25" customHeight="1" x14ac:dyDescent="0.2">
      <c r="A807" s="62" t="s">
        <v>4422</v>
      </c>
      <c r="B807" s="63" t="s">
        <v>4420</v>
      </c>
      <c r="C807" s="64" t="s">
        <v>101</v>
      </c>
      <c r="D807" s="65" t="s">
        <v>101</v>
      </c>
      <c r="E807" s="66" t="str">
        <f t="shared" si="3"/>
        <v>Match</v>
      </c>
      <c r="F807" s="67"/>
      <c r="G807" s="67"/>
    </row>
    <row r="808" spans="1:7" ht="14.25" customHeight="1" x14ac:dyDescent="0.2">
      <c r="A808" s="62" t="s">
        <v>4428</v>
      </c>
      <c r="B808" s="63" t="s">
        <v>4423</v>
      </c>
      <c r="C808" s="64" t="s">
        <v>1304</v>
      </c>
      <c r="D808" s="65" t="s">
        <v>231</v>
      </c>
      <c r="E808" s="66" t="str">
        <f t="shared" si="3"/>
        <v>No Match</v>
      </c>
      <c r="F808" s="77" t="s">
        <v>2669</v>
      </c>
      <c r="G808" s="67"/>
    </row>
    <row r="809" spans="1:7" ht="14.25" customHeight="1" x14ac:dyDescent="0.2">
      <c r="A809" s="62" t="s">
        <v>4432</v>
      </c>
      <c r="B809" s="63" t="s">
        <v>4429</v>
      </c>
      <c r="C809" s="64" t="s">
        <v>101</v>
      </c>
      <c r="D809" s="65" t="s">
        <v>101</v>
      </c>
      <c r="E809" s="66" t="str">
        <f t="shared" si="3"/>
        <v>Match</v>
      </c>
      <c r="F809" s="67"/>
      <c r="G809" s="67"/>
    </row>
    <row r="810" spans="1:7" ht="14.25" customHeight="1" x14ac:dyDescent="0.2">
      <c r="A810" s="62" t="s">
        <v>4437</v>
      </c>
      <c r="B810" s="63" t="s">
        <v>4433</v>
      </c>
      <c r="C810" s="64">
        <v>6</v>
      </c>
      <c r="D810" s="65">
        <v>6</v>
      </c>
      <c r="E810" s="66" t="str">
        <f t="shared" si="3"/>
        <v>Match</v>
      </c>
      <c r="F810" s="67"/>
      <c r="G810" s="67"/>
    </row>
    <row r="811" spans="1:7" ht="14.25" customHeight="1" x14ac:dyDescent="0.2">
      <c r="A811" s="62" t="s">
        <v>4440</v>
      </c>
      <c r="B811" s="63" t="s">
        <v>54</v>
      </c>
      <c r="C811" s="64">
        <v>-99</v>
      </c>
      <c r="D811" s="65">
        <v>-99</v>
      </c>
      <c r="E811" s="66" t="str">
        <f t="shared" si="3"/>
        <v>Match</v>
      </c>
      <c r="F811" s="67"/>
      <c r="G811" s="67"/>
    </row>
    <row r="812" spans="1:7" ht="14.25" customHeight="1" x14ac:dyDescent="0.2">
      <c r="A812" s="62" t="s">
        <v>4446</v>
      </c>
      <c r="B812" s="63" t="s">
        <v>2155</v>
      </c>
      <c r="C812" s="64">
        <v>6</v>
      </c>
      <c r="D812" s="65">
        <v>6</v>
      </c>
      <c r="E812" s="66" t="str">
        <f t="shared" si="3"/>
        <v>Match</v>
      </c>
      <c r="F812" s="67"/>
      <c r="G812" s="67"/>
    </row>
    <row r="813" spans="1:7" ht="14.25" customHeight="1" x14ac:dyDescent="0.2">
      <c r="A813" s="62" t="s">
        <v>4451</v>
      </c>
      <c r="B813" s="63" t="s">
        <v>4447</v>
      </c>
      <c r="C813" s="64" t="s">
        <v>881</v>
      </c>
      <c r="D813" s="65" t="s">
        <v>881</v>
      </c>
      <c r="E813" s="66" t="str">
        <f t="shared" si="3"/>
        <v>Match</v>
      </c>
      <c r="F813" s="67"/>
      <c r="G813" s="67"/>
    </row>
    <row r="814" spans="1:7" ht="14.25" customHeight="1" x14ac:dyDescent="0.2">
      <c r="A814" s="62" t="s">
        <v>4456</v>
      </c>
      <c r="B814" s="63" t="s">
        <v>4452</v>
      </c>
      <c r="C814" s="64" t="s">
        <v>101</v>
      </c>
      <c r="D814" s="65" t="s">
        <v>101</v>
      </c>
      <c r="E814" s="66" t="str">
        <f t="shared" si="3"/>
        <v>Match</v>
      </c>
      <c r="F814" s="32" t="s">
        <v>5630</v>
      </c>
      <c r="G814" s="67"/>
    </row>
    <row r="815" spans="1:7" ht="14.25" customHeight="1" x14ac:dyDescent="0.2">
      <c r="A815" s="62" t="s">
        <v>4457</v>
      </c>
      <c r="B815" s="63" t="s">
        <v>54</v>
      </c>
      <c r="C815" s="64">
        <v>-99</v>
      </c>
      <c r="D815" s="65">
        <v>-99</v>
      </c>
      <c r="E815" s="66" t="str">
        <f t="shared" si="3"/>
        <v>Match</v>
      </c>
      <c r="F815" s="67"/>
      <c r="G815" s="67"/>
    </row>
    <row r="816" spans="1:7" ht="14.25" customHeight="1" x14ac:dyDescent="0.2">
      <c r="A816" s="62" t="s">
        <v>4463</v>
      </c>
      <c r="B816" s="63" t="s">
        <v>4458</v>
      </c>
      <c r="C816" s="64" t="s">
        <v>101</v>
      </c>
      <c r="D816" s="65" t="s">
        <v>101</v>
      </c>
      <c r="E816" s="66" t="str">
        <f t="shared" si="3"/>
        <v>Match</v>
      </c>
      <c r="F816" s="67"/>
      <c r="G816" s="67"/>
    </row>
    <row r="817" spans="1:7" ht="14.25" customHeight="1" x14ac:dyDescent="0.2">
      <c r="A817" s="62" t="s">
        <v>4469</v>
      </c>
      <c r="B817" s="63" t="s">
        <v>4464</v>
      </c>
      <c r="C817" s="64">
        <v>3</v>
      </c>
      <c r="D817" s="65">
        <v>3</v>
      </c>
      <c r="E817" s="66" t="str">
        <f t="shared" si="3"/>
        <v>Match</v>
      </c>
      <c r="F817" s="67"/>
      <c r="G817" s="67"/>
    </row>
    <row r="818" spans="1:7" ht="14.25" customHeight="1" x14ac:dyDescent="0.2">
      <c r="A818" s="62" t="s">
        <v>4475</v>
      </c>
      <c r="B818" s="63" t="s">
        <v>4470</v>
      </c>
      <c r="C818" s="64" t="s">
        <v>159</v>
      </c>
      <c r="D818" s="65" t="s">
        <v>887</v>
      </c>
      <c r="E818" s="66" t="str">
        <f t="shared" si="3"/>
        <v>No Match</v>
      </c>
      <c r="F818" s="77" t="s">
        <v>70</v>
      </c>
      <c r="G818" s="67"/>
    </row>
    <row r="819" spans="1:7" ht="14.25" customHeight="1" x14ac:dyDescent="0.2">
      <c r="A819" s="62" t="s">
        <v>4477</v>
      </c>
      <c r="B819" s="63" t="s">
        <v>5631</v>
      </c>
      <c r="C819" s="64" t="s">
        <v>101</v>
      </c>
      <c r="D819" s="65" t="s">
        <v>101</v>
      </c>
      <c r="E819" s="66" t="str">
        <f t="shared" si="3"/>
        <v>Match</v>
      </c>
      <c r="F819" s="32" t="s">
        <v>5632</v>
      </c>
      <c r="G819" s="67"/>
    </row>
    <row r="820" spans="1:7" ht="14.25" customHeight="1" x14ac:dyDescent="0.2">
      <c r="A820" s="62" t="s">
        <v>4483</v>
      </c>
      <c r="B820" s="63" t="s">
        <v>54</v>
      </c>
      <c r="C820" s="64">
        <v>-99</v>
      </c>
      <c r="D820" s="65">
        <v>-99</v>
      </c>
      <c r="E820" s="66" t="str">
        <f t="shared" si="3"/>
        <v>Match</v>
      </c>
      <c r="F820" s="67"/>
      <c r="G820" s="67"/>
    </row>
    <row r="821" spans="1:7" ht="14.25" customHeight="1" x14ac:dyDescent="0.2">
      <c r="A821" s="62" t="s">
        <v>4489</v>
      </c>
      <c r="B821" s="63" t="s">
        <v>4484</v>
      </c>
      <c r="C821" s="64">
        <v>-999</v>
      </c>
      <c r="D821" s="65">
        <v>-999</v>
      </c>
      <c r="E821" s="66" t="str">
        <f t="shared" si="3"/>
        <v>Match</v>
      </c>
      <c r="F821" s="67"/>
      <c r="G821" s="67"/>
    </row>
    <row r="822" spans="1:7" ht="14.25" customHeight="1" x14ac:dyDescent="0.2">
      <c r="A822" s="62" t="s">
        <v>4497</v>
      </c>
      <c r="B822" s="63" t="s">
        <v>4490</v>
      </c>
      <c r="C822" s="64">
        <v>2</v>
      </c>
      <c r="D822" s="65">
        <v>2</v>
      </c>
      <c r="E822" s="66" t="str">
        <f t="shared" si="3"/>
        <v>Match</v>
      </c>
      <c r="F822" s="67"/>
      <c r="G822" s="67"/>
    </row>
    <row r="823" spans="1:7" ht="14.25" customHeight="1" x14ac:dyDescent="0.2">
      <c r="A823" s="62" t="s">
        <v>4505</v>
      </c>
      <c r="B823" s="63" t="s">
        <v>4498</v>
      </c>
      <c r="C823" s="64" t="s">
        <v>1233</v>
      </c>
      <c r="D823" s="65">
        <v>2</v>
      </c>
      <c r="E823" s="66" t="str">
        <f t="shared" si="3"/>
        <v>No Match</v>
      </c>
      <c r="F823" s="77" t="s">
        <v>3180</v>
      </c>
      <c r="G823" s="67"/>
    </row>
    <row r="824" spans="1:7" ht="14.25" customHeight="1" x14ac:dyDescent="0.2">
      <c r="A824" s="62" t="s">
        <v>4512</v>
      </c>
      <c r="B824" s="63" t="s">
        <v>4506</v>
      </c>
      <c r="C824" s="64" t="s">
        <v>231</v>
      </c>
      <c r="D824" s="65" t="s">
        <v>231</v>
      </c>
      <c r="E824" s="66" t="str">
        <f t="shared" si="3"/>
        <v>Match</v>
      </c>
      <c r="F824" s="32" t="s">
        <v>5545</v>
      </c>
      <c r="G824" s="67"/>
    </row>
    <row r="825" spans="1:7" ht="14.25" customHeight="1" x14ac:dyDescent="0.2">
      <c r="A825" s="62" t="s">
        <v>4517</v>
      </c>
      <c r="B825" s="63" t="s">
        <v>4513</v>
      </c>
      <c r="C825" s="64" t="s">
        <v>101</v>
      </c>
      <c r="D825" s="65" t="s">
        <v>101</v>
      </c>
      <c r="E825" s="66" t="str">
        <f t="shared" si="3"/>
        <v>Match</v>
      </c>
      <c r="F825" s="67"/>
      <c r="G825" s="67"/>
    </row>
    <row r="826" spans="1:7" ht="14.25" customHeight="1" x14ac:dyDescent="0.2">
      <c r="A826" s="62" t="s">
        <v>4523</v>
      </c>
      <c r="B826" s="63" t="s">
        <v>4518</v>
      </c>
      <c r="C826" s="64" t="s">
        <v>295</v>
      </c>
      <c r="D826" s="65" t="s">
        <v>295</v>
      </c>
      <c r="E826" s="66" t="str">
        <f t="shared" si="3"/>
        <v>Match</v>
      </c>
      <c r="F826" s="32" t="s">
        <v>5531</v>
      </c>
      <c r="G826" s="67"/>
    </row>
    <row r="827" spans="1:7" ht="14.25" customHeight="1" x14ac:dyDescent="0.2">
      <c r="A827" s="62" t="s">
        <v>4528</v>
      </c>
      <c r="B827" s="63" t="s">
        <v>4524</v>
      </c>
      <c r="C827" s="64" t="s">
        <v>2598</v>
      </c>
      <c r="D827" s="65" t="s">
        <v>2598</v>
      </c>
      <c r="E827" s="66" t="str">
        <f t="shared" si="3"/>
        <v>Match</v>
      </c>
      <c r="F827" s="32" t="s">
        <v>5545</v>
      </c>
      <c r="G827" s="67"/>
    </row>
    <row r="828" spans="1:7" ht="14.25" customHeight="1" x14ac:dyDescent="0.2">
      <c r="A828" s="62" t="s">
        <v>4535</v>
      </c>
      <c r="B828" s="63" t="s">
        <v>1120</v>
      </c>
      <c r="C828" s="64">
        <v>-999</v>
      </c>
      <c r="D828" s="65">
        <v>-999</v>
      </c>
      <c r="E828" s="66" t="str">
        <f t="shared" si="3"/>
        <v>Match</v>
      </c>
      <c r="F828" s="67"/>
      <c r="G828" s="67"/>
    </row>
    <row r="829" spans="1:7" ht="14.25" customHeight="1" x14ac:dyDescent="0.2">
      <c r="A829" s="62" t="s">
        <v>4542</v>
      </c>
      <c r="B829" s="63" t="s">
        <v>4536</v>
      </c>
      <c r="C829" s="64">
        <v>3</v>
      </c>
      <c r="D829" s="65">
        <v>3</v>
      </c>
      <c r="E829" s="66" t="str">
        <f t="shared" si="3"/>
        <v>Match</v>
      </c>
      <c r="F829" s="67"/>
      <c r="G829" s="67"/>
    </row>
    <row r="830" spans="1:7" ht="14.25" customHeight="1" x14ac:dyDescent="0.2">
      <c r="A830" s="62" t="s">
        <v>4548</v>
      </c>
      <c r="B830" s="63" t="s">
        <v>4543</v>
      </c>
      <c r="C830" s="64" t="s">
        <v>4544</v>
      </c>
      <c r="D830" s="65" t="s">
        <v>5633</v>
      </c>
      <c r="E830" s="66" t="str">
        <f t="shared" si="3"/>
        <v>No Match</v>
      </c>
      <c r="F830" s="77" t="s">
        <v>5634</v>
      </c>
      <c r="G830" s="67"/>
    </row>
    <row r="831" spans="1:7" ht="14.25" customHeight="1" x14ac:dyDescent="0.2">
      <c r="A831" s="62" t="s">
        <v>4551</v>
      </c>
      <c r="B831" s="63" t="s">
        <v>4549</v>
      </c>
      <c r="C831" s="64" t="s">
        <v>101</v>
      </c>
      <c r="D831" s="65" t="s">
        <v>101</v>
      </c>
      <c r="E831" s="66" t="str">
        <f t="shared" si="3"/>
        <v>Match</v>
      </c>
      <c r="F831" s="67"/>
      <c r="G831" s="67"/>
    </row>
    <row r="832" spans="1:7" ht="14.25" customHeight="1" x14ac:dyDescent="0.2">
      <c r="A832" s="62" t="s">
        <v>4558</v>
      </c>
      <c r="B832" s="63" t="s">
        <v>4552</v>
      </c>
      <c r="C832" s="64" t="s">
        <v>101</v>
      </c>
      <c r="D832" s="65" t="s">
        <v>101</v>
      </c>
      <c r="E832" s="66" t="str">
        <f t="shared" si="3"/>
        <v>Match</v>
      </c>
      <c r="F832" s="67"/>
      <c r="G832" s="67"/>
    </row>
    <row r="833" spans="1:7" ht="14.25" customHeight="1" x14ac:dyDescent="0.2">
      <c r="A833" s="62" t="s">
        <v>4566</v>
      </c>
      <c r="B833" s="63" t="s">
        <v>5635</v>
      </c>
      <c r="C833" s="64" t="s">
        <v>4560</v>
      </c>
      <c r="D833" s="65" t="s">
        <v>125</v>
      </c>
      <c r="E833" s="66" t="str">
        <f t="shared" si="3"/>
        <v>No Match</v>
      </c>
      <c r="F833" s="77" t="s">
        <v>5636</v>
      </c>
      <c r="G833" s="67"/>
    </row>
    <row r="834" spans="1:7" ht="14.25" customHeight="1" x14ac:dyDescent="0.2">
      <c r="A834" s="62" t="s">
        <v>4568</v>
      </c>
      <c r="B834" s="63" t="s">
        <v>54</v>
      </c>
      <c r="C834" s="64">
        <v>-99</v>
      </c>
      <c r="D834" s="65">
        <v>-99</v>
      </c>
      <c r="E834" s="66" t="str">
        <f t="shared" si="3"/>
        <v>Match</v>
      </c>
      <c r="F834" s="67"/>
      <c r="G834" s="67"/>
    </row>
    <row r="835" spans="1:7" ht="14.25" customHeight="1" x14ac:dyDescent="0.2">
      <c r="A835" s="62" t="s">
        <v>4572</v>
      </c>
      <c r="B835" s="63" t="s">
        <v>54</v>
      </c>
      <c r="C835" s="64">
        <v>-99</v>
      </c>
      <c r="D835" s="65">
        <v>-99</v>
      </c>
      <c r="E835" s="66" t="str">
        <f t="shared" si="3"/>
        <v>Match</v>
      </c>
      <c r="F835" s="67"/>
      <c r="G835" s="67"/>
    </row>
    <row r="836" spans="1:7" ht="14.25" customHeight="1" x14ac:dyDescent="0.2">
      <c r="A836" s="62" t="s">
        <v>4579</v>
      </c>
      <c r="B836" s="63" t="s">
        <v>1068</v>
      </c>
      <c r="C836" s="64">
        <v>6</v>
      </c>
      <c r="D836" s="65">
        <v>6</v>
      </c>
      <c r="E836" s="66" t="str">
        <f t="shared" si="3"/>
        <v>Match</v>
      </c>
      <c r="F836" s="67"/>
      <c r="G836" s="67"/>
    </row>
    <row r="837" spans="1:7" ht="14.25" customHeight="1" x14ac:dyDescent="0.2">
      <c r="A837" s="62" t="s">
        <v>4584</v>
      </c>
      <c r="B837" s="63" t="s">
        <v>4580</v>
      </c>
      <c r="C837" s="64">
        <v>10</v>
      </c>
      <c r="D837" s="65">
        <v>10</v>
      </c>
      <c r="E837" s="66" t="str">
        <f t="shared" si="3"/>
        <v>Match</v>
      </c>
      <c r="F837" s="32" t="s">
        <v>5578</v>
      </c>
      <c r="G837" s="67"/>
    </row>
    <row r="838" spans="1:7" ht="14.25" customHeight="1" x14ac:dyDescent="0.2">
      <c r="A838" s="62" t="s">
        <v>4590</v>
      </c>
      <c r="B838" s="63" t="s">
        <v>4585</v>
      </c>
      <c r="C838" s="64" t="s">
        <v>4586</v>
      </c>
      <c r="D838" s="65" t="s">
        <v>5637</v>
      </c>
      <c r="E838" s="66" t="str">
        <f t="shared" si="3"/>
        <v>No Match</v>
      </c>
      <c r="F838" s="77" t="s">
        <v>5638</v>
      </c>
      <c r="G838" s="67"/>
    </row>
    <row r="839" spans="1:7" ht="14.25" customHeight="1" x14ac:dyDescent="0.2">
      <c r="A839" s="62" t="s">
        <v>4598</v>
      </c>
      <c r="B839" s="63" t="s">
        <v>4591</v>
      </c>
      <c r="C839" s="64" t="s">
        <v>4592</v>
      </c>
      <c r="D839" s="65" t="s">
        <v>5639</v>
      </c>
      <c r="E839" s="66" t="str">
        <f t="shared" si="3"/>
        <v>No Match</v>
      </c>
      <c r="F839" s="77" t="s">
        <v>5640</v>
      </c>
      <c r="G839" s="67"/>
    </row>
    <row r="840" spans="1:7" ht="14.25" customHeight="1" x14ac:dyDescent="0.2">
      <c r="A840" s="62" t="s">
        <v>4607</v>
      </c>
      <c r="B840" s="63" t="s">
        <v>4599</v>
      </c>
      <c r="C840" s="64" t="s">
        <v>4600</v>
      </c>
      <c r="D840" s="65" t="s">
        <v>4600</v>
      </c>
      <c r="E840" s="66" t="str">
        <f t="shared" si="3"/>
        <v>Match</v>
      </c>
      <c r="F840" s="32" t="s">
        <v>5549</v>
      </c>
      <c r="G840" s="67"/>
    </row>
    <row r="841" spans="1:7" ht="14.25" customHeight="1" x14ac:dyDescent="0.2">
      <c r="A841" s="62" t="s">
        <v>4612</v>
      </c>
      <c r="B841" s="63" t="s">
        <v>4608</v>
      </c>
      <c r="C841" s="64" t="s">
        <v>319</v>
      </c>
      <c r="D841" s="65" t="s">
        <v>421</v>
      </c>
      <c r="E841" s="66" t="str">
        <f t="shared" si="3"/>
        <v>No Match</v>
      </c>
      <c r="F841" s="32" t="s">
        <v>1719</v>
      </c>
      <c r="G841" s="67"/>
    </row>
    <row r="842" spans="1:7" ht="14.25" customHeight="1" x14ac:dyDescent="0.2">
      <c r="A842" s="62" t="s">
        <v>4618</v>
      </c>
      <c r="B842" s="63" t="s">
        <v>4613</v>
      </c>
      <c r="C842" s="64">
        <v>-999</v>
      </c>
      <c r="D842" s="65">
        <v>-999</v>
      </c>
      <c r="E842" s="66" t="str">
        <f t="shared" si="3"/>
        <v>Match</v>
      </c>
      <c r="F842" s="67"/>
      <c r="G842" s="67"/>
    </row>
    <row r="843" spans="1:7" ht="14.25" customHeight="1" x14ac:dyDescent="0.2">
      <c r="A843" s="62" t="s">
        <v>4619</v>
      </c>
      <c r="B843" s="63"/>
      <c r="C843" s="64">
        <v>-99</v>
      </c>
      <c r="D843" s="65">
        <v>-99</v>
      </c>
      <c r="E843" s="66" t="str">
        <f t="shared" si="3"/>
        <v>Match</v>
      </c>
      <c r="F843" s="67"/>
      <c r="G843" s="67"/>
    </row>
    <row r="844" spans="1:7" ht="14.25" customHeight="1" x14ac:dyDescent="0.2">
      <c r="A844" s="62" t="s">
        <v>4623</v>
      </c>
      <c r="B844" s="63" t="s">
        <v>4620</v>
      </c>
      <c r="C844" s="64">
        <v>3</v>
      </c>
      <c r="D844" s="65">
        <v>6</v>
      </c>
      <c r="E844" s="66" t="str">
        <f t="shared" si="3"/>
        <v>No Match</v>
      </c>
      <c r="F844" s="77" t="s">
        <v>5452</v>
      </c>
      <c r="G844" s="67"/>
    </row>
    <row r="845" spans="1:7" ht="14.25" customHeight="1" x14ac:dyDescent="0.2">
      <c r="A845" s="62" t="s">
        <v>4624</v>
      </c>
      <c r="B845" s="63" t="s">
        <v>54</v>
      </c>
      <c r="C845" s="64">
        <v>-99</v>
      </c>
      <c r="D845" s="65">
        <v>-99</v>
      </c>
      <c r="E845" s="66" t="str">
        <f t="shared" si="3"/>
        <v>Match</v>
      </c>
      <c r="F845" s="67"/>
      <c r="G845" s="67"/>
    </row>
    <row r="846" spans="1:7" ht="14.25" customHeight="1" x14ac:dyDescent="0.2">
      <c r="A846" s="62" t="s">
        <v>4631</v>
      </c>
      <c r="B846" s="63" t="s">
        <v>4625</v>
      </c>
      <c r="C846" s="64" t="s">
        <v>639</v>
      </c>
      <c r="D846" s="65" t="s">
        <v>639</v>
      </c>
      <c r="E846" s="66" t="str">
        <f t="shared" si="3"/>
        <v>Match</v>
      </c>
      <c r="F846" s="32" t="s">
        <v>5549</v>
      </c>
      <c r="G846" s="67"/>
    </row>
    <row r="847" spans="1:7" ht="14.25" customHeight="1" x14ac:dyDescent="0.2">
      <c r="A847" s="62" t="s">
        <v>4638</v>
      </c>
      <c r="B847" s="63" t="s">
        <v>4632</v>
      </c>
      <c r="C847" s="64" t="s">
        <v>179</v>
      </c>
      <c r="D847" s="65" t="s">
        <v>179</v>
      </c>
      <c r="E847" s="66" t="str">
        <f t="shared" si="3"/>
        <v>Match</v>
      </c>
      <c r="F847" s="67"/>
      <c r="G847" s="67"/>
    </row>
    <row r="848" spans="1:7" ht="14.25" customHeight="1" x14ac:dyDescent="0.2">
      <c r="A848" s="62" t="s">
        <v>4645</v>
      </c>
      <c r="B848" s="63" t="s">
        <v>4639</v>
      </c>
      <c r="C848" s="64">
        <v>2</v>
      </c>
      <c r="D848" s="65">
        <v>2</v>
      </c>
      <c r="E848" s="66" t="str">
        <f t="shared" si="3"/>
        <v>Match</v>
      </c>
      <c r="F848" s="32" t="s">
        <v>5580</v>
      </c>
      <c r="G848" s="67"/>
    </row>
    <row r="849" spans="1:7" ht="14.25" customHeight="1" x14ac:dyDescent="0.2">
      <c r="A849" s="62" t="s">
        <v>4651</v>
      </c>
      <c r="B849" s="63" t="s">
        <v>4646</v>
      </c>
      <c r="C849" s="64">
        <v>2</v>
      </c>
      <c r="D849" s="65">
        <v>2</v>
      </c>
      <c r="E849" s="66" t="str">
        <f t="shared" si="3"/>
        <v>Match</v>
      </c>
      <c r="F849" s="32" t="s">
        <v>5545</v>
      </c>
      <c r="G849" s="67"/>
    </row>
    <row r="850" spans="1:7" ht="14.25" customHeight="1" x14ac:dyDescent="0.2">
      <c r="A850" s="62" t="s">
        <v>4659</v>
      </c>
      <c r="B850" s="63" t="s">
        <v>4652</v>
      </c>
      <c r="C850" s="64" t="s">
        <v>4653</v>
      </c>
      <c r="D850" s="65" t="s">
        <v>4653</v>
      </c>
      <c r="E850" s="66" t="str">
        <f t="shared" si="3"/>
        <v>Match</v>
      </c>
      <c r="F850" s="32" t="s">
        <v>5530</v>
      </c>
      <c r="G850" s="67"/>
    </row>
    <row r="851" spans="1:7" ht="14.25" customHeight="1" x14ac:dyDescent="0.2">
      <c r="A851" s="62" t="s">
        <v>4664</v>
      </c>
      <c r="B851" s="63" t="s">
        <v>4660</v>
      </c>
      <c r="C851" s="64" t="s">
        <v>159</v>
      </c>
      <c r="D851" s="65" t="s">
        <v>1823</v>
      </c>
      <c r="E851" s="66" t="str">
        <f t="shared" si="3"/>
        <v>No Match</v>
      </c>
      <c r="F851" s="77" t="s">
        <v>70</v>
      </c>
      <c r="G851" s="67"/>
    </row>
    <row r="852" spans="1:7" ht="14.25" customHeight="1" x14ac:dyDescent="0.2">
      <c r="A852" s="62" t="s">
        <v>4670</v>
      </c>
      <c r="B852" s="63" t="s">
        <v>4665</v>
      </c>
      <c r="C852" s="64" t="s">
        <v>1719</v>
      </c>
      <c r="D852" s="65" t="s">
        <v>1719</v>
      </c>
      <c r="E852" s="66" t="str">
        <f t="shared" si="3"/>
        <v>Match</v>
      </c>
      <c r="F852" s="67"/>
      <c r="G852" s="67"/>
    </row>
    <row r="853" spans="1:7" ht="14.25" customHeight="1" x14ac:dyDescent="0.2">
      <c r="A853" s="62" t="s">
        <v>4678</v>
      </c>
      <c r="B853" s="63" t="s">
        <v>4671</v>
      </c>
      <c r="C853" s="64" t="s">
        <v>59</v>
      </c>
      <c r="D853" s="65" t="s">
        <v>5641</v>
      </c>
      <c r="E853" s="66" t="str">
        <f t="shared" si="3"/>
        <v>No Match</v>
      </c>
      <c r="F853" s="77" t="s">
        <v>5642</v>
      </c>
      <c r="G853" s="67"/>
    </row>
    <row r="854" spans="1:7" ht="14.25" customHeight="1" x14ac:dyDescent="0.2">
      <c r="A854" s="62" t="s">
        <v>4686</v>
      </c>
      <c r="B854" s="63" t="s">
        <v>4679</v>
      </c>
      <c r="C854" s="64" t="s">
        <v>4680</v>
      </c>
      <c r="D854" s="65" t="s">
        <v>4680</v>
      </c>
      <c r="E854" s="66" t="str">
        <f t="shared" si="3"/>
        <v>Match</v>
      </c>
      <c r="F854" s="67"/>
      <c r="G854" s="67"/>
    </row>
    <row r="855" spans="1:7" ht="14.25" customHeight="1" x14ac:dyDescent="0.2">
      <c r="A855" s="62" t="s">
        <v>4694</v>
      </c>
      <c r="B855" s="63" t="s">
        <v>4687</v>
      </c>
      <c r="C855" s="64"/>
      <c r="D855" s="65" t="s">
        <v>70</v>
      </c>
      <c r="E855" s="66" t="str">
        <f t="shared" si="3"/>
        <v>No Match</v>
      </c>
      <c r="F855" s="77" t="s">
        <v>70</v>
      </c>
      <c r="G855" s="67"/>
    </row>
    <row r="856" spans="1:7" ht="14.25" customHeight="1" x14ac:dyDescent="0.2">
      <c r="A856" s="62" t="s">
        <v>4695</v>
      </c>
      <c r="B856" s="63" t="s">
        <v>54</v>
      </c>
      <c r="C856" s="64">
        <v>-99</v>
      </c>
      <c r="D856" s="65">
        <v>-99</v>
      </c>
      <c r="E856" s="66" t="str">
        <f t="shared" si="3"/>
        <v>Match</v>
      </c>
      <c r="F856" s="67"/>
      <c r="G856" s="67"/>
    </row>
    <row r="857" spans="1:7" ht="14.25" customHeight="1" x14ac:dyDescent="0.2">
      <c r="A857" s="62" t="s">
        <v>4699</v>
      </c>
      <c r="B857" s="63" t="s">
        <v>4696</v>
      </c>
      <c r="C857" s="64">
        <v>10</v>
      </c>
      <c r="D857" s="65">
        <v>10</v>
      </c>
      <c r="E857" s="66" t="str">
        <f t="shared" si="3"/>
        <v>Match</v>
      </c>
      <c r="F857" s="67"/>
      <c r="G857" s="67"/>
    </row>
    <row r="858" spans="1:7" ht="14.25" customHeight="1" x14ac:dyDescent="0.2">
      <c r="A858" s="62" t="s">
        <v>4703</v>
      </c>
      <c r="B858" s="63" t="s">
        <v>54</v>
      </c>
      <c r="C858" s="64">
        <v>-99</v>
      </c>
      <c r="D858" s="65">
        <v>-99</v>
      </c>
      <c r="E858" s="66" t="str">
        <f t="shared" si="3"/>
        <v>Match</v>
      </c>
      <c r="F858" s="67"/>
      <c r="G858" s="67"/>
    </row>
    <row r="859" spans="1:7" ht="14.25" customHeight="1" x14ac:dyDescent="0.2">
      <c r="A859" s="62" t="s">
        <v>4709</v>
      </c>
      <c r="B859" s="63" t="s">
        <v>4704</v>
      </c>
      <c r="C859" s="64" t="s">
        <v>4389</v>
      </c>
      <c r="D859" s="65" t="s">
        <v>4389</v>
      </c>
      <c r="E859" s="66" t="str">
        <f t="shared" si="3"/>
        <v>Match</v>
      </c>
      <c r="F859" s="32" t="s">
        <v>5578</v>
      </c>
      <c r="G859" s="67"/>
    </row>
    <row r="860" spans="1:7" ht="14.25" customHeight="1" x14ac:dyDescent="0.2">
      <c r="A860" s="62" t="s">
        <v>4710</v>
      </c>
      <c r="B860" s="63" t="s">
        <v>54</v>
      </c>
      <c r="C860" s="64">
        <v>-99</v>
      </c>
      <c r="D860" s="65">
        <v>-99</v>
      </c>
      <c r="E860" s="66" t="str">
        <f t="shared" si="3"/>
        <v>Match</v>
      </c>
      <c r="F860" s="67"/>
      <c r="G860" s="67"/>
    </row>
    <row r="861" spans="1:7" ht="14.25" customHeight="1" x14ac:dyDescent="0.2">
      <c r="A861" s="62" t="s">
        <v>4715</v>
      </c>
      <c r="B861" s="63" t="s">
        <v>4711</v>
      </c>
      <c r="C861" s="64">
        <v>3</v>
      </c>
      <c r="D861" s="65" t="s">
        <v>921</v>
      </c>
      <c r="E861" s="66" t="str">
        <f t="shared" si="3"/>
        <v>No Match</v>
      </c>
      <c r="F861" s="77" t="s">
        <v>3180</v>
      </c>
      <c r="G861" s="67"/>
    </row>
    <row r="862" spans="1:7" ht="14.25" customHeight="1" x14ac:dyDescent="0.2">
      <c r="A862" s="62" t="s">
        <v>4721</v>
      </c>
      <c r="B862" s="63" t="s">
        <v>4716</v>
      </c>
      <c r="C862" s="64" t="s">
        <v>179</v>
      </c>
      <c r="D862" s="65" t="s">
        <v>179</v>
      </c>
      <c r="E862" s="66" t="str">
        <f t="shared" si="3"/>
        <v>Match</v>
      </c>
      <c r="F862" s="32" t="s">
        <v>5545</v>
      </c>
      <c r="G862" s="67"/>
    </row>
    <row r="863" spans="1:7" ht="14.25" customHeight="1" x14ac:dyDescent="0.2">
      <c r="A863" s="62" t="s">
        <v>4727</v>
      </c>
      <c r="B863" s="63" t="s">
        <v>144</v>
      </c>
      <c r="C863" s="64">
        <v>-999</v>
      </c>
      <c r="D863" s="65">
        <v>-999</v>
      </c>
      <c r="E863" s="66" t="str">
        <f t="shared" si="3"/>
        <v>Match</v>
      </c>
      <c r="F863" s="67"/>
      <c r="G863" s="67"/>
    </row>
    <row r="864" spans="1:7" ht="14.25" customHeight="1" x14ac:dyDescent="0.2">
      <c r="A864" s="62" t="s">
        <v>4732</v>
      </c>
      <c r="B864" s="63" t="s">
        <v>54</v>
      </c>
      <c r="C864" s="64">
        <v>-99</v>
      </c>
      <c r="D864" s="65">
        <v>-99</v>
      </c>
      <c r="E864" s="66" t="str">
        <f t="shared" si="3"/>
        <v>Match</v>
      </c>
      <c r="F864" s="67"/>
      <c r="G864" s="67"/>
    </row>
    <row r="865" spans="1:7" ht="14.25" customHeight="1" x14ac:dyDescent="0.2">
      <c r="A865" s="62" t="s">
        <v>4739</v>
      </c>
      <c r="B865" s="63" t="s">
        <v>4733</v>
      </c>
      <c r="C865" s="64" t="s">
        <v>159</v>
      </c>
      <c r="D865" s="65" t="s">
        <v>101</v>
      </c>
      <c r="E865" s="66" t="str">
        <f t="shared" si="3"/>
        <v>No Match</v>
      </c>
      <c r="F865" s="67"/>
      <c r="G865" s="67"/>
    </row>
    <row r="866" spans="1:7" ht="14.25" customHeight="1" x14ac:dyDescent="0.2">
      <c r="A866" s="62" t="s">
        <v>4746</v>
      </c>
      <c r="B866" s="63" t="s">
        <v>2737</v>
      </c>
      <c r="C866" s="64">
        <v>-999</v>
      </c>
      <c r="D866" s="65">
        <v>-999</v>
      </c>
      <c r="E866" s="66" t="str">
        <f t="shared" si="3"/>
        <v>Match</v>
      </c>
      <c r="F866" s="67"/>
      <c r="G866" s="67"/>
    </row>
    <row r="867" spans="1:7" ht="14.25" customHeight="1" x14ac:dyDescent="0.2">
      <c r="A867" s="62" t="s">
        <v>4747</v>
      </c>
      <c r="B867" s="63"/>
      <c r="C867" s="64">
        <v>-99</v>
      </c>
      <c r="D867" s="65">
        <v>-99</v>
      </c>
      <c r="E867" s="66" t="str">
        <f t="shared" si="3"/>
        <v>Match</v>
      </c>
      <c r="F867" s="67"/>
      <c r="G867" s="67"/>
    </row>
    <row r="868" spans="1:7" ht="14.25" customHeight="1" x14ac:dyDescent="0.2">
      <c r="A868" s="62" t="s">
        <v>4748</v>
      </c>
      <c r="B868" s="63" t="s">
        <v>54</v>
      </c>
      <c r="C868" s="64">
        <v>-99</v>
      </c>
      <c r="D868" s="65">
        <v>-99</v>
      </c>
      <c r="E868" s="66" t="str">
        <f t="shared" si="3"/>
        <v>Match</v>
      </c>
      <c r="F868" s="67"/>
      <c r="G868" s="67"/>
    </row>
    <row r="869" spans="1:7" ht="14.25" customHeight="1" x14ac:dyDescent="0.2">
      <c r="A869" s="62" t="s">
        <v>4755</v>
      </c>
      <c r="B869" s="63" t="s">
        <v>4749</v>
      </c>
      <c r="C869" s="64">
        <v>2</v>
      </c>
      <c r="D869" s="65">
        <v>2</v>
      </c>
      <c r="E869" s="66" t="str">
        <f t="shared" si="3"/>
        <v>Match</v>
      </c>
      <c r="F869" s="67"/>
      <c r="G869" s="67"/>
    </row>
    <row r="870" spans="1:7" ht="14.25" customHeight="1" x14ac:dyDescent="0.2">
      <c r="A870" s="62" t="s">
        <v>4761</v>
      </c>
      <c r="B870" s="63" t="s">
        <v>4756</v>
      </c>
      <c r="C870" s="64">
        <v>6</v>
      </c>
      <c r="D870" s="65">
        <v>6</v>
      </c>
      <c r="E870" s="66" t="str">
        <f t="shared" si="3"/>
        <v>Match</v>
      </c>
      <c r="F870" s="67"/>
      <c r="G870" s="67"/>
    </row>
    <row r="871" spans="1:7" ht="14.25" customHeight="1" x14ac:dyDescent="0.2">
      <c r="A871" s="62" t="s">
        <v>4767</v>
      </c>
      <c r="B871" s="63" t="s">
        <v>4762</v>
      </c>
      <c r="C871" s="64" t="s">
        <v>101</v>
      </c>
      <c r="D871" s="65" t="s">
        <v>101</v>
      </c>
      <c r="E871" s="66" t="str">
        <f t="shared" si="3"/>
        <v>Match</v>
      </c>
      <c r="F871" s="67"/>
      <c r="G871" s="67"/>
    </row>
    <row r="872" spans="1:7" ht="14.25" customHeight="1" x14ac:dyDescent="0.2">
      <c r="A872" s="62" t="s">
        <v>4774</v>
      </c>
      <c r="B872" s="63" t="s">
        <v>4768</v>
      </c>
      <c r="C872" s="64" t="s">
        <v>496</v>
      </c>
      <c r="D872" s="65" t="s">
        <v>496</v>
      </c>
      <c r="E872" s="66" t="str">
        <f t="shared" si="3"/>
        <v>Match</v>
      </c>
      <c r="F872" s="32" t="s">
        <v>5534</v>
      </c>
      <c r="G872" s="67"/>
    </row>
    <row r="873" spans="1:7" ht="14.25" customHeight="1" x14ac:dyDescent="0.2">
      <c r="A873" s="62" t="s">
        <v>4776</v>
      </c>
      <c r="B873" s="63" t="s">
        <v>242</v>
      </c>
      <c r="C873" s="64">
        <v>-999</v>
      </c>
      <c r="D873" s="65">
        <v>-999</v>
      </c>
      <c r="E873" s="66" t="str">
        <f t="shared" si="3"/>
        <v>Match</v>
      </c>
      <c r="F873" s="67"/>
      <c r="G873" s="67"/>
    </row>
    <row r="874" spans="1:7" ht="14.25" customHeight="1" x14ac:dyDescent="0.2">
      <c r="A874" s="62" t="s">
        <v>4782</v>
      </c>
      <c r="B874" s="63" t="s">
        <v>5643</v>
      </c>
      <c r="C874" s="64">
        <v>2</v>
      </c>
      <c r="D874" s="65">
        <v>2</v>
      </c>
      <c r="E874" s="66" t="str">
        <f t="shared" si="3"/>
        <v>Match</v>
      </c>
      <c r="F874" s="67"/>
      <c r="G874" s="67"/>
    </row>
    <row r="875" spans="1:7" ht="14.25" customHeight="1" x14ac:dyDescent="0.2">
      <c r="A875" s="62" t="s">
        <v>4783</v>
      </c>
      <c r="B875" s="63" t="s">
        <v>54</v>
      </c>
      <c r="C875" s="64">
        <v>-99</v>
      </c>
      <c r="D875" s="65">
        <v>-99</v>
      </c>
      <c r="E875" s="66" t="str">
        <f t="shared" si="3"/>
        <v>Match</v>
      </c>
      <c r="F875" s="67"/>
      <c r="G875" s="67"/>
    </row>
    <row r="876" spans="1:7" ht="14.25" customHeight="1" x14ac:dyDescent="0.2">
      <c r="A876" s="62" t="s">
        <v>4790</v>
      </c>
      <c r="B876" s="63" t="s">
        <v>4784</v>
      </c>
      <c r="C876" s="64" t="s">
        <v>744</v>
      </c>
      <c r="D876" s="65" t="s">
        <v>5637</v>
      </c>
      <c r="E876" s="66" t="str">
        <f t="shared" si="3"/>
        <v>No Match</v>
      </c>
      <c r="F876" s="77" t="s">
        <v>5644</v>
      </c>
      <c r="G876" s="67"/>
    </row>
    <row r="877" spans="1:7" ht="14.25" customHeight="1" x14ac:dyDescent="0.2">
      <c r="A877" s="62" t="s">
        <v>4795</v>
      </c>
      <c r="B877" s="63" t="s">
        <v>4791</v>
      </c>
      <c r="C877" s="64" t="s">
        <v>101</v>
      </c>
      <c r="D877" s="65" t="s">
        <v>101</v>
      </c>
      <c r="E877" s="66" t="str">
        <f t="shared" si="3"/>
        <v>Match</v>
      </c>
      <c r="F877" s="32" t="s">
        <v>5571</v>
      </c>
      <c r="G877" s="67"/>
    </row>
    <row r="878" spans="1:7" ht="14.25" customHeight="1" x14ac:dyDescent="0.2">
      <c r="A878" s="62" t="s">
        <v>4802</v>
      </c>
      <c r="B878" s="63" t="s">
        <v>4796</v>
      </c>
      <c r="C878" s="64" t="s">
        <v>4797</v>
      </c>
      <c r="D878" s="65" t="s">
        <v>4629</v>
      </c>
      <c r="E878" s="66" t="str">
        <f t="shared" si="3"/>
        <v>No Match</v>
      </c>
      <c r="F878" s="77" t="s">
        <v>5645</v>
      </c>
      <c r="G878" s="67"/>
    </row>
    <row r="879" spans="1:7" ht="14.25" customHeight="1" x14ac:dyDescent="0.2">
      <c r="A879" s="62" t="s">
        <v>4803</v>
      </c>
      <c r="B879" s="63"/>
      <c r="C879" s="64">
        <v>-99</v>
      </c>
      <c r="D879" s="65">
        <v>-99</v>
      </c>
      <c r="E879" s="66" t="str">
        <f t="shared" si="3"/>
        <v>Match</v>
      </c>
      <c r="F879" s="67"/>
      <c r="G879" s="67"/>
    </row>
    <row r="880" spans="1:7" ht="14.25" customHeight="1" x14ac:dyDescent="0.2">
      <c r="A880" s="62" t="s">
        <v>4809</v>
      </c>
      <c r="B880" s="63" t="s">
        <v>4804</v>
      </c>
      <c r="C880" s="64">
        <v>6</v>
      </c>
      <c r="D880" s="65">
        <v>6</v>
      </c>
      <c r="E880" s="66" t="str">
        <f t="shared" si="3"/>
        <v>Match</v>
      </c>
      <c r="F880" s="67"/>
      <c r="G880" s="67"/>
    </row>
    <row r="881" spans="1:7" ht="14.25" customHeight="1" x14ac:dyDescent="0.2">
      <c r="A881" s="62" t="s">
        <v>4816</v>
      </c>
      <c r="B881" s="63" t="s">
        <v>4810</v>
      </c>
      <c r="C881" s="64" t="s">
        <v>4811</v>
      </c>
      <c r="D881" s="65" t="s">
        <v>4811</v>
      </c>
      <c r="E881" s="66" t="str">
        <f t="shared" si="3"/>
        <v>Match</v>
      </c>
      <c r="F881" s="32" t="s">
        <v>5543</v>
      </c>
      <c r="G881" s="67"/>
    </row>
    <row r="882" spans="1:7" ht="14.25" customHeight="1" x14ac:dyDescent="0.2">
      <c r="A882" s="62" t="s">
        <v>4826</v>
      </c>
      <c r="B882" s="63" t="s">
        <v>4817</v>
      </c>
      <c r="C882" s="64" t="s">
        <v>4818</v>
      </c>
      <c r="D882" s="65" t="s">
        <v>4818</v>
      </c>
      <c r="E882" s="66" t="str">
        <f t="shared" si="3"/>
        <v>Match</v>
      </c>
      <c r="F882" s="32" t="s">
        <v>5584</v>
      </c>
      <c r="G882" s="67"/>
    </row>
    <row r="883" spans="1:7" ht="14.25" customHeight="1" x14ac:dyDescent="0.2">
      <c r="A883" s="62" t="s">
        <v>4832</v>
      </c>
      <c r="B883" s="63" t="s">
        <v>5646</v>
      </c>
      <c r="C883" s="64">
        <v>-999</v>
      </c>
      <c r="D883" s="65">
        <v>-999</v>
      </c>
      <c r="E883" s="66" t="str">
        <f t="shared" si="3"/>
        <v>Match</v>
      </c>
      <c r="F883" s="67"/>
      <c r="G883" s="67"/>
    </row>
    <row r="884" spans="1:7" ht="14.25" customHeight="1" x14ac:dyDescent="0.2">
      <c r="A884" s="62" t="s">
        <v>4840</v>
      </c>
      <c r="B884" s="63" t="s">
        <v>4833</v>
      </c>
      <c r="C884" s="64" t="s">
        <v>4834</v>
      </c>
      <c r="D884" s="65" t="s">
        <v>101</v>
      </c>
      <c r="E884" s="66" t="str">
        <f t="shared" si="3"/>
        <v>No Match</v>
      </c>
      <c r="F884" s="77" t="s">
        <v>5647</v>
      </c>
      <c r="G884" s="67"/>
    </row>
    <row r="885" spans="1:7" ht="14.25" customHeight="1" x14ac:dyDescent="0.2">
      <c r="A885" s="62" t="s">
        <v>4848</v>
      </c>
      <c r="B885" s="63" t="s">
        <v>4841</v>
      </c>
      <c r="C885" s="64" t="s">
        <v>125</v>
      </c>
      <c r="D885" s="65" t="s">
        <v>125</v>
      </c>
      <c r="E885" s="66" t="str">
        <f t="shared" si="3"/>
        <v>Match</v>
      </c>
      <c r="F885" s="32" t="s">
        <v>5584</v>
      </c>
      <c r="G885" s="67"/>
    </row>
    <row r="886" spans="1:7" ht="14.25" customHeight="1" x14ac:dyDescent="0.2">
      <c r="A886" s="62" t="s">
        <v>4855</v>
      </c>
      <c r="B886" s="63" t="s">
        <v>4849</v>
      </c>
      <c r="C886" s="64" t="s">
        <v>4850</v>
      </c>
      <c r="D886" s="65" t="s">
        <v>4850</v>
      </c>
      <c r="E886" s="66" t="str">
        <f t="shared" si="3"/>
        <v>Match</v>
      </c>
      <c r="F886" s="32" t="s">
        <v>5534</v>
      </c>
      <c r="G886" s="67"/>
    </row>
    <row r="887" spans="1:7" ht="14.25" customHeight="1" x14ac:dyDescent="0.2">
      <c r="A887" s="62" t="s">
        <v>4860</v>
      </c>
      <c r="B887" s="63" t="s">
        <v>5648</v>
      </c>
      <c r="C887" s="64" t="s">
        <v>4857</v>
      </c>
      <c r="D887" s="65" t="s">
        <v>5649</v>
      </c>
      <c r="E887" s="66" t="str">
        <f t="shared" si="3"/>
        <v>No Match</v>
      </c>
      <c r="F887" s="80" t="s">
        <v>4857</v>
      </c>
      <c r="G887" s="67"/>
    </row>
    <row r="888" spans="1:7" ht="14.25" customHeight="1" x14ac:dyDescent="0.2">
      <c r="A888" s="62" t="s">
        <v>4861</v>
      </c>
      <c r="B888" s="63" t="s">
        <v>54</v>
      </c>
      <c r="C888" s="64">
        <v>-99</v>
      </c>
      <c r="D888" s="65">
        <v>-99</v>
      </c>
      <c r="E888" s="66" t="str">
        <f t="shared" si="3"/>
        <v>Match</v>
      </c>
      <c r="F888" s="67"/>
      <c r="G888" s="67"/>
    </row>
    <row r="889" spans="1:7" ht="14.25" customHeight="1" x14ac:dyDescent="0.2">
      <c r="A889" s="62" t="s">
        <v>4870</v>
      </c>
      <c r="B889" s="63" t="s">
        <v>4862</v>
      </c>
      <c r="C889" s="64" t="s">
        <v>4863</v>
      </c>
      <c r="D889" s="65" t="s">
        <v>125</v>
      </c>
      <c r="E889" s="66" t="str">
        <f t="shared" si="3"/>
        <v>No Match</v>
      </c>
      <c r="F889" s="80" t="s">
        <v>4863</v>
      </c>
      <c r="G889" s="67"/>
    </row>
    <row r="890" spans="1:7" ht="14.25" customHeight="1" x14ac:dyDescent="0.2">
      <c r="A890" s="62" t="s">
        <v>4877</v>
      </c>
      <c r="B890" s="63" t="s">
        <v>4871</v>
      </c>
      <c r="C890" s="64"/>
      <c r="D890" s="65" t="s">
        <v>496</v>
      </c>
      <c r="E890" s="66" t="str">
        <f t="shared" si="3"/>
        <v>No Match</v>
      </c>
      <c r="F890" s="78" t="s">
        <v>5650</v>
      </c>
      <c r="G890" s="67" t="s">
        <v>5651</v>
      </c>
    </row>
    <row r="891" spans="1:7" ht="14.25" customHeight="1" x14ac:dyDescent="0.2">
      <c r="A891" s="62" t="s">
        <v>4885</v>
      </c>
      <c r="B891" s="63" t="s">
        <v>4878</v>
      </c>
      <c r="C891" s="64" t="s">
        <v>887</v>
      </c>
      <c r="D891" s="65" t="s">
        <v>887</v>
      </c>
      <c r="E891" s="66" t="str">
        <f t="shared" si="3"/>
        <v>Match</v>
      </c>
      <c r="F891" s="67"/>
      <c r="G891" s="67"/>
    </row>
    <row r="892" spans="1:7" ht="14.25" customHeight="1" x14ac:dyDescent="0.2">
      <c r="A892" s="62" t="s">
        <v>4891</v>
      </c>
      <c r="B892" s="63" t="s">
        <v>4886</v>
      </c>
      <c r="C892" s="64">
        <v>2</v>
      </c>
      <c r="D892" s="65">
        <v>2</v>
      </c>
      <c r="E892" s="66" t="str">
        <f t="shared" si="3"/>
        <v>Match</v>
      </c>
      <c r="F892" s="32" t="s">
        <v>5545</v>
      </c>
      <c r="G892" s="67"/>
    </row>
    <row r="893" spans="1:7" ht="14.25" customHeight="1" x14ac:dyDescent="0.2">
      <c r="A893" s="62" t="s">
        <v>4896</v>
      </c>
      <c r="B893" s="63" t="s">
        <v>5646</v>
      </c>
      <c r="C893" s="64">
        <v>-999</v>
      </c>
      <c r="D893" s="65">
        <v>-999</v>
      </c>
      <c r="E893" s="66" t="str">
        <f t="shared" si="3"/>
        <v>Match</v>
      </c>
      <c r="F893" s="67"/>
      <c r="G893" s="67"/>
    </row>
    <row r="894" spans="1:7" ht="14.25" customHeight="1" x14ac:dyDescent="0.2">
      <c r="A894" s="62" t="s">
        <v>4902</v>
      </c>
      <c r="B894" s="63" t="s">
        <v>4897</v>
      </c>
      <c r="C894" s="64">
        <v>1</v>
      </c>
      <c r="D894" s="65">
        <v>1</v>
      </c>
      <c r="E894" s="66" t="str">
        <f t="shared" si="3"/>
        <v>Match</v>
      </c>
      <c r="F894" s="32" t="s">
        <v>5536</v>
      </c>
      <c r="G894" s="67"/>
    </row>
    <row r="895" spans="1:7" ht="14.25" customHeight="1" x14ac:dyDescent="0.2">
      <c r="A895" s="62" t="s">
        <v>4908</v>
      </c>
      <c r="B895" s="63" t="s">
        <v>4903</v>
      </c>
      <c r="C895" s="64" t="s">
        <v>196</v>
      </c>
      <c r="D895" s="65" t="s">
        <v>633</v>
      </c>
      <c r="E895" s="66" t="str">
        <f t="shared" si="3"/>
        <v>No Match</v>
      </c>
      <c r="F895" s="67"/>
      <c r="G895" s="67"/>
    </row>
    <row r="896" spans="1:7" ht="14.25" customHeight="1" x14ac:dyDescent="0.2">
      <c r="A896" s="62" t="s">
        <v>4915</v>
      </c>
      <c r="B896" s="63" t="s">
        <v>4909</v>
      </c>
      <c r="C896" s="64" t="s">
        <v>421</v>
      </c>
      <c r="D896" s="65" t="s">
        <v>421</v>
      </c>
      <c r="E896" s="66" t="str">
        <f t="shared" si="3"/>
        <v>Match</v>
      </c>
      <c r="F896" s="67"/>
      <c r="G896" s="67"/>
    </row>
    <row r="897" spans="1:7" ht="14.25" customHeight="1" x14ac:dyDescent="0.2">
      <c r="A897" s="62" t="s">
        <v>4920</v>
      </c>
      <c r="B897" s="81" t="s">
        <v>5652</v>
      </c>
      <c r="C897" s="64">
        <v>3</v>
      </c>
      <c r="D897" s="65">
        <v>3</v>
      </c>
      <c r="E897" s="66" t="str">
        <f t="shared" si="3"/>
        <v>Match</v>
      </c>
      <c r="F897" s="32" t="s">
        <v>5653</v>
      </c>
      <c r="G897" s="67"/>
    </row>
    <row r="898" spans="1:7" ht="14.25" customHeight="1" x14ac:dyDescent="0.2">
      <c r="A898" s="62" t="s">
        <v>4921</v>
      </c>
      <c r="B898" s="63" t="s">
        <v>54</v>
      </c>
      <c r="C898" s="64">
        <v>-99</v>
      </c>
      <c r="D898" s="65">
        <v>-99</v>
      </c>
      <c r="E898" s="66" t="str">
        <f t="shared" si="3"/>
        <v>Match</v>
      </c>
      <c r="F898" s="67"/>
      <c r="G898" s="67"/>
    </row>
    <row r="899" spans="1:7" ht="14.25" customHeight="1" x14ac:dyDescent="0.2">
      <c r="A899" s="62" t="s">
        <v>4925</v>
      </c>
      <c r="B899" s="63" t="s">
        <v>4922</v>
      </c>
      <c r="C899" s="64" t="s">
        <v>125</v>
      </c>
      <c r="D899" s="65" t="s">
        <v>125</v>
      </c>
      <c r="E899" s="66" t="str">
        <f t="shared" si="3"/>
        <v>Match</v>
      </c>
      <c r="F899" s="32" t="s">
        <v>5571</v>
      </c>
      <c r="G899" s="67"/>
    </row>
    <row r="900" spans="1:7" ht="14.25" customHeight="1" x14ac:dyDescent="0.2">
      <c r="A900" s="62" t="s">
        <v>4935</v>
      </c>
      <c r="B900" s="63" t="s">
        <v>4926</v>
      </c>
      <c r="C900" s="64" t="s">
        <v>2884</v>
      </c>
      <c r="D900" s="65" t="s">
        <v>2884</v>
      </c>
      <c r="E900" s="66" t="str">
        <f t="shared" si="3"/>
        <v>Match</v>
      </c>
      <c r="F900" s="32" t="s">
        <v>5563</v>
      </c>
      <c r="G900" s="67"/>
    </row>
    <row r="901" spans="1:7" ht="14.25" customHeight="1" x14ac:dyDescent="0.2">
      <c r="A901" s="62" t="s">
        <v>4941</v>
      </c>
      <c r="B901" s="63" t="s">
        <v>4936</v>
      </c>
      <c r="C901" s="64" t="s">
        <v>4937</v>
      </c>
      <c r="D901" s="65" t="s">
        <v>101</v>
      </c>
      <c r="E901" s="66" t="str">
        <f t="shared" si="3"/>
        <v>No Match</v>
      </c>
      <c r="F901" s="77" t="s">
        <v>5654</v>
      </c>
      <c r="G901" s="67"/>
    </row>
    <row r="902" spans="1:7" ht="14.25" customHeight="1" x14ac:dyDescent="0.2">
      <c r="A902" s="62" t="s">
        <v>4946</v>
      </c>
      <c r="B902" s="63" t="s">
        <v>5582</v>
      </c>
      <c r="C902" s="64">
        <v>6</v>
      </c>
      <c r="D902" s="65">
        <v>6</v>
      </c>
      <c r="E902" s="66" t="str">
        <f t="shared" si="3"/>
        <v>Match</v>
      </c>
      <c r="F902" s="32" t="s">
        <v>5653</v>
      </c>
      <c r="G902" s="67"/>
    </row>
    <row r="903" spans="1:7" ht="14.25" customHeight="1" x14ac:dyDescent="0.2">
      <c r="A903" s="62" t="s">
        <v>4951</v>
      </c>
      <c r="B903" s="63" t="s">
        <v>4947</v>
      </c>
      <c r="C903" s="64" t="s">
        <v>921</v>
      </c>
      <c r="D903" s="65" t="s">
        <v>921</v>
      </c>
      <c r="E903" s="66" t="str">
        <f t="shared" si="3"/>
        <v>Match</v>
      </c>
      <c r="F903" s="32" t="s">
        <v>5549</v>
      </c>
      <c r="G903" s="67"/>
    </row>
    <row r="904" spans="1:7" ht="14.25" customHeight="1" x14ac:dyDescent="0.2">
      <c r="A904" s="62" t="s">
        <v>4956</v>
      </c>
      <c r="B904" s="63" t="s">
        <v>4952</v>
      </c>
      <c r="C904" s="64" t="s">
        <v>2669</v>
      </c>
      <c r="D904" s="65" t="s">
        <v>2669</v>
      </c>
      <c r="E904" s="66" t="str">
        <f t="shared" si="3"/>
        <v>Match</v>
      </c>
      <c r="F904" s="32" t="s">
        <v>5653</v>
      </c>
      <c r="G904" s="67"/>
    </row>
    <row r="905" spans="1:7" ht="14.25" customHeight="1" x14ac:dyDescent="0.2">
      <c r="A905" s="62" t="s">
        <v>4962</v>
      </c>
      <c r="B905" s="79" t="s">
        <v>4957</v>
      </c>
      <c r="C905" s="64" t="s">
        <v>4958</v>
      </c>
      <c r="D905" s="65" t="s">
        <v>5502</v>
      </c>
      <c r="E905" s="66" t="str">
        <f t="shared" si="3"/>
        <v>No Match</v>
      </c>
      <c r="F905" s="77" t="s">
        <v>881</v>
      </c>
      <c r="G905" s="67" t="s">
        <v>5655</v>
      </c>
    </row>
    <row r="906" spans="1:7" ht="14.25" customHeight="1" x14ac:dyDescent="0.2">
      <c r="A906" s="62" t="s">
        <v>4969</v>
      </c>
      <c r="B906" s="63" t="s">
        <v>4963</v>
      </c>
      <c r="C906" s="64" t="s">
        <v>471</v>
      </c>
      <c r="D906" s="65" t="s">
        <v>471</v>
      </c>
      <c r="E906" s="66" t="str">
        <f t="shared" si="3"/>
        <v>Match</v>
      </c>
      <c r="F906" s="32" t="s">
        <v>5653</v>
      </c>
      <c r="G906" s="67"/>
    </row>
    <row r="907" spans="1:7" ht="14.25" customHeight="1" x14ac:dyDescent="0.2">
      <c r="A907" s="62" t="s">
        <v>4976</v>
      </c>
      <c r="B907" s="63" t="s">
        <v>4970</v>
      </c>
      <c r="C907" s="64" t="s">
        <v>159</v>
      </c>
      <c r="D907" s="65" t="s">
        <v>5656</v>
      </c>
      <c r="E907" s="66" t="str">
        <f t="shared" si="3"/>
        <v>No Match</v>
      </c>
      <c r="F907" s="77" t="s">
        <v>3180</v>
      </c>
      <c r="G907" s="67" t="s">
        <v>5651</v>
      </c>
    </row>
    <row r="908" spans="1:7" ht="14.25" customHeight="1" x14ac:dyDescent="0.2">
      <c r="A908" s="62" t="s">
        <v>4982</v>
      </c>
      <c r="B908" s="63" t="s">
        <v>4977</v>
      </c>
      <c r="C908" s="64" t="s">
        <v>1600</v>
      </c>
      <c r="D908" s="65" t="s">
        <v>1600</v>
      </c>
      <c r="E908" s="66" t="str">
        <f t="shared" si="3"/>
        <v>Match</v>
      </c>
      <c r="F908" s="32" t="s">
        <v>5585</v>
      </c>
      <c r="G908" s="67"/>
    </row>
    <row r="909" spans="1:7" ht="14.25" customHeight="1" x14ac:dyDescent="0.2">
      <c r="A909" s="62" t="s">
        <v>4988</v>
      </c>
      <c r="B909" s="63" t="s">
        <v>5657</v>
      </c>
      <c r="C909" s="64">
        <v>10</v>
      </c>
      <c r="D909" s="65">
        <v>10</v>
      </c>
      <c r="E909" s="66" t="str">
        <f t="shared" si="3"/>
        <v>Match</v>
      </c>
      <c r="F909" s="67"/>
      <c r="G909" s="67"/>
    </row>
    <row r="910" spans="1:7" ht="14.25" customHeight="1" x14ac:dyDescent="0.2">
      <c r="A910" s="62" t="s">
        <v>4995</v>
      </c>
      <c r="B910" s="63" t="s">
        <v>4989</v>
      </c>
      <c r="C910" s="64" t="s">
        <v>125</v>
      </c>
      <c r="D910" s="65" t="s">
        <v>125</v>
      </c>
      <c r="E910" s="66" t="str">
        <f t="shared" si="3"/>
        <v>Match</v>
      </c>
      <c r="F910" s="32" t="s">
        <v>5571</v>
      </c>
      <c r="G910" s="67"/>
    </row>
    <row r="911" spans="1:7" ht="14.25" customHeight="1" x14ac:dyDescent="0.2">
      <c r="A911" s="62" t="s">
        <v>5000</v>
      </c>
      <c r="B911" s="63" t="s">
        <v>54</v>
      </c>
      <c r="C911" s="64">
        <v>-99</v>
      </c>
      <c r="D911" s="65">
        <v>-99</v>
      </c>
      <c r="E911" s="66" t="str">
        <f t="shared" si="3"/>
        <v>Match</v>
      </c>
      <c r="F911" s="67"/>
      <c r="G911" s="67"/>
    </row>
    <row r="912" spans="1:7" ht="14.25" customHeight="1" x14ac:dyDescent="0.2">
      <c r="A912" s="62" t="s">
        <v>5006</v>
      </c>
      <c r="B912" s="63" t="s">
        <v>5001</v>
      </c>
      <c r="C912" s="64" t="s">
        <v>101</v>
      </c>
      <c r="D912" s="65" t="s">
        <v>101</v>
      </c>
      <c r="E912" s="66" t="str">
        <f t="shared" si="3"/>
        <v>Match</v>
      </c>
      <c r="F912" s="67"/>
      <c r="G912" s="67"/>
    </row>
    <row r="913" spans="1:7" ht="14.25" customHeight="1" x14ac:dyDescent="0.2">
      <c r="A913" s="62" t="s">
        <v>5014</v>
      </c>
      <c r="B913" s="63" t="s">
        <v>5007</v>
      </c>
      <c r="C913" s="64" t="s">
        <v>5008</v>
      </c>
      <c r="D913" s="65" t="s">
        <v>5008</v>
      </c>
      <c r="E913" s="66" t="str">
        <f t="shared" si="3"/>
        <v>Match</v>
      </c>
      <c r="F913" s="32" t="s">
        <v>5653</v>
      </c>
      <c r="G913" s="67"/>
    </row>
    <row r="914" spans="1:7" ht="14.25" customHeight="1" x14ac:dyDescent="0.2">
      <c r="A914" s="62" t="s">
        <v>5019</v>
      </c>
      <c r="B914" s="63" t="s">
        <v>5015</v>
      </c>
      <c r="C914" s="64" t="s">
        <v>179</v>
      </c>
      <c r="D914" s="65" t="s">
        <v>179</v>
      </c>
      <c r="E914" s="66" t="str">
        <f t="shared" si="3"/>
        <v>Match</v>
      </c>
      <c r="F914" s="67" t="s">
        <v>5545</v>
      </c>
      <c r="G914" s="67"/>
    </row>
    <row r="915" spans="1:7" ht="14.25" customHeight="1" x14ac:dyDescent="0.2">
      <c r="A915" s="62" t="s">
        <v>5020</v>
      </c>
      <c r="B915" s="63"/>
      <c r="C915" s="64">
        <v>-99</v>
      </c>
      <c r="D915" s="65">
        <v>-99</v>
      </c>
      <c r="E915" s="66" t="str">
        <f t="shared" si="3"/>
        <v>Match</v>
      </c>
      <c r="F915" s="67"/>
      <c r="G915" s="67"/>
    </row>
    <row r="916" spans="1:7" ht="14.25" customHeight="1" x14ac:dyDescent="0.2">
      <c r="A916" s="62" t="s">
        <v>5026</v>
      </c>
      <c r="B916" s="63" t="s">
        <v>5021</v>
      </c>
      <c r="C916" s="64">
        <v>6</v>
      </c>
      <c r="D916" s="65">
        <v>6</v>
      </c>
      <c r="E916" s="66" t="str">
        <f t="shared" si="3"/>
        <v>Match</v>
      </c>
      <c r="F916" s="32" t="s">
        <v>5653</v>
      </c>
      <c r="G916" s="67"/>
    </row>
    <row r="917" spans="1:7" ht="14.25" customHeight="1" x14ac:dyDescent="0.2">
      <c r="A917" s="62" t="s">
        <v>5032</v>
      </c>
      <c r="B917" s="63" t="s">
        <v>5027</v>
      </c>
      <c r="C917" s="64">
        <v>2</v>
      </c>
      <c r="D917" s="65">
        <v>2</v>
      </c>
      <c r="E917" s="66" t="str">
        <f t="shared" si="3"/>
        <v>Match</v>
      </c>
      <c r="F917" s="67"/>
      <c r="G917" s="67"/>
    </row>
    <row r="918" spans="1:7" ht="14.25" customHeight="1" x14ac:dyDescent="0.2">
      <c r="A918" s="62" t="s">
        <v>5037</v>
      </c>
      <c r="B918" s="63" t="s">
        <v>54</v>
      </c>
      <c r="C918" s="64">
        <v>-99</v>
      </c>
      <c r="D918" s="65">
        <v>-99</v>
      </c>
      <c r="E918" s="66" t="str">
        <f t="shared" si="3"/>
        <v>Match</v>
      </c>
      <c r="F918" s="67"/>
      <c r="G918" s="67"/>
    </row>
    <row r="919" spans="1:7" ht="14.25" customHeight="1" x14ac:dyDescent="0.2">
      <c r="A919" s="62" t="s">
        <v>5043</v>
      </c>
      <c r="B919" s="63" t="s">
        <v>5038</v>
      </c>
      <c r="C919" s="64" t="s">
        <v>133</v>
      </c>
      <c r="D919" s="65" t="s">
        <v>133</v>
      </c>
      <c r="E919" s="66" t="str">
        <f t="shared" si="3"/>
        <v>Match</v>
      </c>
      <c r="F919" s="67" t="s">
        <v>5530</v>
      </c>
      <c r="G919" s="67"/>
    </row>
    <row r="920" spans="1:7" ht="14.25" customHeight="1" x14ac:dyDescent="0.2">
      <c r="A920" s="62" t="s">
        <v>5048</v>
      </c>
      <c r="B920" s="63" t="s">
        <v>5044</v>
      </c>
      <c r="C920" s="64">
        <v>-999</v>
      </c>
      <c r="D920" s="65">
        <v>-999</v>
      </c>
      <c r="E920" s="66" t="str">
        <f t="shared" si="3"/>
        <v>Match</v>
      </c>
      <c r="F920" s="67"/>
      <c r="G920" s="67"/>
    </row>
    <row r="921" spans="1:7" ht="14.25" customHeight="1" x14ac:dyDescent="0.2">
      <c r="A921" s="62" t="s">
        <v>5053</v>
      </c>
      <c r="B921" s="63" t="s">
        <v>5049</v>
      </c>
      <c r="C921" s="64">
        <v>7</v>
      </c>
      <c r="D921" s="65">
        <v>2</v>
      </c>
      <c r="E921" s="66" t="str">
        <f t="shared" si="3"/>
        <v>No Match</v>
      </c>
      <c r="F921" s="77" t="s">
        <v>101</v>
      </c>
      <c r="G921" s="67" t="s">
        <v>5651</v>
      </c>
    </row>
    <row r="922" spans="1:7" ht="14.25" customHeight="1" x14ac:dyDescent="0.2">
      <c r="A922" s="62" t="s">
        <v>5054</v>
      </c>
      <c r="B922" s="63"/>
      <c r="C922" s="64">
        <v>-99</v>
      </c>
      <c r="D922" s="65">
        <v>-99</v>
      </c>
      <c r="E922" s="66" t="str">
        <f t="shared" si="3"/>
        <v>Match</v>
      </c>
      <c r="F922" s="67"/>
      <c r="G922" s="67"/>
    </row>
    <row r="923" spans="1:7" ht="14.25" customHeight="1" x14ac:dyDescent="0.2">
      <c r="A923" s="62" t="s">
        <v>5063</v>
      </c>
      <c r="B923" s="63" t="s">
        <v>5055</v>
      </c>
      <c r="C923" s="64" t="s">
        <v>5056</v>
      </c>
      <c r="D923" s="65" t="s">
        <v>5056</v>
      </c>
      <c r="E923" s="66" t="str">
        <f t="shared" si="3"/>
        <v>Match</v>
      </c>
      <c r="F923" s="32" t="s">
        <v>5653</v>
      </c>
      <c r="G923" s="67"/>
    </row>
    <row r="924" spans="1:7" ht="14.25" customHeight="1" x14ac:dyDescent="0.2">
      <c r="A924" s="62" t="s">
        <v>5066</v>
      </c>
      <c r="B924" s="63" t="s">
        <v>5064</v>
      </c>
      <c r="C924" s="64">
        <v>2</v>
      </c>
      <c r="D924" s="65">
        <v>2</v>
      </c>
      <c r="E924" s="66" t="str">
        <f t="shared" si="3"/>
        <v>Match</v>
      </c>
      <c r="F924" s="67"/>
      <c r="G924" s="67"/>
    </row>
    <row r="925" spans="1:7" ht="14.25" customHeight="1" x14ac:dyDescent="0.2">
      <c r="A925" s="62" t="s">
        <v>5070</v>
      </c>
      <c r="B925" s="63" t="s">
        <v>54</v>
      </c>
      <c r="C925" s="64">
        <v>-99</v>
      </c>
      <c r="D925" s="65">
        <v>-99</v>
      </c>
      <c r="E925" s="66" t="str">
        <f t="shared" si="3"/>
        <v>Match</v>
      </c>
      <c r="F925" s="67"/>
      <c r="G925" s="67"/>
    </row>
    <row r="926" spans="1:7" ht="14.25" customHeight="1" x14ac:dyDescent="0.2">
      <c r="A926" s="62" t="s">
        <v>5077</v>
      </c>
      <c r="B926" s="79" t="s">
        <v>5071</v>
      </c>
      <c r="C926" s="64">
        <v>10</v>
      </c>
      <c r="D926" s="65">
        <v>2</v>
      </c>
      <c r="E926" s="66" t="str">
        <f t="shared" si="3"/>
        <v>No Match</v>
      </c>
      <c r="F926" s="77" t="s">
        <v>1719</v>
      </c>
      <c r="G926" s="67"/>
    </row>
    <row r="927" spans="1:7" ht="14.25" customHeight="1" x14ac:dyDescent="0.2">
      <c r="A927" s="62" t="s">
        <v>5082</v>
      </c>
      <c r="B927" s="63" t="s">
        <v>5078</v>
      </c>
      <c r="C927" s="64">
        <v>-999</v>
      </c>
      <c r="D927" s="65">
        <v>-999</v>
      </c>
      <c r="E927" s="66" t="str">
        <f t="shared" si="3"/>
        <v>Match</v>
      </c>
      <c r="F927" s="67"/>
      <c r="G927" s="67"/>
    </row>
    <row r="928" spans="1:7" ht="14.25" customHeight="1" x14ac:dyDescent="0.2">
      <c r="A928" s="62"/>
      <c r="B928" s="63"/>
      <c r="C928" s="64"/>
      <c r="D928" s="65"/>
      <c r="E928" s="66"/>
      <c r="F928" s="67"/>
      <c r="G928" s="67"/>
    </row>
    <row r="929" spans="1:7" ht="14.25" customHeight="1" x14ac:dyDescent="0.2">
      <c r="A929" s="62"/>
      <c r="B929" s="63"/>
      <c r="C929" s="64"/>
      <c r="D929" s="65"/>
      <c r="E929" s="66"/>
      <c r="F929" s="67"/>
      <c r="G929" s="67"/>
    </row>
    <row r="930" spans="1:7" ht="14.25" customHeight="1" x14ac:dyDescent="0.2">
      <c r="A930" s="62"/>
      <c r="B930" s="63"/>
      <c r="C930" s="64"/>
      <c r="D930" s="65"/>
      <c r="E930" s="66"/>
      <c r="F930" s="67"/>
      <c r="G930" s="67"/>
    </row>
    <row r="931" spans="1:7" ht="14.25" customHeight="1" x14ac:dyDescent="0.2">
      <c r="A931" s="62"/>
      <c r="B931" s="63"/>
      <c r="C931" s="64"/>
      <c r="D931" s="65"/>
      <c r="E931" s="66"/>
      <c r="F931" s="67"/>
      <c r="G931" s="67"/>
    </row>
    <row r="932" spans="1:7" ht="14.25" customHeight="1" x14ac:dyDescent="0.2">
      <c r="A932" s="62"/>
      <c r="B932" s="63"/>
      <c r="C932" s="64"/>
      <c r="D932" s="65"/>
      <c r="E932" s="66"/>
      <c r="F932" s="67"/>
      <c r="G932" s="67"/>
    </row>
    <row r="933" spans="1:7" ht="14.25" customHeight="1" x14ac:dyDescent="0.2">
      <c r="A933" s="62"/>
      <c r="B933" s="63"/>
      <c r="C933" s="64"/>
      <c r="D933" s="65"/>
      <c r="E933" s="66"/>
      <c r="F933" s="67"/>
      <c r="G933" s="67"/>
    </row>
    <row r="934" spans="1:7" ht="14.25" customHeight="1" x14ac:dyDescent="0.2">
      <c r="A934" s="62"/>
      <c r="B934" s="63"/>
      <c r="C934" s="64"/>
      <c r="D934" s="65"/>
      <c r="E934" s="66"/>
      <c r="F934" s="67"/>
      <c r="G934" s="67"/>
    </row>
    <row r="935" spans="1:7" ht="14.25" customHeight="1" x14ac:dyDescent="0.2">
      <c r="A935" s="62"/>
      <c r="B935" s="63"/>
      <c r="C935" s="64"/>
      <c r="D935" s="65"/>
      <c r="E935" s="66"/>
      <c r="F935" s="67"/>
      <c r="G935" s="67"/>
    </row>
    <row r="936" spans="1:7" ht="14.25" customHeight="1" x14ac:dyDescent="0.2">
      <c r="A936" s="62"/>
      <c r="B936" s="63"/>
      <c r="C936" s="64"/>
      <c r="D936" s="65"/>
      <c r="E936" s="66"/>
      <c r="F936" s="67"/>
      <c r="G936" s="67"/>
    </row>
    <row r="937" spans="1:7" ht="14.25" customHeight="1" x14ac:dyDescent="0.2">
      <c r="A937" s="62"/>
      <c r="B937" s="63"/>
      <c r="C937" s="64"/>
      <c r="D937" s="65"/>
      <c r="E937" s="66"/>
      <c r="F937" s="67"/>
      <c r="G937" s="67"/>
    </row>
    <row r="938" spans="1:7" ht="14.25" customHeight="1" x14ac:dyDescent="0.2">
      <c r="A938" s="62"/>
      <c r="B938" s="63"/>
      <c r="C938" s="64"/>
      <c r="D938" s="65"/>
      <c r="E938" s="66"/>
      <c r="F938" s="67"/>
      <c r="G938" s="67"/>
    </row>
    <row r="939" spans="1:7" ht="14.25" customHeight="1" x14ac:dyDescent="0.2">
      <c r="A939" s="62"/>
      <c r="B939" s="63"/>
      <c r="C939" s="64"/>
      <c r="D939" s="65"/>
      <c r="E939" s="66"/>
      <c r="F939" s="67"/>
      <c r="G939" s="67"/>
    </row>
    <row r="940" spans="1:7" ht="14.25" customHeight="1" x14ac:dyDescent="0.2">
      <c r="A940" s="62"/>
      <c r="B940" s="63"/>
      <c r="C940" s="64"/>
      <c r="D940" s="65"/>
      <c r="E940" s="66"/>
      <c r="F940" s="67"/>
      <c r="G940" s="67"/>
    </row>
    <row r="941" spans="1:7" ht="14.25" customHeight="1" x14ac:dyDescent="0.2">
      <c r="A941" s="62"/>
      <c r="B941" s="63"/>
      <c r="C941" s="64"/>
      <c r="D941" s="65"/>
      <c r="E941" s="66"/>
      <c r="F941" s="67"/>
      <c r="G941" s="67"/>
    </row>
    <row r="942" spans="1:7" ht="14.25" customHeight="1" x14ac:dyDescent="0.2">
      <c r="A942" s="62"/>
      <c r="B942" s="63"/>
      <c r="C942" s="64"/>
      <c r="D942" s="65"/>
      <c r="E942" s="66"/>
      <c r="F942" s="67"/>
      <c r="G942" s="67"/>
    </row>
    <row r="943" spans="1:7" ht="14.25" customHeight="1" x14ac:dyDescent="0.2">
      <c r="A943" s="62"/>
      <c r="B943" s="63"/>
      <c r="C943" s="64"/>
      <c r="D943" s="65"/>
      <c r="E943" s="66"/>
      <c r="F943" s="67"/>
      <c r="G943" s="67"/>
    </row>
    <row r="944" spans="1:7" ht="14.25" customHeight="1" x14ac:dyDescent="0.2">
      <c r="A944" s="62"/>
      <c r="B944" s="63"/>
      <c r="C944" s="64"/>
      <c r="D944" s="65"/>
      <c r="E944" s="66"/>
      <c r="F944" s="67"/>
      <c r="G944" s="67"/>
    </row>
    <row r="945" spans="1:7" ht="14.25" customHeight="1" x14ac:dyDescent="0.2">
      <c r="A945" s="62"/>
      <c r="B945" s="63"/>
      <c r="C945" s="64"/>
      <c r="D945" s="65"/>
      <c r="E945" s="66"/>
      <c r="F945" s="67"/>
      <c r="G945" s="67"/>
    </row>
    <row r="946" spans="1:7" ht="14.25" customHeight="1" x14ac:dyDescent="0.2">
      <c r="A946" s="62"/>
      <c r="B946" s="63"/>
      <c r="C946" s="64"/>
      <c r="D946" s="65"/>
      <c r="E946" s="66"/>
      <c r="F946" s="67"/>
      <c r="G946" s="67"/>
    </row>
    <row r="947" spans="1:7" ht="14.25" customHeight="1" x14ac:dyDescent="0.2">
      <c r="A947" s="62"/>
      <c r="B947" s="63"/>
      <c r="C947" s="64"/>
      <c r="D947" s="65"/>
      <c r="E947" s="66"/>
      <c r="F947" s="67"/>
      <c r="G947" s="67"/>
    </row>
    <row r="948" spans="1:7" ht="14.25" customHeight="1" x14ac:dyDescent="0.2">
      <c r="A948" s="62"/>
      <c r="B948" s="63"/>
      <c r="C948" s="64"/>
      <c r="D948" s="65"/>
      <c r="E948" s="66"/>
      <c r="F948" s="67"/>
      <c r="G948" s="67"/>
    </row>
    <row r="949" spans="1:7" ht="14.25" customHeight="1" x14ac:dyDescent="0.2">
      <c r="A949" s="62"/>
      <c r="B949" s="63"/>
      <c r="C949" s="64"/>
      <c r="D949" s="65"/>
      <c r="E949" s="66"/>
      <c r="F949" s="67"/>
      <c r="G949" s="67"/>
    </row>
    <row r="950" spans="1:7" ht="14.25" customHeight="1" x14ac:dyDescent="0.2">
      <c r="A950" s="62"/>
      <c r="B950" s="63"/>
      <c r="C950" s="64"/>
      <c r="D950" s="65"/>
      <c r="E950" s="66"/>
      <c r="F950" s="67"/>
      <c r="G950" s="67"/>
    </row>
    <row r="951" spans="1:7" ht="14.25" customHeight="1" x14ac:dyDescent="0.2">
      <c r="A951" s="62"/>
      <c r="B951" s="63"/>
      <c r="C951" s="64"/>
      <c r="D951" s="65"/>
      <c r="E951" s="66"/>
      <c r="F951" s="67"/>
      <c r="G951" s="67"/>
    </row>
    <row r="952" spans="1:7" ht="14.25" customHeight="1" x14ac:dyDescent="0.2">
      <c r="A952" s="62"/>
      <c r="B952" s="63"/>
      <c r="C952" s="64"/>
      <c r="D952" s="65"/>
      <c r="E952" s="66"/>
      <c r="F952" s="67"/>
      <c r="G952" s="67"/>
    </row>
    <row r="953" spans="1:7" ht="14.25" customHeight="1" x14ac:dyDescent="0.2">
      <c r="A953" s="62"/>
      <c r="B953" s="63"/>
      <c r="C953" s="64"/>
      <c r="D953" s="65"/>
      <c r="E953" s="66"/>
      <c r="F953" s="67"/>
      <c r="G953" s="67"/>
    </row>
    <row r="954" spans="1:7" ht="14.25" customHeight="1" x14ac:dyDescent="0.2">
      <c r="A954" s="62"/>
      <c r="B954" s="63"/>
      <c r="C954" s="64"/>
      <c r="D954" s="65"/>
      <c r="E954" s="66"/>
      <c r="F954" s="67"/>
      <c r="G954" s="67"/>
    </row>
    <row r="955" spans="1:7" ht="14.25" customHeight="1" x14ac:dyDescent="0.2">
      <c r="A955" s="62"/>
      <c r="B955" s="63"/>
      <c r="C955" s="64"/>
      <c r="D955" s="65"/>
      <c r="E955" s="66"/>
      <c r="F955" s="67"/>
      <c r="G955" s="67"/>
    </row>
    <row r="956" spans="1:7" ht="14.25" customHeight="1" x14ac:dyDescent="0.2">
      <c r="A956" s="62"/>
      <c r="B956" s="63"/>
      <c r="C956" s="64"/>
      <c r="D956" s="65"/>
      <c r="E956" s="66"/>
      <c r="F956" s="67"/>
      <c r="G956" s="67"/>
    </row>
    <row r="957" spans="1:7" ht="14.25" customHeight="1" x14ac:dyDescent="0.2">
      <c r="A957" s="62"/>
      <c r="B957" s="63"/>
      <c r="C957" s="64"/>
      <c r="D957" s="65"/>
      <c r="E957" s="66"/>
      <c r="F957" s="67"/>
      <c r="G957" s="67"/>
    </row>
    <row r="958" spans="1:7" ht="14.25" customHeight="1" x14ac:dyDescent="0.2">
      <c r="A958" s="62"/>
      <c r="B958" s="63"/>
      <c r="C958" s="64"/>
      <c r="D958" s="65"/>
      <c r="E958" s="66"/>
      <c r="F958" s="67"/>
      <c r="G958" s="67"/>
    </row>
    <row r="959" spans="1:7" ht="14.25" customHeight="1" x14ac:dyDescent="0.2">
      <c r="A959" s="62"/>
      <c r="B959" s="63"/>
      <c r="C959" s="64"/>
      <c r="D959" s="65"/>
      <c r="E959" s="66"/>
      <c r="F959" s="67"/>
      <c r="G959" s="67"/>
    </row>
    <row r="960" spans="1:7" ht="14.25" customHeight="1" x14ac:dyDescent="0.2">
      <c r="A960" s="62"/>
      <c r="B960" s="63"/>
      <c r="C960" s="64"/>
      <c r="D960" s="65"/>
      <c r="E960" s="66"/>
      <c r="F960" s="67"/>
      <c r="G960" s="67"/>
    </row>
    <row r="961" spans="1:7" ht="14.25" customHeight="1" x14ac:dyDescent="0.2">
      <c r="A961" s="62"/>
      <c r="B961" s="63"/>
      <c r="C961" s="64"/>
      <c r="D961" s="65"/>
      <c r="E961" s="66"/>
      <c r="F961" s="67"/>
      <c r="G961" s="67"/>
    </row>
    <row r="962" spans="1:7" ht="14.25" customHeight="1" x14ac:dyDescent="0.2">
      <c r="A962" s="62"/>
      <c r="B962" s="63"/>
      <c r="C962" s="64"/>
      <c r="D962" s="65"/>
      <c r="E962" s="66"/>
      <c r="F962" s="67"/>
      <c r="G962" s="67"/>
    </row>
    <row r="963" spans="1:7" ht="14.25" customHeight="1" x14ac:dyDescent="0.2">
      <c r="A963" s="62"/>
      <c r="B963" s="63"/>
      <c r="C963" s="64"/>
      <c r="D963" s="65"/>
      <c r="E963" s="66"/>
      <c r="F963" s="67"/>
      <c r="G963" s="67"/>
    </row>
    <row r="964" spans="1:7" ht="14.25" customHeight="1" x14ac:dyDescent="0.2">
      <c r="A964" s="62"/>
      <c r="B964" s="63"/>
      <c r="C964" s="64"/>
      <c r="D964" s="65"/>
      <c r="E964" s="66"/>
      <c r="F964" s="67"/>
      <c r="G964" s="67"/>
    </row>
    <row r="965" spans="1:7" ht="14.25" customHeight="1" x14ac:dyDescent="0.2">
      <c r="A965" s="62"/>
      <c r="B965" s="63"/>
      <c r="C965" s="64"/>
      <c r="D965" s="65"/>
      <c r="E965" s="66"/>
      <c r="F965" s="67"/>
      <c r="G965" s="67"/>
    </row>
    <row r="966" spans="1:7" ht="14.25" customHeight="1" x14ac:dyDescent="0.2">
      <c r="A966" s="62"/>
      <c r="B966" s="63"/>
      <c r="C966" s="64"/>
      <c r="D966" s="65"/>
      <c r="E966" s="66"/>
      <c r="F966" s="67"/>
      <c r="G966" s="67"/>
    </row>
    <row r="967" spans="1:7" ht="14.25" customHeight="1" x14ac:dyDescent="0.2">
      <c r="A967" s="62"/>
      <c r="B967" s="63"/>
      <c r="C967" s="64"/>
      <c r="D967" s="65"/>
      <c r="E967" s="66"/>
      <c r="F967" s="67"/>
      <c r="G967" s="67"/>
    </row>
    <row r="968" spans="1:7" ht="14.25" customHeight="1" x14ac:dyDescent="0.2">
      <c r="A968" s="62"/>
      <c r="B968" s="63"/>
      <c r="C968" s="64"/>
      <c r="D968" s="65"/>
      <c r="E968" s="66"/>
      <c r="F968" s="67"/>
      <c r="G968" s="67"/>
    </row>
    <row r="969" spans="1:7" ht="14.25" customHeight="1" x14ac:dyDescent="0.2">
      <c r="A969" s="62"/>
      <c r="B969" s="63"/>
      <c r="C969" s="64"/>
      <c r="D969" s="65"/>
      <c r="E969" s="66"/>
      <c r="F969" s="67"/>
      <c r="G969" s="67"/>
    </row>
    <row r="970" spans="1:7" ht="14.25" customHeight="1" x14ac:dyDescent="0.2">
      <c r="A970" s="62"/>
      <c r="B970" s="63"/>
      <c r="C970" s="64"/>
      <c r="D970" s="65"/>
      <c r="E970" s="66"/>
      <c r="F970" s="67"/>
      <c r="G970" s="67"/>
    </row>
    <row r="971" spans="1:7" ht="14.25" customHeight="1" x14ac:dyDescent="0.2">
      <c r="A971" s="62"/>
      <c r="B971" s="63"/>
      <c r="C971" s="64"/>
      <c r="D971" s="65"/>
      <c r="E971" s="66"/>
      <c r="F971" s="67"/>
      <c r="G971" s="67"/>
    </row>
    <row r="972" spans="1:7" ht="14.25" customHeight="1" x14ac:dyDescent="0.2">
      <c r="A972" s="62"/>
      <c r="B972" s="63"/>
      <c r="C972" s="64"/>
      <c r="D972" s="65"/>
      <c r="E972" s="66"/>
      <c r="F972" s="67"/>
      <c r="G972" s="67"/>
    </row>
    <row r="973" spans="1:7" ht="14.25" customHeight="1" x14ac:dyDescent="0.2">
      <c r="A973" s="62"/>
      <c r="B973" s="63"/>
      <c r="C973" s="64"/>
      <c r="D973" s="65"/>
      <c r="E973" s="66"/>
      <c r="F973" s="67"/>
      <c r="G973" s="67"/>
    </row>
    <row r="974" spans="1:7" ht="14.25" customHeight="1" x14ac:dyDescent="0.2">
      <c r="A974" s="62"/>
      <c r="B974" s="63"/>
      <c r="C974" s="64"/>
      <c r="D974" s="65"/>
      <c r="E974" s="66"/>
      <c r="F974" s="67"/>
      <c r="G974" s="67"/>
    </row>
    <row r="975" spans="1:7" ht="14.25" customHeight="1" x14ac:dyDescent="0.2">
      <c r="A975" s="62"/>
      <c r="B975" s="63"/>
      <c r="C975" s="64"/>
      <c r="D975" s="65"/>
      <c r="E975" s="66"/>
      <c r="F975" s="67"/>
      <c r="G975" s="67"/>
    </row>
    <row r="976" spans="1:7" ht="14.25" customHeight="1" x14ac:dyDescent="0.2">
      <c r="A976" s="62"/>
      <c r="B976" s="63"/>
      <c r="C976" s="64"/>
      <c r="D976" s="65"/>
      <c r="E976" s="66"/>
      <c r="F976" s="67"/>
      <c r="G976" s="67"/>
    </row>
    <row r="977" spans="1:7" ht="14.25" customHeight="1" x14ac:dyDescent="0.2">
      <c r="A977" s="62"/>
      <c r="B977" s="63"/>
      <c r="C977" s="64"/>
      <c r="D977" s="65"/>
      <c r="E977" s="66"/>
      <c r="F977" s="67"/>
      <c r="G977" s="67"/>
    </row>
    <row r="978" spans="1:7" ht="14.25" customHeight="1" x14ac:dyDescent="0.2">
      <c r="A978" s="62"/>
      <c r="B978" s="63"/>
      <c r="C978" s="64"/>
      <c r="D978" s="65"/>
      <c r="E978" s="66"/>
      <c r="F978" s="67"/>
      <c r="G978" s="67"/>
    </row>
    <row r="979" spans="1:7" ht="14.25" customHeight="1" x14ac:dyDescent="0.2">
      <c r="A979" s="62"/>
      <c r="B979" s="63"/>
      <c r="C979" s="64"/>
      <c r="D979" s="65"/>
      <c r="E979" s="66"/>
      <c r="F979" s="67"/>
      <c r="G979" s="67"/>
    </row>
    <row r="980" spans="1:7" ht="14.25" customHeight="1" x14ac:dyDescent="0.2">
      <c r="A980" s="62"/>
      <c r="B980" s="63"/>
      <c r="C980" s="64"/>
      <c r="D980" s="65"/>
      <c r="E980" s="66"/>
      <c r="F980" s="67"/>
      <c r="G980" s="67"/>
    </row>
    <row r="981" spans="1:7" ht="14.25" customHeight="1" x14ac:dyDescent="0.2">
      <c r="A981" s="62"/>
      <c r="B981" s="63"/>
      <c r="C981" s="64"/>
      <c r="D981" s="65"/>
      <c r="E981" s="66"/>
      <c r="F981" s="67"/>
      <c r="G981" s="67"/>
    </row>
    <row r="982" spans="1:7" ht="14.25" customHeight="1" x14ac:dyDescent="0.2">
      <c r="A982" s="62"/>
      <c r="B982" s="63"/>
      <c r="C982" s="64"/>
      <c r="D982" s="65"/>
      <c r="E982" s="66"/>
      <c r="F982" s="67"/>
      <c r="G982" s="67"/>
    </row>
    <row r="983" spans="1:7" ht="14.25" customHeight="1" x14ac:dyDescent="0.2">
      <c r="A983" s="62"/>
      <c r="B983" s="63"/>
      <c r="C983" s="64"/>
      <c r="D983" s="65"/>
      <c r="E983" s="66"/>
      <c r="F983" s="67"/>
      <c r="G983" s="67"/>
    </row>
    <row r="984" spans="1:7" ht="14.25" customHeight="1" x14ac:dyDescent="0.2">
      <c r="A984" s="62"/>
      <c r="B984" s="63"/>
      <c r="C984" s="64"/>
      <c r="D984" s="65"/>
      <c r="E984" s="66"/>
      <c r="F984" s="67"/>
      <c r="G984" s="67"/>
    </row>
    <row r="985" spans="1:7" ht="14.25" customHeight="1" x14ac:dyDescent="0.2">
      <c r="A985" s="62"/>
      <c r="B985" s="63"/>
      <c r="C985" s="64"/>
      <c r="D985" s="65"/>
      <c r="E985" s="66"/>
      <c r="F985" s="67"/>
      <c r="G985" s="67"/>
    </row>
    <row r="986" spans="1:7" ht="14.25" customHeight="1" x14ac:dyDescent="0.2">
      <c r="A986" s="62"/>
      <c r="B986" s="63"/>
      <c r="C986" s="64"/>
      <c r="D986" s="65"/>
      <c r="E986" s="66"/>
      <c r="F986" s="67"/>
      <c r="G986" s="67"/>
    </row>
    <row r="987" spans="1:7" ht="14.25" customHeight="1" x14ac:dyDescent="0.2">
      <c r="A987" s="62"/>
      <c r="B987" s="63"/>
      <c r="C987" s="64"/>
      <c r="D987" s="65"/>
      <c r="E987" s="66"/>
      <c r="F987" s="67"/>
      <c r="G987" s="67"/>
    </row>
    <row r="988" spans="1:7" ht="14.25" customHeight="1" x14ac:dyDescent="0.2">
      <c r="A988" s="62"/>
      <c r="B988" s="63"/>
      <c r="C988" s="64"/>
      <c r="D988" s="65"/>
      <c r="E988" s="66"/>
      <c r="F988" s="67"/>
      <c r="G988" s="67"/>
    </row>
    <row r="989" spans="1:7" ht="14.25" customHeight="1" x14ac:dyDescent="0.2">
      <c r="A989" s="62"/>
      <c r="B989" s="63"/>
      <c r="C989" s="64"/>
      <c r="D989" s="65"/>
      <c r="E989" s="66"/>
      <c r="F989" s="67"/>
      <c r="G989" s="67"/>
    </row>
    <row r="990" spans="1:7" ht="14.25" customHeight="1" x14ac:dyDescent="0.2">
      <c r="A990" s="62"/>
      <c r="B990" s="63"/>
      <c r="C990" s="64"/>
      <c r="D990" s="65"/>
      <c r="E990" s="66"/>
      <c r="F990" s="67"/>
      <c r="G990" s="67"/>
    </row>
    <row r="991" spans="1:7" ht="14.25" customHeight="1" x14ac:dyDescent="0.2">
      <c r="A991" s="62"/>
      <c r="B991" s="63"/>
      <c r="C991" s="64"/>
      <c r="D991" s="65"/>
      <c r="E991" s="66"/>
      <c r="F991" s="67"/>
      <c r="G991" s="67"/>
    </row>
    <row r="992" spans="1:7" ht="14.25" customHeight="1" x14ac:dyDescent="0.2">
      <c r="A992" s="62"/>
      <c r="B992" s="63"/>
      <c r="C992" s="64"/>
      <c r="D992" s="65"/>
      <c r="E992" s="66"/>
      <c r="F992" s="67"/>
      <c r="G992" s="67"/>
    </row>
    <row r="993" spans="1:7" ht="14.25" customHeight="1" x14ac:dyDescent="0.2">
      <c r="A993" s="62"/>
      <c r="B993" s="63"/>
      <c r="C993" s="64"/>
      <c r="D993" s="65"/>
      <c r="E993" s="66"/>
      <c r="F993" s="67"/>
      <c r="G993" s="67"/>
    </row>
    <row r="994" spans="1:7" ht="14.25" customHeight="1" x14ac:dyDescent="0.2">
      <c r="A994" s="62"/>
      <c r="B994" s="63"/>
      <c r="C994" s="64"/>
      <c r="D994" s="65"/>
      <c r="E994" s="66"/>
      <c r="F994" s="67"/>
      <c r="G994" s="67"/>
    </row>
    <row r="995" spans="1:7" ht="14.25" customHeight="1" x14ac:dyDescent="0.2">
      <c r="A995" s="62"/>
      <c r="B995" s="63"/>
      <c r="C995" s="64"/>
      <c r="D995" s="65"/>
      <c r="E995" s="66"/>
      <c r="F995" s="67"/>
      <c r="G995" s="67"/>
    </row>
    <row r="996" spans="1:7" ht="14.25" customHeight="1" x14ac:dyDescent="0.2">
      <c r="A996" s="62"/>
      <c r="B996" s="63"/>
      <c r="C996" s="64"/>
      <c r="D996" s="65"/>
      <c r="E996" s="66"/>
      <c r="F996" s="67"/>
      <c r="G996" s="67"/>
    </row>
    <row r="997" spans="1:7" ht="14.25" customHeight="1" x14ac:dyDescent="0.2">
      <c r="A997" s="62"/>
      <c r="B997" s="63"/>
      <c r="C997" s="64"/>
      <c r="D997" s="65"/>
      <c r="E997" s="66"/>
      <c r="F997" s="67"/>
      <c r="G997" s="67"/>
    </row>
    <row r="998" spans="1:7" ht="14.25" customHeight="1" x14ac:dyDescent="0.2">
      <c r="A998" s="62"/>
      <c r="B998" s="63"/>
      <c r="C998" s="64"/>
      <c r="D998" s="65"/>
      <c r="E998" s="66"/>
      <c r="F998" s="67"/>
      <c r="G998" s="67"/>
    </row>
    <row r="999" spans="1:7" ht="14.25" customHeight="1" x14ac:dyDescent="0.2">
      <c r="A999" s="62"/>
      <c r="B999" s="63"/>
      <c r="C999" s="64"/>
      <c r="D999" s="65"/>
      <c r="E999" s="66"/>
      <c r="F999" s="67"/>
      <c r="G999" s="67"/>
    </row>
    <row r="1000" spans="1:7" ht="14.25" customHeight="1" x14ac:dyDescent="0.2">
      <c r="A1000" s="62"/>
      <c r="B1000" s="63"/>
      <c r="C1000" s="64"/>
      <c r="D1000" s="65"/>
      <c r="E1000" s="66"/>
      <c r="F1000" s="67"/>
      <c r="G1000" s="67"/>
    </row>
  </sheetData>
  <mergeCells count="1">
    <mergeCell ref="J2:K2"/>
  </mergeCells>
  <conditionalFormatting sqref="E1:G67 E68 E69:G886 E887 E888:G888 E889:E890 E891:G1000 G68 G887 G889:G890">
    <cfRule type="cellIs" dxfId="3" priority="1" operator="equal">
      <formula>"Match"</formula>
    </cfRule>
  </conditionalFormatting>
  <conditionalFormatting sqref="E1:G67 E68 E69:G886 E887 E888:G888 E889:E890 E891:G1000 G68 G887 G889:G890">
    <cfRule type="cellIs" dxfId="2" priority="2" operator="equal">
      <formula>"No Match"</formula>
    </cfRule>
  </conditionalFormatting>
  <conditionalFormatting sqref="F108:F464">
    <cfRule type="notContainsBlanks" dxfId="1" priority="3">
      <formula>LEN(TRIM(F108))&gt;0</formula>
    </cfRule>
  </conditionalFormatting>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pane ySplit="2" topLeftCell="A3" activePane="bottomLeft" state="frozen"/>
      <selection pane="bottomLeft" activeCell="B4" sqref="B4"/>
    </sheetView>
  </sheetViews>
  <sheetFormatPr baseColWidth="10" defaultColWidth="14.5" defaultRowHeight="15" customHeight="1" x14ac:dyDescent="0.2"/>
  <cols>
    <col min="1" max="1" width="23.5" customWidth="1"/>
    <col min="2" max="2" width="27.33203125" customWidth="1"/>
    <col min="3" max="4" width="11.6640625" customWidth="1"/>
    <col min="5" max="5" width="27.5" customWidth="1"/>
    <col min="6" max="6" width="29.83203125" customWidth="1"/>
    <col min="7" max="7" width="27.83203125" customWidth="1"/>
    <col min="8" max="8" width="30.6640625" customWidth="1"/>
    <col min="9" max="9" width="17.1640625" customWidth="1"/>
    <col min="10" max="10" width="9.33203125" customWidth="1"/>
    <col min="11" max="11" width="9.1640625" customWidth="1"/>
    <col min="12" max="12" width="8.83203125" customWidth="1"/>
    <col min="13" max="13" width="24.5" customWidth="1"/>
    <col min="14" max="14" width="22.83203125" customWidth="1"/>
    <col min="15" max="15" width="17.6640625" customWidth="1"/>
    <col min="16" max="16" width="21.5" customWidth="1"/>
    <col min="17" max="17" width="17.33203125" customWidth="1"/>
    <col min="18" max="26" width="8.83203125" customWidth="1"/>
  </cols>
  <sheetData>
    <row r="1" spans="1:26" ht="44.25" customHeight="1" x14ac:dyDescent="0.2">
      <c r="A1" s="62"/>
      <c r="B1" s="2"/>
      <c r="C1" s="3"/>
      <c r="D1" s="3"/>
      <c r="E1" s="128" t="s">
        <v>5658</v>
      </c>
      <c r="F1" s="129"/>
      <c r="G1" s="128" t="s">
        <v>5659</v>
      </c>
      <c r="H1" s="129"/>
      <c r="I1" s="124" t="s">
        <v>2</v>
      </c>
      <c r="J1" s="125"/>
      <c r="K1" s="125"/>
      <c r="L1" s="124" t="s">
        <v>3</v>
      </c>
      <c r="M1" s="125"/>
      <c r="N1" s="124" t="s">
        <v>4</v>
      </c>
      <c r="O1" s="125"/>
      <c r="P1" s="125"/>
      <c r="Q1" s="125"/>
    </row>
    <row r="2" spans="1:26" ht="14.25" customHeight="1" x14ac:dyDescent="0.2">
      <c r="A2" s="68" t="s">
        <v>5</v>
      </c>
      <c r="B2" s="68" t="s">
        <v>14</v>
      </c>
      <c r="C2" s="82" t="s">
        <v>0</v>
      </c>
      <c r="D2" s="82" t="s">
        <v>1</v>
      </c>
      <c r="E2" s="68" t="s">
        <v>16</v>
      </c>
      <c r="F2" s="68" t="s">
        <v>18</v>
      </c>
      <c r="G2" s="68" t="s">
        <v>20</v>
      </c>
      <c r="H2" s="68" t="s">
        <v>22</v>
      </c>
      <c r="I2" s="15" t="s">
        <v>24</v>
      </c>
      <c r="J2" s="15" t="s">
        <v>25</v>
      </c>
      <c r="K2" s="15" t="s">
        <v>26</v>
      </c>
      <c r="L2" s="16" t="s">
        <v>27</v>
      </c>
      <c r="M2" s="16" t="s">
        <v>28</v>
      </c>
      <c r="N2" s="17" t="s">
        <v>29</v>
      </c>
      <c r="O2" s="17" t="s">
        <v>30</v>
      </c>
      <c r="P2" s="17" t="s">
        <v>31</v>
      </c>
      <c r="Q2" s="17" t="s">
        <v>32</v>
      </c>
      <c r="R2" s="83"/>
      <c r="S2" s="83"/>
      <c r="T2" s="83"/>
      <c r="U2" s="83"/>
      <c r="V2" s="83"/>
      <c r="W2" s="83"/>
      <c r="X2" s="83"/>
      <c r="Y2" s="83"/>
      <c r="Z2" s="83"/>
    </row>
    <row r="3" spans="1:26" ht="14.25" customHeight="1" x14ac:dyDescent="0.2">
      <c r="A3" s="62" t="s">
        <v>53</v>
      </c>
      <c r="B3" s="2" t="s">
        <v>1068</v>
      </c>
      <c r="C3" s="3"/>
      <c r="D3" s="3"/>
      <c r="E3" s="2" t="s">
        <v>5095</v>
      </c>
      <c r="F3" s="2" t="s">
        <v>2784</v>
      </c>
      <c r="G3" s="2" t="s">
        <v>5096</v>
      </c>
      <c r="H3" s="2" t="s">
        <v>5097</v>
      </c>
      <c r="I3" s="2"/>
      <c r="J3" s="2"/>
      <c r="K3" s="2"/>
      <c r="L3" s="2"/>
      <c r="M3" s="2"/>
    </row>
    <row r="4" spans="1:26" ht="14.25" customHeight="1" x14ac:dyDescent="0.2">
      <c r="A4" s="62" t="s">
        <v>55</v>
      </c>
      <c r="B4" s="2" t="s">
        <v>54</v>
      </c>
      <c r="C4" s="3"/>
      <c r="D4" s="3"/>
      <c r="E4" s="2" t="s">
        <v>54</v>
      </c>
      <c r="F4" s="2" t="s">
        <v>54</v>
      </c>
      <c r="G4" s="2" t="s">
        <v>54</v>
      </c>
      <c r="H4" s="2" t="s">
        <v>54</v>
      </c>
      <c r="I4" s="2"/>
      <c r="J4" s="2"/>
      <c r="K4" s="2"/>
      <c r="L4" s="2"/>
      <c r="M4" s="2"/>
    </row>
    <row r="5" spans="1:26" ht="14.25" customHeight="1" x14ac:dyDescent="0.2">
      <c r="A5" s="62" t="s">
        <v>65</v>
      </c>
      <c r="B5" s="2" t="s">
        <v>56</v>
      </c>
      <c r="C5" s="84">
        <v>6</v>
      </c>
      <c r="D5" s="84">
        <v>6</v>
      </c>
      <c r="E5" s="2" t="s">
        <v>58</v>
      </c>
      <c r="F5" s="2" t="s">
        <v>60</v>
      </c>
      <c r="G5" s="2" t="s">
        <v>62</v>
      </c>
      <c r="H5" s="2" t="s">
        <v>64</v>
      </c>
      <c r="I5" s="2"/>
      <c r="J5" s="2"/>
      <c r="K5" s="2"/>
      <c r="L5" s="2"/>
      <c r="M5" s="2"/>
    </row>
    <row r="6" spans="1:26" ht="14.25" customHeight="1" x14ac:dyDescent="0.2">
      <c r="A6" s="62" t="s">
        <v>72</v>
      </c>
      <c r="B6" s="2" t="s">
        <v>66</v>
      </c>
      <c r="C6" s="84">
        <v>6</v>
      </c>
      <c r="D6" s="84">
        <v>6</v>
      </c>
      <c r="E6" s="2" t="s">
        <v>67</v>
      </c>
      <c r="F6" s="2" t="s">
        <v>54</v>
      </c>
      <c r="G6" s="2" t="s">
        <v>69</v>
      </c>
      <c r="H6" s="2" t="s">
        <v>71</v>
      </c>
      <c r="I6" s="2"/>
      <c r="J6" s="2"/>
      <c r="K6" s="2"/>
      <c r="L6" s="2"/>
      <c r="M6" s="2"/>
    </row>
    <row r="7" spans="1:26" ht="14.25" customHeight="1" x14ac:dyDescent="0.2">
      <c r="A7" s="62" t="s">
        <v>83</v>
      </c>
      <c r="B7" s="2" t="s">
        <v>73</v>
      </c>
      <c r="C7" s="3"/>
      <c r="D7" s="3"/>
      <c r="E7" s="2" t="s">
        <v>75</v>
      </c>
      <c r="F7" s="2" t="s">
        <v>77</v>
      </c>
      <c r="G7" s="2" t="s">
        <v>79</v>
      </c>
      <c r="H7" s="2" t="s">
        <v>81</v>
      </c>
      <c r="I7" s="2"/>
      <c r="J7" s="2"/>
      <c r="K7" s="2"/>
      <c r="L7" s="2"/>
      <c r="M7" s="2"/>
    </row>
    <row r="8" spans="1:26" ht="14.25" customHeight="1" x14ac:dyDescent="0.2">
      <c r="A8" s="62" t="s">
        <v>84</v>
      </c>
      <c r="B8" s="2" t="s">
        <v>54</v>
      </c>
      <c r="C8" s="3"/>
      <c r="D8" s="3"/>
      <c r="E8" s="2" t="s">
        <v>54</v>
      </c>
      <c r="F8" s="2" t="s">
        <v>54</v>
      </c>
      <c r="G8" s="2" t="s">
        <v>54</v>
      </c>
      <c r="H8" s="2" t="s">
        <v>54</v>
      </c>
      <c r="I8" s="2"/>
      <c r="J8" s="2"/>
      <c r="K8" s="2"/>
      <c r="L8" s="2"/>
      <c r="M8" s="2"/>
    </row>
    <row r="9" spans="1:26" ht="14.25" customHeight="1" x14ac:dyDescent="0.2">
      <c r="A9" s="62" t="s">
        <v>91</v>
      </c>
      <c r="B9" s="2" t="s">
        <v>85</v>
      </c>
      <c r="C9" s="3"/>
      <c r="D9" s="3"/>
      <c r="E9" s="2" t="s">
        <v>87</v>
      </c>
      <c r="F9" s="2" t="s">
        <v>88</v>
      </c>
      <c r="G9" s="2" t="s">
        <v>89</v>
      </c>
      <c r="H9" s="2" t="s">
        <v>90</v>
      </c>
      <c r="I9" s="2"/>
      <c r="J9" s="2"/>
      <c r="K9" s="2"/>
      <c r="L9" s="2"/>
      <c r="M9" s="2"/>
    </row>
    <row r="10" spans="1:26" ht="14.25" customHeight="1" x14ac:dyDescent="0.2">
      <c r="A10" s="62" t="s">
        <v>92</v>
      </c>
      <c r="B10" s="85"/>
      <c r="C10" s="3">
        <v>-99</v>
      </c>
      <c r="D10" s="3"/>
      <c r="E10" s="2"/>
      <c r="F10" s="2"/>
      <c r="G10" s="2"/>
      <c r="H10" s="2"/>
      <c r="I10" s="2"/>
      <c r="J10" s="2"/>
      <c r="K10" s="2"/>
      <c r="L10" s="2"/>
      <c r="M10" s="2"/>
    </row>
    <row r="11" spans="1:26" ht="14.25" customHeight="1" x14ac:dyDescent="0.2">
      <c r="A11" s="62" t="s">
        <v>93</v>
      </c>
      <c r="B11" s="2" t="s">
        <v>54</v>
      </c>
      <c r="C11" s="3"/>
      <c r="D11" s="3"/>
      <c r="E11" s="2" t="s">
        <v>54</v>
      </c>
      <c r="F11" s="2" t="s">
        <v>54</v>
      </c>
      <c r="G11" s="2" t="s">
        <v>54</v>
      </c>
      <c r="H11" s="2" t="s">
        <v>54</v>
      </c>
      <c r="I11" s="2"/>
      <c r="J11" s="2"/>
      <c r="K11" s="2"/>
      <c r="L11" s="2"/>
      <c r="M11" s="2"/>
    </row>
    <row r="12" spans="1:26" ht="14.25" customHeight="1" x14ac:dyDescent="0.2">
      <c r="A12" s="62" t="s">
        <v>104</v>
      </c>
      <c r="B12" s="2" t="s">
        <v>94</v>
      </c>
      <c r="C12" s="3"/>
      <c r="D12" s="3"/>
      <c r="E12" s="2" t="s">
        <v>96</v>
      </c>
      <c r="F12" s="2" t="s">
        <v>98</v>
      </c>
      <c r="G12" s="2" t="s">
        <v>100</v>
      </c>
      <c r="H12" s="2" t="s">
        <v>102</v>
      </c>
      <c r="I12" s="2"/>
      <c r="J12" s="2"/>
      <c r="K12" s="2"/>
      <c r="L12" s="2"/>
      <c r="M12" s="2"/>
    </row>
    <row r="13" spans="1:26" ht="14.25" customHeight="1" x14ac:dyDescent="0.2">
      <c r="A13" s="62" t="s">
        <v>111</v>
      </c>
      <c r="B13" s="2" t="s">
        <v>54</v>
      </c>
      <c r="C13" s="3"/>
      <c r="D13" s="3"/>
      <c r="E13" s="2" t="s">
        <v>105</v>
      </c>
      <c r="F13" s="2" t="s">
        <v>107</v>
      </c>
      <c r="G13" s="2" t="s">
        <v>109</v>
      </c>
      <c r="H13" s="2" t="s">
        <v>110</v>
      </c>
      <c r="I13" s="2"/>
      <c r="J13" s="2"/>
      <c r="K13" s="2"/>
      <c r="L13" s="2"/>
      <c r="M13" s="2"/>
    </row>
    <row r="14" spans="1:26" ht="14.25" customHeight="1" x14ac:dyDescent="0.2">
      <c r="A14" s="62" t="s">
        <v>122</v>
      </c>
      <c r="B14" s="2" t="s">
        <v>112</v>
      </c>
      <c r="C14" s="3"/>
      <c r="D14" s="3"/>
      <c r="E14" s="2" t="s">
        <v>114</v>
      </c>
      <c r="F14" s="2" t="s">
        <v>116</v>
      </c>
      <c r="G14" s="2" t="s">
        <v>118</v>
      </c>
      <c r="H14" s="2" t="s">
        <v>120</v>
      </c>
      <c r="I14" s="2"/>
      <c r="J14" s="2"/>
      <c r="K14" s="2"/>
      <c r="L14" s="2"/>
      <c r="M14" s="2"/>
    </row>
    <row r="15" spans="1:26" ht="14.25" customHeight="1" x14ac:dyDescent="0.2">
      <c r="A15" s="62" t="s">
        <v>129</v>
      </c>
      <c r="B15" s="2" t="s">
        <v>123</v>
      </c>
      <c r="C15" s="3"/>
      <c r="D15" s="3"/>
      <c r="E15" s="2" t="s">
        <v>124</v>
      </c>
      <c r="F15" s="2" t="s">
        <v>126</v>
      </c>
      <c r="G15" s="2" t="s">
        <v>127</v>
      </c>
      <c r="H15" s="2" t="s">
        <v>128</v>
      </c>
      <c r="I15" s="2"/>
      <c r="J15" s="2"/>
      <c r="K15" s="2"/>
      <c r="L15" s="2"/>
      <c r="M15" s="2"/>
    </row>
    <row r="16" spans="1:26" ht="14.25" customHeight="1" x14ac:dyDescent="0.2">
      <c r="A16" s="62" t="s">
        <v>134</v>
      </c>
      <c r="B16" s="2" t="s">
        <v>54</v>
      </c>
      <c r="C16" s="3"/>
      <c r="D16" s="3"/>
      <c r="E16" s="2" t="s">
        <v>5098</v>
      </c>
      <c r="F16" s="2" t="s">
        <v>54</v>
      </c>
      <c r="G16" s="2" t="s">
        <v>54</v>
      </c>
      <c r="H16" s="2" t="s">
        <v>5099</v>
      </c>
      <c r="I16" s="2"/>
      <c r="J16" s="2"/>
      <c r="K16" s="2"/>
      <c r="L16" s="2"/>
      <c r="M16" s="2"/>
    </row>
    <row r="17" spans="1:17" ht="14.25" customHeight="1" x14ac:dyDescent="0.2">
      <c r="A17" s="62" t="s">
        <v>143</v>
      </c>
      <c r="B17" s="2" t="s">
        <v>135</v>
      </c>
      <c r="C17" s="3"/>
      <c r="D17" s="3"/>
      <c r="E17" s="2" t="s">
        <v>136</v>
      </c>
      <c r="F17" s="2" t="s">
        <v>138</v>
      </c>
      <c r="G17" s="2" t="s">
        <v>139</v>
      </c>
      <c r="H17" s="2" t="s">
        <v>141</v>
      </c>
      <c r="I17" s="2"/>
      <c r="J17" s="2"/>
      <c r="K17" s="2"/>
      <c r="L17" s="2"/>
      <c r="M17" s="2"/>
    </row>
    <row r="18" spans="1:17" ht="14.25" customHeight="1" x14ac:dyDescent="0.2">
      <c r="A18" s="62" t="s">
        <v>146</v>
      </c>
      <c r="B18" s="2" t="s">
        <v>144</v>
      </c>
      <c r="C18" s="3"/>
      <c r="D18" s="3"/>
      <c r="E18" s="2" t="s">
        <v>145</v>
      </c>
      <c r="F18" s="2" t="s">
        <v>54</v>
      </c>
      <c r="G18" s="2" t="s">
        <v>54</v>
      </c>
      <c r="H18" s="2" t="s">
        <v>54</v>
      </c>
      <c r="I18" s="2"/>
      <c r="J18" s="2"/>
      <c r="K18" s="2"/>
      <c r="L18" s="2"/>
      <c r="M18" s="2"/>
    </row>
    <row r="19" spans="1:17" ht="14.25" customHeight="1" x14ac:dyDescent="0.2">
      <c r="A19" s="62" t="s">
        <v>147</v>
      </c>
      <c r="B19" s="2" t="s">
        <v>54</v>
      </c>
      <c r="C19" s="3"/>
      <c r="D19" s="3"/>
      <c r="E19" s="2" t="s">
        <v>54</v>
      </c>
      <c r="F19" s="2" t="s">
        <v>54</v>
      </c>
      <c r="G19" s="2" t="s">
        <v>54</v>
      </c>
      <c r="H19" s="2" t="s">
        <v>54</v>
      </c>
      <c r="I19" s="2"/>
      <c r="J19" s="2"/>
      <c r="K19" s="2"/>
      <c r="L19" s="2"/>
      <c r="M19" s="2"/>
    </row>
    <row r="20" spans="1:17" ht="14.25" customHeight="1" x14ac:dyDescent="0.2">
      <c r="A20" s="62" t="s">
        <v>157</v>
      </c>
      <c r="B20" s="2" t="s">
        <v>54</v>
      </c>
      <c r="C20" s="3"/>
      <c r="D20" s="3"/>
      <c r="E20" s="2" t="s">
        <v>148</v>
      </c>
      <c r="F20" s="2" t="s">
        <v>150</v>
      </c>
      <c r="G20" s="2" t="s">
        <v>151</v>
      </c>
      <c r="H20" s="2" t="s">
        <v>153</v>
      </c>
      <c r="I20" s="2"/>
      <c r="J20" s="2"/>
      <c r="K20" s="2"/>
      <c r="L20" s="2"/>
      <c r="M20" s="2"/>
      <c r="P20" s="18" t="s">
        <v>155</v>
      </c>
      <c r="Q20" s="18" t="s">
        <v>156</v>
      </c>
    </row>
    <row r="21" spans="1:17" ht="14.25" customHeight="1" x14ac:dyDescent="0.2">
      <c r="A21" s="62" t="s">
        <v>162</v>
      </c>
      <c r="B21" s="2" t="s">
        <v>158</v>
      </c>
      <c r="C21" s="3"/>
      <c r="D21" s="3"/>
      <c r="E21" s="2" t="s">
        <v>160</v>
      </c>
      <c r="F21" s="2" t="s">
        <v>54</v>
      </c>
      <c r="G21" s="2" t="s">
        <v>161</v>
      </c>
      <c r="H21" s="2" t="s">
        <v>54</v>
      </c>
      <c r="I21" s="2"/>
      <c r="J21" s="2"/>
      <c r="K21" s="2"/>
      <c r="L21" s="2"/>
      <c r="M21" s="2"/>
    </row>
    <row r="22" spans="1:17" ht="14.25" customHeight="1" x14ac:dyDescent="0.2">
      <c r="A22" s="62" t="s">
        <v>170</v>
      </c>
      <c r="B22" s="2" t="s">
        <v>163</v>
      </c>
      <c r="C22" s="3"/>
      <c r="D22" s="3"/>
      <c r="E22" s="2" t="s">
        <v>165</v>
      </c>
      <c r="F22" s="2" t="s">
        <v>167</v>
      </c>
      <c r="G22" s="2" t="s">
        <v>168</v>
      </c>
      <c r="H22" s="2" t="s">
        <v>169</v>
      </c>
      <c r="I22" s="2"/>
      <c r="J22" s="2"/>
      <c r="K22" s="2"/>
      <c r="L22" s="2"/>
      <c r="M22" s="2"/>
    </row>
    <row r="23" spans="1:17" ht="14.25" customHeight="1" x14ac:dyDescent="0.2">
      <c r="A23" s="62" t="s">
        <v>181</v>
      </c>
      <c r="B23" s="2" t="s">
        <v>171</v>
      </c>
      <c r="C23" s="86" t="s">
        <v>173</v>
      </c>
      <c r="D23" s="86" t="s">
        <v>172</v>
      </c>
      <c r="E23" s="2" t="s">
        <v>174</v>
      </c>
      <c r="F23" s="2" t="s">
        <v>176</v>
      </c>
      <c r="G23" s="2" t="s">
        <v>178</v>
      </c>
      <c r="H23" s="2" t="s">
        <v>180</v>
      </c>
      <c r="I23" s="2"/>
      <c r="J23" s="2"/>
      <c r="K23" s="2"/>
      <c r="L23" s="2"/>
      <c r="M23" s="2"/>
    </row>
    <row r="24" spans="1:17" ht="14.25" customHeight="1" x14ac:dyDescent="0.2">
      <c r="A24" s="62" t="s">
        <v>182</v>
      </c>
      <c r="B24" s="2" t="s">
        <v>54</v>
      </c>
      <c r="C24" s="3"/>
      <c r="D24" s="3"/>
      <c r="E24" s="2" t="s">
        <v>54</v>
      </c>
      <c r="F24" s="2" t="s">
        <v>54</v>
      </c>
      <c r="G24" s="2" t="s">
        <v>54</v>
      </c>
      <c r="H24" s="2" t="s">
        <v>54</v>
      </c>
      <c r="I24" s="2"/>
      <c r="J24" s="2"/>
      <c r="K24" s="2"/>
      <c r="L24" s="2"/>
      <c r="M24" s="2"/>
    </row>
    <row r="25" spans="1:17" ht="14.25" customHeight="1" x14ac:dyDescent="0.2">
      <c r="A25" s="62" t="s">
        <v>188</v>
      </c>
      <c r="B25" s="2" t="s">
        <v>183</v>
      </c>
      <c r="C25" s="3">
        <v>10</v>
      </c>
      <c r="D25" s="3">
        <v>6</v>
      </c>
      <c r="E25" s="2" t="s">
        <v>184</v>
      </c>
      <c r="F25" s="2" t="s">
        <v>185</v>
      </c>
      <c r="G25" s="2" t="s">
        <v>184</v>
      </c>
      <c r="H25" s="2" t="s">
        <v>187</v>
      </c>
      <c r="I25" s="2"/>
      <c r="J25" s="2"/>
      <c r="K25" s="2"/>
      <c r="L25" s="2"/>
      <c r="M25" s="2"/>
    </row>
    <row r="26" spans="1:17" ht="14.25" customHeight="1" x14ac:dyDescent="0.2">
      <c r="A26" s="62" t="s">
        <v>192</v>
      </c>
      <c r="B26" s="2" t="s">
        <v>54</v>
      </c>
      <c r="C26" s="3"/>
      <c r="D26" s="3"/>
      <c r="E26" s="2" t="s">
        <v>189</v>
      </c>
      <c r="F26" s="2" t="s">
        <v>185</v>
      </c>
      <c r="G26" s="2" t="s">
        <v>190</v>
      </c>
      <c r="H26" s="2" t="s">
        <v>191</v>
      </c>
      <c r="I26" s="2"/>
      <c r="J26" s="2"/>
      <c r="K26" s="2"/>
      <c r="L26" s="2"/>
      <c r="M26" s="2"/>
    </row>
    <row r="27" spans="1:17" ht="14.25" customHeight="1" x14ac:dyDescent="0.2">
      <c r="A27" s="62" t="s">
        <v>201</v>
      </c>
      <c r="B27" s="2" t="s">
        <v>193</v>
      </c>
      <c r="C27" s="3"/>
      <c r="D27" s="3"/>
      <c r="E27" s="2" t="s">
        <v>195</v>
      </c>
      <c r="F27" s="2" t="s">
        <v>197</v>
      </c>
      <c r="G27" s="2" t="s">
        <v>198</v>
      </c>
      <c r="H27" s="2" t="s">
        <v>200</v>
      </c>
      <c r="I27" s="2"/>
      <c r="J27" s="2"/>
      <c r="K27" s="2"/>
      <c r="L27" s="2"/>
      <c r="M27" s="2"/>
    </row>
    <row r="28" spans="1:17" ht="14.25" customHeight="1" x14ac:dyDescent="0.2">
      <c r="A28" s="62" t="s">
        <v>208</v>
      </c>
      <c r="B28" s="2" t="s">
        <v>202</v>
      </c>
      <c r="C28" s="3"/>
      <c r="D28" s="3"/>
      <c r="E28" s="2" t="s">
        <v>203</v>
      </c>
      <c r="F28" s="2" t="s">
        <v>205</v>
      </c>
      <c r="G28" s="2" t="s">
        <v>206</v>
      </c>
      <c r="H28" s="2" t="s">
        <v>207</v>
      </c>
      <c r="I28" s="2"/>
      <c r="J28" s="2"/>
      <c r="K28" s="2"/>
      <c r="L28" s="2"/>
      <c r="M28" s="2"/>
    </row>
    <row r="29" spans="1:17" ht="14.25" customHeight="1" x14ac:dyDescent="0.2">
      <c r="A29" s="62" t="s">
        <v>215</v>
      </c>
      <c r="B29" s="2" t="s">
        <v>209</v>
      </c>
      <c r="C29" s="3"/>
      <c r="D29" s="3"/>
      <c r="E29" s="2" t="s">
        <v>210</v>
      </c>
      <c r="F29" s="2" t="s">
        <v>54</v>
      </c>
      <c r="G29" s="2" t="s">
        <v>212</v>
      </c>
      <c r="H29" s="2" t="s">
        <v>213</v>
      </c>
      <c r="I29" s="2"/>
      <c r="J29" s="2"/>
      <c r="K29" s="2"/>
      <c r="L29" s="2"/>
      <c r="M29" s="2"/>
    </row>
    <row r="30" spans="1:17" ht="14.25" customHeight="1" x14ac:dyDescent="0.2">
      <c r="A30" s="62" t="s">
        <v>221</v>
      </c>
      <c r="B30" s="2" t="s">
        <v>216</v>
      </c>
      <c r="C30" s="3"/>
      <c r="D30" s="3"/>
      <c r="E30" s="2" t="s">
        <v>54</v>
      </c>
      <c r="F30" s="2" t="s">
        <v>218</v>
      </c>
      <c r="G30" s="2" t="s">
        <v>54</v>
      </c>
      <c r="H30" s="2" t="s">
        <v>219</v>
      </c>
      <c r="I30" s="2"/>
      <c r="J30" s="2"/>
      <c r="K30" s="2"/>
      <c r="L30" s="2"/>
      <c r="M30" s="2"/>
    </row>
    <row r="31" spans="1:17" ht="14.25" customHeight="1" x14ac:dyDescent="0.2">
      <c r="A31" s="62" t="s">
        <v>229</v>
      </c>
      <c r="B31" s="2" t="s">
        <v>222</v>
      </c>
      <c r="C31" s="3"/>
      <c r="D31" s="3"/>
      <c r="E31" s="2" t="s">
        <v>223</v>
      </c>
      <c r="F31" s="2" t="s">
        <v>225</v>
      </c>
      <c r="G31" s="2" t="s">
        <v>227</v>
      </c>
      <c r="H31" s="2" t="s">
        <v>228</v>
      </c>
      <c r="I31" s="2"/>
      <c r="J31" s="2"/>
      <c r="K31" s="2"/>
      <c r="L31" s="2"/>
      <c r="M31" s="2"/>
    </row>
    <row r="32" spans="1:17" ht="14.25" customHeight="1" x14ac:dyDescent="0.2">
      <c r="A32" s="62" t="s">
        <v>237</v>
      </c>
      <c r="B32" s="2" t="s">
        <v>230</v>
      </c>
      <c r="C32" s="3"/>
      <c r="D32" s="3"/>
      <c r="E32" s="2" t="s">
        <v>232</v>
      </c>
      <c r="F32" s="2" t="s">
        <v>234</v>
      </c>
      <c r="G32" s="2" t="s">
        <v>235</v>
      </c>
      <c r="H32" s="2" t="s">
        <v>236</v>
      </c>
      <c r="I32" s="2"/>
      <c r="J32" s="2"/>
      <c r="K32" s="2"/>
      <c r="L32" s="2"/>
      <c r="M32" s="2"/>
    </row>
    <row r="33" spans="1:17" ht="14.25" customHeight="1" x14ac:dyDescent="0.2">
      <c r="A33" s="62" t="s">
        <v>238</v>
      </c>
      <c r="B33" s="2" t="s">
        <v>54</v>
      </c>
      <c r="C33" s="3"/>
      <c r="D33" s="3"/>
      <c r="E33" s="2" t="s">
        <v>54</v>
      </c>
      <c r="F33" s="2" t="s">
        <v>54</v>
      </c>
      <c r="G33" s="2" t="s">
        <v>54</v>
      </c>
      <c r="H33" s="2" t="s">
        <v>54</v>
      </c>
      <c r="I33" s="2"/>
      <c r="J33" s="2"/>
      <c r="K33" s="2"/>
      <c r="L33" s="2"/>
      <c r="M33" s="2"/>
    </row>
    <row r="34" spans="1:17" ht="14.25" customHeight="1" x14ac:dyDescent="0.2">
      <c r="A34" s="62" t="s">
        <v>247</v>
      </c>
      <c r="B34" s="2" t="s">
        <v>239</v>
      </c>
      <c r="C34" s="3"/>
      <c r="D34" s="3"/>
      <c r="E34" s="2" t="s">
        <v>240</v>
      </c>
      <c r="F34" s="2" t="s">
        <v>242</v>
      </c>
      <c r="G34" s="2" t="s">
        <v>243</v>
      </c>
      <c r="H34" s="2" t="s">
        <v>244</v>
      </c>
      <c r="I34" s="2"/>
      <c r="J34" s="2"/>
      <c r="K34" s="2"/>
      <c r="L34" s="2"/>
      <c r="M34" s="2"/>
      <c r="P34" s="18" t="s">
        <v>245</v>
      </c>
      <c r="Q34" s="18" t="s">
        <v>246</v>
      </c>
    </row>
    <row r="35" spans="1:17" ht="14.25" customHeight="1" x14ac:dyDescent="0.2">
      <c r="A35" s="62" t="s">
        <v>254</v>
      </c>
      <c r="B35" s="2" t="s">
        <v>248</v>
      </c>
      <c r="C35" s="3"/>
      <c r="D35" s="3"/>
      <c r="E35" s="2" t="s">
        <v>250</v>
      </c>
      <c r="F35" s="2" t="s">
        <v>251</v>
      </c>
      <c r="G35" s="2" t="s">
        <v>252</v>
      </c>
      <c r="H35" s="2" t="s">
        <v>253</v>
      </c>
      <c r="I35" s="2"/>
      <c r="J35" s="2"/>
      <c r="K35" s="2"/>
      <c r="L35" s="2"/>
      <c r="M35" s="2"/>
    </row>
    <row r="36" spans="1:17" ht="14.25" customHeight="1" x14ac:dyDescent="0.2">
      <c r="A36" s="62" t="s">
        <v>255</v>
      </c>
      <c r="B36" s="2" t="s">
        <v>54</v>
      </c>
      <c r="C36" s="3"/>
      <c r="D36" s="3"/>
      <c r="E36" s="2" t="s">
        <v>54</v>
      </c>
      <c r="F36" s="2" t="s">
        <v>54</v>
      </c>
      <c r="G36" s="2" t="s">
        <v>54</v>
      </c>
      <c r="H36" s="2" t="s">
        <v>54</v>
      </c>
      <c r="I36" s="2"/>
      <c r="J36" s="2"/>
      <c r="K36" s="2"/>
      <c r="L36" s="2"/>
      <c r="M36" s="2"/>
    </row>
    <row r="37" spans="1:17" ht="14.25" customHeight="1" x14ac:dyDescent="0.2">
      <c r="A37" s="62" t="s">
        <v>266</v>
      </c>
      <c r="B37" s="2" t="s">
        <v>256</v>
      </c>
      <c r="C37" s="84" t="s">
        <v>258</v>
      </c>
      <c r="D37" s="35" t="s">
        <v>152</v>
      </c>
      <c r="E37" s="2" t="s">
        <v>259</v>
      </c>
      <c r="F37" s="2" t="s">
        <v>261</v>
      </c>
      <c r="G37" s="2" t="s">
        <v>263</v>
      </c>
      <c r="H37" s="2" t="s">
        <v>265</v>
      </c>
      <c r="I37" s="2"/>
      <c r="J37" s="2"/>
      <c r="K37" s="2"/>
      <c r="L37" s="2"/>
      <c r="M37" s="2"/>
    </row>
    <row r="38" spans="1:17" ht="14.25" customHeight="1" x14ac:dyDescent="0.2">
      <c r="A38" s="62" t="s">
        <v>271</v>
      </c>
      <c r="B38" s="2" t="s">
        <v>267</v>
      </c>
      <c r="C38" s="3"/>
      <c r="D38" s="3"/>
      <c r="E38" s="2" t="s">
        <v>268</v>
      </c>
      <c r="F38" s="2" t="s">
        <v>54</v>
      </c>
      <c r="G38" s="2" t="s">
        <v>270</v>
      </c>
      <c r="H38" s="2" t="s">
        <v>54</v>
      </c>
      <c r="I38" s="2"/>
      <c r="J38" s="2"/>
      <c r="K38" s="2"/>
      <c r="L38" s="2"/>
      <c r="M38" s="2"/>
    </row>
    <row r="39" spans="1:17" ht="14.25" customHeight="1" x14ac:dyDescent="0.2">
      <c r="A39" s="62" t="s">
        <v>272</v>
      </c>
      <c r="B39" s="2" t="s">
        <v>242</v>
      </c>
      <c r="C39" s="3"/>
      <c r="D39" s="3"/>
      <c r="E39" s="2" t="s">
        <v>242</v>
      </c>
      <c r="F39" s="2" t="s">
        <v>242</v>
      </c>
      <c r="G39" s="2" t="s">
        <v>242</v>
      </c>
      <c r="H39" s="2" t="s">
        <v>242</v>
      </c>
      <c r="I39" s="2"/>
      <c r="J39" s="2"/>
      <c r="K39" s="2"/>
      <c r="L39" s="2"/>
      <c r="M39" s="2"/>
    </row>
    <row r="40" spans="1:17" ht="14.25" customHeight="1" x14ac:dyDescent="0.2">
      <c r="A40" s="62" t="s">
        <v>273</v>
      </c>
      <c r="B40" s="2" t="s">
        <v>54</v>
      </c>
      <c r="C40" s="3"/>
      <c r="D40" s="3"/>
      <c r="E40" s="2" t="s">
        <v>54</v>
      </c>
      <c r="F40" s="2" t="s">
        <v>54</v>
      </c>
      <c r="G40" s="2" t="s">
        <v>54</v>
      </c>
      <c r="H40" s="2" t="s">
        <v>54</v>
      </c>
      <c r="I40" s="2"/>
      <c r="J40" s="2"/>
      <c r="K40" s="2"/>
      <c r="L40" s="2"/>
      <c r="M40" s="2"/>
    </row>
    <row r="41" spans="1:17" ht="14.25" customHeight="1" x14ac:dyDescent="0.2">
      <c r="A41" s="62" t="s">
        <v>275</v>
      </c>
      <c r="B41" s="2" t="s">
        <v>54</v>
      </c>
      <c r="C41" s="3"/>
      <c r="D41" s="3"/>
      <c r="E41" s="2" t="s">
        <v>54</v>
      </c>
      <c r="F41" s="2" t="s">
        <v>54</v>
      </c>
      <c r="G41" s="2" t="s">
        <v>274</v>
      </c>
      <c r="H41" s="2" t="s">
        <v>54</v>
      </c>
      <c r="I41" s="2"/>
      <c r="J41" s="2"/>
      <c r="K41" s="2"/>
      <c r="L41" s="2"/>
      <c r="M41" s="2"/>
    </row>
    <row r="42" spans="1:17" ht="14.25" customHeight="1" x14ac:dyDescent="0.2">
      <c r="A42" s="62" t="s">
        <v>282</v>
      </c>
      <c r="B42" s="2" t="s">
        <v>276</v>
      </c>
      <c r="C42" s="3">
        <v>6</v>
      </c>
      <c r="D42" s="3">
        <v>6</v>
      </c>
      <c r="E42" s="2" t="s">
        <v>277</v>
      </c>
      <c r="F42" s="2" t="s">
        <v>279</v>
      </c>
      <c r="G42" s="2" t="s">
        <v>280</v>
      </c>
      <c r="H42" s="2" t="s">
        <v>281</v>
      </c>
      <c r="I42" s="2"/>
      <c r="J42" s="2"/>
      <c r="K42" s="2"/>
      <c r="L42" s="2"/>
      <c r="M42" s="2"/>
    </row>
    <row r="43" spans="1:17" ht="14.25" customHeight="1" x14ac:dyDescent="0.2">
      <c r="A43" s="62" t="s">
        <v>288</v>
      </c>
      <c r="B43" s="2" t="s">
        <v>185</v>
      </c>
      <c r="C43" s="3"/>
      <c r="D43" s="3"/>
      <c r="E43" s="2" t="s">
        <v>283</v>
      </c>
      <c r="F43" s="2" t="s">
        <v>284</v>
      </c>
      <c r="G43" s="2" t="s">
        <v>285</v>
      </c>
      <c r="H43" s="2" t="s">
        <v>286</v>
      </c>
      <c r="I43" s="2"/>
      <c r="J43" s="2"/>
      <c r="K43" s="2"/>
      <c r="L43" s="2"/>
      <c r="M43" s="2"/>
    </row>
    <row r="44" spans="1:17" ht="14.25" customHeight="1" x14ac:dyDescent="0.2">
      <c r="A44" s="62" t="s">
        <v>289</v>
      </c>
      <c r="B44" s="2" t="s">
        <v>54</v>
      </c>
      <c r="C44" s="3"/>
      <c r="D44" s="3"/>
      <c r="E44" s="2" t="s">
        <v>54</v>
      </c>
      <c r="F44" s="2" t="s">
        <v>54</v>
      </c>
      <c r="G44" s="2" t="s">
        <v>54</v>
      </c>
      <c r="H44" s="2" t="s">
        <v>54</v>
      </c>
      <c r="I44" s="2"/>
      <c r="J44" s="2"/>
      <c r="K44" s="2"/>
      <c r="L44" s="2"/>
      <c r="M44" s="2"/>
    </row>
    <row r="45" spans="1:17" ht="14.25" customHeight="1" x14ac:dyDescent="0.2">
      <c r="A45" s="62" t="s">
        <v>297</v>
      </c>
      <c r="B45" s="2" t="s">
        <v>54</v>
      </c>
      <c r="C45" s="3"/>
      <c r="D45" s="3"/>
      <c r="E45" s="2" t="s">
        <v>290</v>
      </c>
      <c r="F45" s="2" t="s">
        <v>292</v>
      </c>
      <c r="G45" s="2" t="s">
        <v>294</v>
      </c>
      <c r="H45" s="2" t="s">
        <v>296</v>
      </c>
      <c r="I45" s="2"/>
      <c r="J45" s="2"/>
      <c r="K45" s="2"/>
      <c r="L45" s="2"/>
      <c r="M45" s="2"/>
    </row>
    <row r="46" spans="1:17" ht="14.25" customHeight="1" x14ac:dyDescent="0.2">
      <c r="A46" s="62" t="s">
        <v>306</v>
      </c>
      <c r="B46" s="2" t="s">
        <v>298</v>
      </c>
      <c r="C46" s="3"/>
      <c r="D46" s="3"/>
      <c r="E46" s="2" t="s">
        <v>300</v>
      </c>
      <c r="F46" s="2" t="s">
        <v>302</v>
      </c>
      <c r="G46" s="2" t="s">
        <v>304</v>
      </c>
      <c r="H46" s="2" t="s">
        <v>305</v>
      </c>
      <c r="I46" s="2"/>
      <c r="J46" s="2"/>
      <c r="K46" s="2"/>
      <c r="L46" s="2"/>
      <c r="M46" s="2"/>
    </row>
    <row r="47" spans="1:17" ht="14.25" customHeight="1" x14ac:dyDescent="0.2">
      <c r="A47" s="62" t="s">
        <v>311</v>
      </c>
      <c r="B47" s="2" t="s">
        <v>54</v>
      </c>
      <c r="C47" s="3"/>
      <c r="D47" s="3"/>
      <c r="E47" s="2" t="s">
        <v>5100</v>
      </c>
      <c r="F47" s="2" t="s">
        <v>5101</v>
      </c>
      <c r="G47" s="2" t="s">
        <v>5102</v>
      </c>
      <c r="H47" s="2" t="s">
        <v>5103</v>
      </c>
      <c r="I47" s="2"/>
      <c r="J47" s="2"/>
      <c r="K47" s="2"/>
      <c r="L47" s="2"/>
      <c r="M47" s="2"/>
    </row>
    <row r="48" spans="1:17" ht="14.25" customHeight="1" x14ac:dyDescent="0.2">
      <c r="A48" s="62" t="s">
        <v>317</v>
      </c>
      <c r="B48" s="2" t="s">
        <v>185</v>
      </c>
      <c r="C48" s="3">
        <v>-999</v>
      </c>
      <c r="D48" s="3"/>
      <c r="E48" s="2" t="s">
        <v>312</v>
      </c>
      <c r="F48" s="2" t="s">
        <v>313</v>
      </c>
      <c r="G48" s="2" t="s">
        <v>314</v>
      </c>
      <c r="H48" s="2" t="s">
        <v>316</v>
      </c>
      <c r="I48" s="2"/>
      <c r="J48" s="2"/>
      <c r="K48" s="2"/>
      <c r="L48" s="2"/>
      <c r="M48" s="2"/>
    </row>
    <row r="49" spans="1:13" ht="14.25" customHeight="1" x14ac:dyDescent="0.2">
      <c r="A49" s="62" t="s">
        <v>325</v>
      </c>
      <c r="B49" s="2" t="s">
        <v>318</v>
      </c>
      <c r="C49" s="3"/>
      <c r="D49" s="3"/>
      <c r="E49" s="2" t="s">
        <v>320</v>
      </c>
      <c r="F49" s="2" t="s">
        <v>322</v>
      </c>
      <c r="G49" s="2" t="s">
        <v>324</v>
      </c>
      <c r="H49" s="2" t="s">
        <v>54</v>
      </c>
      <c r="I49" s="2"/>
      <c r="J49" s="2"/>
      <c r="K49" s="2"/>
      <c r="L49" s="2"/>
      <c r="M49" s="2"/>
    </row>
    <row r="50" spans="1:13" ht="14.25" customHeight="1" x14ac:dyDescent="0.2">
      <c r="A50" s="62" t="s">
        <v>334</v>
      </c>
      <c r="B50" s="2" t="s">
        <v>326</v>
      </c>
      <c r="C50" s="3"/>
      <c r="D50" s="3"/>
      <c r="E50" s="2" t="s">
        <v>5104</v>
      </c>
      <c r="F50" s="2" t="s">
        <v>5105</v>
      </c>
      <c r="G50" s="2" t="s">
        <v>5106</v>
      </c>
      <c r="H50" s="2" t="s">
        <v>5107</v>
      </c>
      <c r="I50" s="2"/>
      <c r="J50" s="2"/>
      <c r="K50" s="2"/>
      <c r="L50" s="2"/>
      <c r="M50" s="2"/>
    </row>
    <row r="51" spans="1:13" ht="14.25" customHeight="1" x14ac:dyDescent="0.2">
      <c r="A51" s="62" t="s">
        <v>335</v>
      </c>
      <c r="B51" s="2"/>
      <c r="C51" s="3"/>
      <c r="D51" s="3"/>
      <c r="E51" s="2"/>
      <c r="F51" s="2"/>
      <c r="G51" s="2"/>
      <c r="H51" s="2"/>
      <c r="I51" s="2"/>
      <c r="J51" s="2"/>
      <c r="K51" s="2"/>
      <c r="L51" s="2"/>
      <c r="M51" s="2"/>
    </row>
    <row r="52" spans="1:13" ht="14.25" customHeight="1" x14ac:dyDescent="0.2">
      <c r="A52" s="62" t="s">
        <v>346</v>
      </c>
      <c r="B52" s="2" t="s">
        <v>336</v>
      </c>
      <c r="C52" s="3"/>
      <c r="D52" s="3"/>
      <c r="E52" s="2" t="s">
        <v>338</v>
      </c>
      <c r="F52" s="2" t="s">
        <v>340</v>
      </c>
      <c r="G52" s="2" t="s">
        <v>342</v>
      </c>
      <c r="H52" s="2" t="s">
        <v>344</v>
      </c>
      <c r="I52" s="2"/>
      <c r="J52" s="2"/>
      <c r="K52" s="2"/>
      <c r="L52" s="2"/>
      <c r="M52" s="2"/>
    </row>
    <row r="53" spans="1:13" ht="14.25" customHeight="1" x14ac:dyDescent="0.2">
      <c r="A53" s="62" t="s">
        <v>353</v>
      </c>
      <c r="B53" s="2" t="s">
        <v>347</v>
      </c>
      <c r="C53" s="3"/>
      <c r="D53" s="3"/>
      <c r="E53" s="2" t="s">
        <v>2271</v>
      </c>
      <c r="F53" s="2" t="s">
        <v>5108</v>
      </c>
      <c r="G53" s="2" t="s">
        <v>5109</v>
      </c>
      <c r="H53" s="2" t="s">
        <v>5110</v>
      </c>
      <c r="I53" s="2"/>
      <c r="J53" s="2"/>
      <c r="K53" s="2"/>
      <c r="L53" s="2"/>
      <c r="M53" s="2"/>
    </row>
    <row r="54" spans="1:13" ht="14.25" customHeight="1" x14ac:dyDescent="0.2">
      <c r="A54" s="62" t="s">
        <v>354</v>
      </c>
      <c r="B54" s="2" t="s">
        <v>54</v>
      </c>
      <c r="C54" s="3"/>
      <c r="D54" s="3"/>
      <c r="E54" s="2" t="s">
        <v>54</v>
      </c>
      <c r="F54" s="2" t="s">
        <v>54</v>
      </c>
      <c r="G54" s="2" t="s">
        <v>54</v>
      </c>
      <c r="H54" s="2" t="s">
        <v>54</v>
      </c>
      <c r="I54" s="2"/>
      <c r="J54" s="2"/>
      <c r="K54" s="2"/>
      <c r="L54" s="2"/>
      <c r="M54" s="2"/>
    </row>
    <row r="55" spans="1:13" ht="14.25" customHeight="1" x14ac:dyDescent="0.2">
      <c r="A55" s="62" t="s">
        <v>361</v>
      </c>
      <c r="B55" s="2" t="s">
        <v>355</v>
      </c>
      <c r="C55" s="3"/>
      <c r="D55" s="3"/>
      <c r="E55" s="2" t="s">
        <v>357</v>
      </c>
      <c r="F55" s="2" t="s">
        <v>358</v>
      </c>
      <c r="G55" s="2" t="s">
        <v>359</v>
      </c>
      <c r="H55" s="2" t="s">
        <v>360</v>
      </c>
      <c r="I55" s="2"/>
      <c r="J55" s="2"/>
      <c r="K55" s="2"/>
      <c r="L55" s="2"/>
      <c r="M55" s="2"/>
    </row>
    <row r="56" spans="1:13" ht="14.25" customHeight="1" x14ac:dyDescent="0.2">
      <c r="A56" s="62" t="s">
        <v>368</v>
      </c>
      <c r="B56" s="2" t="s">
        <v>362</v>
      </c>
      <c r="C56" s="3">
        <v>10</v>
      </c>
      <c r="D56" s="3"/>
      <c r="E56" s="2" t="s">
        <v>5111</v>
      </c>
      <c r="F56" s="2" t="s">
        <v>3057</v>
      </c>
      <c r="G56" s="2" t="s">
        <v>5112</v>
      </c>
      <c r="H56" s="2" t="s">
        <v>5113</v>
      </c>
      <c r="I56" s="2"/>
      <c r="J56" s="2"/>
      <c r="K56" s="2"/>
      <c r="L56" s="2"/>
      <c r="M56" s="2"/>
    </row>
    <row r="57" spans="1:13" ht="14.25" customHeight="1" x14ac:dyDescent="0.2">
      <c r="A57" s="62" t="s">
        <v>375</v>
      </c>
      <c r="B57" s="2" t="s">
        <v>369</v>
      </c>
      <c r="C57" s="3"/>
      <c r="D57" s="3"/>
      <c r="E57" s="2" t="s">
        <v>370</v>
      </c>
      <c r="F57" s="2" t="s">
        <v>371</v>
      </c>
      <c r="G57" s="2" t="s">
        <v>372</v>
      </c>
      <c r="H57" s="2" t="s">
        <v>373</v>
      </c>
      <c r="I57" s="2"/>
      <c r="J57" s="2"/>
      <c r="K57" s="2"/>
      <c r="L57" s="2"/>
      <c r="M57" s="2"/>
    </row>
    <row r="58" spans="1:13" ht="14.25" customHeight="1" x14ac:dyDescent="0.2">
      <c r="A58" s="62" t="s">
        <v>381</v>
      </c>
      <c r="B58" s="2" t="s">
        <v>376</v>
      </c>
      <c r="C58" s="3"/>
      <c r="D58" s="3"/>
      <c r="E58" s="2" t="s">
        <v>376</v>
      </c>
      <c r="F58" s="2" t="s">
        <v>5114</v>
      </c>
      <c r="G58" s="2" t="s">
        <v>5115</v>
      </c>
      <c r="H58" s="2" t="s">
        <v>5116</v>
      </c>
      <c r="I58" s="2"/>
      <c r="J58" s="2"/>
      <c r="K58" s="2"/>
      <c r="L58" s="2"/>
      <c r="M58" s="2"/>
    </row>
    <row r="59" spans="1:13" ht="14.25" customHeight="1" x14ac:dyDescent="0.2">
      <c r="A59" s="62" t="s">
        <v>385</v>
      </c>
      <c r="B59" s="2" t="s">
        <v>382</v>
      </c>
      <c r="C59" s="3"/>
      <c r="D59" s="3"/>
      <c r="E59" s="2" t="s">
        <v>2270</v>
      </c>
      <c r="F59" s="2" t="s">
        <v>54</v>
      </c>
      <c r="G59" s="2" t="s">
        <v>5117</v>
      </c>
      <c r="H59" s="2" t="s">
        <v>54</v>
      </c>
      <c r="I59" s="2"/>
      <c r="J59" s="2"/>
      <c r="K59" s="2"/>
      <c r="L59" s="2"/>
      <c r="M59" s="2"/>
    </row>
    <row r="60" spans="1:13" ht="14.25" customHeight="1" x14ac:dyDescent="0.2">
      <c r="A60" s="62" t="s">
        <v>394</v>
      </c>
      <c r="B60" s="2" t="s">
        <v>386</v>
      </c>
      <c r="C60" s="3"/>
      <c r="D60" s="3"/>
      <c r="E60" s="2" t="s">
        <v>388</v>
      </c>
      <c r="F60" s="2" t="s">
        <v>390</v>
      </c>
      <c r="G60" s="2" t="s">
        <v>392</v>
      </c>
      <c r="H60" s="2" t="s">
        <v>393</v>
      </c>
      <c r="I60" s="2"/>
      <c r="J60" s="2"/>
      <c r="K60" s="2"/>
      <c r="L60" s="2"/>
      <c r="M60" s="2"/>
    </row>
    <row r="61" spans="1:13" ht="14.25" customHeight="1" x14ac:dyDescent="0.2">
      <c r="A61" s="62" t="s">
        <v>403</v>
      </c>
      <c r="B61" s="2" t="s">
        <v>395</v>
      </c>
      <c r="C61" s="3"/>
      <c r="D61" s="3"/>
      <c r="E61" s="2" t="s">
        <v>396</v>
      </c>
      <c r="F61" s="2" t="s">
        <v>398</v>
      </c>
      <c r="G61" s="2" t="s">
        <v>400</v>
      </c>
      <c r="H61" s="2" t="s">
        <v>402</v>
      </c>
      <c r="I61" s="2"/>
      <c r="J61" s="2"/>
      <c r="K61" s="2"/>
      <c r="L61" s="2"/>
      <c r="M61" s="2"/>
    </row>
    <row r="62" spans="1:13" ht="14.25" customHeight="1" x14ac:dyDescent="0.2">
      <c r="A62" s="62" t="s">
        <v>414</v>
      </c>
      <c r="B62" s="2" t="s">
        <v>404</v>
      </c>
      <c r="C62" s="3"/>
      <c r="D62" s="3"/>
      <c r="E62" s="2" t="s">
        <v>406</v>
      </c>
      <c r="F62" s="2" t="s">
        <v>408</v>
      </c>
      <c r="G62" s="2" t="s">
        <v>410</v>
      </c>
      <c r="H62" s="2" t="s">
        <v>412</v>
      </c>
      <c r="I62" s="2"/>
      <c r="J62" s="2"/>
      <c r="K62" s="2"/>
      <c r="L62" s="2"/>
      <c r="M62" s="2"/>
    </row>
    <row r="63" spans="1:13" ht="14.25" customHeight="1" x14ac:dyDescent="0.2">
      <c r="A63" s="62" t="s">
        <v>422</v>
      </c>
      <c r="B63" s="2" t="s">
        <v>415</v>
      </c>
      <c r="C63" s="3"/>
      <c r="D63" s="3"/>
      <c r="E63" s="2" t="s">
        <v>417</v>
      </c>
      <c r="F63" s="2" t="s">
        <v>418</v>
      </c>
      <c r="G63" s="2" t="s">
        <v>419</v>
      </c>
      <c r="H63" s="2" t="s">
        <v>420</v>
      </c>
      <c r="I63" s="2"/>
      <c r="J63" s="2"/>
      <c r="K63" s="2"/>
      <c r="L63" s="2"/>
      <c r="M63" s="2"/>
    </row>
    <row r="64" spans="1:13" ht="14.25" customHeight="1" x14ac:dyDescent="0.2">
      <c r="A64" s="62" t="s">
        <v>430</v>
      </c>
      <c r="B64" s="2" t="s">
        <v>423</v>
      </c>
      <c r="C64" s="3"/>
      <c r="D64" s="3"/>
      <c r="E64" s="2" t="s">
        <v>425</v>
      </c>
      <c r="F64" s="2" t="s">
        <v>54</v>
      </c>
      <c r="G64" s="2" t="s">
        <v>427</v>
      </c>
      <c r="H64" s="2" t="s">
        <v>428</v>
      </c>
      <c r="I64" s="2"/>
      <c r="J64" s="2"/>
      <c r="K64" s="2"/>
      <c r="L64" s="2"/>
      <c r="M64" s="2"/>
    </row>
    <row r="65" spans="1:13" ht="14.25" customHeight="1" x14ac:dyDescent="0.2">
      <c r="A65" s="62" t="s">
        <v>431</v>
      </c>
      <c r="B65" s="2" t="s">
        <v>54</v>
      </c>
      <c r="C65" s="3"/>
      <c r="D65" s="3"/>
      <c r="E65" s="2" t="s">
        <v>54</v>
      </c>
      <c r="F65" s="2" t="s">
        <v>54</v>
      </c>
      <c r="G65" s="2" t="s">
        <v>54</v>
      </c>
      <c r="H65" s="2" t="s">
        <v>54</v>
      </c>
      <c r="I65" s="2"/>
      <c r="J65" s="2"/>
      <c r="K65" s="2"/>
      <c r="L65" s="2"/>
      <c r="M65" s="2"/>
    </row>
    <row r="66" spans="1:13" ht="14.25" customHeight="1" x14ac:dyDescent="0.2">
      <c r="A66" s="62" t="s">
        <v>438</v>
      </c>
      <c r="B66" s="2" t="s">
        <v>432</v>
      </c>
      <c r="C66" s="3"/>
      <c r="D66" s="3"/>
      <c r="E66" s="2" t="s">
        <v>434</v>
      </c>
      <c r="F66" s="2" t="s">
        <v>435</v>
      </c>
      <c r="G66" s="2" t="s">
        <v>436</v>
      </c>
      <c r="H66" s="2" t="s">
        <v>437</v>
      </c>
      <c r="I66" s="2"/>
      <c r="J66" s="2"/>
      <c r="K66" s="2"/>
      <c r="L66" s="2"/>
      <c r="M66" s="2"/>
    </row>
    <row r="67" spans="1:13" ht="14.25" customHeight="1" x14ac:dyDescent="0.2">
      <c r="A67" s="62" t="s">
        <v>446</v>
      </c>
      <c r="B67" s="2" t="s">
        <v>439</v>
      </c>
      <c r="C67" s="3"/>
      <c r="D67" s="3"/>
      <c r="E67" s="2" t="s">
        <v>441</v>
      </c>
      <c r="F67" s="2" t="s">
        <v>443</v>
      </c>
      <c r="G67" s="2" t="s">
        <v>444</v>
      </c>
      <c r="H67" s="2" t="s">
        <v>445</v>
      </c>
      <c r="I67" s="2"/>
      <c r="J67" s="2"/>
      <c r="K67" s="2"/>
      <c r="L67" s="2"/>
      <c r="M67" s="2"/>
    </row>
    <row r="68" spans="1:13" ht="14.25" customHeight="1" x14ac:dyDescent="0.2">
      <c r="A68" s="62" t="s">
        <v>455</v>
      </c>
      <c r="B68" s="2" t="s">
        <v>447</v>
      </c>
      <c r="C68" s="3"/>
      <c r="D68" s="3"/>
      <c r="E68" s="2" t="s">
        <v>449</v>
      </c>
      <c r="F68" s="2" t="s">
        <v>451</v>
      </c>
      <c r="G68" s="2" t="s">
        <v>453</v>
      </c>
      <c r="H68" s="2" t="s">
        <v>454</v>
      </c>
      <c r="I68" s="2"/>
      <c r="J68" s="2"/>
      <c r="K68" s="2"/>
      <c r="L68" s="2"/>
      <c r="M68" s="2"/>
    </row>
    <row r="69" spans="1:13" ht="14.25" customHeight="1" x14ac:dyDescent="0.2">
      <c r="A69" s="62" t="s">
        <v>463</v>
      </c>
      <c r="B69" s="2" t="s">
        <v>456</v>
      </c>
      <c r="C69" s="3"/>
      <c r="D69" s="3"/>
      <c r="E69" s="2" t="s">
        <v>457</v>
      </c>
      <c r="F69" s="2" t="s">
        <v>459</v>
      </c>
      <c r="G69" s="2" t="s">
        <v>461</v>
      </c>
      <c r="H69" s="2" t="s">
        <v>462</v>
      </c>
      <c r="I69" s="2"/>
      <c r="J69" s="2"/>
      <c r="K69" s="2"/>
      <c r="L69" s="2"/>
      <c r="M69" s="2"/>
    </row>
    <row r="70" spans="1:13" ht="14.25" customHeight="1" x14ac:dyDescent="0.2">
      <c r="A70" s="62" t="s">
        <v>472</v>
      </c>
      <c r="B70" s="2" t="s">
        <v>464</v>
      </c>
      <c r="C70" s="3"/>
      <c r="D70" s="3"/>
      <c r="E70" s="2" t="s">
        <v>466</v>
      </c>
      <c r="F70" s="2" t="s">
        <v>468</v>
      </c>
      <c r="G70" s="2" t="s">
        <v>469</v>
      </c>
      <c r="H70" s="2" t="s">
        <v>470</v>
      </c>
      <c r="I70" s="2"/>
      <c r="J70" s="2"/>
      <c r="K70" s="2"/>
      <c r="L70" s="2"/>
      <c r="M70" s="2"/>
    </row>
    <row r="71" spans="1:13" ht="14.25" customHeight="1" x14ac:dyDescent="0.2">
      <c r="A71" s="62" t="s">
        <v>479</v>
      </c>
      <c r="B71" s="2" t="s">
        <v>473</v>
      </c>
      <c r="C71" s="3"/>
      <c r="D71" s="3"/>
      <c r="E71" s="2" t="s">
        <v>5118</v>
      </c>
      <c r="F71" s="2" t="s">
        <v>5119</v>
      </c>
      <c r="G71" s="2" t="s">
        <v>54</v>
      </c>
      <c r="H71" s="2" t="s">
        <v>54</v>
      </c>
      <c r="I71" s="2"/>
      <c r="J71" s="2"/>
      <c r="K71" s="2"/>
      <c r="L71" s="2"/>
      <c r="M71" s="2"/>
    </row>
    <row r="72" spans="1:13" ht="14.25" customHeight="1" x14ac:dyDescent="0.2">
      <c r="A72" s="62" t="s">
        <v>488</v>
      </c>
      <c r="B72" s="2" t="s">
        <v>480</v>
      </c>
      <c r="C72" s="3"/>
      <c r="D72" s="3"/>
      <c r="E72" s="2" t="s">
        <v>481</v>
      </c>
      <c r="F72" s="2" t="s">
        <v>483</v>
      </c>
      <c r="G72" s="2" t="s">
        <v>485</v>
      </c>
      <c r="H72" s="2" t="s">
        <v>487</v>
      </c>
      <c r="I72" s="2"/>
      <c r="J72" s="2"/>
      <c r="K72" s="2"/>
      <c r="L72" s="2"/>
      <c r="M72" s="2"/>
    </row>
    <row r="73" spans="1:13" ht="14.25" customHeight="1" x14ac:dyDescent="0.2">
      <c r="A73" s="62" t="s">
        <v>498</v>
      </c>
      <c r="B73" s="2" t="s">
        <v>489</v>
      </c>
      <c r="C73" s="36" t="s">
        <v>490</v>
      </c>
      <c r="D73" s="84" t="s">
        <v>491</v>
      </c>
      <c r="E73" s="2" t="s">
        <v>492</v>
      </c>
      <c r="F73" s="2" t="s">
        <v>494</v>
      </c>
      <c r="G73" s="2" t="s">
        <v>495</v>
      </c>
      <c r="H73" s="2" t="s">
        <v>497</v>
      </c>
      <c r="I73" s="2"/>
      <c r="J73" s="2"/>
      <c r="K73" s="2"/>
      <c r="L73" s="2"/>
      <c r="M73" s="2"/>
    </row>
    <row r="74" spans="1:13" ht="14.25" customHeight="1" x14ac:dyDescent="0.2">
      <c r="A74" s="62" t="s">
        <v>507</v>
      </c>
      <c r="B74" s="2" t="s">
        <v>499</v>
      </c>
      <c r="C74" s="3"/>
      <c r="D74" s="3"/>
      <c r="E74" s="2" t="s">
        <v>501</v>
      </c>
      <c r="F74" s="2" t="s">
        <v>503</v>
      </c>
      <c r="G74" s="2" t="s">
        <v>505</v>
      </c>
      <c r="H74" s="2" t="s">
        <v>506</v>
      </c>
      <c r="I74" s="2"/>
      <c r="J74" s="2"/>
      <c r="K74" s="2"/>
      <c r="L74" s="2"/>
      <c r="M74" s="2"/>
    </row>
    <row r="75" spans="1:13" ht="14.25" customHeight="1" x14ac:dyDescent="0.2">
      <c r="A75" s="62" t="s">
        <v>514</v>
      </c>
      <c r="B75" s="2" t="s">
        <v>508</v>
      </c>
      <c r="C75" s="3"/>
      <c r="D75" s="3"/>
      <c r="E75" s="2" t="s">
        <v>510</v>
      </c>
      <c r="F75" s="2" t="s">
        <v>242</v>
      </c>
      <c r="G75" s="2" t="s">
        <v>512</v>
      </c>
      <c r="H75" s="2" t="s">
        <v>513</v>
      </c>
      <c r="I75" s="2"/>
      <c r="J75" s="2"/>
      <c r="K75" s="2"/>
      <c r="L75" s="2"/>
      <c r="M75" s="2"/>
    </row>
    <row r="76" spans="1:13" ht="14.25" customHeight="1" x14ac:dyDescent="0.2">
      <c r="A76" s="62" t="s">
        <v>522</v>
      </c>
      <c r="B76" s="2" t="s">
        <v>515</v>
      </c>
      <c r="C76" s="3"/>
      <c r="D76" s="3"/>
      <c r="E76" s="2" t="s">
        <v>517</v>
      </c>
      <c r="F76" s="2" t="s">
        <v>518</v>
      </c>
      <c r="G76" s="2" t="s">
        <v>520</v>
      </c>
      <c r="H76" s="2" t="s">
        <v>521</v>
      </c>
      <c r="I76" s="2"/>
      <c r="J76" s="2"/>
      <c r="K76" s="2"/>
      <c r="L76" s="2"/>
      <c r="M76" s="2"/>
    </row>
    <row r="77" spans="1:13" ht="14.25" customHeight="1" x14ac:dyDescent="0.2">
      <c r="A77" s="62" t="s">
        <v>529</v>
      </c>
      <c r="B77" s="2" t="s">
        <v>523</v>
      </c>
      <c r="C77" s="3"/>
      <c r="D77" s="3"/>
      <c r="E77" s="2" t="s">
        <v>5120</v>
      </c>
      <c r="F77" s="2" t="s">
        <v>5121</v>
      </c>
      <c r="G77" s="2" t="s">
        <v>5122</v>
      </c>
      <c r="H77" s="2" t="s">
        <v>5123</v>
      </c>
      <c r="I77" s="2"/>
      <c r="J77" s="2"/>
      <c r="K77" s="2"/>
      <c r="L77" s="2"/>
      <c r="M77" s="2"/>
    </row>
    <row r="78" spans="1:13" ht="14.25" customHeight="1" x14ac:dyDescent="0.2">
      <c r="A78" s="62" t="s">
        <v>538</v>
      </c>
      <c r="B78" s="2" t="s">
        <v>530</v>
      </c>
      <c r="C78" s="3"/>
      <c r="D78" s="3"/>
      <c r="E78" s="2" t="s">
        <v>531</v>
      </c>
      <c r="F78" s="2" t="s">
        <v>533</v>
      </c>
      <c r="G78" s="2" t="s">
        <v>535</v>
      </c>
      <c r="H78" s="2" t="s">
        <v>537</v>
      </c>
      <c r="I78" s="2"/>
      <c r="J78" s="2"/>
      <c r="K78" s="2"/>
      <c r="L78" s="2"/>
      <c r="M78" s="2"/>
    </row>
    <row r="79" spans="1:13" ht="14.25" customHeight="1" x14ac:dyDescent="0.2">
      <c r="A79" s="62" t="s">
        <v>547</v>
      </c>
      <c r="B79" s="2" t="s">
        <v>539</v>
      </c>
      <c r="C79" s="3"/>
      <c r="D79" s="3"/>
      <c r="E79" s="2" t="s">
        <v>541</v>
      </c>
      <c r="F79" s="2" t="s">
        <v>543</v>
      </c>
      <c r="G79" s="2" t="s">
        <v>545</v>
      </c>
      <c r="H79" s="2" t="s">
        <v>546</v>
      </c>
      <c r="I79" s="2"/>
      <c r="J79" s="2"/>
      <c r="K79" s="2"/>
      <c r="L79" s="2"/>
      <c r="M79" s="2"/>
    </row>
    <row r="80" spans="1:13" ht="14.25" customHeight="1" x14ac:dyDescent="0.2">
      <c r="A80" s="62" t="s">
        <v>551</v>
      </c>
      <c r="B80" s="2" t="s">
        <v>548</v>
      </c>
      <c r="C80" s="3"/>
      <c r="D80" s="3"/>
      <c r="E80" s="2" t="s">
        <v>549</v>
      </c>
      <c r="F80" s="2" t="s">
        <v>242</v>
      </c>
      <c r="G80" s="2" t="s">
        <v>513</v>
      </c>
      <c r="H80" s="2" t="s">
        <v>513</v>
      </c>
      <c r="I80" s="2"/>
      <c r="J80" s="2"/>
      <c r="K80" s="2"/>
      <c r="L80" s="2"/>
      <c r="M80" s="2"/>
    </row>
    <row r="81" spans="1:13" ht="14.25" customHeight="1" x14ac:dyDescent="0.2">
      <c r="A81" s="62" t="s">
        <v>552</v>
      </c>
      <c r="B81" s="2" t="s">
        <v>54</v>
      </c>
      <c r="C81" s="3"/>
      <c r="D81" s="3"/>
      <c r="E81" s="2" t="s">
        <v>54</v>
      </c>
      <c r="F81" s="2" t="s">
        <v>54</v>
      </c>
      <c r="G81" s="2" t="s">
        <v>54</v>
      </c>
      <c r="H81" s="2" t="s">
        <v>54</v>
      </c>
      <c r="I81" s="2"/>
      <c r="J81" s="2"/>
      <c r="K81" s="2"/>
      <c r="L81" s="2"/>
      <c r="M81" s="2"/>
    </row>
    <row r="82" spans="1:13" ht="14.25" customHeight="1" x14ac:dyDescent="0.2">
      <c r="A82" s="62" t="s">
        <v>560</v>
      </c>
      <c r="B82" s="2" t="s">
        <v>553</v>
      </c>
      <c r="C82" s="3"/>
      <c r="D82" s="3"/>
      <c r="E82" s="2" t="s">
        <v>555</v>
      </c>
      <c r="F82" s="2" t="s">
        <v>557</v>
      </c>
      <c r="G82" s="2" t="s">
        <v>558</v>
      </c>
      <c r="H82" s="2" t="s">
        <v>559</v>
      </c>
      <c r="I82" s="2"/>
      <c r="J82" s="2"/>
      <c r="K82" s="2"/>
      <c r="L82" s="2"/>
      <c r="M82" s="2"/>
    </row>
    <row r="83" spans="1:13" ht="14.25" customHeight="1" x14ac:dyDescent="0.2">
      <c r="A83" s="62" t="s">
        <v>567</v>
      </c>
      <c r="B83" s="2" t="s">
        <v>561</v>
      </c>
      <c r="C83" s="86">
        <v>0</v>
      </c>
      <c r="D83" s="86" t="s">
        <v>125</v>
      </c>
      <c r="E83" s="2" t="s">
        <v>563</v>
      </c>
      <c r="F83" s="2" t="s">
        <v>564</v>
      </c>
      <c r="G83" s="2" t="s">
        <v>565</v>
      </c>
      <c r="H83" s="2" t="s">
        <v>566</v>
      </c>
      <c r="I83" s="2"/>
      <c r="J83" s="2"/>
      <c r="K83" s="2"/>
      <c r="L83" s="2"/>
      <c r="M83" s="2"/>
    </row>
    <row r="84" spans="1:13" ht="14.25" customHeight="1" x14ac:dyDescent="0.2">
      <c r="A84" s="62" t="s">
        <v>568</v>
      </c>
      <c r="B84" s="2"/>
      <c r="C84" s="3"/>
      <c r="D84" s="3"/>
      <c r="E84" s="2"/>
      <c r="F84" s="2"/>
      <c r="G84" s="2"/>
      <c r="H84" s="2"/>
      <c r="I84" s="2"/>
      <c r="J84" s="2"/>
      <c r="K84" s="2"/>
      <c r="L84" s="2"/>
      <c r="M84" s="2"/>
    </row>
    <row r="85" spans="1:13" ht="14.25" customHeight="1" x14ac:dyDescent="0.2">
      <c r="A85" s="62" t="s">
        <v>572</v>
      </c>
      <c r="B85" s="2" t="s">
        <v>569</v>
      </c>
      <c r="C85" s="3">
        <v>6</v>
      </c>
      <c r="D85" s="3">
        <v>6</v>
      </c>
      <c r="E85" s="2" t="s">
        <v>2637</v>
      </c>
      <c r="F85" s="2" t="s">
        <v>5124</v>
      </c>
      <c r="G85" s="2" t="s">
        <v>54</v>
      </c>
      <c r="H85" s="2" t="s">
        <v>54</v>
      </c>
      <c r="I85" s="2"/>
      <c r="J85" s="2"/>
      <c r="K85" s="2"/>
      <c r="L85" s="2"/>
      <c r="M85" s="2"/>
    </row>
    <row r="86" spans="1:13" ht="14.25" customHeight="1" x14ac:dyDescent="0.2">
      <c r="A86" s="62" t="s">
        <v>573</v>
      </c>
      <c r="B86" s="2"/>
      <c r="C86" s="3"/>
      <c r="D86" s="3"/>
      <c r="E86" s="2"/>
      <c r="F86" s="2"/>
      <c r="G86" s="2"/>
      <c r="H86" s="2"/>
      <c r="I86" s="2"/>
      <c r="J86" s="2"/>
      <c r="K86" s="2"/>
      <c r="L86" s="2"/>
      <c r="M86" s="2"/>
    </row>
    <row r="87" spans="1:13" ht="14.25" customHeight="1" x14ac:dyDescent="0.2">
      <c r="A87" s="62" t="s">
        <v>580</v>
      </c>
      <c r="B87" s="2" t="s">
        <v>574</v>
      </c>
      <c r="C87" s="3"/>
      <c r="D87" s="3"/>
      <c r="E87" s="2" t="s">
        <v>575</v>
      </c>
      <c r="F87" s="2" t="s">
        <v>577</v>
      </c>
      <c r="G87" s="2" t="s">
        <v>578</v>
      </c>
      <c r="H87" s="2" t="s">
        <v>579</v>
      </c>
      <c r="I87" s="2"/>
      <c r="J87" s="2"/>
      <c r="K87" s="2"/>
      <c r="L87" s="2"/>
      <c r="M87" s="2"/>
    </row>
    <row r="88" spans="1:13" ht="14.25" customHeight="1" x14ac:dyDescent="0.2">
      <c r="A88" s="62" t="s">
        <v>586</v>
      </c>
      <c r="B88" s="2" t="s">
        <v>581</v>
      </c>
      <c r="C88" s="3"/>
      <c r="D88" s="3"/>
      <c r="E88" s="2" t="s">
        <v>582</v>
      </c>
      <c r="F88" s="2" t="s">
        <v>583</v>
      </c>
      <c r="G88" s="2" t="s">
        <v>584</v>
      </c>
      <c r="H88" s="2" t="s">
        <v>585</v>
      </c>
      <c r="I88" s="2"/>
      <c r="J88" s="2"/>
      <c r="K88" s="2"/>
      <c r="L88" s="2"/>
      <c r="M88" s="2"/>
    </row>
    <row r="89" spans="1:13" ht="14.25" customHeight="1" x14ac:dyDescent="0.2">
      <c r="A89" s="62" t="s">
        <v>594</v>
      </c>
      <c r="B89" s="2" t="s">
        <v>587</v>
      </c>
      <c r="C89" s="3"/>
      <c r="D89" s="3"/>
      <c r="E89" s="2" t="s">
        <v>589</v>
      </c>
      <c r="F89" s="2" t="s">
        <v>590</v>
      </c>
      <c r="G89" s="2" t="s">
        <v>591</v>
      </c>
      <c r="H89" s="2" t="s">
        <v>592</v>
      </c>
      <c r="I89" s="2"/>
      <c r="J89" s="2"/>
      <c r="K89" s="2"/>
      <c r="L89" s="2"/>
      <c r="M89" s="2"/>
    </row>
    <row r="90" spans="1:13" ht="14.25" customHeight="1" x14ac:dyDescent="0.2">
      <c r="A90" s="62" t="s">
        <v>601</v>
      </c>
      <c r="B90" s="2" t="s">
        <v>595</v>
      </c>
      <c r="C90" s="3"/>
      <c r="D90" s="3"/>
      <c r="E90" s="2" t="s">
        <v>596</v>
      </c>
      <c r="F90" s="2" t="s">
        <v>597</v>
      </c>
      <c r="G90" s="2" t="s">
        <v>598</v>
      </c>
      <c r="H90" s="2" t="s">
        <v>599</v>
      </c>
      <c r="I90" s="2"/>
      <c r="J90" s="2"/>
      <c r="K90" s="2"/>
      <c r="L90" s="2"/>
      <c r="M90" s="2"/>
    </row>
    <row r="91" spans="1:13" ht="14.25" customHeight="1" x14ac:dyDescent="0.2">
      <c r="A91" s="62" t="s">
        <v>606</v>
      </c>
      <c r="B91" s="2" t="s">
        <v>54</v>
      </c>
      <c r="C91" s="3"/>
      <c r="D91" s="3"/>
      <c r="E91" s="2" t="s">
        <v>602</v>
      </c>
      <c r="F91" s="2" t="s">
        <v>604</v>
      </c>
      <c r="G91" s="2" t="s">
        <v>605</v>
      </c>
      <c r="H91" s="2" t="s">
        <v>54</v>
      </c>
      <c r="I91" s="2"/>
      <c r="J91" s="2"/>
      <c r="K91" s="2"/>
      <c r="L91" s="2"/>
      <c r="M91" s="2"/>
    </row>
    <row r="92" spans="1:13" ht="14.25" customHeight="1" x14ac:dyDescent="0.2">
      <c r="A92" s="62" t="s">
        <v>613</v>
      </c>
      <c r="B92" s="2" t="s">
        <v>607</v>
      </c>
      <c r="C92" s="3"/>
      <c r="D92" s="3"/>
      <c r="E92" s="2" t="s">
        <v>608</v>
      </c>
      <c r="F92" s="2" t="s">
        <v>610</v>
      </c>
      <c r="G92" s="2" t="s">
        <v>611</v>
      </c>
      <c r="H92" s="2" t="s">
        <v>612</v>
      </c>
      <c r="I92" s="2"/>
      <c r="J92" s="2"/>
      <c r="K92" s="2"/>
      <c r="L92" s="2"/>
      <c r="M92" s="2"/>
    </row>
    <row r="93" spans="1:13" ht="14.25" customHeight="1" x14ac:dyDescent="0.2">
      <c r="A93" s="62" t="s">
        <v>620</v>
      </c>
      <c r="B93" s="2" t="s">
        <v>54</v>
      </c>
      <c r="C93" s="3"/>
      <c r="D93" s="3"/>
      <c r="E93" s="2" t="s">
        <v>614</v>
      </c>
      <c r="F93" s="2" t="s">
        <v>616</v>
      </c>
      <c r="G93" s="2" t="s">
        <v>618</v>
      </c>
      <c r="H93" s="2" t="s">
        <v>619</v>
      </c>
      <c r="I93" s="2"/>
      <c r="J93" s="2"/>
      <c r="K93" s="2"/>
      <c r="L93" s="2"/>
      <c r="M93" s="2"/>
    </row>
    <row r="94" spans="1:13" ht="14.25" customHeight="1" x14ac:dyDescent="0.2">
      <c r="A94" s="62" t="s">
        <v>625</v>
      </c>
      <c r="B94" s="2" t="s">
        <v>621</v>
      </c>
      <c r="C94" s="84">
        <v>-999</v>
      </c>
      <c r="D94" s="84">
        <v>-999</v>
      </c>
      <c r="E94" s="2" t="s">
        <v>622</v>
      </c>
      <c r="F94" s="2" t="s">
        <v>623</v>
      </c>
      <c r="G94" s="2" t="s">
        <v>244</v>
      </c>
      <c r="H94" s="2" t="s">
        <v>624</v>
      </c>
      <c r="I94" s="2"/>
      <c r="J94" s="2"/>
      <c r="K94" s="2"/>
      <c r="L94" s="2"/>
      <c r="M94" s="2"/>
    </row>
    <row r="95" spans="1:13" ht="14.25" customHeight="1" x14ac:dyDescent="0.2">
      <c r="A95" s="62" t="s">
        <v>634</v>
      </c>
      <c r="B95" s="2" t="s">
        <v>626</v>
      </c>
      <c r="C95" s="3"/>
      <c r="D95" s="3"/>
      <c r="E95" s="2" t="s">
        <v>627</v>
      </c>
      <c r="F95" s="2" t="s">
        <v>629</v>
      </c>
      <c r="G95" s="2" t="s">
        <v>631</v>
      </c>
      <c r="H95" s="2" t="s">
        <v>632</v>
      </c>
      <c r="I95" s="2"/>
      <c r="J95" s="2"/>
      <c r="K95" s="2"/>
      <c r="L95" s="2"/>
      <c r="M95" s="2"/>
    </row>
    <row r="96" spans="1:13" ht="14.25" customHeight="1" x14ac:dyDescent="0.2">
      <c r="A96" s="62" t="s">
        <v>642</v>
      </c>
      <c r="B96" s="2" t="s">
        <v>635</v>
      </c>
      <c r="C96" s="3"/>
      <c r="D96" s="3"/>
      <c r="E96" s="2" t="s">
        <v>636</v>
      </c>
      <c r="F96" s="2" t="s">
        <v>637</v>
      </c>
      <c r="G96" s="2" t="s">
        <v>638</v>
      </c>
      <c r="H96" s="2" t="s">
        <v>640</v>
      </c>
      <c r="I96" s="2"/>
      <c r="J96" s="2"/>
      <c r="K96" s="2"/>
      <c r="L96" s="2"/>
      <c r="M96" s="2"/>
    </row>
    <row r="97" spans="1:13" ht="14.25" customHeight="1" x14ac:dyDescent="0.2">
      <c r="A97" s="62" t="s">
        <v>643</v>
      </c>
      <c r="B97" s="2" t="s">
        <v>54</v>
      </c>
      <c r="C97" s="84"/>
      <c r="D97" s="84"/>
      <c r="E97" s="2" t="s">
        <v>54</v>
      </c>
      <c r="F97" s="2" t="s">
        <v>54</v>
      </c>
      <c r="G97" s="2" t="s">
        <v>54</v>
      </c>
      <c r="H97" s="2" t="s">
        <v>54</v>
      </c>
      <c r="I97" s="2"/>
      <c r="J97" s="2"/>
      <c r="K97" s="2"/>
      <c r="L97" s="2"/>
      <c r="M97" s="2"/>
    </row>
    <row r="98" spans="1:13" ht="14.25" customHeight="1" x14ac:dyDescent="0.2">
      <c r="A98" s="62" t="s">
        <v>651</v>
      </c>
      <c r="B98" s="2" t="s">
        <v>644</v>
      </c>
      <c r="C98" s="3"/>
      <c r="D98" s="3"/>
      <c r="E98" s="2" t="s">
        <v>645</v>
      </c>
      <c r="F98" s="2" t="s">
        <v>647</v>
      </c>
      <c r="G98" s="2" t="s">
        <v>648</v>
      </c>
      <c r="H98" s="2" t="s">
        <v>650</v>
      </c>
      <c r="I98" s="2"/>
      <c r="J98" s="2"/>
      <c r="K98" s="2"/>
      <c r="L98" s="2"/>
      <c r="M98" s="2"/>
    </row>
    <row r="99" spans="1:13" ht="14.25" customHeight="1" x14ac:dyDescent="0.2">
      <c r="A99" s="62" t="s">
        <v>658</v>
      </c>
      <c r="B99" s="2" t="s">
        <v>652</v>
      </c>
      <c r="C99" s="3"/>
      <c r="D99" s="3"/>
      <c r="E99" s="2" t="s">
        <v>5125</v>
      </c>
      <c r="F99" s="2" t="s">
        <v>5126</v>
      </c>
      <c r="G99" s="2" t="s">
        <v>5127</v>
      </c>
      <c r="H99" s="2" t="s">
        <v>5128</v>
      </c>
      <c r="I99" s="2"/>
      <c r="J99" s="2"/>
      <c r="K99" s="2"/>
      <c r="L99" s="2"/>
      <c r="M99" s="2"/>
    </row>
    <row r="100" spans="1:13" ht="14.25" customHeight="1" x14ac:dyDescent="0.2">
      <c r="A100" s="62" t="s">
        <v>666</v>
      </c>
      <c r="B100" s="2" t="s">
        <v>659</v>
      </c>
      <c r="C100" s="3"/>
      <c r="D100" s="3"/>
      <c r="E100" s="2" t="s">
        <v>661</v>
      </c>
      <c r="F100" s="2" t="s">
        <v>663</v>
      </c>
      <c r="G100" s="2" t="s">
        <v>664</v>
      </c>
      <c r="H100" s="2" t="s">
        <v>665</v>
      </c>
      <c r="I100" s="2"/>
      <c r="J100" s="2"/>
      <c r="K100" s="2"/>
      <c r="L100" s="2"/>
      <c r="M100" s="2"/>
    </row>
    <row r="101" spans="1:13" ht="14.25" customHeight="1" x14ac:dyDescent="0.2">
      <c r="A101" s="62" t="s">
        <v>671</v>
      </c>
      <c r="B101" s="2" t="s">
        <v>54</v>
      </c>
      <c r="C101" s="3"/>
      <c r="D101" s="3"/>
      <c r="E101" s="2" t="s">
        <v>667</v>
      </c>
      <c r="F101" s="2" t="s">
        <v>668</v>
      </c>
      <c r="G101" s="2" t="s">
        <v>669</v>
      </c>
      <c r="H101" s="2" t="s">
        <v>670</v>
      </c>
      <c r="I101" s="2"/>
      <c r="J101" s="2"/>
      <c r="K101" s="2"/>
      <c r="L101" s="2"/>
      <c r="M101" s="2"/>
    </row>
    <row r="102" spans="1:13" ht="14.25" customHeight="1" x14ac:dyDescent="0.2">
      <c r="A102" s="62" t="s">
        <v>677</v>
      </c>
      <c r="B102" s="2" t="s">
        <v>672</v>
      </c>
      <c r="C102" s="3"/>
      <c r="D102" s="3"/>
      <c r="E102" s="2" t="s">
        <v>774</v>
      </c>
      <c r="F102" s="2" t="s">
        <v>5129</v>
      </c>
      <c r="G102" s="2" t="s">
        <v>675</v>
      </c>
      <c r="H102" s="2" t="s">
        <v>5130</v>
      </c>
      <c r="I102" s="2"/>
      <c r="J102" s="2"/>
      <c r="K102" s="2"/>
      <c r="L102" s="2"/>
      <c r="M102" s="2"/>
    </row>
    <row r="103" spans="1:13" ht="14.25" customHeight="1" x14ac:dyDescent="0.2">
      <c r="A103" s="62" t="s">
        <v>684</v>
      </c>
      <c r="B103" s="2" t="s">
        <v>678</v>
      </c>
      <c r="C103" s="3"/>
      <c r="D103" s="3"/>
      <c r="E103" s="2" t="s">
        <v>680</v>
      </c>
      <c r="F103" s="2" t="s">
        <v>242</v>
      </c>
      <c r="G103" s="2" t="s">
        <v>682</v>
      </c>
      <c r="H103" s="2" t="s">
        <v>683</v>
      </c>
      <c r="I103" s="2"/>
      <c r="J103" s="2"/>
      <c r="K103" s="2"/>
      <c r="L103" s="2"/>
      <c r="M103" s="2"/>
    </row>
    <row r="104" spans="1:13" ht="14.25" customHeight="1" x14ac:dyDescent="0.2">
      <c r="A104" s="62" t="s">
        <v>689</v>
      </c>
      <c r="B104" s="2" t="s">
        <v>123</v>
      </c>
      <c r="C104" s="3">
        <v>-999</v>
      </c>
      <c r="D104" s="3">
        <v>-999</v>
      </c>
      <c r="E104" s="2" t="s">
        <v>685</v>
      </c>
      <c r="F104" s="2" t="s">
        <v>686</v>
      </c>
      <c r="G104" s="2" t="s">
        <v>687</v>
      </c>
      <c r="H104" s="2" t="s">
        <v>688</v>
      </c>
      <c r="I104" s="2"/>
      <c r="J104" s="2"/>
      <c r="K104" s="2"/>
      <c r="L104" s="2"/>
      <c r="M104" s="2"/>
    </row>
    <row r="105" spans="1:13" ht="14.25" customHeight="1" x14ac:dyDescent="0.2">
      <c r="A105" s="62" t="s">
        <v>695</v>
      </c>
      <c r="B105" s="2" t="s">
        <v>690</v>
      </c>
      <c r="C105" s="3"/>
      <c r="D105" s="3"/>
      <c r="E105" s="2" t="s">
        <v>691</v>
      </c>
      <c r="F105" s="2" t="s">
        <v>692</v>
      </c>
      <c r="G105" s="2" t="s">
        <v>693</v>
      </c>
      <c r="H105" s="2" t="s">
        <v>694</v>
      </c>
      <c r="I105" s="2"/>
      <c r="J105" s="2"/>
      <c r="K105" s="2"/>
      <c r="L105" s="2"/>
      <c r="M105" s="2"/>
    </row>
    <row r="106" spans="1:13" ht="14.25" customHeight="1" x14ac:dyDescent="0.2">
      <c r="A106" s="62" t="s">
        <v>696</v>
      </c>
      <c r="B106" s="2" t="s">
        <v>54</v>
      </c>
      <c r="C106" s="84"/>
      <c r="D106" s="84"/>
      <c r="E106" s="2" t="s">
        <v>54</v>
      </c>
      <c r="F106" s="2" t="s">
        <v>54</v>
      </c>
      <c r="G106" s="2" t="s">
        <v>54</v>
      </c>
      <c r="H106" s="2" t="s">
        <v>54</v>
      </c>
      <c r="I106" s="2"/>
      <c r="J106" s="2"/>
      <c r="K106" s="2"/>
      <c r="L106" s="2"/>
      <c r="M106" s="2"/>
    </row>
    <row r="107" spans="1:13" ht="14.25" customHeight="1" x14ac:dyDescent="0.2">
      <c r="A107" s="62" t="s">
        <v>698</v>
      </c>
      <c r="B107" s="2" t="s">
        <v>697</v>
      </c>
      <c r="C107" s="3"/>
      <c r="D107" s="3"/>
      <c r="E107" s="2" t="s">
        <v>54</v>
      </c>
      <c r="F107" s="2" t="s">
        <v>54</v>
      </c>
      <c r="G107" s="2" t="s">
        <v>54</v>
      </c>
      <c r="H107" s="2" t="s">
        <v>54</v>
      </c>
      <c r="I107" s="2"/>
      <c r="J107" s="2"/>
      <c r="K107" s="2"/>
      <c r="L107" s="2"/>
      <c r="M107" s="2"/>
    </row>
    <row r="108" spans="1:13" ht="14.25" customHeight="1" x14ac:dyDescent="0.2">
      <c r="A108" s="62" t="s">
        <v>708</v>
      </c>
      <c r="B108" s="2" t="s">
        <v>699</v>
      </c>
      <c r="C108" s="3"/>
      <c r="D108" s="3"/>
      <c r="E108" s="2" t="s">
        <v>701</v>
      </c>
      <c r="F108" s="2" t="s">
        <v>703</v>
      </c>
      <c r="G108" s="2" t="s">
        <v>705</v>
      </c>
      <c r="H108" s="2" t="s">
        <v>706</v>
      </c>
      <c r="I108" s="2"/>
      <c r="J108" s="2"/>
      <c r="K108" s="2"/>
      <c r="L108" s="2"/>
      <c r="M108" s="2"/>
    </row>
    <row r="109" spans="1:13" ht="14.25" customHeight="1" x14ac:dyDescent="0.2">
      <c r="A109" s="62" t="s">
        <v>712</v>
      </c>
      <c r="B109" s="2" t="s">
        <v>709</v>
      </c>
      <c r="C109" s="3">
        <v>1</v>
      </c>
      <c r="D109" s="3">
        <v>1</v>
      </c>
      <c r="E109" s="2" t="s">
        <v>54</v>
      </c>
      <c r="F109" s="2" t="s">
        <v>710</v>
      </c>
      <c r="G109" s="2" t="s">
        <v>711</v>
      </c>
      <c r="H109" s="2" t="s">
        <v>54</v>
      </c>
      <c r="I109" s="2"/>
      <c r="J109" s="2"/>
      <c r="K109" s="2"/>
      <c r="L109" s="2"/>
      <c r="M109" s="2"/>
    </row>
    <row r="110" spans="1:13" ht="14.25" customHeight="1" x14ac:dyDescent="0.2">
      <c r="A110" s="62" t="s">
        <v>713</v>
      </c>
      <c r="B110" s="2"/>
      <c r="C110" s="3"/>
      <c r="D110" s="3"/>
      <c r="E110" s="2"/>
      <c r="F110" s="2"/>
      <c r="G110" s="2"/>
      <c r="H110" s="2"/>
      <c r="I110" s="2"/>
      <c r="J110" s="2"/>
      <c r="K110" s="2"/>
      <c r="L110" s="2"/>
      <c r="M110" s="2"/>
    </row>
    <row r="111" spans="1:13" ht="14.25" customHeight="1" x14ac:dyDescent="0.2">
      <c r="A111" s="62" t="s">
        <v>720</v>
      </c>
      <c r="B111" s="2" t="s">
        <v>714</v>
      </c>
      <c r="C111" s="84">
        <v>1</v>
      </c>
      <c r="D111" s="84">
        <v>1</v>
      </c>
      <c r="E111" s="2" t="s">
        <v>715</v>
      </c>
      <c r="F111" s="2" t="s">
        <v>717</v>
      </c>
      <c r="G111" s="2" t="s">
        <v>718</v>
      </c>
      <c r="H111" s="2" t="s">
        <v>719</v>
      </c>
      <c r="I111" s="2"/>
      <c r="J111" s="2"/>
      <c r="K111" s="2"/>
      <c r="L111" s="2"/>
      <c r="M111" s="2"/>
    </row>
    <row r="112" spans="1:13" ht="14.25" customHeight="1" x14ac:dyDescent="0.2">
      <c r="A112" s="62" t="s">
        <v>725</v>
      </c>
      <c r="B112" s="2" t="s">
        <v>54</v>
      </c>
      <c r="C112" s="3"/>
      <c r="D112" s="3"/>
      <c r="E112" s="2" t="s">
        <v>5131</v>
      </c>
      <c r="F112" s="2" t="s">
        <v>185</v>
      </c>
      <c r="G112" s="2" t="s">
        <v>5132</v>
      </c>
      <c r="H112" s="2" t="s">
        <v>5133</v>
      </c>
      <c r="I112" s="2"/>
      <c r="J112" s="2"/>
      <c r="K112" s="2"/>
      <c r="L112" s="2"/>
      <c r="M112" s="2"/>
    </row>
    <row r="113" spans="1:13" ht="14.25" customHeight="1" x14ac:dyDescent="0.2">
      <c r="A113" s="62" t="s">
        <v>734</v>
      </c>
      <c r="B113" s="2" t="s">
        <v>726</v>
      </c>
      <c r="C113" s="3"/>
      <c r="D113" s="3"/>
      <c r="E113" s="2" t="s">
        <v>728</v>
      </c>
      <c r="F113" s="2" t="s">
        <v>730</v>
      </c>
      <c r="G113" s="2" t="s">
        <v>732</v>
      </c>
      <c r="H113" s="2" t="s">
        <v>733</v>
      </c>
      <c r="I113" s="2"/>
      <c r="J113" s="2"/>
      <c r="K113" s="2"/>
      <c r="L113" s="2"/>
      <c r="M113" s="2"/>
    </row>
    <row r="114" spans="1:13" ht="14.25" customHeight="1" x14ac:dyDescent="0.2">
      <c r="A114" s="62" t="s">
        <v>735</v>
      </c>
      <c r="B114" s="2" t="s">
        <v>54</v>
      </c>
      <c r="C114" s="84">
        <v>-99</v>
      </c>
      <c r="D114" s="84">
        <v>-99</v>
      </c>
      <c r="E114" s="2" t="s">
        <v>54</v>
      </c>
      <c r="F114" s="2" t="s">
        <v>54</v>
      </c>
      <c r="G114" s="2" t="s">
        <v>54</v>
      </c>
      <c r="H114" s="2" t="s">
        <v>54</v>
      </c>
      <c r="I114" s="2"/>
      <c r="J114" s="2"/>
      <c r="K114" s="2"/>
      <c r="L114" s="2"/>
      <c r="M114" s="2"/>
    </row>
    <row r="115" spans="1:13" ht="14.25" customHeight="1" x14ac:dyDescent="0.2">
      <c r="A115" s="62" t="s">
        <v>742</v>
      </c>
      <c r="B115" s="2" t="s">
        <v>736</v>
      </c>
      <c r="C115" s="86">
        <v>10</v>
      </c>
      <c r="D115" s="86" t="s">
        <v>649</v>
      </c>
      <c r="E115" s="2" t="s">
        <v>738</v>
      </c>
      <c r="F115" s="2" t="s">
        <v>739</v>
      </c>
      <c r="G115" s="2" t="s">
        <v>740</v>
      </c>
      <c r="H115" s="2" t="s">
        <v>741</v>
      </c>
      <c r="I115" s="2"/>
      <c r="J115" s="2"/>
      <c r="K115" s="2"/>
      <c r="L115" s="2"/>
      <c r="M115" s="2"/>
    </row>
    <row r="116" spans="1:13" ht="14.25" customHeight="1" x14ac:dyDescent="0.2">
      <c r="A116" s="62" t="s">
        <v>752</v>
      </c>
      <c r="B116" s="2" t="s">
        <v>743</v>
      </c>
      <c r="C116" s="3"/>
      <c r="D116" s="3"/>
      <c r="E116" s="2" t="s">
        <v>745</v>
      </c>
      <c r="F116" s="2" t="s">
        <v>747</v>
      </c>
      <c r="G116" s="2" t="s">
        <v>749</v>
      </c>
      <c r="H116" s="2" t="s">
        <v>750</v>
      </c>
      <c r="I116" s="2"/>
      <c r="J116" s="2"/>
      <c r="K116" s="2"/>
      <c r="L116" s="2"/>
      <c r="M116" s="2"/>
    </row>
    <row r="117" spans="1:13" ht="14.25" customHeight="1" x14ac:dyDescent="0.2">
      <c r="A117" s="62" t="s">
        <v>753</v>
      </c>
      <c r="B117" s="2" t="s">
        <v>54</v>
      </c>
      <c r="C117" s="3"/>
      <c r="D117" s="3"/>
      <c r="E117" s="2" t="s">
        <v>54</v>
      </c>
      <c r="F117" s="2" t="s">
        <v>54</v>
      </c>
      <c r="G117" s="2" t="s">
        <v>54</v>
      </c>
      <c r="H117" s="2" t="s">
        <v>54</v>
      </c>
      <c r="I117" s="2"/>
      <c r="J117" s="2"/>
      <c r="K117" s="2"/>
      <c r="L117" s="2"/>
      <c r="M117" s="2"/>
    </row>
    <row r="118" spans="1:13" ht="14.25" customHeight="1" x14ac:dyDescent="0.2">
      <c r="A118" s="62" t="s">
        <v>761</v>
      </c>
      <c r="B118" s="2" t="s">
        <v>754</v>
      </c>
      <c r="C118" s="3"/>
      <c r="D118" s="3"/>
      <c r="E118" s="2" t="s">
        <v>756</v>
      </c>
      <c r="F118" s="2" t="s">
        <v>757</v>
      </c>
      <c r="G118" s="2" t="s">
        <v>758</v>
      </c>
      <c r="H118" s="2" t="s">
        <v>759</v>
      </c>
      <c r="I118" s="2"/>
      <c r="J118" s="2"/>
      <c r="K118" s="2"/>
      <c r="L118" s="2"/>
      <c r="M118" s="2"/>
    </row>
    <row r="119" spans="1:13" ht="14.25" customHeight="1" x14ac:dyDescent="0.2">
      <c r="A119" s="62" t="s">
        <v>762</v>
      </c>
      <c r="B119" s="2" t="s">
        <v>284</v>
      </c>
      <c r="C119" s="3"/>
      <c r="D119" s="3"/>
      <c r="E119" s="2" t="s">
        <v>54</v>
      </c>
      <c r="F119" s="2" t="s">
        <v>54</v>
      </c>
      <c r="G119" s="2" t="s">
        <v>54</v>
      </c>
      <c r="H119" s="2" t="s">
        <v>54</v>
      </c>
      <c r="I119" s="2"/>
      <c r="J119" s="2"/>
      <c r="K119" s="2"/>
      <c r="L119" s="2"/>
      <c r="M119" s="2"/>
    </row>
    <row r="120" spans="1:13" ht="14.25" customHeight="1" x14ac:dyDescent="0.2">
      <c r="A120" s="62" t="s">
        <v>768</v>
      </c>
      <c r="B120" s="2" t="s">
        <v>763</v>
      </c>
      <c r="C120" s="3"/>
      <c r="D120" s="3"/>
      <c r="E120" s="2" t="s">
        <v>764</v>
      </c>
      <c r="F120" s="2" t="s">
        <v>765</v>
      </c>
      <c r="G120" s="2" t="s">
        <v>766</v>
      </c>
      <c r="H120" s="2" t="s">
        <v>767</v>
      </c>
      <c r="I120" s="2"/>
      <c r="J120" s="2"/>
      <c r="K120" s="2"/>
      <c r="L120" s="2"/>
      <c r="M120" s="2"/>
    </row>
    <row r="121" spans="1:13" ht="14.25" customHeight="1" x14ac:dyDescent="0.2">
      <c r="A121" s="62" t="s">
        <v>776</v>
      </c>
      <c r="B121" s="2" t="s">
        <v>769</v>
      </c>
      <c r="C121" s="3"/>
      <c r="D121" s="3"/>
      <c r="E121" s="2" t="s">
        <v>5134</v>
      </c>
      <c r="F121" s="2" t="s">
        <v>5135</v>
      </c>
      <c r="G121" s="2" t="s">
        <v>774</v>
      </c>
      <c r="H121" s="2" t="s">
        <v>775</v>
      </c>
      <c r="I121" s="2"/>
      <c r="J121" s="2"/>
      <c r="K121" s="2"/>
      <c r="L121" s="2"/>
      <c r="M121" s="2"/>
    </row>
    <row r="122" spans="1:13" ht="14.25" customHeight="1" x14ac:dyDescent="0.2">
      <c r="A122" s="62" t="s">
        <v>780</v>
      </c>
      <c r="B122" s="2" t="s">
        <v>54</v>
      </c>
      <c r="C122" s="3"/>
      <c r="D122" s="3"/>
      <c r="E122" s="2" t="s">
        <v>777</v>
      </c>
      <c r="F122" s="2" t="s">
        <v>778</v>
      </c>
      <c r="G122" s="2" t="s">
        <v>779</v>
      </c>
      <c r="H122" s="2" t="s">
        <v>54</v>
      </c>
      <c r="I122" s="2"/>
      <c r="J122" s="2"/>
      <c r="K122" s="2"/>
      <c r="L122" s="2"/>
      <c r="M122" s="2"/>
    </row>
    <row r="123" spans="1:13" ht="14.25" customHeight="1" x14ac:dyDescent="0.2">
      <c r="A123" s="62" t="s">
        <v>788</v>
      </c>
      <c r="B123" s="2" t="s">
        <v>781</v>
      </c>
      <c r="C123" s="3"/>
      <c r="D123" s="3"/>
      <c r="E123" s="2" t="s">
        <v>513</v>
      </c>
      <c r="F123" s="2" t="s">
        <v>783</v>
      </c>
      <c r="G123" s="2" t="s">
        <v>785</v>
      </c>
      <c r="H123" s="2" t="s">
        <v>786</v>
      </c>
      <c r="I123" s="2"/>
      <c r="J123" s="2"/>
      <c r="K123" s="2"/>
      <c r="L123" s="2"/>
      <c r="M123" s="2"/>
    </row>
    <row r="124" spans="1:13" ht="14.25" customHeight="1" x14ac:dyDescent="0.2">
      <c r="A124" s="62" t="s">
        <v>793</v>
      </c>
      <c r="B124" s="2" t="s">
        <v>789</v>
      </c>
      <c r="C124" s="3"/>
      <c r="D124" s="3"/>
      <c r="E124" s="2" t="s">
        <v>54</v>
      </c>
      <c r="F124" s="2" t="s">
        <v>790</v>
      </c>
      <c r="G124" s="2" t="s">
        <v>791</v>
      </c>
      <c r="H124" s="2" t="s">
        <v>792</v>
      </c>
      <c r="I124" s="2"/>
      <c r="J124" s="2"/>
      <c r="K124" s="2"/>
      <c r="L124" s="2"/>
      <c r="M124" s="2"/>
    </row>
    <row r="125" spans="1:13" ht="14.25" customHeight="1" x14ac:dyDescent="0.2">
      <c r="A125" s="62" t="s">
        <v>800</v>
      </c>
      <c r="B125" s="2" t="s">
        <v>242</v>
      </c>
      <c r="C125" s="3"/>
      <c r="D125" s="3"/>
      <c r="E125" s="2" t="s">
        <v>794</v>
      </c>
      <c r="F125" s="2" t="s">
        <v>796</v>
      </c>
      <c r="G125" s="2" t="s">
        <v>797</v>
      </c>
      <c r="H125" s="2" t="s">
        <v>799</v>
      </c>
      <c r="I125" s="2"/>
      <c r="J125" s="2"/>
      <c r="K125" s="2"/>
      <c r="L125" s="2"/>
      <c r="M125" s="2"/>
    </row>
    <row r="126" spans="1:13" ht="14.25" customHeight="1" x14ac:dyDescent="0.2">
      <c r="A126" s="62" t="s">
        <v>805</v>
      </c>
      <c r="B126" s="2" t="s">
        <v>801</v>
      </c>
      <c r="C126" s="3"/>
      <c r="D126" s="3"/>
      <c r="E126" s="2" t="s">
        <v>803</v>
      </c>
      <c r="F126" s="2" t="s">
        <v>804</v>
      </c>
      <c r="G126" s="2" t="s">
        <v>54</v>
      </c>
      <c r="H126" s="2" t="s">
        <v>54</v>
      </c>
      <c r="I126" s="2"/>
      <c r="J126" s="2"/>
      <c r="K126" s="2"/>
      <c r="L126" s="2"/>
      <c r="M126" s="2"/>
    </row>
    <row r="127" spans="1:13" ht="14.25" customHeight="1" x14ac:dyDescent="0.2">
      <c r="A127" s="62" t="s">
        <v>813</v>
      </c>
      <c r="B127" s="2" t="s">
        <v>806</v>
      </c>
      <c r="C127" s="3"/>
      <c r="D127" s="3"/>
      <c r="E127" s="2" t="s">
        <v>807</v>
      </c>
      <c r="F127" s="2" t="s">
        <v>809</v>
      </c>
      <c r="G127" s="2" t="s">
        <v>811</v>
      </c>
      <c r="H127" s="2" t="s">
        <v>812</v>
      </c>
      <c r="I127" s="2"/>
      <c r="J127" s="2"/>
      <c r="K127" s="2"/>
      <c r="L127" s="2"/>
      <c r="M127" s="2"/>
    </row>
    <row r="128" spans="1:13" ht="14.25" customHeight="1" x14ac:dyDescent="0.2">
      <c r="A128" s="62" t="s">
        <v>822</v>
      </c>
      <c r="B128" s="2" t="s">
        <v>814</v>
      </c>
      <c r="C128" s="3"/>
      <c r="D128" s="3"/>
      <c r="E128" s="2" t="s">
        <v>816</v>
      </c>
      <c r="F128" s="2" t="s">
        <v>818</v>
      </c>
      <c r="G128" s="2" t="s">
        <v>819</v>
      </c>
      <c r="H128" s="2" t="s">
        <v>820</v>
      </c>
      <c r="I128" s="2"/>
      <c r="J128" s="2"/>
      <c r="K128" s="2"/>
      <c r="L128" s="2"/>
      <c r="M128" s="2"/>
    </row>
    <row r="129" spans="1:13" ht="14.25" customHeight="1" x14ac:dyDescent="0.2">
      <c r="A129" s="62" t="s">
        <v>831</v>
      </c>
      <c r="B129" s="2" t="s">
        <v>823</v>
      </c>
      <c r="C129" s="3"/>
      <c r="D129" s="3"/>
      <c r="E129" s="2" t="s">
        <v>825</v>
      </c>
      <c r="F129" s="2" t="s">
        <v>827</v>
      </c>
      <c r="G129" s="2" t="s">
        <v>828</v>
      </c>
      <c r="H129" s="2" t="s">
        <v>829</v>
      </c>
      <c r="I129" s="2"/>
      <c r="J129" s="2"/>
      <c r="K129" s="2"/>
      <c r="L129" s="2"/>
      <c r="M129" s="2"/>
    </row>
    <row r="130" spans="1:13" ht="14.25" customHeight="1" x14ac:dyDescent="0.2">
      <c r="A130" s="62" t="s">
        <v>840</v>
      </c>
      <c r="B130" s="2" t="s">
        <v>832</v>
      </c>
      <c r="C130" s="3"/>
      <c r="D130" s="3"/>
      <c r="E130" s="2" t="s">
        <v>834</v>
      </c>
      <c r="F130" s="2" t="s">
        <v>835</v>
      </c>
      <c r="G130" s="2" t="s">
        <v>837</v>
      </c>
      <c r="H130" s="2" t="s">
        <v>839</v>
      </c>
      <c r="I130" s="2"/>
      <c r="J130" s="2"/>
      <c r="K130" s="2"/>
      <c r="L130" s="2"/>
      <c r="M130" s="2"/>
    </row>
    <row r="131" spans="1:13" ht="14.25" customHeight="1" x14ac:dyDescent="0.2">
      <c r="A131" s="62" t="s">
        <v>847</v>
      </c>
      <c r="B131" s="2" t="s">
        <v>841</v>
      </c>
      <c r="C131" s="3"/>
      <c r="D131" s="3"/>
      <c r="E131" s="2" t="s">
        <v>5136</v>
      </c>
      <c r="F131" s="2" t="s">
        <v>5137</v>
      </c>
      <c r="G131" s="2" t="s">
        <v>5138</v>
      </c>
      <c r="H131" s="2" t="s">
        <v>5139</v>
      </c>
      <c r="I131" s="2"/>
      <c r="J131" s="2"/>
      <c r="K131" s="2"/>
      <c r="L131" s="2"/>
      <c r="M131" s="2"/>
    </row>
    <row r="132" spans="1:13" ht="14.25" customHeight="1" x14ac:dyDescent="0.2">
      <c r="A132" s="62" t="s">
        <v>853</v>
      </c>
      <c r="B132" s="2" t="s">
        <v>848</v>
      </c>
      <c r="C132" s="3"/>
      <c r="D132" s="3"/>
      <c r="E132" s="2" t="s">
        <v>850</v>
      </c>
      <c r="F132" s="2" t="s">
        <v>54</v>
      </c>
      <c r="G132" s="2" t="s">
        <v>852</v>
      </c>
      <c r="H132" s="2" t="s">
        <v>54</v>
      </c>
      <c r="I132" s="2"/>
      <c r="J132" s="2"/>
      <c r="K132" s="2"/>
      <c r="L132" s="2"/>
      <c r="M132" s="2"/>
    </row>
    <row r="133" spans="1:13" ht="14.25" customHeight="1" x14ac:dyDescent="0.2">
      <c r="A133" s="62" t="s">
        <v>856</v>
      </c>
      <c r="B133" s="2" t="s">
        <v>54</v>
      </c>
      <c r="C133" s="3"/>
      <c r="D133" s="3"/>
      <c r="E133" s="2" t="s">
        <v>5140</v>
      </c>
      <c r="F133" s="2" t="s">
        <v>5141</v>
      </c>
      <c r="G133" s="2" t="s">
        <v>54</v>
      </c>
      <c r="H133" s="2" t="s">
        <v>54</v>
      </c>
      <c r="I133" s="2"/>
      <c r="J133" s="2"/>
      <c r="K133" s="2"/>
      <c r="L133" s="2"/>
      <c r="M133" s="2"/>
    </row>
    <row r="134" spans="1:13" ht="14.25" customHeight="1" x14ac:dyDescent="0.2">
      <c r="A134" s="62" t="s">
        <v>862</v>
      </c>
      <c r="B134" s="2" t="s">
        <v>857</v>
      </c>
      <c r="C134" s="3"/>
      <c r="D134" s="3"/>
      <c r="E134" s="2" t="s">
        <v>858</v>
      </c>
      <c r="F134" s="2" t="s">
        <v>859</v>
      </c>
      <c r="G134" s="2" t="s">
        <v>860</v>
      </c>
      <c r="H134" s="2" t="s">
        <v>861</v>
      </c>
      <c r="I134" s="2"/>
      <c r="J134" s="2"/>
      <c r="K134" s="2"/>
      <c r="L134" s="2"/>
      <c r="M134" s="2"/>
    </row>
    <row r="135" spans="1:13" ht="14.25" customHeight="1" x14ac:dyDescent="0.2">
      <c r="A135" s="62" t="s">
        <v>868</v>
      </c>
      <c r="B135" s="2" t="s">
        <v>863</v>
      </c>
      <c r="C135" s="3"/>
      <c r="D135" s="3"/>
      <c r="E135" s="2" t="s">
        <v>864</v>
      </c>
      <c r="F135" s="2" t="s">
        <v>865</v>
      </c>
      <c r="G135" s="2" t="s">
        <v>866</v>
      </c>
      <c r="H135" s="2" t="s">
        <v>867</v>
      </c>
      <c r="I135" s="2"/>
      <c r="J135" s="2"/>
      <c r="K135" s="2"/>
      <c r="L135" s="2"/>
      <c r="M135" s="2"/>
    </row>
    <row r="136" spans="1:13" ht="14.25" customHeight="1" x14ac:dyDescent="0.2">
      <c r="A136" s="62" t="s">
        <v>874</v>
      </c>
      <c r="B136" s="2" t="s">
        <v>869</v>
      </c>
      <c r="C136" s="3">
        <v>10</v>
      </c>
      <c r="D136" s="3">
        <v>10</v>
      </c>
      <c r="E136" s="2" t="s">
        <v>870</v>
      </c>
      <c r="F136" s="2" t="s">
        <v>871</v>
      </c>
      <c r="G136" s="2" t="s">
        <v>872</v>
      </c>
      <c r="H136" s="2" t="s">
        <v>873</v>
      </c>
      <c r="I136" s="2"/>
      <c r="J136" s="2"/>
      <c r="K136" s="2"/>
      <c r="L136" s="2"/>
      <c r="M136" s="2"/>
    </row>
    <row r="137" spans="1:13" ht="14.25" customHeight="1" x14ac:dyDescent="0.2">
      <c r="A137" s="62" t="s">
        <v>879</v>
      </c>
      <c r="B137" s="2" t="s">
        <v>875</v>
      </c>
      <c r="C137" s="3"/>
      <c r="D137" s="3"/>
      <c r="E137" s="2" t="s">
        <v>585</v>
      </c>
      <c r="F137" s="2" t="s">
        <v>876</v>
      </c>
      <c r="G137" s="2" t="s">
        <v>877</v>
      </c>
      <c r="H137" s="2" t="s">
        <v>878</v>
      </c>
      <c r="I137" s="2"/>
      <c r="J137" s="2"/>
      <c r="K137" s="2"/>
      <c r="L137" s="2"/>
      <c r="M137" s="2"/>
    </row>
    <row r="138" spans="1:13" ht="14.25" customHeight="1" x14ac:dyDescent="0.2">
      <c r="A138" s="62" t="s">
        <v>889</v>
      </c>
      <c r="B138" s="2" t="s">
        <v>880</v>
      </c>
      <c r="C138" s="3"/>
      <c r="D138" s="3"/>
      <c r="E138" s="2" t="s">
        <v>882</v>
      </c>
      <c r="F138" s="2" t="s">
        <v>884</v>
      </c>
      <c r="G138" s="2" t="s">
        <v>886</v>
      </c>
      <c r="H138" s="2" t="s">
        <v>888</v>
      </c>
      <c r="I138" s="2"/>
      <c r="J138" s="2"/>
      <c r="K138" s="2"/>
      <c r="L138" s="2"/>
      <c r="M138" s="2"/>
    </row>
    <row r="139" spans="1:13" ht="14.25" customHeight="1" x14ac:dyDescent="0.2">
      <c r="A139" s="62" t="s">
        <v>892</v>
      </c>
      <c r="B139" s="2" t="s">
        <v>185</v>
      </c>
      <c r="C139" s="3"/>
      <c r="D139" s="3"/>
      <c r="E139" s="2" t="s">
        <v>284</v>
      </c>
      <c r="F139" s="2" t="s">
        <v>54</v>
      </c>
      <c r="G139" s="2" t="s">
        <v>890</v>
      </c>
      <c r="H139" s="2" t="s">
        <v>891</v>
      </c>
      <c r="I139" s="2"/>
      <c r="J139" s="2"/>
      <c r="K139" s="2"/>
      <c r="L139" s="2"/>
      <c r="M139" s="2"/>
    </row>
    <row r="140" spans="1:13" ht="14.25" customHeight="1" x14ac:dyDescent="0.2">
      <c r="A140" s="62" t="s">
        <v>893</v>
      </c>
      <c r="B140" s="2"/>
      <c r="C140" s="3"/>
      <c r="D140" s="3"/>
      <c r="E140" s="2"/>
      <c r="F140" s="2"/>
      <c r="G140" s="2"/>
      <c r="H140" s="2"/>
      <c r="I140" s="2"/>
      <c r="J140" s="2"/>
      <c r="K140" s="2"/>
      <c r="L140" s="2"/>
      <c r="M140" s="2"/>
    </row>
    <row r="141" spans="1:13" ht="14.25" customHeight="1" x14ac:dyDescent="0.2">
      <c r="A141" s="62" t="s">
        <v>903</v>
      </c>
      <c r="B141" s="2" t="s">
        <v>894</v>
      </c>
      <c r="C141" s="3"/>
      <c r="D141" s="3"/>
      <c r="E141" s="2" t="s">
        <v>896</v>
      </c>
      <c r="F141" s="2" t="s">
        <v>898</v>
      </c>
      <c r="G141" s="2" t="s">
        <v>899</v>
      </c>
      <c r="H141" s="2" t="s">
        <v>901</v>
      </c>
      <c r="I141" s="2"/>
      <c r="J141" s="2"/>
      <c r="K141" s="2"/>
      <c r="L141" s="2"/>
      <c r="M141" s="2"/>
    </row>
    <row r="142" spans="1:13" ht="14.25" customHeight="1" x14ac:dyDescent="0.2">
      <c r="A142" s="62" t="s">
        <v>911</v>
      </c>
      <c r="B142" s="2" t="s">
        <v>904</v>
      </c>
      <c r="C142" s="84">
        <v>1</v>
      </c>
      <c r="D142" s="84">
        <v>1</v>
      </c>
      <c r="E142" s="2" t="s">
        <v>905</v>
      </c>
      <c r="F142" s="2" t="s">
        <v>907</v>
      </c>
      <c r="G142" s="2" t="s">
        <v>909</v>
      </c>
      <c r="H142" s="2" t="s">
        <v>910</v>
      </c>
      <c r="I142" s="2"/>
      <c r="J142" s="2"/>
      <c r="K142" s="2"/>
      <c r="L142" s="2"/>
      <c r="M142" s="2"/>
    </row>
    <row r="143" spans="1:13" ht="14.25" customHeight="1" x14ac:dyDescent="0.2">
      <c r="A143" s="62" t="s">
        <v>912</v>
      </c>
      <c r="B143" s="2" t="s">
        <v>54</v>
      </c>
      <c r="C143" s="3">
        <v>-99</v>
      </c>
      <c r="D143" s="3">
        <v>-99</v>
      </c>
      <c r="E143" s="2" t="s">
        <v>54</v>
      </c>
      <c r="F143" s="2" t="s">
        <v>54</v>
      </c>
      <c r="G143" s="2" t="s">
        <v>54</v>
      </c>
      <c r="H143" s="2" t="s">
        <v>54</v>
      </c>
      <c r="I143" s="2"/>
      <c r="J143" s="2"/>
      <c r="K143" s="2"/>
      <c r="L143" s="2"/>
      <c r="M143" s="2"/>
    </row>
    <row r="144" spans="1:13" ht="14.25" customHeight="1" x14ac:dyDescent="0.2">
      <c r="A144" s="62" t="s">
        <v>919</v>
      </c>
      <c r="B144" s="2" t="s">
        <v>913</v>
      </c>
      <c r="C144" s="3"/>
      <c r="D144" s="3"/>
      <c r="E144" s="2" t="s">
        <v>5142</v>
      </c>
      <c r="F144" s="2" t="s">
        <v>5143</v>
      </c>
      <c r="G144" s="2" t="s">
        <v>5144</v>
      </c>
      <c r="H144" s="2" t="s">
        <v>5145</v>
      </c>
      <c r="I144" s="2"/>
      <c r="J144" s="2"/>
      <c r="K144" s="2"/>
      <c r="L144" s="2"/>
      <c r="M144" s="2"/>
    </row>
    <row r="145" spans="1:17" ht="14.25" customHeight="1" x14ac:dyDescent="0.2">
      <c r="A145" s="62" t="s">
        <v>926</v>
      </c>
      <c r="B145" s="2" t="s">
        <v>920</v>
      </c>
      <c r="C145" s="86">
        <v>1</v>
      </c>
      <c r="D145" s="86" t="s">
        <v>921</v>
      </c>
      <c r="E145" s="2" t="s">
        <v>922</v>
      </c>
      <c r="F145" s="2" t="s">
        <v>923</v>
      </c>
      <c r="G145" s="2" t="s">
        <v>924</v>
      </c>
      <c r="H145" s="2" t="s">
        <v>925</v>
      </c>
      <c r="I145" s="2"/>
      <c r="J145" s="2"/>
      <c r="K145" s="2"/>
      <c r="L145" s="2"/>
      <c r="M145" s="2"/>
    </row>
    <row r="146" spans="1:17" ht="14.25" customHeight="1" x14ac:dyDescent="0.2">
      <c r="A146" s="62" t="s">
        <v>927</v>
      </c>
      <c r="B146" s="2" t="s">
        <v>54</v>
      </c>
      <c r="C146" s="3">
        <v>-99</v>
      </c>
      <c r="D146" s="3">
        <v>-99</v>
      </c>
      <c r="E146" s="2" t="s">
        <v>54</v>
      </c>
      <c r="F146" s="2" t="s">
        <v>54</v>
      </c>
      <c r="G146" s="2" t="s">
        <v>54</v>
      </c>
      <c r="H146" s="2" t="s">
        <v>54</v>
      </c>
      <c r="I146" s="2"/>
      <c r="J146" s="2"/>
      <c r="K146" s="2"/>
      <c r="L146" s="2"/>
      <c r="M146" s="2"/>
    </row>
    <row r="147" spans="1:17" ht="14.25" customHeight="1" x14ac:dyDescent="0.2">
      <c r="A147" s="62" t="s">
        <v>935</v>
      </c>
      <c r="B147" s="2" t="s">
        <v>928</v>
      </c>
      <c r="C147" s="3"/>
      <c r="D147" s="3"/>
      <c r="E147" s="2" t="s">
        <v>929</v>
      </c>
      <c r="F147" s="2" t="s">
        <v>242</v>
      </c>
      <c r="G147" s="2" t="s">
        <v>931</v>
      </c>
      <c r="H147" s="2" t="s">
        <v>932</v>
      </c>
      <c r="I147" s="2"/>
      <c r="J147" s="2"/>
      <c r="K147" s="2"/>
      <c r="L147" s="2"/>
      <c r="M147" s="2"/>
      <c r="P147" s="18" t="s">
        <v>933</v>
      </c>
      <c r="Q147" s="18" t="s">
        <v>934</v>
      </c>
    </row>
    <row r="148" spans="1:17" ht="14.25" customHeight="1" x14ac:dyDescent="0.2">
      <c r="A148" s="62" t="s">
        <v>945</v>
      </c>
      <c r="B148" s="2" t="s">
        <v>936</v>
      </c>
      <c r="C148" s="3"/>
      <c r="D148" s="3"/>
      <c r="E148" s="2" t="s">
        <v>937</v>
      </c>
      <c r="F148" s="2" t="s">
        <v>939</v>
      </c>
      <c r="G148" s="2" t="s">
        <v>941</v>
      </c>
      <c r="H148" s="2" t="s">
        <v>943</v>
      </c>
      <c r="I148" s="2"/>
      <c r="J148" s="2"/>
      <c r="K148" s="2"/>
      <c r="L148" s="2"/>
      <c r="M148" s="2"/>
    </row>
    <row r="149" spans="1:17" ht="14.25" customHeight="1" x14ac:dyDescent="0.2">
      <c r="A149" s="62" t="s">
        <v>951</v>
      </c>
      <c r="B149" s="2" t="s">
        <v>946</v>
      </c>
      <c r="C149" s="3"/>
      <c r="D149" s="3"/>
      <c r="E149" s="2" t="s">
        <v>948</v>
      </c>
      <c r="F149" s="2" t="s">
        <v>54</v>
      </c>
      <c r="G149" s="2" t="s">
        <v>950</v>
      </c>
      <c r="H149" s="2" t="s">
        <v>54</v>
      </c>
      <c r="I149" s="2"/>
      <c r="J149" s="2"/>
      <c r="K149" s="2"/>
      <c r="L149" s="2"/>
      <c r="M149" s="2"/>
    </row>
    <row r="150" spans="1:17" ht="14.25" customHeight="1" x14ac:dyDescent="0.2">
      <c r="A150" s="62" t="s">
        <v>958</v>
      </c>
      <c r="B150" s="2" t="s">
        <v>952</v>
      </c>
      <c r="C150" s="38" t="s">
        <v>953</v>
      </c>
      <c r="D150" s="86" t="s">
        <v>125</v>
      </c>
      <c r="E150" s="2" t="s">
        <v>954</v>
      </c>
      <c r="F150" s="2" t="s">
        <v>955</v>
      </c>
      <c r="G150" s="2" t="s">
        <v>956</v>
      </c>
      <c r="H150" s="2" t="s">
        <v>957</v>
      </c>
      <c r="I150" s="2"/>
      <c r="J150" s="2"/>
      <c r="K150" s="2"/>
      <c r="L150" s="2"/>
      <c r="M150" s="2"/>
    </row>
    <row r="151" spans="1:17" ht="14.25" customHeight="1" x14ac:dyDescent="0.2">
      <c r="A151" s="62" t="s">
        <v>963</v>
      </c>
      <c r="B151" s="2" t="s">
        <v>959</v>
      </c>
      <c r="C151" s="86">
        <v>7</v>
      </c>
      <c r="D151" s="86"/>
      <c r="E151" s="2" t="s">
        <v>960</v>
      </c>
      <c r="F151" s="2" t="s">
        <v>623</v>
      </c>
      <c r="G151" s="2" t="s">
        <v>961</v>
      </c>
      <c r="H151" s="2" t="s">
        <v>962</v>
      </c>
      <c r="I151" s="2"/>
      <c r="J151" s="2"/>
      <c r="K151" s="2"/>
      <c r="L151" s="2"/>
      <c r="M151" s="2"/>
    </row>
    <row r="152" spans="1:17" ht="14.25" customHeight="1" x14ac:dyDescent="0.2">
      <c r="A152" s="62" t="s">
        <v>970</v>
      </c>
      <c r="B152" s="2" t="s">
        <v>964</v>
      </c>
      <c r="C152" s="3"/>
      <c r="D152" s="3"/>
      <c r="E152" s="2" t="s">
        <v>5146</v>
      </c>
      <c r="F152" s="2" t="s">
        <v>5147</v>
      </c>
      <c r="G152" s="2" t="s">
        <v>967</v>
      </c>
      <c r="H152" s="2" t="s">
        <v>5148</v>
      </c>
      <c r="I152" s="2"/>
      <c r="J152" s="2"/>
      <c r="K152" s="2"/>
      <c r="L152" s="2"/>
      <c r="M152" s="2"/>
    </row>
    <row r="153" spans="1:17" ht="14.25" customHeight="1" x14ac:dyDescent="0.2">
      <c r="A153" s="62" t="s">
        <v>973</v>
      </c>
      <c r="B153" s="2" t="s">
        <v>971</v>
      </c>
      <c r="C153" s="3"/>
      <c r="D153" s="3"/>
      <c r="E153" s="2" t="s">
        <v>972</v>
      </c>
      <c r="F153" s="2" t="s">
        <v>54</v>
      </c>
      <c r="G153" s="2" t="s">
        <v>54</v>
      </c>
      <c r="H153" s="2" t="s">
        <v>54</v>
      </c>
      <c r="I153" s="2"/>
      <c r="J153" s="2"/>
      <c r="K153" s="2"/>
      <c r="L153" s="2"/>
      <c r="M153" s="2"/>
    </row>
    <row r="154" spans="1:17" ht="14.25" customHeight="1" x14ac:dyDescent="0.2">
      <c r="A154" s="62" t="s">
        <v>978</v>
      </c>
      <c r="B154" s="2" t="s">
        <v>974</v>
      </c>
      <c r="C154" s="84">
        <v>6</v>
      </c>
      <c r="D154" s="84">
        <v>6</v>
      </c>
      <c r="E154" s="2" t="s">
        <v>975</v>
      </c>
      <c r="F154" s="2" t="s">
        <v>976</v>
      </c>
      <c r="G154" s="2" t="s">
        <v>977</v>
      </c>
      <c r="H154" s="2" t="s">
        <v>54</v>
      </c>
      <c r="I154" s="2"/>
      <c r="J154" s="2"/>
      <c r="K154" s="2"/>
      <c r="L154" s="2"/>
      <c r="M154" s="2"/>
    </row>
    <row r="155" spans="1:17" ht="14.25" customHeight="1" x14ac:dyDescent="0.2">
      <c r="A155" s="62" t="s">
        <v>987</v>
      </c>
      <c r="B155" s="2" t="s">
        <v>979</v>
      </c>
      <c r="C155" s="3"/>
      <c r="D155" s="3"/>
      <c r="E155" s="2" t="s">
        <v>981</v>
      </c>
      <c r="F155" s="2" t="s">
        <v>982</v>
      </c>
      <c r="G155" s="2" t="s">
        <v>984</v>
      </c>
      <c r="H155" s="2" t="s">
        <v>985</v>
      </c>
      <c r="I155" s="2"/>
      <c r="J155" s="2"/>
      <c r="K155" s="2"/>
      <c r="L155" s="2"/>
      <c r="M155" s="2"/>
    </row>
    <row r="156" spans="1:17" ht="14.25" customHeight="1" x14ac:dyDescent="0.2">
      <c r="A156" s="62" t="s">
        <v>993</v>
      </c>
      <c r="B156" s="2" t="s">
        <v>988</v>
      </c>
      <c r="C156" s="3"/>
      <c r="D156" s="3"/>
      <c r="E156" s="2" t="s">
        <v>989</v>
      </c>
      <c r="F156" s="2" t="s">
        <v>990</v>
      </c>
      <c r="G156" s="2" t="s">
        <v>991</v>
      </c>
      <c r="H156" s="2" t="s">
        <v>992</v>
      </c>
      <c r="I156" s="2"/>
      <c r="J156" s="2"/>
      <c r="K156" s="2"/>
      <c r="L156" s="2"/>
      <c r="M156" s="2"/>
    </row>
    <row r="157" spans="1:17" ht="14.25" customHeight="1" x14ac:dyDescent="0.2">
      <c r="A157" s="62" t="s">
        <v>999</v>
      </c>
      <c r="B157" s="2" t="s">
        <v>994</v>
      </c>
      <c r="C157" s="86">
        <v>7</v>
      </c>
      <c r="D157" s="86" t="s">
        <v>125</v>
      </c>
      <c r="E157" s="2" t="s">
        <v>995</v>
      </c>
      <c r="F157" s="2" t="s">
        <v>996</v>
      </c>
      <c r="G157" s="2" t="s">
        <v>997</v>
      </c>
      <c r="H157" s="2" t="s">
        <v>998</v>
      </c>
      <c r="I157" s="2"/>
      <c r="J157" s="2"/>
      <c r="K157" s="2"/>
      <c r="L157" s="2"/>
      <c r="M157" s="2"/>
    </row>
    <row r="158" spans="1:17" ht="14.25" customHeight="1" x14ac:dyDescent="0.2">
      <c r="A158" s="62" t="s">
        <v>1005</v>
      </c>
      <c r="B158" s="2" t="s">
        <v>54</v>
      </c>
      <c r="C158" s="3"/>
      <c r="D158" s="3"/>
      <c r="E158" s="2" t="s">
        <v>1000</v>
      </c>
      <c r="F158" s="2" t="s">
        <v>1002</v>
      </c>
      <c r="G158" s="2" t="s">
        <v>1003</v>
      </c>
      <c r="H158" s="2" t="s">
        <v>1004</v>
      </c>
      <c r="I158" s="2"/>
      <c r="J158" s="2"/>
      <c r="K158" s="2"/>
      <c r="L158" s="2"/>
      <c r="M158" s="2"/>
    </row>
    <row r="159" spans="1:17" ht="14.25" customHeight="1" x14ac:dyDescent="0.2">
      <c r="A159" s="62" t="s">
        <v>1010</v>
      </c>
      <c r="B159" s="2" t="s">
        <v>54</v>
      </c>
      <c r="C159" s="3"/>
      <c r="D159" s="3"/>
      <c r="E159" s="2" t="s">
        <v>1006</v>
      </c>
      <c r="F159" s="2" t="s">
        <v>54</v>
      </c>
      <c r="G159" s="2" t="s">
        <v>1008</v>
      </c>
      <c r="H159" s="2" t="s">
        <v>1009</v>
      </c>
      <c r="I159" s="2"/>
      <c r="J159" s="2"/>
      <c r="K159" s="2"/>
      <c r="L159" s="2"/>
      <c r="M159" s="2"/>
    </row>
    <row r="160" spans="1:17" ht="14.25" customHeight="1" x14ac:dyDescent="0.2">
      <c r="A160" s="62" t="s">
        <v>1015</v>
      </c>
      <c r="B160" s="2" t="s">
        <v>1011</v>
      </c>
      <c r="C160" s="3"/>
      <c r="D160" s="3"/>
      <c r="E160" s="2" t="s">
        <v>1012</v>
      </c>
      <c r="F160" s="2" t="s">
        <v>242</v>
      </c>
      <c r="G160" s="2" t="s">
        <v>1013</v>
      </c>
      <c r="H160" s="2" t="s">
        <v>1014</v>
      </c>
      <c r="I160" s="2"/>
      <c r="J160" s="2"/>
      <c r="K160" s="2"/>
      <c r="L160" s="2"/>
      <c r="M160" s="2"/>
    </row>
    <row r="161" spans="1:13" ht="14.25" customHeight="1" x14ac:dyDescent="0.2">
      <c r="A161" s="62" t="s">
        <v>1022</v>
      </c>
      <c r="B161" s="2" t="s">
        <v>1016</v>
      </c>
      <c r="C161" s="86" t="s">
        <v>173</v>
      </c>
      <c r="D161" s="86" t="s">
        <v>633</v>
      </c>
      <c r="E161" s="2" t="s">
        <v>1017</v>
      </c>
      <c r="F161" s="2" t="s">
        <v>1019</v>
      </c>
      <c r="G161" s="2" t="s">
        <v>1020</v>
      </c>
      <c r="H161" s="2" t="s">
        <v>1021</v>
      </c>
      <c r="I161" s="2"/>
      <c r="J161" s="2"/>
      <c r="K161" s="2"/>
      <c r="L161" s="2"/>
      <c r="M161" s="2"/>
    </row>
    <row r="162" spans="1:13" ht="14.25" customHeight="1" x14ac:dyDescent="0.2">
      <c r="A162" s="62" t="s">
        <v>1028</v>
      </c>
      <c r="B162" s="2" t="s">
        <v>622</v>
      </c>
      <c r="C162" s="3"/>
      <c r="D162" s="3"/>
      <c r="E162" s="2" t="s">
        <v>1023</v>
      </c>
      <c r="F162" s="2" t="s">
        <v>242</v>
      </c>
      <c r="G162" s="2" t="s">
        <v>1025</v>
      </c>
      <c r="H162" s="2" t="s">
        <v>1027</v>
      </c>
      <c r="I162" s="2"/>
      <c r="J162" s="2"/>
      <c r="K162" s="2"/>
      <c r="L162" s="2"/>
      <c r="M162" s="2"/>
    </row>
    <row r="163" spans="1:13" ht="14.25" customHeight="1" x14ac:dyDescent="0.2">
      <c r="A163" s="62" t="s">
        <v>1034</v>
      </c>
      <c r="B163" s="2" t="s">
        <v>1029</v>
      </c>
      <c r="C163" s="3"/>
      <c r="D163" s="3"/>
      <c r="E163" s="2" t="s">
        <v>1030</v>
      </c>
      <c r="F163" s="2" t="s">
        <v>1031</v>
      </c>
      <c r="G163" s="2" t="s">
        <v>1032</v>
      </c>
      <c r="H163" s="2" t="s">
        <v>1033</v>
      </c>
      <c r="I163" s="2"/>
      <c r="J163" s="2"/>
      <c r="K163" s="2"/>
      <c r="L163" s="2"/>
      <c r="M163" s="2"/>
    </row>
    <row r="164" spans="1:13" ht="14.25" customHeight="1" x14ac:dyDescent="0.2">
      <c r="A164" s="62" t="s">
        <v>1041</v>
      </c>
      <c r="B164" s="2" t="s">
        <v>1035</v>
      </c>
      <c r="C164" s="3"/>
      <c r="D164" s="3"/>
      <c r="E164" s="2" t="s">
        <v>1036</v>
      </c>
      <c r="F164" s="2" t="s">
        <v>1037</v>
      </c>
      <c r="G164" s="2" t="s">
        <v>1038</v>
      </c>
      <c r="H164" s="2" t="s">
        <v>1039</v>
      </c>
      <c r="I164" s="2"/>
      <c r="J164" s="2"/>
      <c r="K164" s="2"/>
      <c r="L164" s="2"/>
      <c r="M164" s="2"/>
    </row>
    <row r="165" spans="1:13" ht="14.25" customHeight="1" x14ac:dyDescent="0.2">
      <c r="A165" s="62" t="s">
        <v>1048</v>
      </c>
      <c r="B165" s="2" t="s">
        <v>1042</v>
      </c>
      <c r="C165" s="3"/>
      <c r="D165" s="3"/>
      <c r="E165" s="2" t="s">
        <v>1043</v>
      </c>
      <c r="F165" s="2" t="s">
        <v>1044</v>
      </c>
      <c r="G165" s="2" t="s">
        <v>1045</v>
      </c>
      <c r="H165" s="2" t="s">
        <v>1046</v>
      </c>
      <c r="I165" s="2"/>
      <c r="J165" s="2"/>
      <c r="K165" s="2"/>
      <c r="L165" s="2"/>
      <c r="M165" s="2"/>
    </row>
    <row r="166" spans="1:13" ht="14.25" customHeight="1" x14ac:dyDescent="0.2">
      <c r="A166" s="62" t="s">
        <v>1056</v>
      </c>
      <c r="B166" s="2" t="s">
        <v>1049</v>
      </c>
      <c r="C166" s="3"/>
      <c r="D166" s="3"/>
      <c r="E166" s="2" t="s">
        <v>1051</v>
      </c>
      <c r="F166" s="2" t="s">
        <v>1052</v>
      </c>
      <c r="G166" s="2" t="s">
        <v>1054</v>
      </c>
      <c r="H166" s="2" t="s">
        <v>1055</v>
      </c>
      <c r="I166" s="2"/>
      <c r="J166" s="2"/>
      <c r="K166" s="2"/>
      <c r="L166" s="2"/>
      <c r="M166" s="2"/>
    </row>
    <row r="167" spans="1:13" ht="14.25" customHeight="1" x14ac:dyDescent="0.2">
      <c r="A167" s="62" t="s">
        <v>1062</v>
      </c>
      <c r="B167" s="2" t="s">
        <v>1057</v>
      </c>
      <c r="C167" s="87" t="s">
        <v>101</v>
      </c>
      <c r="D167" s="87" t="s">
        <v>887</v>
      </c>
      <c r="E167" s="2" t="s">
        <v>1058</v>
      </c>
      <c r="F167" s="2" t="s">
        <v>54</v>
      </c>
      <c r="G167" s="2" t="s">
        <v>1060</v>
      </c>
      <c r="H167" s="2" t="s">
        <v>1061</v>
      </c>
      <c r="I167" s="2"/>
      <c r="J167" s="2"/>
      <c r="K167" s="2"/>
      <c r="L167" s="2"/>
      <c r="M167" s="2"/>
    </row>
    <row r="168" spans="1:13" ht="14.25" customHeight="1" x14ac:dyDescent="0.2">
      <c r="A168" s="62" t="s">
        <v>1067</v>
      </c>
      <c r="B168" s="2" t="s">
        <v>1063</v>
      </c>
      <c r="C168" s="3"/>
      <c r="D168" s="3"/>
      <c r="E168" s="2" t="s">
        <v>1065</v>
      </c>
      <c r="F168" s="2" t="s">
        <v>54</v>
      </c>
      <c r="G168" s="2" t="s">
        <v>1066</v>
      </c>
      <c r="H168" s="2" t="s">
        <v>54</v>
      </c>
      <c r="I168" s="2"/>
      <c r="J168" s="2"/>
      <c r="K168" s="2"/>
      <c r="L168" s="2"/>
      <c r="M168" s="2"/>
    </row>
    <row r="169" spans="1:13" ht="14.25" customHeight="1" x14ac:dyDescent="0.2">
      <c r="A169" s="62" t="s">
        <v>1073</v>
      </c>
      <c r="B169" s="2" t="s">
        <v>1068</v>
      </c>
      <c r="C169" s="3"/>
      <c r="D169" s="3"/>
      <c r="E169" s="2" t="s">
        <v>1069</v>
      </c>
      <c r="F169" s="2" t="s">
        <v>1070</v>
      </c>
      <c r="G169" s="2" t="s">
        <v>1071</v>
      </c>
      <c r="H169" s="2" t="s">
        <v>1072</v>
      </c>
      <c r="I169" s="2"/>
      <c r="J169" s="2"/>
      <c r="K169" s="2"/>
      <c r="L169" s="2"/>
      <c r="M169" s="2"/>
    </row>
    <row r="170" spans="1:13" ht="14.25" customHeight="1" x14ac:dyDescent="0.2">
      <c r="A170" s="62" t="s">
        <v>1081</v>
      </c>
      <c r="B170" s="2" t="s">
        <v>1074</v>
      </c>
      <c r="C170" s="3"/>
      <c r="D170" s="3"/>
      <c r="E170" s="2" t="s">
        <v>1076</v>
      </c>
      <c r="F170" s="2" t="s">
        <v>1078</v>
      </c>
      <c r="G170" s="2" t="s">
        <v>1079</v>
      </c>
      <c r="H170" s="2" t="s">
        <v>1080</v>
      </c>
      <c r="I170" s="2"/>
      <c r="J170" s="2"/>
      <c r="K170" s="2"/>
      <c r="L170" s="2"/>
      <c r="M170" s="2"/>
    </row>
    <row r="171" spans="1:13" ht="14.25" customHeight="1" x14ac:dyDescent="0.2">
      <c r="A171" s="62" t="s">
        <v>1089</v>
      </c>
      <c r="B171" s="2" t="s">
        <v>1082</v>
      </c>
      <c r="C171" s="3"/>
      <c r="D171" s="3"/>
      <c r="E171" s="2" t="s">
        <v>1083</v>
      </c>
      <c r="F171" s="2" t="s">
        <v>1085</v>
      </c>
      <c r="G171" s="2" t="s">
        <v>1086</v>
      </c>
      <c r="H171" s="2" t="s">
        <v>1088</v>
      </c>
      <c r="I171" s="2"/>
      <c r="J171" s="2"/>
      <c r="K171" s="2"/>
      <c r="L171" s="2"/>
      <c r="M171" s="2"/>
    </row>
    <row r="172" spans="1:13" ht="14.25" customHeight="1" x14ac:dyDescent="0.2">
      <c r="A172" s="62" t="s">
        <v>1096</v>
      </c>
      <c r="B172" s="2" t="s">
        <v>1090</v>
      </c>
      <c r="C172" s="3"/>
      <c r="D172" s="3"/>
      <c r="E172" s="2" t="s">
        <v>1092</v>
      </c>
      <c r="F172" s="2" t="s">
        <v>1094</v>
      </c>
      <c r="G172" s="2" t="s">
        <v>1095</v>
      </c>
      <c r="H172" s="2" t="s">
        <v>513</v>
      </c>
      <c r="I172" s="2"/>
      <c r="J172" s="2"/>
      <c r="K172" s="2"/>
      <c r="L172" s="2"/>
      <c r="M172" s="2"/>
    </row>
    <row r="173" spans="1:13" ht="14.25" customHeight="1" x14ac:dyDescent="0.2">
      <c r="A173" s="62" t="s">
        <v>1097</v>
      </c>
      <c r="B173" s="2" t="s">
        <v>123</v>
      </c>
      <c r="C173" s="3"/>
      <c r="D173" s="3"/>
      <c r="E173" s="2" t="s">
        <v>54</v>
      </c>
      <c r="F173" s="2" t="s">
        <v>54</v>
      </c>
      <c r="G173" s="2" t="s">
        <v>54</v>
      </c>
      <c r="H173" s="2" t="s">
        <v>54</v>
      </c>
      <c r="I173" s="2"/>
      <c r="J173" s="2"/>
      <c r="K173" s="2"/>
      <c r="L173" s="2"/>
      <c r="M173" s="2"/>
    </row>
    <row r="174" spans="1:13" ht="14.25" customHeight="1" x14ac:dyDescent="0.2">
      <c r="A174" s="62" t="s">
        <v>1098</v>
      </c>
      <c r="B174" s="2" t="s">
        <v>54</v>
      </c>
      <c r="C174" s="3"/>
      <c r="D174" s="3"/>
      <c r="E174" s="2" t="s">
        <v>54</v>
      </c>
      <c r="F174" s="2" t="s">
        <v>54</v>
      </c>
      <c r="G174" s="2" t="s">
        <v>54</v>
      </c>
      <c r="H174" s="2" t="s">
        <v>54</v>
      </c>
      <c r="I174" s="2"/>
      <c r="J174" s="2"/>
      <c r="K174" s="2"/>
      <c r="L174" s="2"/>
      <c r="M174" s="2"/>
    </row>
    <row r="175" spans="1:13" ht="14.25" customHeight="1" x14ac:dyDescent="0.2">
      <c r="A175" s="62" t="s">
        <v>1099</v>
      </c>
      <c r="B175" s="2" t="s">
        <v>54</v>
      </c>
      <c r="C175" s="3"/>
      <c r="D175" s="3"/>
      <c r="E175" s="2" t="s">
        <v>54</v>
      </c>
      <c r="F175" s="2" t="s">
        <v>54</v>
      </c>
      <c r="G175" s="2" t="s">
        <v>54</v>
      </c>
      <c r="H175" s="2" t="s">
        <v>54</v>
      </c>
      <c r="I175" s="2"/>
      <c r="J175" s="2"/>
      <c r="K175" s="2"/>
      <c r="L175" s="2"/>
      <c r="M175" s="2"/>
    </row>
    <row r="176" spans="1:13" ht="14.25" customHeight="1" x14ac:dyDescent="0.2">
      <c r="A176" s="62" t="s">
        <v>1107</v>
      </c>
      <c r="B176" s="2" t="s">
        <v>1100</v>
      </c>
      <c r="C176" s="3"/>
      <c r="D176" s="3"/>
      <c r="E176" s="2" t="s">
        <v>1101</v>
      </c>
      <c r="F176" s="2" t="s">
        <v>1102</v>
      </c>
      <c r="G176" s="2" t="s">
        <v>1104</v>
      </c>
      <c r="H176" s="2" t="s">
        <v>1106</v>
      </c>
      <c r="I176" s="2"/>
      <c r="J176" s="2"/>
      <c r="K176" s="2"/>
      <c r="L176" s="2"/>
      <c r="M176" s="2"/>
    </row>
    <row r="177" spans="1:13" ht="14.25" customHeight="1" x14ac:dyDescent="0.2">
      <c r="A177" s="62" t="s">
        <v>1108</v>
      </c>
      <c r="B177" s="2" t="s">
        <v>54</v>
      </c>
      <c r="C177" s="3"/>
      <c r="D177" s="3"/>
      <c r="E177" s="2" t="s">
        <v>54</v>
      </c>
      <c r="F177" s="2" t="s">
        <v>54</v>
      </c>
      <c r="G177" s="2" t="s">
        <v>54</v>
      </c>
      <c r="H177" s="2" t="s">
        <v>54</v>
      </c>
      <c r="I177" s="2"/>
      <c r="J177" s="2"/>
      <c r="K177" s="2"/>
      <c r="L177" s="2"/>
      <c r="M177" s="2"/>
    </row>
    <row r="178" spans="1:13" ht="14.25" customHeight="1" x14ac:dyDescent="0.2">
      <c r="A178" s="62" t="s">
        <v>1114</v>
      </c>
      <c r="B178" s="2" t="s">
        <v>1109</v>
      </c>
      <c r="C178" s="3"/>
      <c r="D178" s="3"/>
      <c r="E178" s="2" t="s">
        <v>1111</v>
      </c>
      <c r="F178" s="2" t="s">
        <v>54</v>
      </c>
      <c r="G178" s="2" t="s">
        <v>1112</v>
      </c>
      <c r="H178" s="2" t="s">
        <v>1113</v>
      </c>
      <c r="I178" s="2"/>
      <c r="J178" s="2"/>
      <c r="K178" s="2"/>
      <c r="L178" s="2"/>
      <c r="M178" s="2"/>
    </row>
    <row r="179" spans="1:13" ht="14.25" customHeight="1" x14ac:dyDescent="0.2">
      <c r="A179" s="62" t="s">
        <v>1118</v>
      </c>
      <c r="B179" s="2" t="s">
        <v>1115</v>
      </c>
      <c r="C179" s="3"/>
      <c r="D179" s="3"/>
      <c r="E179" s="2" t="s">
        <v>1116</v>
      </c>
      <c r="F179" s="2" t="s">
        <v>54</v>
      </c>
      <c r="G179" s="2" t="s">
        <v>54</v>
      </c>
      <c r="H179" s="2" t="s">
        <v>54</v>
      </c>
      <c r="I179" s="2"/>
      <c r="J179" s="2"/>
      <c r="K179" s="2"/>
      <c r="L179" s="2"/>
      <c r="M179" s="2"/>
    </row>
    <row r="180" spans="1:13" ht="14.25" customHeight="1" x14ac:dyDescent="0.2">
      <c r="A180" s="62" t="s">
        <v>1119</v>
      </c>
      <c r="B180" s="2" t="s">
        <v>54</v>
      </c>
      <c r="C180" s="3"/>
      <c r="D180" s="3"/>
      <c r="E180" s="2" t="s">
        <v>54</v>
      </c>
      <c r="F180" s="2" t="s">
        <v>54</v>
      </c>
      <c r="G180" s="2" t="s">
        <v>54</v>
      </c>
      <c r="H180" s="2" t="s">
        <v>54</v>
      </c>
      <c r="I180" s="2"/>
      <c r="J180" s="2"/>
      <c r="K180" s="2"/>
      <c r="L180" s="2"/>
      <c r="M180" s="2"/>
    </row>
    <row r="181" spans="1:13" ht="14.25" customHeight="1" x14ac:dyDescent="0.2">
      <c r="A181" s="62" t="s">
        <v>1125</v>
      </c>
      <c r="B181" s="2" t="s">
        <v>1120</v>
      </c>
      <c r="C181" s="3"/>
      <c r="D181" s="3"/>
      <c r="E181" s="2" t="s">
        <v>1121</v>
      </c>
      <c r="F181" s="2" t="s">
        <v>1122</v>
      </c>
      <c r="G181" s="2" t="s">
        <v>1123</v>
      </c>
      <c r="H181" s="2" t="s">
        <v>1124</v>
      </c>
      <c r="I181" s="2"/>
      <c r="J181" s="2"/>
      <c r="K181" s="2"/>
      <c r="L181" s="2"/>
      <c r="M181" s="2"/>
    </row>
    <row r="182" spans="1:13" ht="14.25" customHeight="1" x14ac:dyDescent="0.2">
      <c r="A182" s="62" t="s">
        <v>1129</v>
      </c>
      <c r="B182" s="2" t="s">
        <v>185</v>
      </c>
      <c r="C182" s="3"/>
      <c r="D182" s="3"/>
      <c r="E182" s="2" t="s">
        <v>284</v>
      </c>
      <c r="F182" s="2" t="s">
        <v>185</v>
      </c>
      <c r="G182" s="2" t="s">
        <v>1126</v>
      </c>
      <c r="H182" s="2" t="s">
        <v>1128</v>
      </c>
      <c r="I182" s="2"/>
      <c r="J182" s="2"/>
      <c r="K182" s="2"/>
      <c r="L182" s="2"/>
      <c r="M182" s="2"/>
    </row>
    <row r="183" spans="1:13" ht="14.25" customHeight="1" x14ac:dyDescent="0.2">
      <c r="A183" s="62" t="s">
        <v>1135</v>
      </c>
      <c r="B183" s="2" t="s">
        <v>313</v>
      </c>
      <c r="C183" s="3"/>
      <c r="D183" s="3"/>
      <c r="E183" s="2" t="s">
        <v>1130</v>
      </c>
      <c r="F183" s="2" t="s">
        <v>1131</v>
      </c>
      <c r="G183" s="2" t="s">
        <v>1133</v>
      </c>
      <c r="H183" s="2" t="s">
        <v>1134</v>
      </c>
      <c r="I183" s="2"/>
      <c r="J183" s="2"/>
      <c r="K183" s="2"/>
      <c r="L183" s="2"/>
      <c r="M183" s="2"/>
    </row>
    <row r="184" spans="1:13" ht="14.25" customHeight="1" x14ac:dyDescent="0.2">
      <c r="A184" s="62" t="s">
        <v>1148</v>
      </c>
      <c r="B184" s="2" t="s">
        <v>1136</v>
      </c>
      <c r="C184" s="40" t="s">
        <v>1138</v>
      </c>
      <c r="D184" s="88" t="s">
        <v>1139</v>
      </c>
      <c r="E184" s="2" t="s">
        <v>1140</v>
      </c>
      <c r="F184" s="2" t="s">
        <v>1142</v>
      </c>
      <c r="G184" s="2" t="s">
        <v>1144</v>
      </c>
      <c r="H184" s="2" t="s">
        <v>1146</v>
      </c>
      <c r="I184" s="2"/>
      <c r="J184" s="2"/>
      <c r="K184" s="2"/>
      <c r="L184" s="2"/>
      <c r="M184" s="2"/>
    </row>
    <row r="185" spans="1:13" ht="14.25" customHeight="1" x14ac:dyDescent="0.2">
      <c r="A185" s="62" t="s">
        <v>1149</v>
      </c>
      <c r="B185" s="2" t="s">
        <v>54</v>
      </c>
      <c r="C185" s="3"/>
      <c r="D185" s="3"/>
      <c r="E185" s="2" t="s">
        <v>54</v>
      </c>
      <c r="F185" s="2" t="s">
        <v>54</v>
      </c>
      <c r="G185" s="2" t="s">
        <v>54</v>
      </c>
      <c r="H185" s="2" t="s">
        <v>54</v>
      </c>
      <c r="I185" s="2"/>
      <c r="J185" s="2"/>
      <c r="K185" s="2"/>
      <c r="L185" s="2"/>
      <c r="M185" s="2"/>
    </row>
    <row r="186" spans="1:13" ht="14.25" customHeight="1" x14ac:dyDescent="0.2">
      <c r="A186" s="62" t="s">
        <v>1153</v>
      </c>
      <c r="B186" s="2" t="s">
        <v>1150</v>
      </c>
      <c r="C186" s="3"/>
      <c r="D186" s="3"/>
      <c r="E186" s="2" t="s">
        <v>1151</v>
      </c>
      <c r="F186" s="2" t="s">
        <v>54</v>
      </c>
      <c r="G186" s="2" t="s">
        <v>1152</v>
      </c>
      <c r="H186" s="2" t="s">
        <v>54</v>
      </c>
      <c r="I186" s="2"/>
      <c r="J186" s="2"/>
      <c r="K186" s="2"/>
      <c r="L186" s="2"/>
      <c r="M186" s="2"/>
    </row>
    <row r="187" spans="1:13" ht="14.25" customHeight="1" x14ac:dyDescent="0.2">
      <c r="A187" s="62" t="s">
        <v>1162</v>
      </c>
      <c r="B187" s="2" t="s">
        <v>1154</v>
      </c>
      <c r="C187" s="3"/>
      <c r="D187" s="3"/>
      <c r="E187" s="2" t="s">
        <v>1156</v>
      </c>
      <c r="F187" s="2" t="s">
        <v>1157</v>
      </c>
      <c r="G187" s="2" t="s">
        <v>1159</v>
      </c>
      <c r="H187" s="2" t="s">
        <v>1161</v>
      </c>
      <c r="I187" s="2"/>
      <c r="J187" s="2"/>
      <c r="K187" s="2"/>
      <c r="L187" s="2"/>
      <c r="M187" s="2"/>
    </row>
    <row r="188" spans="1:13" ht="14.25" customHeight="1" x14ac:dyDescent="0.2">
      <c r="A188" s="62" t="s">
        <v>1163</v>
      </c>
      <c r="B188" s="2"/>
      <c r="C188" s="3"/>
      <c r="D188" s="3"/>
      <c r="E188" s="2"/>
      <c r="F188" s="2"/>
      <c r="G188" s="2"/>
      <c r="H188" s="2"/>
      <c r="I188" s="2"/>
      <c r="J188" s="2"/>
      <c r="K188" s="2"/>
      <c r="L188" s="2"/>
      <c r="M188" s="2"/>
    </row>
    <row r="189" spans="1:13" ht="14.25" customHeight="1" x14ac:dyDescent="0.2">
      <c r="A189" s="62" t="s">
        <v>1166</v>
      </c>
      <c r="B189" s="2" t="s">
        <v>1164</v>
      </c>
      <c r="C189" s="84">
        <v>4</v>
      </c>
      <c r="D189" s="84" t="s">
        <v>101</v>
      </c>
      <c r="E189" s="2" t="s">
        <v>1165</v>
      </c>
      <c r="F189" s="2" t="s">
        <v>54</v>
      </c>
      <c r="G189" s="2" t="s">
        <v>54</v>
      </c>
      <c r="H189" s="2" t="s">
        <v>54</v>
      </c>
      <c r="I189" s="2"/>
      <c r="J189" s="2"/>
      <c r="K189" s="2"/>
      <c r="L189" s="2"/>
      <c r="M189" s="2"/>
    </row>
    <row r="190" spans="1:13" ht="14.25" customHeight="1" x14ac:dyDescent="0.2">
      <c r="A190" s="62" t="s">
        <v>1176</v>
      </c>
      <c r="B190" s="2" t="s">
        <v>1167</v>
      </c>
      <c r="C190" s="3"/>
      <c r="D190" s="3"/>
      <c r="E190" s="2" t="s">
        <v>1169</v>
      </c>
      <c r="F190" s="2" t="s">
        <v>1171</v>
      </c>
      <c r="G190" s="2" t="s">
        <v>1173</v>
      </c>
      <c r="H190" s="2" t="s">
        <v>1174</v>
      </c>
      <c r="I190" s="2"/>
      <c r="J190" s="2"/>
      <c r="K190" s="2"/>
      <c r="L190" s="2"/>
      <c r="M190" s="2"/>
    </row>
    <row r="191" spans="1:13" ht="14.25" customHeight="1" x14ac:dyDescent="0.2">
      <c r="A191" s="62" t="s">
        <v>1181</v>
      </c>
      <c r="B191" s="2" t="s">
        <v>1177</v>
      </c>
      <c r="C191" s="3"/>
      <c r="D191" s="3"/>
      <c r="E191" s="2" t="s">
        <v>1178</v>
      </c>
      <c r="F191" s="2" t="s">
        <v>1179</v>
      </c>
      <c r="G191" s="2" t="s">
        <v>54</v>
      </c>
      <c r="H191" s="2" t="s">
        <v>1180</v>
      </c>
      <c r="I191" s="2"/>
      <c r="J191" s="2"/>
      <c r="K191" s="2"/>
      <c r="L191" s="2"/>
      <c r="M191" s="2"/>
    </row>
    <row r="192" spans="1:13" ht="14.25" customHeight="1" x14ac:dyDescent="0.2">
      <c r="A192" s="62" t="s">
        <v>1182</v>
      </c>
      <c r="B192" s="2" t="s">
        <v>54</v>
      </c>
      <c r="C192" s="3"/>
      <c r="D192" s="3"/>
      <c r="E192" s="2" t="s">
        <v>54</v>
      </c>
      <c r="F192" s="2" t="s">
        <v>54</v>
      </c>
      <c r="G192" s="2" t="s">
        <v>54</v>
      </c>
      <c r="H192" s="2" t="s">
        <v>54</v>
      </c>
      <c r="I192" s="2"/>
      <c r="J192" s="2"/>
      <c r="K192" s="2"/>
      <c r="L192" s="2"/>
      <c r="M192" s="2"/>
    </row>
    <row r="193" spans="1:13" ht="14.25" customHeight="1" x14ac:dyDescent="0.2">
      <c r="A193" s="62" t="s">
        <v>1183</v>
      </c>
      <c r="B193" s="2" t="s">
        <v>54</v>
      </c>
      <c r="C193" s="3">
        <v>-99</v>
      </c>
      <c r="D193" s="3"/>
      <c r="E193" s="2" t="s">
        <v>54</v>
      </c>
      <c r="F193" s="2" t="s">
        <v>54</v>
      </c>
      <c r="G193" s="2" t="s">
        <v>54</v>
      </c>
      <c r="H193" s="2" t="s">
        <v>54</v>
      </c>
      <c r="I193" s="2"/>
      <c r="J193" s="2"/>
      <c r="K193" s="2"/>
      <c r="L193" s="2"/>
      <c r="M193" s="2"/>
    </row>
    <row r="194" spans="1:13" ht="14.25" customHeight="1" x14ac:dyDescent="0.2">
      <c r="A194" s="62" t="s">
        <v>1190</v>
      </c>
      <c r="B194" s="2" t="s">
        <v>1184</v>
      </c>
      <c r="C194" s="3"/>
      <c r="D194" s="3"/>
      <c r="E194" s="2" t="s">
        <v>1185</v>
      </c>
      <c r="F194" s="2" t="s">
        <v>1187</v>
      </c>
      <c r="G194" s="2" t="s">
        <v>1188</v>
      </c>
      <c r="H194" s="2" t="s">
        <v>1189</v>
      </c>
      <c r="I194" s="2"/>
      <c r="J194" s="2"/>
      <c r="K194" s="2"/>
      <c r="L194" s="2"/>
      <c r="M194" s="2"/>
    </row>
    <row r="195" spans="1:13" ht="14.25" customHeight="1" x14ac:dyDescent="0.2">
      <c r="A195" s="62" t="s">
        <v>1191</v>
      </c>
      <c r="B195" s="2" t="s">
        <v>54</v>
      </c>
      <c r="C195" s="3"/>
      <c r="D195" s="3"/>
      <c r="E195" s="2" t="s">
        <v>54</v>
      </c>
      <c r="F195" s="2" t="s">
        <v>54</v>
      </c>
      <c r="G195" s="2" t="s">
        <v>54</v>
      </c>
      <c r="H195" s="2" t="s">
        <v>54</v>
      </c>
      <c r="I195" s="2"/>
      <c r="J195" s="2"/>
      <c r="K195" s="2"/>
      <c r="L195" s="2"/>
      <c r="M195" s="2"/>
    </row>
    <row r="196" spans="1:13" ht="14.25" customHeight="1" x14ac:dyDescent="0.2">
      <c r="A196" s="62" t="s">
        <v>1198</v>
      </c>
      <c r="B196" s="2" t="s">
        <v>54</v>
      </c>
      <c r="C196" s="3"/>
      <c r="D196" s="3"/>
      <c r="E196" s="2" t="s">
        <v>1192</v>
      </c>
      <c r="F196" s="2" t="s">
        <v>1194</v>
      </c>
      <c r="G196" s="2" t="s">
        <v>1195</v>
      </c>
      <c r="H196" s="2" t="s">
        <v>1196</v>
      </c>
      <c r="I196" s="2"/>
      <c r="J196" s="2"/>
      <c r="K196" s="2"/>
      <c r="L196" s="2"/>
      <c r="M196" s="2"/>
    </row>
    <row r="197" spans="1:13" ht="14.25" customHeight="1" x14ac:dyDescent="0.2">
      <c r="A197" s="62" t="s">
        <v>1201</v>
      </c>
      <c r="B197" s="2" t="s">
        <v>1199</v>
      </c>
      <c r="C197" s="3"/>
      <c r="D197" s="3"/>
      <c r="E197" s="2" t="s">
        <v>54</v>
      </c>
      <c r="F197" s="2" t="s">
        <v>1200</v>
      </c>
      <c r="G197" s="2" t="s">
        <v>54</v>
      </c>
      <c r="H197" s="2" t="s">
        <v>54</v>
      </c>
      <c r="I197" s="2"/>
      <c r="J197" s="2"/>
      <c r="K197" s="2"/>
      <c r="L197" s="2"/>
      <c r="M197" s="2"/>
    </row>
    <row r="198" spans="1:13" ht="14.25" customHeight="1" x14ac:dyDescent="0.2">
      <c r="A198" s="62" t="s">
        <v>1209</v>
      </c>
      <c r="B198" s="2" t="s">
        <v>1202</v>
      </c>
      <c r="C198" s="3"/>
      <c r="D198" s="3"/>
      <c r="E198" s="2" t="s">
        <v>1204</v>
      </c>
      <c r="F198" s="2" t="s">
        <v>1206</v>
      </c>
      <c r="G198" s="2" t="s">
        <v>1207</v>
      </c>
      <c r="H198" s="2" t="s">
        <v>1208</v>
      </c>
      <c r="I198" s="2"/>
      <c r="J198" s="2"/>
      <c r="K198" s="2"/>
      <c r="L198" s="2"/>
      <c r="M198" s="2"/>
    </row>
    <row r="199" spans="1:13" ht="14.25" customHeight="1" x14ac:dyDescent="0.2">
      <c r="A199" s="62" t="s">
        <v>1214</v>
      </c>
      <c r="B199" s="2" t="s">
        <v>1210</v>
      </c>
      <c r="C199" s="3"/>
      <c r="D199" s="3"/>
      <c r="E199" s="2" t="s">
        <v>1211</v>
      </c>
      <c r="F199" s="2" t="s">
        <v>54</v>
      </c>
      <c r="G199" s="2" t="s">
        <v>54</v>
      </c>
      <c r="H199" s="2" t="s">
        <v>1213</v>
      </c>
      <c r="I199" s="2"/>
      <c r="J199" s="2"/>
      <c r="K199" s="2"/>
      <c r="L199" s="2"/>
      <c r="M199" s="2"/>
    </row>
    <row r="200" spans="1:13" ht="14.25" customHeight="1" x14ac:dyDescent="0.2">
      <c r="A200" s="62" t="s">
        <v>1215</v>
      </c>
      <c r="B200" s="2" t="s">
        <v>54</v>
      </c>
      <c r="C200" s="3"/>
      <c r="D200" s="3"/>
      <c r="E200" s="2" t="s">
        <v>54</v>
      </c>
      <c r="F200" s="2" t="s">
        <v>54</v>
      </c>
      <c r="G200" s="2" t="s">
        <v>54</v>
      </c>
      <c r="H200" s="2" t="s">
        <v>54</v>
      </c>
      <c r="I200" s="2"/>
      <c r="J200" s="2"/>
      <c r="K200" s="2"/>
      <c r="L200" s="2"/>
      <c r="M200" s="2"/>
    </row>
    <row r="201" spans="1:13" ht="14.25" customHeight="1" x14ac:dyDescent="0.2">
      <c r="A201" s="62" t="s">
        <v>1220</v>
      </c>
      <c r="B201" s="2" t="s">
        <v>54</v>
      </c>
      <c r="C201" s="3"/>
      <c r="D201" s="3"/>
      <c r="E201" s="2" t="s">
        <v>5149</v>
      </c>
      <c r="F201" s="2" t="s">
        <v>54</v>
      </c>
      <c r="G201" s="2" t="s">
        <v>1218</v>
      </c>
      <c r="H201" s="2" t="s">
        <v>5150</v>
      </c>
      <c r="I201" s="2"/>
      <c r="J201" s="2"/>
      <c r="K201" s="2"/>
      <c r="L201" s="2"/>
      <c r="M201" s="2"/>
    </row>
    <row r="202" spans="1:13" ht="14.25" customHeight="1" x14ac:dyDescent="0.2">
      <c r="A202" s="62" t="s">
        <v>1227</v>
      </c>
      <c r="B202" s="2" t="s">
        <v>1221</v>
      </c>
      <c r="C202" s="3"/>
      <c r="D202" s="3"/>
      <c r="E202" s="2" t="s">
        <v>1223</v>
      </c>
      <c r="F202" s="2" t="s">
        <v>1224</v>
      </c>
      <c r="G202" s="2" t="s">
        <v>1225</v>
      </c>
      <c r="H202" s="2" t="s">
        <v>1226</v>
      </c>
      <c r="I202" s="2"/>
      <c r="J202" s="2"/>
      <c r="K202" s="2"/>
      <c r="L202" s="2"/>
      <c r="M202" s="2"/>
    </row>
    <row r="203" spans="1:13" ht="14.25" customHeight="1" x14ac:dyDescent="0.2">
      <c r="A203" s="62" t="s">
        <v>1236</v>
      </c>
      <c r="B203" s="2" t="s">
        <v>1228</v>
      </c>
      <c r="C203" s="3"/>
      <c r="D203" s="3"/>
      <c r="E203" s="2" t="s">
        <v>1230</v>
      </c>
      <c r="F203" s="2" t="s">
        <v>1232</v>
      </c>
      <c r="G203" s="2" t="s">
        <v>1234</v>
      </c>
      <c r="H203" s="2" t="s">
        <v>1235</v>
      </c>
      <c r="I203" s="2"/>
      <c r="J203" s="2"/>
      <c r="K203" s="2"/>
      <c r="L203" s="2"/>
      <c r="M203" s="2"/>
    </row>
    <row r="204" spans="1:13" ht="14.25" customHeight="1" x14ac:dyDescent="0.2">
      <c r="A204" s="62" t="s">
        <v>1244</v>
      </c>
      <c r="B204" s="2" t="s">
        <v>1237</v>
      </c>
      <c r="C204" s="3"/>
      <c r="D204" s="3"/>
      <c r="E204" s="2" t="s">
        <v>1239</v>
      </c>
      <c r="F204" s="2" t="s">
        <v>1241</v>
      </c>
      <c r="G204" s="2" t="s">
        <v>1242</v>
      </c>
      <c r="H204" s="2" t="s">
        <v>1243</v>
      </c>
      <c r="I204" s="2"/>
      <c r="J204" s="2"/>
      <c r="K204" s="2"/>
      <c r="L204" s="2"/>
      <c r="M204" s="2"/>
    </row>
    <row r="205" spans="1:13" ht="14.25" customHeight="1" x14ac:dyDescent="0.2">
      <c r="A205" s="62" t="s">
        <v>1252</v>
      </c>
      <c r="B205" s="2" t="s">
        <v>1245</v>
      </c>
      <c r="C205" s="3"/>
      <c r="D205" s="3"/>
      <c r="E205" s="2" t="s">
        <v>1247</v>
      </c>
      <c r="F205" s="2" t="s">
        <v>1249</v>
      </c>
      <c r="G205" s="2" t="s">
        <v>1250</v>
      </c>
      <c r="H205" s="2" t="s">
        <v>1251</v>
      </c>
      <c r="I205" s="2"/>
      <c r="J205" s="2"/>
      <c r="K205" s="2"/>
      <c r="L205" s="2"/>
      <c r="M205" s="2"/>
    </row>
    <row r="206" spans="1:13" ht="14.25" customHeight="1" x14ac:dyDescent="0.2">
      <c r="A206" s="62" t="s">
        <v>1255</v>
      </c>
      <c r="B206" s="2" t="s">
        <v>54</v>
      </c>
      <c r="C206" s="3"/>
      <c r="D206" s="3"/>
      <c r="E206" s="2" t="s">
        <v>1253</v>
      </c>
      <c r="F206" s="2" t="s">
        <v>242</v>
      </c>
      <c r="G206" s="2" t="s">
        <v>1254</v>
      </c>
      <c r="H206" s="2" t="s">
        <v>71</v>
      </c>
      <c r="I206" s="2"/>
      <c r="J206" s="2"/>
      <c r="K206" s="2"/>
      <c r="L206" s="2"/>
      <c r="M206" s="2"/>
    </row>
    <row r="207" spans="1:13" ht="14.25" customHeight="1" x14ac:dyDescent="0.2">
      <c r="A207" s="62" t="s">
        <v>1260</v>
      </c>
      <c r="B207" s="2" t="s">
        <v>1256</v>
      </c>
      <c r="C207" s="3"/>
      <c r="D207" s="3"/>
      <c r="E207" s="2" t="s">
        <v>1257</v>
      </c>
      <c r="F207" s="2" t="s">
        <v>803</v>
      </c>
      <c r="G207" s="2" t="s">
        <v>54</v>
      </c>
      <c r="H207" s="2" t="s">
        <v>1259</v>
      </c>
      <c r="I207" s="2"/>
      <c r="J207" s="2"/>
      <c r="K207" s="2"/>
      <c r="L207" s="2"/>
      <c r="M207" s="2"/>
    </row>
    <row r="208" spans="1:13" ht="14.25" customHeight="1" x14ac:dyDescent="0.2">
      <c r="A208" s="62" t="s">
        <v>1264</v>
      </c>
      <c r="B208" s="2" t="s">
        <v>1261</v>
      </c>
      <c r="C208" s="3"/>
      <c r="D208" s="3"/>
      <c r="E208" s="2" t="s">
        <v>1262</v>
      </c>
      <c r="F208" s="2" t="s">
        <v>54</v>
      </c>
      <c r="G208" s="2" t="s">
        <v>1263</v>
      </c>
      <c r="H208" s="2" t="s">
        <v>585</v>
      </c>
      <c r="I208" s="2"/>
      <c r="J208" s="2"/>
      <c r="K208" s="2"/>
      <c r="L208" s="2"/>
      <c r="M208" s="2"/>
    </row>
    <row r="209" spans="1:13" ht="14.25" customHeight="1" x14ac:dyDescent="0.2">
      <c r="A209" s="62" t="s">
        <v>1273</v>
      </c>
      <c r="B209" s="2" t="s">
        <v>1265</v>
      </c>
      <c r="C209" s="86" t="s">
        <v>1266</v>
      </c>
      <c r="D209" s="86" t="s">
        <v>1160</v>
      </c>
      <c r="E209" s="2" t="s">
        <v>1267</v>
      </c>
      <c r="F209" s="2" t="s">
        <v>1269</v>
      </c>
      <c r="G209" s="2" t="s">
        <v>1270</v>
      </c>
      <c r="H209" s="2" t="s">
        <v>1271</v>
      </c>
      <c r="I209" s="2"/>
      <c r="J209" s="2"/>
      <c r="K209" s="2"/>
      <c r="L209" s="2"/>
      <c r="M209" s="2"/>
    </row>
    <row r="210" spans="1:13" ht="14.25" customHeight="1" x14ac:dyDescent="0.2">
      <c r="A210" s="62" t="s">
        <v>1280</v>
      </c>
      <c r="B210" s="2" t="s">
        <v>1274</v>
      </c>
      <c r="C210" s="3"/>
      <c r="D210" s="3"/>
      <c r="E210" s="2" t="s">
        <v>1275</v>
      </c>
      <c r="F210" s="2" t="s">
        <v>1276</v>
      </c>
      <c r="G210" s="2" t="s">
        <v>1277</v>
      </c>
      <c r="H210" s="2" t="s">
        <v>1278</v>
      </c>
      <c r="I210" s="2"/>
      <c r="J210" s="2"/>
      <c r="K210" s="2"/>
      <c r="L210" s="2"/>
      <c r="M210" s="2"/>
    </row>
    <row r="211" spans="1:13" ht="14.25" customHeight="1" x14ac:dyDescent="0.2">
      <c r="A211" s="62" t="s">
        <v>1289</v>
      </c>
      <c r="B211" s="2" t="s">
        <v>1281</v>
      </c>
      <c r="C211" s="3"/>
      <c r="D211" s="3"/>
      <c r="E211" s="2" t="s">
        <v>1283</v>
      </c>
      <c r="F211" s="2" t="s">
        <v>1284</v>
      </c>
      <c r="G211" s="2" t="s">
        <v>1286</v>
      </c>
      <c r="H211" s="2" t="s">
        <v>1287</v>
      </c>
      <c r="I211" s="2"/>
      <c r="J211" s="2"/>
      <c r="K211" s="2"/>
      <c r="L211" s="2"/>
      <c r="M211" s="2"/>
    </row>
    <row r="212" spans="1:13" ht="14.25" customHeight="1" x14ac:dyDescent="0.2">
      <c r="A212" s="62" t="s">
        <v>1298</v>
      </c>
      <c r="B212" s="2" t="s">
        <v>1290</v>
      </c>
      <c r="C212" s="3"/>
      <c r="D212" s="3"/>
      <c r="E212" s="2" t="s">
        <v>1292</v>
      </c>
      <c r="F212" s="2" t="s">
        <v>1293</v>
      </c>
      <c r="G212" s="2" t="s">
        <v>1295</v>
      </c>
      <c r="H212" s="2" t="s">
        <v>1296</v>
      </c>
      <c r="I212" s="2"/>
      <c r="J212" s="2"/>
      <c r="K212" s="2"/>
      <c r="L212" s="2"/>
      <c r="M212" s="2"/>
    </row>
    <row r="213" spans="1:13" ht="14.25" customHeight="1" x14ac:dyDescent="0.2">
      <c r="A213" s="62" t="s">
        <v>1301</v>
      </c>
      <c r="B213" s="2" t="s">
        <v>1299</v>
      </c>
      <c r="C213" s="3"/>
      <c r="D213" s="3"/>
      <c r="E213" s="2" t="s">
        <v>1300</v>
      </c>
      <c r="F213" s="2" t="s">
        <v>546</v>
      </c>
      <c r="G213" s="2" t="s">
        <v>546</v>
      </c>
      <c r="H213" s="2" t="s">
        <v>1300</v>
      </c>
      <c r="I213" s="2"/>
      <c r="J213" s="2"/>
      <c r="K213" s="2"/>
      <c r="L213" s="2"/>
      <c r="M213" s="2"/>
    </row>
    <row r="214" spans="1:13" ht="14.25" customHeight="1" x14ac:dyDescent="0.2">
      <c r="A214" s="62" t="s">
        <v>1308</v>
      </c>
      <c r="B214" s="2" t="s">
        <v>1302</v>
      </c>
      <c r="C214" s="3"/>
      <c r="D214" s="3"/>
      <c r="E214" s="2" t="s">
        <v>1303</v>
      </c>
      <c r="F214" s="2" t="s">
        <v>1305</v>
      </c>
      <c r="G214" s="2" t="s">
        <v>1306</v>
      </c>
      <c r="H214" s="2" t="s">
        <v>1307</v>
      </c>
      <c r="I214" s="2"/>
      <c r="J214" s="2"/>
      <c r="K214" s="2"/>
      <c r="L214" s="2"/>
      <c r="M214" s="2"/>
    </row>
    <row r="215" spans="1:13" ht="14.25" customHeight="1" x14ac:dyDescent="0.2">
      <c r="A215" s="62" t="s">
        <v>1312</v>
      </c>
      <c r="B215" s="2" t="s">
        <v>1309</v>
      </c>
      <c r="C215" s="3"/>
      <c r="D215" s="3"/>
      <c r="E215" s="2" t="s">
        <v>1310</v>
      </c>
      <c r="F215" s="2" t="s">
        <v>1311</v>
      </c>
      <c r="G215" s="2" t="s">
        <v>54</v>
      </c>
      <c r="H215" s="2" t="s">
        <v>54</v>
      </c>
      <c r="I215" s="2"/>
      <c r="J215" s="2"/>
      <c r="K215" s="2"/>
      <c r="L215" s="2"/>
      <c r="M215" s="2"/>
    </row>
    <row r="216" spans="1:13" ht="14.25" customHeight="1" x14ac:dyDescent="0.2">
      <c r="A216" s="62" t="s">
        <v>1317</v>
      </c>
      <c r="B216" s="2" t="s">
        <v>1313</v>
      </c>
      <c r="C216" s="3"/>
      <c r="D216" s="3"/>
      <c r="E216" s="2" t="s">
        <v>54</v>
      </c>
      <c r="F216" s="2" t="s">
        <v>1314</v>
      </c>
      <c r="G216" s="2" t="s">
        <v>5151</v>
      </c>
      <c r="H216" s="2" t="s">
        <v>5152</v>
      </c>
      <c r="I216" s="2"/>
      <c r="J216" s="2"/>
      <c r="K216" s="2"/>
      <c r="L216" s="2"/>
      <c r="M216" s="2"/>
    </row>
    <row r="217" spans="1:13" ht="14.25" customHeight="1" x14ac:dyDescent="0.2">
      <c r="A217" s="62" t="s">
        <v>1325</v>
      </c>
      <c r="B217" s="2" t="s">
        <v>1318</v>
      </c>
      <c r="C217" s="3"/>
      <c r="D217" s="3"/>
      <c r="E217" s="2" t="s">
        <v>1320</v>
      </c>
      <c r="F217" s="2" t="s">
        <v>1321</v>
      </c>
      <c r="G217" s="2" t="s">
        <v>1322</v>
      </c>
      <c r="H217" s="2" t="s">
        <v>1324</v>
      </c>
      <c r="I217" s="2"/>
      <c r="J217" s="2"/>
      <c r="K217" s="2"/>
      <c r="L217" s="2"/>
      <c r="M217" s="2"/>
    </row>
    <row r="218" spans="1:13" ht="14.25" customHeight="1" x14ac:dyDescent="0.2">
      <c r="A218" s="62" t="s">
        <v>1333</v>
      </c>
      <c r="B218" s="2" t="s">
        <v>1326</v>
      </c>
      <c r="C218" s="3"/>
      <c r="D218" s="3"/>
      <c r="E218" s="2" t="s">
        <v>1328</v>
      </c>
      <c r="F218" s="2" t="s">
        <v>1330</v>
      </c>
      <c r="G218" s="2" t="s">
        <v>1331</v>
      </c>
      <c r="H218" s="2" t="s">
        <v>1332</v>
      </c>
      <c r="I218" s="2"/>
      <c r="J218" s="2"/>
      <c r="K218" s="2"/>
      <c r="L218" s="2"/>
      <c r="M218" s="2"/>
    </row>
    <row r="219" spans="1:13" ht="14.25" customHeight="1" x14ac:dyDescent="0.2">
      <c r="A219" s="62" t="s">
        <v>1337</v>
      </c>
      <c r="B219" s="2" t="s">
        <v>1120</v>
      </c>
      <c r="C219" s="3"/>
      <c r="D219" s="3"/>
      <c r="E219" s="2" t="s">
        <v>1334</v>
      </c>
      <c r="F219" s="2" t="s">
        <v>1335</v>
      </c>
      <c r="G219" s="2" t="s">
        <v>54</v>
      </c>
      <c r="H219" s="2" t="s">
        <v>1336</v>
      </c>
      <c r="I219" s="2"/>
      <c r="J219" s="2"/>
      <c r="K219" s="2"/>
      <c r="L219" s="2"/>
      <c r="M219" s="2"/>
    </row>
    <row r="220" spans="1:13" ht="14.25" customHeight="1" x14ac:dyDescent="0.2">
      <c r="A220" s="62" t="s">
        <v>1343</v>
      </c>
      <c r="B220" s="2" t="s">
        <v>1338</v>
      </c>
      <c r="C220" s="3"/>
      <c r="D220" s="3"/>
      <c r="E220" s="2" t="s">
        <v>1339</v>
      </c>
      <c r="F220" s="2" t="s">
        <v>1340</v>
      </c>
      <c r="G220" s="2" t="s">
        <v>1341</v>
      </c>
      <c r="H220" s="2" t="s">
        <v>54</v>
      </c>
      <c r="I220" s="2"/>
      <c r="J220" s="2"/>
      <c r="K220" s="2"/>
      <c r="L220" s="2"/>
      <c r="M220" s="2"/>
    </row>
    <row r="221" spans="1:13" ht="14.25" customHeight="1" x14ac:dyDescent="0.2">
      <c r="A221" s="62" t="s">
        <v>1349</v>
      </c>
      <c r="B221" s="2" t="s">
        <v>1344</v>
      </c>
      <c r="C221" s="3"/>
      <c r="D221" s="3"/>
      <c r="E221" s="2" t="s">
        <v>1345</v>
      </c>
      <c r="F221" s="2" t="s">
        <v>1346</v>
      </c>
      <c r="G221" s="2" t="s">
        <v>1347</v>
      </c>
      <c r="H221" s="2" t="s">
        <v>1348</v>
      </c>
      <c r="I221" s="2"/>
      <c r="J221" s="2"/>
      <c r="K221" s="2"/>
      <c r="L221" s="2"/>
      <c r="M221" s="2"/>
    </row>
    <row r="222" spans="1:13" ht="14.25" customHeight="1" x14ac:dyDescent="0.2">
      <c r="A222" s="62" t="s">
        <v>1358</v>
      </c>
      <c r="B222" s="2" t="s">
        <v>1350</v>
      </c>
      <c r="C222" s="3"/>
      <c r="D222" s="3"/>
      <c r="E222" s="2" t="s">
        <v>1352</v>
      </c>
      <c r="F222" s="2" t="s">
        <v>1354</v>
      </c>
      <c r="G222" s="2" t="s">
        <v>1355</v>
      </c>
      <c r="H222" s="2" t="s">
        <v>1356</v>
      </c>
      <c r="I222" s="2"/>
      <c r="J222" s="2"/>
      <c r="K222" s="2"/>
      <c r="L222" s="2"/>
      <c r="M222" s="2"/>
    </row>
    <row r="223" spans="1:13" ht="14.25" customHeight="1" x14ac:dyDescent="0.2">
      <c r="A223" s="62" t="s">
        <v>1361</v>
      </c>
      <c r="B223" s="2" t="s">
        <v>284</v>
      </c>
      <c r="C223" s="3"/>
      <c r="D223" s="3"/>
      <c r="E223" s="2" t="s">
        <v>284</v>
      </c>
      <c r="F223" s="2" t="s">
        <v>284</v>
      </c>
      <c r="G223" s="2" t="s">
        <v>1359</v>
      </c>
      <c r="H223" s="2" t="s">
        <v>546</v>
      </c>
      <c r="I223" s="2"/>
      <c r="J223" s="2"/>
      <c r="K223" s="2"/>
      <c r="L223" s="2"/>
      <c r="M223" s="2"/>
    </row>
    <row r="224" spans="1:13" ht="14.25" customHeight="1" x14ac:dyDescent="0.2">
      <c r="A224" s="62" t="s">
        <v>1369</v>
      </c>
      <c r="B224" s="2" t="s">
        <v>1362</v>
      </c>
      <c r="C224" s="3"/>
      <c r="D224" s="3"/>
      <c r="E224" s="2" t="s">
        <v>1364</v>
      </c>
      <c r="F224" s="2" t="s">
        <v>54</v>
      </c>
      <c r="G224" s="2" t="s">
        <v>1366</v>
      </c>
      <c r="H224" s="2" t="s">
        <v>1368</v>
      </c>
      <c r="I224" s="2"/>
      <c r="J224" s="2"/>
      <c r="K224" s="2"/>
      <c r="L224" s="2"/>
      <c r="M224" s="2"/>
    </row>
    <row r="225" spans="1:13" ht="14.25" customHeight="1" x14ac:dyDescent="0.2">
      <c r="A225" s="62" t="s">
        <v>1375</v>
      </c>
      <c r="B225" s="2" t="s">
        <v>1370</v>
      </c>
      <c r="C225" s="3"/>
      <c r="D225" s="3"/>
      <c r="E225" s="2" t="s">
        <v>1371</v>
      </c>
      <c r="F225" s="2" t="s">
        <v>1372</v>
      </c>
      <c r="G225" s="2" t="s">
        <v>1373</v>
      </c>
      <c r="H225" s="2" t="s">
        <v>1374</v>
      </c>
      <c r="I225" s="2"/>
      <c r="J225" s="2"/>
      <c r="K225" s="2"/>
      <c r="L225" s="2"/>
      <c r="M225" s="2"/>
    </row>
    <row r="226" spans="1:13" ht="14.25" customHeight="1" x14ac:dyDescent="0.2">
      <c r="A226" s="62" t="s">
        <v>1381</v>
      </c>
      <c r="B226" s="2" t="s">
        <v>1376</v>
      </c>
      <c r="C226" s="3"/>
      <c r="D226" s="3"/>
      <c r="E226" s="2" t="s">
        <v>5153</v>
      </c>
      <c r="F226" s="2" t="s">
        <v>5154</v>
      </c>
      <c r="G226" s="2" t="s">
        <v>5155</v>
      </c>
      <c r="H226" s="2" t="s">
        <v>5156</v>
      </c>
      <c r="I226" s="2"/>
      <c r="J226" s="2"/>
      <c r="K226" s="2"/>
      <c r="L226" s="2"/>
      <c r="M226" s="2"/>
    </row>
    <row r="227" spans="1:13" ht="14.25" customHeight="1" x14ac:dyDescent="0.2">
      <c r="A227" s="62" t="s">
        <v>1382</v>
      </c>
      <c r="B227" s="2" t="s">
        <v>54</v>
      </c>
      <c r="C227" s="3"/>
      <c r="D227" s="3"/>
      <c r="E227" s="2" t="s">
        <v>54</v>
      </c>
      <c r="F227" s="2" t="s">
        <v>54</v>
      </c>
      <c r="G227" s="2" t="s">
        <v>54</v>
      </c>
      <c r="H227" s="2" t="s">
        <v>54</v>
      </c>
      <c r="I227" s="2"/>
      <c r="J227" s="2"/>
      <c r="K227" s="2"/>
      <c r="L227" s="2"/>
      <c r="M227" s="2"/>
    </row>
    <row r="228" spans="1:13" ht="14.25" customHeight="1" x14ac:dyDescent="0.2">
      <c r="A228" s="62" t="s">
        <v>1383</v>
      </c>
      <c r="B228" s="2" t="s">
        <v>54</v>
      </c>
      <c r="C228" s="3"/>
      <c r="D228" s="3"/>
      <c r="E228" s="2" t="s">
        <v>54</v>
      </c>
      <c r="F228" s="2" t="s">
        <v>54</v>
      </c>
      <c r="G228" s="2" t="s">
        <v>54</v>
      </c>
      <c r="H228" s="2" t="s">
        <v>54</v>
      </c>
      <c r="I228" s="2"/>
      <c r="J228" s="2"/>
      <c r="K228" s="2"/>
      <c r="L228" s="2"/>
      <c r="M228" s="2"/>
    </row>
    <row r="229" spans="1:13" ht="14.25" customHeight="1" x14ac:dyDescent="0.2">
      <c r="A229" s="62" t="s">
        <v>1389</v>
      </c>
      <c r="B229" s="2" t="s">
        <v>1384</v>
      </c>
      <c r="C229" s="3"/>
      <c r="D229" s="3"/>
      <c r="E229" s="2" t="s">
        <v>1386</v>
      </c>
      <c r="F229" s="2" t="s">
        <v>803</v>
      </c>
      <c r="G229" s="2" t="s">
        <v>1387</v>
      </c>
      <c r="H229" s="2" t="s">
        <v>1388</v>
      </c>
      <c r="I229" s="2"/>
      <c r="J229" s="2"/>
      <c r="K229" s="2"/>
      <c r="L229" s="2"/>
      <c r="M229" s="2"/>
    </row>
    <row r="230" spans="1:13" ht="14.25" customHeight="1" x14ac:dyDescent="0.2">
      <c r="A230" s="62" t="s">
        <v>1390</v>
      </c>
      <c r="B230" s="2" t="s">
        <v>54</v>
      </c>
      <c r="C230" s="3"/>
      <c r="D230" s="3"/>
      <c r="E230" s="2" t="s">
        <v>54</v>
      </c>
      <c r="F230" s="2" t="s">
        <v>54</v>
      </c>
      <c r="G230" s="2" t="s">
        <v>54</v>
      </c>
      <c r="H230" s="2" t="s">
        <v>54</v>
      </c>
      <c r="I230" s="2"/>
      <c r="J230" s="2"/>
      <c r="K230" s="2"/>
      <c r="L230" s="2"/>
      <c r="M230" s="2"/>
    </row>
    <row r="231" spans="1:13" ht="14.25" customHeight="1" x14ac:dyDescent="0.2">
      <c r="A231" s="62" t="s">
        <v>1391</v>
      </c>
      <c r="B231" s="2"/>
      <c r="C231" s="3"/>
      <c r="D231" s="3"/>
      <c r="E231" s="2"/>
      <c r="F231" s="2"/>
      <c r="G231" s="2"/>
      <c r="H231" s="2"/>
      <c r="I231" s="2"/>
      <c r="J231" s="2"/>
      <c r="K231" s="2"/>
      <c r="L231" s="2"/>
      <c r="M231" s="2"/>
    </row>
    <row r="232" spans="1:13" ht="14.25" customHeight="1" x14ac:dyDescent="0.2">
      <c r="A232" s="62" t="s">
        <v>1398</v>
      </c>
      <c r="B232" s="2" t="s">
        <v>1392</v>
      </c>
      <c r="C232" s="3"/>
      <c r="D232" s="3"/>
      <c r="E232" s="2" t="s">
        <v>1393</v>
      </c>
      <c r="F232" s="2" t="s">
        <v>1395</v>
      </c>
      <c r="G232" s="2" t="s">
        <v>1396</v>
      </c>
      <c r="H232" s="2" t="s">
        <v>1397</v>
      </c>
      <c r="I232" s="2"/>
      <c r="J232" s="2"/>
      <c r="K232" s="2"/>
      <c r="L232" s="2"/>
      <c r="M232" s="2"/>
    </row>
    <row r="233" spans="1:13" ht="14.25" customHeight="1" x14ac:dyDescent="0.2">
      <c r="A233" s="62" t="s">
        <v>1408</v>
      </c>
      <c r="B233" s="2" t="s">
        <v>1399</v>
      </c>
      <c r="C233" s="35" t="s">
        <v>1401</v>
      </c>
      <c r="D233" s="84" t="s">
        <v>70</v>
      </c>
      <c r="E233" s="2" t="s">
        <v>1402</v>
      </c>
      <c r="F233" s="2" t="s">
        <v>1404</v>
      </c>
      <c r="G233" s="2" t="s">
        <v>1405</v>
      </c>
      <c r="H233" s="2" t="s">
        <v>1407</v>
      </c>
      <c r="I233" s="2"/>
      <c r="J233" s="2"/>
      <c r="K233" s="2"/>
      <c r="L233" s="2"/>
      <c r="M233" s="2"/>
    </row>
    <row r="234" spans="1:13" ht="14.25" customHeight="1" x14ac:dyDescent="0.2">
      <c r="A234" s="62" t="s">
        <v>1413</v>
      </c>
      <c r="B234" s="2" t="s">
        <v>54</v>
      </c>
      <c r="C234" s="3">
        <v>-99</v>
      </c>
      <c r="D234" s="3">
        <v>-99</v>
      </c>
      <c r="E234" s="2" t="s">
        <v>1409</v>
      </c>
      <c r="F234" s="2" t="s">
        <v>1410</v>
      </c>
      <c r="G234" s="2" t="s">
        <v>1411</v>
      </c>
      <c r="H234" s="2" t="s">
        <v>1412</v>
      </c>
      <c r="I234" s="2"/>
      <c r="J234" s="2"/>
      <c r="K234" s="2"/>
      <c r="L234" s="2"/>
      <c r="M234" s="2"/>
    </row>
    <row r="235" spans="1:13" ht="14.25" customHeight="1" x14ac:dyDescent="0.2">
      <c r="A235" s="62" t="s">
        <v>1424</v>
      </c>
      <c r="B235" s="2" t="s">
        <v>1414</v>
      </c>
      <c r="C235" s="3"/>
      <c r="D235" s="3"/>
      <c r="E235" s="2" t="s">
        <v>1416</v>
      </c>
      <c r="F235" s="2" t="s">
        <v>1418</v>
      </c>
      <c r="G235" s="2" t="s">
        <v>1420</v>
      </c>
      <c r="H235" s="2" t="s">
        <v>1422</v>
      </c>
      <c r="I235" s="2"/>
      <c r="J235" s="2"/>
      <c r="K235" s="2"/>
      <c r="L235" s="2"/>
      <c r="M235" s="2"/>
    </row>
    <row r="236" spans="1:13" ht="14.25" customHeight="1" x14ac:dyDescent="0.2">
      <c r="A236" s="62" t="s">
        <v>1430</v>
      </c>
      <c r="B236" s="2" t="s">
        <v>1425</v>
      </c>
      <c r="C236" s="3"/>
      <c r="D236" s="3"/>
      <c r="E236" s="2" t="s">
        <v>5157</v>
      </c>
      <c r="F236" s="2" t="s">
        <v>1314</v>
      </c>
      <c r="G236" s="2" t="s">
        <v>5158</v>
      </c>
      <c r="H236" s="2" t="s">
        <v>5159</v>
      </c>
      <c r="I236" s="2"/>
      <c r="J236" s="2"/>
      <c r="K236" s="2"/>
      <c r="L236" s="2"/>
      <c r="M236" s="2"/>
    </row>
    <row r="237" spans="1:13" ht="14.25" customHeight="1" x14ac:dyDescent="0.2">
      <c r="A237" s="62" t="s">
        <v>1436</v>
      </c>
      <c r="B237" s="2" t="s">
        <v>1431</v>
      </c>
      <c r="C237" s="3"/>
      <c r="D237" s="3"/>
      <c r="E237" s="2" t="s">
        <v>1432</v>
      </c>
      <c r="F237" s="2" t="s">
        <v>1433</v>
      </c>
      <c r="G237" s="2" t="s">
        <v>1434</v>
      </c>
      <c r="H237" s="2" t="s">
        <v>1435</v>
      </c>
      <c r="I237" s="2"/>
      <c r="J237" s="2"/>
      <c r="K237" s="2"/>
      <c r="L237" s="2"/>
      <c r="M237" s="2"/>
    </row>
    <row r="238" spans="1:13" ht="14.25" customHeight="1" x14ac:dyDescent="0.2">
      <c r="A238" s="62" t="s">
        <v>1440</v>
      </c>
      <c r="B238" s="2" t="s">
        <v>54</v>
      </c>
      <c r="C238" s="3"/>
      <c r="D238" s="3"/>
      <c r="E238" s="2" t="s">
        <v>5160</v>
      </c>
      <c r="F238" s="2" t="s">
        <v>5161</v>
      </c>
      <c r="G238" s="2" t="s">
        <v>5162</v>
      </c>
      <c r="H238" s="2" t="s">
        <v>187</v>
      </c>
      <c r="I238" s="2"/>
      <c r="J238" s="2"/>
      <c r="K238" s="2"/>
      <c r="L238" s="2"/>
      <c r="M238" s="2"/>
    </row>
    <row r="239" spans="1:13" ht="14.25" customHeight="1" x14ac:dyDescent="0.2">
      <c r="A239" s="62" t="s">
        <v>1446</v>
      </c>
      <c r="B239" s="2" t="s">
        <v>54</v>
      </c>
      <c r="C239" s="3"/>
      <c r="D239" s="3"/>
      <c r="E239" s="2" t="s">
        <v>54</v>
      </c>
      <c r="F239" s="2" t="s">
        <v>1441</v>
      </c>
      <c r="G239" s="2" t="s">
        <v>1443</v>
      </c>
      <c r="H239" s="2" t="s">
        <v>1444</v>
      </c>
      <c r="I239" s="2"/>
      <c r="J239" s="2"/>
      <c r="K239" s="2"/>
      <c r="L239" s="2"/>
      <c r="M239" s="2"/>
    </row>
    <row r="240" spans="1:13" ht="14.25" customHeight="1" x14ac:dyDescent="0.2">
      <c r="A240" s="62" t="s">
        <v>1452</v>
      </c>
      <c r="B240" s="2" t="s">
        <v>1447</v>
      </c>
      <c r="C240" s="3"/>
      <c r="D240" s="3"/>
      <c r="E240" s="2" t="s">
        <v>1448</v>
      </c>
      <c r="F240" s="2" t="s">
        <v>1449</v>
      </c>
      <c r="G240" s="2" t="s">
        <v>1450</v>
      </c>
      <c r="H240" s="2" t="s">
        <v>1451</v>
      </c>
      <c r="I240" s="2"/>
      <c r="J240" s="2"/>
      <c r="K240" s="2"/>
      <c r="L240" s="2"/>
      <c r="M240" s="2"/>
    </row>
    <row r="241" spans="1:13" ht="14.25" customHeight="1" x14ac:dyDescent="0.2">
      <c r="A241" s="62" t="s">
        <v>1460</v>
      </c>
      <c r="B241" s="2" t="s">
        <v>1453</v>
      </c>
      <c r="C241" s="3"/>
      <c r="D241" s="3"/>
      <c r="E241" s="2" t="s">
        <v>1455</v>
      </c>
      <c r="F241" s="2" t="s">
        <v>1457</v>
      </c>
      <c r="G241" s="2" t="s">
        <v>1458</v>
      </c>
      <c r="H241" s="2" t="s">
        <v>1459</v>
      </c>
      <c r="I241" s="2"/>
      <c r="J241" s="2"/>
      <c r="K241" s="2"/>
      <c r="L241" s="2"/>
      <c r="M241" s="2"/>
    </row>
    <row r="242" spans="1:13" ht="14.25" customHeight="1" x14ac:dyDescent="0.2">
      <c r="A242" s="62" t="s">
        <v>1467</v>
      </c>
      <c r="B242" s="2" t="s">
        <v>1461</v>
      </c>
      <c r="C242" s="3"/>
      <c r="D242" s="3"/>
      <c r="E242" s="2" t="s">
        <v>1462</v>
      </c>
      <c r="F242" s="2" t="s">
        <v>1463</v>
      </c>
      <c r="G242" s="2" t="s">
        <v>1465</v>
      </c>
      <c r="H242" s="2" t="s">
        <v>1466</v>
      </c>
      <c r="I242" s="2"/>
      <c r="J242" s="2"/>
      <c r="K242" s="2"/>
      <c r="L242" s="2"/>
      <c r="M242" s="2"/>
    </row>
    <row r="243" spans="1:13" ht="14.25" customHeight="1" x14ac:dyDescent="0.2">
      <c r="A243" s="62" t="s">
        <v>1473</v>
      </c>
      <c r="B243" s="2" t="s">
        <v>1468</v>
      </c>
      <c r="C243" s="3"/>
      <c r="D243" s="3"/>
      <c r="E243" s="2" t="s">
        <v>5163</v>
      </c>
      <c r="F243" s="2" t="s">
        <v>5164</v>
      </c>
      <c r="G243" s="2" t="s">
        <v>5165</v>
      </c>
      <c r="H243" s="2" t="s">
        <v>5166</v>
      </c>
      <c r="I243" s="2"/>
      <c r="J243" s="2"/>
      <c r="K243" s="2"/>
      <c r="L243" s="2"/>
      <c r="M243" s="2"/>
    </row>
    <row r="244" spans="1:13" ht="14.25" customHeight="1" x14ac:dyDescent="0.2">
      <c r="A244" s="62" t="s">
        <v>1482</v>
      </c>
      <c r="B244" s="2" t="s">
        <v>1474</v>
      </c>
      <c r="C244" s="3"/>
      <c r="D244" s="3"/>
      <c r="E244" s="2" t="s">
        <v>1476</v>
      </c>
      <c r="F244" s="2" t="s">
        <v>1478</v>
      </c>
      <c r="G244" s="2" t="s">
        <v>1479</v>
      </c>
      <c r="H244" s="2" t="s">
        <v>1480</v>
      </c>
      <c r="I244" s="2"/>
      <c r="J244" s="2"/>
      <c r="K244" s="2"/>
      <c r="L244" s="2"/>
      <c r="M244" s="2"/>
    </row>
    <row r="245" spans="1:13" ht="14.25" customHeight="1" x14ac:dyDescent="0.2">
      <c r="A245" s="62" t="s">
        <v>1486</v>
      </c>
      <c r="B245" s="2" t="s">
        <v>54</v>
      </c>
      <c r="C245" s="3"/>
      <c r="D245" s="3"/>
      <c r="E245" s="2" t="s">
        <v>5167</v>
      </c>
      <c r="F245" s="2" t="s">
        <v>242</v>
      </c>
      <c r="G245" s="2" t="s">
        <v>5168</v>
      </c>
      <c r="H245" s="2" t="s">
        <v>1485</v>
      </c>
      <c r="I245" s="2"/>
      <c r="J245" s="2"/>
      <c r="K245" s="2"/>
      <c r="L245" s="2"/>
      <c r="M245" s="2"/>
    </row>
    <row r="246" spans="1:13" ht="14.25" customHeight="1" x14ac:dyDescent="0.2">
      <c r="A246" s="62" t="s">
        <v>1491</v>
      </c>
      <c r="B246" s="2" t="s">
        <v>1487</v>
      </c>
      <c r="C246" s="3"/>
      <c r="D246" s="3"/>
      <c r="E246" s="2" t="s">
        <v>1488</v>
      </c>
      <c r="F246" s="2" t="s">
        <v>242</v>
      </c>
      <c r="G246" s="2" t="s">
        <v>1489</v>
      </c>
      <c r="H246" s="2" t="s">
        <v>1490</v>
      </c>
      <c r="I246" s="2"/>
      <c r="J246" s="2"/>
      <c r="K246" s="2"/>
      <c r="L246" s="2"/>
      <c r="M246" s="2"/>
    </row>
    <row r="247" spans="1:13" ht="14.25" customHeight="1" x14ac:dyDescent="0.2">
      <c r="A247" s="62" t="s">
        <v>1498</v>
      </c>
      <c r="B247" s="2" t="s">
        <v>1492</v>
      </c>
      <c r="C247" s="3"/>
      <c r="D247" s="3"/>
      <c r="E247" s="2" t="s">
        <v>1494</v>
      </c>
      <c r="F247" s="2" t="s">
        <v>1495</v>
      </c>
      <c r="G247" s="2" t="s">
        <v>1496</v>
      </c>
      <c r="H247" s="2" t="s">
        <v>1497</v>
      </c>
      <c r="I247" s="2"/>
      <c r="J247" s="2"/>
      <c r="K247" s="2"/>
      <c r="L247" s="2"/>
      <c r="M247" s="2"/>
    </row>
    <row r="248" spans="1:13" ht="14.25" customHeight="1" x14ac:dyDescent="0.2">
      <c r="A248" s="62" t="s">
        <v>1504</v>
      </c>
      <c r="B248" s="2" t="s">
        <v>898</v>
      </c>
      <c r="C248" s="3"/>
      <c r="D248" s="3"/>
      <c r="E248" s="2" t="s">
        <v>1499</v>
      </c>
      <c r="F248" s="2" t="s">
        <v>1501</v>
      </c>
      <c r="G248" s="2" t="s">
        <v>1502</v>
      </c>
      <c r="H248" s="2" t="s">
        <v>1503</v>
      </c>
      <c r="I248" s="2"/>
      <c r="J248" s="2"/>
      <c r="K248" s="2"/>
      <c r="L248" s="2"/>
      <c r="M248" s="2"/>
    </row>
    <row r="249" spans="1:13" ht="14.25" customHeight="1" x14ac:dyDescent="0.2">
      <c r="A249" s="62" t="s">
        <v>1512</v>
      </c>
      <c r="B249" s="2" t="s">
        <v>1505</v>
      </c>
      <c r="C249" s="3"/>
      <c r="D249" s="3"/>
      <c r="E249" s="2" t="s">
        <v>1506</v>
      </c>
      <c r="F249" s="2" t="s">
        <v>1508</v>
      </c>
      <c r="G249" s="2" t="s">
        <v>1510</v>
      </c>
      <c r="H249" s="2" t="s">
        <v>1511</v>
      </c>
      <c r="I249" s="2"/>
      <c r="J249" s="2"/>
      <c r="K249" s="2"/>
      <c r="L249" s="2"/>
      <c r="M249" s="2"/>
    </row>
    <row r="250" spans="1:13" ht="14.25" customHeight="1" x14ac:dyDescent="0.2">
      <c r="A250" s="62" t="s">
        <v>1521</v>
      </c>
      <c r="B250" s="2" t="s">
        <v>1513</v>
      </c>
      <c r="C250" s="3"/>
      <c r="D250" s="3"/>
      <c r="E250" s="2" t="s">
        <v>1515</v>
      </c>
      <c r="F250" s="2" t="s">
        <v>1517</v>
      </c>
      <c r="G250" s="2" t="s">
        <v>1518</v>
      </c>
      <c r="H250" s="2" t="s">
        <v>1519</v>
      </c>
      <c r="I250" s="2"/>
      <c r="J250" s="2"/>
      <c r="K250" s="2"/>
      <c r="L250" s="2"/>
      <c r="M250" s="2"/>
    </row>
    <row r="251" spans="1:13" ht="14.25" customHeight="1" x14ac:dyDescent="0.2">
      <c r="A251" s="62" t="s">
        <v>1529</v>
      </c>
      <c r="B251" s="2" t="s">
        <v>1522</v>
      </c>
      <c r="C251" s="3"/>
      <c r="D251" s="3"/>
      <c r="E251" s="2" t="s">
        <v>1523</v>
      </c>
      <c r="F251" s="2" t="s">
        <v>1524</v>
      </c>
      <c r="G251" s="2" t="s">
        <v>1525</v>
      </c>
      <c r="H251" s="2" t="s">
        <v>1527</v>
      </c>
      <c r="I251" s="2"/>
      <c r="J251" s="2"/>
      <c r="K251" s="2"/>
      <c r="L251" s="2"/>
      <c r="M251" s="2"/>
    </row>
    <row r="252" spans="1:13" ht="14.25" customHeight="1" x14ac:dyDescent="0.2">
      <c r="A252" s="62" t="s">
        <v>1530</v>
      </c>
      <c r="B252" s="2"/>
      <c r="C252" s="3"/>
      <c r="D252" s="3"/>
      <c r="E252" s="2"/>
      <c r="F252" s="2"/>
      <c r="G252" s="2"/>
      <c r="H252" s="2"/>
      <c r="I252" s="2"/>
      <c r="J252" s="2"/>
      <c r="K252" s="2"/>
      <c r="L252" s="2"/>
      <c r="M252" s="2"/>
    </row>
    <row r="253" spans="1:13" ht="14.25" customHeight="1" x14ac:dyDescent="0.2">
      <c r="A253" s="62" t="s">
        <v>1537</v>
      </c>
      <c r="B253" s="2" t="s">
        <v>1531</v>
      </c>
      <c r="C253" s="3"/>
      <c r="D253" s="3"/>
      <c r="E253" s="2" t="s">
        <v>1532</v>
      </c>
      <c r="F253" s="2" t="s">
        <v>1534</v>
      </c>
      <c r="G253" s="2" t="s">
        <v>1535</v>
      </c>
      <c r="H253" s="2" t="s">
        <v>1536</v>
      </c>
      <c r="I253" s="2"/>
      <c r="J253" s="2"/>
      <c r="K253" s="2"/>
      <c r="L253" s="2"/>
      <c r="M253" s="2"/>
    </row>
    <row r="254" spans="1:13" ht="14.25" customHeight="1" x14ac:dyDescent="0.2">
      <c r="A254" s="62" t="s">
        <v>1543</v>
      </c>
      <c r="B254" s="2" t="s">
        <v>54</v>
      </c>
      <c r="C254" s="3">
        <v>-99</v>
      </c>
      <c r="D254" s="3"/>
      <c r="E254" s="2" t="s">
        <v>1538</v>
      </c>
      <c r="F254" s="2" t="s">
        <v>1539</v>
      </c>
      <c r="G254" s="2" t="s">
        <v>1541</v>
      </c>
      <c r="H254" s="2" t="s">
        <v>1542</v>
      </c>
      <c r="I254" s="2"/>
      <c r="J254" s="2"/>
      <c r="K254" s="2"/>
      <c r="L254" s="2"/>
      <c r="M254" s="2"/>
    </row>
    <row r="255" spans="1:13" ht="14.25" customHeight="1" x14ac:dyDescent="0.2">
      <c r="A255" s="62" t="s">
        <v>1550</v>
      </c>
      <c r="B255" s="2" t="s">
        <v>1544</v>
      </c>
      <c r="C255" s="3"/>
      <c r="D255" s="3"/>
      <c r="E255" s="2" t="s">
        <v>1546</v>
      </c>
      <c r="F255" s="2" t="s">
        <v>1548</v>
      </c>
      <c r="G255" s="2" t="s">
        <v>1549</v>
      </c>
      <c r="H255" s="2" t="s">
        <v>54</v>
      </c>
      <c r="I255" s="2"/>
      <c r="J255" s="2"/>
      <c r="K255" s="2"/>
      <c r="L255" s="2"/>
      <c r="M255" s="2"/>
    </row>
    <row r="256" spans="1:13" ht="14.25" customHeight="1" x14ac:dyDescent="0.2">
      <c r="A256" s="62" t="s">
        <v>1552</v>
      </c>
      <c r="B256" s="2" t="s">
        <v>144</v>
      </c>
      <c r="C256" s="3"/>
      <c r="D256" s="3"/>
      <c r="E256" s="2" t="s">
        <v>1551</v>
      </c>
      <c r="F256" s="2" t="s">
        <v>54</v>
      </c>
      <c r="G256" s="2" t="s">
        <v>54</v>
      </c>
      <c r="H256" s="2" t="s">
        <v>54</v>
      </c>
      <c r="I256" s="2"/>
      <c r="J256" s="2"/>
      <c r="K256" s="2"/>
      <c r="L256" s="2"/>
      <c r="M256" s="2"/>
    </row>
    <row r="257" spans="1:13" ht="14.25" customHeight="1" x14ac:dyDescent="0.2">
      <c r="A257" s="62" t="s">
        <v>1562</v>
      </c>
      <c r="B257" s="2" t="s">
        <v>1553</v>
      </c>
      <c r="C257" s="3"/>
      <c r="D257" s="3"/>
      <c r="E257" s="2" t="s">
        <v>1555</v>
      </c>
      <c r="F257" s="2" t="s">
        <v>1557</v>
      </c>
      <c r="G257" s="2" t="s">
        <v>1558</v>
      </c>
      <c r="H257" s="2" t="s">
        <v>1560</v>
      </c>
      <c r="I257" s="2"/>
      <c r="J257" s="2"/>
      <c r="K257" s="2"/>
      <c r="L257" s="2"/>
      <c r="M257" s="2"/>
    </row>
    <row r="258" spans="1:13" ht="14.25" customHeight="1" x14ac:dyDescent="0.2">
      <c r="A258" s="62" t="s">
        <v>1570</v>
      </c>
      <c r="B258" s="2" t="s">
        <v>1563</v>
      </c>
      <c r="C258" s="3"/>
      <c r="D258" s="3"/>
      <c r="E258" s="2" t="s">
        <v>1564</v>
      </c>
      <c r="F258" s="2" t="s">
        <v>1566</v>
      </c>
      <c r="G258" s="2" t="s">
        <v>1567</v>
      </c>
      <c r="H258" s="2" t="s">
        <v>1569</v>
      </c>
      <c r="I258" s="2"/>
      <c r="J258" s="2"/>
      <c r="K258" s="2"/>
      <c r="L258" s="2"/>
      <c r="M258" s="2"/>
    </row>
    <row r="259" spans="1:13" ht="14.25" customHeight="1" x14ac:dyDescent="0.2">
      <c r="A259" s="62" t="s">
        <v>1577</v>
      </c>
      <c r="B259" s="2" t="s">
        <v>1571</v>
      </c>
      <c r="C259" s="3"/>
      <c r="D259" s="3"/>
      <c r="E259" s="2" t="s">
        <v>1573</v>
      </c>
      <c r="F259" s="2" t="s">
        <v>1574</v>
      </c>
      <c r="G259" s="2" t="s">
        <v>1575</v>
      </c>
      <c r="H259" s="2" t="s">
        <v>1576</v>
      </c>
      <c r="I259" s="2"/>
      <c r="J259" s="2"/>
      <c r="K259" s="2"/>
      <c r="L259" s="2"/>
      <c r="M259" s="2"/>
    </row>
    <row r="260" spans="1:13" ht="14.25" customHeight="1" x14ac:dyDescent="0.2">
      <c r="A260" s="62" t="s">
        <v>1581</v>
      </c>
      <c r="B260" s="2" t="s">
        <v>1578</v>
      </c>
      <c r="C260" s="3"/>
      <c r="D260" s="3"/>
      <c r="E260" s="2" t="s">
        <v>71</v>
      </c>
      <c r="F260" s="2" t="s">
        <v>1579</v>
      </c>
      <c r="G260" s="2" t="s">
        <v>1580</v>
      </c>
      <c r="H260" s="2" t="s">
        <v>71</v>
      </c>
      <c r="I260" s="2"/>
      <c r="J260" s="2"/>
      <c r="K260" s="2"/>
      <c r="L260" s="2"/>
      <c r="M260" s="2"/>
    </row>
    <row r="261" spans="1:13" ht="14.25" customHeight="1" x14ac:dyDescent="0.2">
      <c r="A261" s="62" t="s">
        <v>1587</v>
      </c>
      <c r="B261" s="2" t="s">
        <v>1068</v>
      </c>
      <c r="C261" s="3"/>
      <c r="D261" s="3"/>
      <c r="E261" s="2" t="s">
        <v>1582</v>
      </c>
      <c r="F261" s="2" t="s">
        <v>1583</v>
      </c>
      <c r="G261" s="2" t="s">
        <v>1585</v>
      </c>
      <c r="H261" s="2" t="s">
        <v>1586</v>
      </c>
      <c r="I261" s="2"/>
      <c r="J261" s="2"/>
      <c r="K261" s="2"/>
      <c r="L261" s="2"/>
      <c r="M261" s="2"/>
    </row>
    <row r="262" spans="1:13" ht="14.25" customHeight="1" x14ac:dyDescent="0.2">
      <c r="A262" s="62" t="s">
        <v>1594</v>
      </c>
      <c r="B262" s="2" t="s">
        <v>1588</v>
      </c>
      <c r="C262" s="3"/>
      <c r="D262" s="3"/>
      <c r="E262" s="2" t="s">
        <v>1589</v>
      </c>
      <c r="F262" s="2" t="s">
        <v>1591</v>
      </c>
      <c r="G262" s="2" t="s">
        <v>1592</v>
      </c>
      <c r="H262" s="2" t="s">
        <v>1593</v>
      </c>
      <c r="I262" s="2"/>
      <c r="J262" s="2"/>
      <c r="K262" s="2"/>
      <c r="L262" s="2"/>
      <c r="M262" s="2"/>
    </row>
    <row r="263" spans="1:13" ht="14.25" customHeight="1" x14ac:dyDescent="0.2">
      <c r="A263" s="62" t="s">
        <v>1602</v>
      </c>
      <c r="B263" s="2" t="s">
        <v>1595</v>
      </c>
      <c r="C263" s="3"/>
      <c r="D263" s="3"/>
      <c r="E263" s="2" t="s">
        <v>1596</v>
      </c>
      <c r="F263" s="2" t="s">
        <v>1598</v>
      </c>
      <c r="G263" s="2" t="s">
        <v>1599</v>
      </c>
      <c r="H263" s="2" t="s">
        <v>1601</v>
      </c>
      <c r="I263" s="2"/>
      <c r="J263" s="2"/>
      <c r="K263" s="2"/>
      <c r="L263" s="2"/>
      <c r="M263" s="2"/>
    </row>
    <row r="264" spans="1:13" ht="14.25" customHeight="1" x14ac:dyDescent="0.2">
      <c r="A264" s="62" t="s">
        <v>1605</v>
      </c>
      <c r="B264" s="2" t="s">
        <v>54</v>
      </c>
      <c r="C264" s="3"/>
      <c r="D264" s="3"/>
      <c r="E264" s="2" t="s">
        <v>1603</v>
      </c>
      <c r="F264" s="2" t="s">
        <v>1122</v>
      </c>
      <c r="G264" s="2" t="s">
        <v>1604</v>
      </c>
      <c r="H264" s="2" t="s">
        <v>624</v>
      </c>
      <c r="I264" s="2"/>
      <c r="J264" s="2"/>
      <c r="K264" s="2"/>
      <c r="L264" s="2"/>
      <c r="M264" s="2"/>
    </row>
    <row r="265" spans="1:13" ht="14.25" customHeight="1" x14ac:dyDescent="0.2">
      <c r="A265" s="62" t="s">
        <v>1615</v>
      </c>
      <c r="B265" s="2" t="s">
        <v>1606</v>
      </c>
      <c r="C265" s="3"/>
      <c r="D265" s="3"/>
      <c r="E265" s="2" t="s">
        <v>1608</v>
      </c>
      <c r="F265" s="2" t="s">
        <v>1610</v>
      </c>
      <c r="G265" s="2" t="s">
        <v>1612</v>
      </c>
      <c r="H265" s="2" t="s">
        <v>1613</v>
      </c>
      <c r="I265" s="2"/>
      <c r="J265" s="2"/>
      <c r="K265" s="2"/>
      <c r="L265" s="2"/>
      <c r="M265" s="2"/>
    </row>
    <row r="266" spans="1:13" ht="14.25" customHeight="1" x14ac:dyDescent="0.2">
      <c r="A266" s="62" t="s">
        <v>1621</v>
      </c>
      <c r="B266" s="2" t="s">
        <v>1616</v>
      </c>
      <c r="C266" s="3"/>
      <c r="D266" s="3"/>
      <c r="E266" s="2" t="s">
        <v>1617</v>
      </c>
      <c r="F266" s="2" t="s">
        <v>242</v>
      </c>
      <c r="G266" s="2" t="s">
        <v>1619</v>
      </c>
      <c r="H266" s="2" t="s">
        <v>1620</v>
      </c>
      <c r="I266" s="2"/>
      <c r="J266" s="2"/>
      <c r="K266" s="2"/>
      <c r="L266" s="2"/>
      <c r="M266" s="2"/>
    </row>
    <row r="267" spans="1:13" ht="14.25" customHeight="1" x14ac:dyDescent="0.2">
      <c r="A267" s="62" t="s">
        <v>1628</v>
      </c>
      <c r="B267" s="2" t="s">
        <v>1622</v>
      </c>
      <c r="C267" s="3"/>
      <c r="D267" s="3"/>
      <c r="E267" s="2" t="s">
        <v>1623</v>
      </c>
      <c r="F267" s="2" t="s">
        <v>1624</v>
      </c>
      <c r="G267" s="2" t="s">
        <v>1626</v>
      </c>
      <c r="H267" s="2" t="s">
        <v>1627</v>
      </c>
      <c r="I267" s="2"/>
      <c r="J267" s="2"/>
      <c r="K267" s="2"/>
      <c r="L267" s="2"/>
      <c r="M267" s="2"/>
    </row>
    <row r="268" spans="1:13" ht="14.25" customHeight="1" x14ac:dyDescent="0.2">
      <c r="A268" s="62" t="s">
        <v>1634</v>
      </c>
      <c r="B268" s="2" t="s">
        <v>1629</v>
      </c>
      <c r="C268" s="3"/>
      <c r="D268" s="3"/>
      <c r="E268" s="2" t="s">
        <v>1630</v>
      </c>
      <c r="F268" s="2" t="s">
        <v>1631</v>
      </c>
      <c r="G268" s="2" t="s">
        <v>1632</v>
      </c>
      <c r="H268" s="2" t="s">
        <v>1633</v>
      </c>
      <c r="I268" s="2"/>
      <c r="J268" s="2"/>
      <c r="K268" s="2"/>
      <c r="L268" s="2"/>
      <c r="M268" s="2"/>
    </row>
    <row r="269" spans="1:13" ht="14.25" customHeight="1" x14ac:dyDescent="0.2">
      <c r="A269" s="62" t="s">
        <v>1638</v>
      </c>
      <c r="B269" s="2" t="s">
        <v>1635</v>
      </c>
      <c r="C269" s="3"/>
      <c r="D269" s="3"/>
      <c r="E269" s="2" t="s">
        <v>1636</v>
      </c>
      <c r="F269" s="2" t="s">
        <v>54</v>
      </c>
      <c r="G269" s="2" t="s">
        <v>1637</v>
      </c>
      <c r="H269" s="2" t="s">
        <v>54</v>
      </c>
      <c r="I269" s="2"/>
      <c r="J269" s="2"/>
      <c r="K269" s="2"/>
      <c r="L269" s="2"/>
      <c r="M269" s="2"/>
    </row>
    <row r="270" spans="1:13" ht="14.25" customHeight="1" x14ac:dyDescent="0.2">
      <c r="A270" s="62" t="s">
        <v>1647</v>
      </c>
      <c r="B270" s="2" t="s">
        <v>1639</v>
      </c>
      <c r="C270" s="3"/>
      <c r="D270" s="3"/>
      <c r="E270" s="2" t="s">
        <v>1641</v>
      </c>
      <c r="F270" s="2" t="s">
        <v>1643</v>
      </c>
      <c r="G270" s="2" t="s">
        <v>1645</v>
      </c>
      <c r="H270" s="2" t="s">
        <v>1646</v>
      </c>
      <c r="I270" s="2"/>
      <c r="J270" s="2"/>
      <c r="K270" s="2"/>
      <c r="L270" s="2"/>
      <c r="M270" s="2"/>
    </row>
    <row r="271" spans="1:13" ht="14.25" customHeight="1" x14ac:dyDescent="0.2">
      <c r="A271" s="62" t="s">
        <v>1653</v>
      </c>
      <c r="B271" s="2" t="s">
        <v>1648</v>
      </c>
      <c r="C271" s="3"/>
      <c r="D271" s="3"/>
      <c r="E271" s="2" t="s">
        <v>1649</v>
      </c>
      <c r="F271" s="2" t="s">
        <v>1650</v>
      </c>
      <c r="G271" s="2" t="s">
        <v>1651</v>
      </c>
      <c r="H271" s="2" t="s">
        <v>1652</v>
      </c>
      <c r="I271" s="2"/>
      <c r="J271" s="2"/>
      <c r="K271" s="2"/>
      <c r="L271" s="2"/>
      <c r="M271" s="2"/>
    </row>
    <row r="272" spans="1:13" ht="14.25" customHeight="1" x14ac:dyDescent="0.2">
      <c r="A272" s="62" t="s">
        <v>1656</v>
      </c>
      <c r="B272" s="2" t="s">
        <v>1654</v>
      </c>
      <c r="C272" s="3"/>
      <c r="D272" s="3"/>
      <c r="E272" s="2" t="s">
        <v>1655</v>
      </c>
      <c r="F272" s="2" t="s">
        <v>185</v>
      </c>
      <c r="G272" s="2" t="s">
        <v>313</v>
      </c>
      <c r="H272" s="2" t="s">
        <v>313</v>
      </c>
      <c r="I272" s="2"/>
      <c r="J272" s="2"/>
      <c r="K272" s="2"/>
      <c r="L272" s="2"/>
      <c r="M272" s="2"/>
    </row>
    <row r="273" spans="1:13" ht="14.25" customHeight="1" x14ac:dyDescent="0.2">
      <c r="A273" s="62" t="s">
        <v>1662</v>
      </c>
      <c r="B273" s="2" t="s">
        <v>1657</v>
      </c>
      <c r="C273" s="3"/>
      <c r="D273" s="3"/>
      <c r="E273" s="2" t="s">
        <v>1658</v>
      </c>
      <c r="F273" s="2" t="s">
        <v>1659</v>
      </c>
      <c r="G273" s="2" t="s">
        <v>1660</v>
      </c>
      <c r="H273" s="2" t="s">
        <v>1661</v>
      </c>
      <c r="I273" s="2"/>
      <c r="J273" s="2"/>
      <c r="K273" s="2"/>
      <c r="L273" s="2"/>
      <c r="M273" s="2"/>
    </row>
    <row r="274" spans="1:13" ht="14.25" customHeight="1" x14ac:dyDescent="0.2">
      <c r="A274" s="62" t="s">
        <v>1668</v>
      </c>
      <c r="B274" s="2" t="s">
        <v>1663</v>
      </c>
      <c r="C274" s="3"/>
      <c r="D274" s="3"/>
      <c r="E274" s="2" t="s">
        <v>1664</v>
      </c>
      <c r="F274" s="2" t="s">
        <v>1665</v>
      </c>
      <c r="G274" s="2" t="s">
        <v>1666</v>
      </c>
      <c r="H274" s="2" t="s">
        <v>1667</v>
      </c>
      <c r="I274" s="2"/>
      <c r="J274" s="2"/>
      <c r="K274" s="2"/>
      <c r="L274" s="2"/>
      <c r="M274" s="2"/>
    </row>
    <row r="275" spans="1:13" ht="14.25" customHeight="1" x14ac:dyDescent="0.2">
      <c r="A275" s="62" t="s">
        <v>1669</v>
      </c>
      <c r="B275" s="2" t="s">
        <v>54</v>
      </c>
      <c r="C275" s="3"/>
      <c r="D275" s="3"/>
      <c r="E275" s="2" t="s">
        <v>54</v>
      </c>
      <c r="F275" s="2" t="s">
        <v>54</v>
      </c>
      <c r="G275" s="2" t="s">
        <v>54</v>
      </c>
      <c r="H275" s="2" t="s">
        <v>54</v>
      </c>
      <c r="I275" s="2"/>
      <c r="J275" s="2"/>
      <c r="K275" s="2"/>
      <c r="L275" s="2"/>
      <c r="M275" s="2"/>
    </row>
    <row r="276" spans="1:13" ht="14.25" customHeight="1" x14ac:dyDescent="0.2">
      <c r="A276" s="62" t="s">
        <v>1679</v>
      </c>
      <c r="B276" s="2" t="s">
        <v>1670</v>
      </c>
      <c r="C276" s="3"/>
      <c r="D276" s="3"/>
      <c r="E276" s="2" t="s">
        <v>1672</v>
      </c>
      <c r="F276" s="2" t="s">
        <v>1674</v>
      </c>
      <c r="G276" s="2" t="s">
        <v>1676</v>
      </c>
      <c r="H276" s="2" t="s">
        <v>1677</v>
      </c>
      <c r="I276" s="2"/>
      <c r="J276" s="2"/>
      <c r="K276" s="2"/>
      <c r="L276" s="2"/>
      <c r="M276" s="2"/>
    </row>
    <row r="277" spans="1:13" ht="14.25" customHeight="1" x14ac:dyDescent="0.2">
      <c r="A277" s="62" t="s">
        <v>1680</v>
      </c>
      <c r="B277" s="2" t="s">
        <v>54</v>
      </c>
      <c r="C277" s="3"/>
      <c r="D277" s="3"/>
      <c r="E277" s="2" t="s">
        <v>54</v>
      </c>
      <c r="F277" s="2" t="s">
        <v>54</v>
      </c>
      <c r="G277" s="2" t="s">
        <v>54</v>
      </c>
      <c r="H277" s="2" t="s">
        <v>54</v>
      </c>
      <c r="I277" s="2"/>
      <c r="J277" s="2"/>
      <c r="K277" s="2"/>
      <c r="L277" s="2"/>
      <c r="M277" s="2"/>
    </row>
    <row r="278" spans="1:13" ht="14.25" customHeight="1" x14ac:dyDescent="0.2">
      <c r="A278" s="62" t="s">
        <v>1687</v>
      </c>
      <c r="B278" s="2" t="s">
        <v>1681</v>
      </c>
      <c r="C278" s="3"/>
      <c r="D278" s="3"/>
      <c r="E278" s="2" t="s">
        <v>1683</v>
      </c>
      <c r="F278" s="2" t="s">
        <v>1684</v>
      </c>
      <c r="G278" s="2" t="s">
        <v>1685</v>
      </c>
      <c r="H278" s="2" t="s">
        <v>1686</v>
      </c>
      <c r="I278" s="2"/>
      <c r="J278" s="2"/>
      <c r="K278" s="2"/>
      <c r="L278" s="2"/>
      <c r="M278" s="2"/>
    </row>
    <row r="279" spans="1:13" ht="14.25" customHeight="1" x14ac:dyDescent="0.2">
      <c r="A279" s="62" t="s">
        <v>1694</v>
      </c>
      <c r="B279" s="2" t="s">
        <v>1688</v>
      </c>
      <c r="C279" s="3"/>
      <c r="D279" s="3"/>
      <c r="E279" s="2" t="s">
        <v>1690</v>
      </c>
      <c r="F279" s="2" t="s">
        <v>5169</v>
      </c>
      <c r="G279" s="2" t="s">
        <v>1692</v>
      </c>
      <c r="H279" s="2" t="s">
        <v>5170</v>
      </c>
      <c r="I279" s="2"/>
      <c r="J279" s="2"/>
      <c r="K279" s="2"/>
      <c r="L279" s="2"/>
      <c r="M279" s="2"/>
    </row>
    <row r="280" spans="1:13" ht="14.25" customHeight="1" x14ac:dyDescent="0.2">
      <c r="A280" s="62" t="s">
        <v>1699</v>
      </c>
      <c r="B280" s="2" t="s">
        <v>1695</v>
      </c>
      <c r="C280" s="3"/>
      <c r="D280" s="3"/>
      <c r="E280" s="2" t="s">
        <v>1696</v>
      </c>
      <c r="F280" s="2" t="s">
        <v>242</v>
      </c>
      <c r="G280" s="2" t="s">
        <v>1697</v>
      </c>
      <c r="H280" s="2" t="s">
        <v>1698</v>
      </c>
      <c r="I280" s="2"/>
      <c r="J280" s="2"/>
      <c r="K280" s="2"/>
      <c r="L280" s="2"/>
      <c r="M280" s="2"/>
    </row>
    <row r="281" spans="1:13" ht="14.25" customHeight="1" x14ac:dyDescent="0.2">
      <c r="A281" s="62" t="s">
        <v>1705</v>
      </c>
      <c r="B281" s="2" t="s">
        <v>242</v>
      </c>
      <c r="C281" s="3"/>
      <c r="D281" s="3"/>
      <c r="E281" s="2" t="s">
        <v>1700</v>
      </c>
      <c r="F281" s="2" t="s">
        <v>1702</v>
      </c>
      <c r="G281" s="2" t="s">
        <v>1703</v>
      </c>
      <c r="H281" s="2" t="s">
        <v>1704</v>
      </c>
      <c r="I281" s="2"/>
      <c r="J281" s="2"/>
      <c r="K281" s="2"/>
      <c r="L281" s="2"/>
      <c r="M281" s="2"/>
    </row>
    <row r="282" spans="1:13" ht="14.25" customHeight="1" x14ac:dyDescent="0.2">
      <c r="A282" s="62" t="s">
        <v>1706</v>
      </c>
      <c r="B282" s="2"/>
      <c r="C282" s="3"/>
      <c r="D282" s="3"/>
      <c r="E282" s="2"/>
      <c r="F282" s="2"/>
      <c r="G282" s="2"/>
      <c r="H282" s="2"/>
      <c r="I282" s="2"/>
      <c r="J282" s="2"/>
      <c r="K282" s="2"/>
      <c r="L282" s="2"/>
      <c r="M282" s="2"/>
    </row>
    <row r="283" spans="1:13" ht="14.25" customHeight="1" x14ac:dyDescent="0.2">
      <c r="A283" s="62" t="s">
        <v>1707</v>
      </c>
      <c r="B283" s="2" t="s">
        <v>54</v>
      </c>
      <c r="C283" s="3"/>
      <c r="D283" s="3"/>
      <c r="E283" s="2" t="s">
        <v>54</v>
      </c>
      <c r="F283" s="2" t="s">
        <v>54</v>
      </c>
      <c r="G283" s="2" t="s">
        <v>54</v>
      </c>
      <c r="H283" s="2" t="s">
        <v>54</v>
      </c>
      <c r="I283" s="2"/>
      <c r="J283" s="2"/>
      <c r="K283" s="2"/>
      <c r="L283" s="2"/>
      <c r="M283" s="2"/>
    </row>
    <row r="284" spans="1:13" ht="14.25" customHeight="1" x14ac:dyDescent="0.2">
      <c r="A284" s="62" t="s">
        <v>1713</v>
      </c>
      <c r="B284" s="2" t="s">
        <v>1708</v>
      </c>
      <c r="C284" s="3"/>
      <c r="D284" s="3"/>
      <c r="E284" s="2" t="s">
        <v>1709</v>
      </c>
      <c r="F284" s="2" t="s">
        <v>1710</v>
      </c>
      <c r="G284" s="2" t="s">
        <v>1711</v>
      </c>
      <c r="H284" s="2" t="s">
        <v>1712</v>
      </c>
      <c r="I284" s="2"/>
      <c r="J284" s="2"/>
      <c r="K284" s="2"/>
      <c r="L284" s="2"/>
      <c r="M284" s="2"/>
    </row>
    <row r="285" spans="1:13" ht="14.25" customHeight="1" x14ac:dyDescent="0.2">
      <c r="A285" s="62" t="s">
        <v>1716</v>
      </c>
      <c r="B285" s="2" t="s">
        <v>621</v>
      </c>
      <c r="C285" s="3"/>
      <c r="D285" s="3"/>
      <c r="E285" s="2" t="s">
        <v>1714</v>
      </c>
      <c r="F285" s="2" t="s">
        <v>242</v>
      </c>
      <c r="G285" s="2" t="s">
        <v>1715</v>
      </c>
      <c r="H285" s="2" t="s">
        <v>1124</v>
      </c>
      <c r="I285" s="2"/>
      <c r="J285" s="2"/>
      <c r="K285" s="2"/>
      <c r="L285" s="2"/>
      <c r="M285" s="2"/>
    </row>
    <row r="286" spans="1:13" ht="14.25" customHeight="1" x14ac:dyDescent="0.2">
      <c r="A286" s="62" t="s">
        <v>1723</v>
      </c>
      <c r="B286" s="2" t="s">
        <v>1717</v>
      </c>
      <c r="C286" s="87" t="s">
        <v>70</v>
      </c>
      <c r="D286" s="87" t="s">
        <v>1719</v>
      </c>
      <c r="E286" s="2" t="s">
        <v>1720</v>
      </c>
      <c r="F286" s="2" t="s">
        <v>1122</v>
      </c>
      <c r="G286" s="2" t="s">
        <v>1721</v>
      </c>
      <c r="H286" s="2" t="s">
        <v>1722</v>
      </c>
      <c r="I286" s="2"/>
      <c r="J286" s="2"/>
      <c r="K286" s="2"/>
      <c r="L286" s="2"/>
      <c r="M286" s="2"/>
    </row>
    <row r="287" spans="1:13" ht="14.25" customHeight="1" x14ac:dyDescent="0.2">
      <c r="A287" s="62" t="s">
        <v>1724</v>
      </c>
      <c r="B287" s="2" t="s">
        <v>54</v>
      </c>
      <c r="C287" s="3"/>
      <c r="D287" s="3"/>
      <c r="E287" s="2" t="s">
        <v>54</v>
      </c>
      <c r="F287" s="2" t="s">
        <v>54</v>
      </c>
      <c r="G287" s="2" t="s">
        <v>54</v>
      </c>
      <c r="H287" s="2" t="s">
        <v>54</v>
      </c>
      <c r="I287" s="2"/>
      <c r="J287" s="2"/>
      <c r="K287" s="2"/>
      <c r="L287" s="2"/>
      <c r="M287" s="2"/>
    </row>
    <row r="288" spans="1:13" ht="14.25" customHeight="1" x14ac:dyDescent="0.2">
      <c r="A288" s="62" t="s">
        <v>1725</v>
      </c>
      <c r="B288" s="2"/>
      <c r="C288" s="3"/>
      <c r="D288" s="3"/>
      <c r="E288" s="2"/>
      <c r="F288" s="2"/>
      <c r="G288" s="2"/>
      <c r="H288" s="2"/>
      <c r="I288" s="2"/>
      <c r="J288" s="2"/>
      <c r="K288" s="2"/>
      <c r="L288" s="2"/>
      <c r="M288" s="2"/>
    </row>
    <row r="289" spans="1:17" ht="14.25" customHeight="1" x14ac:dyDescent="0.2">
      <c r="A289" s="62" t="s">
        <v>1731</v>
      </c>
      <c r="B289" s="2" t="s">
        <v>54</v>
      </c>
      <c r="C289" s="3"/>
      <c r="D289" s="3"/>
      <c r="E289" s="2" t="s">
        <v>1726</v>
      </c>
      <c r="F289" s="2" t="s">
        <v>54</v>
      </c>
      <c r="G289" s="2" t="s">
        <v>54</v>
      </c>
      <c r="H289" s="2" t="s">
        <v>1728</v>
      </c>
      <c r="I289" s="2"/>
      <c r="J289" s="2"/>
      <c r="K289" s="2"/>
      <c r="L289" s="2"/>
      <c r="M289" s="2"/>
      <c r="P289" s="18" t="s">
        <v>1729</v>
      </c>
      <c r="Q289" s="18" t="s">
        <v>1730</v>
      </c>
    </row>
    <row r="290" spans="1:17" ht="14.25" customHeight="1" x14ac:dyDescent="0.2">
      <c r="A290" s="62" t="s">
        <v>1735</v>
      </c>
      <c r="B290" s="2" t="s">
        <v>1732</v>
      </c>
      <c r="C290" s="3"/>
      <c r="D290" s="3"/>
      <c r="E290" s="2" t="s">
        <v>1733</v>
      </c>
      <c r="F290" s="2" t="s">
        <v>54</v>
      </c>
      <c r="G290" s="2" t="s">
        <v>71</v>
      </c>
      <c r="H290" s="2" t="s">
        <v>1734</v>
      </c>
      <c r="I290" s="2"/>
      <c r="J290" s="2"/>
      <c r="K290" s="2"/>
      <c r="L290" s="2"/>
      <c r="M290" s="2"/>
    </row>
    <row r="291" spans="1:17" ht="14.25" customHeight="1" x14ac:dyDescent="0.2">
      <c r="A291" s="62" t="s">
        <v>1736</v>
      </c>
      <c r="B291" s="2" t="s">
        <v>1522</v>
      </c>
      <c r="C291" s="3"/>
      <c r="D291" s="3"/>
      <c r="E291" s="2" t="s">
        <v>1522</v>
      </c>
      <c r="F291" s="2" t="s">
        <v>123</v>
      </c>
      <c r="G291" s="2" t="s">
        <v>54</v>
      </c>
      <c r="H291" s="2" t="s">
        <v>54</v>
      </c>
      <c r="I291" s="2"/>
      <c r="J291" s="2"/>
      <c r="K291" s="2"/>
      <c r="L291" s="2"/>
      <c r="M291" s="2"/>
    </row>
    <row r="292" spans="1:17" ht="14.25" customHeight="1" x14ac:dyDescent="0.2">
      <c r="A292" s="62" t="s">
        <v>1743</v>
      </c>
      <c r="B292" s="2" t="s">
        <v>1737</v>
      </c>
      <c r="C292" s="3"/>
      <c r="D292" s="3"/>
      <c r="E292" s="2" t="s">
        <v>1738</v>
      </c>
      <c r="F292" s="2" t="s">
        <v>1739</v>
      </c>
      <c r="G292" s="2" t="s">
        <v>1740</v>
      </c>
      <c r="H292" s="2" t="s">
        <v>1742</v>
      </c>
      <c r="I292" s="2"/>
      <c r="J292" s="2"/>
      <c r="K292" s="2"/>
      <c r="L292" s="2"/>
      <c r="M292" s="2"/>
    </row>
    <row r="293" spans="1:17" ht="14.25" customHeight="1" x14ac:dyDescent="0.2">
      <c r="A293" s="62" t="s">
        <v>1748</v>
      </c>
      <c r="B293" s="2" t="s">
        <v>1744</v>
      </c>
      <c r="C293" s="3">
        <v>2</v>
      </c>
      <c r="D293" s="3">
        <v>2</v>
      </c>
      <c r="E293" s="2" t="s">
        <v>1745</v>
      </c>
      <c r="F293" s="2" t="s">
        <v>54</v>
      </c>
      <c r="G293" s="2" t="s">
        <v>1746</v>
      </c>
      <c r="H293" s="2" t="s">
        <v>1747</v>
      </c>
      <c r="I293" s="2"/>
      <c r="J293" s="2"/>
      <c r="K293" s="2"/>
      <c r="L293" s="2"/>
      <c r="M293" s="2"/>
    </row>
    <row r="294" spans="1:17" ht="14.25" customHeight="1" x14ac:dyDescent="0.2">
      <c r="A294" s="62" t="s">
        <v>1753</v>
      </c>
      <c r="B294" s="2" t="s">
        <v>123</v>
      </c>
      <c r="C294" s="3"/>
      <c r="D294" s="3"/>
      <c r="E294" s="2" t="s">
        <v>1749</v>
      </c>
      <c r="F294" s="2" t="s">
        <v>1750</v>
      </c>
      <c r="G294" s="2" t="s">
        <v>1751</v>
      </c>
      <c r="H294" s="2" t="s">
        <v>1752</v>
      </c>
      <c r="I294" s="2"/>
      <c r="J294" s="2"/>
      <c r="K294" s="2"/>
      <c r="L294" s="2"/>
      <c r="M294" s="2"/>
    </row>
    <row r="295" spans="1:17" ht="14.25" customHeight="1" x14ac:dyDescent="0.2">
      <c r="A295" s="62" t="s">
        <v>1759</v>
      </c>
      <c r="B295" s="2" t="s">
        <v>1754</v>
      </c>
      <c r="C295" s="84">
        <v>-999</v>
      </c>
      <c r="D295" s="84"/>
      <c r="E295" s="2" t="s">
        <v>1755</v>
      </c>
      <c r="F295" s="2" t="s">
        <v>1756</v>
      </c>
      <c r="G295" s="2" t="s">
        <v>1757</v>
      </c>
      <c r="H295" s="2" t="s">
        <v>1758</v>
      </c>
      <c r="I295" s="2"/>
      <c r="J295" s="2"/>
      <c r="K295" s="2"/>
      <c r="L295" s="2"/>
      <c r="M295" s="2"/>
    </row>
    <row r="296" spans="1:17" ht="14.25" customHeight="1" x14ac:dyDescent="0.2">
      <c r="A296" s="62" t="s">
        <v>1760</v>
      </c>
      <c r="B296" s="2" t="s">
        <v>54</v>
      </c>
      <c r="C296" s="3"/>
      <c r="D296" s="3"/>
      <c r="E296" s="2" t="s">
        <v>54</v>
      </c>
      <c r="F296" s="2" t="s">
        <v>54</v>
      </c>
      <c r="G296" s="2" t="s">
        <v>54</v>
      </c>
      <c r="H296" s="2" t="s">
        <v>54</v>
      </c>
      <c r="I296" s="2"/>
      <c r="J296" s="2"/>
      <c r="K296" s="2"/>
      <c r="L296" s="2"/>
      <c r="M296" s="2"/>
    </row>
    <row r="297" spans="1:17" ht="14.25" customHeight="1" x14ac:dyDescent="0.2">
      <c r="A297" s="62" t="s">
        <v>1766</v>
      </c>
      <c r="B297" s="2" t="s">
        <v>54</v>
      </c>
      <c r="C297" s="3"/>
      <c r="D297" s="3"/>
      <c r="E297" s="2" t="s">
        <v>1761</v>
      </c>
      <c r="F297" s="2" t="s">
        <v>1763</v>
      </c>
      <c r="G297" s="2" t="s">
        <v>1764</v>
      </c>
      <c r="H297" s="2" t="s">
        <v>1765</v>
      </c>
      <c r="I297" s="2"/>
      <c r="J297" s="2"/>
      <c r="K297" s="2"/>
      <c r="L297" s="2"/>
      <c r="M297" s="2"/>
    </row>
    <row r="298" spans="1:17" ht="14.25" customHeight="1" x14ac:dyDescent="0.2">
      <c r="A298" s="62" t="s">
        <v>1773</v>
      </c>
      <c r="B298" s="2" t="s">
        <v>1767</v>
      </c>
      <c r="C298" s="3"/>
      <c r="D298" s="3"/>
      <c r="E298" s="2" t="s">
        <v>1769</v>
      </c>
      <c r="F298" s="2" t="s">
        <v>1122</v>
      </c>
      <c r="G298" s="2" t="s">
        <v>1771</v>
      </c>
      <c r="H298" s="2" t="s">
        <v>1772</v>
      </c>
      <c r="I298" s="2"/>
      <c r="J298" s="2"/>
      <c r="K298" s="2"/>
      <c r="L298" s="2"/>
      <c r="M298" s="2"/>
    </row>
    <row r="299" spans="1:17" ht="14.25" customHeight="1" x14ac:dyDescent="0.2">
      <c r="A299" s="62" t="s">
        <v>1782</v>
      </c>
      <c r="B299" s="2" t="s">
        <v>1774</v>
      </c>
      <c r="C299" s="3"/>
      <c r="D299" s="3"/>
      <c r="E299" s="2" t="s">
        <v>1775</v>
      </c>
      <c r="F299" s="2" t="s">
        <v>1777</v>
      </c>
      <c r="G299" s="2" t="s">
        <v>1779</v>
      </c>
      <c r="H299" s="2" t="s">
        <v>1780</v>
      </c>
      <c r="I299" s="2"/>
      <c r="J299" s="2"/>
      <c r="K299" s="2"/>
      <c r="L299" s="2"/>
      <c r="M299" s="2"/>
    </row>
    <row r="300" spans="1:17" ht="14.25" customHeight="1" x14ac:dyDescent="0.2">
      <c r="A300" s="62" t="s">
        <v>1789</v>
      </c>
      <c r="B300" s="2" t="s">
        <v>1783</v>
      </c>
      <c r="C300" s="3"/>
      <c r="D300" s="3"/>
      <c r="E300" s="2" t="s">
        <v>5171</v>
      </c>
      <c r="F300" s="2" t="s">
        <v>5172</v>
      </c>
      <c r="G300" s="2" t="s">
        <v>5173</v>
      </c>
      <c r="H300" s="2" t="s">
        <v>54</v>
      </c>
      <c r="I300" s="2"/>
      <c r="J300" s="2"/>
      <c r="K300" s="2"/>
      <c r="L300" s="2"/>
      <c r="M300" s="2"/>
    </row>
    <row r="301" spans="1:17" ht="14.25" customHeight="1" x14ac:dyDescent="0.2">
      <c r="A301" s="62" t="s">
        <v>1795</v>
      </c>
      <c r="B301" s="2" t="s">
        <v>1790</v>
      </c>
      <c r="C301" s="3"/>
      <c r="D301" s="3"/>
      <c r="E301" s="2" t="s">
        <v>5174</v>
      </c>
      <c r="F301" s="2" t="s">
        <v>5175</v>
      </c>
      <c r="G301" s="2" t="s">
        <v>5176</v>
      </c>
      <c r="H301" s="2" t="s">
        <v>5177</v>
      </c>
      <c r="I301" s="2"/>
      <c r="J301" s="2"/>
      <c r="K301" s="2"/>
      <c r="L301" s="2"/>
      <c r="M301" s="2"/>
    </row>
    <row r="302" spans="1:17" ht="14.25" customHeight="1" x14ac:dyDescent="0.2">
      <c r="A302" s="62" t="s">
        <v>1801</v>
      </c>
      <c r="B302" s="2" t="s">
        <v>1796</v>
      </c>
      <c r="C302" s="3"/>
      <c r="D302" s="3"/>
      <c r="E302" s="2" t="s">
        <v>1797</v>
      </c>
      <c r="F302" s="2" t="s">
        <v>1798</v>
      </c>
      <c r="G302" s="2" t="s">
        <v>1799</v>
      </c>
      <c r="H302" s="2" t="s">
        <v>1800</v>
      </c>
      <c r="I302" s="2"/>
      <c r="J302" s="2"/>
      <c r="K302" s="2"/>
      <c r="L302" s="2"/>
      <c r="M302" s="2"/>
    </row>
    <row r="303" spans="1:17" ht="14.25" customHeight="1" x14ac:dyDescent="0.2">
      <c r="A303" s="62" t="s">
        <v>1805</v>
      </c>
      <c r="B303" s="2" t="s">
        <v>185</v>
      </c>
      <c r="C303" s="3"/>
      <c r="D303" s="3"/>
      <c r="E303" s="2" t="s">
        <v>1802</v>
      </c>
      <c r="F303" s="2" t="s">
        <v>284</v>
      </c>
      <c r="G303" s="2" t="s">
        <v>1803</v>
      </c>
      <c r="H303" s="2" t="s">
        <v>1804</v>
      </c>
      <c r="I303" s="2"/>
      <c r="J303" s="2"/>
      <c r="K303" s="2"/>
      <c r="L303" s="2"/>
      <c r="M303" s="2"/>
    </row>
    <row r="304" spans="1:17" ht="14.25" customHeight="1" x14ac:dyDescent="0.2">
      <c r="A304" s="62" t="s">
        <v>1817</v>
      </c>
      <c r="B304" s="2" t="s">
        <v>1806</v>
      </c>
      <c r="C304" s="86" t="s">
        <v>1808</v>
      </c>
      <c r="D304" s="86" t="s">
        <v>1809</v>
      </c>
      <c r="E304" s="2" t="s">
        <v>1810</v>
      </c>
      <c r="F304" s="2" t="s">
        <v>1811</v>
      </c>
      <c r="G304" s="2" t="s">
        <v>1812</v>
      </c>
      <c r="H304" s="2" t="s">
        <v>54</v>
      </c>
      <c r="I304" s="2"/>
      <c r="J304" s="2"/>
      <c r="K304" s="2"/>
      <c r="L304" s="2"/>
      <c r="M304" s="2"/>
      <c r="N304" s="43" t="s">
        <v>1813</v>
      </c>
      <c r="O304" s="18" t="s">
        <v>1814</v>
      </c>
      <c r="P304" s="44" t="s">
        <v>1815</v>
      </c>
      <c r="Q304" s="18" t="s">
        <v>1816</v>
      </c>
    </row>
    <row r="305" spans="1:17" ht="14.25" customHeight="1" x14ac:dyDescent="0.2">
      <c r="A305" s="62" t="s">
        <v>1826</v>
      </c>
      <c r="B305" s="2" t="s">
        <v>1818</v>
      </c>
      <c r="C305" s="3"/>
      <c r="D305" s="3"/>
      <c r="E305" s="2" t="s">
        <v>1819</v>
      </c>
      <c r="F305" s="2" t="s">
        <v>1821</v>
      </c>
      <c r="G305" s="2" t="s">
        <v>1822</v>
      </c>
      <c r="H305" s="2" t="s">
        <v>71</v>
      </c>
      <c r="I305" s="2"/>
      <c r="J305" s="2"/>
      <c r="K305" s="2"/>
      <c r="L305" s="2"/>
      <c r="M305" s="2"/>
      <c r="P305" s="18" t="s">
        <v>1824</v>
      </c>
      <c r="Q305" s="18" t="s">
        <v>1825</v>
      </c>
    </row>
    <row r="306" spans="1:17" ht="14.25" customHeight="1" x14ac:dyDescent="0.2">
      <c r="A306" s="62" t="s">
        <v>1831</v>
      </c>
      <c r="B306" s="2" t="s">
        <v>54</v>
      </c>
      <c r="C306" s="3"/>
      <c r="D306" s="3"/>
      <c r="E306" s="2" t="s">
        <v>1827</v>
      </c>
      <c r="F306" s="2" t="s">
        <v>5178</v>
      </c>
      <c r="G306" s="2" t="s">
        <v>5179</v>
      </c>
      <c r="H306" s="2" t="s">
        <v>5180</v>
      </c>
      <c r="I306" s="2"/>
      <c r="J306" s="2"/>
      <c r="K306" s="2"/>
      <c r="L306" s="2"/>
      <c r="M306" s="2"/>
    </row>
    <row r="307" spans="1:17" ht="14.25" customHeight="1" x14ac:dyDescent="0.2">
      <c r="A307" s="62" t="s">
        <v>1838</v>
      </c>
      <c r="B307" s="2" t="s">
        <v>1832</v>
      </c>
      <c r="C307" s="3"/>
      <c r="D307" s="3"/>
      <c r="E307" s="2" t="s">
        <v>1833</v>
      </c>
      <c r="F307" s="2" t="s">
        <v>1835</v>
      </c>
      <c r="G307" s="2" t="s">
        <v>1836</v>
      </c>
      <c r="H307" s="2" t="s">
        <v>1837</v>
      </c>
      <c r="I307" s="2"/>
      <c r="J307" s="2"/>
      <c r="K307" s="2"/>
      <c r="L307" s="2"/>
      <c r="M307" s="2"/>
    </row>
    <row r="308" spans="1:17" ht="14.25" customHeight="1" x14ac:dyDescent="0.2">
      <c r="A308" s="62" t="s">
        <v>1847</v>
      </c>
      <c r="B308" s="2" t="s">
        <v>1839</v>
      </c>
      <c r="C308" s="86" t="s">
        <v>1841</v>
      </c>
      <c r="D308" s="86" t="s">
        <v>433</v>
      </c>
      <c r="E308" s="2" t="s">
        <v>1842</v>
      </c>
      <c r="F308" s="2" t="s">
        <v>1843</v>
      </c>
      <c r="G308" s="2" t="s">
        <v>1844</v>
      </c>
      <c r="H308" s="2" t="s">
        <v>1846</v>
      </c>
      <c r="I308" s="2"/>
      <c r="J308" s="2"/>
      <c r="K308" s="2"/>
      <c r="L308" s="2"/>
      <c r="M308" s="2"/>
    </row>
    <row r="309" spans="1:17" ht="14.25" customHeight="1" x14ac:dyDescent="0.2">
      <c r="A309" s="62" t="s">
        <v>1853</v>
      </c>
      <c r="B309" s="2" t="s">
        <v>1848</v>
      </c>
      <c r="C309" s="3"/>
      <c r="D309" s="3"/>
      <c r="E309" s="2" t="s">
        <v>1849</v>
      </c>
      <c r="F309" s="2" t="s">
        <v>242</v>
      </c>
      <c r="G309" s="2" t="s">
        <v>1851</v>
      </c>
      <c r="H309" s="2" t="s">
        <v>1852</v>
      </c>
      <c r="I309" s="2"/>
      <c r="J309" s="2"/>
      <c r="K309" s="2"/>
      <c r="L309" s="2"/>
      <c r="M309" s="2"/>
    </row>
    <row r="310" spans="1:17" ht="14.25" customHeight="1" x14ac:dyDescent="0.2">
      <c r="A310" s="62" t="s">
        <v>1859</v>
      </c>
      <c r="B310" s="2" t="s">
        <v>585</v>
      </c>
      <c r="C310" s="3"/>
      <c r="D310" s="3"/>
      <c r="E310" s="2" t="s">
        <v>1854</v>
      </c>
      <c r="F310" s="2" t="s">
        <v>1856</v>
      </c>
      <c r="G310" s="2" t="s">
        <v>1857</v>
      </c>
      <c r="H310" s="2" t="s">
        <v>1858</v>
      </c>
      <c r="I310" s="2"/>
      <c r="J310" s="2"/>
      <c r="K310" s="2"/>
      <c r="L310" s="2"/>
      <c r="M310" s="2"/>
    </row>
    <row r="311" spans="1:17" ht="14.25" customHeight="1" x14ac:dyDescent="0.2">
      <c r="A311" s="62" t="s">
        <v>1860</v>
      </c>
      <c r="B311" s="2"/>
      <c r="C311" s="3"/>
      <c r="D311" s="3"/>
      <c r="E311" s="2"/>
      <c r="F311" s="2"/>
      <c r="G311" s="2"/>
      <c r="H311" s="2"/>
      <c r="I311" s="2"/>
      <c r="J311" s="2"/>
      <c r="K311" s="2"/>
      <c r="L311" s="2"/>
      <c r="M311" s="2"/>
    </row>
    <row r="312" spans="1:17" ht="14.25" customHeight="1" x14ac:dyDescent="0.2">
      <c r="A312" s="62" t="s">
        <v>1865</v>
      </c>
      <c r="B312" s="2" t="s">
        <v>1861</v>
      </c>
      <c r="C312" s="3"/>
      <c r="D312" s="3"/>
      <c r="E312" s="2" t="s">
        <v>1862</v>
      </c>
      <c r="F312" s="2" t="s">
        <v>242</v>
      </c>
      <c r="G312" s="2" t="s">
        <v>1863</v>
      </c>
      <c r="H312" s="2" t="s">
        <v>1864</v>
      </c>
      <c r="I312" s="2"/>
      <c r="J312" s="2"/>
      <c r="K312" s="2"/>
      <c r="L312" s="2"/>
      <c r="M312" s="2"/>
    </row>
    <row r="313" spans="1:17" ht="14.25" customHeight="1" x14ac:dyDescent="0.2">
      <c r="A313" s="62" t="s">
        <v>1875</v>
      </c>
      <c r="B313" s="2" t="s">
        <v>1866</v>
      </c>
      <c r="C313" s="3"/>
      <c r="D313" s="3"/>
      <c r="E313" s="2" t="s">
        <v>1868</v>
      </c>
      <c r="F313" s="2" t="s">
        <v>1870</v>
      </c>
      <c r="G313" s="2" t="s">
        <v>1871</v>
      </c>
      <c r="H313" s="2" t="s">
        <v>1873</v>
      </c>
      <c r="I313" s="2"/>
      <c r="J313" s="2"/>
      <c r="K313" s="2"/>
      <c r="L313" s="2"/>
      <c r="M313" s="2"/>
    </row>
    <row r="314" spans="1:17" ht="14.25" customHeight="1" x14ac:dyDescent="0.2">
      <c r="A314" s="62" t="s">
        <v>1877</v>
      </c>
      <c r="B314" s="2" t="s">
        <v>54</v>
      </c>
      <c r="C314" s="3"/>
      <c r="D314" s="3"/>
      <c r="E314" s="2" t="s">
        <v>1876</v>
      </c>
      <c r="F314" s="2" t="s">
        <v>54</v>
      </c>
      <c r="G314" s="2" t="s">
        <v>54</v>
      </c>
      <c r="H314" s="2" t="s">
        <v>54</v>
      </c>
      <c r="I314" s="2"/>
      <c r="J314" s="2"/>
      <c r="K314" s="2"/>
      <c r="L314" s="2"/>
      <c r="M314" s="2"/>
    </row>
    <row r="315" spans="1:17" ht="14.25" customHeight="1" x14ac:dyDescent="0.2">
      <c r="A315" s="62" t="s">
        <v>1884</v>
      </c>
      <c r="B315" s="2" t="s">
        <v>1878</v>
      </c>
      <c r="C315" s="3"/>
      <c r="D315" s="3"/>
      <c r="E315" s="2" t="s">
        <v>1879</v>
      </c>
      <c r="F315" s="2" t="s">
        <v>1881</v>
      </c>
      <c r="G315" s="2" t="s">
        <v>1882</v>
      </c>
      <c r="H315" s="2" t="s">
        <v>1883</v>
      </c>
      <c r="I315" s="2"/>
      <c r="J315" s="2"/>
      <c r="K315" s="2"/>
      <c r="L315" s="2"/>
      <c r="M315" s="2"/>
    </row>
    <row r="316" spans="1:17" ht="14.25" customHeight="1" x14ac:dyDescent="0.2">
      <c r="A316" s="62" t="s">
        <v>1889</v>
      </c>
      <c r="B316" s="2" t="s">
        <v>1885</v>
      </c>
      <c r="C316" s="3"/>
      <c r="D316" s="3"/>
      <c r="E316" s="2" t="s">
        <v>1886</v>
      </c>
      <c r="F316" s="2" t="s">
        <v>1886</v>
      </c>
      <c r="G316" s="2" t="s">
        <v>5181</v>
      </c>
      <c r="H316" s="2" t="s">
        <v>4999</v>
      </c>
      <c r="I316" s="2"/>
      <c r="J316" s="2"/>
      <c r="K316" s="2"/>
      <c r="L316" s="2"/>
      <c r="M316" s="2"/>
    </row>
    <row r="317" spans="1:17" ht="14.25" customHeight="1" x14ac:dyDescent="0.2">
      <c r="A317" s="62" t="s">
        <v>1896</v>
      </c>
      <c r="B317" s="2" t="s">
        <v>1890</v>
      </c>
      <c r="C317" s="3"/>
      <c r="D317" s="3"/>
      <c r="E317" s="2" t="s">
        <v>5182</v>
      </c>
      <c r="F317" s="2" t="s">
        <v>5183</v>
      </c>
      <c r="G317" s="2" t="s">
        <v>5184</v>
      </c>
      <c r="H317" s="2" t="s">
        <v>5185</v>
      </c>
      <c r="I317" s="2"/>
      <c r="J317" s="2"/>
      <c r="K317" s="2"/>
      <c r="L317" s="2"/>
      <c r="M317" s="2"/>
    </row>
    <row r="318" spans="1:17" ht="14.25" customHeight="1" x14ac:dyDescent="0.2">
      <c r="A318" s="62" t="s">
        <v>1901</v>
      </c>
      <c r="B318" s="2" t="s">
        <v>1897</v>
      </c>
      <c r="C318" s="3"/>
      <c r="D318" s="3"/>
      <c r="E318" s="2" t="s">
        <v>1898</v>
      </c>
      <c r="F318" s="2" t="s">
        <v>54</v>
      </c>
      <c r="G318" s="2" t="s">
        <v>1899</v>
      </c>
      <c r="H318" s="2" t="s">
        <v>1900</v>
      </c>
      <c r="I318" s="2"/>
      <c r="J318" s="2"/>
      <c r="K318" s="2"/>
      <c r="L318" s="2"/>
      <c r="M318" s="2"/>
    </row>
    <row r="319" spans="1:17" ht="14.25" customHeight="1" x14ac:dyDescent="0.2">
      <c r="A319" s="62" t="s">
        <v>1907</v>
      </c>
      <c r="B319" s="2" t="s">
        <v>1902</v>
      </c>
      <c r="C319" s="3"/>
      <c r="D319" s="3"/>
      <c r="E319" s="2" t="s">
        <v>1903</v>
      </c>
      <c r="F319" s="2" t="s">
        <v>54</v>
      </c>
      <c r="G319" s="2" t="s">
        <v>1905</v>
      </c>
      <c r="H319" s="2" t="s">
        <v>1906</v>
      </c>
      <c r="I319" s="2"/>
      <c r="J319" s="2"/>
      <c r="K319" s="2"/>
      <c r="L319" s="2"/>
      <c r="M319" s="2"/>
    </row>
    <row r="320" spans="1:17" ht="14.25" customHeight="1" x14ac:dyDescent="0.2">
      <c r="A320" s="62" t="s">
        <v>1912</v>
      </c>
      <c r="B320" s="2" t="s">
        <v>1908</v>
      </c>
      <c r="C320" s="3"/>
      <c r="D320" s="3"/>
      <c r="E320" s="2" t="s">
        <v>1909</v>
      </c>
      <c r="F320" s="2" t="s">
        <v>1910</v>
      </c>
      <c r="G320" s="2" t="s">
        <v>585</v>
      </c>
      <c r="H320" s="2" t="s">
        <v>1911</v>
      </c>
      <c r="I320" s="2"/>
      <c r="J320" s="2"/>
      <c r="K320" s="2"/>
      <c r="L320" s="2"/>
      <c r="M320" s="2"/>
    </row>
    <row r="321" spans="1:13" ht="14.25" customHeight="1" x14ac:dyDescent="0.2">
      <c r="A321" s="62" t="s">
        <v>1918</v>
      </c>
      <c r="B321" s="2" t="s">
        <v>1913</v>
      </c>
      <c r="C321" s="3"/>
      <c r="D321" s="3"/>
      <c r="E321" s="2" t="s">
        <v>1914</v>
      </c>
      <c r="F321" s="2" t="s">
        <v>1915</v>
      </c>
      <c r="G321" s="2" t="s">
        <v>1916</v>
      </c>
      <c r="H321" s="2" t="s">
        <v>1917</v>
      </c>
      <c r="I321" s="2"/>
      <c r="J321" s="2"/>
      <c r="K321" s="2"/>
      <c r="L321" s="2"/>
      <c r="M321" s="2"/>
    </row>
    <row r="322" spans="1:13" ht="14.25" customHeight="1" x14ac:dyDescent="0.2">
      <c r="A322" s="62" t="s">
        <v>1925</v>
      </c>
      <c r="B322" s="2" t="s">
        <v>1919</v>
      </c>
      <c r="C322" s="3"/>
      <c r="D322" s="3"/>
      <c r="E322" s="2" t="s">
        <v>1920</v>
      </c>
      <c r="F322" s="2" t="s">
        <v>1922</v>
      </c>
      <c r="G322" s="2" t="s">
        <v>1923</v>
      </c>
      <c r="H322" s="2" t="s">
        <v>1924</v>
      </c>
      <c r="I322" s="2"/>
      <c r="J322" s="2"/>
      <c r="K322" s="2"/>
      <c r="L322" s="2"/>
      <c r="M322" s="2"/>
    </row>
    <row r="323" spans="1:13" ht="14.25" customHeight="1" x14ac:dyDescent="0.2">
      <c r="A323" s="62" t="s">
        <v>1930</v>
      </c>
      <c r="B323" s="2" t="s">
        <v>1926</v>
      </c>
      <c r="C323" s="3"/>
      <c r="D323" s="3"/>
      <c r="E323" s="2" t="s">
        <v>1927</v>
      </c>
      <c r="F323" s="2" t="s">
        <v>123</v>
      </c>
      <c r="G323" s="2" t="s">
        <v>1928</v>
      </c>
      <c r="H323" s="2" t="s">
        <v>1014</v>
      </c>
      <c r="I323" s="2"/>
      <c r="J323" s="2"/>
      <c r="K323" s="2"/>
      <c r="L323" s="2"/>
      <c r="M323" s="2"/>
    </row>
    <row r="324" spans="1:13" ht="14.25" customHeight="1" x14ac:dyDescent="0.2">
      <c r="A324" s="62" t="s">
        <v>1937</v>
      </c>
      <c r="B324" s="2" t="s">
        <v>1931</v>
      </c>
      <c r="C324" s="3"/>
      <c r="D324" s="3"/>
      <c r="E324" s="2" t="s">
        <v>1932</v>
      </c>
      <c r="F324" s="2" t="s">
        <v>1934</v>
      </c>
      <c r="G324" s="2" t="s">
        <v>1935</v>
      </c>
      <c r="H324" s="2" t="s">
        <v>1936</v>
      </c>
      <c r="I324" s="2"/>
      <c r="J324" s="2"/>
      <c r="K324" s="2"/>
      <c r="L324" s="2"/>
      <c r="M324" s="2"/>
    </row>
    <row r="325" spans="1:13" ht="14.25" customHeight="1" x14ac:dyDescent="0.2">
      <c r="A325" s="62" t="s">
        <v>1941</v>
      </c>
      <c r="B325" s="2" t="s">
        <v>284</v>
      </c>
      <c r="C325" s="3"/>
      <c r="D325" s="3"/>
      <c r="E325" s="2" t="s">
        <v>1938</v>
      </c>
      <c r="F325" s="2" t="s">
        <v>284</v>
      </c>
      <c r="G325" s="2" t="s">
        <v>1939</v>
      </c>
      <c r="H325" s="2" t="s">
        <v>1940</v>
      </c>
      <c r="I325" s="2"/>
      <c r="J325" s="2"/>
      <c r="K325" s="2"/>
      <c r="L325" s="2"/>
      <c r="M325" s="2"/>
    </row>
    <row r="326" spans="1:13" ht="14.25" customHeight="1" x14ac:dyDescent="0.2">
      <c r="A326" s="62" t="s">
        <v>1942</v>
      </c>
      <c r="B326" s="2" t="s">
        <v>54</v>
      </c>
      <c r="C326" s="3"/>
      <c r="D326" s="3"/>
      <c r="E326" s="2" t="s">
        <v>54</v>
      </c>
      <c r="F326" s="2" t="s">
        <v>54</v>
      </c>
      <c r="G326" s="2" t="s">
        <v>54</v>
      </c>
      <c r="H326" s="2" t="s">
        <v>54</v>
      </c>
      <c r="I326" s="2"/>
      <c r="J326" s="2"/>
      <c r="K326" s="2"/>
      <c r="L326" s="2"/>
      <c r="M326" s="2"/>
    </row>
    <row r="327" spans="1:13" ht="14.25" customHeight="1" x14ac:dyDescent="0.2">
      <c r="A327" s="62" t="s">
        <v>1949</v>
      </c>
      <c r="B327" s="2" t="s">
        <v>1943</v>
      </c>
      <c r="C327" s="3"/>
      <c r="D327" s="3"/>
      <c r="E327" s="2" t="s">
        <v>1944</v>
      </c>
      <c r="F327" s="2" t="s">
        <v>1946</v>
      </c>
      <c r="G327" s="2" t="s">
        <v>1947</v>
      </c>
      <c r="H327" s="2" t="s">
        <v>1948</v>
      </c>
      <c r="I327" s="2"/>
      <c r="J327" s="2"/>
      <c r="K327" s="2"/>
      <c r="L327" s="2"/>
      <c r="M327" s="2"/>
    </row>
    <row r="328" spans="1:13" ht="14.25" customHeight="1" x14ac:dyDescent="0.2">
      <c r="A328" s="62" t="s">
        <v>1955</v>
      </c>
      <c r="B328" s="2" t="s">
        <v>284</v>
      </c>
      <c r="C328" s="3"/>
      <c r="D328" s="3"/>
      <c r="E328" s="2" t="s">
        <v>1950</v>
      </c>
      <c r="F328" s="2" t="s">
        <v>1952</v>
      </c>
      <c r="G328" s="2" t="s">
        <v>1953</v>
      </c>
      <c r="H328" s="2" t="s">
        <v>1954</v>
      </c>
      <c r="I328" s="2"/>
      <c r="J328" s="2"/>
      <c r="K328" s="2"/>
      <c r="L328" s="2"/>
      <c r="M328" s="2"/>
    </row>
    <row r="329" spans="1:13" ht="14.25" customHeight="1" x14ac:dyDescent="0.2">
      <c r="A329" s="62" t="s">
        <v>1959</v>
      </c>
      <c r="B329" s="2" t="s">
        <v>123</v>
      </c>
      <c r="C329" s="3"/>
      <c r="D329" s="3"/>
      <c r="E329" s="2" t="s">
        <v>1956</v>
      </c>
      <c r="F329" s="2" t="s">
        <v>1957</v>
      </c>
      <c r="G329" s="2" t="s">
        <v>1958</v>
      </c>
      <c r="H329" s="2" t="s">
        <v>71</v>
      </c>
      <c r="I329" s="2"/>
      <c r="J329" s="2"/>
      <c r="K329" s="2"/>
      <c r="L329" s="2"/>
      <c r="M329" s="2"/>
    </row>
    <row r="330" spans="1:13" ht="14.25" customHeight="1" x14ac:dyDescent="0.2">
      <c r="A330" s="62" t="s">
        <v>1967</v>
      </c>
      <c r="B330" s="2" t="s">
        <v>1960</v>
      </c>
      <c r="C330" s="3"/>
      <c r="D330" s="3"/>
      <c r="E330" s="2" t="s">
        <v>1961</v>
      </c>
      <c r="F330" s="2" t="s">
        <v>1962</v>
      </c>
      <c r="G330" s="2" t="s">
        <v>1963</v>
      </c>
      <c r="H330" s="2" t="s">
        <v>1965</v>
      </c>
      <c r="I330" s="2"/>
      <c r="J330" s="2"/>
      <c r="K330" s="2"/>
      <c r="L330" s="2"/>
      <c r="M330" s="2"/>
    </row>
    <row r="331" spans="1:13" ht="14.25" customHeight="1" x14ac:dyDescent="0.2">
      <c r="A331" s="62" t="s">
        <v>1973</v>
      </c>
      <c r="B331" s="2" t="s">
        <v>1968</v>
      </c>
      <c r="C331" s="3"/>
      <c r="D331" s="3"/>
      <c r="E331" s="2" t="s">
        <v>1969</v>
      </c>
      <c r="F331" s="2" t="s">
        <v>1970</v>
      </c>
      <c r="G331" s="2" t="s">
        <v>1971</v>
      </c>
      <c r="H331" s="2" t="s">
        <v>1972</v>
      </c>
      <c r="I331" s="2"/>
      <c r="J331" s="2"/>
      <c r="K331" s="2"/>
      <c r="L331" s="2"/>
      <c r="M331" s="2"/>
    </row>
    <row r="332" spans="1:13" ht="14.25" customHeight="1" x14ac:dyDescent="0.2">
      <c r="A332" s="62" t="s">
        <v>1981</v>
      </c>
      <c r="B332" s="2" t="s">
        <v>1974</v>
      </c>
      <c r="C332" s="86" t="s">
        <v>1975</v>
      </c>
      <c r="D332" s="38" t="s">
        <v>133</v>
      </c>
      <c r="E332" s="2" t="s">
        <v>1976</v>
      </c>
      <c r="F332" s="2" t="s">
        <v>1978</v>
      </c>
      <c r="G332" s="2" t="s">
        <v>1979</v>
      </c>
      <c r="H332" s="2" t="s">
        <v>1980</v>
      </c>
      <c r="I332" s="2"/>
      <c r="J332" s="2"/>
      <c r="K332" s="2"/>
      <c r="L332" s="2"/>
      <c r="M332" s="2"/>
    </row>
    <row r="333" spans="1:13" ht="14.25" customHeight="1" x14ac:dyDescent="0.2">
      <c r="A333" s="62" t="s">
        <v>1985</v>
      </c>
      <c r="B333" s="2" t="s">
        <v>54</v>
      </c>
      <c r="C333" s="3"/>
      <c r="D333" s="3"/>
      <c r="E333" s="2" t="s">
        <v>54</v>
      </c>
      <c r="F333" s="2" t="s">
        <v>1982</v>
      </c>
      <c r="G333" s="2" t="s">
        <v>1983</v>
      </c>
      <c r="H333" s="2" t="s">
        <v>1984</v>
      </c>
      <c r="I333" s="2"/>
      <c r="J333" s="2"/>
      <c r="K333" s="2"/>
      <c r="L333" s="2"/>
      <c r="M333" s="2"/>
    </row>
    <row r="334" spans="1:13" ht="14.25" customHeight="1" x14ac:dyDescent="0.2">
      <c r="A334" s="62" t="s">
        <v>1990</v>
      </c>
      <c r="B334" s="2" t="s">
        <v>1986</v>
      </c>
      <c r="C334" s="3"/>
      <c r="D334" s="3"/>
      <c r="E334" s="2" t="s">
        <v>1987</v>
      </c>
      <c r="F334" s="2" t="s">
        <v>242</v>
      </c>
      <c r="G334" s="2" t="s">
        <v>1988</v>
      </c>
      <c r="H334" s="2" t="s">
        <v>1989</v>
      </c>
      <c r="I334" s="2"/>
      <c r="J334" s="2"/>
      <c r="K334" s="2"/>
      <c r="L334" s="2"/>
      <c r="M334" s="2"/>
    </row>
    <row r="335" spans="1:13" ht="14.25" customHeight="1" x14ac:dyDescent="0.2">
      <c r="A335" s="62" t="s">
        <v>1996</v>
      </c>
      <c r="B335" s="2" t="s">
        <v>1991</v>
      </c>
      <c r="C335" s="3"/>
      <c r="D335" s="3"/>
      <c r="E335" s="2" t="s">
        <v>5186</v>
      </c>
      <c r="F335" s="2" t="s">
        <v>5187</v>
      </c>
      <c r="G335" s="2" t="s">
        <v>5188</v>
      </c>
      <c r="H335" s="2" t="s">
        <v>5189</v>
      </c>
      <c r="I335" s="2"/>
      <c r="J335" s="2"/>
      <c r="K335" s="2"/>
      <c r="L335" s="2"/>
      <c r="M335" s="2"/>
    </row>
    <row r="336" spans="1:13" ht="14.25" customHeight="1" x14ac:dyDescent="0.2">
      <c r="A336" s="62" t="s">
        <v>2001</v>
      </c>
      <c r="B336" s="2" t="s">
        <v>1997</v>
      </c>
      <c r="C336" s="86" t="s">
        <v>159</v>
      </c>
      <c r="D336" s="89" t="s">
        <v>1719</v>
      </c>
      <c r="E336" s="2" t="s">
        <v>1998</v>
      </c>
      <c r="F336" s="2" t="s">
        <v>1999</v>
      </c>
      <c r="G336" s="2" t="s">
        <v>2000</v>
      </c>
      <c r="H336" s="2" t="s">
        <v>1412</v>
      </c>
      <c r="I336" s="2"/>
      <c r="J336" s="2"/>
      <c r="K336" s="2"/>
      <c r="L336" s="2"/>
      <c r="M336" s="2"/>
    </row>
    <row r="337" spans="1:13" ht="14.25" customHeight="1" x14ac:dyDescent="0.2">
      <c r="A337" s="62" t="s">
        <v>2007</v>
      </c>
      <c r="B337" s="2" t="s">
        <v>2002</v>
      </c>
      <c r="C337" s="3"/>
      <c r="D337" s="3"/>
      <c r="E337" s="2" t="s">
        <v>2003</v>
      </c>
      <c r="F337" s="2" t="s">
        <v>2004</v>
      </c>
      <c r="G337" s="2" t="s">
        <v>2005</v>
      </c>
      <c r="H337" s="2" t="s">
        <v>2006</v>
      </c>
      <c r="I337" s="2"/>
      <c r="J337" s="2"/>
      <c r="K337" s="2"/>
      <c r="L337" s="2"/>
      <c r="M337" s="2"/>
    </row>
    <row r="338" spans="1:13" ht="14.25" customHeight="1" x14ac:dyDescent="0.2">
      <c r="A338" s="62" t="s">
        <v>2014</v>
      </c>
      <c r="B338" s="2" t="s">
        <v>2008</v>
      </c>
      <c r="C338" s="86">
        <v>10</v>
      </c>
      <c r="D338" s="86">
        <v>6</v>
      </c>
      <c r="E338" s="2" t="s">
        <v>2010</v>
      </c>
      <c r="F338" s="2" t="s">
        <v>2011</v>
      </c>
      <c r="G338" s="2" t="s">
        <v>2012</v>
      </c>
      <c r="H338" s="2" t="s">
        <v>2013</v>
      </c>
      <c r="I338" s="2"/>
      <c r="J338" s="2"/>
      <c r="K338" s="2"/>
      <c r="L338" s="2"/>
      <c r="M338" s="2"/>
    </row>
    <row r="339" spans="1:13" ht="14.25" customHeight="1" x14ac:dyDescent="0.2">
      <c r="A339" s="62" t="s">
        <v>2020</v>
      </c>
      <c r="B339" s="2" t="s">
        <v>2015</v>
      </c>
      <c r="C339" s="3"/>
      <c r="D339" s="3"/>
      <c r="E339" s="2" t="s">
        <v>2016</v>
      </c>
      <c r="F339" s="2" t="s">
        <v>2017</v>
      </c>
      <c r="G339" s="2" t="s">
        <v>2018</v>
      </c>
      <c r="H339" s="2" t="s">
        <v>2019</v>
      </c>
      <c r="I339" s="2"/>
      <c r="J339" s="2"/>
      <c r="K339" s="2"/>
      <c r="L339" s="2"/>
      <c r="M339" s="2"/>
    </row>
    <row r="340" spans="1:13" ht="14.25" customHeight="1" x14ac:dyDescent="0.2">
      <c r="A340" s="62" t="s">
        <v>2023</v>
      </c>
      <c r="B340" s="2" t="s">
        <v>1943</v>
      </c>
      <c r="C340" s="84">
        <v>-999</v>
      </c>
      <c r="D340" s="84">
        <v>-999</v>
      </c>
      <c r="E340" s="2" t="s">
        <v>2021</v>
      </c>
      <c r="F340" s="2" t="s">
        <v>242</v>
      </c>
      <c r="G340" s="2" t="s">
        <v>2022</v>
      </c>
      <c r="H340" s="2" t="s">
        <v>1226</v>
      </c>
      <c r="I340" s="2"/>
      <c r="J340" s="2"/>
      <c r="K340" s="2"/>
      <c r="L340" s="2"/>
      <c r="M340" s="2"/>
    </row>
    <row r="341" spans="1:13" ht="14.25" customHeight="1" x14ac:dyDescent="0.2">
      <c r="A341" s="62" t="s">
        <v>2028</v>
      </c>
      <c r="B341" s="2" t="s">
        <v>54</v>
      </c>
      <c r="C341" s="3"/>
      <c r="D341" s="3"/>
      <c r="E341" s="2" t="s">
        <v>2024</v>
      </c>
      <c r="F341" s="2" t="s">
        <v>2025</v>
      </c>
      <c r="G341" s="2" t="s">
        <v>2026</v>
      </c>
      <c r="H341" s="2" t="s">
        <v>2027</v>
      </c>
      <c r="I341" s="2"/>
      <c r="J341" s="2"/>
      <c r="K341" s="2"/>
      <c r="L341" s="2"/>
      <c r="M341" s="2"/>
    </row>
    <row r="342" spans="1:13" ht="14.25" customHeight="1" x14ac:dyDescent="0.2">
      <c r="A342" s="62" t="s">
        <v>2035</v>
      </c>
      <c r="B342" s="2" t="s">
        <v>2029</v>
      </c>
      <c r="C342" s="3"/>
      <c r="D342" s="3"/>
      <c r="E342" s="2" t="s">
        <v>2030</v>
      </c>
      <c r="F342" s="2" t="s">
        <v>2032</v>
      </c>
      <c r="G342" s="2" t="s">
        <v>2033</v>
      </c>
      <c r="H342" s="2" t="s">
        <v>2034</v>
      </c>
      <c r="I342" s="2"/>
      <c r="J342" s="2"/>
      <c r="K342" s="2"/>
      <c r="L342" s="2"/>
      <c r="M342" s="2"/>
    </row>
    <row r="343" spans="1:13" ht="14.25" customHeight="1" x14ac:dyDescent="0.2">
      <c r="A343" s="62" t="s">
        <v>2043</v>
      </c>
      <c r="B343" s="2" t="s">
        <v>2036</v>
      </c>
      <c r="C343" s="3"/>
      <c r="D343" s="3"/>
      <c r="E343" s="2" t="s">
        <v>2038</v>
      </c>
      <c r="F343" s="2" t="s">
        <v>2039</v>
      </c>
      <c r="G343" s="2" t="s">
        <v>2041</v>
      </c>
      <c r="H343" s="2" t="s">
        <v>2042</v>
      </c>
      <c r="I343" s="2"/>
      <c r="J343" s="2"/>
      <c r="K343" s="2"/>
      <c r="L343" s="2"/>
      <c r="M343" s="2"/>
    </row>
    <row r="344" spans="1:13" ht="14.25" customHeight="1" x14ac:dyDescent="0.2">
      <c r="A344" s="62" t="s">
        <v>2050</v>
      </c>
      <c r="B344" s="2" t="s">
        <v>2044</v>
      </c>
      <c r="C344" s="84">
        <v>6</v>
      </c>
      <c r="D344" s="84">
        <v>6</v>
      </c>
      <c r="E344" s="2" t="s">
        <v>2045</v>
      </c>
      <c r="F344" s="2" t="s">
        <v>2046</v>
      </c>
      <c r="G344" s="2" t="s">
        <v>2048</v>
      </c>
      <c r="H344" s="2" t="s">
        <v>2049</v>
      </c>
      <c r="I344" s="2"/>
      <c r="J344" s="2"/>
      <c r="K344" s="2"/>
      <c r="L344" s="2"/>
      <c r="M344" s="2"/>
    </row>
    <row r="345" spans="1:13" ht="14.25" customHeight="1" x14ac:dyDescent="0.2">
      <c r="A345" s="62" t="s">
        <v>2057</v>
      </c>
      <c r="B345" s="2" t="s">
        <v>2051</v>
      </c>
      <c r="C345" s="3"/>
      <c r="D345" s="3"/>
      <c r="E345" s="2" t="s">
        <v>2052</v>
      </c>
      <c r="F345" s="2" t="s">
        <v>2054</v>
      </c>
      <c r="G345" s="2" t="s">
        <v>2055</v>
      </c>
      <c r="H345" s="2" t="s">
        <v>2056</v>
      </c>
      <c r="I345" s="2"/>
      <c r="J345" s="2"/>
      <c r="K345" s="2"/>
      <c r="L345" s="2"/>
      <c r="M345" s="2"/>
    </row>
    <row r="346" spans="1:13" ht="14.25" customHeight="1" x14ac:dyDescent="0.2">
      <c r="A346" s="62" t="s">
        <v>2061</v>
      </c>
      <c r="B346" s="2" t="s">
        <v>2058</v>
      </c>
      <c r="C346" s="3"/>
      <c r="D346" s="3"/>
      <c r="E346" s="2" t="s">
        <v>2059</v>
      </c>
      <c r="F346" s="2" t="s">
        <v>54</v>
      </c>
      <c r="G346" s="2" t="s">
        <v>54</v>
      </c>
      <c r="H346" s="2" t="s">
        <v>54</v>
      </c>
      <c r="I346" s="2"/>
      <c r="J346" s="2"/>
      <c r="K346" s="2"/>
      <c r="L346" s="2"/>
      <c r="M346" s="2"/>
    </row>
    <row r="347" spans="1:13" ht="14.25" customHeight="1" x14ac:dyDescent="0.2">
      <c r="A347" s="62" t="s">
        <v>2068</v>
      </c>
      <c r="B347" s="2" t="s">
        <v>2062</v>
      </c>
      <c r="C347" s="3"/>
      <c r="D347" s="3"/>
      <c r="E347" s="2" t="s">
        <v>2063</v>
      </c>
      <c r="F347" s="2" t="s">
        <v>2065</v>
      </c>
      <c r="G347" s="2" t="s">
        <v>2066</v>
      </c>
      <c r="H347" s="2" t="s">
        <v>2067</v>
      </c>
      <c r="I347" s="2"/>
      <c r="J347" s="2"/>
      <c r="K347" s="2"/>
      <c r="L347" s="2"/>
      <c r="M347" s="2"/>
    </row>
    <row r="348" spans="1:13" ht="14.25" customHeight="1" x14ac:dyDescent="0.2">
      <c r="A348" s="62" t="s">
        <v>2074</v>
      </c>
      <c r="B348" s="2" t="s">
        <v>2069</v>
      </c>
      <c r="C348" s="86" t="s">
        <v>737</v>
      </c>
      <c r="D348" s="86" t="s">
        <v>2070</v>
      </c>
      <c r="E348" s="2" t="s">
        <v>242</v>
      </c>
      <c r="F348" s="2" t="s">
        <v>123</v>
      </c>
      <c r="G348" s="2" t="s">
        <v>2071</v>
      </c>
      <c r="H348" s="2" t="s">
        <v>2073</v>
      </c>
      <c r="I348" s="2"/>
      <c r="J348" s="2"/>
      <c r="K348" s="2"/>
      <c r="L348" s="2"/>
      <c r="M348" s="2"/>
    </row>
    <row r="349" spans="1:13" ht="14.25" customHeight="1" x14ac:dyDescent="0.2">
      <c r="A349" s="62" t="s">
        <v>2082</v>
      </c>
      <c r="B349" s="2" t="s">
        <v>2075</v>
      </c>
      <c r="C349" s="3"/>
      <c r="D349" s="3"/>
      <c r="E349" s="2" t="s">
        <v>5190</v>
      </c>
      <c r="F349" s="2" t="s">
        <v>5191</v>
      </c>
      <c r="G349" s="2" t="s">
        <v>5192</v>
      </c>
      <c r="H349" s="2" t="s">
        <v>5193</v>
      </c>
      <c r="I349" s="2"/>
      <c r="J349" s="2"/>
      <c r="K349" s="2"/>
      <c r="L349" s="2"/>
      <c r="M349" s="2"/>
    </row>
    <row r="350" spans="1:13" ht="14.25" customHeight="1" x14ac:dyDescent="0.2">
      <c r="A350" s="62" t="s">
        <v>2087</v>
      </c>
      <c r="B350" s="2" t="s">
        <v>2083</v>
      </c>
      <c r="C350" s="3"/>
      <c r="D350" s="3"/>
      <c r="E350" s="2" t="s">
        <v>2085</v>
      </c>
      <c r="F350" s="2" t="s">
        <v>54</v>
      </c>
      <c r="G350" s="2" t="s">
        <v>2086</v>
      </c>
      <c r="H350" s="2" t="s">
        <v>54</v>
      </c>
      <c r="I350" s="2"/>
      <c r="J350" s="2"/>
      <c r="K350" s="2"/>
      <c r="L350" s="2"/>
      <c r="M350" s="2"/>
    </row>
    <row r="351" spans="1:13" ht="14.25" customHeight="1" x14ac:dyDescent="0.2">
      <c r="A351" s="62" t="s">
        <v>2091</v>
      </c>
      <c r="B351" s="2" t="s">
        <v>2088</v>
      </c>
      <c r="C351" s="3"/>
      <c r="D351" s="3"/>
      <c r="E351" s="2" t="s">
        <v>2089</v>
      </c>
      <c r="F351" s="2" t="s">
        <v>123</v>
      </c>
      <c r="G351" s="2" t="s">
        <v>2090</v>
      </c>
      <c r="H351" s="2" t="s">
        <v>1511</v>
      </c>
      <c r="I351" s="2"/>
      <c r="J351" s="2"/>
      <c r="K351" s="2"/>
      <c r="L351" s="2"/>
      <c r="M351" s="2"/>
    </row>
    <row r="352" spans="1:13" ht="14.25" customHeight="1" x14ac:dyDescent="0.2">
      <c r="A352" s="62" t="s">
        <v>2092</v>
      </c>
      <c r="B352" s="2"/>
      <c r="C352" s="3"/>
      <c r="D352" s="3"/>
      <c r="E352" s="2"/>
      <c r="F352" s="2"/>
      <c r="G352" s="2"/>
      <c r="H352" s="2"/>
      <c r="I352" s="2"/>
      <c r="J352" s="2"/>
      <c r="K352" s="2"/>
      <c r="L352" s="2"/>
      <c r="M352" s="2"/>
    </row>
    <row r="353" spans="1:13" ht="14.25" customHeight="1" x14ac:dyDescent="0.2">
      <c r="A353" s="62" t="s">
        <v>2097</v>
      </c>
      <c r="B353" s="2" t="s">
        <v>2093</v>
      </c>
      <c r="C353" s="3"/>
      <c r="D353" s="3"/>
      <c r="E353" s="2" t="s">
        <v>2094</v>
      </c>
      <c r="F353" s="2" t="s">
        <v>2095</v>
      </c>
      <c r="G353" s="2" t="s">
        <v>2096</v>
      </c>
      <c r="H353" s="2" t="s">
        <v>624</v>
      </c>
      <c r="I353" s="2"/>
      <c r="J353" s="2"/>
      <c r="K353" s="2"/>
      <c r="L353" s="2"/>
      <c r="M353" s="2"/>
    </row>
    <row r="354" spans="1:13" ht="14.25" customHeight="1" x14ac:dyDescent="0.2">
      <c r="A354" s="62" t="s">
        <v>2101</v>
      </c>
      <c r="B354" s="2" t="s">
        <v>54</v>
      </c>
      <c r="C354" s="3"/>
      <c r="D354" s="3"/>
      <c r="E354" s="2" t="s">
        <v>5194</v>
      </c>
      <c r="F354" s="2" t="s">
        <v>185</v>
      </c>
      <c r="G354" s="2" t="s">
        <v>5195</v>
      </c>
      <c r="H354" s="2" t="s">
        <v>5196</v>
      </c>
      <c r="I354" s="2"/>
      <c r="J354" s="2"/>
      <c r="K354" s="2"/>
      <c r="L354" s="2"/>
      <c r="M354" s="2"/>
    </row>
    <row r="355" spans="1:13" ht="14.25" customHeight="1" x14ac:dyDescent="0.2">
      <c r="A355" s="62" t="s">
        <v>2109</v>
      </c>
      <c r="B355" s="2" t="s">
        <v>2102</v>
      </c>
      <c r="C355" s="3"/>
      <c r="D355" s="3"/>
      <c r="E355" s="2" t="s">
        <v>2104</v>
      </c>
      <c r="F355" s="2" t="s">
        <v>2105</v>
      </c>
      <c r="G355" s="2" t="s">
        <v>2106</v>
      </c>
      <c r="H355" s="2" t="s">
        <v>2107</v>
      </c>
      <c r="I355" s="2"/>
      <c r="J355" s="2"/>
      <c r="K355" s="2"/>
      <c r="L355" s="2"/>
      <c r="M355" s="2"/>
    </row>
    <row r="356" spans="1:13" ht="14.25" customHeight="1" x14ac:dyDescent="0.2">
      <c r="A356" s="62" t="s">
        <v>2118</v>
      </c>
      <c r="B356" s="2" t="s">
        <v>2110</v>
      </c>
      <c r="C356" s="3"/>
      <c r="D356" s="3"/>
      <c r="E356" s="2" t="s">
        <v>2112</v>
      </c>
      <c r="F356" s="2" t="s">
        <v>2114</v>
      </c>
      <c r="G356" s="2" t="s">
        <v>2115</v>
      </c>
      <c r="H356" s="2" t="s">
        <v>2117</v>
      </c>
      <c r="I356" s="2"/>
      <c r="J356" s="2"/>
      <c r="K356" s="2"/>
      <c r="L356" s="2"/>
      <c r="M356" s="2"/>
    </row>
    <row r="357" spans="1:13" ht="14.25" customHeight="1" x14ac:dyDescent="0.2">
      <c r="A357" s="62" t="s">
        <v>2130</v>
      </c>
      <c r="B357" s="2" t="s">
        <v>2119</v>
      </c>
      <c r="C357" s="84" t="s">
        <v>2121</v>
      </c>
      <c r="D357" s="84" t="s">
        <v>2122</v>
      </c>
      <c r="E357" s="2" t="s">
        <v>2123</v>
      </c>
      <c r="F357" s="2" t="s">
        <v>2125</v>
      </c>
      <c r="G357" s="2" t="s">
        <v>2126</v>
      </c>
      <c r="H357" s="2" t="s">
        <v>2128</v>
      </c>
      <c r="I357" s="2"/>
      <c r="J357" s="2"/>
      <c r="K357" s="2"/>
      <c r="L357" s="2"/>
      <c r="M357" s="2"/>
    </row>
    <row r="358" spans="1:13" ht="14.25" customHeight="1" x14ac:dyDescent="0.2">
      <c r="A358" s="62" t="s">
        <v>2137</v>
      </c>
      <c r="B358" s="2" t="s">
        <v>2131</v>
      </c>
      <c r="C358" s="3"/>
      <c r="D358" s="3"/>
      <c r="E358" s="2" t="s">
        <v>2133</v>
      </c>
      <c r="F358" s="2" t="s">
        <v>54</v>
      </c>
      <c r="G358" s="2" t="s">
        <v>2135</v>
      </c>
      <c r="H358" s="2" t="s">
        <v>2136</v>
      </c>
      <c r="I358" s="2"/>
      <c r="J358" s="2"/>
      <c r="K358" s="2"/>
      <c r="L358" s="2"/>
      <c r="M358" s="2"/>
    </row>
    <row r="359" spans="1:13" ht="14.25" customHeight="1" x14ac:dyDescent="0.2">
      <c r="A359" s="62" t="s">
        <v>2143</v>
      </c>
      <c r="B359" s="2" t="s">
        <v>2138</v>
      </c>
      <c r="C359" s="3"/>
      <c r="D359" s="3"/>
      <c r="E359" s="2" t="s">
        <v>2139</v>
      </c>
      <c r="F359" s="2" t="s">
        <v>242</v>
      </c>
      <c r="G359" s="2" t="s">
        <v>2141</v>
      </c>
      <c r="H359" s="2" t="s">
        <v>2142</v>
      </c>
      <c r="I359" s="2"/>
      <c r="J359" s="2"/>
      <c r="K359" s="2"/>
      <c r="L359" s="2"/>
      <c r="M359" s="2"/>
    </row>
    <row r="360" spans="1:13" ht="14.25" customHeight="1" x14ac:dyDescent="0.2">
      <c r="A360" s="62" t="s">
        <v>2148</v>
      </c>
      <c r="B360" s="2" t="s">
        <v>2144</v>
      </c>
      <c r="C360" s="3"/>
      <c r="D360" s="3"/>
      <c r="E360" s="2" t="s">
        <v>2145</v>
      </c>
      <c r="F360" s="2" t="s">
        <v>1122</v>
      </c>
      <c r="G360" s="2" t="s">
        <v>2146</v>
      </c>
      <c r="H360" s="2" t="s">
        <v>2147</v>
      </c>
      <c r="I360" s="2"/>
      <c r="J360" s="2"/>
      <c r="K360" s="2"/>
      <c r="L360" s="2"/>
      <c r="M360" s="2"/>
    </row>
    <row r="361" spans="1:13" ht="14.25" customHeight="1" x14ac:dyDescent="0.2">
      <c r="A361" s="62" t="s">
        <v>2154</v>
      </c>
      <c r="B361" s="2" t="s">
        <v>2149</v>
      </c>
      <c r="C361" s="3"/>
      <c r="D361" s="3"/>
      <c r="E361" s="2" t="s">
        <v>2150</v>
      </c>
      <c r="F361" s="2" t="s">
        <v>2152</v>
      </c>
      <c r="G361" s="2" t="s">
        <v>2073</v>
      </c>
      <c r="H361" s="2" t="s">
        <v>2153</v>
      </c>
      <c r="I361" s="2"/>
      <c r="J361" s="2"/>
      <c r="K361" s="2"/>
      <c r="L361" s="2"/>
      <c r="M361" s="2"/>
    </row>
    <row r="362" spans="1:13" ht="14.25" customHeight="1" x14ac:dyDescent="0.2">
      <c r="A362" s="62" t="s">
        <v>2160</v>
      </c>
      <c r="B362" s="2" t="s">
        <v>2155</v>
      </c>
      <c r="C362" s="3"/>
      <c r="D362" s="3"/>
      <c r="E362" s="2" t="s">
        <v>2156</v>
      </c>
      <c r="F362" s="2" t="s">
        <v>2157</v>
      </c>
      <c r="G362" s="2" t="s">
        <v>2158</v>
      </c>
      <c r="H362" s="2" t="s">
        <v>2159</v>
      </c>
      <c r="I362" s="2"/>
      <c r="J362" s="2"/>
      <c r="K362" s="2"/>
      <c r="L362" s="2"/>
      <c r="M362" s="2"/>
    </row>
    <row r="363" spans="1:13" ht="14.25" customHeight="1" x14ac:dyDescent="0.2">
      <c r="A363" s="62" t="s">
        <v>2163</v>
      </c>
      <c r="B363" s="2" t="s">
        <v>54</v>
      </c>
      <c r="C363" s="3">
        <v>-99</v>
      </c>
      <c r="D363" s="3">
        <v>-99</v>
      </c>
      <c r="E363" s="2" t="s">
        <v>54</v>
      </c>
      <c r="F363" s="2" t="s">
        <v>1886</v>
      </c>
      <c r="G363" s="2" t="s">
        <v>5197</v>
      </c>
      <c r="H363" s="2" t="s">
        <v>5198</v>
      </c>
      <c r="I363" s="2"/>
      <c r="J363" s="2"/>
      <c r="K363" s="2"/>
      <c r="L363" s="2"/>
      <c r="M363" s="2"/>
    </row>
    <row r="364" spans="1:13" ht="14.25" customHeight="1" x14ac:dyDescent="0.2">
      <c r="A364" s="62" t="s">
        <v>2168</v>
      </c>
      <c r="B364" s="2" t="s">
        <v>242</v>
      </c>
      <c r="C364" s="3">
        <v>-999</v>
      </c>
      <c r="D364" s="3">
        <v>-999</v>
      </c>
      <c r="E364" s="2" t="s">
        <v>2164</v>
      </c>
      <c r="F364" s="2" t="s">
        <v>2165</v>
      </c>
      <c r="G364" s="2" t="s">
        <v>2166</v>
      </c>
      <c r="H364" s="2" t="s">
        <v>2167</v>
      </c>
      <c r="I364" s="2"/>
      <c r="J364" s="2"/>
      <c r="K364" s="2"/>
      <c r="L364" s="2"/>
      <c r="M364" s="2"/>
    </row>
    <row r="365" spans="1:13" ht="14.25" customHeight="1" x14ac:dyDescent="0.2">
      <c r="A365" s="62" t="s">
        <v>2175</v>
      </c>
      <c r="B365" s="2" t="s">
        <v>2169</v>
      </c>
      <c r="C365" s="84" t="s">
        <v>125</v>
      </c>
      <c r="D365" s="84" t="s">
        <v>125</v>
      </c>
      <c r="E365" s="2" t="s">
        <v>2170</v>
      </c>
      <c r="F365" s="2" t="s">
        <v>2171</v>
      </c>
      <c r="G365" s="2" t="s">
        <v>2172</v>
      </c>
      <c r="H365" s="2" t="s">
        <v>2173</v>
      </c>
      <c r="I365" s="2"/>
      <c r="J365" s="2"/>
      <c r="K365" s="2"/>
      <c r="L365" s="2"/>
      <c r="M365" s="2"/>
    </row>
    <row r="366" spans="1:13" ht="14.25" customHeight="1" x14ac:dyDescent="0.2">
      <c r="A366" s="62" t="s">
        <v>2184</v>
      </c>
      <c r="B366" s="2" t="s">
        <v>2176</v>
      </c>
      <c r="C366" s="3"/>
      <c r="D366" s="3"/>
      <c r="E366" s="2" t="s">
        <v>2177</v>
      </c>
      <c r="F366" s="2" t="s">
        <v>2179</v>
      </c>
      <c r="G366" s="2" t="s">
        <v>2181</v>
      </c>
      <c r="H366" s="2" t="s">
        <v>2183</v>
      </c>
      <c r="I366" s="2"/>
      <c r="J366" s="2"/>
      <c r="K366" s="2"/>
      <c r="L366" s="2"/>
      <c r="M366" s="2"/>
    </row>
    <row r="367" spans="1:13" ht="14.25" customHeight="1" x14ac:dyDescent="0.2">
      <c r="A367" s="62" t="s">
        <v>2189</v>
      </c>
      <c r="B367" s="2" t="s">
        <v>1943</v>
      </c>
      <c r="C367" s="3"/>
      <c r="D367" s="3"/>
      <c r="E367" s="2" t="s">
        <v>2185</v>
      </c>
      <c r="F367" s="2" t="s">
        <v>2186</v>
      </c>
      <c r="G367" s="2" t="s">
        <v>2187</v>
      </c>
      <c r="H367" s="2" t="s">
        <v>2188</v>
      </c>
      <c r="I367" s="2"/>
      <c r="J367" s="2"/>
      <c r="K367" s="2"/>
      <c r="L367" s="2"/>
      <c r="M367" s="2"/>
    </row>
    <row r="368" spans="1:13" ht="14.25" customHeight="1" x14ac:dyDescent="0.2">
      <c r="A368" s="62" t="s">
        <v>2193</v>
      </c>
      <c r="B368" s="2" t="s">
        <v>2190</v>
      </c>
      <c r="C368" s="3"/>
      <c r="D368" s="3"/>
      <c r="E368" s="2" t="s">
        <v>2191</v>
      </c>
      <c r="F368" s="2" t="s">
        <v>54</v>
      </c>
      <c r="G368" s="2" t="s">
        <v>54</v>
      </c>
      <c r="H368" s="2" t="s">
        <v>2192</v>
      </c>
      <c r="I368" s="2"/>
      <c r="J368" s="2"/>
      <c r="K368" s="2"/>
      <c r="L368" s="2"/>
      <c r="M368" s="2"/>
    </row>
    <row r="369" spans="1:13" ht="14.25" customHeight="1" x14ac:dyDescent="0.2">
      <c r="A369" s="62" t="s">
        <v>2194</v>
      </c>
      <c r="B369" s="2"/>
      <c r="C369" s="3"/>
      <c r="D369" s="3"/>
      <c r="E369" s="2"/>
      <c r="F369" s="2"/>
      <c r="G369" s="2"/>
      <c r="H369" s="2"/>
      <c r="I369" s="2"/>
      <c r="J369" s="2"/>
      <c r="K369" s="2"/>
      <c r="L369" s="2"/>
      <c r="M369" s="2"/>
    </row>
    <row r="370" spans="1:13" ht="14.25" customHeight="1" x14ac:dyDescent="0.2">
      <c r="A370" s="62" t="s">
        <v>2200</v>
      </c>
      <c r="B370" s="2" t="s">
        <v>2195</v>
      </c>
      <c r="C370" s="3"/>
      <c r="D370" s="3"/>
      <c r="E370" s="2" t="s">
        <v>5199</v>
      </c>
      <c r="F370" s="2" t="s">
        <v>54</v>
      </c>
      <c r="G370" s="2" t="s">
        <v>5200</v>
      </c>
      <c r="H370" s="2" t="s">
        <v>5201</v>
      </c>
      <c r="I370" s="2"/>
      <c r="J370" s="2"/>
      <c r="K370" s="2"/>
      <c r="L370" s="2"/>
      <c r="M370" s="2"/>
    </row>
    <row r="371" spans="1:13" ht="14.25" customHeight="1" x14ac:dyDescent="0.2">
      <c r="A371" s="62" t="s">
        <v>2204</v>
      </c>
      <c r="B371" s="2" t="s">
        <v>2201</v>
      </c>
      <c r="C371" s="3"/>
      <c r="D371" s="3"/>
      <c r="E371" s="2" t="s">
        <v>2202</v>
      </c>
      <c r="F371" s="2" t="s">
        <v>54</v>
      </c>
      <c r="G371" s="2" t="s">
        <v>54</v>
      </c>
      <c r="H371" s="2" t="s">
        <v>54</v>
      </c>
      <c r="I371" s="2"/>
      <c r="J371" s="2"/>
      <c r="K371" s="2"/>
      <c r="L371" s="2"/>
      <c r="M371" s="2"/>
    </row>
    <row r="372" spans="1:13" ht="14.25" customHeight="1" x14ac:dyDescent="0.2">
      <c r="A372" s="62" t="s">
        <v>2211</v>
      </c>
      <c r="B372" s="2" t="s">
        <v>2205</v>
      </c>
      <c r="C372" s="3"/>
      <c r="D372" s="3"/>
      <c r="E372" s="2" t="s">
        <v>2206</v>
      </c>
      <c r="F372" s="2" t="s">
        <v>2207</v>
      </c>
      <c r="G372" s="2" t="s">
        <v>2208</v>
      </c>
      <c r="H372" s="2" t="s">
        <v>2210</v>
      </c>
      <c r="I372" s="2"/>
      <c r="J372" s="2"/>
      <c r="K372" s="2"/>
      <c r="L372" s="2"/>
      <c r="M372" s="2"/>
    </row>
    <row r="373" spans="1:13" ht="14.25" customHeight="1" x14ac:dyDescent="0.2">
      <c r="A373" s="62" t="s">
        <v>2216</v>
      </c>
      <c r="B373" s="2" t="s">
        <v>54</v>
      </c>
      <c r="C373" s="3"/>
      <c r="D373" s="3"/>
      <c r="E373" s="2" t="s">
        <v>5202</v>
      </c>
      <c r="F373" s="2" t="s">
        <v>5203</v>
      </c>
      <c r="G373" s="2" t="s">
        <v>2214</v>
      </c>
      <c r="H373" s="2" t="s">
        <v>2215</v>
      </c>
      <c r="I373" s="2"/>
      <c r="J373" s="2"/>
      <c r="K373" s="2"/>
      <c r="L373" s="2"/>
      <c r="M373" s="2"/>
    </row>
    <row r="374" spans="1:13" ht="14.25" customHeight="1" x14ac:dyDescent="0.2">
      <c r="A374" s="62" t="s">
        <v>2223</v>
      </c>
      <c r="B374" s="2" t="s">
        <v>2217</v>
      </c>
      <c r="C374" s="3"/>
      <c r="D374" s="3"/>
      <c r="E374" s="2" t="s">
        <v>2218</v>
      </c>
      <c r="F374" s="2" t="s">
        <v>2220</v>
      </c>
      <c r="G374" s="2" t="s">
        <v>2221</v>
      </c>
      <c r="H374" s="2" t="s">
        <v>2222</v>
      </c>
      <c r="I374" s="2"/>
      <c r="J374" s="2"/>
      <c r="K374" s="2"/>
      <c r="L374" s="2"/>
      <c r="M374" s="2"/>
    </row>
    <row r="375" spans="1:13" ht="14.25" customHeight="1" x14ac:dyDescent="0.2">
      <c r="A375" s="62" t="s">
        <v>2231</v>
      </c>
      <c r="B375" s="2" t="s">
        <v>2224</v>
      </c>
      <c r="C375" s="3"/>
      <c r="D375" s="3"/>
      <c r="E375" s="2" t="s">
        <v>2225</v>
      </c>
      <c r="F375" s="2" t="s">
        <v>2227</v>
      </c>
      <c r="G375" s="2" t="s">
        <v>2228</v>
      </c>
      <c r="H375" s="2" t="s">
        <v>2229</v>
      </c>
      <c r="I375" s="2"/>
      <c r="J375" s="2"/>
      <c r="K375" s="2"/>
      <c r="L375" s="2"/>
      <c r="M375" s="2"/>
    </row>
    <row r="376" spans="1:13" ht="14.25" customHeight="1" x14ac:dyDescent="0.2">
      <c r="A376" s="62" t="s">
        <v>2237</v>
      </c>
      <c r="B376" s="2" t="s">
        <v>2232</v>
      </c>
      <c r="C376" s="3"/>
      <c r="D376" s="3"/>
      <c r="E376" s="2" t="s">
        <v>2233</v>
      </c>
      <c r="F376" s="2" t="s">
        <v>185</v>
      </c>
      <c r="G376" s="2" t="s">
        <v>2234</v>
      </c>
      <c r="H376" s="2" t="s">
        <v>2236</v>
      </c>
      <c r="I376" s="2"/>
      <c r="J376" s="2"/>
      <c r="K376" s="2"/>
      <c r="L376" s="2"/>
      <c r="M376" s="2"/>
    </row>
    <row r="377" spans="1:13" ht="14.25" customHeight="1" x14ac:dyDescent="0.2">
      <c r="A377" s="62" t="s">
        <v>2245</v>
      </c>
      <c r="B377" s="2" t="s">
        <v>2238</v>
      </c>
      <c r="C377" s="3"/>
      <c r="D377" s="3"/>
      <c r="E377" s="2" t="s">
        <v>2239</v>
      </c>
      <c r="F377" s="2" t="s">
        <v>2241</v>
      </c>
      <c r="G377" s="2" t="s">
        <v>2242</v>
      </c>
      <c r="H377" s="2" t="s">
        <v>2244</v>
      </c>
      <c r="I377" s="2"/>
      <c r="J377" s="2"/>
      <c r="K377" s="2"/>
      <c r="L377" s="2"/>
      <c r="M377" s="2"/>
    </row>
    <row r="378" spans="1:13" ht="14.25" customHeight="1" x14ac:dyDescent="0.2">
      <c r="A378" s="62" t="s">
        <v>2246</v>
      </c>
      <c r="B378" s="2" t="s">
        <v>54</v>
      </c>
      <c r="C378" s="84"/>
      <c r="D378" s="84"/>
      <c r="E378" s="2" t="s">
        <v>54</v>
      </c>
      <c r="F378" s="2" t="s">
        <v>54</v>
      </c>
      <c r="G378" s="2" t="s">
        <v>54</v>
      </c>
      <c r="H378" s="2" t="s">
        <v>54</v>
      </c>
      <c r="I378" s="2"/>
      <c r="J378" s="2"/>
      <c r="K378" s="2"/>
      <c r="L378" s="2"/>
      <c r="M378" s="2"/>
    </row>
    <row r="379" spans="1:13" ht="14.25" customHeight="1" x14ac:dyDescent="0.2">
      <c r="A379" s="62" t="s">
        <v>2251</v>
      </c>
      <c r="B379" s="2" t="s">
        <v>2247</v>
      </c>
      <c r="C379" s="3"/>
      <c r="D379" s="3"/>
      <c r="E379" s="2" t="s">
        <v>2248</v>
      </c>
      <c r="F379" s="2" t="s">
        <v>54</v>
      </c>
      <c r="G379" s="2" t="s">
        <v>2249</v>
      </c>
      <c r="H379" s="2" t="s">
        <v>2250</v>
      </c>
      <c r="I379" s="2"/>
      <c r="J379" s="2"/>
      <c r="K379" s="2"/>
      <c r="L379" s="2"/>
      <c r="M379" s="2"/>
    </row>
    <row r="380" spans="1:13" ht="14.25" customHeight="1" x14ac:dyDescent="0.2">
      <c r="A380" s="62" t="s">
        <v>2258</v>
      </c>
      <c r="B380" s="2" t="s">
        <v>2252</v>
      </c>
      <c r="C380" s="3"/>
      <c r="D380" s="3"/>
      <c r="E380" s="2" t="s">
        <v>5204</v>
      </c>
      <c r="F380" s="2" t="s">
        <v>5205</v>
      </c>
      <c r="G380" s="2" t="s">
        <v>5206</v>
      </c>
      <c r="H380" s="2" t="s">
        <v>5207</v>
      </c>
      <c r="I380" s="2"/>
      <c r="J380" s="2"/>
      <c r="K380" s="2"/>
      <c r="L380" s="2"/>
      <c r="M380" s="2"/>
    </row>
    <row r="381" spans="1:13" ht="14.25" customHeight="1" x14ac:dyDescent="0.2">
      <c r="A381" s="62" t="s">
        <v>2262</v>
      </c>
      <c r="B381" s="2" t="s">
        <v>2259</v>
      </c>
      <c r="C381" s="3"/>
      <c r="D381" s="3"/>
      <c r="E381" s="2" t="s">
        <v>2260</v>
      </c>
      <c r="F381" s="2" t="s">
        <v>242</v>
      </c>
      <c r="G381" s="2" t="s">
        <v>2261</v>
      </c>
      <c r="H381" s="2" t="s">
        <v>1862</v>
      </c>
      <c r="I381" s="2"/>
      <c r="J381" s="2"/>
      <c r="K381" s="2"/>
      <c r="L381" s="2"/>
      <c r="M381" s="2"/>
    </row>
    <row r="382" spans="1:13" ht="14.25" customHeight="1" x14ac:dyDescent="0.2">
      <c r="A382" s="62" t="s">
        <v>2268</v>
      </c>
      <c r="B382" s="2" t="s">
        <v>2263</v>
      </c>
      <c r="C382" s="3"/>
      <c r="D382" s="3"/>
      <c r="E382" s="2" t="s">
        <v>2264</v>
      </c>
      <c r="F382" s="2" t="s">
        <v>2265</v>
      </c>
      <c r="G382" s="2" t="s">
        <v>2266</v>
      </c>
      <c r="H382" s="2" t="s">
        <v>2267</v>
      </c>
      <c r="I382" s="2"/>
      <c r="J382" s="2"/>
      <c r="K382" s="2"/>
      <c r="L382" s="2"/>
      <c r="M382" s="2"/>
    </row>
    <row r="383" spans="1:13" ht="14.25" customHeight="1" x14ac:dyDescent="0.2">
      <c r="A383" s="62" t="s">
        <v>2274</v>
      </c>
      <c r="B383" s="2" t="s">
        <v>2269</v>
      </c>
      <c r="C383" s="3"/>
      <c r="D383" s="3"/>
      <c r="E383" s="2" t="s">
        <v>2270</v>
      </c>
      <c r="F383" s="2" t="s">
        <v>2271</v>
      </c>
      <c r="G383" s="2" t="s">
        <v>5208</v>
      </c>
      <c r="H383" s="2" t="s">
        <v>5209</v>
      </c>
      <c r="I383" s="2"/>
      <c r="J383" s="2"/>
      <c r="K383" s="2"/>
      <c r="L383" s="2"/>
      <c r="M383" s="2"/>
    </row>
    <row r="384" spans="1:13" ht="14.25" customHeight="1" x14ac:dyDescent="0.2">
      <c r="A384" s="62" t="s">
        <v>2280</v>
      </c>
      <c r="B384" s="2" t="s">
        <v>2275</v>
      </c>
      <c r="C384" s="3"/>
      <c r="D384" s="3"/>
      <c r="E384" s="2" t="s">
        <v>2276</v>
      </c>
      <c r="F384" s="2" t="s">
        <v>2277</v>
      </c>
      <c r="G384" s="2" t="s">
        <v>2278</v>
      </c>
      <c r="H384" s="2" t="s">
        <v>2279</v>
      </c>
      <c r="I384" s="2"/>
      <c r="J384" s="2"/>
      <c r="K384" s="2"/>
      <c r="L384" s="2"/>
      <c r="M384" s="2"/>
    </row>
    <row r="385" spans="1:13" ht="14.25" customHeight="1" x14ac:dyDescent="0.2">
      <c r="A385" s="62" t="s">
        <v>2285</v>
      </c>
      <c r="B385" s="2" t="s">
        <v>2281</v>
      </c>
      <c r="C385" s="3"/>
      <c r="D385" s="3"/>
      <c r="E385" s="2" t="s">
        <v>5210</v>
      </c>
      <c r="F385" s="2" t="s">
        <v>5211</v>
      </c>
      <c r="G385" s="2" t="s">
        <v>5212</v>
      </c>
      <c r="H385" s="2" t="s">
        <v>54</v>
      </c>
      <c r="I385" s="2"/>
      <c r="J385" s="2"/>
      <c r="K385" s="2"/>
      <c r="L385" s="2"/>
      <c r="M385" s="2"/>
    </row>
    <row r="386" spans="1:13" ht="14.25" customHeight="1" x14ac:dyDescent="0.2">
      <c r="A386" s="62" t="s">
        <v>2286</v>
      </c>
      <c r="B386" s="2" t="s">
        <v>54</v>
      </c>
      <c r="C386" s="3"/>
      <c r="D386" s="3"/>
      <c r="E386" s="2" t="s">
        <v>54</v>
      </c>
      <c r="F386" s="2" t="s">
        <v>54</v>
      </c>
      <c r="G386" s="2" t="s">
        <v>54</v>
      </c>
      <c r="H386" s="2" t="s">
        <v>54</v>
      </c>
      <c r="I386" s="2"/>
      <c r="J386" s="2"/>
      <c r="K386" s="2"/>
      <c r="L386" s="2"/>
      <c r="M386" s="2"/>
    </row>
    <row r="387" spans="1:13" ht="14.25" customHeight="1" x14ac:dyDescent="0.2">
      <c r="A387" s="62" t="s">
        <v>2292</v>
      </c>
      <c r="B387" s="2" t="s">
        <v>2287</v>
      </c>
      <c r="C387" s="3"/>
      <c r="D387" s="3"/>
      <c r="E387" s="2" t="s">
        <v>2288</v>
      </c>
      <c r="F387" s="2" t="s">
        <v>2289</v>
      </c>
      <c r="G387" s="2" t="s">
        <v>2290</v>
      </c>
      <c r="H387" s="2" t="s">
        <v>2291</v>
      </c>
      <c r="I387" s="2"/>
      <c r="J387" s="2"/>
      <c r="K387" s="2"/>
      <c r="L387" s="2"/>
      <c r="M387" s="2"/>
    </row>
    <row r="388" spans="1:13" ht="14.25" customHeight="1" x14ac:dyDescent="0.2">
      <c r="A388" s="62" t="s">
        <v>2300</v>
      </c>
      <c r="B388" s="2" t="s">
        <v>2293</v>
      </c>
      <c r="C388" s="84"/>
      <c r="D388" s="84" t="s">
        <v>80</v>
      </c>
      <c r="E388" s="2" t="s">
        <v>2294</v>
      </c>
      <c r="F388" s="2" t="s">
        <v>2296</v>
      </c>
      <c r="G388" s="2" t="s">
        <v>2297</v>
      </c>
      <c r="H388" s="2" t="s">
        <v>2299</v>
      </c>
      <c r="I388" s="2"/>
      <c r="J388" s="2"/>
      <c r="K388" s="2"/>
      <c r="L388" s="2"/>
      <c r="M388" s="2"/>
    </row>
    <row r="389" spans="1:13" ht="14.25" customHeight="1" x14ac:dyDescent="0.2">
      <c r="A389" s="62" t="s">
        <v>2303</v>
      </c>
      <c r="B389" s="2" t="s">
        <v>54</v>
      </c>
      <c r="C389" s="3"/>
      <c r="D389" s="3"/>
      <c r="E389" s="2" t="s">
        <v>2301</v>
      </c>
      <c r="F389" s="2" t="s">
        <v>54</v>
      </c>
      <c r="G389" s="2" t="s">
        <v>54</v>
      </c>
      <c r="H389" s="2" t="s">
        <v>54</v>
      </c>
      <c r="I389" s="2"/>
      <c r="J389" s="2"/>
      <c r="K389" s="2"/>
      <c r="L389" s="2"/>
      <c r="M389" s="2"/>
    </row>
    <row r="390" spans="1:13" ht="14.25" customHeight="1" x14ac:dyDescent="0.2">
      <c r="A390" s="62" t="s">
        <v>2311</v>
      </c>
      <c r="B390" s="2" t="s">
        <v>2304</v>
      </c>
      <c r="C390" s="3"/>
      <c r="D390" s="3"/>
      <c r="E390" s="2" t="s">
        <v>2305</v>
      </c>
      <c r="F390" s="2" t="s">
        <v>2307</v>
      </c>
      <c r="G390" s="2" t="s">
        <v>2308</v>
      </c>
      <c r="H390" s="2" t="s">
        <v>2309</v>
      </c>
      <c r="I390" s="2"/>
      <c r="J390" s="2"/>
      <c r="K390" s="2"/>
      <c r="L390" s="2"/>
      <c r="M390" s="2"/>
    </row>
    <row r="391" spans="1:13" ht="14.25" customHeight="1" x14ac:dyDescent="0.2">
      <c r="A391" s="62" t="s">
        <v>2319</v>
      </c>
      <c r="B391" s="2" t="s">
        <v>2312</v>
      </c>
      <c r="C391" s="3"/>
      <c r="D391" s="3"/>
      <c r="E391" s="2" t="s">
        <v>5213</v>
      </c>
      <c r="F391" s="2" t="s">
        <v>5214</v>
      </c>
      <c r="G391" s="2" t="s">
        <v>5215</v>
      </c>
      <c r="H391" s="2" t="s">
        <v>5216</v>
      </c>
      <c r="I391" s="2"/>
      <c r="J391" s="2"/>
      <c r="K391" s="2"/>
      <c r="L391" s="2"/>
      <c r="M391" s="2"/>
    </row>
    <row r="392" spans="1:13" ht="14.25" customHeight="1" x14ac:dyDescent="0.2">
      <c r="A392" s="62" t="s">
        <v>2325</v>
      </c>
      <c r="B392" s="2" t="s">
        <v>2320</v>
      </c>
      <c r="C392" s="3"/>
      <c r="D392" s="3"/>
      <c r="E392" s="2" t="s">
        <v>2321</v>
      </c>
      <c r="F392" s="2" t="s">
        <v>2322</v>
      </c>
      <c r="G392" s="2" t="s">
        <v>2323</v>
      </c>
      <c r="H392" s="2" t="s">
        <v>2324</v>
      </c>
      <c r="I392" s="2"/>
      <c r="J392" s="2"/>
      <c r="K392" s="2"/>
      <c r="L392" s="2"/>
      <c r="M392" s="2"/>
    </row>
    <row r="393" spans="1:13" ht="14.25" customHeight="1" x14ac:dyDescent="0.2">
      <c r="A393" s="62" t="s">
        <v>2328</v>
      </c>
      <c r="B393" s="2" t="s">
        <v>54</v>
      </c>
      <c r="C393" s="3"/>
      <c r="D393" s="3"/>
      <c r="E393" s="2" t="s">
        <v>5217</v>
      </c>
      <c r="F393" s="2" t="s">
        <v>54</v>
      </c>
      <c r="G393" s="2" t="s">
        <v>2327</v>
      </c>
      <c r="H393" s="2" t="s">
        <v>54</v>
      </c>
      <c r="I393" s="2"/>
      <c r="J393" s="2"/>
      <c r="K393" s="2"/>
      <c r="L393" s="2"/>
      <c r="M393" s="2"/>
    </row>
    <row r="394" spans="1:13" ht="14.25" customHeight="1" x14ac:dyDescent="0.2">
      <c r="A394" s="62" t="s">
        <v>2334</v>
      </c>
      <c r="B394" s="2" t="s">
        <v>54</v>
      </c>
      <c r="C394" s="3"/>
      <c r="D394" s="3"/>
      <c r="E394" s="2" t="s">
        <v>2329</v>
      </c>
      <c r="F394" s="2" t="s">
        <v>2331</v>
      </c>
      <c r="G394" s="2" t="s">
        <v>2332</v>
      </c>
      <c r="H394" s="2" t="s">
        <v>2333</v>
      </c>
      <c r="I394" s="2"/>
      <c r="J394" s="2"/>
      <c r="K394" s="2"/>
      <c r="L394" s="2"/>
      <c r="M394" s="2"/>
    </row>
    <row r="395" spans="1:13" ht="14.25" customHeight="1" x14ac:dyDescent="0.2">
      <c r="A395" s="62" t="s">
        <v>2343</v>
      </c>
      <c r="B395" s="2" t="s">
        <v>2335</v>
      </c>
      <c r="C395" s="3"/>
      <c r="D395" s="3" t="s">
        <v>2337</v>
      </c>
      <c r="E395" s="2" t="s">
        <v>2338</v>
      </c>
      <c r="F395" s="2" t="s">
        <v>2340</v>
      </c>
      <c r="G395" s="2" t="s">
        <v>2341</v>
      </c>
      <c r="H395" s="2" t="s">
        <v>2342</v>
      </c>
      <c r="I395" s="2"/>
      <c r="J395" s="2"/>
      <c r="K395" s="2"/>
      <c r="L395" s="2"/>
      <c r="M395" s="2"/>
    </row>
    <row r="396" spans="1:13" ht="14.25" customHeight="1" x14ac:dyDescent="0.2">
      <c r="A396" s="62" t="s">
        <v>2351</v>
      </c>
      <c r="B396" s="2" t="s">
        <v>2344</v>
      </c>
      <c r="C396" s="86"/>
      <c r="D396" s="86"/>
      <c r="E396" s="2" t="s">
        <v>2345</v>
      </c>
      <c r="F396" s="2" t="s">
        <v>2347</v>
      </c>
      <c r="G396" s="2" t="s">
        <v>2349</v>
      </c>
      <c r="H396" s="2" t="s">
        <v>2350</v>
      </c>
      <c r="I396" s="2"/>
      <c r="J396" s="2"/>
      <c r="K396" s="2"/>
      <c r="L396" s="2"/>
      <c r="M396" s="2"/>
    </row>
    <row r="397" spans="1:13" ht="14.25" customHeight="1" x14ac:dyDescent="0.2">
      <c r="A397" s="62" t="s">
        <v>2355</v>
      </c>
      <c r="B397" s="2" t="s">
        <v>2352</v>
      </c>
      <c r="C397" s="3"/>
      <c r="D397" s="3"/>
      <c r="E397" s="2" t="s">
        <v>2353</v>
      </c>
      <c r="F397" s="2" t="s">
        <v>54</v>
      </c>
      <c r="G397" s="2" t="s">
        <v>54</v>
      </c>
      <c r="H397" s="2" t="s">
        <v>2354</v>
      </c>
      <c r="I397" s="2"/>
      <c r="J397" s="2"/>
      <c r="K397" s="2"/>
      <c r="L397" s="2"/>
      <c r="M397" s="2"/>
    </row>
    <row r="398" spans="1:13" ht="14.25" customHeight="1" x14ac:dyDescent="0.2">
      <c r="A398" s="62" t="s">
        <v>2359</v>
      </c>
      <c r="B398" s="2" t="s">
        <v>622</v>
      </c>
      <c r="C398" s="3"/>
      <c r="D398" s="3"/>
      <c r="E398" s="2" t="s">
        <v>2356</v>
      </c>
      <c r="F398" s="2" t="s">
        <v>242</v>
      </c>
      <c r="G398" s="2" t="s">
        <v>2357</v>
      </c>
      <c r="H398" s="2" t="s">
        <v>2358</v>
      </c>
      <c r="I398" s="2"/>
      <c r="J398" s="2"/>
      <c r="K398" s="2"/>
      <c r="L398" s="2"/>
      <c r="M398" s="2"/>
    </row>
    <row r="399" spans="1:13" ht="14.25" customHeight="1" x14ac:dyDescent="0.2">
      <c r="A399" s="62" t="s">
        <v>2361</v>
      </c>
      <c r="B399" s="2" t="s">
        <v>54</v>
      </c>
      <c r="C399" s="3"/>
      <c r="D399" s="3"/>
      <c r="E399" s="2" t="s">
        <v>2360</v>
      </c>
      <c r="F399" s="2" t="s">
        <v>54</v>
      </c>
      <c r="G399" s="2" t="s">
        <v>54</v>
      </c>
      <c r="H399" s="2" t="s">
        <v>54</v>
      </c>
      <c r="I399" s="2"/>
      <c r="J399" s="2"/>
      <c r="K399" s="2"/>
      <c r="L399" s="2"/>
      <c r="M399" s="2"/>
    </row>
    <row r="400" spans="1:13" ht="14.25" customHeight="1" x14ac:dyDescent="0.2">
      <c r="A400" s="62" t="s">
        <v>2362</v>
      </c>
      <c r="B400" s="2" t="s">
        <v>54</v>
      </c>
      <c r="C400" s="3"/>
      <c r="D400" s="3"/>
      <c r="E400" s="2" t="s">
        <v>54</v>
      </c>
      <c r="F400" s="2" t="s">
        <v>54</v>
      </c>
      <c r="G400" s="2" t="s">
        <v>54</v>
      </c>
      <c r="H400" s="2" t="s">
        <v>54</v>
      </c>
      <c r="I400" s="2"/>
      <c r="J400" s="2"/>
      <c r="K400" s="2"/>
      <c r="L400" s="2"/>
      <c r="M400" s="2"/>
    </row>
    <row r="401" spans="1:17" ht="14.25" customHeight="1" x14ac:dyDescent="0.2">
      <c r="A401" s="62" t="s">
        <v>2368</v>
      </c>
      <c r="B401" s="2" t="s">
        <v>2363</v>
      </c>
      <c r="C401" s="3"/>
      <c r="D401" s="3"/>
      <c r="E401" s="2" t="s">
        <v>2364</v>
      </c>
      <c r="F401" s="2" t="s">
        <v>2365</v>
      </c>
      <c r="G401" s="2" t="s">
        <v>2366</v>
      </c>
      <c r="H401" s="2" t="s">
        <v>2367</v>
      </c>
      <c r="I401" s="2"/>
      <c r="J401" s="2"/>
      <c r="K401" s="2"/>
      <c r="L401" s="2"/>
      <c r="M401" s="2"/>
    </row>
    <row r="402" spans="1:17" ht="14.25" customHeight="1" x14ac:dyDescent="0.2">
      <c r="A402" s="62" t="s">
        <v>2375</v>
      </c>
      <c r="B402" s="2" t="s">
        <v>2369</v>
      </c>
      <c r="C402" s="3"/>
      <c r="D402" s="3"/>
      <c r="E402" s="2" t="s">
        <v>2371</v>
      </c>
      <c r="F402" s="2" t="s">
        <v>2373</v>
      </c>
      <c r="G402" s="2" t="s">
        <v>513</v>
      </c>
      <c r="H402" s="2" t="s">
        <v>2374</v>
      </c>
      <c r="I402" s="2"/>
      <c r="J402" s="2"/>
      <c r="K402" s="2"/>
      <c r="L402" s="2"/>
      <c r="M402" s="2"/>
    </row>
    <row r="403" spans="1:17" ht="14.25" customHeight="1" x14ac:dyDescent="0.2">
      <c r="A403" s="62" t="s">
        <v>2376</v>
      </c>
      <c r="B403" s="2" t="s">
        <v>54</v>
      </c>
      <c r="C403" s="84">
        <v>-99</v>
      </c>
      <c r="D403" s="84"/>
      <c r="E403" s="2" t="s">
        <v>54</v>
      </c>
      <c r="F403" s="2" t="s">
        <v>54</v>
      </c>
      <c r="G403" s="2" t="s">
        <v>54</v>
      </c>
      <c r="H403" s="2" t="s">
        <v>54</v>
      </c>
      <c r="I403" s="2"/>
      <c r="J403" s="2"/>
      <c r="K403" s="2"/>
      <c r="L403" s="2"/>
      <c r="M403" s="2"/>
    </row>
    <row r="404" spans="1:17" ht="14.25" customHeight="1" x14ac:dyDescent="0.2">
      <c r="A404" s="62" t="s">
        <v>2381</v>
      </c>
      <c r="B404" s="2" t="s">
        <v>2377</v>
      </c>
      <c r="C404" s="3"/>
      <c r="D404" s="3"/>
      <c r="E404" s="2" t="s">
        <v>2378</v>
      </c>
      <c r="F404" s="2" t="s">
        <v>2379</v>
      </c>
      <c r="G404" s="2" t="s">
        <v>2380</v>
      </c>
      <c r="H404" s="2" t="s">
        <v>860</v>
      </c>
      <c r="I404" s="2"/>
      <c r="J404" s="2"/>
      <c r="K404" s="2"/>
      <c r="L404" s="2"/>
      <c r="M404" s="2"/>
    </row>
    <row r="405" spans="1:17" ht="14.25" customHeight="1" x14ac:dyDescent="0.2">
      <c r="A405" s="62" t="s">
        <v>2388</v>
      </c>
      <c r="B405" s="2" t="s">
        <v>2382</v>
      </c>
      <c r="C405" s="3"/>
      <c r="D405" s="3"/>
      <c r="E405" s="2" t="s">
        <v>2383</v>
      </c>
      <c r="F405" s="2" t="s">
        <v>242</v>
      </c>
      <c r="G405" s="2" t="s">
        <v>2384</v>
      </c>
      <c r="H405" s="2" t="s">
        <v>2385</v>
      </c>
      <c r="I405" s="2"/>
      <c r="J405" s="2"/>
      <c r="K405" s="2"/>
      <c r="L405" s="2"/>
      <c r="M405" s="2"/>
      <c r="P405" s="46" t="s">
        <v>2386</v>
      </c>
      <c r="Q405" s="18" t="s">
        <v>2387</v>
      </c>
    </row>
    <row r="406" spans="1:17" ht="14.25" customHeight="1" x14ac:dyDescent="0.2">
      <c r="A406" s="62" t="s">
        <v>2389</v>
      </c>
      <c r="B406" s="2" t="s">
        <v>54</v>
      </c>
      <c r="C406" s="3"/>
      <c r="D406" s="3"/>
      <c r="E406" s="2" t="s">
        <v>54</v>
      </c>
      <c r="F406" s="2" t="s">
        <v>54</v>
      </c>
      <c r="G406" s="2" t="s">
        <v>54</v>
      </c>
      <c r="H406" s="2" t="s">
        <v>54</v>
      </c>
      <c r="I406" s="2"/>
      <c r="J406" s="2"/>
      <c r="K406" s="2"/>
      <c r="L406" s="2"/>
      <c r="M406" s="2"/>
    </row>
    <row r="407" spans="1:17" ht="14.25" customHeight="1" x14ac:dyDescent="0.2">
      <c r="A407" s="62" t="s">
        <v>2394</v>
      </c>
      <c r="B407" s="2" t="s">
        <v>2390</v>
      </c>
      <c r="C407" s="3"/>
      <c r="D407" s="3"/>
      <c r="E407" s="2" t="s">
        <v>2391</v>
      </c>
      <c r="F407" s="2" t="s">
        <v>284</v>
      </c>
      <c r="G407" s="2" t="s">
        <v>2392</v>
      </c>
      <c r="H407" s="2" t="s">
        <v>2393</v>
      </c>
      <c r="I407" s="2"/>
      <c r="J407" s="2"/>
      <c r="K407" s="2"/>
      <c r="L407" s="2"/>
      <c r="M407" s="2"/>
    </row>
    <row r="408" spans="1:17" ht="14.25" customHeight="1" x14ac:dyDescent="0.2">
      <c r="A408" s="62" t="s">
        <v>2401</v>
      </c>
      <c r="B408" s="2" t="s">
        <v>2395</v>
      </c>
      <c r="C408" s="3"/>
      <c r="D408" s="3"/>
      <c r="E408" s="2" t="s">
        <v>2397</v>
      </c>
      <c r="F408" s="2" t="s">
        <v>2398</v>
      </c>
      <c r="G408" s="2" t="s">
        <v>5218</v>
      </c>
      <c r="H408" s="2" t="s">
        <v>5219</v>
      </c>
      <c r="I408" s="2"/>
      <c r="J408" s="2"/>
      <c r="K408" s="2"/>
      <c r="L408" s="2"/>
      <c r="M408" s="2"/>
    </row>
    <row r="409" spans="1:17" ht="14.25" customHeight="1" x14ac:dyDescent="0.2">
      <c r="A409" s="62" t="s">
        <v>2407</v>
      </c>
      <c r="B409" s="2" t="s">
        <v>2402</v>
      </c>
      <c r="C409" s="3"/>
      <c r="D409" s="3"/>
      <c r="E409" s="2" t="s">
        <v>5220</v>
      </c>
      <c r="F409" s="2" t="s">
        <v>2404</v>
      </c>
      <c r="G409" s="2" t="s">
        <v>5221</v>
      </c>
      <c r="H409" s="2" t="s">
        <v>5222</v>
      </c>
      <c r="I409" s="2"/>
      <c r="J409" s="2"/>
      <c r="K409" s="2"/>
      <c r="L409" s="2"/>
      <c r="M409" s="2"/>
    </row>
    <row r="410" spans="1:17" ht="14.25" customHeight="1" x14ac:dyDescent="0.2">
      <c r="A410" s="62" t="s">
        <v>2408</v>
      </c>
      <c r="B410" s="2"/>
      <c r="C410" s="3"/>
      <c r="D410" s="3"/>
      <c r="E410" s="2"/>
      <c r="F410" s="2"/>
      <c r="G410" s="2"/>
      <c r="H410" s="2"/>
      <c r="I410" s="2"/>
      <c r="J410" s="2"/>
      <c r="K410" s="2"/>
      <c r="L410" s="2"/>
      <c r="M410" s="2"/>
    </row>
    <row r="411" spans="1:17" ht="14.25" customHeight="1" x14ac:dyDescent="0.2">
      <c r="A411" s="62" t="s">
        <v>2415</v>
      </c>
      <c r="B411" s="2" t="s">
        <v>2409</v>
      </c>
      <c r="C411" s="3"/>
      <c r="D411" s="3"/>
      <c r="E411" s="2" t="s">
        <v>2410</v>
      </c>
      <c r="F411" s="2" t="s">
        <v>2412</v>
      </c>
      <c r="G411" s="2" t="s">
        <v>2413</v>
      </c>
      <c r="H411" s="2" t="s">
        <v>2414</v>
      </c>
      <c r="I411" s="2"/>
      <c r="J411" s="2"/>
      <c r="K411" s="2"/>
      <c r="L411" s="2"/>
      <c r="M411" s="2"/>
    </row>
    <row r="412" spans="1:17" ht="14.25" customHeight="1" x14ac:dyDescent="0.2">
      <c r="A412" s="62" t="s">
        <v>2416</v>
      </c>
      <c r="B412" s="2" t="s">
        <v>54</v>
      </c>
      <c r="C412" s="3"/>
      <c r="D412" s="3"/>
      <c r="E412" s="2" t="s">
        <v>54</v>
      </c>
      <c r="F412" s="2" t="s">
        <v>54</v>
      </c>
      <c r="G412" s="2" t="s">
        <v>54</v>
      </c>
      <c r="H412" s="2" t="s">
        <v>54</v>
      </c>
      <c r="I412" s="2"/>
      <c r="J412" s="2"/>
      <c r="K412" s="2"/>
      <c r="L412" s="2"/>
      <c r="M412" s="2"/>
    </row>
    <row r="413" spans="1:17" ht="14.25" customHeight="1" x14ac:dyDescent="0.2">
      <c r="A413" s="62" t="s">
        <v>2417</v>
      </c>
      <c r="B413" s="2"/>
      <c r="C413" s="3"/>
      <c r="D413" s="3"/>
      <c r="E413" s="2"/>
      <c r="F413" s="2"/>
      <c r="G413" s="2"/>
      <c r="H413" s="2"/>
      <c r="I413" s="2"/>
      <c r="J413" s="2"/>
      <c r="K413" s="2"/>
      <c r="L413" s="2"/>
      <c r="M413" s="2"/>
    </row>
    <row r="414" spans="1:17" ht="14.25" customHeight="1" x14ac:dyDescent="0.2">
      <c r="A414" s="62" t="s">
        <v>2423</v>
      </c>
      <c r="B414" s="2" t="s">
        <v>2418</v>
      </c>
      <c r="C414" s="3"/>
      <c r="D414" s="3"/>
      <c r="E414" s="2" t="s">
        <v>2419</v>
      </c>
      <c r="F414" s="2" t="s">
        <v>2420</v>
      </c>
      <c r="G414" s="2" t="s">
        <v>2421</v>
      </c>
      <c r="H414" s="2" t="s">
        <v>2422</v>
      </c>
      <c r="I414" s="2"/>
      <c r="J414" s="2"/>
      <c r="K414" s="2"/>
      <c r="L414" s="2"/>
      <c r="M414" s="2"/>
    </row>
    <row r="415" spans="1:17" ht="14.25" customHeight="1" x14ac:dyDescent="0.2">
      <c r="A415" s="62" t="s">
        <v>2429</v>
      </c>
      <c r="B415" s="2" t="s">
        <v>2424</v>
      </c>
      <c r="C415" s="3"/>
      <c r="D415" s="3"/>
      <c r="E415" s="2" t="s">
        <v>2425</v>
      </c>
      <c r="F415" s="2" t="s">
        <v>2427</v>
      </c>
      <c r="G415" s="2" t="s">
        <v>2428</v>
      </c>
      <c r="H415" s="2" t="s">
        <v>71</v>
      </c>
      <c r="I415" s="2"/>
      <c r="J415" s="2"/>
      <c r="K415" s="2"/>
      <c r="L415" s="2"/>
      <c r="M415" s="2"/>
    </row>
    <row r="416" spans="1:17" ht="14.25" customHeight="1" x14ac:dyDescent="0.2">
      <c r="A416" s="62" t="s">
        <v>2434</v>
      </c>
      <c r="B416" s="2" t="s">
        <v>183</v>
      </c>
      <c r="C416" s="84">
        <v>10</v>
      </c>
      <c r="D416" s="84">
        <v>0</v>
      </c>
      <c r="E416" s="2" t="s">
        <v>2430</v>
      </c>
      <c r="F416" s="2" t="s">
        <v>2431</v>
      </c>
      <c r="G416" s="2" t="s">
        <v>5223</v>
      </c>
      <c r="H416" s="2" t="s">
        <v>5224</v>
      </c>
      <c r="I416" s="2"/>
      <c r="J416" s="2"/>
      <c r="K416" s="2"/>
      <c r="L416" s="2"/>
      <c r="M416" s="2"/>
    </row>
    <row r="417" spans="1:17" ht="14.25" customHeight="1" x14ac:dyDescent="0.2">
      <c r="A417" s="62" t="s">
        <v>2441</v>
      </c>
      <c r="B417" s="2" t="s">
        <v>2435</v>
      </c>
      <c r="C417" s="3"/>
      <c r="D417" s="3"/>
      <c r="E417" s="2" t="s">
        <v>2436</v>
      </c>
      <c r="F417" s="2" t="s">
        <v>2438</v>
      </c>
      <c r="G417" s="2" t="s">
        <v>2439</v>
      </c>
      <c r="H417" s="2" t="s">
        <v>2440</v>
      </c>
      <c r="I417" s="2"/>
      <c r="J417" s="2"/>
      <c r="K417" s="2"/>
      <c r="L417" s="2"/>
      <c r="M417" s="2"/>
    </row>
    <row r="418" spans="1:17" ht="14.25" customHeight="1" x14ac:dyDescent="0.2">
      <c r="A418" s="62" t="s">
        <v>2442</v>
      </c>
      <c r="B418" s="2" t="s">
        <v>2155</v>
      </c>
      <c r="C418" s="3"/>
      <c r="D418" s="3"/>
      <c r="E418" s="2" t="s">
        <v>54</v>
      </c>
      <c r="F418" s="2" t="s">
        <v>54</v>
      </c>
      <c r="G418" s="2" t="s">
        <v>54</v>
      </c>
      <c r="H418" s="2" t="s">
        <v>54</v>
      </c>
      <c r="I418" s="2"/>
      <c r="J418" s="2"/>
      <c r="K418" s="2"/>
      <c r="L418" s="2"/>
      <c r="M418" s="2"/>
    </row>
    <row r="419" spans="1:17" ht="14.25" customHeight="1" x14ac:dyDescent="0.2">
      <c r="A419" s="62" t="s">
        <v>2446</v>
      </c>
      <c r="B419" s="2" t="s">
        <v>2275</v>
      </c>
      <c r="C419" s="3"/>
      <c r="D419" s="3"/>
      <c r="E419" s="2" t="s">
        <v>2443</v>
      </c>
      <c r="F419" s="2" t="s">
        <v>2445</v>
      </c>
      <c r="G419" s="2" t="s">
        <v>54</v>
      </c>
      <c r="H419" s="2" t="s">
        <v>54</v>
      </c>
      <c r="I419" s="2"/>
      <c r="J419" s="2"/>
      <c r="K419" s="2"/>
      <c r="L419" s="2"/>
      <c r="M419" s="2"/>
    </row>
    <row r="420" spans="1:17" ht="14.25" customHeight="1" x14ac:dyDescent="0.2">
      <c r="A420" s="62" t="s">
        <v>2451</v>
      </c>
      <c r="B420" s="2" t="s">
        <v>2447</v>
      </c>
      <c r="C420" s="3"/>
      <c r="D420" s="3"/>
      <c r="E420" s="2" t="s">
        <v>2448</v>
      </c>
      <c r="F420" s="2" t="s">
        <v>2450</v>
      </c>
      <c r="G420" s="2" t="s">
        <v>54</v>
      </c>
      <c r="H420" s="2" t="s">
        <v>54</v>
      </c>
      <c r="I420" s="2"/>
      <c r="J420" s="2"/>
      <c r="K420" s="2"/>
      <c r="L420" s="2"/>
      <c r="M420" s="2"/>
    </row>
    <row r="421" spans="1:17" ht="14.25" customHeight="1" x14ac:dyDescent="0.2">
      <c r="A421" s="62" t="s">
        <v>2456</v>
      </c>
      <c r="B421" s="2" t="s">
        <v>2452</v>
      </c>
      <c r="C421" s="3"/>
      <c r="D421" s="3"/>
      <c r="E421" s="2" t="s">
        <v>144</v>
      </c>
      <c r="F421" s="2" t="s">
        <v>2453</v>
      </c>
      <c r="G421" s="2" t="s">
        <v>2454</v>
      </c>
      <c r="H421" s="2" t="s">
        <v>2455</v>
      </c>
      <c r="I421" s="2"/>
      <c r="J421" s="2"/>
      <c r="K421" s="2"/>
      <c r="L421" s="2"/>
      <c r="M421" s="2"/>
    </row>
    <row r="422" spans="1:17" ht="14.25" customHeight="1" x14ac:dyDescent="0.2">
      <c r="A422" s="62" t="s">
        <v>2462</v>
      </c>
      <c r="B422" s="2" t="s">
        <v>2457</v>
      </c>
      <c r="C422" s="84" t="s">
        <v>101</v>
      </c>
      <c r="D422" s="84" t="s">
        <v>101</v>
      </c>
      <c r="E422" s="2" t="s">
        <v>2458</v>
      </c>
      <c r="F422" s="2" t="s">
        <v>2459</v>
      </c>
      <c r="G422" s="2" t="s">
        <v>2460</v>
      </c>
      <c r="H422" s="2" t="s">
        <v>2461</v>
      </c>
      <c r="I422" s="2"/>
      <c r="J422" s="2"/>
      <c r="K422" s="2"/>
      <c r="L422" s="2"/>
      <c r="M422" s="2"/>
    </row>
    <row r="423" spans="1:17" ht="14.25" customHeight="1" x14ac:dyDescent="0.2">
      <c r="A423" s="62" t="s">
        <v>2463</v>
      </c>
      <c r="B423" s="2" t="s">
        <v>54</v>
      </c>
      <c r="C423" s="3"/>
      <c r="D423" s="3"/>
      <c r="E423" s="2" t="s">
        <v>54</v>
      </c>
      <c r="F423" s="2" t="s">
        <v>54</v>
      </c>
      <c r="G423" s="2" t="s">
        <v>54</v>
      </c>
      <c r="H423" s="2" t="s">
        <v>54</v>
      </c>
      <c r="I423" s="2"/>
      <c r="J423" s="2"/>
      <c r="K423" s="2"/>
      <c r="L423" s="2"/>
      <c r="M423" s="2"/>
    </row>
    <row r="424" spans="1:17" ht="14.25" customHeight="1" x14ac:dyDescent="0.2">
      <c r="A424" s="62" t="s">
        <v>2464</v>
      </c>
      <c r="B424" s="2" t="s">
        <v>54</v>
      </c>
      <c r="C424" s="3"/>
      <c r="D424" s="3"/>
      <c r="E424" s="2" t="s">
        <v>54</v>
      </c>
      <c r="F424" s="2" t="s">
        <v>54</v>
      </c>
      <c r="G424" s="2" t="s">
        <v>54</v>
      </c>
      <c r="H424" s="2" t="s">
        <v>54</v>
      </c>
      <c r="I424" s="2"/>
      <c r="J424" s="2"/>
      <c r="K424" s="2"/>
      <c r="L424" s="2"/>
      <c r="M424" s="2"/>
    </row>
    <row r="425" spans="1:17" ht="14.25" customHeight="1" x14ac:dyDescent="0.2">
      <c r="A425" s="62" t="s">
        <v>2468</v>
      </c>
      <c r="B425" s="2" t="s">
        <v>2465</v>
      </c>
      <c r="C425" s="3"/>
      <c r="D425" s="3"/>
      <c r="E425" s="2" t="s">
        <v>2466</v>
      </c>
      <c r="F425" s="2" t="s">
        <v>242</v>
      </c>
      <c r="G425" s="2" t="s">
        <v>2467</v>
      </c>
      <c r="H425" s="2" t="s">
        <v>71</v>
      </c>
      <c r="I425" s="2"/>
      <c r="J425" s="2"/>
      <c r="K425" s="2"/>
      <c r="L425" s="2"/>
      <c r="M425" s="2"/>
    </row>
    <row r="426" spans="1:17" ht="14.25" customHeight="1" x14ac:dyDescent="0.2">
      <c r="A426" s="62" t="s">
        <v>2472</v>
      </c>
      <c r="B426" s="2" t="s">
        <v>2469</v>
      </c>
      <c r="C426" s="3"/>
      <c r="D426" s="3"/>
      <c r="E426" s="2" t="s">
        <v>185</v>
      </c>
      <c r="F426" s="2" t="s">
        <v>284</v>
      </c>
      <c r="G426" s="2" t="s">
        <v>2470</v>
      </c>
      <c r="H426" s="2" t="s">
        <v>2471</v>
      </c>
      <c r="I426" s="2"/>
      <c r="J426" s="2"/>
      <c r="K426" s="2"/>
      <c r="L426" s="2"/>
      <c r="M426" s="2"/>
    </row>
    <row r="427" spans="1:17" ht="14.25" customHeight="1" x14ac:dyDescent="0.2">
      <c r="A427" s="62" t="s">
        <v>2480</v>
      </c>
      <c r="B427" s="2" t="s">
        <v>2473</v>
      </c>
      <c r="C427" s="3"/>
      <c r="D427" s="3"/>
      <c r="E427" s="2" t="s">
        <v>2474</v>
      </c>
      <c r="F427" s="2" t="s">
        <v>2476</v>
      </c>
      <c r="G427" s="2" t="s">
        <v>2477</v>
      </c>
      <c r="H427" s="2" t="s">
        <v>2478</v>
      </c>
      <c r="I427" s="2"/>
      <c r="J427" s="2"/>
      <c r="K427" s="2"/>
      <c r="L427" s="2"/>
      <c r="M427" s="2"/>
    </row>
    <row r="428" spans="1:17" ht="14.25" customHeight="1" x14ac:dyDescent="0.2">
      <c r="A428" s="62" t="s">
        <v>2485</v>
      </c>
      <c r="B428" s="2" t="s">
        <v>54</v>
      </c>
      <c r="C428" s="3"/>
      <c r="D428" s="3"/>
      <c r="E428" s="2" t="s">
        <v>54</v>
      </c>
      <c r="F428" s="2" t="s">
        <v>54</v>
      </c>
      <c r="G428" s="2" t="s">
        <v>54</v>
      </c>
      <c r="H428" s="2" t="s">
        <v>54</v>
      </c>
      <c r="I428" s="2"/>
      <c r="J428" s="2"/>
      <c r="K428" s="2"/>
      <c r="L428" s="2"/>
      <c r="M428" s="2"/>
      <c r="N428" s="46" t="s">
        <v>2481</v>
      </c>
      <c r="O428" s="18" t="s">
        <v>2482</v>
      </c>
      <c r="P428" s="43" t="s">
        <v>2483</v>
      </c>
      <c r="Q428" s="18" t="s">
        <v>2484</v>
      </c>
    </row>
    <row r="429" spans="1:17" ht="14.25" customHeight="1" x14ac:dyDescent="0.2">
      <c r="A429" s="62" t="s">
        <v>2490</v>
      </c>
      <c r="B429" s="2" t="s">
        <v>2486</v>
      </c>
      <c r="C429" s="86" t="s">
        <v>262</v>
      </c>
      <c r="D429" s="38" t="s">
        <v>1526</v>
      </c>
      <c r="E429" s="2" t="s">
        <v>2487</v>
      </c>
      <c r="F429" s="2" t="s">
        <v>2488</v>
      </c>
      <c r="G429" s="2" t="s">
        <v>2489</v>
      </c>
      <c r="H429" s="2" t="s">
        <v>71</v>
      </c>
      <c r="I429" s="2"/>
      <c r="J429" s="2"/>
      <c r="K429" s="2"/>
      <c r="L429" s="2"/>
      <c r="M429" s="2"/>
    </row>
    <row r="430" spans="1:17" ht="14.25" customHeight="1" x14ac:dyDescent="0.2">
      <c r="A430" s="62" t="s">
        <v>2497</v>
      </c>
      <c r="B430" s="2" t="s">
        <v>2491</v>
      </c>
      <c r="C430" s="3"/>
      <c r="D430" s="3"/>
      <c r="E430" s="2" t="s">
        <v>2493</v>
      </c>
      <c r="F430" s="2" t="s">
        <v>2494</v>
      </c>
      <c r="G430" s="2" t="s">
        <v>2495</v>
      </c>
      <c r="H430" s="2" t="s">
        <v>2496</v>
      </c>
      <c r="I430" s="2"/>
      <c r="J430" s="2"/>
      <c r="K430" s="2"/>
      <c r="L430" s="2"/>
      <c r="M430" s="2"/>
    </row>
    <row r="431" spans="1:17" ht="14.25" customHeight="1" x14ac:dyDescent="0.2">
      <c r="A431" s="62" t="s">
        <v>2503</v>
      </c>
      <c r="B431" s="2" t="s">
        <v>2498</v>
      </c>
      <c r="C431" s="3"/>
      <c r="D431" s="3"/>
      <c r="E431" s="2" t="s">
        <v>2499</v>
      </c>
      <c r="F431" s="2" t="s">
        <v>123</v>
      </c>
      <c r="G431" s="2" t="s">
        <v>2501</v>
      </c>
      <c r="H431" s="2" t="s">
        <v>2502</v>
      </c>
      <c r="I431" s="2"/>
      <c r="J431" s="2"/>
      <c r="K431" s="2"/>
      <c r="L431" s="2"/>
      <c r="M431" s="2"/>
    </row>
    <row r="432" spans="1:17" ht="14.25" customHeight="1" x14ac:dyDescent="0.2">
      <c r="A432" s="62" t="s">
        <v>2510</v>
      </c>
      <c r="B432" s="2" t="s">
        <v>2504</v>
      </c>
      <c r="C432" s="3"/>
      <c r="D432" s="3"/>
      <c r="E432" s="2" t="s">
        <v>2505</v>
      </c>
      <c r="F432" s="2" t="s">
        <v>2507</v>
      </c>
      <c r="G432" s="2" t="s">
        <v>2508</v>
      </c>
      <c r="H432" s="2" t="s">
        <v>2509</v>
      </c>
      <c r="I432" s="2"/>
      <c r="J432" s="2"/>
      <c r="K432" s="2"/>
      <c r="L432" s="2"/>
      <c r="M432" s="2"/>
    </row>
    <row r="433" spans="1:17" ht="14.25" customHeight="1" x14ac:dyDescent="0.2">
      <c r="A433" s="62" t="s">
        <v>2517</v>
      </c>
      <c r="B433" s="2" t="s">
        <v>2511</v>
      </c>
      <c r="C433" s="3"/>
      <c r="D433" s="3"/>
      <c r="E433" s="2" t="s">
        <v>5225</v>
      </c>
      <c r="F433" s="2" t="s">
        <v>5226</v>
      </c>
      <c r="G433" s="2" t="s">
        <v>5227</v>
      </c>
      <c r="H433" s="2" t="s">
        <v>5228</v>
      </c>
      <c r="I433" s="2"/>
      <c r="J433" s="2"/>
      <c r="K433" s="2"/>
      <c r="L433" s="2"/>
      <c r="M433" s="2"/>
    </row>
    <row r="434" spans="1:17" ht="14.25" customHeight="1" x14ac:dyDescent="0.2">
      <c r="A434" s="62" t="s">
        <v>2524</v>
      </c>
      <c r="B434" s="2" t="s">
        <v>2518</v>
      </c>
      <c r="C434" s="3"/>
      <c r="D434" s="3"/>
      <c r="E434" s="2" t="s">
        <v>5229</v>
      </c>
      <c r="F434" s="2" t="s">
        <v>5230</v>
      </c>
      <c r="G434" s="2" t="s">
        <v>5231</v>
      </c>
      <c r="H434" s="2" t="s">
        <v>5232</v>
      </c>
      <c r="I434" s="2"/>
      <c r="J434" s="2"/>
      <c r="K434" s="2"/>
      <c r="L434" s="2"/>
      <c r="M434" s="2"/>
    </row>
    <row r="435" spans="1:17" ht="14.25" customHeight="1" x14ac:dyDescent="0.2">
      <c r="A435" s="62" t="s">
        <v>2531</v>
      </c>
      <c r="B435" s="2" t="s">
        <v>2525</v>
      </c>
      <c r="C435" s="3"/>
      <c r="D435" s="3"/>
      <c r="E435" s="2" t="s">
        <v>5233</v>
      </c>
      <c r="F435" s="2" t="s">
        <v>5234</v>
      </c>
      <c r="G435" s="2" t="s">
        <v>5235</v>
      </c>
      <c r="H435" s="2" t="s">
        <v>5236</v>
      </c>
      <c r="I435" s="2"/>
      <c r="J435" s="2"/>
      <c r="K435" s="2"/>
      <c r="L435" s="2"/>
      <c r="M435" s="2"/>
    </row>
    <row r="436" spans="1:17" ht="14.25" customHeight="1" x14ac:dyDescent="0.2">
      <c r="A436" s="62" t="s">
        <v>2537</v>
      </c>
      <c r="B436" s="2" t="s">
        <v>2532</v>
      </c>
      <c r="C436" s="3"/>
      <c r="D436" s="3"/>
      <c r="E436" s="2" t="s">
        <v>2534</v>
      </c>
      <c r="F436" s="2" t="s">
        <v>54</v>
      </c>
      <c r="G436" s="2" t="s">
        <v>2535</v>
      </c>
      <c r="H436" s="2" t="s">
        <v>2536</v>
      </c>
      <c r="I436" s="2"/>
      <c r="J436" s="2"/>
      <c r="K436" s="2"/>
      <c r="L436" s="2"/>
      <c r="M436" s="2"/>
    </row>
    <row r="437" spans="1:17" ht="14.25" customHeight="1" x14ac:dyDescent="0.2">
      <c r="A437" s="62" t="s">
        <v>2543</v>
      </c>
      <c r="B437" s="2" t="s">
        <v>2538</v>
      </c>
      <c r="C437" s="87">
        <v>2</v>
      </c>
      <c r="D437" s="87" t="s">
        <v>80</v>
      </c>
      <c r="E437" s="2" t="s">
        <v>513</v>
      </c>
      <c r="F437" s="2" t="s">
        <v>2539</v>
      </c>
      <c r="G437" s="2" t="s">
        <v>2540</v>
      </c>
      <c r="H437" s="2" t="s">
        <v>2542</v>
      </c>
      <c r="I437" s="2"/>
      <c r="J437" s="2"/>
      <c r="K437" s="2"/>
      <c r="L437" s="2"/>
      <c r="M437" s="2"/>
    </row>
    <row r="438" spans="1:17" ht="14.25" customHeight="1" x14ac:dyDescent="0.2">
      <c r="A438" s="62" t="s">
        <v>2549</v>
      </c>
      <c r="B438" s="2" t="s">
        <v>2544</v>
      </c>
      <c r="C438" s="3"/>
      <c r="D438" s="3"/>
      <c r="E438" s="2" t="s">
        <v>2545</v>
      </c>
      <c r="F438" s="2" t="s">
        <v>2546</v>
      </c>
      <c r="G438" s="2" t="s">
        <v>2547</v>
      </c>
      <c r="H438" s="2" t="s">
        <v>2548</v>
      </c>
      <c r="I438" s="2"/>
      <c r="J438" s="2"/>
      <c r="K438" s="2"/>
      <c r="L438" s="2"/>
      <c r="M438" s="2"/>
    </row>
    <row r="439" spans="1:17" ht="14.25" customHeight="1" x14ac:dyDescent="0.2">
      <c r="A439" s="62" t="s">
        <v>2554</v>
      </c>
      <c r="B439" s="2" t="s">
        <v>54</v>
      </c>
      <c r="C439" s="3"/>
      <c r="D439" s="3"/>
      <c r="E439" s="2" t="s">
        <v>2550</v>
      </c>
      <c r="F439" s="2" t="s">
        <v>2551</v>
      </c>
      <c r="G439" s="2" t="s">
        <v>2552</v>
      </c>
      <c r="H439" s="2" t="s">
        <v>2553</v>
      </c>
      <c r="I439" s="2"/>
      <c r="J439" s="2"/>
      <c r="K439" s="2"/>
      <c r="L439" s="2"/>
      <c r="M439" s="2"/>
    </row>
    <row r="440" spans="1:17" ht="14.25" customHeight="1" x14ac:dyDescent="0.2">
      <c r="A440" s="62" t="s">
        <v>2560</v>
      </c>
      <c r="B440" s="2" t="s">
        <v>54</v>
      </c>
      <c r="C440" s="84">
        <v>-99</v>
      </c>
      <c r="D440" s="84">
        <v>-99</v>
      </c>
      <c r="E440" s="2" t="s">
        <v>2555</v>
      </c>
      <c r="F440" s="2" t="s">
        <v>2556</v>
      </c>
      <c r="G440" s="2" t="s">
        <v>2557</v>
      </c>
      <c r="H440" s="2" t="s">
        <v>2559</v>
      </c>
      <c r="I440" s="2"/>
      <c r="J440" s="2"/>
      <c r="K440" s="2"/>
      <c r="L440" s="2"/>
      <c r="M440" s="2"/>
    </row>
    <row r="441" spans="1:17" ht="14.25" customHeight="1" x14ac:dyDescent="0.2">
      <c r="A441" s="62" t="s">
        <v>2569</v>
      </c>
      <c r="B441" s="2" t="s">
        <v>2561</v>
      </c>
      <c r="C441" s="3"/>
      <c r="D441" s="3"/>
      <c r="E441" s="2" t="s">
        <v>2563</v>
      </c>
      <c r="F441" s="2" t="s">
        <v>2564</v>
      </c>
      <c r="G441" s="2" t="s">
        <v>54</v>
      </c>
      <c r="H441" s="2" t="s">
        <v>2565</v>
      </c>
      <c r="I441" s="2"/>
      <c r="J441" s="2"/>
      <c r="K441" s="2"/>
      <c r="L441" s="2"/>
      <c r="M441" s="2"/>
      <c r="P441" s="18" t="s">
        <v>2567</v>
      </c>
      <c r="Q441" s="18" t="s">
        <v>2568</v>
      </c>
    </row>
    <row r="442" spans="1:17" ht="14.25" customHeight="1" x14ac:dyDescent="0.2">
      <c r="A442" s="62" t="s">
        <v>2576</v>
      </c>
      <c r="B442" s="2" t="s">
        <v>2570</v>
      </c>
      <c r="C442" s="3">
        <v>1</v>
      </c>
      <c r="D442" s="3">
        <v>1</v>
      </c>
      <c r="E442" s="2" t="s">
        <v>2571</v>
      </c>
      <c r="F442" s="2" t="s">
        <v>2573</v>
      </c>
      <c r="G442" s="2" t="s">
        <v>2574</v>
      </c>
      <c r="H442" s="2" t="s">
        <v>2575</v>
      </c>
      <c r="I442" s="2"/>
      <c r="J442" s="2"/>
      <c r="K442" s="2"/>
      <c r="L442" s="2"/>
      <c r="M442" s="2"/>
    </row>
    <row r="443" spans="1:17" ht="14.25" customHeight="1" x14ac:dyDescent="0.2">
      <c r="A443" s="62" t="s">
        <v>2583</v>
      </c>
      <c r="B443" s="2" t="s">
        <v>2577</v>
      </c>
      <c r="C443" s="3"/>
      <c r="D443" s="3"/>
      <c r="E443" s="2" t="s">
        <v>2578</v>
      </c>
      <c r="F443" s="2" t="s">
        <v>2580</v>
      </c>
      <c r="G443" s="2" t="s">
        <v>2581</v>
      </c>
      <c r="H443" s="2" t="s">
        <v>2582</v>
      </c>
      <c r="I443" s="2"/>
      <c r="J443" s="2"/>
      <c r="K443" s="2"/>
      <c r="L443" s="2"/>
      <c r="M443" s="2"/>
    </row>
    <row r="444" spans="1:17" ht="14.25" customHeight="1" x14ac:dyDescent="0.2">
      <c r="A444" s="62" t="s">
        <v>2589</v>
      </c>
      <c r="B444" s="2" t="s">
        <v>2584</v>
      </c>
      <c r="C444" s="3"/>
      <c r="D444" s="3"/>
      <c r="E444" s="2" t="s">
        <v>2585</v>
      </c>
      <c r="F444" s="2" t="s">
        <v>2586</v>
      </c>
      <c r="G444" s="2" t="s">
        <v>2587</v>
      </c>
      <c r="H444" s="2" t="s">
        <v>2588</v>
      </c>
      <c r="I444" s="2"/>
      <c r="J444" s="2"/>
      <c r="K444" s="2"/>
      <c r="L444" s="2"/>
      <c r="M444" s="2"/>
    </row>
    <row r="445" spans="1:17" ht="14.25" customHeight="1" x14ac:dyDescent="0.2">
      <c r="A445" s="62" t="s">
        <v>2590</v>
      </c>
      <c r="B445" s="2" t="s">
        <v>123</v>
      </c>
      <c r="C445" s="3"/>
      <c r="D445" s="3"/>
      <c r="E445" s="2" t="s">
        <v>54</v>
      </c>
      <c r="F445" s="2" t="s">
        <v>242</v>
      </c>
      <c r="G445" s="2" t="s">
        <v>244</v>
      </c>
      <c r="H445" s="2" t="s">
        <v>2073</v>
      </c>
      <c r="I445" s="2"/>
      <c r="J445" s="2"/>
      <c r="K445" s="2"/>
      <c r="L445" s="2"/>
      <c r="M445" s="2"/>
    </row>
    <row r="446" spans="1:17" ht="14.25" customHeight="1" x14ac:dyDescent="0.2">
      <c r="A446" s="62" t="s">
        <v>2596</v>
      </c>
      <c r="B446" s="2" t="s">
        <v>2591</v>
      </c>
      <c r="C446" s="3"/>
      <c r="D446" s="3"/>
      <c r="E446" s="2" t="s">
        <v>2592</v>
      </c>
      <c r="F446" s="2" t="s">
        <v>2593</v>
      </c>
      <c r="G446" s="2" t="s">
        <v>2594</v>
      </c>
      <c r="H446" s="2" t="s">
        <v>2595</v>
      </c>
      <c r="I446" s="2"/>
      <c r="J446" s="2"/>
      <c r="K446" s="2"/>
      <c r="L446" s="2"/>
      <c r="M446" s="2"/>
    </row>
    <row r="447" spans="1:17" ht="14.25" customHeight="1" x14ac:dyDescent="0.2">
      <c r="A447" s="62" t="s">
        <v>2602</v>
      </c>
      <c r="B447" s="2" t="s">
        <v>2597</v>
      </c>
      <c r="C447" s="84" t="s">
        <v>655</v>
      </c>
      <c r="D447" s="84" t="s">
        <v>2598</v>
      </c>
      <c r="E447" s="2" t="s">
        <v>2599</v>
      </c>
      <c r="F447" s="2" t="s">
        <v>2600</v>
      </c>
      <c r="G447" s="2" t="s">
        <v>54</v>
      </c>
      <c r="H447" s="2" t="s">
        <v>2601</v>
      </c>
      <c r="I447" s="2"/>
      <c r="J447" s="2"/>
      <c r="K447" s="2"/>
      <c r="L447" s="2"/>
      <c r="M447" s="2"/>
    </row>
    <row r="448" spans="1:17" ht="14.25" customHeight="1" x14ac:dyDescent="0.2">
      <c r="A448" s="62" t="s">
        <v>2609</v>
      </c>
      <c r="B448" s="2" t="s">
        <v>2603</v>
      </c>
      <c r="C448" s="3"/>
      <c r="D448" s="3"/>
      <c r="E448" s="2" t="s">
        <v>2604</v>
      </c>
      <c r="F448" s="2" t="s">
        <v>2606</v>
      </c>
      <c r="G448" s="2" t="s">
        <v>2607</v>
      </c>
      <c r="H448" s="2" t="s">
        <v>2608</v>
      </c>
      <c r="I448" s="2"/>
      <c r="J448" s="2"/>
      <c r="K448" s="2"/>
      <c r="L448" s="2"/>
      <c r="M448" s="2"/>
    </row>
    <row r="449" spans="1:17" ht="14.25" customHeight="1" x14ac:dyDescent="0.2">
      <c r="A449" s="62" t="s">
        <v>2612</v>
      </c>
      <c r="B449" s="2" t="s">
        <v>2610</v>
      </c>
      <c r="C449" s="3"/>
      <c r="D449" s="3"/>
      <c r="E449" s="2" t="s">
        <v>54</v>
      </c>
      <c r="F449" s="2" t="s">
        <v>54</v>
      </c>
      <c r="G449" s="2" t="s">
        <v>54</v>
      </c>
      <c r="H449" s="2" t="s">
        <v>54</v>
      </c>
      <c r="I449" s="2"/>
      <c r="J449" s="2"/>
      <c r="K449" s="2"/>
      <c r="L449" s="2"/>
      <c r="M449" s="2"/>
      <c r="P449" s="18" t="s">
        <v>2611</v>
      </c>
    </row>
    <row r="450" spans="1:17" ht="14.25" customHeight="1" x14ac:dyDescent="0.2">
      <c r="A450" s="62" t="s">
        <v>2617</v>
      </c>
      <c r="B450" s="2" t="s">
        <v>54</v>
      </c>
      <c r="C450" s="84"/>
      <c r="D450" s="84"/>
      <c r="E450" s="2" t="s">
        <v>2613</v>
      </c>
      <c r="F450" s="2" t="s">
        <v>2614</v>
      </c>
      <c r="G450" s="2" t="s">
        <v>2615</v>
      </c>
      <c r="H450" s="2" t="s">
        <v>54</v>
      </c>
      <c r="I450" s="2"/>
      <c r="J450" s="2"/>
      <c r="K450" s="2"/>
      <c r="L450" s="2"/>
      <c r="M450" s="2"/>
      <c r="P450" s="18" t="s">
        <v>2616</v>
      </c>
    </row>
    <row r="451" spans="1:17" ht="14.25" customHeight="1" x14ac:dyDescent="0.2">
      <c r="A451" s="62" t="s">
        <v>2622</v>
      </c>
      <c r="B451" s="2" t="s">
        <v>2618</v>
      </c>
      <c r="C451" s="3"/>
      <c r="D451" s="3"/>
      <c r="E451" s="2" t="s">
        <v>2619</v>
      </c>
      <c r="F451" s="2" t="s">
        <v>2620</v>
      </c>
      <c r="G451" s="2" t="s">
        <v>54</v>
      </c>
      <c r="H451" s="2" t="s">
        <v>2621</v>
      </c>
      <c r="I451" s="2"/>
      <c r="J451" s="2"/>
      <c r="K451" s="2"/>
      <c r="L451" s="2"/>
      <c r="M451" s="2"/>
    </row>
    <row r="452" spans="1:17" ht="14.25" customHeight="1" x14ac:dyDescent="0.2">
      <c r="A452" s="62" t="s">
        <v>2628</v>
      </c>
      <c r="B452" s="2" t="s">
        <v>2623</v>
      </c>
      <c r="C452" s="3"/>
      <c r="D452" s="3"/>
      <c r="E452" s="2" t="s">
        <v>2625</v>
      </c>
      <c r="F452" s="2" t="s">
        <v>242</v>
      </c>
      <c r="G452" s="2" t="s">
        <v>2626</v>
      </c>
      <c r="H452" s="2" t="s">
        <v>2627</v>
      </c>
      <c r="I452" s="2"/>
      <c r="J452" s="2"/>
      <c r="K452" s="2"/>
      <c r="L452" s="2"/>
      <c r="M452" s="2"/>
    </row>
    <row r="453" spans="1:17" ht="14.25" customHeight="1" x14ac:dyDescent="0.2">
      <c r="A453" s="62" t="s">
        <v>2634</v>
      </c>
      <c r="B453" s="2" t="s">
        <v>2629</v>
      </c>
      <c r="C453" s="3"/>
      <c r="D453" s="3"/>
      <c r="E453" s="2" t="s">
        <v>2630</v>
      </c>
      <c r="F453" s="2" t="s">
        <v>2631</v>
      </c>
      <c r="G453" s="2" t="s">
        <v>2632</v>
      </c>
      <c r="H453" s="2" t="s">
        <v>2633</v>
      </c>
      <c r="I453" s="2"/>
      <c r="J453" s="2"/>
      <c r="K453" s="2"/>
      <c r="L453" s="2"/>
      <c r="M453" s="2"/>
    </row>
    <row r="454" spans="1:17" ht="14.25" customHeight="1" x14ac:dyDescent="0.2">
      <c r="A454" s="62" t="s">
        <v>2642</v>
      </c>
      <c r="B454" s="2" t="s">
        <v>2635</v>
      </c>
      <c r="C454" s="3">
        <v>-999</v>
      </c>
      <c r="D454" s="3">
        <v>-999</v>
      </c>
      <c r="E454" s="2" t="s">
        <v>2636</v>
      </c>
      <c r="F454" s="2" t="s">
        <v>2637</v>
      </c>
      <c r="G454" s="2" t="s">
        <v>5237</v>
      </c>
      <c r="H454" s="2" t="s">
        <v>5238</v>
      </c>
      <c r="I454" s="2"/>
      <c r="J454" s="2"/>
      <c r="K454" s="2"/>
      <c r="L454" s="2"/>
      <c r="M454" s="2"/>
    </row>
    <row r="455" spans="1:17" ht="14.25" customHeight="1" x14ac:dyDescent="0.2">
      <c r="A455" s="62" t="s">
        <v>2648</v>
      </c>
      <c r="B455" s="2" t="s">
        <v>1068</v>
      </c>
      <c r="C455" s="86">
        <v>10</v>
      </c>
      <c r="D455" s="86">
        <v>6</v>
      </c>
      <c r="E455" s="2" t="s">
        <v>2643</v>
      </c>
      <c r="F455" s="2" t="s">
        <v>2644</v>
      </c>
      <c r="G455" s="2" t="s">
        <v>2645</v>
      </c>
      <c r="H455" s="2" t="s">
        <v>2647</v>
      </c>
      <c r="I455" s="2"/>
      <c r="J455" s="2"/>
      <c r="K455" s="2"/>
      <c r="L455" s="2"/>
      <c r="M455" s="2"/>
    </row>
    <row r="456" spans="1:17" ht="14.25" customHeight="1" x14ac:dyDescent="0.2">
      <c r="A456" s="62" t="s">
        <v>2656</v>
      </c>
      <c r="B456" s="2" t="s">
        <v>54</v>
      </c>
      <c r="C456" s="3"/>
      <c r="D456" s="3"/>
      <c r="E456" s="2" t="s">
        <v>5239</v>
      </c>
      <c r="F456" s="2" t="s">
        <v>5240</v>
      </c>
      <c r="G456" s="2" t="s">
        <v>5241</v>
      </c>
      <c r="H456" s="2" t="s">
        <v>5242</v>
      </c>
      <c r="I456" s="2"/>
      <c r="J456" s="2"/>
      <c r="K456" s="2"/>
      <c r="L456" s="2"/>
      <c r="M456" s="2"/>
      <c r="P456" s="18" t="s">
        <v>2654</v>
      </c>
      <c r="Q456" s="18" t="s">
        <v>2655</v>
      </c>
    </row>
    <row r="457" spans="1:17" ht="14.25" customHeight="1" x14ac:dyDescent="0.2">
      <c r="A457" s="62" t="s">
        <v>2662</v>
      </c>
      <c r="B457" s="2" t="s">
        <v>2657</v>
      </c>
      <c r="C457" s="3"/>
      <c r="D457" s="3"/>
      <c r="E457" s="2" t="s">
        <v>5243</v>
      </c>
      <c r="F457" s="2" t="s">
        <v>5244</v>
      </c>
      <c r="G457" s="2" t="s">
        <v>5245</v>
      </c>
      <c r="H457" s="2" t="s">
        <v>5246</v>
      </c>
      <c r="I457" s="2"/>
      <c r="J457" s="2"/>
      <c r="K457" s="2"/>
      <c r="L457" s="2"/>
      <c r="M457" s="2"/>
    </row>
    <row r="458" spans="1:17" ht="14.25" customHeight="1" x14ac:dyDescent="0.2">
      <c r="A458" s="62" t="s">
        <v>2667</v>
      </c>
      <c r="B458" s="2" t="s">
        <v>2663</v>
      </c>
      <c r="C458" s="3"/>
      <c r="D458" s="3"/>
      <c r="E458" s="2" t="s">
        <v>2636</v>
      </c>
      <c r="F458" s="2" t="s">
        <v>2637</v>
      </c>
      <c r="G458" s="2" t="s">
        <v>5247</v>
      </c>
      <c r="H458" s="2" t="s">
        <v>5248</v>
      </c>
      <c r="I458" s="2"/>
      <c r="J458" s="2"/>
      <c r="K458" s="2"/>
      <c r="L458" s="2"/>
      <c r="M458" s="2"/>
    </row>
    <row r="459" spans="1:17" ht="14.25" customHeight="1" x14ac:dyDescent="0.2">
      <c r="A459" s="62" t="s">
        <v>2674</v>
      </c>
      <c r="B459" s="2" t="s">
        <v>2668</v>
      </c>
      <c r="C459" s="3"/>
      <c r="D459" s="3"/>
      <c r="E459" s="2" t="s">
        <v>2670</v>
      </c>
      <c r="F459" s="2" t="s">
        <v>2671</v>
      </c>
      <c r="G459" s="2" t="s">
        <v>2672</v>
      </c>
      <c r="H459" s="2" t="s">
        <v>2673</v>
      </c>
      <c r="I459" s="2"/>
      <c r="J459" s="2"/>
      <c r="K459" s="2"/>
      <c r="L459" s="2"/>
      <c r="M459" s="2"/>
    </row>
    <row r="460" spans="1:17" ht="14.25" customHeight="1" x14ac:dyDescent="0.2">
      <c r="A460" s="62" t="s">
        <v>2681</v>
      </c>
      <c r="B460" s="2" t="s">
        <v>2675</v>
      </c>
      <c r="C460" s="3"/>
      <c r="D460" s="3"/>
      <c r="E460" s="2" t="s">
        <v>2676</v>
      </c>
      <c r="F460" s="2" t="s">
        <v>2678</v>
      </c>
      <c r="G460" s="2" t="s">
        <v>2679</v>
      </c>
      <c r="H460" s="2" t="s">
        <v>2680</v>
      </c>
      <c r="I460" s="2"/>
      <c r="J460" s="2"/>
      <c r="K460" s="2"/>
      <c r="L460" s="2"/>
      <c r="M460" s="2"/>
    </row>
    <row r="461" spans="1:17" ht="14.25" customHeight="1" x14ac:dyDescent="0.2">
      <c r="A461" s="62" t="s">
        <v>2687</v>
      </c>
      <c r="B461" s="2" t="s">
        <v>1635</v>
      </c>
      <c r="C461" s="3"/>
      <c r="D461" s="3"/>
      <c r="E461" s="2" t="s">
        <v>2682</v>
      </c>
      <c r="F461" s="2" t="s">
        <v>2683</v>
      </c>
      <c r="G461" s="2" t="s">
        <v>2685</v>
      </c>
      <c r="H461" s="2" t="s">
        <v>2686</v>
      </c>
      <c r="I461" s="2"/>
      <c r="J461" s="2"/>
      <c r="K461" s="2"/>
      <c r="L461" s="2"/>
      <c r="M461" s="2"/>
    </row>
    <row r="462" spans="1:17" ht="14.25" customHeight="1" x14ac:dyDescent="0.2">
      <c r="A462" s="62" t="s">
        <v>2693</v>
      </c>
      <c r="B462" s="2" t="s">
        <v>2688</v>
      </c>
      <c r="C462" s="3"/>
      <c r="D462" s="3"/>
      <c r="E462" s="2" t="s">
        <v>2689</v>
      </c>
      <c r="F462" s="2" t="s">
        <v>2690</v>
      </c>
      <c r="G462" s="2" t="s">
        <v>2691</v>
      </c>
      <c r="H462" s="2" t="s">
        <v>2692</v>
      </c>
      <c r="I462" s="2"/>
      <c r="J462" s="2"/>
      <c r="K462" s="2"/>
      <c r="L462" s="2"/>
      <c r="M462" s="2"/>
    </row>
    <row r="463" spans="1:17" ht="14.25" customHeight="1" x14ac:dyDescent="0.2">
      <c r="A463" s="62" t="s">
        <v>2698</v>
      </c>
      <c r="B463" s="2" t="s">
        <v>2694</v>
      </c>
      <c r="C463" s="3"/>
      <c r="D463" s="3"/>
      <c r="E463" s="2" t="s">
        <v>2694</v>
      </c>
      <c r="F463" s="2" t="s">
        <v>2695</v>
      </c>
      <c r="G463" s="2" t="s">
        <v>5249</v>
      </c>
      <c r="H463" s="2" t="s">
        <v>5250</v>
      </c>
      <c r="I463" s="2"/>
      <c r="J463" s="2"/>
      <c r="K463" s="2"/>
      <c r="L463" s="2"/>
      <c r="M463" s="2"/>
    </row>
    <row r="464" spans="1:17" ht="14.25" customHeight="1" x14ac:dyDescent="0.2">
      <c r="A464" s="62" t="s">
        <v>2699</v>
      </c>
      <c r="B464" s="2" t="s">
        <v>54</v>
      </c>
      <c r="C464" s="3"/>
      <c r="D464" s="3"/>
      <c r="E464" s="2" t="s">
        <v>54</v>
      </c>
      <c r="F464" s="2" t="s">
        <v>54</v>
      </c>
      <c r="G464" s="2" t="s">
        <v>54</v>
      </c>
      <c r="H464" s="2" t="s">
        <v>54</v>
      </c>
      <c r="I464" s="2"/>
      <c r="J464" s="2"/>
      <c r="K464" s="2"/>
      <c r="L464" s="2"/>
      <c r="M464" s="2"/>
    </row>
    <row r="465" spans="1:17" ht="14.25" customHeight="1" x14ac:dyDescent="0.2">
      <c r="A465" s="62" t="s">
        <v>2708</v>
      </c>
      <c r="B465" s="2" t="s">
        <v>2700</v>
      </c>
      <c r="C465" s="47" t="s">
        <v>2701</v>
      </c>
      <c r="D465" s="3" t="s">
        <v>2702</v>
      </c>
      <c r="E465" s="2" t="s">
        <v>5252</v>
      </c>
      <c r="F465" s="2" t="s">
        <v>5253</v>
      </c>
      <c r="G465" s="2" t="s">
        <v>5254</v>
      </c>
      <c r="H465" s="2" t="s">
        <v>5255</v>
      </c>
      <c r="I465" s="2"/>
      <c r="J465" s="2"/>
      <c r="K465" s="2"/>
      <c r="L465" s="2"/>
      <c r="M465" s="2"/>
    </row>
    <row r="466" spans="1:17" ht="14.25" customHeight="1" x14ac:dyDescent="0.2">
      <c r="A466" s="62" t="s">
        <v>2714</v>
      </c>
      <c r="B466" s="2" t="s">
        <v>2709</v>
      </c>
      <c r="C466" s="3"/>
      <c r="D466" s="3"/>
      <c r="E466" s="2" t="s">
        <v>2710</v>
      </c>
      <c r="F466" s="2" t="s">
        <v>2712</v>
      </c>
      <c r="G466" s="2" t="s">
        <v>2713</v>
      </c>
      <c r="H466" s="2" t="s">
        <v>1226</v>
      </c>
      <c r="I466" s="2"/>
      <c r="J466" s="2"/>
      <c r="K466" s="2"/>
      <c r="L466" s="2"/>
      <c r="M466" s="2"/>
    </row>
    <row r="467" spans="1:17" ht="14.25" customHeight="1" x14ac:dyDescent="0.2">
      <c r="A467" s="62" t="s">
        <v>2717</v>
      </c>
      <c r="B467" s="2" t="s">
        <v>546</v>
      </c>
      <c r="C467" s="3"/>
      <c r="D467" s="3"/>
      <c r="E467" s="2" t="s">
        <v>2715</v>
      </c>
      <c r="F467" s="2" t="s">
        <v>185</v>
      </c>
      <c r="G467" s="2" t="s">
        <v>2716</v>
      </c>
      <c r="H467" s="2" t="s">
        <v>546</v>
      </c>
      <c r="I467" s="2"/>
      <c r="J467" s="2"/>
      <c r="K467" s="2"/>
      <c r="L467" s="2"/>
      <c r="M467" s="2"/>
    </row>
    <row r="468" spans="1:17" ht="14.25" customHeight="1" x14ac:dyDescent="0.2">
      <c r="A468" s="62" t="s">
        <v>2725</v>
      </c>
      <c r="B468" s="2" t="s">
        <v>2718</v>
      </c>
      <c r="C468" s="84" t="s">
        <v>2720</v>
      </c>
      <c r="D468" s="89" t="s">
        <v>2721</v>
      </c>
      <c r="E468" s="2" t="s">
        <v>2722</v>
      </c>
      <c r="F468" s="2" t="s">
        <v>54</v>
      </c>
      <c r="G468" s="2" t="s">
        <v>2723</v>
      </c>
      <c r="H468" s="2" t="s">
        <v>2724</v>
      </c>
      <c r="I468" s="2"/>
      <c r="J468" s="2"/>
      <c r="K468" s="2"/>
      <c r="L468" s="2"/>
      <c r="M468" s="2"/>
    </row>
    <row r="469" spans="1:17" ht="14.25" customHeight="1" x14ac:dyDescent="0.2">
      <c r="A469" s="62" t="s">
        <v>2731</v>
      </c>
      <c r="B469" s="2" t="s">
        <v>2726</v>
      </c>
      <c r="C469" s="3"/>
      <c r="D469" s="3"/>
      <c r="E469" s="2" t="s">
        <v>2727</v>
      </c>
      <c r="F469" s="2" t="s">
        <v>2728</v>
      </c>
      <c r="G469" s="2" t="s">
        <v>2729</v>
      </c>
      <c r="H469" s="2" t="s">
        <v>2730</v>
      </c>
      <c r="I469" s="2"/>
      <c r="J469" s="2"/>
      <c r="K469" s="2"/>
      <c r="L469" s="2"/>
      <c r="M469" s="2"/>
    </row>
    <row r="470" spans="1:17" ht="14.25" customHeight="1" x14ac:dyDescent="0.2">
      <c r="A470" s="62" t="s">
        <v>2736</v>
      </c>
      <c r="B470" s="2" t="s">
        <v>2732</v>
      </c>
      <c r="C470" s="3"/>
      <c r="D470" s="3"/>
      <c r="E470" s="2" t="s">
        <v>2733</v>
      </c>
      <c r="F470" s="2" t="s">
        <v>2734</v>
      </c>
      <c r="G470" s="2" t="s">
        <v>2735</v>
      </c>
      <c r="H470" s="2" t="s">
        <v>54</v>
      </c>
      <c r="I470" s="2"/>
      <c r="J470" s="2"/>
      <c r="K470" s="2"/>
      <c r="L470" s="2"/>
      <c r="M470" s="2"/>
    </row>
    <row r="471" spans="1:17" ht="14.25" customHeight="1" x14ac:dyDescent="0.2">
      <c r="A471" s="62" t="s">
        <v>2741</v>
      </c>
      <c r="B471" s="2" t="s">
        <v>2737</v>
      </c>
      <c r="C471" s="3"/>
      <c r="D471" s="3"/>
      <c r="E471" s="2" t="s">
        <v>2738</v>
      </c>
      <c r="F471" s="2" t="s">
        <v>242</v>
      </c>
      <c r="G471" s="2" t="s">
        <v>2740</v>
      </c>
      <c r="H471" s="2" t="s">
        <v>682</v>
      </c>
      <c r="I471" s="2"/>
      <c r="J471" s="2"/>
      <c r="K471" s="2"/>
      <c r="L471" s="2"/>
      <c r="M471" s="2"/>
    </row>
    <row r="472" spans="1:17" ht="14.25" customHeight="1" x14ac:dyDescent="0.2">
      <c r="A472" s="62" t="s">
        <v>2747</v>
      </c>
      <c r="B472" s="2" t="s">
        <v>1635</v>
      </c>
      <c r="C472" s="3"/>
      <c r="D472" s="3"/>
      <c r="E472" s="2" t="s">
        <v>2742</v>
      </c>
      <c r="F472" s="2" t="s">
        <v>2743</v>
      </c>
      <c r="G472" s="2" t="s">
        <v>2744</v>
      </c>
      <c r="H472" s="2" t="s">
        <v>2746</v>
      </c>
      <c r="I472" s="2"/>
      <c r="J472" s="2"/>
      <c r="K472" s="2"/>
      <c r="L472" s="2"/>
      <c r="M472" s="2"/>
    </row>
    <row r="473" spans="1:17" ht="14.25" customHeight="1" x14ac:dyDescent="0.2">
      <c r="A473" s="62" t="s">
        <v>2752</v>
      </c>
      <c r="B473" s="2" t="s">
        <v>144</v>
      </c>
      <c r="C473" s="3">
        <v>-999</v>
      </c>
      <c r="D473" s="3">
        <v>-999</v>
      </c>
      <c r="E473" s="2" t="s">
        <v>2748</v>
      </c>
      <c r="F473" s="2" t="s">
        <v>2749</v>
      </c>
      <c r="G473" s="2" t="s">
        <v>2750</v>
      </c>
      <c r="H473" s="2" t="s">
        <v>2751</v>
      </c>
      <c r="I473" s="2"/>
      <c r="J473" s="2"/>
      <c r="K473" s="2"/>
      <c r="L473" s="2"/>
      <c r="M473" s="2"/>
    </row>
    <row r="474" spans="1:17" ht="14.25" customHeight="1" x14ac:dyDescent="0.2">
      <c r="A474" s="62" t="s">
        <v>2760</v>
      </c>
      <c r="B474" s="2" t="s">
        <v>2753</v>
      </c>
      <c r="C474" s="3"/>
      <c r="D474" s="3"/>
      <c r="E474" s="2" t="s">
        <v>2755</v>
      </c>
      <c r="F474" s="2" t="s">
        <v>2756</v>
      </c>
      <c r="G474" s="2" t="s">
        <v>2757</v>
      </c>
      <c r="H474" s="2" t="s">
        <v>2759</v>
      </c>
      <c r="I474" s="2"/>
      <c r="J474" s="2"/>
      <c r="K474" s="2"/>
      <c r="L474" s="2"/>
      <c r="M474" s="2"/>
    </row>
    <row r="475" spans="1:17" ht="14.25" customHeight="1" x14ac:dyDescent="0.2">
      <c r="A475" s="62" t="s">
        <v>2763</v>
      </c>
      <c r="B475" s="2" t="s">
        <v>2761</v>
      </c>
      <c r="C475" s="3"/>
      <c r="D475" s="3"/>
      <c r="E475" s="2" t="s">
        <v>185</v>
      </c>
      <c r="F475" s="2" t="s">
        <v>284</v>
      </c>
      <c r="G475" s="2" t="s">
        <v>2762</v>
      </c>
      <c r="H475" s="2" t="s">
        <v>2762</v>
      </c>
      <c r="I475" s="2"/>
      <c r="J475" s="2"/>
      <c r="K475" s="2"/>
      <c r="L475" s="2"/>
      <c r="M475" s="2"/>
    </row>
    <row r="476" spans="1:17" ht="14.25" customHeight="1" x14ac:dyDescent="0.2">
      <c r="A476" s="62" t="s">
        <v>2772</v>
      </c>
      <c r="B476" s="2" t="s">
        <v>2764</v>
      </c>
      <c r="C476" s="3"/>
      <c r="D476" s="3"/>
      <c r="E476" s="2" t="s">
        <v>2766</v>
      </c>
      <c r="F476" s="2" t="s">
        <v>54</v>
      </c>
      <c r="G476" s="2" t="s">
        <v>2768</v>
      </c>
      <c r="H476" s="2" t="s">
        <v>2769</v>
      </c>
      <c r="I476" s="2"/>
      <c r="J476" s="2"/>
      <c r="K476" s="2"/>
      <c r="L476" s="2"/>
      <c r="M476" s="2"/>
      <c r="P476" s="18" t="s">
        <v>2770</v>
      </c>
      <c r="Q476" s="18" t="s">
        <v>2771</v>
      </c>
    </row>
    <row r="477" spans="1:17" ht="14.25" customHeight="1" x14ac:dyDescent="0.2">
      <c r="A477" s="62" t="s">
        <v>2781</v>
      </c>
      <c r="B477" s="2" t="s">
        <v>2773</v>
      </c>
      <c r="C477" s="3"/>
      <c r="D477" s="3"/>
      <c r="E477" s="2" t="s">
        <v>2775</v>
      </c>
      <c r="F477" s="2" t="s">
        <v>5256</v>
      </c>
      <c r="G477" s="2" t="s">
        <v>5257</v>
      </c>
      <c r="H477" s="2" t="s">
        <v>5258</v>
      </c>
      <c r="I477" s="2"/>
      <c r="J477" s="2"/>
      <c r="K477" s="2"/>
      <c r="L477" s="2"/>
      <c r="M477" s="2"/>
    </row>
    <row r="478" spans="1:17" ht="14.25" customHeight="1" x14ac:dyDescent="0.2">
      <c r="A478" s="62" t="s">
        <v>2786</v>
      </c>
      <c r="B478" s="2" t="s">
        <v>2782</v>
      </c>
      <c r="C478" s="3"/>
      <c r="D478" s="3"/>
      <c r="E478" s="2" t="s">
        <v>2783</v>
      </c>
      <c r="F478" s="2" t="s">
        <v>2784</v>
      </c>
      <c r="G478" s="2" t="s">
        <v>2785</v>
      </c>
      <c r="H478" s="2" t="s">
        <v>71</v>
      </c>
      <c r="I478" s="2"/>
      <c r="J478" s="2"/>
      <c r="K478" s="2"/>
      <c r="L478" s="2"/>
      <c r="M478" s="2"/>
    </row>
    <row r="479" spans="1:17" ht="14.25" customHeight="1" x14ac:dyDescent="0.2">
      <c r="A479" s="62" t="s">
        <v>2792</v>
      </c>
      <c r="B479" s="2" t="s">
        <v>2787</v>
      </c>
      <c r="C479" s="3"/>
      <c r="D479" s="3"/>
      <c r="E479" s="2" t="s">
        <v>2788</v>
      </c>
      <c r="F479" s="2" t="s">
        <v>2789</v>
      </c>
      <c r="G479" s="2" t="s">
        <v>2790</v>
      </c>
      <c r="H479" s="2" t="s">
        <v>2791</v>
      </c>
      <c r="I479" s="2"/>
      <c r="J479" s="2"/>
      <c r="K479" s="2"/>
      <c r="L479" s="2"/>
      <c r="M479" s="2"/>
    </row>
    <row r="480" spans="1:17" ht="14.25" customHeight="1" x14ac:dyDescent="0.2">
      <c r="A480" s="62" t="s">
        <v>2799</v>
      </c>
      <c r="B480" s="2" t="s">
        <v>2793</v>
      </c>
      <c r="C480" s="3"/>
      <c r="D480" s="3"/>
      <c r="E480" s="2" t="s">
        <v>2794</v>
      </c>
      <c r="F480" s="2" t="s">
        <v>2795</v>
      </c>
      <c r="G480" s="2" t="s">
        <v>2796</v>
      </c>
      <c r="H480" s="2" t="s">
        <v>2797</v>
      </c>
      <c r="I480" s="2"/>
      <c r="J480" s="2"/>
      <c r="K480" s="2"/>
      <c r="L480" s="2"/>
      <c r="M480" s="2"/>
      <c r="P480" s="18" t="s">
        <v>2798</v>
      </c>
    </row>
    <row r="481" spans="1:16" ht="14.25" customHeight="1" x14ac:dyDescent="0.2">
      <c r="A481" s="62" t="s">
        <v>2805</v>
      </c>
      <c r="B481" s="2" t="s">
        <v>2800</v>
      </c>
      <c r="C481" s="3"/>
      <c r="D481" s="3"/>
      <c r="E481" s="2" t="s">
        <v>5259</v>
      </c>
      <c r="F481" s="2" t="s">
        <v>5260</v>
      </c>
      <c r="G481" s="2" t="s">
        <v>5261</v>
      </c>
      <c r="H481" s="2" t="s">
        <v>5262</v>
      </c>
      <c r="I481" s="2"/>
      <c r="J481" s="2"/>
      <c r="K481" s="2"/>
      <c r="L481" s="2"/>
      <c r="M481" s="2"/>
    </row>
    <row r="482" spans="1:16" ht="14.25" customHeight="1" x14ac:dyDescent="0.2">
      <c r="A482" s="62" t="s">
        <v>2807</v>
      </c>
      <c r="B482" s="2" t="s">
        <v>454</v>
      </c>
      <c r="C482" s="3"/>
      <c r="D482" s="3"/>
      <c r="E482" s="2" t="s">
        <v>454</v>
      </c>
      <c r="F482" s="2" t="s">
        <v>185</v>
      </c>
      <c r="G482" s="2" t="s">
        <v>454</v>
      </c>
      <c r="H482" s="2" t="s">
        <v>2806</v>
      </c>
      <c r="I482" s="2"/>
      <c r="J482" s="2"/>
      <c r="K482" s="2"/>
      <c r="L482" s="2"/>
      <c r="M482" s="2"/>
    </row>
    <row r="483" spans="1:16" ht="14.25" customHeight="1" x14ac:dyDescent="0.2">
      <c r="A483" s="62" t="s">
        <v>2814</v>
      </c>
      <c r="B483" s="2" t="s">
        <v>2808</v>
      </c>
      <c r="C483" s="3"/>
      <c r="D483" s="3"/>
      <c r="E483" s="2" t="s">
        <v>2810</v>
      </c>
      <c r="F483" s="2" t="s">
        <v>2811</v>
      </c>
      <c r="G483" s="2" t="s">
        <v>2812</v>
      </c>
      <c r="H483" s="2" t="s">
        <v>2813</v>
      </c>
      <c r="I483" s="2"/>
      <c r="J483" s="2"/>
      <c r="K483" s="2"/>
      <c r="L483" s="2"/>
      <c r="M483" s="2"/>
    </row>
    <row r="484" spans="1:16" ht="14.25" customHeight="1" x14ac:dyDescent="0.2">
      <c r="A484" s="62" t="s">
        <v>2823</v>
      </c>
      <c r="B484" s="2" t="s">
        <v>2815</v>
      </c>
      <c r="C484" s="3"/>
      <c r="D484" s="3"/>
      <c r="E484" s="2" t="s">
        <v>2816</v>
      </c>
      <c r="F484" s="2" t="s">
        <v>2818</v>
      </c>
      <c r="G484" s="2" t="s">
        <v>2820</v>
      </c>
      <c r="H484" s="2" t="s">
        <v>2821</v>
      </c>
      <c r="I484" s="2"/>
      <c r="J484" s="2"/>
      <c r="K484" s="2"/>
      <c r="L484" s="2"/>
      <c r="M484" s="2"/>
    </row>
    <row r="485" spans="1:16" ht="14.25" customHeight="1" x14ac:dyDescent="0.2">
      <c r="A485" s="62" t="s">
        <v>2824</v>
      </c>
      <c r="B485" s="2" t="s">
        <v>54</v>
      </c>
      <c r="C485" s="3"/>
      <c r="D485" s="3"/>
      <c r="E485" s="2" t="s">
        <v>54</v>
      </c>
      <c r="F485" s="2" t="s">
        <v>54</v>
      </c>
      <c r="G485" s="2" t="s">
        <v>54</v>
      </c>
      <c r="H485" s="2" t="s">
        <v>54</v>
      </c>
      <c r="I485" s="2"/>
      <c r="J485" s="2"/>
      <c r="K485" s="2"/>
      <c r="L485" s="2"/>
      <c r="M485" s="2"/>
    </row>
    <row r="486" spans="1:16" ht="14.25" customHeight="1" x14ac:dyDescent="0.2">
      <c r="A486" s="62" t="s">
        <v>2830</v>
      </c>
      <c r="B486" s="2" t="s">
        <v>2825</v>
      </c>
      <c r="C486" s="90">
        <v>10</v>
      </c>
      <c r="D486" s="90">
        <v>6</v>
      </c>
      <c r="E486" s="2" t="s">
        <v>2827</v>
      </c>
      <c r="F486" s="2" t="s">
        <v>54</v>
      </c>
      <c r="G486" s="2" t="s">
        <v>2828</v>
      </c>
      <c r="H486" s="2" t="s">
        <v>2829</v>
      </c>
      <c r="I486" s="2"/>
      <c r="J486" s="2"/>
      <c r="K486" s="2"/>
      <c r="L486" s="2"/>
      <c r="M486" s="2"/>
    </row>
    <row r="487" spans="1:16" ht="14.25" customHeight="1" x14ac:dyDescent="0.2">
      <c r="A487" s="62" t="s">
        <v>2836</v>
      </c>
      <c r="B487" s="2" t="s">
        <v>2831</v>
      </c>
      <c r="C487" s="3"/>
      <c r="D487" s="3"/>
      <c r="E487" s="2" t="s">
        <v>2832</v>
      </c>
      <c r="F487" s="2" t="s">
        <v>2833</v>
      </c>
      <c r="G487" s="2" t="s">
        <v>2834</v>
      </c>
      <c r="H487" s="2" t="s">
        <v>2835</v>
      </c>
      <c r="I487" s="2"/>
      <c r="J487" s="2"/>
      <c r="K487" s="2"/>
      <c r="L487" s="2"/>
      <c r="M487" s="2"/>
    </row>
    <row r="488" spans="1:16" ht="14.25" customHeight="1" x14ac:dyDescent="0.2">
      <c r="A488" s="62" t="s">
        <v>2837</v>
      </c>
      <c r="B488" s="2" t="s">
        <v>54</v>
      </c>
      <c r="C488" s="3"/>
      <c r="D488" s="3"/>
      <c r="E488" s="2" t="s">
        <v>54</v>
      </c>
      <c r="F488" s="2" t="s">
        <v>54</v>
      </c>
      <c r="G488" s="2" t="s">
        <v>54</v>
      </c>
      <c r="H488" s="2" t="s">
        <v>54</v>
      </c>
      <c r="I488" s="2"/>
      <c r="J488" s="2"/>
      <c r="K488" s="2"/>
      <c r="L488" s="2"/>
      <c r="M488" s="2"/>
    </row>
    <row r="489" spans="1:16" ht="14.25" customHeight="1" x14ac:dyDescent="0.2">
      <c r="A489" s="62" t="s">
        <v>2840</v>
      </c>
      <c r="B489" s="2" t="s">
        <v>2838</v>
      </c>
      <c r="C489" s="3"/>
      <c r="D489" s="3"/>
      <c r="E489" s="2" t="s">
        <v>2839</v>
      </c>
      <c r="F489" s="2" t="s">
        <v>54</v>
      </c>
      <c r="G489" s="2" t="s">
        <v>54</v>
      </c>
      <c r="H489" s="2" t="s">
        <v>54</v>
      </c>
      <c r="I489" s="2"/>
      <c r="J489" s="2"/>
      <c r="K489" s="2"/>
      <c r="L489" s="2"/>
      <c r="M489" s="2"/>
    </row>
    <row r="490" spans="1:16" ht="14.25" customHeight="1" x14ac:dyDescent="0.2">
      <c r="A490" s="62" t="s">
        <v>2848</v>
      </c>
      <c r="B490" s="2" t="s">
        <v>2841</v>
      </c>
      <c r="C490" s="3"/>
      <c r="D490" s="3"/>
      <c r="E490" s="2" t="s">
        <v>2843</v>
      </c>
      <c r="F490" s="2" t="s">
        <v>54</v>
      </c>
      <c r="G490" s="2" t="s">
        <v>2845</v>
      </c>
      <c r="H490" s="2" t="s">
        <v>2847</v>
      </c>
      <c r="I490" s="2"/>
      <c r="J490" s="2"/>
      <c r="K490" s="2"/>
      <c r="L490" s="2"/>
      <c r="M490" s="2"/>
    </row>
    <row r="491" spans="1:16" ht="14.25" customHeight="1" x14ac:dyDescent="0.2">
      <c r="A491" s="62" t="s">
        <v>2849</v>
      </c>
      <c r="B491" s="2" t="s">
        <v>54</v>
      </c>
      <c r="C491" s="3"/>
      <c r="D491" s="3"/>
      <c r="E491" s="2" t="s">
        <v>54</v>
      </c>
      <c r="F491" s="2" t="s">
        <v>54</v>
      </c>
      <c r="G491" s="2" t="s">
        <v>54</v>
      </c>
      <c r="H491" s="2" t="s">
        <v>54</v>
      </c>
      <c r="I491" s="2"/>
      <c r="J491" s="2"/>
      <c r="K491" s="2"/>
      <c r="L491" s="2"/>
      <c r="M491" s="2"/>
    </row>
    <row r="492" spans="1:16" ht="14.25" customHeight="1" x14ac:dyDescent="0.2">
      <c r="A492" s="62" t="s">
        <v>2854</v>
      </c>
      <c r="B492" s="2" t="s">
        <v>2850</v>
      </c>
      <c r="C492" s="3"/>
      <c r="D492" s="3"/>
      <c r="E492" s="2" t="s">
        <v>2851</v>
      </c>
      <c r="F492" s="2" t="s">
        <v>242</v>
      </c>
      <c r="G492" s="2" t="s">
        <v>2852</v>
      </c>
      <c r="H492" s="2" t="s">
        <v>2853</v>
      </c>
      <c r="I492" s="2"/>
      <c r="J492" s="2"/>
      <c r="K492" s="2"/>
      <c r="L492" s="2"/>
      <c r="M492" s="2"/>
    </row>
    <row r="493" spans="1:16" ht="14.25" customHeight="1" x14ac:dyDescent="0.2">
      <c r="A493" s="62" t="s">
        <v>2861</v>
      </c>
      <c r="B493" s="2" t="s">
        <v>2855</v>
      </c>
      <c r="C493" s="3"/>
      <c r="D493" s="3"/>
      <c r="E493" s="2" t="s">
        <v>2856</v>
      </c>
      <c r="F493" s="2" t="s">
        <v>898</v>
      </c>
      <c r="G493" s="2" t="s">
        <v>2857</v>
      </c>
      <c r="H493" s="2" t="s">
        <v>2859</v>
      </c>
      <c r="I493" s="2"/>
      <c r="J493" s="2"/>
      <c r="K493" s="2"/>
      <c r="L493" s="2"/>
      <c r="M493" s="2"/>
      <c r="P493" s="18" t="s">
        <v>2860</v>
      </c>
    </row>
    <row r="494" spans="1:16" ht="14.25" customHeight="1" x14ac:dyDescent="0.2">
      <c r="A494" s="62" t="s">
        <v>2868</v>
      </c>
      <c r="B494" s="2" t="s">
        <v>2862</v>
      </c>
      <c r="C494" s="3"/>
      <c r="D494" s="3"/>
      <c r="E494" s="2" t="s">
        <v>5263</v>
      </c>
      <c r="F494" s="2" t="s">
        <v>5264</v>
      </c>
      <c r="G494" s="2" t="s">
        <v>5265</v>
      </c>
      <c r="H494" s="2" t="s">
        <v>5266</v>
      </c>
      <c r="I494" s="2"/>
      <c r="J494" s="2"/>
      <c r="K494" s="2"/>
      <c r="L494" s="2"/>
      <c r="M494" s="2"/>
    </row>
    <row r="495" spans="1:16" ht="14.25" customHeight="1" x14ac:dyDescent="0.2">
      <c r="A495" s="62" t="s">
        <v>2872</v>
      </c>
      <c r="B495" s="2" t="s">
        <v>242</v>
      </c>
      <c r="C495" s="3"/>
      <c r="D495" s="3"/>
      <c r="E495" s="2" t="s">
        <v>2869</v>
      </c>
      <c r="F495" s="2" t="s">
        <v>242</v>
      </c>
      <c r="G495" s="2" t="s">
        <v>2870</v>
      </c>
      <c r="H495" s="2" t="s">
        <v>2871</v>
      </c>
      <c r="I495" s="2"/>
      <c r="J495" s="2"/>
      <c r="K495" s="2"/>
      <c r="L495" s="2"/>
      <c r="M495" s="2"/>
    </row>
    <row r="496" spans="1:16" ht="14.25" customHeight="1" x14ac:dyDescent="0.2">
      <c r="A496" s="62" t="s">
        <v>2878</v>
      </c>
      <c r="B496" s="2" t="s">
        <v>2873</v>
      </c>
      <c r="C496" s="3"/>
      <c r="D496" s="3"/>
      <c r="E496" s="2" t="s">
        <v>2874</v>
      </c>
      <c r="F496" s="2" t="s">
        <v>2875</v>
      </c>
      <c r="G496" s="2" t="s">
        <v>2876</v>
      </c>
      <c r="H496" s="2" t="s">
        <v>2877</v>
      </c>
      <c r="I496" s="2"/>
      <c r="J496" s="2"/>
      <c r="K496" s="2"/>
      <c r="L496" s="2"/>
      <c r="M496" s="2"/>
    </row>
    <row r="497" spans="1:13" ht="14.25" customHeight="1" x14ac:dyDescent="0.2">
      <c r="A497" s="62" t="s">
        <v>2886</v>
      </c>
      <c r="B497" s="2" t="s">
        <v>2879</v>
      </c>
      <c r="C497" s="3"/>
      <c r="D497" s="3"/>
      <c r="E497" s="2" t="s">
        <v>2880</v>
      </c>
      <c r="F497" s="2" t="s">
        <v>2882</v>
      </c>
      <c r="G497" s="2" t="s">
        <v>2883</v>
      </c>
      <c r="H497" s="2" t="s">
        <v>2885</v>
      </c>
      <c r="I497" s="2"/>
      <c r="J497" s="2"/>
      <c r="K497" s="2"/>
      <c r="L497" s="2"/>
      <c r="M497" s="2"/>
    </row>
    <row r="498" spans="1:13" ht="14.25" customHeight="1" x14ac:dyDescent="0.2">
      <c r="A498" s="62" t="s">
        <v>2890</v>
      </c>
      <c r="B498" s="2" t="s">
        <v>2887</v>
      </c>
      <c r="C498" s="3"/>
      <c r="D498" s="3"/>
      <c r="E498" s="2" t="s">
        <v>2888</v>
      </c>
      <c r="F498" s="2" t="s">
        <v>242</v>
      </c>
      <c r="G498" s="2" t="s">
        <v>2889</v>
      </c>
      <c r="H498" s="2" t="s">
        <v>71</v>
      </c>
      <c r="I498" s="2"/>
      <c r="J498" s="2"/>
      <c r="K498" s="2"/>
      <c r="L498" s="2"/>
      <c r="M498" s="2"/>
    </row>
    <row r="499" spans="1:13" ht="14.25" customHeight="1" x14ac:dyDescent="0.2">
      <c r="A499" s="62" t="s">
        <v>2891</v>
      </c>
      <c r="B499" s="2"/>
      <c r="C499" s="3"/>
      <c r="D499" s="3"/>
      <c r="E499" s="2"/>
      <c r="F499" s="2"/>
      <c r="G499" s="2"/>
      <c r="H499" s="2"/>
      <c r="I499" s="2"/>
      <c r="J499" s="2"/>
      <c r="K499" s="2"/>
      <c r="L499" s="2"/>
      <c r="M499" s="2"/>
    </row>
    <row r="500" spans="1:13" ht="14.25" customHeight="1" x14ac:dyDescent="0.2">
      <c r="A500" s="62" t="s">
        <v>2898</v>
      </c>
      <c r="B500" s="2" t="s">
        <v>2892</v>
      </c>
      <c r="C500" s="3"/>
      <c r="D500" s="3"/>
      <c r="E500" s="2" t="s">
        <v>2893</v>
      </c>
      <c r="F500" s="2" t="s">
        <v>2895</v>
      </c>
      <c r="G500" s="2" t="s">
        <v>2896</v>
      </c>
      <c r="H500" s="2" t="s">
        <v>2897</v>
      </c>
      <c r="I500" s="2"/>
      <c r="J500" s="2"/>
      <c r="K500" s="2"/>
      <c r="L500" s="2"/>
      <c r="M500" s="2"/>
    </row>
    <row r="501" spans="1:13" ht="14.25" customHeight="1" x14ac:dyDescent="0.2">
      <c r="A501" s="62" t="s">
        <v>2902</v>
      </c>
      <c r="B501" s="2" t="s">
        <v>2899</v>
      </c>
      <c r="C501" s="3"/>
      <c r="D501" s="3"/>
      <c r="E501" s="2" t="s">
        <v>1522</v>
      </c>
      <c r="F501" s="2" t="s">
        <v>2900</v>
      </c>
      <c r="G501" s="2" t="s">
        <v>2901</v>
      </c>
      <c r="H501" s="2" t="s">
        <v>71</v>
      </c>
      <c r="I501" s="2"/>
      <c r="J501" s="2"/>
      <c r="K501" s="2"/>
      <c r="L501" s="2"/>
      <c r="M501" s="2"/>
    </row>
    <row r="502" spans="1:13" ht="14.25" customHeight="1" x14ac:dyDescent="0.2">
      <c r="A502" s="62" t="s">
        <v>2903</v>
      </c>
      <c r="B502" s="2"/>
      <c r="C502" s="3"/>
      <c r="D502" s="3"/>
      <c r="E502" s="2"/>
      <c r="F502" s="2"/>
      <c r="G502" s="2"/>
      <c r="H502" s="2"/>
      <c r="I502" s="2"/>
      <c r="J502" s="2"/>
      <c r="K502" s="2"/>
      <c r="L502" s="2"/>
      <c r="M502" s="2"/>
    </row>
    <row r="503" spans="1:13" ht="14.25" customHeight="1" x14ac:dyDescent="0.2">
      <c r="A503" s="62" t="s">
        <v>2911</v>
      </c>
      <c r="B503" s="2" t="s">
        <v>2904</v>
      </c>
      <c r="C503" s="3"/>
      <c r="D503" s="3"/>
      <c r="E503" s="2" t="s">
        <v>2905</v>
      </c>
      <c r="F503" s="2" t="s">
        <v>2907</v>
      </c>
      <c r="G503" s="2" t="s">
        <v>2908</v>
      </c>
      <c r="H503" s="2" t="s">
        <v>2910</v>
      </c>
      <c r="I503" s="2"/>
      <c r="J503" s="2"/>
      <c r="K503" s="2"/>
      <c r="L503" s="2"/>
      <c r="M503" s="2"/>
    </row>
    <row r="504" spans="1:13" ht="14.25" customHeight="1" x14ac:dyDescent="0.2">
      <c r="A504" s="62" t="s">
        <v>2917</v>
      </c>
      <c r="B504" s="2" t="s">
        <v>2912</v>
      </c>
      <c r="C504" s="3"/>
      <c r="D504" s="3"/>
      <c r="E504" s="2" t="s">
        <v>2914</v>
      </c>
      <c r="F504" s="2" t="s">
        <v>2915</v>
      </c>
      <c r="G504" s="2" t="s">
        <v>2916</v>
      </c>
      <c r="H504" s="2" t="s">
        <v>513</v>
      </c>
      <c r="I504" s="2"/>
      <c r="J504" s="2"/>
      <c r="K504" s="2"/>
      <c r="L504" s="2"/>
      <c r="M504" s="2"/>
    </row>
    <row r="505" spans="1:13" ht="14.25" customHeight="1" x14ac:dyDescent="0.2">
      <c r="A505" s="62" t="s">
        <v>2918</v>
      </c>
      <c r="B505" s="2"/>
      <c r="C505" s="3"/>
      <c r="D505" s="3"/>
      <c r="E505" s="2"/>
      <c r="F505" s="2"/>
      <c r="G505" s="2"/>
      <c r="H505" s="2"/>
      <c r="I505" s="2"/>
      <c r="J505" s="2"/>
      <c r="K505" s="2"/>
      <c r="L505" s="2"/>
      <c r="M505" s="2"/>
    </row>
    <row r="506" spans="1:13" ht="14.25" customHeight="1" x14ac:dyDescent="0.2">
      <c r="A506" s="62" t="s">
        <v>2924</v>
      </c>
      <c r="B506" s="2" t="s">
        <v>2919</v>
      </c>
      <c r="C506" s="3"/>
      <c r="D506" s="3"/>
      <c r="E506" s="2" t="s">
        <v>2920</v>
      </c>
      <c r="F506" s="2" t="s">
        <v>1122</v>
      </c>
      <c r="G506" s="2" t="s">
        <v>2922</v>
      </c>
      <c r="H506" s="2" t="s">
        <v>2923</v>
      </c>
      <c r="I506" s="2"/>
      <c r="J506" s="2"/>
      <c r="K506" s="2"/>
      <c r="L506" s="2"/>
      <c r="M506" s="2"/>
    </row>
    <row r="507" spans="1:13" ht="14.25" customHeight="1" x14ac:dyDescent="0.2">
      <c r="A507" s="62" t="s">
        <v>2928</v>
      </c>
      <c r="B507" s="2" t="s">
        <v>2925</v>
      </c>
      <c r="C507" s="3"/>
      <c r="D507" s="3"/>
      <c r="E507" s="2" t="s">
        <v>123</v>
      </c>
      <c r="F507" s="2" t="s">
        <v>2926</v>
      </c>
      <c r="G507" s="2" t="s">
        <v>2927</v>
      </c>
      <c r="H507" s="2">
        <v>-99</v>
      </c>
      <c r="I507" s="2"/>
      <c r="J507" s="2"/>
      <c r="K507" s="2"/>
      <c r="L507" s="2"/>
      <c r="M507" s="2"/>
    </row>
    <row r="508" spans="1:13" ht="14.25" customHeight="1" x14ac:dyDescent="0.2">
      <c r="A508" s="62" t="s">
        <v>2932</v>
      </c>
      <c r="B508" s="2" t="s">
        <v>2929</v>
      </c>
      <c r="C508" s="3"/>
      <c r="D508" s="3"/>
      <c r="E508" s="2" t="s">
        <v>2930</v>
      </c>
      <c r="F508" s="2" t="s">
        <v>585</v>
      </c>
      <c r="G508" s="2" t="s">
        <v>2931</v>
      </c>
      <c r="H508" s="2" t="s">
        <v>585</v>
      </c>
      <c r="I508" s="2"/>
      <c r="J508" s="2"/>
      <c r="K508" s="2"/>
      <c r="L508" s="2"/>
      <c r="M508" s="2"/>
    </row>
    <row r="509" spans="1:13" ht="14.25" customHeight="1" x14ac:dyDescent="0.2">
      <c r="A509" s="62" t="s">
        <v>2942</v>
      </c>
      <c r="B509" s="2" t="s">
        <v>2933</v>
      </c>
      <c r="C509" s="3"/>
      <c r="D509" s="3"/>
      <c r="E509" s="2" t="s">
        <v>2935</v>
      </c>
      <c r="F509" s="2" t="s">
        <v>2937</v>
      </c>
      <c r="G509" s="2" t="s">
        <v>2939</v>
      </c>
      <c r="H509" s="2" t="s">
        <v>2941</v>
      </c>
      <c r="I509" s="2"/>
      <c r="J509" s="2"/>
      <c r="K509" s="2"/>
      <c r="L509" s="2"/>
      <c r="M509" s="2"/>
    </row>
    <row r="510" spans="1:13" ht="14.25" customHeight="1" x14ac:dyDescent="0.2">
      <c r="A510" s="62" t="s">
        <v>2949</v>
      </c>
      <c r="B510" s="2" t="s">
        <v>2943</v>
      </c>
      <c r="C510" s="3"/>
      <c r="D510" s="3"/>
      <c r="E510" s="2" t="s">
        <v>2944</v>
      </c>
      <c r="F510" s="2" t="s">
        <v>2945</v>
      </c>
      <c r="G510" s="2" t="s">
        <v>2946</v>
      </c>
      <c r="H510" s="2" t="s">
        <v>2948</v>
      </c>
      <c r="I510" s="2"/>
      <c r="J510" s="2"/>
      <c r="K510" s="2"/>
      <c r="L510" s="2"/>
      <c r="M510" s="2"/>
    </row>
    <row r="511" spans="1:13" ht="14.25" customHeight="1" x14ac:dyDescent="0.2">
      <c r="A511" s="62" t="s">
        <v>2955</v>
      </c>
      <c r="B511" s="2" t="s">
        <v>2950</v>
      </c>
      <c r="C511" s="3"/>
      <c r="D511" s="3"/>
      <c r="E511" s="2" t="s">
        <v>54</v>
      </c>
      <c r="F511" s="2" t="s">
        <v>2952</v>
      </c>
      <c r="G511" s="2" t="s">
        <v>2953</v>
      </c>
      <c r="H511" s="2" t="s">
        <v>2954</v>
      </c>
      <c r="I511" s="2"/>
      <c r="J511" s="2"/>
      <c r="K511" s="2"/>
      <c r="L511" s="2"/>
      <c r="M511" s="2"/>
    </row>
    <row r="512" spans="1:13" ht="14.25" customHeight="1" x14ac:dyDescent="0.2">
      <c r="A512" s="62" t="s">
        <v>2962</v>
      </c>
      <c r="B512" s="2" t="s">
        <v>2956</v>
      </c>
      <c r="C512" s="3"/>
      <c r="D512" s="3"/>
      <c r="E512" s="2" t="s">
        <v>2957</v>
      </c>
      <c r="F512" s="2" t="s">
        <v>2959</v>
      </c>
      <c r="G512" s="2" t="s">
        <v>2960</v>
      </c>
      <c r="H512" s="2" t="s">
        <v>2961</v>
      </c>
      <c r="I512" s="2"/>
      <c r="J512" s="2"/>
      <c r="K512" s="2"/>
      <c r="L512" s="2"/>
      <c r="M512" s="2"/>
    </row>
    <row r="513" spans="1:13" ht="14.25" customHeight="1" x14ac:dyDescent="0.2">
      <c r="A513" s="62" t="s">
        <v>2967</v>
      </c>
      <c r="B513" s="2" t="s">
        <v>54</v>
      </c>
      <c r="C513" s="84">
        <v>-99</v>
      </c>
      <c r="D513" s="3"/>
      <c r="E513" s="2" t="s">
        <v>2963</v>
      </c>
      <c r="F513" s="2" t="s">
        <v>2964</v>
      </c>
      <c r="G513" s="2" t="s">
        <v>2965</v>
      </c>
      <c r="H513" s="2" t="s">
        <v>2966</v>
      </c>
      <c r="I513" s="2"/>
      <c r="J513" s="2"/>
      <c r="K513" s="2"/>
      <c r="L513" s="2"/>
      <c r="M513" s="2"/>
    </row>
    <row r="514" spans="1:13" ht="14.25" customHeight="1" x14ac:dyDescent="0.2">
      <c r="A514" s="62" t="s">
        <v>2972</v>
      </c>
      <c r="B514" s="2" t="s">
        <v>2968</v>
      </c>
      <c r="C514" s="3"/>
      <c r="D514" s="3"/>
      <c r="E514" s="2" t="s">
        <v>585</v>
      </c>
      <c r="F514" s="2" t="s">
        <v>2969</v>
      </c>
      <c r="G514" s="2" t="s">
        <v>2970</v>
      </c>
      <c r="H514" s="2" t="s">
        <v>2971</v>
      </c>
      <c r="I514" s="2"/>
      <c r="J514" s="2"/>
      <c r="K514" s="2"/>
      <c r="L514" s="2"/>
      <c r="M514" s="2"/>
    </row>
    <row r="515" spans="1:13" ht="14.25" customHeight="1" x14ac:dyDescent="0.2">
      <c r="A515" s="62" t="s">
        <v>2980</v>
      </c>
      <c r="B515" s="2" t="s">
        <v>2973</v>
      </c>
      <c r="C515" s="3"/>
      <c r="D515" s="3"/>
      <c r="E515" s="2" t="s">
        <v>2975</v>
      </c>
      <c r="F515" s="2" t="s">
        <v>2976</v>
      </c>
      <c r="G515" s="2" t="s">
        <v>2977</v>
      </c>
      <c r="H515" s="2" t="s">
        <v>2978</v>
      </c>
      <c r="I515" s="2"/>
      <c r="J515" s="2"/>
      <c r="K515" s="2"/>
      <c r="L515" s="2"/>
      <c r="M515" s="2"/>
    </row>
    <row r="516" spans="1:13" ht="14.25" customHeight="1" x14ac:dyDescent="0.2">
      <c r="A516" s="62" t="s">
        <v>2989</v>
      </c>
      <c r="B516" s="2" t="s">
        <v>2981</v>
      </c>
      <c r="C516" s="91" t="s">
        <v>2983</v>
      </c>
      <c r="D516" s="86" t="s">
        <v>2984</v>
      </c>
      <c r="E516" s="2" t="s">
        <v>2985</v>
      </c>
      <c r="F516" s="2" t="s">
        <v>2986</v>
      </c>
      <c r="G516" s="2" t="s">
        <v>2987</v>
      </c>
      <c r="H516" s="2" t="s">
        <v>2988</v>
      </c>
      <c r="I516" s="2"/>
      <c r="J516" s="2"/>
      <c r="K516" s="2"/>
      <c r="L516" s="2"/>
      <c r="M516" s="2"/>
    </row>
    <row r="517" spans="1:13" ht="14.25" customHeight="1" x14ac:dyDescent="0.2">
      <c r="A517" s="62" t="s">
        <v>2990</v>
      </c>
      <c r="B517" s="2" t="s">
        <v>54</v>
      </c>
      <c r="C517" s="3">
        <v>-99</v>
      </c>
      <c r="D517" s="3">
        <v>-99</v>
      </c>
      <c r="E517" s="2" t="s">
        <v>54</v>
      </c>
      <c r="F517" s="2" t="s">
        <v>54</v>
      </c>
      <c r="G517" s="2" t="s">
        <v>54</v>
      </c>
      <c r="H517" s="2" t="s">
        <v>54</v>
      </c>
      <c r="I517" s="2"/>
      <c r="J517" s="2"/>
      <c r="K517" s="2"/>
      <c r="L517" s="2"/>
      <c r="M517" s="2"/>
    </row>
    <row r="518" spans="1:13" ht="14.25" customHeight="1" x14ac:dyDescent="0.2">
      <c r="A518" s="62" t="s">
        <v>2996</v>
      </c>
      <c r="B518" s="2" t="s">
        <v>2991</v>
      </c>
      <c r="C518" s="3"/>
      <c r="D518" s="3"/>
      <c r="E518" s="2" t="s">
        <v>2992</v>
      </c>
      <c r="F518" s="2" t="s">
        <v>2993</v>
      </c>
      <c r="G518" s="2" t="s">
        <v>2994</v>
      </c>
      <c r="H518" s="2" t="s">
        <v>2995</v>
      </c>
      <c r="I518" s="2"/>
      <c r="J518" s="2"/>
      <c r="K518" s="2"/>
      <c r="L518" s="2"/>
      <c r="M518" s="2"/>
    </row>
    <row r="519" spans="1:13" ht="14.25" customHeight="1" x14ac:dyDescent="0.2">
      <c r="A519" s="62" t="s">
        <v>3003</v>
      </c>
      <c r="B519" s="2" t="s">
        <v>2997</v>
      </c>
      <c r="C519" s="3"/>
      <c r="D519" s="3"/>
      <c r="E519" s="2" t="s">
        <v>5268</v>
      </c>
      <c r="F519" s="2" t="s">
        <v>5269</v>
      </c>
      <c r="G519" s="2" t="s">
        <v>5270</v>
      </c>
      <c r="H519" s="2" t="s">
        <v>5271</v>
      </c>
      <c r="I519" s="2"/>
      <c r="J519" s="2"/>
      <c r="K519" s="2"/>
      <c r="L519" s="2"/>
      <c r="M519" s="2"/>
    </row>
    <row r="520" spans="1:13" ht="14.25" customHeight="1" x14ac:dyDescent="0.2">
      <c r="A520" s="62" t="s">
        <v>3010</v>
      </c>
      <c r="B520" s="2" t="s">
        <v>3004</v>
      </c>
      <c r="C520" s="3"/>
      <c r="D520" s="3"/>
      <c r="E520" s="2" t="s">
        <v>3005</v>
      </c>
      <c r="F520" s="2" t="s">
        <v>3007</v>
      </c>
      <c r="G520" s="2" t="s">
        <v>3008</v>
      </c>
      <c r="H520" s="2" t="s">
        <v>3009</v>
      </c>
      <c r="I520" s="2"/>
      <c r="J520" s="2"/>
      <c r="K520" s="2"/>
      <c r="L520" s="2"/>
      <c r="M520" s="2"/>
    </row>
    <row r="521" spans="1:13" ht="14.25" customHeight="1" x14ac:dyDescent="0.2">
      <c r="A521" s="62" t="s">
        <v>3017</v>
      </c>
      <c r="B521" s="2" t="s">
        <v>3011</v>
      </c>
      <c r="C521" s="3"/>
      <c r="D521" s="3"/>
      <c r="E521" s="2" t="s">
        <v>3012</v>
      </c>
      <c r="F521" s="2" t="s">
        <v>3013</v>
      </c>
      <c r="G521" s="2" t="s">
        <v>3014</v>
      </c>
      <c r="H521" s="2" t="s">
        <v>3016</v>
      </c>
      <c r="I521" s="2"/>
      <c r="J521" s="2"/>
      <c r="K521" s="2"/>
      <c r="L521" s="2"/>
      <c r="M521" s="2"/>
    </row>
    <row r="522" spans="1:13" ht="14.25" customHeight="1" x14ac:dyDescent="0.2">
      <c r="A522" s="62" t="s">
        <v>3021</v>
      </c>
      <c r="B522" s="2" t="s">
        <v>3018</v>
      </c>
      <c r="C522" s="3"/>
      <c r="D522" s="3"/>
      <c r="E522" s="2" t="s">
        <v>3019</v>
      </c>
      <c r="F522" s="2" t="s">
        <v>3020</v>
      </c>
      <c r="G522" s="2" t="s">
        <v>54</v>
      </c>
      <c r="H522" s="2" t="s">
        <v>54</v>
      </c>
      <c r="I522" s="2"/>
      <c r="J522" s="2"/>
      <c r="K522" s="2"/>
      <c r="L522" s="2"/>
      <c r="M522" s="2"/>
    </row>
    <row r="523" spans="1:13" ht="14.25" customHeight="1" x14ac:dyDescent="0.2">
      <c r="A523" s="62" t="s">
        <v>3027</v>
      </c>
      <c r="B523" s="2" t="s">
        <v>3022</v>
      </c>
      <c r="C523" s="3"/>
      <c r="D523" s="3"/>
      <c r="E523" s="2" t="s">
        <v>5272</v>
      </c>
      <c r="F523" s="2" t="s">
        <v>5273</v>
      </c>
      <c r="G523" s="2" t="s">
        <v>5274</v>
      </c>
      <c r="H523" s="2" t="s">
        <v>54</v>
      </c>
      <c r="I523" s="2"/>
      <c r="J523" s="2"/>
      <c r="K523" s="2"/>
      <c r="L523" s="2"/>
      <c r="M523" s="2"/>
    </row>
    <row r="524" spans="1:13" ht="14.25" customHeight="1" x14ac:dyDescent="0.2">
      <c r="A524" s="62" t="s">
        <v>3033</v>
      </c>
      <c r="B524" s="2" t="s">
        <v>3028</v>
      </c>
      <c r="C524" s="3"/>
      <c r="D524" s="3"/>
      <c r="E524" s="2" t="s">
        <v>3029</v>
      </c>
      <c r="F524" s="2" t="s">
        <v>3030</v>
      </c>
      <c r="G524" s="2" t="s">
        <v>3031</v>
      </c>
      <c r="H524" s="2" t="s">
        <v>3032</v>
      </c>
      <c r="I524" s="2"/>
      <c r="J524" s="2"/>
      <c r="K524" s="2"/>
      <c r="L524" s="2"/>
      <c r="M524" s="2"/>
    </row>
    <row r="525" spans="1:13" ht="14.25" customHeight="1" x14ac:dyDescent="0.2">
      <c r="A525" s="62" t="s">
        <v>3037</v>
      </c>
      <c r="B525" s="2" t="s">
        <v>3034</v>
      </c>
      <c r="C525" s="86" t="s">
        <v>241</v>
      </c>
      <c r="D525" s="86" t="s">
        <v>101</v>
      </c>
      <c r="E525" s="2" t="s">
        <v>3035</v>
      </c>
      <c r="F525" s="2" t="s">
        <v>242</v>
      </c>
      <c r="G525" s="2" t="s">
        <v>3036</v>
      </c>
      <c r="H525" s="2" t="s">
        <v>71</v>
      </c>
      <c r="I525" s="2"/>
      <c r="J525" s="2"/>
      <c r="K525" s="2"/>
      <c r="L525" s="2"/>
      <c r="M525" s="2"/>
    </row>
    <row r="526" spans="1:13" ht="14.25" customHeight="1" x14ac:dyDescent="0.2">
      <c r="A526" s="62" t="s">
        <v>3043</v>
      </c>
      <c r="B526" s="2" t="s">
        <v>3038</v>
      </c>
      <c r="C526" s="3"/>
      <c r="D526" s="3"/>
      <c r="E526" s="2" t="s">
        <v>3040</v>
      </c>
      <c r="F526" s="2" t="s">
        <v>3041</v>
      </c>
      <c r="G526" s="2" t="s">
        <v>3042</v>
      </c>
      <c r="H526" s="2" t="s">
        <v>2019</v>
      </c>
      <c r="I526" s="2"/>
      <c r="J526" s="2"/>
      <c r="K526" s="2"/>
      <c r="L526" s="2"/>
      <c r="M526" s="2"/>
    </row>
    <row r="527" spans="1:13" ht="14.25" customHeight="1" x14ac:dyDescent="0.2">
      <c r="A527" s="62" t="s">
        <v>3055</v>
      </c>
      <c r="B527" s="2" t="s">
        <v>3044</v>
      </c>
      <c r="C527" s="86" t="s">
        <v>3046</v>
      </c>
      <c r="D527" s="86" t="s">
        <v>3047</v>
      </c>
      <c r="E527" s="2" t="s">
        <v>3048</v>
      </c>
      <c r="F527" s="2" t="s">
        <v>3050</v>
      </c>
      <c r="G527" s="2" t="s">
        <v>3051</v>
      </c>
      <c r="H527" s="2" t="s">
        <v>3053</v>
      </c>
      <c r="I527" s="2"/>
      <c r="J527" s="2"/>
      <c r="K527" s="2"/>
      <c r="L527" s="2"/>
      <c r="M527" s="2"/>
    </row>
    <row r="528" spans="1:13" ht="14.25" customHeight="1" x14ac:dyDescent="0.2">
      <c r="A528" s="62" t="s">
        <v>3060</v>
      </c>
      <c r="B528" s="2" t="s">
        <v>3056</v>
      </c>
      <c r="C528" s="3"/>
      <c r="D528" s="3"/>
      <c r="E528" s="2" t="s">
        <v>3057</v>
      </c>
      <c r="F528" s="2" t="s">
        <v>2270</v>
      </c>
      <c r="G528" s="2" t="s">
        <v>5275</v>
      </c>
      <c r="H528" s="2" t="s">
        <v>5276</v>
      </c>
      <c r="I528" s="2"/>
      <c r="J528" s="2"/>
      <c r="K528" s="2"/>
      <c r="L528" s="2"/>
      <c r="M528" s="2"/>
    </row>
    <row r="529" spans="1:17" ht="14.25" customHeight="1" x14ac:dyDescent="0.2">
      <c r="A529" s="62" t="s">
        <v>3069</v>
      </c>
      <c r="B529" s="2" t="s">
        <v>3061</v>
      </c>
      <c r="C529" s="38" t="s">
        <v>3063</v>
      </c>
      <c r="D529" s="86" t="s">
        <v>3064</v>
      </c>
      <c r="E529" s="2" t="s">
        <v>3065</v>
      </c>
      <c r="F529" s="2" t="s">
        <v>3066</v>
      </c>
      <c r="G529" s="2" t="s">
        <v>3067</v>
      </c>
      <c r="H529" s="2" t="s">
        <v>3068</v>
      </c>
      <c r="I529" s="2"/>
      <c r="J529" s="2"/>
      <c r="K529" s="2"/>
      <c r="L529" s="2"/>
      <c r="M529" s="2"/>
    </row>
    <row r="530" spans="1:17" ht="14.25" customHeight="1" x14ac:dyDescent="0.2">
      <c r="A530" s="62" t="s">
        <v>3074</v>
      </c>
      <c r="B530" s="2" t="s">
        <v>54</v>
      </c>
      <c r="C530" s="3">
        <v>-99</v>
      </c>
      <c r="D530" s="3">
        <v>-99</v>
      </c>
      <c r="E530" s="2" t="s">
        <v>3070</v>
      </c>
      <c r="F530" s="2" t="s">
        <v>3071</v>
      </c>
      <c r="G530" s="2" t="s">
        <v>3072</v>
      </c>
      <c r="H530" s="2" t="s">
        <v>3073</v>
      </c>
      <c r="I530" s="2"/>
      <c r="J530" s="2"/>
      <c r="K530" s="2"/>
      <c r="L530" s="2"/>
      <c r="M530" s="2"/>
    </row>
    <row r="531" spans="1:17" ht="14.25" customHeight="1" x14ac:dyDescent="0.2">
      <c r="A531" s="62" t="s">
        <v>3084</v>
      </c>
      <c r="B531" s="2" t="s">
        <v>3075</v>
      </c>
      <c r="C531" s="84" t="s">
        <v>3077</v>
      </c>
      <c r="D531" s="84" t="s">
        <v>3078</v>
      </c>
      <c r="E531" s="2" t="s">
        <v>3079</v>
      </c>
      <c r="F531" s="2" t="s">
        <v>54</v>
      </c>
      <c r="G531" s="2" t="s">
        <v>3081</v>
      </c>
      <c r="H531" s="2" t="s">
        <v>3082</v>
      </c>
      <c r="I531" s="2"/>
      <c r="J531" s="2"/>
      <c r="K531" s="2"/>
      <c r="L531" s="2"/>
      <c r="M531" s="2"/>
    </row>
    <row r="532" spans="1:17" ht="14.25" customHeight="1" x14ac:dyDescent="0.2">
      <c r="A532" s="62" t="s">
        <v>3085</v>
      </c>
      <c r="B532" s="2" t="s">
        <v>54</v>
      </c>
      <c r="C532" s="3"/>
      <c r="D532" s="3"/>
      <c r="E532" s="2" t="s">
        <v>54</v>
      </c>
      <c r="F532" s="2" t="s">
        <v>54</v>
      </c>
      <c r="G532" s="2" t="s">
        <v>54</v>
      </c>
      <c r="H532" s="2" t="s">
        <v>54</v>
      </c>
      <c r="I532" s="2"/>
      <c r="J532" s="2"/>
      <c r="K532" s="2"/>
      <c r="L532" s="2"/>
      <c r="M532" s="2"/>
    </row>
    <row r="533" spans="1:17" ht="14.25" customHeight="1" x14ac:dyDescent="0.2">
      <c r="A533" s="62" t="s">
        <v>3091</v>
      </c>
      <c r="B533" s="2" t="s">
        <v>3086</v>
      </c>
      <c r="C533" s="3"/>
      <c r="D533" s="3"/>
      <c r="E533" s="2" t="s">
        <v>3087</v>
      </c>
      <c r="F533" s="2" t="s">
        <v>3088</v>
      </c>
      <c r="G533" s="2" t="s">
        <v>3089</v>
      </c>
      <c r="H533" s="2" t="s">
        <v>3090</v>
      </c>
      <c r="I533" s="2"/>
      <c r="J533" s="2"/>
      <c r="K533" s="2"/>
      <c r="L533" s="2"/>
      <c r="M533" s="2"/>
    </row>
    <row r="534" spans="1:17" ht="14.25" customHeight="1" x14ac:dyDescent="0.2">
      <c r="A534" s="62" t="s">
        <v>3098</v>
      </c>
      <c r="B534" s="2" t="s">
        <v>3092</v>
      </c>
      <c r="C534" s="3"/>
      <c r="D534" s="3"/>
      <c r="E534" s="2" t="s">
        <v>5277</v>
      </c>
      <c r="F534" s="2" t="s">
        <v>5278</v>
      </c>
      <c r="G534" s="2" t="s">
        <v>5279</v>
      </c>
      <c r="H534" s="2" t="s">
        <v>3097</v>
      </c>
      <c r="I534" s="2"/>
      <c r="J534" s="2"/>
      <c r="K534" s="2"/>
      <c r="L534" s="2"/>
      <c r="M534" s="2"/>
    </row>
    <row r="535" spans="1:17" ht="14.25" customHeight="1" x14ac:dyDescent="0.2">
      <c r="A535" s="62" t="s">
        <v>3103</v>
      </c>
      <c r="B535" s="2" t="s">
        <v>3099</v>
      </c>
      <c r="C535" s="3"/>
      <c r="D535" s="3"/>
      <c r="E535" s="2" t="s">
        <v>3100</v>
      </c>
      <c r="F535" s="2" t="s">
        <v>468</v>
      </c>
      <c r="G535" s="2" t="s">
        <v>3101</v>
      </c>
      <c r="H535" s="2" t="s">
        <v>3102</v>
      </c>
      <c r="I535" s="2"/>
      <c r="J535" s="2"/>
      <c r="K535" s="2"/>
      <c r="L535" s="2"/>
      <c r="M535" s="2"/>
    </row>
    <row r="536" spans="1:17" ht="14.25" customHeight="1" x14ac:dyDescent="0.2">
      <c r="A536" s="62" t="s">
        <v>3111</v>
      </c>
      <c r="B536" s="2" t="s">
        <v>3104</v>
      </c>
      <c r="C536" s="3"/>
      <c r="D536" s="3"/>
      <c r="E536" s="2" t="s">
        <v>3106</v>
      </c>
      <c r="F536" s="2" t="s">
        <v>3108</v>
      </c>
      <c r="G536" s="2" t="s">
        <v>3109</v>
      </c>
      <c r="H536" s="2" t="s">
        <v>3110</v>
      </c>
      <c r="I536" s="2"/>
      <c r="J536" s="2"/>
      <c r="K536" s="2"/>
      <c r="L536" s="2"/>
      <c r="M536" s="2"/>
    </row>
    <row r="537" spans="1:17" ht="14.25" customHeight="1" x14ac:dyDescent="0.2">
      <c r="A537" s="62" t="s">
        <v>3118</v>
      </c>
      <c r="B537" s="2" t="s">
        <v>3112</v>
      </c>
      <c r="C537" s="3"/>
      <c r="D537" s="3"/>
      <c r="E537" s="2" t="s">
        <v>3113</v>
      </c>
      <c r="F537" s="2" t="s">
        <v>54</v>
      </c>
      <c r="G537" s="2" t="s">
        <v>3114</v>
      </c>
      <c r="H537" s="2" t="s">
        <v>3115</v>
      </c>
      <c r="I537" s="2"/>
      <c r="J537" s="2"/>
      <c r="K537" s="2"/>
      <c r="L537" s="2"/>
      <c r="M537" s="2"/>
      <c r="P537" s="18" t="s">
        <v>3116</v>
      </c>
      <c r="Q537" s="18" t="s">
        <v>3117</v>
      </c>
    </row>
    <row r="538" spans="1:17" ht="14.25" customHeight="1" x14ac:dyDescent="0.2">
      <c r="A538" s="62" t="s">
        <v>3121</v>
      </c>
      <c r="B538" s="2" t="s">
        <v>54</v>
      </c>
      <c r="C538" s="3"/>
      <c r="D538" s="3"/>
      <c r="E538" s="2" t="s">
        <v>3119</v>
      </c>
      <c r="F538" s="2" t="s">
        <v>54</v>
      </c>
      <c r="G538" s="2" t="s">
        <v>3120</v>
      </c>
      <c r="H538" s="2" t="s">
        <v>54</v>
      </c>
      <c r="I538" s="2"/>
      <c r="J538" s="2"/>
      <c r="K538" s="2"/>
      <c r="L538" s="2"/>
      <c r="M538" s="2"/>
    </row>
    <row r="539" spans="1:17" ht="14.25" customHeight="1" x14ac:dyDescent="0.2">
      <c r="A539" s="62" t="s">
        <v>3127</v>
      </c>
      <c r="B539" s="2" t="s">
        <v>3122</v>
      </c>
      <c r="C539" s="3"/>
      <c r="D539" s="3"/>
      <c r="E539" s="2" t="s">
        <v>3123</v>
      </c>
      <c r="F539" s="2" t="s">
        <v>3124</v>
      </c>
      <c r="G539" s="2" t="s">
        <v>3125</v>
      </c>
      <c r="H539" s="2" t="s">
        <v>3126</v>
      </c>
      <c r="I539" s="2"/>
      <c r="J539" s="2"/>
      <c r="K539" s="2"/>
      <c r="L539" s="2"/>
      <c r="M539" s="2"/>
    </row>
    <row r="540" spans="1:17" ht="14.25" customHeight="1" x14ac:dyDescent="0.2">
      <c r="A540" s="62" t="s">
        <v>3134</v>
      </c>
      <c r="B540" s="2" t="s">
        <v>3128</v>
      </c>
      <c r="C540" s="3"/>
      <c r="D540" s="3"/>
      <c r="E540" s="2" t="s">
        <v>3130</v>
      </c>
      <c r="F540" s="2" t="s">
        <v>54</v>
      </c>
      <c r="G540" s="2" t="s">
        <v>3132</v>
      </c>
      <c r="H540" s="2" t="s">
        <v>3133</v>
      </c>
      <c r="I540" s="2"/>
      <c r="J540" s="2"/>
      <c r="K540" s="2"/>
      <c r="L540" s="2"/>
      <c r="M540" s="2"/>
    </row>
    <row r="541" spans="1:17" ht="14.25" customHeight="1" x14ac:dyDescent="0.2">
      <c r="A541" s="62" t="s">
        <v>3140</v>
      </c>
      <c r="B541" s="2" t="s">
        <v>3135</v>
      </c>
      <c r="C541" s="3"/>
      <c r="D541" s="3"/>
      <c r="E541" s="2" t="s">
        <v>3136</v>
      </c>
      <c r="F541" s="2" t="s">
        <v>3137</v>
      </c>
      <c r="G541" s="2" t="s">
        <v>3138</v>
      </c>
      <c r="H541" s="2" t="s">
        <v>3139</v>
      </c>
      <c r="I541" s="2"/>
      <c r="J541" s="2"/>
      <c r="K541" s="2"/>
      <c r="L541" s="2"/>
      <c r="M541" s="2"/>
    </row>
    <row r="542" spans="1:17" ht="14.25" customHeight="1" x14ac:dyDescent="0.2">
      <c r="A542" s="62" t="s">
        <v>3145</v>
      </c>
      <c r="B542" s="2" t="s">
        <v>3141</v>
      </c>
      <c r="C542" s="3"/>
      <c r="D542" s="3"/>
      <c r="E542" s="2" t="s">
        <v>3142</v>
      </c>
      <c r="F542" s="2" t="s">
        <v>3143</v>
      </c>
      <c r="G542" s="2" t="s">
        <v>54</v>
      </c>
      <c r="H542" s="2" t="s">
        <v>3144</v>
      </c>
      <c r="I542" s="2"/>
      <c r="J542" s="2"/>
      <c r="K542" s="2"/>
      <c r="L542" s="2"/>
      <c r="M542" s="2"/>
    </row>
    <row r="543" spans="1:17" ht="14.25" customHeight="1" x14ac:dyDescent="0.2">
      <c r="A543" s="62" t="s">
        <v>3151</v>
      </c>
      <c r="B543" s="2" t="s">
        <v>3146</v>
      </c>
      <c r="C543" s="3"/>
      <c r="D543" s="3"/>
      <c r="E543" s="2" t="s">
        <v>5280</v>
      </c>
      <c r="F543" s="2" t="s">
        <v>5281</v>
      </c>
      <c r="G543" s="2" t="s">
        <v>5282</v>
      </c>
      <c r="H543" s="2" t="s">
        <v>5283</v>
      </c>
      <c r="I543" s="2"/>
      <c r="J543" s="2"/>
      <c r="K543" s="2"/>
      <c r="L543" s="2"/>
      <c r="M543" s="2"/>
    </row>
    <row r="544" spans="1:17" ht="14.25" customHeight="1" x14ac:dyDescent="0.2">
      <c r="A544" s="62" t="s">
        <v>3155</v>
      </c>
      <c r="B544" s="2" t="s">
        <v>3152</v>
      </c>
      <c r="C544" s="86">
        <v>0</v>
      </c>
      <c r="D544" s="86">
        <v>2</v>
      </c>
      <c r="E544" s="2" t="s">
        <v>3153</v>
      </c>
      <c r="F544" s="2" t="s">
        <v>185</v>
      </c>
      <c r="G544" s="2" t="s">
        <v>3154</v>
      </c>
      <c r="H544" s="2" t="s">
        <v>1300</v>
      </c>
      <c r="I544" s="2"/>
      <c r="J544" s="2"/>
      <c r="K544" s="2"/>
      <c r="L544" s="2"/>
      <c r="M544" s="2"/>
    </row>
    <row r="545" spans="1:13" ht="14.25" customHeight="1" x14ac:dyDescent="0.2">
      <c r="A545" s="62" t="s">
        <v>3160</v>
      </c>
      <c r="B545" s="2" t="s">
        <v>3156</v>
      </c>
      <c r="C545" s="3"/>
      <c r="D545" s="3"/>
      <c r="E545" s="2" t="s">
        <v>3157</v>
      </c>
      <c r="F545" s="2" t="s">
        <v>3158</v>
      </c>
      <c r="G545" s="2" t="s">
        <v>3159</v>
      </c>
      <c r="H545" s="2" t="s">
        <v>54</v>
      </c>
      <c r="I545" s="2"/>
      <c r="J545" s="2"/>
      <c r="K545" s="2"/>
      <c r="L545" s="2"/>
      <c r="M545" s="2"/>
    </row>
    <row r="546" spans="1:13" ht="14.25" customHeight="1" x14ac:dyDescent="0.2">
      <c r="A546" s="62" t="s">
        <v>3168</v>
      </c>
      <c r="B546" s="2" t="s">
        <v>3161</v>
      </c>
      <c r="C546" s="3"/>
      <c r="D546" s="3"/>
      <c r="E546" s="2" t="s">
        <v>3162</v>
      </c>
      <c r="F546" s="2" t="s">
        <v>3164</v>
      </c>
      <c r="G546" s="2" t="s">
        <v>3165</v>
      </c>
      <c r="H546" s="2" t="s">
        <v>3167</v>
      </c>
      <c r="I546" s="2"/>
      <c r="J546" s="2"/>
      <c r="K546" s="2"/>
      <c r="L546" s="2"/>
      <c r="M546" s="2"/>
    </row>
    <row r="547" spans="1:13" ht="14.25" customHeight="1" x14ac:dyDescent="0.2">
      <c r="A547" s="62" t="s">
        <v>3172</v>
      </c>
      <c r="B547" s="2" t="s">
        <v>3169</v>
      </c>
      <c r="C547" s="3"/>
      <c r="D547" s="3"/>
      <c r="E547" s="2" t="s">
        <v>3170</v>
      </c>
      <c r="F547" s="2" t="s">
        <v>123</v>
      </c>
      <c r="G547" s="2" t="s">
        <v>3171</v>
      </c>
      <c r="H547" s="2" t="s">
        <v>2073</v>
      </c>
      <c r="I547" s="2"/>
      <c r="J547" s="2"/>
      <c r="K547" s="2"/>
      <c r="L547" s="2"/>
      <c r="M547" s="2"/>
    </row>
    <row r="548" spans="1:13" ht="14.25" customHeight="1" x14ac:dyDescent="0.2">
      <c r="A548" s="62" t="s">
        <v>3178</v>
      </c>
      <c r="B548" s="2" t="s">
        <v>3173</v>
      </c>
      <c r="C548" s="3"/>
      <c r="D548" s="3"/>
      <c r="E548" s="2" t="s">
        <v>3174</v>
      </c>
      <c r="F548" s="2" t="s">
        <v>3175</v>
      </c>
      <c r="G548" s="2" t="s">
        <v>3176</v>
      </c>
      <c r="H548" s="2" t="s">
        <v>3177</v>
      </c>
      <c r="I548" s="2"/>
      <c r="J548" s="2"/>
      <c r="K548" s="2"/>
      <c r="L548" s="2"/>
      <c r="M548" s="2"/>
    </row>
    <row r="549" spans="1:13" ht="14.25" customHeight="1" x14ac:dyDescent="0.2">
      <c r="A549" s="62" t="s">
        <v>3185</v>
      </c>
      <c r="B549" s="2" t="s">
        <v>3179</v>
      </c>
      <c r="C549" s="3"/>
      <c r="D549" s="3"/>
      <c r="E549" s="2" t="s">
        <v>3181</v>
      </c>
      <c r="F549" s="2" t="s">
        <v>3182</v>
      </c>
      <c r="G549" s="2" t="s">
        <v>3183</v>
      </c>
      <c r="H549" s="2" t="s">
        <v>3184</v>
      </c>
      <c r="I549" s="2"/>
      <c r="J549" s="2"/>
      <c r="K549" s="2"/>
      <c r="L549" s="2"/>
      <c r="M549" s="2"/>
    </row>
    <row r="550" spans="1:13" ht="14.25" customHeight="1" x14ac:dyDescent="0.2">
      <c r="A550" s="62" t="s">
        <v>3191</v>
      </c>
      <c r="B550" s="2" t="s">
        <v>3186</v>
      </c>
      <c r="C550" s="86">
        <v>10</v>
      </c>
      <c r="D550" s="86">
        <v>6</v>
      </c>
      <c r="E550" s="2" t="s">
        <v>3187</v>
      </c>
      <c r="F550" s="2" t="s">
        <v>3188</v>
      </c>
      <c r="G550" s="2" t="s">
        <v>3189</v>
      </c>
      <c r="H550" s="2" t="s">
        <v>3190</v>
      </c>
      <c r="I550" s="2"/>
      <c r="J550" s="2"/>
      <c r="K550" s="2"/>
      <c r="L550" s="2"/>
      <c r="M550" s="2"/>
    </row>
    <row r="551" spans="1:13" ht="14.25" customHeight="1" x14ac:dyDescent="0.2">
      <c r="A551" s="62" t="s">
        <v>3198</v>
      </c>
      <c r="B551" s="2" t="s">
        <v>3192</v>
      </c>
      <c r="C551" s="84">
        <v>2</v>
      </c>
      <c r="D551" s="84">
        <v>2</v>
      </c>
      <c r="E551" s="2" t="s">
        <v>3193</v>
      </c>
      <c r="F551" s="2" t="s">
        <v>3195</v>
      </c>
      <c r="G551" s="2" t="s">
        <v>3196</v>
      </c>
      <c r="H551" s="2" t="s">
        <v>3197</v>
      </c>
      <c r="I551" s="2"/>
      <c r="J551" s="2"/>
      <c r="K551" s="2"/>
      <c r="L551" s="2"/>
      <c r="M551" s="2"/>
    </row>
    <row r="552" spans="1:13" ht="14.25" customHeight="1" x14ac:dyDescent="0.2">
      <c r="A552" s="62" t="s">
        <v>3204</v>
      </c>
      <c r="B552" s="2" t="s">
        <v>3199</v>
      </c>
      <c r="C552" s="3"/>
      <c r="D552" s="3"/>
      <c r="E552" s="2" t="s">
        <v>3200</v>
      </c>
      <c r="F552" s="2" t="s">
        <v>3201</v>
      </c>
      <c r="G552" s="2" t="s">
        <v>3202</v>
      </c>
      <c r="H552" s="2" t="s">
        <v>3203</v>
      </c>
      <c r="I552" s="2"/>
      <c r="J552" s="2"/>
      <c r="K552" s="2"/>
      <c r="L552" s="2"/>
      <c r="M552" s="2"/>
    </row>
    <row r="553" spans="1:13" ht="14.25" customHeight="1" x14ac:dyDescent="0.2">
      <c r="A553" s="62" t="s">
        <v>3211</v>
      </c>
      <c r="B553" s="2" t="s">
        <v>3205</v>
      </c>
      <c r="C553" s="3"/>
      <c r="D553" s="3"/>
      <c r="E553" s="2" t="s">
        <v>3206</v>
      </c>
      <c r="F553" s="2" t="s">
        <v>3207</v>
      </c>
      <c r="G553" s="2" t="s">
        <v>3209</v>
      </c>
      <c r="H553" s="2" t="s">
        <v>3210</v>
      </c>
      <c r="I553" s="2"/>
      <c r="J553" s="2"/>
      <c r="K553" s="2"/>
      <c r="L553" s="2"/>
      <c r="M553" s="2"/>
    </row>
    <row r="554" spans="1:13" ht="14.25" customHeight="1" x14ac:dyDescent="0.2">
      <c r="A554" s="62" t="s">
        <v>3216</v>
      </c>
      <c r="B554" s="2" t="s">
        <v>3212</v>
      </c>
      <c r="C554" s="3"/>
      <c r="D554" s="3"/>
      <c r="E554" s="2" t="s">
        <v>3213</v>
      </c>
      <c r="F554" s="2" t="s">
        <v>3214</v>
      </c>
      <c r="G554" s="2" t="s">
        <v>3215</v>
      </c>
      <c r="H554" s="2" t="s">
        <v>585</v>
      </c>
      <c r="I554" s="2"/>
      <c r="J554" s="2"/>
      <c r="K554" s="2"/>
      <c r="L554" s="2"/>
      <c r="M554" s="2"/>
    </row>
    <row r="555" spans="1:13" ht="14.25" customHeight="1" x14ac:dyDescent="0.2">
      <c r="A555" s="62" t="s">
        <v>3222</v>
      </c>
      <c r="B555" s="2" t="s">
        <v>3217</v>
      </c>
      <c r="C555" s="84">
        <v>3</v>
      </c>
      <c r="D555" s="84">
        <v>3</v>
      </c>
      <c r="E555" s="2" t="s">
        <v>3218</v>
      </c>
      <c r="F555" s="2" t="s">
        <v>3219</v>
      </c>
      <c r="G555" s="2" t="s">
        <v>3220</v>
      </c>
      <c r="H555" s="2" t="s">
        <v>3221</v>
      </c>
      <c r="I555" s="2"/>
      <c r="J555" s="2"/>
      <c r="K555" s="2"/>
      <c r="L555" s="2"/>
      <c r="M555" s="2"/>
    </row>
    <row r="556" spans="1:13" ht="14.25" customHeight="1" x14ac:dyDescent="0.2">
      <c r="A556" s="62" t="s">
        <v>3226</v>
      </c>
      <c r="B556" s="2" t="s">
        <v>185</v>
      </c>
      <c r="C556" s="3"/>
      <c r="D556" s="3"/>
      <c r="E556" s="2" t="s">
        <v>3223</v>
      </c>
      <c r="F556" s="2" t="s">
        <v>242</v>
      </c>
      <c r="G556" s="2" t="s">
        <v>3224</v>
      </c>
      <c r="H556" s="2" t="s">
        <v>3225</v>
      </c>
      <c r="I556" s="2"/>
      <c r="J556" s="2"/>
      <c r="K556" s="2"/>
      <c r="L556" s="2"/>
      <c r="M556" s="2"/>
    </row>
    <row r="557" spans="1:13" ht="14.25" customHeight="1" x14ac:dyDescent="0.2">
      <c r="A557" s="62" t="s">
        <v>3229</v>
      </c>
      <c r="B557" s="2" t="s">
        <v>3227</v>
      </c>
      <c r="C557" s="3"/>
      <c r="D557" s="3"/>
      <c r="E557" s="2" t="s">
        <v>3228</v>
      </c>
      <c r="F557" s="2" t="s">
        <v>185</v>
      </c>
      <c r="G557" s="2" t="s">
        <v>54</v>
      </c>
      <c r="H557" s="2" t="s">
        <v>2171</v>
      </c>
      <c r="I557" s="2"/>
      <c r="J557" s="2"/>
      <c r="K557" s="2"/>
      <c r="L557" s="2"/>
      <c r="M557" s="2"/>
    </row>
    <row r="558" spans="1:13" ht="14.25" customHeight="1" x14ac:dyDescent="0.2">
      <c r="A558" s="62" t="s">
        <v>3233</v>
      </c>
      <c r="B558" s="2" t="s">
        <v>71</v>
      </c>
      <c r="C558" s="3"/>
      <c r="D558" s="3"/>
      <c r="E558" s="2" t="s">
        <v>3230</v>
      </c>
      <c r="F558" s="2" t="s">
        <v>3231</v>
      </c>
      <c r="G558" s="2" t="s">
        <v>2073</v>
      </c>
      <c r="H558" s="2" t="s">
        <v>3232</v>
      </c>
      <c r="I558" s="2"/>
      <c r="J558" s="2"/>
      <c r="K558" s="2"/>
      <c r="L558" s="2"/>
      <c r="M558" s="2"/>
    </row>
    <row r="559" spans="1:13" ht="14.25" customHeight="1" x14ac:dyDescent="0.2">
      <c r="A559" s="62" t="s">
        <v>3240</v>
      </c>
      <c r="B559" s="2" t="s">
        <v>3234</v>
      </c>
      <c r="C559" s="3"/>
      <c r="D559" s="3"/>
      <c r="E559" s="2" t="s">
        <v>3235</v>
      </c>
      <c r="F559" s="2" t="s">
        <v>3237</v>
      </c>
      <c r="G559" s="2" t="s">
        <v>3238</v>
      </c>
      <c r="H559" s="2" t="s">
        <v>3239</v>
      </c>
      <c r="I559" s="2"/>
      <c r="J559" s="2"/>
      <c r="K559" s="2"/>
      <c r="L559" s="2"/>
      <c r="M559" s="2"/>
    </row>
    <row r="560" spans="1:13" ht="14.25" customHeight="1" x14ac:dyDescent="0.2">
      <c r="A560" s="62" t="s">
        <v>3248</v>
      </c>
      <c r="B560" s="2" t="s">
        <v>3241</v>
      </c>
      <c r="C560" s="3"/>
      <c r="D560" s="3"/>
      <c r="E560" s="2" t="s">
        <v>3243</v>
      </c>
      <c r="F560" s="2" t="s">
        <v>3245</v>
      </c>
      <c r="G560" s="2" t="s">
        <v>3246</v>
      </c>
      <c r="H560" s="2" t="s">
        <v>3247</v>
      </c>
      <c r="I560" s="2"/>
      <c r="J560" s="2"/>
      <c r="K560" s="2"/>
      <c r="L560" s="2"/>
      <c r="M560" s="2"/>
    </row>
    <row r="561" spans="1:13" ht="14.25" customHeight="1" x14ac:dyDescent="0.2">
      <c r="A561" s="62" t="s">
        <v>3256</v>
      </c>
      <c r="B561" s="2" t="s">
        <v>3249</v>
      </c>
      <c r="C561" s="3"/>
      <c r="D561" s="3"/>
      <c r="E561" s="2" t="s">
        <v>3251</v>
      </c>
      <c r="F561" s="2" t="s">
        <v>3253</v>
      </c>
      <c r="G561" s="2" t="s">
        <v>3254</v>
      </c>
      <c r="H561" s="2" t="s">
        <v>3255</v>
      </c>
      <c r="I561" s="2"/>
      <c r="J561" s="2"/>
      <c r="K561" s="2"/>
      <c r="L561" s="2"/>
      <c r="M561" s="2"/>
    </row>
    <row r="562" spans="1:13" ht="14.25" customHeight="1" x14ac:dyDescent="0.2">
      <c r="A562" s="62" t="s">
        <v>3262</v>
      </c>
      <c r="B562" s="2" t="s">
        <v>3257</v>
      </c>
      <c r="C562" s="3"/>
      <c r="D562" s="3"/>
      <c r="E562" s="2" t="s">
        <v>3258</v>
      </c>
      <c r="F562" s="2" t="s">
        <v>3259</v>
      </c>
      <c r="G562" s="2" t="s">
        <v>3260</v>
      </c>
      <c r="H562" s="2" t="s">
        <v>3261</v>
      </c>
      <c r="I562" s="2"/>
      <c r="J562" s="2"/>
      <c r="K562" s="2"/>
      <c r="L562" s="2"/>
      <c r="M562" s="2"/>
    </row>
    <row r="563" spans="1:13" ht="14.25" customHeight="1" x14ac:dyDescent="0.2">
      <c r="A563" s="62" t="s">
        <v>3267</v>
      </c>
      <c r="B563" s="2" t="s">
        <v>54</v>
      </c>
      <c r="C563" s="3"/>
      <c r="D563" s="3"/>
      <c r="E563" s="2" t="s">
        <v>54</v>
      </c>
      <c r="F563" s="2" t="s">
        <v>3263</v>
      </c>
      <c r="G563" s="2" t="s">
        <v>3265</v>
      </c>
      <c r="H563" s="2" t="s">
        <v>54</v>
      </c>
      <c r="I563" s="2"/>
      <c r="J563" s="2"/>
      <c r="K563" s="2"/>
      <c r="L563" s="2"/>
      <c r="M563" s="2"/>
    </row>
    <row r="564" spans="1:13" ht="14.25" customHeight="1" x14ac:dyDescent="0.2">
      <c r="A564" s="62" t="s">
        <v>3273</v>
      </c>
      <c r="B564" s="2" t="s">
        <v>3268</v>
      </c>
      <c r="C564" s="3"/>
      <c r="D564" s="3"/>
      <c r="E564" s="2" t="s">
        <v>3269</v>
      </c>
      <c r="F564" s="2" t="s">
        <v>3270</v>
      </c>
      <c r="G564" s="2" t="s">
        <v>3271</v>
      </c>
      <c r="H564" s="2" t="s">
        <v>3272</v>
      </c>
      <c r="I564" s="2"/>
      <c r="J564" s="2"/>
      <c r="K564" s="2"/>
      <c r="L564" s="2"/>
      <c r="M564" s="2"/>
    </row>
    <row r="565" spans="1:13" ht="14.25" customHeight="1" x14ac:dyDescent="0.2">
      <c r="A565" s="62" t="s">
        <v>3274</v>
      </c>
      <c r="B565" s="2" t="s">
        <v>54</v>
      </c>
      <c r="C565" s="3"/>
      <c r="D565" s="3"/>
      <c r="E565" s="2" t="s">
        <v>54</v>
      </c>
      <c r="F565" s="2" t="s">
        <v>54</v>
      </c>
      <c r="G565" s="2" t="s">
        <v>54</v>
      </c>
      <c r="H565" s="2" t="s">
        <v>54</v>
      </c>
      <c r="I565" s="2"/>
      <c r="J565" s="2"/>
      <c r="K565" s="2"/>
      <c r="L565" s="2"/>
      <c r="M565" s="2"/>
    </row>
    <row r="566" spans="1:13" ht="14.25" customHeight="1" x14ac:dyDescent="0.2">
      <c r="A566" s="62" t="s">
        <v>3275</v>
      </c>
      <c r="B566" s="2" t="s">
        <v>185</v>
      </c>
      <c r="C566" s="3"/>
      <c r="D566" s="3"/>
      <c r="E566" s="2" t="s">
        <v>185</v>
      </c>
      <c r="F566" s="2" t="s">
        <v>185</v>
      </c>
      <c r="G566" s="2" t="s">
        <v>54</v>
      </c>
      <c r="H566" s="2" t="s">
        <v>54</v>
      </c>
      <c r="I566" s="2"/>
      <c r="J566" s="2"/>
      <c r="K566" s="2"/>
      <c r="L566" s="2"/>
      <c r="M566" s="2"/>
    </row>
    <row r="567" spans="1:13" ht="14.25" customHeight="1" x14ac:dyDescent="0.2">
      <c r="A567" s="62" t="s">
        <v>3276</v>
      </c>
      <c r="B567" s="2" t="s">
        <v>54</v>
      </c>
      <c r="C567" s="3"/>
      <c r="D567" s="3"/>
      <c r="E567" s="2" t="s">
        <v>54</v>
      </c>
      <c r="F567" s="2" t="s">
        <v>54</v>
      </c>
      <c r="G567" s="2" t="s">
        <v>54</v>
      </c>
      <c r="H567" s="2" t="s">
        <v>54</v>
      </c>
      <c r="I567" s="2"/>
      <c r="J567" s="2"/>
      <c r="K567" s="2"/>
      <c r="L567" s="2"/>
      <c r="M567" s="2"/>
    </row>
    <row r="568" spans="1:13" ht="14.25" customHeight="1" x14ac:dyDescent="0.2">
      <c r="A568" s="62" t="s">
        <v>3281</v>
      </c>
      <c r="B568" s="2" t="s">
        <v>3277</v>
      </c>
      <c r="C568" s="3"/>
      <c r="D568" s="3"/>
      <c r="E568" s="2" t="s">
        <v>3278</v>
      </c>
      <c r="F568" s="2" t="s">
        <v>54</v>
      </c>
      <c r="G568" s="2" t="s">
        <v>3279</v>
      </c>
      <c r="H568" s="2" t="s">
        <v>3280</v>
      </c>
      <c r="I568" s="2"/>
      <c r="J568" s="2"/>
      <c r="K568" s="2"/>
      <c r="L568" s="2"/>
      <c r="M568" s="2"/>
    </row>
    <row r="569" spans="1:13" ht="14.25" customHeight="1" x14ac:dyDescent="0.2">
      <c r="A569" s="62" t="s">
        <v>3287</v>
      </c>
      <c r="B569" s="2" t="s">
        <v>54</v>
      </c>
      <c r="C569" s="3"/>
      <c r="D569" s="3"/>
      <c r="E569" s="2" t="s">
        <v>3282</v>
      </c>
      <c r="F569" s="2" t="s">
        <v>3283</v>
      </c>
      <c r="G569" s="2" t="s">
        <v>3285</v>
      </c>
      <c r="H569" s="2" t="s">
        <v>3286</v>
      </c>
      <c r="I569" s="2"/>
      <c r="J569" s="2"/>
      <c r="K569" s="2"/>
      <c r="L569" s="2"/>
      <c r="M569" s="2"/>
    </row>
    <row r="570" spans="1:13" ht="14.25" customHeight="1" x14ac:dyDescent="0.2">
      <c r="A570" s="62" t="s">
        <v>3288</v>
      </c>
      <c r="B570" s="2" t="s">
        <v>54</v>
      </c>
      <c r="C570" s="3"/>
      <c r="D570" s="3"/>
      <c r="E570" s="2" t="s">
        <v>54</v>
      </c>
      <c r="F570" s="2" t="s">
        <v>54</v>
      </c>
      <c r="G570" s="2" t="s">
        <v>54</v>
      </c>
      <c r="H570" s="2" t="s">
        <v>54</v>
      </c>
      <c r="I570" s="2"/>
      <c r="J570" s="2"/>
      <c r="K570" s="2"/>
      <c r="L570" s="2"/>
      <c r="M570" s="2"/>
    </row>
    <row r="571" spans="1:13" ht="14.25" customHeight="1" x14ac:dyDescent="0.2">
      <c r="A571" s="62" t="s">
        <v>3289</v>
      </c>
      <c r="B571" s="2" t="s">
        <v>54</v>
      </c>
      <c r="C571" s="3"/>
      <c r="D571" s="3"/>
      <c r="E571" s="2" t="s">
        <v>54</v>
      </c>
      <c r="F571" s="2" t="s">
        <v>54</v>
      </c>
      <c r="G571" s="2" t="s">
        <v>54</v>
      </c>
      <c r="H571" s="2" t="s">
        <v>54</v>
      </c>
      <c r="I571" s="2"/>
      <c r="J571" s="2"/>
      <c r="K571" s="2"/>
      <c r="L571" s="2"/>
      <c r="M571" s="2"/>
    </row>
    <row r="572" spans="1:13" ht="14.25" customHeight="1" x14ac:dyDescent="0.2">
      <c r="A572" s="62" t="s">
        <v>3294</v>
      </c>
      <c r="B572" s="2" t="s">
        <v>3290</v>
      </c>
      <c r="C572" s="84">
        <v>-999</v>
      </c>
      <c r="D572" s="84">
        <v>-999</v>
      </c>
      <c r="E572" s="2" t="s">
        <v>5284</v>
      </c>
      <c r="F572" s="2" t="s">
        <v>5285</v>
      </c>
      <c r="G572" s="2" t="s">
        <v>5286</v>
      </c>
      <c r="H572" s="2" t="s">
        <v>3290</v>
      </c>
      <c r="I572" s="2"/>
      <c r="J572" s="2"/>
      <c r="K572" s="2"/>
      <c r="L572" s="2"/>
      <c r="M572" s="2"/>
    </row>
    <row r="573" spans="1:13" ht="14.25" customHeight="1" x14ac:dyDescent="0.2">
      <c r="A573" s="62" t="s">
        <v>3298</v>
      </c>
      <c r="B573" s="2" t="s">
        <v>3295</v>
      </c>
      <c r="C573" s="3"/>
      <c r="D573" s="3"/>
      <c r="E573" s="2" t="s">
        <v>3295</v>
      </c>
      <c r="F573" s="2" t="s">
        <v>123</v>
      </c>
      <c r="G573" s="2" t="s">
        <v>3296</v>
      </c>
      <c r="H573" s="2" t="s">
        <v>3297</v>
      </c>
      <c r="I573" s="2"/>
      <c r="J573" s="2"/>
      <c r="K573" s="2"/>
      <c r="L573" s="2"/>
      <c r="M573" s="2"/>
    </row>
    <row r="574" spans="1:13" ht="14.25" customHeight="1" x14ac:dyDescent="0.2">
      <c r="A574" s="62" t="s">
        <v>3303</v>
      </c>
      <c r="B574" s="2" t="s">
        <v>3299</v>
      </c>
      <c r="C574" s="3"/>
      <c r="D574" s="3"/>
      <c r="E574" s="2" t="s">
        <v>3300</v>
      </c>
      <c r="F574" s="2" t="s">
        <v>3301</v>
      </c>
      <c r="G574" s="2" t="s">
        <v>3302</v>
      </c>
      <c r="H574" s="2" t="s">
        <v>2236</v>
      </c>
      <c r="I574" s="2"/>
      <c r="J574" s="2"/>
      <c r="K574" s="2"/>
      <c r="L574" s="2"/>
      <c r="M574" s="2"/>
    </row>
    <row r="575" spans="1:13" ht="14.25" customHeight="1" x14ac:dyDescent="0.2">
      <c r="A575" s="62" t="s">
        <v>3305</v>
      </c>
      <c r="B575" s="2" t="s">
        <v>185</v>
      </c>
      <c r="C575" s="3"/>
      <c r="D575" s="3"/>
      <c r="E575" s="2" t="s">
        <v>2784</v>
      </c>
      <c r="F575" s="2" t="s">
        <v>54</v>
      </c>
      <c r="G575" s="2" t="s">
        <v>2925</v>
      </c>
      <c r="H575" s="2" t="s">
        <v>3304</v>
      </c>
      <c r="I575" s="2"/>
      <c r="J575" s="2"/>
      <c r="K575" s="2"/>
      <c r="L575" s="2"/>
      <c r="M575" s="2"/>
    </row>
    <row r="576" spans="1:13" ht="14.25" customHeight="1" x14ac:dyDescent="0.2">
      <c r="A576" s="62" t="s">
        <v>3306</v>
      </c>
      <c r="B576" s="2" t="s">
        <v>54</v>
      </c>
      <c r="C576" s="3"/>
      <c r="D576" s="3"/>
      <c r="E576" s="2" t="s">
        <v>54</v>
      </c>
      <c r="F576" s="2" t="s">
        <v>54</v>
      </c>
      <c r="G576" s="2" t="s">
        <v>54</v>
      </c>
      <c r="H576" s="2" t="s">
        <v>54</v>
      </c>
      <c r="I576" s="2"/>
      <c r="J576" s="2"/>
      <c r="K576" s="2"/>
      <c r="L576" s="2"/>
      <c r="M576" s="2"/>
    </row>
    <row r="577" spans="1:17" ht="14.25" customHeight="1" x14ac:dyDescent="0.2">
      <c r="A577" s="62" t="s">
        <v>3309</v>
      </c>
      <c r="B577" s="2" t="s">
        <v>3307</v>
      </c>
      <c r="C577" s="3"/>
      <c r="D577" s="3"/>
      <c r="E577" s="2" t="s">
        <v>3308</v>
      </c>
      <c r="F577" s="2" t="s">
        <v>3308</v>
      </c>
      <c r="G577" s="2" t="s">
        <v>54</v>
      </c>
      <c r="H577" s="2" t="s">
        <v>54</v>
      </c>
      <c r="I577" s="2"/>
      <c r="J577" s="2"/>
      <c r="K577" s="2"/>
      <c r="L577" s="2"/>
      <c r="M577" s="2"/>
    </row>
    <row r="578" spans="1:17" ht="14.25" customHeight="1" x14ac:dyDescent="0.2">
      <c r="A578" s="62" t="s">
        <v>3310</v>
      </c>
      <c r="B578" s="2" t="s">
        <v>54</v>
      </c>
      <c r="C578" s="3"/>
      <c r="D578" s="3"/>
      <c r="E578" s="2" t="s">
        <v>54</v>
      </c>
      <c r="F578" s="2" t="s">
        <v>54</v>
      </c>
      <c r="G578" s="2" t="s">
        <v>54</v>
      </c>
      <c r="H578" s="2" t="s">
        <v>54</v>
      </c>
      <c r="I578" s="2"/>
      <c r="J578" s="2"/>
      <c r="K578" s="2"/>
      <c r="L578" s="2"/>
      <c r="M578" s="2"/>
    </row>
    <row r="579" spans="1:17" ht="14.25" customHeight="1" x14ac:dyDescent="0.2">
      <c r="A579" s="62" t="s">
        <v>3315</v>
      </c>
      <c r="B579" s="2" t="s">
        <v>3311</v>
      </c>
      <c r="C579" s="3"/>
      <c r="D579" s="3"/>
      <c r="E579" s="2" t="s">
        <v>3312</v>
      </c>
      <c r="F579" s="2" t="s">
        <v>3313</v>
      </c>
      <c r="G579" s="2" t="s">
        <v>3314</v>
      </c>
      <c r="H579" s="2"/>
      <c r="I579" s="2"/>
      <c r="J579" s="2"/>
      <c r="K579" s="2"/>
      <c r="L579" s="2"/>
      <c r="M579" s="2"/>
    </row>
    <row r="580" spans="1:17" ht="14.25" customHeight="1" x14ac:dyDescent="0.2">
      <c r="A580" s="62" t="s">
        <v>3318</v>
      </c>
      <c r="B580" s="2" t="s">
        <v>54</v>
      </c>
      <c r="C580" s="3"/>
      <c r="D580" s="3"/>
      <c r="E580" s="2" t="s">
        <v>3316</v>
      </c>
      <c r="F580" s="2" t="s">
        <v>54</v>
      </c>
      <c r="G580" s="2" t="s">
        <v>3317</v>
      </c>
      <c r="H580" s="2" t="s">
        <v>54</v>
      </c>
      <c r="I580" s="2"/>
      <c r="J580" s="2"/>
      <c r="K580" s="2"/>
      <c r="L580" s="2"/>
      <c r="M580" s="2"/>
    </row>
    <row r="581" spans="1:17" ht="14.25" customHeight="1" x14ac:dyDescent="0.2">
      <c r="A581" s="62" t="s">
        <v>3324</v>
      </c>
      <c r="B581" s="2" t="s">
        <v>3319</v>
      </c>
      <c r="C581" s="3"/>
      <c r="D581" s="3"/>
      <c r="E581" s="2" t="s">
        <v>3320</v>
      </c>
      <c r="F581" s="2" t="s">
        <v>3321</v>
      </c>
      <c r="G581" s="2" t="s">
        <v>3322</v>
      </c>
      <c r="H581" s="2" t="s">
        <v>3323</v>
      </c>
      <c r="I581" s="2"/>
      <c r="J581" s="2"/>
      <c r="K581" s="2"/>
      <c r="L581" s="2"/>
      <c r="M581" s="2"/>
    </row>
    <row r="582" spans="1:17" ht="14.25" customHeight="1" x14ac:dyDescent="0.2">
      <c r="A582" s="62" t="s">
        <v>3325</v>
      </c>
      <c r="B582" s="2" t="s">
        <v>242</v>
      </c>
      <c r="C582" s="3"/>
      <c r="D582" s="3"/>
      <c r="E582" s="2" t="s">
        <v>54</v>
      </c>
      <c r="F582" s="2" t="s">
        <v>54</v>
      </c>
      <c r="G582" s="2" t="s">
        <v>54</v>
      </c>
      <c r="H582" s="2" t="s">
        <v>54</v>
      </c>
      <c r="I582" s="2"/>
      <c r="J582" s="2"/>
      <c r="K582" s="2"/>
      <c r="L582" s="2"/>
      <c r="M582" s="2"/>
    </row>
    <row r="583" spans="1:17" ht="14.25" customHeight="1" x14ac:dyDescent="0.2">
      <c r="A583" s="62" t="s">
        <v>3330</v>
      </c>
      <c r="B583" s="2" t="s">
        <v>54</v>
      </c>
      <c r="C583" s="3"/>
      <c r="D583" s="3"/>
      <c r="E583" s="2" t="s">
        <v>3326</v>
      </c>
      <c r="F583" s="2" t="s">
        <v>3327</v>
      </c>
      <c r="G583" s="2" t="s">
        <v>3328</v>
      </c>
      <c r="H583" s="2" t="s">
        <v>3329</v>
      </c>
      <c r="I583" s="2"/>
      <c r="J583" s="2"/>
      <c r="K583" s="2"/>
      <c r="L583" s="2"/>
      <c r="M583" s="2"/>
    </row>
    <row r="584" spans="1:17" ht="14.25" customHeight="1" x14ac:dyDescent="0.2">
      <c r="A584" s="62" t="s">
        <v>3336</v>
      </c>
      <c r="B584" s="2" t="s">
        <v>3331</v>
      </c>
      <c r="C584" s="3"/>
      <c r="D584" s="3"/>
      <c r="E584" s="2" t="s">
        <v>3332</v>
      </c>
      <c r="F584" s="2" t="s">
        <v>513</v>
      </c>
      <c r="G584" s="2" t="s">
        <v>3334</v>
      </c>
      <c r="H584" s="2" t="s">
        <v>3335</v>
      </c>
      <c r="I584" s="2"/>
      <c r="J584" s="2"/>
      <c r="K584" s="2"/>
      <c r="L584" s="2"/>
      <c r="M584" s="2"/>
    </row>
    <row r="585" spans="1:17" ht="14.25" customHeight="1" x14ac:dyDescent="0.2">
      <c r="A585" s="62" t="s">
        <v>3342</v>
      </c>
      <c r="B585" s="2" t="s">
        <v>3337</v>
      </c>
      <c r="C585" s="3"/>
      <c r="D585" s="3"/>
      <c r="E585" s="2" t="s">
        <v>3338</v>
      </c>
      <c r="F585" s="2" t="s">
        <v>3339</v>
      </c>
      <c r="G585" s="2" t="s">
        <v>3340</v>
      </c>
      <c r="H585" s="2" t="s">
        <v>3341</v>
      </c>
      <c r="I585" s="2"/>
      <c r="J585" s="2"/>
      <c r="K585" s="2"/>
      <c r="L585" s="2"/>
      <c r="M585" s="2"/>
    </row>
    <row r="586" spans="1:17" ht="14.25" customHeight="1" x14ac:dyDescent="0.2">
      <c r="A586" s="62" t="s">
        <v>3345</v>
      </c>
      <c r="B586" s="2" t="s">
        <v>3343</v>
      </c>
      <c r="C586" s="84" t="s">
        <v>125</v>
      </c>
      <c r="D586" s="84" t="s">
        <v>125</v>
      </c>
      <c r="E586" s="2" t="s">
        <v>3344</v>
      </c>
      <c r="F586" s="2" t="s">
        <v>54</v>
      </c>
      <c r="G586" s="2" t="s">
        <v>54</v>
      </c>
      <c r="H586" s="2" t="s">
        <v>54</v>
      </c>
      <c r="I586" s="2"/>
      <c r="J586" s="2"/>
      <c r="K586" s="2"/>
      <c r="L586" s="2"/>
      <c r="M586" s="2"/>
    </row>
    <row r="587" spans="1:17" ht="14.25" customHeight="1" x14ac:dyDescent="0.2">
      <c r="A587" s="62" t="s">
        <v>3353</v>
      </c>
      <c r="B587" s="2" t="s">
        <v>3346</v>
      </c>
      <c r="C587" s="3"/>
      <c r="D587" s="3"/>
      <c r="E587" s="2" t="s">
        <v>5288</v>
      </c>
      <c r="F587" s="2" t="s">
        <v>5289</v>
      </c>
      <c r="G587" s="2" t="s">
        <v>5290</v>
      </c>
      <c r="H587" s="2" t="s">
        <v>5291</v>
      </c>
      <c r="I587" s="2"/>
      <c r="J587" s="2"/>
      <c r="K587" s="2"/>
      <c r="L587" s="2"/>
      <c r="M587" s="2"/>
      <c r="P587" s="50" t="s">
        <v>3351</v>
      </c>
      <c r="Q587" s="18" t="s">
        <v>3352</v>
      </c>
    </row>
    <row r="588" spans="1:17" ht="14.25" customHeight="1" x14ac:dyDescent="0.2">
      <c r="A588" s="62" t="s">
        <v>3359</v>
      </c>
      <c r="B588" s="2" t="s">
        <v>3354</v>
      </c>
      <c r="C588" s="3"/>
      <c r="D588" s="3"/>
      <c r="E588" s="2" t="s">
        <v>5292</v>
      </c>
      <c r="F588" s="2" t="s">
        <v>5293</v>
      </c>
      <c r="G588" s="2" t="s">
        <v>5294</v>
      </c>
      <c r="H588" s="2" t="s">
        <v>5295</v>
      </c>
      <c r="I588" s="2"/>
      <c r="J588" s="2"/>
      <c r="K588" s="2"/>
      <c r="L588" s="2"/>
      <c r="M588" s="2"/>
    </row>
    <row r="589" spans="1:17" ht="14.25" customHeight="1" x14ac:dyDescent="0.2">
      <c r="A589" s="62" t="s">
        <v>3365</v>
      </c>
      <c r="B589" s="2" t="s">
        <v>3360</v>
      </c>
      <c r="C589" s="3"/>
      <c r="D589" s="3"/>
      <c r="E589" s="2" t="s">
        <v>3361</v>
      </c>
      <c r="F589" s="2" t="s">
        <v>3362</v>
      </c>
      <c r="G589" s="2" t="s">
        <v>3363</v>
      </c>
      <c r="H589" s="2" t="s">
        <v>3364</v>
      </c>
      <c r="I589" s="2"/>
      <c r="J589" s="2"/>
      <c r="K589" s="2"/>
      <c r="L589" s="2"/>
      <c r="M589" s="2"/>
    </row>
    <row r="590" spans="1:17" ht="14.25" customHeight="1" x14ac:dyDescent="0.2">
      <c r="A590" s="62" t="s">
        <v>3366</v>
      </c>
      <c r="B590" s="2" t="s">
        <v>54</v>
      </c>
      <c r="C590" s="3"/>
      <c r="D590" s="3"/>
      <c r="E590" s="2" t="s">
        <v>54</v>
      </c>
      <c r="F590" s="2" t="s">
        <v>54</v>
      </c>
      <c r="G590" s="2" t="s">
        <v>54</v>
      </c>
      <c r="H590" s="2" t="s">
        <v>54</v>
      </c>
      <c r="I590" s="2"/>
      <c r="J590" s="2"/>
      <c r="K590" s="2"/>
      <c r="L590" s="2"/>
      <c r="M590" s="2"/>
    </row>
    <row r="591" spans="1:17" ht="14.25" customHeight="1" x14ac:dyDescent="0.2">
      <c r="A591" s="62" t="s">
        <v>3373</v>
      </c>
      <c r="B591" s="2" t="s">
        <v>3367</v>
      </c>
      <c r="C591" s="3"/>
      <c r="D591" s="3"/>
      <c r="E591" s="2" t="s">
        <v>5296</v>
      </c>
      <c r="F591" s="2" t="s">
        <v>5297</v>
      </c>
      <c r="G591" s="2" t="s">
        <v>5298</v>
      </c>
      <c r="H591" s="2" t="s">
        <v>5299</v>
      </c>
      <c r="I591" s="2"/>
      <c r="J591" s="2"/>
      <c r="K591" s="2"/>
      <c r="L591" s="2"/>
      <c r="M591" s="2"/>
    </row>
    <row r="592" spans="1:17" ht="14.25" customHeight="1" x14ac:dyDescent="0.2">
      <c r="A592" s="62" t="s">
        <v>3379</v>
      </c>
      <c r="B592" s="2" t="s">
        <v>3374</v>
      </c>
      <c r="C592" s="3"/>
      <c r="D592" s="3"/>
      <c r="E592" s="2" t="s">
        <v>3375</v>
      </c>
      <c r="F592" s="2" t="s">
        <v>3376</v>
      </c>
      <c r="G592" s="2" t="s">
        <v>3377</v>
      </c>
      <c r="H592" s="2" t="s">
        <v>3378</v>
      </c>
      <c r="I592" s="2"/>
      <c r="J592" s="2"/>
      <c r="K592" s="2"/>
      <c r="L592" s="2"/>
      <c r="M592" s="2"/>
    </row>
    <row r="593" spans="1:13" ht="14.25" customHeight="1" x14ac:dyDescent="0.2">
      <c r="A593" s="62" t="s">
        <v>3388</v>
      </c>
      <c r="B593" s="2" t="s">
        <v>3380</v>
      </c>
      <c r="C593" s="84" t="s">
        <v>3381</v>
      </c>
      <c r="D593" s="84" t="s">
        <v>3381</v>
      </c>
      <c r="E593" s="2" t="s">
        <v>3382</v>
      </c>
      <c r="F593" s="2" t="s">
        <v>3383</v>
      </c>
      <c r="G593" s="2" t="s">
        <v>3384</v>
      </c>
      <c r="H593" s="2" t="s">
        <v>3386</v>
      </c>
      <c r="I593" s="2"/>
      <c r="J593" s="2"/>
      <c r="K593" s="2"/>
      <c r="L593" s="2"/>
      <c r="M593" s="2"/>
    </row>
    <row r="594" spans="1:13" ht="14.25" customHeight="1" x14ac:dyDescent="0.2">
      <c r="A594" s="62" t="s">
        <v>3391</v>
      </c>
      <c r="B594" s="2" t="s">
        <v>54</v>
      </c>
      <c r="C594" s="3"/>
      <c r="D594" s="3"/>
      <c r="E594" s="2" t="s">
        <v>54</v>
      </c>
      <c r="F594" s="2" t="s">
        <v>54</v>
      </c>
      <c r="G594" s="2" t="s">
        <v>54</v>
      </c>
      <c r="H594" s="2" t="s">
        <v>3389</v>
      </c>
      <c r="I594" s="2"/>
      <c r="J594" s="2"/>
      <c r="K594" s="2"/>
      <c r="L594" s="2"/>
      <c r="M594" s="2"/>
    </row>
    <row r="595" spans="1:13" ht="14.25" customHeight="1" x14ac:dyDescent="0.2">
      <c r="A595" s="62" t="s">
        <v>3396</v>
      </c>
      <c r="B595" s="2" t="s">
        <v>3392</v>
      </c>
      <c r="C595" s="3"/>
      <c r="D595" s="3"/>
      <c r="E595" s="2" t="s">
        <v>513</v>
      </c>
      <c r="F595" s="2" t="s">
        <v>3393</v>
      </c>
      <c r="G595" s="2" t="s">
        <v>3394</v>
      </c>
      <c r="H595" s="2" t="s">
        <v>3395</v>
      </c>
      <c r="I595" s="2"/>
      <c r="J595" s="2"/>
      <c r="K595" s="2"/>
      <c r="L595" s="2"/>
      <c r="M595" s="2"/>
    </row>
    <row r="596" spans="1:13" ht="14.25" customHeight="1" x14ac:dyDescent="0.2">
      <c r="A596" s="62" t="s">
        <v>3401</v>
      </c>
      <c r="B596" s="2" t="s">
        <v>3397</v>
      </c>
      <c r="C596" s="3"/>
      <c r="D596" s="3"/>
      <c r="E596" s="2" t="s">
        <v>3398</v>
      </c>
      <c r="F596" s="2" t="s">
        <v>123</v>
      </c>
      <c r="G596" s="2" t="s">
        <v>3399</v>
      </c>
      <c r="H596" s="2" t="s">
        <v>3400</v>
      </c>
      <c r="I596" s="2"/>
      <c r="J596" s="2"/>
      <c r="K596" s="2"/>
      <c r="L596" s="2"/>
      <c r="M596" s="2"/>
    </row>
    <row r="597" spans="1:13" ht="14.25" customHeight="1" x14ac:dyDescent="0.2">
      <c r="A597" s="62" t="s">
        <v>3402</v>
      </c>
      <c r="B597" s="2"/>
      <c r="C597" s="3"/>
      <c r="D597" s="3"/>
      <c r="E597" s="2"/>
      <c r="F597" s="2"/>
      <c r="G597" s="2"/>
      <c r="H597" s="2"/>
      <c r="I597" s="2"/>
      <c r="J597" s="2"/>
      <c r="K597" s="2"/>
      <c r="L597" s="2"/>
      <c r="M597" s="2"/>
    </row>
    <row r="598" spans="1:13" ht="14.25" customHeight="1" x14ac:dyDescent="0.2">
      <c r="A598" s="62" t="s">
        <v>3403</v>
      </c>
      <c r="B598" s="2" t="s">
        <v>54</v>
      </c>
      <c r="C598" s="3"/>
      <c r="D598" s="3"/>
      <c r="E598" s="2" t="s">
        <v>54</v>
      </c>
      <c r="F598" s="2" t="s">
        <v>54</v>
      </c>
      <c r="G598" s="2" t="s">
        <v>54</v>
      </c>
      <c r="H598" s="2" t="s">
        <v>54</v>
      </c>
      <c r="I598" s="2"/>
      <c r="J598" s="2"/>
      <c r="K598" s="2"/>
      <c r="L598" s="2"/>
      <c r="M598" s="2"/>
    </row>
    <row r="599" spans="1:13" ht="14.25" customHeight="1" x14ac:dyDescent="0.2">
      <c r="A599" s="62" t="s">
        <v>3404</v>
      </c>
      <c r="B599" s="2" t="s">
        <v>284</v>
      </c>
      <c r="C599" s="3"/>
      <c r="D599" s="3"/>
      <c r="E599" s="2" t="s">
        <v>54</v>
      </c>
      <c r="F599" s="2" t="s">
        <v>54</v>
      </c>
      <c r="G599" s="2" t="s">
        <v>54</v>
      </c>
      <c r="H599" s="2" t="s">
        <v>54</v>
      </c>
      <c r="I599" s="2"/>
      <c r="J599" s="2"/>
      <c r="K599" s="2"/>
      <c r="L599" s="2"/>
      <c r="M599" s="2"/>
    </row>
    <row r="600" spans="1:13" ht="14.25" customHeight="1" x14ac:dyDescent="0.2">
      <c r="A600" s="62" t="s">
        <v>3410</v>
      </c>
      <c r="B600" s="2" t="s">
        <v>3405</v>
      </c>
      <c r="C600" s="3"/>
      <c r="D600" s="3"/>
      <c r="E600" s="2" t="s">
        <v>5300</v>
      </c>
      <c r="F600" s="2" t="s">
        <v>5301</v>
      </c>
      <c r="G600" s="2" t="s">
        <v>5302</v>
      </c>
      <c r="H600" s="2" t="s">
        <v>5303</v>
      </c>
      <c r="I600" s="2"/>
      <c r="J600" s="2"/>
      <c r="K600" s="2"/>
      <c r="L600" s="2"/>
      <c r="M600" s="2"/>
    </row>
    <row r="601" spans="1:13" ht="14.25" customHeight="1" x14ac:dyDescent="0.2">
      <c r="A601" s="62" t="s">
        <v>3416</v>
      </c>
      <c r="B601" s="2" t="s">
        <v>54</v>
      </c>
      <c r="C601" s="3"/>
      <c r="D601" s="3"/>
      <c r="E601" s="2" t="s">
        <v>3411</v>
      </c>
      <c r="F601" s="2" t="s">
        <v>3413</v>
      </c>
      <c r="G601" s="2" t="s">
        <v>3414</v>
      </c>
      <c r="H601" s="2" t="s">
        <v>3415</v>
      </c>
      <c r="I601" s="2"/>
      <c r="J601" s="2"/>
      <c r="K601" s="2"/>
      <c r="L601" s="2"/>
      <c r="M601" s="2"/>
    </row>
    <row r="602" spans="1:13" ht="14.25" customHeight="1" x14ac:dyDescent="0.2">
      <c r="A602" s="62" t="s">
        <v>3417</v>
      </c>
      <c r="B602" s="2" t="s">
        <v>54</v>
      </c>
      <c r="C602" s="3"/>
      <c r="D602" s="3"/>
      <c r="E602" s="2" t="s">
        <v>54</v>
      </c>
      <c r="F602" s="2" t="s">
        <v>54</v>
      </c>
      <c r="G602" s="2" t="s">
        <v>54</v>
      </c>
      <c r="H602" s="2" t="s">
        <v>54</v>
      </c>
      <c r="I602" s="2"/>
      <c r="J602" s="2"/>
      <c r="K602" s="2"/>
      <c r="L602" s="2"/>
      <c r="M602" s="2"/>
    </row>
    <row r="603" spans="1:13" ht="14.25" customHeight="1" x14ac:dyDescent="0.2">
      <c r="A603" s="62" t="s">
        <v>3418</v>
      </c>
      <c r="B603" s="2"/>
      <c r="C603" s="3"/>
      <c r="D603" s="3"/>
      <c r="E603" s="2"/>
      <c r="F603" s="2"/>
      <c r="G603" s="2"/>
      <c r="H603" s="2"/>
      <c r="I603" s="2"/>
      <c r="J603" s="2"/>
      <c r="K603" s="2"/>
      <c r="L603" s="2"/>
      <c r="M603" s="2"/>
    </row>
    <row r="604" spans="1:13" ht="14.25" customHeight="1" x14ac:dyDescent="0.2">
      <c r="A604" s="62" t="s">
        <v>3425</v>
      </c>
      <c r="B604" s="2" t="s">
        <v>3419</v>
      </c>
      <c r="C604" s="3"/>
      <c r="D604" s="3"/>
      <c r="E604" s="2" t="s">
        <v>5304</v>
      </c>
      <c r="F604" s="2" t="s">
        <v>3422</v>
      </c>
      <c r="G604" s="2" t="s">
        <v>5305</v>
      </c>
      <c r="H604" s="2" t="s">
        <v>5306</v>
      </c>
      <c r="I604" s="2"/>
      <c r="J604" s="2"/>
      <c r="K604" s="2"/>
      <c r="L604" s="2"/>
      <c r="M604" s="2"/>
    </row>
    <row r="605" spans="1:13" ht="14.25" customHeight="1" x14ac:dyDescent="0.2">
      <c r="A605" s="62" t="s">
        <v>3432</v>
      </c>
      <c r="B605" s="2" t="s">
        <v>2784</v>
      </c>
      <c r="C605" s="3"/>
      <c r="D605" s="3"/>
      <c r="E605" s="2" t="s">
        <v>3426</v>
      </c>
      <c r="F605" s="2" t="s">
        <v>3428</v>
      </c>
      <c r="G605" s="2" t="s">
        <v>3430</v>
      </c>
      <c r="H605" s="2" t="s">
        <v>3431</v>
      </c>
      <c r="I605" s="2"/>
      <c r="J605" s="2"/>
      <c r="K605" s="2"/>
      <c r="L605" s="2"/>
      <c r="M605" s="2"/>
    </row>
    <row r="606" spans="1:13" ht="14.25" customHeight="1" x14ac:dyDescent="0.2">
      <c r="A606" s="62" t="s">
        <v>3437</v>
      </c>
      <c r="B606" s="2" t="s">
        <v>3433</v>
      </c>
      <c r="C606" s="3"/>
      <c r="D606" s="3"/>
      <c r="E606" s="2" t="s">
        <v>3434</v>
      </c>
      <c r="F606" s="2" t="s">
        <v>54</v>
      </c>
      <c r="G606" s="2" t="s">
        <v>3435</v>
      </c>
      <c r="H606" s="2" t="s">
        <v>3436</v>
      </c>
      <c r="I606" s="2"/>
      <c r="J606" s="2"/>
      <c r="K606" s="2"/>
      <c r="L606" s="2"/>
      <c r="M606" s="2"/>
    </row>
    <row r="607" spans="1:13" ht="14.25" customHeight="1" x14ac:dyDescent="0.2">
      <c r="A607" s="62" t="s">
        <v>3441</v>
      </c>
      <c r="B607" s="2" t="s">
        <v>54</v>
      </c>
      <c r="C607" s="3"/>
      <c r="D607" s="3"/>
      <c r="E607" s="2" t="s">
        <v>3438</v>
      </c>
      <c r="F607" s="2" t="s">
        <v>3439</v>
      </c>
      <c r="G607" s="2" t="s">
        <v>3440</v>
      </c>
      <c r="H607" s="2" t="s">
        <v>860</v>
      </c>
      <c r="I607" s="2"/>
      <c r="J607" s="2"/>
      <c r="K607" s="2"/>
      <c r="L607" s="2"/>
      <c r="M607" s="2"/>
    </row>
    <row r="608" spans="1:13" ht="14.25" customHeight="1" x14ac:dyDescent="0.2">
      <c r="A608" s="62" t="s">
        <v>3442</v>
      </c>
      <c r="B608" s="2" t="s">
        <v>54</v>
      </c>
      <c r="C608" s="3"/>
      <c r="D608" s="3"/>
      <c r="E608" s="2" t="s">
        <v>54</v>
      </c>
      <c r="F608" s="2" t="s">
        <v>54</v>
      </c>
      <c r="G608" s="2" t="s">
        <v>54</v>
      </c>
      <c r="H608" s="2" t="s">
        <v>54</v>
      </c>
      <c r="I608" s="2"/>
      <c r="J608" s="2"/>
      <c r="K608" s="2"/>
      <c r="L608" s="2"/>
      <c r="M608" s="2"/>
    </row>
    <row r="609" spans="1:16" ht="14.25" customHeight="1" x14ac:dyDescent="0.2">
      <c r="A609" s="62" t="s">
        <v>3447</v>
      </c>
      <c r="B609" s="2" t="s">
        <v>3443</v>
      </c>
      <c r="C609" s="3"/>
      <c r="D609" s="3"/>
      <c r="E609" s="2" t="s">
        <v>3444</v>
      </c>
      <c r="F609" s="2" t="s">
        <v>3446</v>
      </c>
      <c r="G609" s="2" t="s">
        <v>54</v>
      </c>
      <c r="H609" s="2" t="s">
        <v>54</v>
      </c>
      <c r="I609" s="2"/>
      <c r="J609" s="2"/>
      <c r="K609" s="2"/>
      <c r="L609" s="2"/>
      <c r="M609" s="2"/>
    </row>
    <row r="610" spans="1:16" ht="14.25" customHeight="1" x14ac:dyDescent="0.2">
      <c r="A610" s="62" t="s">
        <v>3449</v>
      </c>
      <c r="B610" s="2" t="s">
        <v>242</v>
      </c>
      <c r="C610" s="3">
        <v>-999</v>
      </c>
      <c r="D610" s="3">
        <v>-999</v>
      </c>
      <c r="E610" s="2" t="s">
        <v>123</v>
      </c>
      <c r="F610" s="2" t="s">
        <v>54</v>
      </c>
      <c r="G610" s="2" t="s">
        <v>2073</v>
      </c>
      <c r="H610" s="2" t="s">
        <v>3448</v>
      </c>
      <c r="I610" s="2"/>
      <c r="J610" s="2"/>
      <c r="K610" s="2"/>
      <c r="L610" s="2"/>
      <c r="M610" s="2"/>
    </row>
    <row r="611" spans="1:16" ht="14.25" customHeight="1" x14ac:dyDescent="0.2">
      <c r="A611" s="62" t="s">
        <v>3458</v>
      </c>
      <c r="B611" s="2" t="s">
        <v>3450</v>
      </c>
      <c r="C611" s="86" t="s">
        <v>3451</v>
      </c>
      <c r="D611" s="86" t="s">
        <v>3452</v>
      </c>
      <c r="E611" s="2" t="s">
        <v>3453</v>
      </c>
      <c r="F611" s="2" t="s">
        <v>3454</v>
      </c>
      <c r="G611" s="2" t="s">
        <v>3456</v>
      </c>
      <c r="H611" s="2" t="s">
        <v>3457</v>
      </c>
      <c r="I611" s="2"/>
      <c r="J611" s="2"/>
      <c r="K611" s="2"/>
      <c r="L611" s="2"/>
      <c r="M611" s="2"/>
    </row>
    <row r="612" spans="1:16" ht="14.25" customHeight="1" x14ac:dyDescent="0.2">
      <c r="A612" s="62" t="s">
        <v>3464</v>
      </c>
      <c r="B612" s="2" t="s">
        <v>3459</v>
      </c>
      <c r="C612" s="3"/>
      <c r="D612" s="3"/>
      <c r="E612" s="2" t="s">
        <v>3460</v>
      </c>
      <c r="F612" s="2" t="s">
        <v>3461</v>
      </c>
      <c r="G612" s="2" t="s">
        <v>3462</v>
      </c>
      <c r="H612" s="2" t="s">
        <v>3463</v>
      </c>
      <c r="I612" s="2"/>
      <c r="J612" s="2"/>
      <c r="K612" s="2"/>
      <c r="L612" s="2"/>
      <c r="M612" s="2"/>
    </row>
    <row r="613" spans="1:16" ht="14.25" customHeight="1" x14ac:dyDescent="0.2">
      <c r="A613" s="62" t="s">
        <v>3465</v>
      </c>
      <c r="B613" s="2"/>
      <c r="C613" s="3"/>
      <c r="D613" s="3"/>
      <c r="E613" s="2"/>
      <c r="F613" s="2"/>
      <c r="G613" s="2"/>
      <c r="H613" s="2"/>
      <c r="I613" s="2"/>
      <c r="J613" s="2"/>
      <c r="K613" s="2"/>
      <c r="L613" s="2"/>
      <c r="M613" s="2"/>
    </row>
    <row r="614" spans="1:16" ht="14.25" customHeight="1" x14ac:dyDescent="0.2">
      <c r="A614" s="62" t="s">
        <v>3472</v>
      </c>
      <c r="B614" s="2" t="s">
        <v>3466</v>
      </c>
      <c r="C614" s="3"/>
      <c r="D614" s="3"/>
      <c r="E614" s="2" t="s">
        <v>3467</v>
      </c>
      <c r="F614" s="2" t="s">
        <v>3469</v>
      </c>
      <c r="G614" s="2" t="s">
        <v>3470</v>
      </c>
      <c r="H614" s="2" t="s">
        <v>3471</v>
      </c>
      <c r="I614" s="2"/>
      <c r="J614" s="2"/>
      <c r="K614" s="2"/>
      <c r="L614" s="2"/>
      <c r="M614" s="2"/>
    </row>
    <row r="615" spans="1:16" ht="14.25" customHeight="1" x14ac:dyDescent="0.2">
      <c r="A615" s="62" t="s">
        <v>3481</v>
      </c>
      <c r="B615" s="2" t="s">
        <v>3473</v>
      </c>
      <c r="C615" s="3"/>
      <c r="D615" s="3"/>
      <c r="E615" s="2" t="s">
        <v>3475</v>
      </c>
      <c r="F615" s="2" t="s">
        <v>3477</v>
      </c>
      <c r="G615" s="2" t="s">
        <v>3479</v>
      </c>
      <c r="H615" s="2" t="s">
        <v>54</v>
      </c>
      <c r="I615" s="2"/>
      <c r="J615" s="2"/>
      <c r="K615" s="2"/>
      <c r="L615" s="2"/>
      <c r="M615" s="2"/>
      <c r="P615" s="18" t="s">
        <v>3480</v>
      </c>
    </row>
    <row r="616" spans="1:16" ht="14.25" customHeight="1" x14ac:dyDescent="0.2">
      <c r="A616" s="62" t="s">
        <v>3482</v>
      </c>
      <c r="B616" s="2" t="s">
        <v>54</v>
      </c>
      <c r="C616" s="3"/>
      <c r="D616" s="3"/>
      <c r="E616" s="2" t="s">
        <v>54</v>
      </c>
      <c r="F616" s="2" t="s">
        <v>54</v>
      </c>
      <c r="G616" s="2" t="s">
        <v>54</v>
      </c>
      <c r="H616" s="2" t="s">
        <v>54</v>
      </c>
      <c r="I616" s="2"/>
      <c r="J616" s="2"/>
      <c r="K616" s="2"/>
      <c r="L616" s="2"/>
      <c r="M616" s="2"/>
    </row>
    <row r="617" spans="1:16" ht="14.25" customHeight="1" x14ac:dyDescent="0.2">
      <c r="A617" s="62" t="s">
        <v>3485</v>
      </c>
      <c r="B617" s="2" t="s">
        <v>3483</v>
      </c>
      <c r="C617" s="3"/>
      <c r="D617" s="3"/>
      <c r="E617" s="2" t="s">
        <v>3484</v>
      </c>
      <c r="F617" s="2" t="s">
        <v>54</v>
      </c>
      <c r="G617" s="2" t="s">
        <v>54</v>
      </c>
      <c r="H617" s="2" t="s">
        <v>54</v>
      </c>
      <c r="I617" s="2"/>
      <c r="J617" s="2"/>
      <c r="K617" s="2"/>
      <c r="L617" s="2"/>
      <c r="M617" s="2"/>
    </row>
    <row r="618" spans="1:16" ht="14.25" customHeight="1" x14ac:dyDescent="0.2">
      <c r="A618" s="62" t="s">
        <v>3486</v>
      </c>
      <c r="B618" s="2" t="s">
        <v>54</v>
      </c>
      <c r="C618" s="3"/>
      <c r="D618" s="3"/>
      <c r="E618" s="2" t="s">
        <v>54</v>
      </c>
      <c r="F618" s="2" t="s">
        <v>54</v>
      </c>
      <c r="G618" s="2" t="s">
        <v>54</v>
      </c>
      <c r="H618" s="2" t="s">
        <v>54</v>
      </c>
      <c r="I618" s="2"/>
      <c r="J618" s="2"/>
      <c r="K618" s="2"/>
      <c r="L618" s="2"/>
      <c r="M618" s="2"/>
    </row>
    <row r="619" spans="1:16" ht="14.25" customHeight="1" x14ac:dyDescent="0.2">
      <c r="A619" s="62" t="s">
        <v>3493</v>
      </c>
      <c r="B619" s="2" t="s">
        <v>3487</v>
      </c>
      <c r="C619" s="3"/>
      <c r="D619" s="3"/>
      <c r="E619" s="2" t="s">
        <v>3488</v>
      </c>
      <c r="F619" s="2" t="s">
        <v>3489</v>
      </c>
      <c r="G619" s="2" t="s">
        <v>3490</v>
      </c>
      <c r="H619" s="2" t="s">
        <v>3492</v>
      </c>
      <c r="I619" s="2"/>
      <c r="J619" s="2"/>
      <c r="K619" s="2"/>
      <c r="L619" s="2"/>
      <c r="M619" s="2"/>
    </row>
    <row r="620" spans="1:16" ht="14.25" customHeight="1" x14ac:dyDescent="0.2">
      <c r="A620" s="62" t="s">
        <v>3499</v>
      </c>
      <c r="B620" s="2" t="s">
        <v>3494</v>
      </c>
      <c r="C620" s="3"/>
      <c r="D620" s="3"/>
      <c r="E620" s="2" t="s">
        <v>3495</v>
      </c>
      <c r="F620" s="2" t="s">
        <v>3496</v>
      </c>
      <c r="G620" s="2" t="s">
        <v>3497</v>
      </c>
      <c r="H620" s="2" t="s">
        <v>3498</v>
      </c>
      <c r="I620" s="2"/>
      <c r="J620" s="2"/>
      <c r="K620" s="2"/>
      <c r="L620" s="2"/>
      <c r="M620" s="2"/>
    </row>
    <row r="621" spans="1:16" ht="14.25" customHeight="1" x14ac:dyDescent="0.2">
      <c r="A621" s="62" t="s">
        <v>3501</v>
      </c>
      <c r="B621" s="2" t="s">
        <v>3500</v>
      </c>
      <c r="C621" s="3"/>
      <c r="D621" s="3"/>
      <c r="E621" s="2" t="s">
        <v>3500</v>
      </c>
      <c r="F621" s="2" t="s">
        <v>3500</v>
      </c>
      <c r="G621" s="2" t="s">
        <v>3500</v>
      </c>
      <c r="H621" s="2" t="s">
        <v>3500</v>
      </c>
      <c r="I621" s="2"/>
      <c r="J621" s="2"/>
      <c r="K621" s="2"/>
      <c r="L621" s="2"/>
      <c r="M621" s="2"/>
    </row>
    <row r="622" spans="1:16" ht="14.25" customHeight="1" x14ac:dyDescent="0.2">
      <c r="A622" s="62" t="s">
        <v>3507</v>
      </c>
      <c r="B622" s="2" t="s">
        <v>54</v>
      </c>
      <c r="C622" s="3"/>
      <c r="D622" s="3"/>
      <c r="E622" s="2" t="s">
        <v>3502</v>
      </c>
      <c r="F622" s="2" t="s">
        <v>3503</v>
      </c>
      <c r="G622" s="2" t="s">
        <v>3504</v>
      </c>
      <c r="H622" s="2" t="s">
        <v>3505</v>
      </c>
      <c r="I622" s="2"/>
      <c r="J622" s="2"/>
      <c r="K622" s="2"/>
      <c r="L622" s="2"/>
      <c r="M622" s="2"/>
    </row>
    <row r="623" spans="1:16" ht="14.25" customHeight="1" x14ac:dyDescent="0.2">
      <c r="A623" s="62" t="s">
        <v>3510</v>
      </c>
      <c r="B623" s="2" t="s">
        <v>3508</v>
      </c>
      <c r="C623" s="3"/>
      <c r="D623" s="3"/>
      <c r="E623" s="2" t="s">
        <v>5307</v>
      </c>
      <c r="F623" s="2" t="s">
        <v>52</v>
      </c>
      <c r="G623" s="2" t="s">
        <v>52</v>
      </c>
      <c r="H623" s="2" t="s">
        <v>52</v>
      </c>
      <c r="I623" s="2"/>
      <c r="J623" s="2"/>
      <c r="K623" s="2"/>
      <c r="L623" s="2"/>
      <c r="M623" s="2"/>
    </row>
    <row r="624" spans="1:16" ht="14.25" customHeight="1" x14ac:dyDescent="0.2">
      <c r="A624" s="62" t="s">
        <v>3516</v>
      </c>
      <c r="B624" s="2" t="s">
        <v>3511</v>
      </c>
      <c r="C624" s="3"/>
      <c r="D624" s="3"/>
      <c r="E624" s="2" t="s">
        <v>3512</v>
      </c>
      <c r="F624" s="2" t="s">
        <v>2270</v>
      </c>
      <c r="G624" s="2" t="s">
        <v>5308</v>
      </c>
      <c r="H624" s="2" t="s">
        <v>5309</v>
      </c>
      <c r="I624" s="2"/>
      <c r="J624" s="2"/>
      <c r="K624" s="2"/>
      <c r="L624" s="2"/>
      <c r="M624" s="2"/>
    </row>
    <row r="625" spans="1:16" ht="14.25" customHeight="1" x14ac:dyDescent="0.2">
      <c r="A625" s="62" t="s">
        <v>3524</v>
      </c>
      <c r="B625" s="2" t="s">
        <v>3517</v>
      </c>
      <c r="C625" s="3"/>
      <c r="D625" s="3"/>
      <c r="E625" s="2" t="s">
        <v>3519</v>
      </c>
      <c r="F625" s="2" t="s">
        <v>3521</v>
      </c>
      <c r="G625" s="2" t="s">
        <v>3522</v>
      </c>
      <c r="H625" s="2" t="s">
        <v>3523</v>
      </c>
      <c r="I625" s="2"/>
      <c r="J625" s="2"/>
      <c r="K625" s="2"/>
      <c r="L625" s="2"/>
      <c r="M625" s="2"/>
    </row>
    <row r="626" spans="1:16" ht="14.25" customHeight="1" x14ac:dyDescent="0.2">
      <c r="A626" s="62" t="s">
        <v>3530</v>
      </c>
      <c r="B626" s="2" t="s">
        <v>3525</v>
      </c>
      <c r="C626" s="3"/>
      <c r="D626" s="3"/>
      <c r="E626" s="2" t="s">
        <v>5310</v>
      </c>
      <c r="F626" s="2" t="s">
        <v>5311</v>
      </c>
      <c r="G626" s="2" t="s">
        <v>5312</v>
      </c>
      <c r="H626" s="2" t="s">
        <v>3529</v>
      </c>
      <c r="I626" s="2"/>
      <c r="J626" s="2"/>
      <c r="K626" s="2"/>
      <c r="L626" s="2"/>
      <c r="M626" s="2"/>
    </row>
    <row r="627" spans="1:16" ht="14.25" customHeight="1" x14ac:dyDescent="0.2">
      <c r="A627" s="62" t="s">
        <v>3535</v>
      </c>
      <c r="B627" s="2" t="s">
        <v>3531</v>
      </c>
      <c r="C627" s="3"/>
      <c r="D627" s="3"/>
      <c r="E627" s="2" t="s">
        <v>1522</v>
      </c>
      <c r="F627" s="2" t="s">
        <v>242</v>
      </c>
      <c r="G627" s="2" t="s">
        <v>3533</v>
      </c>
      <c r="H627" s="2" t="s">
        <v>3534</v>
      </c>
      <c r="I627" s="2"/>
      <c r="J627" s="2"/>
      <c r="K627" s="2"/>
      <c r="L627" s="2"/>
      <c r="M627" s="2"/>
    </row>
    <row r="628" spans="1:16" ht="14.25" customHeight="1" x14ac:dyDescent="0.2">
      <c r="A628" s="62" t="s">
        <v>3542</v>
      </c>
      <c r="B628" s="2" t="s">
        <v>3536</v>
      </c>
      <c r="C628" s="3"/>
      <c r="D628" s="3"/>
      <c r="E628" s="2" t="s">
        <v>3537</v>
      </c>
      <c r="F628" s="2" t="s">
        <v>3538</v>
      </c>
      <c r="G628" s="2" t="s">
        <v>3539</v>
      </c>
      <c r="H628" s="2" t="s">
        <v>3541</v>
      </c>
      <c r="I628" s="2"/>
      <c r="J628" s="2"/>
      <c r="K628" s="2"/>
      <c r="L628" s="2"/>
      <c r="M628" s="2"/>
    </row>
    <row r="629" spans="1:16" ht="14.25" customHeight="1" x14ac:dyDescent="0.2">
      <c r="A629" s="62" t="s">
        <v>3544</v>
      </c>
      <c r="B629" s="2" t="s">
        <v>54</v>
      </c>
      <c r="C629" s="3"/>
      <c r="D629" s="3"/>
      <c r="E629" s="2" t="s">
        <v>54</v>
      </c>
      <c r="F629" s="2" t="s">
        <v>54</v>
      </c>
      <c r="G629" s="2" t="s">
        <v>54</v>
      </c>
      <c r="H629" s="2" t="s">
        <v>54</v>
      </c>
      <c r="I629" s="2"/>
      <c r="J629" s="2"/>
      <c r="K629" s="2"/>
      <c r="L629" s="2"/>
      <c r="M629" s="2"/>
      <c r="P629" s="18" t="s">
        <v>3543</v>
      </c>
    </row>
    <row r="630" spans="1:16" ht="14.25" customHeight="1" x14ac:dyDescent="0.2">
      <c r="A630" s="62" t="s">
        <v>3549</v>
      </c>
      <c r="B630" s="2" t="s">
        <v>3545</v>
      </c>
      <c r="C630" s="3"/>
      <c r="D630" s="3"/>
      <c r="E630" s="2" t="s">
        <v>3546</v>
      </c>
      <c r="F630" s="2" t="s">
        <v>242</v>
      </c>
      <c r="G630" s="2" t="s">
        <v>3547</v>
      </c>
      <c r="H630" s="2" t="s">
        <v>3548</v>
      </c>
      <c r="I630" s="2"/>
      <c r="J630" s="2"/>
      <c r="K630" s="2"/>
      <c r="L630" s="2"/>
      <c r="M630" s="2"/>
    </row>
    <row r="631" spans="1:16" ht="14.25" customHeight="1" x14ac:dyDescent="0.2">
      <c r="A631" s="62" t="s">
        <v>3555</v>
      </c>
      <c r="B631" s="2" t="s">
        <v>3550</v>
      </c>
      <c r="C631" s="3"/>
      <c r="D631" s="3"/>
      <c r="E631" s="2" t="s">
        <v>3551</v>
      </c>
      <c r="F631" s="2" t="s">
        <v>3552</v>
      </c>
      <c r="G631" s="2" t="s">
        <v>3553</v>
      </c>
      <c r="H631" s="2" t="s">
        <v>3554</v>
      </c>
      <c r="I631" s="2"/>
      <c r="J631" s="2"/>
      <c r="K631" s="2"/>
      <c r="L631" s="2"/>
      <c r="M631" s="2"/>
    </row>
    <row r="632" spans="1:16" ht="14.25" customHeight="1" x14ac:dyDescent="0.2">
      <c r="A632" s="62" t="s">
        <v>3556</v>
      </c>
      <c r="B632" s="2" t="s">
        <v>54</v>
      </c>
      <c r="C632" s="3"/>
      <c r="D632" s="3"/>
      <c r="E632" s="2" t="s">
        <v>54</v>
      </c>
      <c r="F632" s="2" t="s">
        <v>54</v>
      </c>
      <c r="G632" s="2" t="s">
        <v>54</v>
      </c>
      <c r="H632" s="2" t="s">
        <v>54</v>
      </c>
      <c r="I632" s="2"/>
      <c r="J632" s="2"/>
      <c r="K632" s="2"/>
      <c r="L632" s="2"/>
      <c r="M632" s="2"/>
    </row>
    <row r="633" spans="1:16" ht="14.25" customHeight="1" x14ac:dyDescent="0.2">
      <c r="A633" s="62" t="s">
        <v>3557</v>
      </c>
      <c r="B633" s="2" t="s">
        <v>54</v>
      </c>
      <c r="C633" s="3"/>
      <c r="D633" s="3"/>
      <c r="E633" s="2" t="s">
        <v>54</v>
      </c>
      <c r="F633" s="2" t="s">
        <v>54</v>
      </c>
      <c r="G633" s="2" t="s">
        <v>54</v>
      </c>
      <c r="H633" s="2" t="s">
        <v>54</v>
      </c>
      <c r="I633" s="2"/>
      <c r="J633" s="2"/>
      <c r="K633" s="2"/>
      <c r="L633" s="2"/>
      <c r="M633" s="2"/>
    </row>
    <row r="634" spans="1:16" ht="14.25" customHeight="1" x14ac:dyDescent="0.2">
      <c r="A634" s="62" t="s">
        <v>3562</v>
      </c>
      <c r="B634" s="2" t="s">
        <v>54</v>
      </c>
      <c r="C634" s="3"/>
      <c r="D634" s="3"/>
      <c r="E634" s="2" t="s">
        <v>3558</v>
      </c>
      <c r="F634" s="2" t="s">
        <v>54</v>
      </c>
      <c r="G634" s="2" t="s">
        <v>3560</v>
      </c>
      <c r="H634" s="2" t="s">
        <v>3561</v>
      </c>
      <c r="I634" s="2"/>
      <c r="J634" s="2"/>
      <c r="K634" s="2"/>
      <c r="L634" s="2"/>
      <c r="M634" s="2"/>
    </row>
    <row r="635" spans="1:16" ht="14.25" customHeight="1" x14ac:dyDescent="0.2">
      <c r="A635" s="62" t="s">
        <v>3563</v>
      </c>
      <c r="B635" s="2" t="s">
        <v>54</v>
      </c>
      <c r="C635" s="3"/>
      <c r="D635" s="3"/>
      <c r="E635" s="2" t="s">
        <v>54</v>
      </c>
      <c r="F635" s="2" t="s">
        <v>54</v>
      </c>
      <c r="G635" s="2" t="s">
        <v>54</v>
      </c>
      <c r="H635" s="2" t="s">
        <v>54</v>
      </c>
      <c r="I635" s="2"/>
      <c r="J635" s="2"/>
      <c r="K635" s="2"/>
      <c r="L635" s="2"/>
      <c r="M635" s="2"/>
    </row>
    <row r="636" spans="1:16" ht="14.25" customHeight="1" x14ac:dyDescent="0.2">
      <c r="A636" s="62" t="s">
        <v>3570</v>
      </c>
      <c r="B636" s="2" t="s">
        <v>3564</v>
      </c>
      <c r="C636" s="3"/>
      <c r="D636" s="3"/>
      <c r="E636" s="2" t="s">
        <v>3565</v>
      </c>
      <c r="F636" s="2" t="s">
        <v>3567</v>
      </c>
      <c r="G636" s="2" t="s">
        <v>3568</v>
      </c>
      <c r="H636" s="2" t="s">
        <v>3569</v>
      </c>
      <c r="I636" s="2"/>
      <c r="J636" s="2"/>
      <c r="K636" s="2"/>
      <c r="L636" s="2"/>
      <c r="M636" s="2"/>
    </row>
    <row r="637" spans="1:16" ht="14.25" customHeight="1" x14ac:dyDescent="0.2">
      <c r="A637" s="62" t="s">
        <v>3571</v>
      </c>
      <c r="B637" s="2" t="s">
        <v>54</v>
      </c>
      <c r="C637" s="3"/>
      <c r="D637" s="3"/>
      <c r="E637" s="2" t="s">
        <v>54</v>
      </c>
      <c r="F637" s="2" t="s">
        <v>54</v>
      </c>
      <c r="G637" s="2" t="s">
        <v>54</v>
      </c>
      <c r="H637" s="2" t="s">
        <v>54</v>
      </c>
      <c r="I637" s="2"/>
      <c r="J637" s="2"/>
      <c r="K637" s="2"/>
      <c r="L637" s="2"/>
      <c r="M637" s="2"/>
    </row>
    <row r="638" spans="1:16" ht="14.25" customHeight="1" x14ac:dyDescent="0.2">
      <c r="A638" s="62" t="s">
        <v>3575</v>
      </c>
      <c r="B638" s="2" t="s">
        <v>3572</v>
      </c>
      <c r="C638" s="3"/>
      <c r="D638" s="3"/>
      <c r="E638" s="2" t="s">
        <v>3573</v>
      </c>
      <c r="F638" s="2" t="s">
        <v>3574</v>
      </c>
      <c r="G638" s="2" t="s">
        <v>1033</v>
      </c>
      <c r="H638" s="2" t="s">
        <v>1122</v>
      </c>
      <c r="I638" s="2"/>
      <c r="J638" s="2"/>
      <c r="K638" s="2"/>
      <c r="L638" s="2"/>
      <c r="M638" s="2"/>
    </row>
    <row r="639" spans="1:16" ht="14.25" customHeight="1" x14ac:dyDescent="0.2">
      <c r="A639" s="62" t="s">
        <v>3576</v>
      </c>
      <c r="B639" s="2" t="s">
        <v>54</v>
      </c>
      <c r="C639" s="3"/>
      <c r="D639" s="3"/>
      <c r="E639" s="2" t="s">
        <v>54</v>
      </c>
      <c r="F639" s="2" t="s">
        <v>54</v>
      </c>
      <c r="G639" s="2" t="s">
        <v>54</v>
      </c>
      <c r="H639" s="2" t="s">
        <v>54</v>
      </c>
      <c r="I639" s="2"/>
      <c r="J639" s="2"/>
      <c r="K639" s="2"/>
      <c r="L639" s="2"/>
      <c r="M639" s="2"/>
    </row>
    <row r="640" spans="1:16" ht="14.25" customHeight="1" x14ac:dyDescent="0.2">
      <c r="A640" s="62" t="s">
        <v>3584</v>
      </c>
      <c r="B640" s="2" t="s">
        <v>3577</v>
      </c>
      <c r="C640" s="3" t="s">
        <v>3578</v>
      </c>
      <c r="D640" s="3" t="s">
        <v>1047</v>
      </c>
      <c r="E640" s="2" t="s">
        <v>5314</v>
      </c>
      <c r="F640" s="2" t="s">
        <v>5315</v>
      </c>
      <c r="G640" s="2" t="s">
        <v>5316</v>
      </c>
      <c r="H640" s="2" t="s">
        <v>5317</v>
      </c>
      <c r="I640" s="2"/>
      <c r="J640" s="2"/>
      <c r="K640" s="2"/>
      <c r="L640" s="2"/>
      <c r="M640" s="2"/>
    </row>
    <row r="641" spans="1:13" ht="14.25" customHeight="1" x14ac:dyDescent="0.2">
      <c r="A641" s="62" t="s">
        <v>3589</v>
      </c>
      <c r="B641" s="2" t="s">
        <v>123</v>
      </c>
      <c r="C641" s="3">
        <v>-999</v>
      </c>
      <c r="D641" s="3">
        <v>-999</v>
      </c>
      <c r="E641" s="2" t="s">
        <v>3585</v>
      </c>
      <c r="F641" s="2" t="s">
        <v>3586</v>
      </c>
      <c r="G641" s="2" t="s">
        <v>3587</v>
      </c>
      <c r="H641" s="2" t="s">
        <v>3588</v>
      </c>
      <c r="I641" s="2"/>
      <c r="J641" s="2"/>
      <c r="K641" s="2"/>
      <c r="L641" s="2"/>
      <c r="M641" s="2"/>
    </row>
    <row r="642" spans="1:13" ht="14.25" customHeight="1" x14ac:dyDescent="0.2">
      <c r="A642" s="62" t="s">
        <v>3590</v>
      </c>
      <c r="B642" s="2" t="s">
        <v>54</v>
      </c>
      <c r="C642" s="3">
        <v>-99</v>
      </c>
      <c r="D642" s="3">
        <v>-99</v>
      </c>
      <c r="E642" s="2" t="s">
        <v>54</v>
      </c>
      <c r="F642" s="2" t="s">
        <v>54</v>
      </c>
      <c r="G642" s="2" t="s">
        <v>54</v>
      </c>
      <c r="H642" s="2" t="s">
        <v>54</v>
      </c>
      <c r="I642" s="2"/>
      <c r="J642" s="2"/>
      <c r="K642" s="2"/>
      <c r="L642" s="2"/>
      <c r="M642" s="2"/>
    </row>
    <row r="643" spans="1:13" ht="14.25" customHeight="1" x14ac:dyDescent="0.2">
      <c r="A643" s="62" t="s">
        <v>3593</v>
      </c>
      <c r="B643" s="2" t="s">
        <v>3591</v>
      </c>
      <c r="C643" s="3"/>
      <c r="D643" s="3"/>
      <c r="E643" s="2" t="s">
        <v>54</v>
      </c>
      <c r="F643" s="2" t="s">
        <v>1711</v>
      </c>
      <c r="G643" s="2" t="s">
        <v>3592</v>
      </c>
      <c r="H643" s="2" t="s">
        <v>54</v>
      </c>
      <c r="I643" s="2"/>
      <c r="J643" s="2"/>
      <c r="K643" s="2"/>
      <c r="L643" s="2"/>
      <c r="M643" s="2"/>
    </row>
    <row r="644" spans="1:13" ht="14.25" customHeight="1" x14ac:dyDescent="0.2">
      <c r="A644" s="62" t="s">
        <v>3596</v>
      </c>
      <c r="B644" s="2" t="s">
        <v>3594</v>
      </c>
      <c r="C644" s="3"/>
      <c r="D644" s="3"/>
      <c r="E644" s="2" t="s">
        <v>3595</v>
      </c>
      <c r="F644" s="2" t="s">
        <v>54</v>
      </c>
      <c r="G644" s="2" t="s">
        <v>54</v>
      </c>
      <c r="H644" s="2" t="s">
        <v>54</v>
      </c>
      <c r="I644" s="2"/>
      <c r="J644" s="2"/>
      <c r="K644" s="2"/>
      <c r="L644" s="2"/>
      <c r="M644" s="2"/>
    </row>
    <row r="645" spans="1:13" ht="14.25" customHeight="1" x14ac:dyDescent="0.2">
      <c r="A645" s="62" t="s">
        <v>3602</v>
      </c>
      <c r="B645" s="2" t="s">
        <v>3597</v>
      </c>
      <c r="C645" s="86" t="s">
        <v>101</v>
      </c>
      <c r="D645" s="86">
        <v>6</v>
      </c>
      <c r="E645" s="2" t="s">
        <v>5319</v>
      </c>
      <c r="F645" s="2" t="s">
        <v>5320</v>
      </c>
      <c r="G645" s="2" t="s">
        <v>5321</v>
      </c>
      <c r="H645" s="2" t="s">
        <v>5322</v>
      </c>
      <c r="I645" s="2"/>
      <c r="J645" s="2"/>
      <c r="K645" s="2"/>
      <c r="L645" s="2"/>
      <c r="M645" s="2"/>
    </row>
    <row r="646" spans="1:13" ht="14.25" customHeight="1" x14ac:dyDescent="0.2">
      <c r="A646" s="62" t="s">
        <v>3603</v>
      </c>
      <c r="B646" s="2" t="s">
        <v>54</v>
      </c>
      <c r="C646" s="3"/>
      <c r="D646" s="3"/>
      <c r="E646" s="2" t="s">
        <v>54</v>
      </c>
      <c r="F646" s="2" t="s">
        <v>54</v>
      </c>
      <c r="G646" s="2" t="s">
        <v>54</v>
      </c>
      <c r="H646" s="2" t="s">
        <v>54</v>
      </c>
      <c r="I646" s="2"/>
      <c r="J646" s="2"/>
      <c r="K646" s="2"/>
      <c r="L646" s="2"/>
      <c r="M646" s="2"/>
    </row>
    <row r="647" spans="1:13" ht="14.25" customHeight="1" x14ac:dyDescent="0.2">
      <c r="A647" s="62" t="s">
        <v>3604</v>
      </c>
      <c r="B647" s="2" t="s">
        <v>3511</v>
      </c>
      <c r="C647" s="3"/>
      <c r="D647" s="3"/>
      <c r="E647" s="2" t="s">
        <v>2695</v>
      </c>
      <c r="F647" s="2" t="s">
        <v>2271</v>
      </c>
      <c r="G647" s="2" t="s">
        <v>54</v>
      </c>
      <c r="H647" s="2" t="s">
        <v>54</v>
      </c>
      <c r="I647" s="2"/>
      <c r="J647" s="2"/>
      <c r="K647" s="2"/>
      <c r="L647" s="2"/>
      <c r="M647" s="2"/>
    </row>
    <row r="648" spans="1:13" ht="14.25" customHeight="1" x14ac:dyDescent="0.2">
      <c r="A648" s="62" t="s">
        <v>3611</v>
      </c>
      <c r="B648" s="2" t="s">
        <v>3605</v>
      </c>
      <c r="C648" s="3"/>
      <c r="D648" s="3"/>
      <c r="E648" s="2" t="s">
        <v>3606</v>
      </c>
      <c r="F648" s="2" t="s">
        <v>3607</v>
      </c>
      <c r="G648" s="2" t="s">
        <v>3608</v>
      </c>
      <c r="H648" s="2" t="s">
        <v>3609</v>
      </c>
      <c r="I648" s="2"/>
      <c r="J648" s="2"/>
      <c r="K648" s="2"/>
      <c r="L648" s="2"/>
      <c r="M648" s="2"/>
    </row>
    <row r="649" spans="1:13" ht="14.25" customHeight="1" x14ac:dyDescent="0.2">
      <c r="A649" s="62" t="s">
        <v>3614</v>
      </c>
      <c r="B649" s="2" t="s">
        <v>54</v>
      </c>
      <c r="C649" s="84">
        <v>-99</v>
      </c>
      <c r="D649" s="3"/>
      <c r="E649" s="2" t="s">
        <v>54</v>
      </c>
      <c r="F649" s="2" t="s">
        <v>3612</v>
      </c>
      <c r="G649" s="2" t="s">
        <v>54</v>
      </c>
      <c r="H649" s="2" t="s">
        <v>54</v>
      </c>
      <c r="I649" s="2"/>
      <c r="J649" s="2"/>
      <c r="K649" s="2"/>
      <c r="L649" s="2"/>
      <c r="M649" s="2"/>
    </row>
    <row r="650" spans="1:13" ht="14.25" customHeight="1" x14ac:dyDescent="0.2">
      <c r="A650" s="62" t="s">
        <v>3622</v>
      </c>
      <c r="B650" s="2" t="s">
        <v>3615</v>
      </c>
      <c r="C650" s="3"/>
      <c r="D650" s="3"/>
      <c r="E650" s="2" t="s">
        <v>3617</v>
      </c>
      <c r="F650" s="2" t="s">
        <v>54</v>
      </c>
      <c r="G650" s="2" t="s">
        <v>3619</v>
      </c>
      <c r="H650" s="2" t="s">
        <v>3620</v>
      </c>
      <c r="I650" s="2"/>
      <c r="J650" s="2"/>
      <c r="K650" s="2"/>
      <c r="L650" s="2"/>
      <c r="M650" s="2"/>
    </row>
    <row r="651" spans="1:13" ht="14.25" customHeight="1" x14ac:dyDescent="0.2">
      <c r="A651" s="62" t="s">
        <v>3623</v>
      </c>
      <c r="B651" s="2" t="s">
        <v>54</v>
      </c>
      <c r="C651" s="3"/>
      <c r="D651" s="3"/>
      <c r="E651" s="2" t="s">
        <v>54</v>
      </c>
      <c r="F651" s="2" t="s">
        <v>54</v>
      </c>
      <c r="G651" s="2" t="s">
        <v>54</v>
      </c>
      <c r="H651" s="2" t="s">
        <v>54</v>
      </c>
      <c r="I651" s="2"/>
      <c r="J651" s="2"/>
      <c r="K651" s="2"/>
      <c r="L651" s="2"/>
      <c r="M651" s="2"/>
    </row>
    <row r="652" spans="1:13" ht="14.25" customHeight="1" x14ac:dyDescent="0.2">
      <c r="A652" s="62" t="s">
        <v>3633</v>
      </c>
      <c r="B652" s="2" t="s">
        <v>3624</v>
      </c>
      <c r="C652" s="3"/>
      <c r="D652" s="3"/>
      <c r="E652" s="2" t="s">
        <v>3625</v>
      </c>
      <c r="F652" s="2" t="s">
        <v>3627</v>
      </c>
      <c r="G652" s="2" t="s">
        <v>3629</v>
      </c>
      <c r="H652" s="2" t="s">
        <v>3631</v>
      </c>
      <c r="I652" s="2"/>
      <c r="J652" s="2"/>
      <c r="K652" s="2"/>
      <c r="L652" s="2"/>
      <c r="M652" s="2"/>
    </row>
    <row r="653" spans="1:13" ht="14.25" customHeight="1" x14ac:dyDescent="0.2">
      <c r="A653" s="62" t="s">
        <v>3634</v>
      </c>
      <c r="B653" s="2" t="s">
        <v>54</v>
      </c>
      <c r="C653" s="84">
        <v>-99</v>
      </c>
      <c r="D653" s="84"/>
      <c r="E653" s="2" t="s">
        <v>54</v>
      </c>
      <c r="F653" s="2" t="s">
        <v>54</v>
      </c>
      <c r="G653" s="2" t="s">
        <v>54</v>
      </c>
      <c r="H653" s="2" t="s">
        <v>54</v>
      </c>
      <c r="I653" s="2"/>
      <c r="J653" s="2"/>
      <c r="K653" s="2"/>
      <c r="L653" s="2"/>
      <c r="M653" s="2"/>
    </row>
    <row r="654" spans="1:13" ht="14.25" customHeight="1" x14ac:dyDescent="0.2">
      <c r="A654" s="62" t="s">
        <v>3642</v>
      </c>
      <c r="B654" s="2" t="s">
        <v>3635</v>
      </c>
      <c r="C654" s="3"/>
      <c r="D654" s="3">
        <v>-999</v>
      </c>
      <c r="E654" s="2" t="s">
        <v>3636</v>
      </c>
      <c r="F654" s="2" t="s">
        <v>3638</v>
      </c>
      <c r="G654" s="2" t="s">
        <v>3639</v>
      </c>
      <c r="H654" s="2" t="s">
        <v>3640</v>
      </c>
      <c r="I654" s="2"/>
      <c r="J654" s="2"/>
      <c r="K654" s="2"/>
      <c r="L654" s="2"/>
      <c r="M654" s="2"/>
    </row>
    <row r="655" spans="1:13" ht="14.25" customHeight="1" x14ac:dyDescent="0.2">
      <c r="A655" s="62" t="s">
        <v>3646</v>
      </c>
      <c r="B655" s="2" t="s">
        <v>3643</v>
      </c>
      <c r="C655" s="3"/>
      <c r="D655" s="3"/>
      <c r="E655" s="2" t="s">
        <v>54</v>
      </c>
      <c r="F655" s="2" t="s">
        <v>54</v>
      </c>
      <c r="G655" s="2" t="s">
        <v>3644</v>
      </c>
      <c r="H655" s="2" t="s">
        <v>3645</v>
      </c>
      <c r="I655" s="2"/>
      <c r="J655" s="2"/>
      <c r="K655" s="2"/>
      <c r="L655" s="2"/>
      <c r="M655" s="2"/>
    </row>
    <row r="656" spans="1:13" ht="14.25" customHeight="1" x14ac:dyDescent="0.2">
      <c r="A656" s="62" t="s">
        <v>3651</v>
      </c>
      <c r="B656" s="2" t="s">
        <v>1943</v>
      </c>
      <c r="C656" s="3"/>
      <c r="D656" s="3"/>
      <c r="E656" s="2" t="s">
        <v>3647</v>
      </c>
      <c r="F656" s="2" t="s">
        <v>3648</v>
      </c>
      <c r="G656" s="2" t="s">
        <v>3649</v>
      </c>
      <c r="H656" s="2" t="s">
        <v>3650</v>
      </c>
      <c r="I656" s="2"/>
      <c r="J656" s="2"/>
      <c r="K656" s="2"/>
      <c r="L656" s="2"/>
      <c r="M656" s="2"/>
    </row>
    <row r="657" spans="1:17" ht="14.25" customHeight="1" x14ac:dyDescent="0.2">
      <c r="A657" s="62" t="s">
        <v>3652</v>
      </c>
      <c r="B657" s="2" t="s">
        <v>54</v>
      </c>
      <c r="C657" s="3"/>
      <c r="D657" s="3"/>
      <c r="E657" s="2" t="s">
        <v>54</v>
      </c>
      <c r="F657" s="2" t="s">
        <v>54</v>
      </c>
      <c r="G657" s="2" t="s">
        <v>54</v>
      </c>
      <c r="H657" s="2" t="s">
        <v>54</v>
      </c>
      <c r="I657" s="2"/>
      <c r="J657" s="2"/>
      <c r="K657" s="2"/>
      <c r="L657" s="2"/>
      <c r="M657" s="2"/>
    </row>
    <row r="658" spans="1:17" ht="14.25" customHeight="1" x14ac:dyDescent="0.2">
      <c r="A658" s="62" t="s">
        <v>3661</v>
      </c>
      <c r="B658" s="2" t="s">
        <v>3653</v>
      </c>
      <c r="C658" s="3"/>
      <c r="D658" s="3"/>
      <c r="E658" s="2" t="s">
        <v>3655</v>
      </c>
      <c r="F658" s="2" t="s">
        <v>3657</v>
      </c>
      <c r="G658" s="2" t="s">
        <v>3658</v>
      </c>
      <c r="H658" s="2" t="s">
        <v>3660</v>
      </c>
      <c r="I658" s="2"/>
      <c r="J658" s="2"/>
      <c r="K658" s="2"/>
      <c r="L658" s="2"/>
      <c r="M658" s="2"/>
    </row>
    <row r="659" spans="1:17" ht="14.25" customHeight="1" x14ac:dyDescent="0.2">
      <c r="A659" s="62" t="s">
        <v>3662</v>
      </c>
      <c r="B659" s="2" t="s">
        <v>54</v>
      </c>
      <c r="C659" s="84">
        <v>-99</v>
      </c>
      <c r="D659" s="3"/>
      <c r="E659" s="2" t="s">
        <v>54</v>
      </c>
      <c r="F659" s="2" t="s">
        <v>54</v>
      </c>
      <c r="G659" s="2" t="s">
        <v>54</v>
      </c>
      <c r="H659" s="2" t="s">
        <v>54</v>
      </c>
      <c r="I659" s="2"/>
      <c r="J659" s="2"/>
      <c r="K659" s="2"/>
      <c r="L659" s="2"/>
      <c r="M659" s="2"/>
    </row>
    <row r="660" spans="1:17" ht="14.25" customHeight="1" x14ac:dyDescent="0.2">
      <c r="A660" s="62" t="s">
        <v>3666</v>
      </c>
      <c r="B660" s="2" t="s">
        <v>3663</v>
      </c>
      <c r="C660" s="3"/>
      <c r="D660" s="3"/>
      <c r="E660" s="2" t="s">
        <v>3664</v>
      </c>
      <c r="F660" s="2" t="s">
        <v>54</v>
      </c>
      <c r="G660" s="2" t="s">
        <v>3665</v>
      </c>
      <c r="H660" s="2" t="s">
        <v>54</v>
      </c>
      <c r="I660" s="2"/>
      <c r="J660" s="2"/>
      <c r="K660" s="2"/>
      <c r="L660" s="2"/>
      <c r="M660" s="2"/>
    </row>
    <row r="661" spans="1:17" ht="14.25" customHeight="1" x14ac:dyDescent="0.2">
      <c r="A661" s="62" t="s">
        <v>3667</v>
      </c>
      <c r="B661" s="2" t="s">
        <v>54</v>
      </c>
      <c r="C661" s="3"/>
      <c r="D661" s="3"/>
      <c r="E661" s="2" t="s">
        <v>54</v>
      </c>
      <c r="F661" s="2" t="s">
        <v>54</v>
      </c>
      <c r="G661" s="2" t="s">
        <v>54</v>
      </c>
      <c r="H661" s="2" t="s">
        <v>54</v>
      </c>
      <c r="I661" s="2"/>
      <c r="J661" s="2"/>
      <c r="K661" s="2"/>
      <c r="L661" s="2"/>
      <c r="M661" s="2"/>
    </row>
    <row r="662" spans="1:17" ht="14.25" customHeight="1" x14ac:dyDescent="0.2">
      <c r="A662" s="62" t="s">
        <v>3675</v>
      </c>
      <c r="B662" s="2" t="s">
        <v>3668</v>
      </c>
      <c r="C662" s="3"/>
      <c r="D662" s="3"/>
      <c r="E662" s="2" t="s">
        <v>5323</v>
      </c>
      <c r="F662" s="2" t="s">
        <v>5324</v>
      </c>
      <c r="G662" s="2" t="s">
        <v>5325</v>
      </c>
      <c r="H662" s="2" t="s">
        <v>5326</v>
      </c>
      <c r="I662" s="2"/>
      <c r="J662" s="2"/>
      <c r="K662" s="2"/>
      <c r="L662" s="2"/>
      <c r="M662" s="2"/>
    </row>
    <row r="663" spans="1:17" ht="14.25" customHeight="1" x14ac:dyDescent="0.2">
      <c r="A663" s="62" t="s">
        <v>3678</v>
      </c>
      <c r="B663" s="2" t="s">
        <v>54</v>
      </c>
      <c r="C663" s="3"/>
      <c r="D663" s="3"/>
      <c r="E663" s="2" t="s">
        <v>54</v>
      </c>
      <c r="F663" s="2" t="s">
        <v>54</v>
      </c>
      <c r="G663" s="2" t="s">
        <v>54</v>
      </c>
      <c r="H663" s="2" t="s">
        <v>54</v>
      </c>
      <c r="I663" s="2"/>
      <c r="J663" s="2"/>
      <c r="K663" s="2"/>
      <c r="L663" s="2"/>
      <c r="M663" s="2"/>
      <c r="P663" s="18" t="s">
        <v>3676</v>
      </c>
      <c r="Q663" s="18" t="s">
        <v>3677</v>
      </c>
    </row>
    <row r="664" spans="1:17" ht="14.25" customHeight="1" x14ac:dyDescent="0.2">
      <c r="A664" s="62" t="s">
        <v>3683</v>
      </c>
      <c r="B664" s="2" t="s">
        <v>54</v>
      </c>
      <c r="C664" s="3"/>
      <c r="D664" s="3"/>
      <c r="E664" s="2" t="s">
        <v>54</v>
      </c>
      <c r="F664" s="2" t="s">
        <v>54</v>
      </c>
      <c r="G664" s="2" t="s">
        <v>54</v>
      </c>
      <c r="H664" s="2" t="s">
        <v>54</v>
      </c>
      <c r="I664" s="2"/>
      <c r="J664" s="2"/>
      <c r="K664" s="2"/>
      <c r="L664" s="2"/>
      <c r="M664" s="2"/>
      <c r="N664" s="44" t="s">
        <v>3679</v>
      </c>
      <c r="O664" s="18" t="s">
        <v>3680</v>
      </c>
      <c r="P664" s="46" t="s">
        <v>3681</v>
      </c>
      <c r="Q664" s="18" t="s">
        <v>3682</v>
      </c>
    </row>
    <row r="665" spans="1:17" ht="14.25" customHeight="1" x14ac:dyDescent="0.2">
      <c r="A665" s="62" t="s">
        <v>3691</v>
      </c>
      <c r="B665" s="2" t="s">
        <v>3684</v>
      </c>
      <c r="C665" s="3"/>
      <c r="D665" s="3"/>
      <c r="E665" s="2" t="s">
        <v>5327</v>
      </c>
      <c r="F665" s="2" t="s">
        <v>5328</v>
      </c>
      <c r="G665" s="2" t="s">
        <v>5329</v>
      </c>
      <c r="H665" s="2" t="s">
        <v>5330</v>
      </c>
      <c r="I665" s="2"/>
      <c r="J665" s="2"/>
      <c r="K665" s="2"/>
      <c r="L665" s="2"/>
      <c r="M665" s="2"/>
    </row>
    <row r="666" spans="1:17" ht="14.25" customHeight="1" x14ac:dyDescent="0.2">
      <c r="A666" s="62" t="s">
        <v>3696</v>
      </c>
      <c r="B666" s="2" t="s">
        <v>3692</v>
      </c>
      <c r="C666" s="3">
        <v>2</v>
      </c>
      <c r="D666" s="3">
        <v>2</v>
      </c>
      <c r="E666" s="2" t="s">
        <v>3693</v>
      </c>
      <c r="F666" s="2" t="s">
        <v>3694</v>
      </c>
      <c r="G666" s="2" t="s">
        <v>3695</v>
      </c>
      <c r="H666" s="2" t="s">
        <v>71</v>
      </c>
      <c r="I666" s="2"/>
      <c r="J666" s="2"/>
      <c r="K666" s="2"/>
      <c r="L666" s="2"/>
      <c r="M666" s="2"/>
    </row>
    <row r="667" spans="1:17" ht="14.25" customHeight="1" x14ac:dyDescent="0.2">
      <c r="A667" s="62" t="s">
        <v>3703</v>
      </c>
      <c r="B667" s="2" t="s">
        <v>3697</v>
      </c>
      <c r="C667" s="3"/>
      <c r="D667" s="3"/>
      <c r="E667" s="2" t="s">
        <v>3698</v>
      </c>
      <c r="F667" s="2" t="s">
        <v>3699</v>
      </c>
      <c r="G667" s="2" t="s">
        <v>3701</v>
      </c>
      <c r="H667" s="2" t="s">
        <v>3702</v>
      </c>
      <c r="I667" s="2"/>
      <c r="J667" s="2"/>
      <c r="K667" s="2"/>
      <c r="L667" s="2"/>
      <c r="M667" s="2"/>
    </row>
    <row r="668" spans="1:17" ht="14.25" customHeight="1" x14ac:dyDescent="0.2">
      <c r="A668" s="62" t="s">
        <v>3709</v>
      </c>
      <c r="B668" s="2" t="s">
        <v>3704</v>
      </c>
      <c r="C668" s="3"/>
      <c r="D668" s="3"/>
      <c r="E668" s="2" t="s">
        <v>5331</v>
      </c>
      <c r="F668" s="2" t="s">
        <v>5332</v>
      </c>
      <c r="G668" s="2" t="s">
        <v>5333</v>
      </c>
      <c r="H668" s="2" t="s">
        <v>3708</v>
      </c>
      <c r="I668" s="2"/>
      <c r="J668" s="2"/>
      <c r="K668" s="2"/>
      <c r="L668" s="2"/>
      <c r="M668" s="2"/>
    </row>
    <row r="669" spans="1:17" ht="14.25" customHeight="1" x14ac:dyDescent="0.2">
      <c r="A669" s="62" t="s">
        <v>3713</v>
      </c>
      <c r="B669" s="2" t="s">
        <v>2155</v>
      </c>
      <c r="C669" s="3"/>
      <c r="D669" s="3"/>
      <c r="E669" s="2" t="s">
        <v>3710</v>
      </c>
      <c r="F669" s="2" t="s">
        <v>3711</v>
      </c>
      <c r="G669" s="2" t="s">
        <v>3712</v>
      </c>
      <c r="H669" s="2" t="s">
        <v>54</v>
      </c>
      <c r="I669" s="2"/>
      <c r="J669" s="2"/>
      <c r="K669" s="2"/>
      <c r="L669" s="2"/>
      <c r="M669" s="2"/>
    </row>
    <row r="670" spans="1:17" ht="14.25" customHeight="1" x14ac:dyDescent="0.2">
      <c r="A670" s="62" t="s">
        <v>3719</v>
      </c>
      <c r="B670" s="2" t="s">
        <v>3714</v>
      </c>
      <c r="C670" s="3"/>
      <c r="D670" s="3"/>
      <c r="E670" s="2" t="s">
        <v>3716</v>
      </c>
      <c r="F670" s="2" t="s">
        <v>3717</v>
      </c>
      <c r="G670" s="2" t="s">
        <v>54</v>
      </c>
      <c r="H670" s="2" t="s">
        <v>3718</v>
      </c>
      <c r="I670" s="2"/>
      <c r="J670" s="2"/>
      <c r="K670" s="2"/>
      <c r="L670" s="2"/>
      <c r="M670" s="2"/>
    </row>
    <row r="671" spans="1:17" ht="14.25" customHeight="1" x14ac:dyDescent="0.2">
      <c r="A671" s="62" t="s">
        <v>3725</v>
      </c>
      <c r="B671" s="2" t="s">
        <v>3720</v>
      </c>
      <c r="C671" s="3"/>
      <c r="D671" s="3"/>
      <c r="E671" s="2" t="s">
        <v>3721</v>
      </c>
      <c r="F671" s="2" t="s">
        <v>3722</v>
      </c>
      <c r="G671" s="2" t="s">
        <v>3723</v>
      </c>
      <c r="H671" s="2" t="s">
        <v>3724</v>
      </c>
      <c r="I671" s="2"/>
      <c r="J671" s="2"/>
      <c r="K671" s="2"/>
      <c r="L671" s="2"/>
      <c r="M671" s="2"/>
    </row>
    <row r="672" spans="1:17" ht="14.25" customHeight="1" x14ac:dyDescent="0.2">
      <c r="A672" s="62" t="s">
        <v>3732</v>
      </c>
      <c r="B672" s="2" t="s">
        <v>3726</v>
      </c>
      <c r="C672" s="3"/>
      <c r="D672" s="3"/>
      <c r="E672" s="2" t="s">
        <v>3727</v>
      </c>
      <c r="F672" s="2" t="s">
        <v>3729</v>
      </c>
      <c r="G672" s="2" t="s">
        <v>3730</v>
      </c>
      <c r="H672" s="2" t="s">
        <v>3731</v>
      </c>
      <c r="I672" s="2"/>
      <c r="J672" s="2"/>
      <c r="K672" s="2"/>
      <c r="L672" s="2"/>
      <c r="M672" s="2"/>
    </row>
    <row r="673" spans="1:13" ht="14.25" customHeight="1" x14ac:dyDescent="0.2">
      <c r="A673" s="62" t="s">
        <v>3738</v>
      </c>
      <c r="B673" s="2" t="s">
        <v>3733</v>
      </c>
      <c r="C673" s="3"/>
      <c r="D673" s="3"/>
      <c r="E673" s="2" t="s">
        <v>3734</v>
      </c>
      <c r="F673" s="2" t="s">
        <v>3735</v>
      </c>
      <c r="G673" s="2" t="s">
        <v>3736</v>
      </c>
      <c r="H673" s="2" t="s">
        <v>3737</v>
      </c>
      <c r="I673" s="2"/>
      <c r="J673" s="2"/>
      <c r="K673" s="2"/>
      <c r="L673" s="2"/>
      <c r="M673" s="2"/>
    </row>
    <row r="674" spans="1:13" ht="14.25" customHeight="1" x14ac:dyDescent="0.2">
      <c r="A674" s="62" t="s">
        <v>3746</v>
      </c>
      <c r="B674" s="2" t="s">
        <v>3739</v>
      </c>
      <c r="C674" s="84" t="s">
        <v>101</v>
      </c>
      <c r="D674" s="84" t="s">
        <v>101</v>
      </c>
      <c r="E674" s="2" t="s">
        <v>3740</v>
      </c>
      <c r="F674" s="2" t="s">
        <v>3742</v>
      </c>
      <c r="G674" s="2" t="s">
        <v>3744</v>
      </c>
      <c r="H674" s="2" t="s">
        <v>3745</v>
      </c>
      <c r="I674" s="2"/>
      <c r="J674" s="2"/>
      <c r="K674" s="2"/>
      <c r="L674" s="2"/>
      <c r="M674" s="2"/>
    </row>
    <row r="675" spans="1:13" ht="14.25" customHeight="1" x14ac:dyDescent="0.2">
      <c r="A675" s="62" t="s">
        <v>3747</v>
      </c>
      <c r="B675" s="2" t="s">
        <v>54</v>
      </c>
      <c r="C675" s="3"/>
      <c r="D675" s="3"/>
      <c r="E675" s="2" t="s">
        <v>54</v>
      </c>
      <c r="F675" s="2" t="s">
        <v>54</v>
      </c>
      <c r="G675" s="2" t="s">
        <v>54</v>
      </c>
      <c r="H675" s="2" t="s">
        <v>54</v>
      </c>
      <c r="I675" s="2"/>
      <c r="J675" s="2"/>
      <c r="K675" s="2"/>
      <c r="L675" s="2"/>
      <c r="M675" s="2"/>
    </row>
    <row r="676" spans="1:13" ht="14.25" customHeight="1" x14ac:dyDescent="0.2">
      <c r="A676" s="62" t="s">
        <v>3753</v>
      </c>
      <c r="B676" s="2" t="s">
        <v>3748</v>
      </c>
      <c r="C676" s="3"/>
      <c r="D676" s="3"/>
      <c r="E676" s="2" t="s">
        <v>3749</v>
      </c>
      <c r="F676" s="2" t="s">
        <v>54</v>
      </c>
      <c r="G676" s="2" t="s">
        <v>3751</v>
      </c>
      <c r="H676" s="2" t="s">
        <v>3752</v>
      </c>
      <c r="I676" s="2"/>
      <c r="J676" s="2"/>
      <c r="K676" s="2"/>
      <c r="L676" s="2"/>
      <c r="M676" s="2"/>
    </row>
    <row r="677" spans="1:13" ht="14.25" customHeight="1" x14ac:dyDescent="0.2">
      <c r="A677" s="62" t="s">
        <v>3761</v>
      </c>
      <c r="B677" s="2" t="s">
        <v>3754</v>
      </c>
      <c r="C677" s="3"/>
      <c r="D677" s="3"/>
      <c r="E677" s="2" t="s">
        <v>5334</v>
      </c>
      <c r="F677" s="2" t="s">
        <v>3758</v>
      </c>
      <c r="G677" s="2" t="s">
        <v>5335</v>
      </c>
      <c r="H677" s="2" t="s">
        <v>5336</v>
      </c>
      <c r="I677" s="2"/>
      <c r="J677" s="2"/>
      <c r="K677" s="2"/>
      <c r="L677" s="2"/>
      <c r="M677" s="2"/>
    </row>
    <row r="678" spans="1:13" ht="14.25" customHeight="1" x14ac:dyDescent="0.2">
      <c r="A678" s="62" t="s">
        <v>3766</v>
      </c>
      <c r="B678" s="2" t="s">
        <v>3762</v>
      </c>
      <c r="C678" s="84">
        <v>10</v>
      </c>
      <c r="D678" s="84">
        <v>6</v>
      </c>
      <c r="E678" s="2" t="s">
        <v>3763</v>
      </c>
      <c r="F678" s="2" t="s">
        <v>5337</v>
      </c>
      <c r="G678" s="2" t="s">
        <v>2327</v>
      </c>
      <c r="H678" s="2" t="s">
        <v>3765</v>
      </c>
      <c r="I678" s="2"/>
      <c r="J678" s="2"/>
      <c r="K678" s="2"/>
      <c r="L678" s="2"/>
      <c r="M678" s="2"/>
    </row>
    <row r="679" spans="1:13" ht="14.25" customHeight="1" x14ac:dyDescent="0.2">
      <c r="A679" s="62" t="s">
        <v>3773</v>
      </c>
      <c r="B679" s="2" t="s">
        <v>3767</v>
      </c>
      <c r="C679" s="84">
        <v>6</v>
      </c>
      <c r="D679" s="84">
        <v>6</v>
      </c>
      <c r="E679" s="2" t="s">
        <v>5338</v>
      </c>
      <c r="F679" s="2" t="s">
        <v>5339</v>
      </c>
      <c r="G679" s="2" t="s">
        <v>5340</v>
      </c>
      <c r="H679" s="2" t="s">
        <v>5341</v>
      </c>
      <c r="I679" s="2"/>
      <c r="J679" s="2"/>
      <c r="K679" s="2"/>
      <c r="L679" s="2"/>
      <c r="M679" s="2"/>
    </row>
    <row r="680" spans="1:13" ht="14.25" customHeight="1" x14ac:dyDescent="0.2">
      <c r="A680" s="62" t="s">
        <v>3774</v>
      </c>
      <c r="B680" s="2" t="s">
        <v>2155</v>
      </c>
      <c r="C680" s="3"/>
      <c r="D680" s="3"/>
      <c r="E680" s="2" t="s">
        <v>54</v>
      </c>
      <c r="F680" s="2" t="s">
        <v>54</v>
      </c>
      <c r="G680" s="2" t="s">
        <v>54</v>
      </c>
      <c r="H680" s="2" t="s">
        <v>54</v>
      </c>
      <c r="I680" s="2"/>
      <c r="J680" s="2"/>
      <c r="K680" s="2"/>
      <c r="L680" s="2"/>
      <c r="M680" s="2"/>
    </row>
    <row r="681" spans="1:13" ht="14.25" customHeight="1" x14ac:dyDescent="0.2">
      <c r="A681" s="62" t="s">
        <v>3780</v>
      </c>
      <c r="B681" s="2" t="s">
        <v>3775</v>
      </c>
      <c r="C681" s="3"/>
      <c r="D681" s="3"/>
      <c r="E681" s="2" t="s">
        <v>3776</v>
      </c>
      <c r="F681" s="2" t="s">
        <v>3777</v>
      </c>
      <c r="G681" s="2" t="s">
        <v>3778</v>
      </c>
      <c r="H681" s="2" t="s">
        <v>3779</v>
      </c>
      <c r="I681" s="2"/>
      <c r="J681" s="2"/>
      <c r="K681" s="2"/>
      <c r="L681" s="2"/>
      <c r="M681" s="2"/>
    </row>
    <row r="682" spans="1:13" ht="14.25" customHeight="1" x14ac:dyDescent="0.2">
      <c r="A682" s="62" t="s">
        <v>3783</v>
      </c>
      <c r="B682" s="2" t="s">
        <v>54</v>
      </c>
      <c r="C682" s="3"/>
      <c r="D682" s="3"/>
      <c r="E682" s="2" t="s">
        <v>3781</v>
      </c>
      <c r="F682" s="2" t="s">
        <v>54</v>
      </c>
      <c r="G682" s="2" t="s">
        <v>3782</v>
      </c>
      <c r="H682" s="2" t="s">
        <v>54</v>
      </c>
      <c r="I682" s="2"/>
      <c r="J682" s="2"/>
      <c r="K682" s="2"/>
      <c r="L682" s="2"/>
      <c r="M682" s="2"/>
    </row>
    <row r="683" spans="1:13" ht="14.25" customHeight="1" x14ac:dyDescent="0.2">
      <c r="A683" s="62" t="s">
        <v>3790</v>
      </c>
      <c r="B683" s="2" t="s">
        <v>54</v>
      </c>
      <c r="C683" s="3"/>
      <c r="D683" s="3"/>
      <c r="E683" s="2" t="s">
        <v>3784</v>
      </c>
      <c r="F683" s="2" t="s">
        <v>3786</v>
      </c>
      <c r="G683" s="2" t="s">
        <v>3788</v>
      </c>
      <c r="H683" s="2" t="s">
        <v>3789</v>
      </c>
      <c r="I683" s="2"/>
      <c r="J683" s="2"/>
      <c r="K683" s="2"/>
      <c r="L683" s="2"/>
      <c r="M683" s="2"/>
    </row>
    <row r="684" spans="1:13" ht="14.25" customHeight="1" x14ac:dyDescent="0.2">
      <c r="A684" s="62" t="s">
        <v>3796</v>
      </c>
      <c r="B684" s="2" t="s">
        <v>3791</v>
      </c>
      <c r="C684" s="3"/>
      <c r="D684" s="3"/>
      <c r="E684" s="2" t="s">
        <v>3792</v>
      </c>
      <c r="F684" s="2" t="s">
        <v>3793</v>
      </c>
      <c r="G684" s="2" t="s">
        <v>3794</v>
      </c>
      <c r="H684" s="2" t="s">
        <v>3795</v>
      </c>
      <c r="I684" s="2"/>
      <c r="J684" s="2"/>
      <c r="K684" s="2"/>
      <c r="L684" s="2"/>
      <c r="M684" s="2"/>
    </row>
    <row r="685" spans="1:13" ht="14.25" customHeight="1" x14ac:dyDescent="0.2">
      <c r="A685" s="62" t="s">
        <v>3797</v>
      </c>
      <c r="B685" s="2"/>
      <c r="C685" s="3"/>
      <c r="D685" s="3"/>
      <c r="E685" s="2"/>
      <c r="F685" s="2"/>
      <c r="G685" s="2"/>
      <c r="H685" s="2"/>
      <c r="I685" s="2"/>
      <c r="J685" s="2"/>
      <c r="K685" s="2"/>
      <c r="L685" s="2"/>
      <c r="M685" s="2"/>
    </row>
    <row r="686" spans="1:13" ht="14.25" customHeight="1" x14ac:dyDescent="0.2">
      <c r="A686" s="62" t="s">
        <v>3803</v>
      </c>
      <c r="B686" s="2" t="s">
        <v>3798</v>
      </c>
      <c r="C686" s="3"/>
      <c r="D686" s="3"/>
      <c r="E686" s="2" t="s">
        <v>3799</v>
      </c>
      <c r="F686" s="2" t="s">
        <v>3800</v>
      </c>
      <c r="G686" s="2" t="s">
        <v>3801</v>
      </c>
      <c r="H686" s="2" t="s">
        <v>3802</v>
      </c>
      <c r="I686" s="2"/>
      <c r="J686" s="2"/>
      <c r="K686" s="2"/>
      <c r="L686" s="2"/>
      <c r="M686" s="2"/>
    </row>
    <row r="687" spans="1:13" ht="14.25" customHeight="1" x14ac:dyDescent="0.2">
      <c r="A687" s="62" t="s">
        <v>3807</v>
      </c>
      <c r="B687" s="2" t="s">
        <v>54</v>
      </c>
      <c r="C687" s="3"/>
      <c r="D687" s="3"/>
      <c r="E687" s="2" t="s">
        <v>5342</v>
      </c>
      <c r="F687" s="2" t="s">
        <v>5343</v>
      </c>
      <c r="G687" s="2" t="s">
        <v>5344</v>
      </c>
      <c r="H687" s="2" t="s">
        <v>1485</v>
      </c>
      <c r="I687" s="2"/>
      <c r="J687" s="2"/>
      <c r="K687" s="2"/>
      <c r="L687" s="2"/>
      <c r="M687" s="2"/>
    </row>
    <row r="688" spans="1:13" ht="14.25" customHeight="1" x14ac:dyDescent="0.2">
      <c r="A688" s="62" t="s">
        <v>3815</v>
      </c>
      <c r="B688" s="2" t="s">
        <v>3808</v>
      </c>
      <c r="C688" s="3"/>
      <c r="D688" s="3"/>
      <c r="E688" s="2" t="s">
        <v>3810</v>
      </c>
      <c r="F688" s="2" t="s">
        <v>3812</v>
      </c>
      <c r="G688" s="2" t="s">
        <v>3813</v>
      </c>
      <c r="H688" s="2" t="s">
        <v>3814</v>
      </c>
      <c r="I688" s="2"/>
      <c r="J688" s="2"/>
      <c r="K688" s="2"/>
      <c r="L688" s="2"/>
      <c r="M688" s="2"/>
    </row>
    <row r="689" spans="1:13" ht="14.25" customHeight="1" x14ac:dyDescent="0.2">
      <c r="A689" s="62" t="s">
        <v>3817</v>
      </c>
      <c r="B689" s="2" t="s">
        <v>3816</v>
      </c>
      <c r="C689" s="3"/>
      <c r="D689" s="3"/>
      <c r="E689" s="2" t="s">
        <v>54</v>
      </c>
      <c r="F689" s="2" t="s">
        <v>54</v>
      </c>
      <c r="G689" s="2" t="s">
        <v>54</v>
      </c>
      <c r="H689" s="2" t="s">
        <v>54</v>
      </c>
      <c r="I689" s="2"/>
      <c r="J689" s="2"/>
      <c r="K689" s="2"/>
      <c r="L689" s="2"/>
      <c r="M689" s="2"/>
    </row>
    <row r="690" spans="1:13" ht="14.25" customHeight="1" x14ac:dyDescent="0.2">
      <c r="A690" s="62" t="s">
        <v>3822</v>
      </c>
      <c r="B690" s="2" t="s">
        <v>3818</v>
      </c>
      <c r="C690" s="3"/>
      <c r="D690" s="3"/>
      <c r="E690" s="2" t="s">
        <v>3819</v>
      </c>
      <c r="F690" s="2" t="s">
        <v>3820</v>
      </c>
      <c r="G690" s="2" t="s">
        <v>3821</v>
      </c>
      <c r="H690" s="2" t="s">
        <v>54</v>
      </c>
      <c r="I690" s="2"/>
      <c r="J690" s="2"/>
      <c r="K690" s="2"/>
      <c r="L690" s="2"/>
      <c r="M690" s="2"/>
    </row>
    <row r="691" spans="1:13" ht="14.25" customHeight="1" x14ac:dyDescent="0.2">
      <c r="A691" s="62" t="s">
        <v>3828</v>
      </c>
      <c r="B691" s="2" t="s">
        <v>3823</v>
      </c>
      <c r="C691" s="86" t="s">
        <v>101</v>
      </c>
      <c r="D691" s="86" t="s">
        <v>70</v>
      </c>
      <c r="E691" s="2" t="s">
        <v>3824</v>
      </c>
      <c r="F691" s="2" t="s">
        <v>3825</v>
      </c>
      <c r="G691" s="2" t="s">
        <v>3826</v>
      </c>
      <c r="H691" s="2" t="s">
        <v>3827</v>
      </c>
      <c r="I691" s="2"/>
      <c r="J691" s="2"/>
      <c r="K691" s="2"/>
      <c r="L691" s="2"/>
      <c r="M691" s="2"/>
    </row>
    <row r="692" spans="1:13" ht="14.25" customHeight="1" x14ac:dyDescent="0.2">
      <c r="A692" s="62" t="s">
        <v>3829</v>
      </c>
      <c r="B692" s="2" t="s">
        <v>54</v>
      </c>
      <c r="C692" s="3"/>
      <c r="D692" s="3"/>
      <c r="E692" s="2" t="s">
        <v>54</v>
      </c>
      <c r="F692" s="2" t="s">
        <v>54</v>
      </c>
      <c r="G692" s="2" t="s">
        <v>54</v>
      </c>
      <c r="H692" s="2" t="s">
        <v>54</v>
      </c>
      <c r="I692" s="2"/>
      <c r="J692" s="2"/>
      <c r="K692" s="2"/>
      <c r="L692" s="2"/>
      <c r="M692" s="2"/>
    </row>
    <row r="693" spans="1:13" ht="14.25" customHeight="1" x14ac:dyDescent="0.2">
      <c r="A693" s="62" t="s">
        <v>3838</v>
      </c>
      <c r="B693" s="2" t="s">
        <v>3830</v>
      </c>
      <c r="C693" s="3"/>
      <c r="D693" s="3"/>
      <c r="E693" s="2" t="s">
        <v>3831</v>
      </c>
      <c r="F693" s="2" t="s">
        <v>3833</v>
      </c>
      <c r="G693" s="2" t="s">
        <v>3835</v>
      </c>
      <c r="H693" s="2" t="s">
        <v>3836</v>
      </c>
      <c r="I693" s="2"/>
      <c r="J693" s="2"/>
      <c r="K693" s="2"/>
      <c r="L693" s="2"/>
      <c r="M693" s="2"/>
    </row>
    <row r="694" spans="1:13" ht="14.25" customHeight="1" x14ac:dyDescent="0.2">
      <c r="A694" s="62" t="s">
        <v>3844</v>
      </c>
      <c r="B694" s="2" t="s">
        <v>3839</v>
      </c>
      <c r="C694" s="86" t="s">
        <v>646</v>
      </c>
      <c r="D694" s="86">
        <v>7</v>
      </c>
      <c r="E694" s="2" t="s">
        <v>3840</v>
      </c>
      <c r="F694" s="2" t="s">
        <v>3841</v>
      </c>
      <c r="G694" s="2" t="s">
        <v>3842</v>
      </c>
      <c r="H694" s="2" t="s">
        <v>3843</v>
      </c>
      <c r="I694" s="2"/>
      <c r="J694" s="2"/>
      <c r="K694" s="2"/>
      <c r="L694" s="2"/>
      <c r="M694" s="2"/>
    </row>
    <row r="695" spans="1:13" ht="14.25" customHeight="1" x14ac:dyDescent="0.2">
      <c r="A695" s="62" t="s">
        <v>3846</v>
      </c>
      <c r="B695" s="2" t="s">
        <v>54</v>
      </c>
      <c r="C695" s="3"/>
      <c r="D695" s="3"/>
      <c r="E695" s="2" t="s">
        <v>621</v>
      </c>
      <c r="F695" s="2" t="s">
        <v>242</v>
      </c>
      <c r="G695" s="2" t="s">
        <v>3845</v>
      </c>
      <c r="H695" s="2" t="s">
        <v>71</v>
      </c>
      <c r="I695" s="2"/>
      <c r="J695" s="2"/>
      <c r="K695" s="2"/>
      <c r="L695" s="2"/>
      <c r="M695" s="2"/>
    </row>
    <row r="696" spans="1:13" ht="14.25" customHeight="1" x14ac:dyDescent="0.2">
      <c r="A696" s="62" t="s">
        <v>3850</v>
      </c>
      <c r="B696" s="2" t="s">
        <v>3847</v>
      </c>
      <c r="C696" s="3"/>
      <c r="D696" s="3"/>
      <c r="E696" s="2" t="s">
        <v>3848</v>
      </c>
      <c r="F696" s="2" t="s">
        <v>54</v>
      </c>
      <c r="G696" s="2" t="s">
        <v>3849</v>
      </c>
      <c r="H696" s="2" t="s">
        <v>54</v>
      </c>
      <c r="I696" s="2"/>
      <c r="J696" s="2"/>
      <c r="K696" s="2"/>
      <c r="L696" s="2"/>
      <c r="M696" s="2"/>
    </row>
    <row r="697" spans="1:13" ht="14.25" customHeight="1" x14ac:dyDescent="0.2">
      <c r="A697" s="62" t="s">
        <v>3856</v>
      </c>
      <c r="B697" s="2" t="s">
        <v>3851</v>
      </c>
      <c r="C697" s="3"/>
      <c r="D697" s="3"/>
      <c r="E697" s="2" t="s">
        <v>3852</v>
      </c>
      <c r="F697" s="2" t="s">
        <v>3853</v>
      </c>
      <c r="G697" s="2" t="s">
        <v>3854</v>
      </c>
      <c r="H697" s="2" t="s">
        <v>3855</v>
      </c>
      <c r="I697" s="2"/>
      <c r="J697" s="2"/>
      <c r="K697" s="2"/>
      <c r="L697" s="2"/>
      <c r="M697" s="2"/>
    </row>
    <row r="698" spans="1:13" ht="14.25" customHeight="1" x14ac:dyDescent="0.2">
      <c r="A698" s="62" t="s">
        <v>3857</v>
      </c>
      <c r="B698" s="2"/>
      <c r="C698" s="3"/>
      <c r="D698" s="3"/>
      <c r="E698" s="2"/>
      <c r="F698" s="2"/>
      <c r="G698" s="2"/>
      <c r="H698" s="2"/>
      <c r="I698" s="2"/>
      <c r="J698" s="2"/>
      <c r="K698" s="2"/>
      <c r="L698" s="2"/>
      <c r="M698" s="2"/>
    </row>
    <row r="699" spans="1:13" ht="14.25" customHeight="1" x14ac:dyDescent="0.2">
      <c r="A699" s="62" t="s">
        <v>3866</v>
      </c>
      <c r="B699" s="2" t="s">
        <v>3858</v>
      </c>
      <c r="C699" s="3"/>
      <c r="D699" s="3"/>
      <c r="E699" s="2" t="s">
        <v>3860</v>
      </c>
      <c r="F699" s="2" t="s">
        <v>3861</v>
      </c>
      <c r="G699" s="2" t="s">
        <v>3863</v>
      </c>
      <c r="H699" s="2" t="s">
        <v>3864</v>
      </c>
      <c r="I699" s="2"/>
      <c r="J699" s="2"/>
      <c r="K699" s="2"/>
      <c r="L699" s="2"/>
      <c r="M699" s="2"/>
    </row>
    <row r="700" spans="1:13" ht="14.25" customHeight="1" x14ac:dyDescent="0.2">
      <c r="A700" s="62" t="s">
        <v>3871</v>
      </c>
      <c r="B700" s="2" t="s">
        <v>3867</v>
      </c>
      <c r="C700" s="3"/>
      <c r="D700" s="3"/>
      <c r="E700" s="2" t="s">
        <v>3868</v>
      </c>
      <c r="F700" s="2" t="s">
        <v>3869</v>
      </c>
      <c r="G700" s="2" t="s">
        <v>3870</v>
      </c>
      <c r="H700" s="2" t="s">
        <v>54</v>
      </c>
      <c r="I700" s="2"/>
      <c r="J700" s="2"/>
      <c r="K700" s="2"/>
      <c r="L700" s="2"/>
      <c r="M700" s="2"/>
    </row>
    <row r="701" spans="1:13" ht="14.25" customHeight="1" x14ac:dyDescent="0.2">
      <c r="A701" s="62" t="s">
        <v>3877</v>
      </c>
      <c r="B701" s="2" t="s">
        <v>1943</v>
      </c>
      <c r="C701" s="3"/>
      <c r="D701" s="3"/>
      <c r="E701" s="2" t="s">
        <v>3872</v>
      </c>
      <c r="F701" s="2" t="s">
        <v>3874</v>
      </c>
      <c r="G701" s="2" t="s">
        <v>3875</v>
      </c>
      <c r="H701" s="2" t="s">
        <v>3876</v>
      </c>
      <c r="I701" s="2"/>
      <c r="J701" s="2"/>
      <c r="K701" s="2"/>
      <c r="L701" s="2"/>
      <c r="M701" s="2"/>
    </row>
    <row r="702" spans="1:13" ht="14.25" customHeight="1" x14ac:dyDescent="0.2">
      <c r="A702" s="62" t="s">
        <v>3883</v>
      </c>
      <c r="B702" s="2" t="s">
        <v>3878</v>
      </c>
      <c r="C702" s="3">
        <v>6</v>
      </c>
      <c r="D702" s="3">
        <v>6</v>
      </c>
      <c r="E702" s="2" t="s">
        <v>3879</v>
      </c>
      <c r="F702" s="2" t="s">
        <v>3880</v>
      </c>
      <c r="G702" s="2" t="s">
        <v>3881</v>
      </c>
      <c r="H702" s="2" t="s">
        <v>3882</v>
      </c>
      <c r="I702" s="2"/>
      <c r="J702" s="2"/>
      <c r="K702" s="2"/>
      <c r="L702" s="2"/>
      <c r="M702" s="2"/>
    </row>
    <row r="703" spans="1:13" ht="14.25" customHeight="1" x14ac:dyDescent="0.2">
      <c r="A703" s="62" t="s">
        <v>3888</v>
      </c>
      <c r="B703" s="2" t="s">
        <v>3884</v>
      </c>
      <c r="C703" s="84"/>
      <c r="D703" s="84" t="s">
        <v>101</v>
      </c>
      <c r="E703" s="2" t="s">
        <v>3885</v>
      </c>
      <c r="F703" s="2" t="s">
        <v>242</v>
      </c>
      <c r="G703" s="2" t="s">
        <v>3886</v>
      </c>
      <c r="H703" s="2" t="s">
        <v>3887</v>
      </c>
      <c r="I703" s="2"/>
      <c r="J703" s="2"/>
      <c r="K703" s="2"/>
      <c r="L703" s="2"/>
      <c r="M703" s="2"/>
    </row>
    <row r="704" spans="1:13" ht="14.25" customHeight="1" x14ac:dyDescent="0.2">
      <c r="A704" s="62" t="s">
        <v>3893</v>
      </c>
      <c r="B704" s="2" t="s">
        <v>123</v>
      </c>
      <c r="C704" s="3"/>
      <c r="D704" s="3"/>
      <c r="E704" s="2" t="s">
        <v>3889</v>
      </c>
      <c r="F704" s="2" t="s">
        <v>3890</v>
      </c>
      <c r="G704" s="2" t="s">
        <v>3891</v>
      </c>
      <c r="H704" s="2" t="s">
        <v>3892</v>
      </c>
      <c r="I704" s="2"/>
      <c r="J704" s="2"/>
      <c r="K704" s="2"/>
      <c r="L704" s="2"/>
      <c r="M704" s="2"/>
    </row>
    <row r="705" spans="1:13" ht="14.25" customHeight="1" x14ac:dyDescent="0.2">
      <c r="A705" s="62" t="s">
        <v>3901</v>
      </c>
      <c r="B705" s="2" t="s">
        <v>3894</v>
      </c>
      <c r="C705" s="3"/>
      <c r="D705" s="3"/>
      <c r="E705" s="2" t="s">
        <v>5345</v>
      </c>
      <c r="F705" s="2" t="s">
        <v>5346</v>
      </c>
      <c r="G705" s="2" t="s">
        <v>5347</v>
      </c>
      <c r="H705" s="2" t="s">
        <v>3900</v>
      </c>
      <c r="I705" s="2"/>
      <c r="J705" s="2"/>
      <c r="K705" s="2"/>
      <c r="L705" s="2"/>
      <c r="M705" s="2"/>
    </row>
    <row r="706" spans="1:13" ht="14.25" customHeight="1" x14ac:dyDescent="0.2">
      <c r="A706" s="62" t="s">
        <v>3907</v>
      </c>
      <c r="B706" s="2" t="s">
        <v>2015</v>
      </c>
      <c r="C706" s="3"/>
      <c r="D706" s="3"/>
      <c r="E706" s="2" t="s">
        <v>3902</v>
      </c>
      <c r="F706" s="2" t="s">
        <v>3903</v>
      </c>
      <c r="G706" s="2" t="s">
        <v>3905</v>
      </c>
      <c r="H706" s="2" t="s">
        <v>3906</v>
      </c>
      <c r="I706" s="2"/>
      <c r="J706" s="2"/>
      <c r="K706" s="2"/>
      <c r="L706" s="2"/>
      <c r="M706" s="2"/>
    </row>
    <row r="707" spans="1:13" ht="14.25" customHeight="1" x14ac:dyDescent="0.2">
      <c r="A707" s="62" t="s">
        <v>3913</v>
      </c>
      <c r="B707" s="2" t="s">
        <v>3908</v>
      </c>
      <c r="C707" s="3"/>
      <c r="D707" s="3"/>
      <c r="E707" s="2" t="s">
        <v>3909</v>
      </c>
      <c r="F707" s="2" t="s">
        <v>3910</v>
      </c>
      <c r="G707" s="2" t="s">
        <v>3911</v>
      </c>
      <c r="H707" s="2" t="s">
        <v>3912</v>
      </c>
      <c r="I707" s="2"/>
      <c r="J707" s="2"/>
      <c r="K707" s="2"/>
      <c r="L707" s="2"/>
      <c r="M707" s="2"/>
    </row>
    <row r="708" spans="1:13" ht="14.25" customHeight="1" x14ac:dyDescent="0.2">
      <c r="A708" s="62" t="s">
        <v>3914</v>
      </c>
      <c r="B708" s="2" t="s">
        <v>54</v>
      </c>
      <c r="C708" s="3"/>
      <c r="D708" s="3"/>
      <c r="E708" s="2" t="s">
        <v>54</v>
      </c>
      <c r="F708" s="2" t="s">
        <v>54</v>
      </c>
      <c r="G708" s="2" t="s">
        <v>54</v>
      </c>
      <c r="H708" s="2" t="s">
        <v>54</v>
      </c>
      <c r="I708" s="2"/>
      <c r="J708" s="2"/>
      <c r="K708" s="2"/>
      <c r="L708" s="2"/>
      <c r="M708" s="2"/>
    </row>
    <row r="709" spans="1:13" ht="14.25" customHeight="1" x14ac:dyDescent="0.2">
      <c r="A709" s="62" t="s">
        <v>3915</v>
      </c>
      <c r="B709" s="2" t="s">
        <v>185</v>
      </c>
      <c r="C709" s="3"/>
      <c r="D709" s="3"/>
      <c r="E709" s="2" t="s">
        <v>54</v>
      </c>
      <c r="F709" s="2" t="s">
        <v>54</v>
      </c>
      <c r="G709" s="2" t="s">
        <v>54</v>
      </c>
      <c r="H709" s="2" t="s">
        <v>54</v>
      </c>
      <c r="I709" s="2"/>
      <c r="J709" s="2"/>
      <c r="K709" s="2"/>
      <c r="L709" s="2"/>
      <c r="M709" s="2"/>
    </row>
    <row r="710" spans="1:13" ht="14.25" customHeight="1" x14ac:dyDescent="0.2">
      <c r="A710" s="62" t="s">
        <v>3919</v>
      </c>
      <c r="B710" s="2" t="s">
        <v>3916</v>
      </c>
      <c r="C710" s="3"/>
      <c r="D710" s="3"/>
      <c r="E710" s="2" t="s">
        <v>3917</v>
      </c>
      <c r="F710" s="2" t="s">
        <v>3170</v>
      </c>
      <c r="G710" s="2" t="s">
        <v>3918</v>
      </c>
      <c r="H710" s="2" t="s">
        <v>3170</v>
      </c>
      <c r="I710" s="2"/>
      <c r="J710" s="2"/>
      <c r="K710" s="2"/>
      <c r="L710" s="2"/>
      <c r="M710" s="2"/>
    </row>
    <row r="711" spans="1:13" ht="14.25" customHeight="1" x14ac:dyDescent="0.2">
      <c r="A711" s="62" t="s">
        <v>3924</v>
      </c>
      <c r="B711" s="2" t="s">
        <v>54</v>
      </c>
      <c r="C711" s="3"/>
      <c r="D711" s="3"/>
      <c r="E711" s="2" t="s">
        <v>3920</v>
      </c>
      <c r="F711" s="2" t="s">
        <v>3921</v>
      </c>
      <c r="G711" s="2" t="s">
        <v>3922</v>
      </c>
      <c r="H711" s="2" t="s">
        <v>3923</v>
      </c>
      <c r="I711" s="2"/>
      <c r="J711" s="2"/>
      <c r="K711" s="2"/>
      <c r="L711" s="2"/>
      <c r="M711" s="2"/>
    </row>
    <row r="712" spans="1:13" ht="14.25" customHeight="1" x14ac:dyDescent="0.2">
      <c r="A712" s="62" t="s">
        <v>3930</v>
      </c>
      <c r="B712" s="2" t="s">
        <v>3925</v>
      </c>
      <c r="C712" s="3"/>
      <c r="D712" s="3"/>
      <c r="E712" s="2" t="s">
        <v>3926</v>
      </c>
      <c r="F712" s="2" t="s">
        <v>3927</v>
      </c>
      <c r="G712" s="2" t="s">
        <v>3928</v>
      </c>
      <c r="H712" s="2" t="s">
        <v>3929</v>
      </c>
      <c r="I712" s="2"/>
      <c r="J712" s="2"/>
      <c r="K712" s="2"/>
      <c r="L712" s="2"/>
      <c r="M712" s="2"/>
    </row>
    <row r="713" spans="1:13" ht="14.25" customHeight="1" x14ac:dyDescent="0.2">
      <c r="A713" s="62" t="s">
        <v>3935</v>
      </c>
      <c r="B713" s="2" t="s">
        <v>3931</v>
      </c>
      <c r="C713" s="3"/>
      <c r="D713" s="3"/>
      <c r="E713" s="2" t="s">
        <v>3932</v>
      </c>
      <c r="F713" s="2" t="s">
        <v>3170</v>
      </c>
      <c r="G713" s="2" t="s">
        <v>3933</v>
      </c>
      <c r="H713" s="2" t="s">
        <v>3934</v>
      </c>
      <c r="I713" s="2"/>
      <c r="J713" s="2"/>
      <c r="K713" s="2"/>
      <c r="L713" s="2"/>
      <c r="M713" s="2"/>
    </row>
    <row r="714" spans="1:13" ht="14.25" customHeight="1" x14ac:dyDescent="0.2">
      <c r="A714" s="62" t="s">
        <v>3939</v>
      </c>
      <c r="B714" s="2" t="s">
        <v>3936</v>
      </c>
      <c r="C714" s="3"/>
      <c r="D714" s="3"/>
      <c r="E714" s="2" t="s">
        <v>242</v>
      </c>
      <c r="F714" s="2" t="s">
        <v>123</v>
      </c>
      <c r="G714" s="2" t="s">
        <v>5348</v>
      </c>
      <c r="H714" s="2" t="s">
        <v>5349</v>
      </c>
      <c r="I714" s="2"/>
      <c r="J714" s="2"/>
      <c r="K714" s="2"/>
      <c r="L714" s="2"/>
      <c r="M714" s="2"/>
    </row>
    <row r="715" spans="1:13" ht="14.25" customHeight="1" x14ac:dyDescent="0.2">
      <c r="A715" s="62" t="s">
        <v>3944</v>
      </c>
      <c r="B715" s="2" t="s">
        <v>3940</v>
      </c>
      <c r="C715" s="3"/>
      <c r="D715" s="3"/>
      <c r="E715" s="2" t="s">
        <v>3941</v>
      </c>
      <c r="F715" s="2" t="s">
        <v>185</v>
      </c>
      <c r="G715" s="2" t="s">
        <v>3942</v>
      </c>
      <c r="H715" s="2" t="s">
        <v>3943</v>
      </c>
      <c r="I715" s="2"/>
      <c r="J715" s="2"/>
      <c r="K715" s="2"/>
      <c r="L715" s="2"/>
      <c r="M715" s="2"/>
    </row>
    <row r="716" spans="1:13" ht="14.25" customHeight="1" x14ac:dyDescent="0.2">
      <c r="A716" s="62" t="s">
        <v>3950</v>
      </c>
      <c r="B716" s="2" t="s">
        <v>3945</v>
      </c>
      <c r="C716" s="3"/>
      <c r="D716" s="3"/>
      <c r="E716" s="2" t="s">
        <v>3947</v>
      </c>
      <c r="F716" s="2" t="s">
        <v>3948</v>
      </c>
      <c r="G716" s="2" t="s">
        <v>3949</v>
      </c>
      <c r="H716" s="2" t="s">
        <v>3400</v>
      </c>
      <c r="I716" s="2"/>
      <c r="J716" s="2"/>
      <c r="K716" s="2"/>
      <c r="L716" s="2"/>
      <c r="M716" s="2"/>
    </row>
    <row r="717" spans="1:13" ht="14.25" customHeight="1" x14ac:dyDescent="0.2">
      <c r="A717" s="62" t="s">
        <v>3951</v>
      </c>
      <c r="B717" s="2" t="s">
        <v>546</v>
      </c>
      <c r="C717" s="3"/>
      <c r="D717" s="3"/>
      <c r="E717" s="2" t="s">
        <v>546</v>
      </c>
      <c r="F717" s="2" t="s">
        <v>546</v>
      </c>
      <c r="G717" s="2" t="s">
        <v>546</v>
      </c>
      <c r="H717" s="2" t="s">
        <v>546</v>
      </c>
      <c r="I717" s="2"/>
      <c r="J717" s="2"/>
      <c r="K717" s="2"/>
      <c r="L717" s="2"/>
      <c r="M717" s="2"/>
    </row>
    <row r="718" spans="1:13" ht="14.25" customHeight="1" x14ac:dyDescent="0.2">
      <c r="A718" s="62" t="s">
        <v>3952</v>
      </c>
      <c r="B718" s="2"/>
      <c r="C718" s="3"/>
      <c r="D718" s="3"/>
      <c r="E718" s="2"/>
      <c r="F718" s="2"/>
      <c r="G718" s="2"/>
      <c r="H718" s="2"/>
      <c r="I718" s="2"/>
      <c r="J718" s="2"/>
      <c r="K718" s="2"/>
      <c r="L718" s="2"/>
      <c r="M718" s="2"/>
    </row>
    <row r="719" spans="1:13" ht="14.25" customHeight="1" x14ac:dyDescent="0.2">
      <c r="A719" s="62" t="s">
        <v>3958</v>
      </c>
      <c r="B719" s="2" t="s">
        <v>54</v>
      </c>
      <c r="C719" s="3"/>
      <c r="D719" s="3"/>
      <c r="E719" s="2" t="s">
        <v>3953</v>
      </c>
      <c r="F719" s="2" t="s">
        <v>3954</v>
      </c>
      <c r="G719" s="2" t="s">
        <v>3955</v>
      </c>
      <c r="H719" s="2" t="s">
        <v>3956</v>
      </c>
      <c r="I719" s="2"/>
      <c r="J719" s="2"/>
      <c r="K719" s="2"/>
      <c r="L719" s="2"/>
      <c r="M719" s="2"/>
    </row>
    <row r="720" spans="1:13" ht="14.25" customHeight="1" x14ac:dyDescent="0.2">
      <c r="A720" s="62" t="s">
        <v>3962</v>
      </c>
      <c r="B720" s="2" t="s">
        <v>54</v>
      </c>
      <c r="C720" s="3"/>
      <c r="D720" s="3"/>
      <c r="E720" s="2" t="s">
        <v>3959</v>
      </c>
      <c r="F720" s="2" t="s">
        <v>3960</v>
      </c>
      <c r="G720" s="2" t="s">
        <v>3961</v>
      </c>
      <c r="H720" s="2" t="s">
        <v>54</v>
      </c>
      <c r="I720" s="2"/>
      <c r="J720" s="2"/>
      <c r="K720" s="2"/>
      <c r="L720" s="2"/>
      <c r="M720" s="2"/>
    </row>
    <row r="721" spans="1:17" ht="14.25" customHeight="1" x14ac:dyDescent="0.2">
      <c r="A721" s="62" t="s">
        <v>3967</v>
      </c>
      <c r="B721" s="2" t="s">
        <v>187</v>
      </c>
      <c r="C721" s="3"/>
      <c r="D721" s="3"/>
      <c r="E721" s="2" t="s">
        <v>3963</v>
      </c>
      <c r="F721" s="2" t="s">
        <v>5350</v>
      </c>
      <c r="G721" s="2" t="s">
        <v>5351</v>
      </c>
      <c r="H721" s="2" t="s">
        <v>5352</v>
      </c>
      <c r="I721" s="2"/>
      <c r="J721" s="2"/>
      <c r="K721" s="2"/>
      <c r="L721" s="2"/>
      <c r="M721" s="2"/>
    </row>
    <row r="722" spans="1:17" ht="14.25" customHeight="1" x14ac:dyDescent="0.2">
      <c r="A722" s="62" t="s">
        <v>3968</v>
      </c>
      <c r="B722" s="2"/>
      <c r="C722" s="3"/>
      <c r="D722" s="3"/>
      <c r="E722" s="2"/>
      <c r="F722" s="2"/>
      <c r="G722" s="2"/>
      <c r="H722" s="2"/>
      <c r="I722" s="2"/>
      <c r="J722" s="2"/>
      <c r="K722" s="2"/>
      <c r="L722" s="2"/>
      <c r="M722" s="2"/>
    </row>
    <row r="723" spans="1:17" ht="14.25" customHeight="1" x14ac:dyDescent="0.2">
      <c r="A723" s="62" t="s">
        <v>3974</v>
      </c>
      <c r="B723" s="2" t="s">
        <v>3969</v>
      </c>
      <c r="C723" s="3"/>
      <c r="D723" s="3"/>
      <c r="E723" s="2" t="s">
        <v>3970</v>
      </c>
      <c r="F723" s="2" t="s">
        <v>3971</v>
      </c>
      <c r="G723" s="2" t="s">
        <v>3972</v>
      </c>
      <c r="H723" s="2" t="s">
        <v>3973</v>
      </c>
      <c r="I723" s="2"/>
      <c r="J723" s="2"/>
      <c r="K723" s="2"/>
      <c r="L723" s="2"/>
      <c r="M723" s="2"/>
    </row>
    <row r="724" spans="1:17" ht="14.25" customHeight="1" x14ac:dyDescent="0.2">
      <c r="A724" s="62" t="s">
        <v>3980</v>
      </c>
      <c r="B724" s="2" t="s">
        <v>3975</v>
      </c>
      <c r="C724" s="3"/>
      <c r="D724" s="3"/>
      <c r="E724" s="2" t="s">
        <v>3976</v>
      </c>
      <c r="F724" s="2" t="s">
        <v>3978</v>
      </c>
      <c r="G724" s="2" t="s">
        <v>3979</v>
      </c>
      <c r="H724" s="2" t="s">
        <v>54</v>
      </c>
      <c r="I724" s="2"/>
      <c r="J724" s="2"/>
      <c r="K724" s="2"/>
      <c r="L724" s="2"/>
      <c r="M724" s="2"/>
    </row>
    <row r="725" spans="1:17" ht="14.25" customHeight="1" x14ac:dyDescent="0.2">
      <c r="A725" s="62" t="s">
        <v>3987</v>
      </c>
      <c r="B725" s="2" t="s">
        <v>3981</v>
      </c>
      <c r="C725" s="3"/>
      <c r="D725" s="3"/>
      <c r="E725" s="2" t="s">
        <v>5353</v>
      </c>
      <c r="F725" s="2" t="s">
        <v>5354</v>
      </c>
      <c r="G725" s="2" t="s">
        <v>5355</v>
      </c>
      <c r="H725" s="2" t="s">
        <v>5356</v>
      </c>
      <c r="I725" s="2"/>
      <c r="J725" s="2"/>
      <c r="K725" s="2"/>
      <c r="L725" s="2"/>
      <c r="M725" s="2"/>
    </row>
    <row r="726" spans="1:17" ht="14.25" customHeight="1" x14ac:dyDescent="0.2">
      <c r="A726" s="62" t="s">
        <v>3993</v>
      </c>
      <c r="B726" s="2" t="s">
        <v>3988</v>
      </c>
      <c r="C726" s="3"/>
      <c r="D726" s="3"/>
      <c r="E726" s="2" t="s">
        <v>3989</v>
      </c>
      <c r="F726" s="2" t="s">
        <v>3990</v>
      </c>
      <c r="G726" s="2" t="s">
        <v>3991</v>
      </c>
      <c r="H726" s="2" t="s">
        <v>3992</v>
      </c>
      <c r="I726" s="2"/>
      <c r="J726" s="2"/>
      <c r="K726" s="2"/>
      <c r="L726" s="2"/>
      <c r="M726" s="2"/>
    </row>
    <row r="727" spans="1:17" ht="14.25" customHeight="1" x14ac:dyDescent="0.2">
      <c r="A727" s="62" t="s">
        <v>3999</v>
      </c>
      <c r="B727" s="2" t="s">
        <v>3994</v>
      </c>
      <c r="C727" s="84">
        <v>6</v>
      </c>
      <c r="D727" s="84">
        <v>6</v>
      </c>
      <c r="E727" s="2" t="s">
        <v>3995</v>
      </c>
      <c r="F727" s="2" t="s">
        <v>3996</v>
      </c>
      <c r="G727" s="2" t="s">
        <v>3997</v>
      </c>
      <c r="H727" s="2" t="s">
        <v>3998</v>
      </c>
      <c r="I727" s="2"/>
      <c r="J727" s="2"/>
      <c r="K727" s="2"/>
      <c r="L727" s="2"/>
      <c r="M727" s="2"/>
    </row>
    <row r="728" spans="1:17" ht="14.25" customHeight="1" x14ac:dyDescent="0.2">
      <c r="A728" s="62" t="s">
        <v>4005</v>
      </c>
      <c r="B728" s="2" t="s">
        <v>4000</v>
      </c>
      <c r="C728" s="3"/>
      <c r="D728" s="3"/>
      <c r="E728" s="2" t="s">
        <v>4001</v>
      </c>
      <c r="F728" s="2" t="s">
        <v>4002</v>
      </c>
      <c r="G728" s="2" t="s">
        <v>4003</v>
      </c>
      <c r="H728" s="2" t="s">
        <v>4004</v>
      </c>
      <c r="I728" s="2"/>
      <c r="J728" s="2"/>
      <c r="K728" s="2"/>
      <c r="L728" s="2"/>
      <c r="M728" s="2"/>
    </row>
    <row r="729" spans="1:17" ht="14.25" customHeight="1" x14ac:dyDescent="0.2">
      <c r="A729" s="62" t="s">
        <v>4011</v>
      </c>
      <c r="B729" s="2" t="s">
        <v>4006</v>
      </c>
      <c r="C729" s="3"/>
      <c r="D729" s="3"/>
      <c r="E729" s="2" t="s">
        <v>4007</v>
      </c>
      <c r="F729" s="2" t="s">
        <v>4008</v>
      </c>
      <c r="G729" s="2" t="s">
        <v>4009</v>
      </c>
      <c r="H729" s="2" t="s">
        <v>4010</v>
      </c>
      <c r="I729" s="2"/>
      <c r="J729" s="2"/>
      <c r="K729" s="2"/>
      <c r="L729" s="2"/>
      <c r="M729" s="2"/>
    </row>
    <row r="730" spans="1:17" ht="14.25" customHeight="1" x14ac:dyDescent="0.2">
      <c r="A730" s="62" t="s">
        <v>4012</v>
      </c>
      <c r="B730" s="2" t="s">
        <v>54</v>
      </c>
      <c r="C730" s="3"/>
      <c r="D730" s="3"/>
      <c r="E730" s="2" t="s">
        <v>54</v>
      </c>
      <c r="F730" s="2" t="s">
        <v>54</v>
      </c>
      <c r="G730" s="2" t="s">
        <v>54</v>
      </c>
      <c r="H730" s="2" t="s">
        <v>54</v>
      </c>
      <c r="I730" s="2"/>
      <c r="J730" s="2"/>
      <c r="K730" s="2"/>
      <c r="L730" s="2"/>
      <c r="M730" s="2"/>
    </row>
    <row r="731" spans="1:17" ht="14.25" customHeight="1" x14ac:dyDescent="0.2">
      <c r="A731" s="62" t="s">
        <v>4017</v>
      </c>
      <c r="B731" s="2" t="s">
        <v>4013</v>
      </c>
      <c r="C731" s="3"/>
      <c r="D731" s="3"/>
      <c r="E731" s="2" t="s">
        <v>54</v>
      </c>
      <c r="F731" s="2" t="s">
        <v>4014</v>
      </c>
      <c r="G731" s="2" t="s">
        <v>5357</v>
      </c>
      <c r="H731" s="2" t="s">
        <v>4016</v>
      </c>
      <c r="I731" s="2"/>
      <c r="J731" s="2"/>
      <c r="K731" s="2"/>
      <c r="L731" s="2"/>
      <c r="M731" s="2"/>
    </row>
    <row r="732" spans="1:17" ht="14.25" customHeight="1" x14ac:dyDescent="0.2">
      <c r="A732" s="62" t="s">
        <v>4018</v>
      </c>
      <c r="B732" s="2" t="s">
        <v>54</v>
      </c>
      <c r="C732" s="3"/>
      <c r="D732" s="3"/>
      <c r="E732" s="2" t="s">
        <v>54</v>
      </c>
      <c r="F732" s="2" t="s">
        <v>54</v>
      </c>
      <c r="G732" s="2" t="s">
        <v>54</v>
      </c>
      <c r="H732" s="2" t="s">
        <v>54</v>
      </c>
      <c r="I732" s="2"/>
      <c r="J732" s="2"/>
      <c r="K732" s="2"/>
      <c r="L732" s="2"/>
      <c r="M732" s="2"/>
    </row>
    <row r="733" spans="1:17" ht="14.25" customHeight="1" x14ac:dyDescent="0.2">
      <c r="A733" s="62" t="s">
        <v>4023</v>
      </c>
      <c r="B733" s="2" t="s">
        <v>54</v>
      </c>
      <c r="C733" s="3"/>
      <c r="D733" s="3"/>
      <c r="E733" s="2" t="s">
        <v>54</v>
      </c>
      <c r="F733" s="2" t="s">
        <v>54</v>
      </c>
      <c r="G733" s="2" t="s">
        <v>54</v>
      </c>
      <c r="H733" s="2" t="s">
        <v>54</v>
      </c>
      <c r="I733" s="2"/>
      <c r="J733" s="2"/>
      <c r="K733" s="2"/>
      <c r="L733" s="2"/>
      <c r="M733" s="2"/>
      <c r="N733" s="51" t="s">
        <v>4019</v>
      </c>
      <c r="O733" s="52" t="s">
        <v>4020</v>
      </c>
      <c r="P733" s="53" t="s">
        <v>4021</v>
      </c>
      <c r="Q733" s="18" t="s">
        <v>4022</v>
      </c>
    </row>
    <row r="734" spans="1:17" ht="14.25" customHeight="1" x14ac:dyDescent="0.2">
      <c r="A734" s="62" t="s">
        <v>4032</v>
      </c>
      <c r="B734" s="2" t="s">
        <v>4024</v>
      </c>
      <c r="C734" s="3"/>
      <c r="D734" s="3"/>
      <c r="E734" s="2" t="s">
        <v>4025</v>
      </c>
      <c r="F734" s="2" t="s">
        <v>4027</v>
      </c>
      <c r="G734" s="2" t="s">
        <v>4028</v>
      </c>
      <c r="H734" s="2" t="s">
        <v>4030</v>
      </c>
      <c r="I734" s="2"/>
      <c r="J734" s="2"/>
      <c r="K734" s="2"/>
      <c r="L734" s="2"/>
      <c r="M734" s="2"/>
    </row>
    <row r="735" spans="1:17" ht="14.25" customHeight="1" x14ac:dyDescent="0.2">
      <c r="A735" s="62" t="s">
        <v>4039</v>
      </c>
      <c r="B735" s="2" t="s">
        <v>4033</v>
      </c>
      <c r="C735" s="3"/>
      <c r="D735" s="3"/>
      <c r="E735" s="2" t="s">
        <v>4034</v>
      </c>
      <c r="F735" s="2" t="s">
        <v>4036</v>
      </c>
      <c r="G735" s="2" t="s">
        <v>4037</v>
      </c>
      <c r="H735" s="2" t="s">
        <v>4038</v>
      </c>
      <c r="I735" s="2"/>
      <c r="J735" s="2"/>
      <c r="K735" s="2"/>
      <c r="L735" s="2"/>
      <c r="M735" s="2"/>
    </row>
    <row r="736" spans="1:17" ht="14.25" customHeight="1" x14ac:dyDescent="0.2">
      <c r="A736" s="62" t="s">
        <v>4040</v>
      </c>
      <c r="B736" s="2"/>
      <c r="C736" s="3"/>
      <c r="D736" s="3"/>
      <c r="E736" s="2"/>
      <c r="F736" s="2"/>
      <c r="G736" s="2"/>
      <c r="H736" s="2"/>
      <c r="I736" s="2"/>
      <c r="J736" s="2"/>
      <c r="K736" s="2"/>
      <c r="L736" s="2"/>
      <c r="M736" s="2"/>
    </row>
    <row r="737" spans="1:13" ht="14.25" customHeight="1" x14ac:dyDescent="0.2">
      <c r="A737" s="62" t="s">
        <v>4046</v>
      </c>
      <c r="B737" s="2" t="s">
        <v>4041</v>
      </c>
      <c r="C737" s="3"/>
      <c r="D737" s="3"/>
      <c r="E737" s="2" t="s">
        <v>4042</v>
      </c>
      <c r="F737" s="2" t="s">
        <v>4043</v>
      </c>
      <c r="G737" s="2" t="s">
        <v>4044</v>
      </c>
      <c r="H737" s="2" t="s">
        <v>4045</v>
      </c>
      <c r="I737" s="2"/>
      <c r="J737" s="2"/>
      <c r="K737" s="2"/>
      <c r="L737" s="2"/>
      <c r="M737" s="2"/>
    </row>
    <row r="738" spans="1:13" ht="14.25" customHeight="1" x14ac:dyDescent="0.2">
      <c r="A738" s="62" t="s">
        <v>4052</v>
      </c>
      <c r="B738" s="2" t="s">
        <v>4047</v>
      </c>
      <c r="C738" s="3"/>
      <c r="D738" s="3"/>
      <c r="E738" s="2" t="s">
        <v>4048</v>
      </c>
      <c r="F738" s="2" t="s">
        <v>4049</v>
      </c>
      <c r="G738" s="2" t="s">
        <v>4050</v>
      </c>
      <c r="H738" s="2" t="s">
        <v>4051</v>
      </c>
      <c r="I738" s="2"/>
      <c r="J738" s="2"/>
      <c r="K738" s="2"/>
      <c r="L738" s="2"/>
      <c r="M738" s="2"/>
    </row>
    <row r="739" spans="1:13" ht="14.25" customHeight="1" x14ac:dyDescent="0.2">
      <c r="A739" s="62" t="s">
        <v>4060</v>
      </c>
      <c r="B739" s="2" t="s">
        <v>4053</v>
      </c>
      <c r="C739" s="3"/>
      <c r="D739" s="3"/>
      <c r="E739" s="2" t="s">
        <v>4055</v>
      </c>
      <c r="F739" s="2" t="s">
        <v>4057</v>
      </c>
      <c r="G739" s="2" t="s">
        <v>4058</v>
      </c>
      <c r="H739" s="2" t="s">
        <v>4059</v>
      </c>
      <c r="I739" s="2"/>
      <c r="J739" s="2"/>
      <c r="K739" s="2"/>
      <c r="L739" s="2"/>
      <c r="M739" s="2"/>
    </row>
    <row r="740" spans="1:13" ht="14.25" customHeight="1" x14ac:dyDescent="0.2">
      <c r="A740" s="62" t="s">
        <v>4067</v>
      </c>
      <c r="B740" s="2" t="s">
        <v>4061</v>
      </c>
      <c r="C740" s="3"/>
      <c r="D740" s="3"/>
      <c r="E740" s="2" t="s">
        <v>4062</v>
      </c>
      <c r="F740" s="2" t="s">
        <v>4064</v>
      </c>
      <c r="G740" s="2" t="s">
        <v>4065</v>
      </c>
      <c r="H740" s="2" t="s">
        <v>4066</v>
      </c>
      <c r="I740" s="2"/>
      <c r="J740" s="2"/>
      <c r="K740" s="2"/>
      <c r="L740" s="2"/>
      <c r="M740" s="2"/>
    </row>
    <row r="741" spans="1:13" ht="14.25" customHeight="1" x14ac:dyDescent="0.2">
      <c r="A741" s="62" t="s">
        <v>4072</v>
      </c>
      <c r="B741" s="2" t="s">
        <v>4068</v>
      </c>
      <c r="C741" s="3"/>
      <c r="D741" s="3"/>
      <c r="E741" s="2" t="s">
        <v>5358</v>
      </c>
      <c r="F741" s="2" t="s">
        <v>2637</v>
      </c>
      <c r="G741" s="2" t="s">
        <v>5359</v>
      </c>
      <c r="H741" s="2" t="s">
        <v>5360</v>
      </c>
      <c r="I741" s="2"/>
      <c r="J741" s="2"/>
      <c r="K741" s="2"/>
      <c r="L741" s="2"/>
      <c r="M741" s="2"/>
    </row>
    <row r="742" spans="1:13" ht="14.25" customHeight="1" x14ac:dyDescent="0.2">
      <c r="A742" s="62" t="s">
        <v>4078</v>
      </c>
      <c r="B742" s="2" t="s">
        <v>4073</v>
      </c>
      <c r="C742" s="3"/>
      <c r="D742" s="3"/>
      <c r="E742" s="2" t="s">
        <v>4074</v>
      </c>
      <c r="F742" s="2" t="s">
        <v>4075</v>
      </c>
      <c r="G742" s="2" t="s">
        <v>4076</v>
      </c>
      <c r="H742" s="2" t="s">
        <v>4077</v>
      </c>
      <c r="I742" s="2"/>
      <c r="J742" s="2"/>
      <c r="K742" s="2"/>
      <c r="L742" s="2"/>
      <c r="M742" s="2"/>
    </row>
    <row r="743" spans="1:13" ht="14.25" customHeight="1" x14ac:dyDescent="0.2">
      <c r="A743" s="62" t="s">
        <v>4085</v>
      </c>
      <c r="B743" s="2" t="s">
        <v>4079</v>
      </c>
      <c r="C743" s="3"/>
      <c r="D743" s="3"/>
      <c r="E743" s="2" t="s">
        <v>4080</v>
      </c>
      <c r="F743" s="2" t="s">
        <v>4082</v>
      </c>
      <c r="G743" s="2" t="s">
        <v>4083</v>
      </c>
      <c r="H743" s="2" t="s">
        <v>4084</v>
      </c>
      <c r="I743" s="2"/>
      <c r="J743" s="2"/>
      <c r="K743" s="2"/>
      <c r="L743" s="2"/>
      <c r="M743" s="2"/>
    </row>
    <row r="744" spans="1:13" ht="14.25" customHeight="1" x14ac:dyDescent="0.2">
      <c r="A744" s="62" t="s">
        <v>4090</v>
      </c>
      <c r="B744" s="2" t="s">
        <v>4086</v>
      </c>
      <c r="C744" s="3"/>
      <c r="D744" s="3"/>
      <c r="E744" s="2" t="s">
        <v>4087</v>
      </c>
      <c r="F744" s="2" t="s">
        <v>54</v>
      </c>
      <c r="G744" s="2" t="s">
        <v>4088</v>
      </c>
      <c r="H744" s="2" t="s">
        <v>4089</v>
      </c>
      <c r="I744" s="2"/>
      <c r="J744" s="2"/>
      <c r="K744" s="2"/>
      <c r="L744" s="2"/>
      <c r="M744" s="2"/>
    </row>
    <row r="745" spans="1:13" ht="14.25" customHeight="1" x14ac:dyDescent="0.2">
      <c r="A745" s="62" t="s">
        <v>4099</v>
      </c>
      <c r="B745" s="2" t="s">
        <v>4091</v>
      </c>
      <c r="C745" s="3"/>
      <c r="D745" s="3"/>
      <c r="E745" s="2" t="s">
        <v>4093</v>
      </c>
      <c r="F745" s="2" t="s">
        <v>4095</v>
      </c>
      <c r="G745" s="2" t="s">
        <v>4097</v>
      </c>
      <c r="H745" s="2" t="s">
        <v>4098</v>
      </c>
      <c r="I745" s="2"/>
      <c r="J745" s="2"/>
      <c r="K745" s="2"/>
      <c r="L745" s="2"/>
      <c r="M745" s="2"/>
    </row>
    <row r="746" spans="1:13" ht="14.25" customHeight="1" x14ac:dyDescent="0.2">
      <c r="A746" s="62" t="s">
        <v>4102</v>
      </c>
      <c r="B746" s="2" t="s">
        <v>4100</v>
      </c>
      <c r="C746" s="3"/>
      <c r="D746" s="3"/>
      <c r="E746" s="2" t="s">
        <v>4101</v>
      </c>
      <c r="F746" s="2" t="s">
        <v>54</v>
      </c>
      <c r="G746" s="2" t="s">
        <v>54</v>
      </c>
      <c r="H746" s="2" t="s">
        <v>54</v>
      </c>
      <c r="I746" s="2"/>
      <c r="J746" s="2"/>
      <c r="K746" s="2"/>
      <c r="L746" s="2"/>
      <c r="M746" s="2"/>
    </row>
    <row r="747" spans="1:13" ht="14.25" customHeight="1" x14ac:dyDescent="0.2">
      <c r="A747" s="62" t="s">
        <v>4103</v>
      </c>
      <c r="B747" s="2" t="s">
        <v>54</v>
      </c>
      <c r="C747" s="3"/>
      <c r="D747" s="3"/>
      <c r="E747" s="2" t="s">
        <v>54</v>
      </c>
      <c r="F747" s="2" t="s">
        <v>54</v>
      </c>
      <c r="G747" s="2" t="s">
        <v>54</v>
      </c>
      <c r="H747" s="2" t="s">
        <v>54</v>
      </c>
      <c r="I747" s="2"/>
      <c r="J747" s="2"/>
      <c r="K747" s="2"/>
      <c r="L747" s="2"/>
      <c r="M747" s="2"/>
    </row>
    <row r="748" spans="1:13" ht="14.25" customHeight="1" x14ac:dyDescent="0.2">
      <c r="A748" s="62" t="s">
        <v>4104</v>
      </c>
      <c r="B748" s="2"/>
      <c r="C748" s="3"/>
      <c r="D748" s="3"/>
      <c r="E748" s="2"/>
      <c r="F748" s="2"/>
      <c r="G748" s="2"/>
      <c r="H748" s="2"/>
      <c r="I748" s="2"/>
      <c r="J748" s="2"/>
      <c r="K748" s="2"/>
      <c r="L748" s="2"/>
      <c r="M748" s="2"/>
    </row>
    <row r="749" spans="1:13" ht="14.25" customHeight="1" x14ac:dyDescent="0.2">
      <c r="A749" s="62" t="s">
        <v>4112</v>
      </c>
      <c r="B749" s="2" t="s">
        <v>4105</v>
      </c>
      <c r="C749" s="3"/>
      <c r="D749" s="3"/>
      <c r="E749" s="2" t="s">
        <v>4106</v>
      </c>
      <c r="F749" s="2" t="s">
        <v>4108</v>
      </c>
      <c r="G749" s="2" t="s">
        <v>4109</v>
      </c>
      <c r="H749" s="2" t="s">
        <v>4111</v>
      </c>
      <c r="I749" s="2"/>
      <c r="J749" s="2"/>
      <c r="K749" s="2"/>
      <c r="L749" s="2"/>
      <c r="M749" s="2"/>
    </row>
    <row r="750" spans="1:13" ht="14.25" customHeight="1" x14ac:dyDescent="0.2">
      <c r="A750" s="62" t="s">
        <v>4115</v>
      </c>
      <c r="B750" s="2" t="s">
        <v>54</v>
      </c>
      <c r="C750" s="3"/>
      <c r="D750" s="3"/>
      <c r="E750" s="2" t="s">
        <v>4113</v>
      </c>
      <c r="F750" s="2" t="s">
        <v>54</v>
      </c>
      <c r="G750" s="2" t="s">
        <v>54</v>
      </c>
      <c r="H750" s="2" t="s">
        <v>4114</v>
      </c>
      <c r="I750" s="2"/>
      <c r="J750" s="2"/>
      <c r="K750" s="2"/>
      <c r="L750" s="2"/>
      <c r="M750" s="2"/>
    </row>
    <row r="751" spans="1:13" ht="14.25" customHeight="1" x14ac:dyDescent="0.2">
      <c r="A751" s="62" t="s">
        <v>4122</v>
      </c>
      <c r="B751" s="2" t="s">
        <v>4116</v>
      </c>
      <c r="C751" s="3"/>
      <c r="D751" s="3"/>
      <c r="E751" s="2" t="s">
        <v>4118</v>
      </c>
      <c r="F751" s="2" t="s">
        <v>4119</v>
      </c>
      <c r="G751" s="2" t="s">
        <v>4120</v>
      </c>
      <c r="H751" s="2" t="s">
        <v>4121</v>
      </c>
      <c r="I751" s="2"/>
      <c r="J751" s="2"/>
      <c r="K751" s="2"/>
      <c r="L751" s="2"/>
      <c r="M751" s="2"/>
    </row>
    <row r="752" spans="1:13" ht="14.25" customHeight="1" x14ac:dyDescent="0.2">
      <c r="A752" s="62" t="s">
        <v>4129</v>
      </c>
      <c r="B752" s="2" t="s">
        <v>4123</v>
      </c>
      <c r="C752" s="35" t="s">
        <v>59</v>
      </c>
      <c r="D752" s="84" t="s">
        <v>900</v>
      </c>
      <c r="E752" s="2" t="s">
        <v>4124</v>
      </c>
      <c r="F752" s="2" t="s">
        <v>4125</v>
      </c>
      <c r="G752" s="2" t="s">
        <v>4126</v>
      </c>
      <c r="H752" s="2" t="s">
        <v>4128</v>
      </c>
      <c r="I752" s="2"/>
      <c r="J752" s="2"/>
      <c r="K752" s="2"/>
      <c r="L752" s="2"/>
      <c r="M752" s="2"/>
    </row>
    <row r="753" spans="1:13" ht="14.25" customHeight="1" x14ac:dyDescent="0.2">
      <c r="A753" s="62" t="s">
        <v>4136</v>
      </c>
      <c r="B753" s="2" t="s">
        <v>4130</v>
      </c>
      <c r="C753" s="3"/>
      <c r="D753" s="3"/>
      <c r="E753" s="2" t="s">
        <v>4131</v>
      </c>
      <c r="F753" s="2" t="s">
        <v>4133</v>
      </c>
      <c r="G753" s="2" t="s">
        <v>4134</v>
      </c>
      <c r="H753" s="2" t="s">
        <v>4135</v>
      </c>
      <c r="I753" s="2"/>
      <c r="J753" s="2"/>
      <c r="K753" s="2"/>
      <c r="L753" s="2"/>
      <c r="M753" s="2"/>
    </row>
    <row r="754" spans="1:13" ht="14.25" customHeight="1" x14ac:dyDescent="0.2">
      <c r="A754" s="62" t="s">
        <v>4143</v>
      </c>
      <c r="B754" s="2" t="s">
        <v>4137</v>
      </c>
      <c r="C754" s="3"/>
      <c r="D754" s="3"/>
      <c r="E754" s="2" t="s">
        <v>4138</v>
      </c>
      <c r="F754" s="2" t="s">
        <v>4139</v>
      </c>
      <c r="G754" s="2" t="s">
        <v>4141</v>
      </c>
      <c r="H754" s="2" t="s">
        <v>4142</v>
      </c>
      <c r="I754" s="2"/>
      <c r="J754" s="2"/>
      <c r="K754" s="2"/>
      <c r="L754" s="2"/>
      <c r="M754" s="2"/>
    </row>
    <row r="755" spans="1:13" ht="14.25" customHeight="1" x14ac:dyDescent="0.2">
      <c r="A755" s="62" t="s">
        <v>4148</v>
      </c>
      <c r="B755" s="2" t="s">
        <v>123</v>
      </c>
      <c r="C755" s="3"/>
      <c r="D755" s="3"/>
      <c r="E755" s="2" t="s">
        <v>4144</v>
      </c>
      <c r="F755" s="2" t="s">
        <v>4145</v>
      </c>
      <c r="G755" s="2" t="s">
        <v>4146</v>
      </c>
      <c r="H755" s="2" t="s">
        <v>4147</v>
      </c>
      <c r="I755" s="2"/>
      <c r="J755" s="2"/>
      <c r="K755" s="2"/>
      <c r="L755" s="2"/>
      <c r="M755" s="2"/>
    </row>
    <row r="756" spans="1:13" ht="14.25" customHeight="1" x14ac:dyDescent="0.2">
      <c r="A756" s="62" t="s">
        <v>4153</v>
      </c>
      <c r="B756" s="2" t="s">
        <v>4149</v>
      </c>
      <c r="C756" s="3"/>
      <c r="D756" s="3"/>
      <c r="E756" s="2" t="s">
        <v>4150</v>
      </c>
      <c r="F756" s="2" t="s">
        <v>3735</v>
      </c>
      <c r="G756" s="2" t="s">
        <v>4151</v>
      </c>
      <c r="H756" s="2" t="s">
        <v>4152</v>
      </c>
      <c r="I756" s="2"/>
      <c r="J756" s="2"/>
      <c r="K756" s="2"/>
      <c r="L756" s="2"/>
      <c r="M756" s="2"/>
    </row>
    <row r="757" spans="1:13" ht="14.25" customHeight="1" x14ac:dyDescent="0.2">
      <c r="A757" s="62" t="s">
        <v>4160</v>
      </c>
      <c r="B757" s="2" t="s">
        <v>4154</v>
      </c>
      <c r="C757" s="3"/>
      <c r="D757" s="3"/>
      <c r="E757" s="2" t="s">
        <v>4155</v>
      </c>
      <c r="F757" s="2" t="s">
        <v>4157</v>
      </c>
      <c r="G757" s="2" t="s">
        <v>4158</v>
      </c>
      <c r="H757" s="2" t="s">
        <v>4159</v>
      </c>
      <c r="I757" s="2"/>
      <c r="J757" s="2"/>
      <c r="K757" s="2"/>
      <c r="L757" s="2"/>
      <c r="M757" s="2"/>
    </row>
    <row r="758" spans="1:13" ht="14.25" customHeight="1" x14ac:dyDescent="0.2">
      <c r="A758" s="62" t="s">
        <v>4165</v>
      </c>
      <c r="B758" s="2" t="s">
        <v>54</v>
      </c>
      <c r="C758" s="3"/>
      <c r="D758" s="3"/>
      <c r="E758" s="2" t="s">
        <v>5361</v>
      </c>
      <c r="F758" s="2" t="s">
        <v>5362</v>
      </c>
      <c r="G758" s="2" t="s">
        <v>4163</v>
      </c>
      <c r="H758" s="2" t="s">
        <v>5363</v>
      </c>
      <c r="I758" s="2"/>
      <c r="J758" s="2"/>
      <c r="K758" s="2"/>
      <c r="L758" s="2"/>
      <c r="M758" s="2"/>
    </row>
    <row r="759" spans="1:13" ht="14.25" customHeight="1" x14ac:dyDescent="0.2">
      <c r="A759" s="62" t="s">
        <v>4171</v>
      </c>
      <c r="B759" s="2" t="s">
        <v>4166</v>
      </c>
      <c r="C759" s="3"/>
      <c r="D759" s="3"/>
      <c r="E759" s="2" t="s">
        <v>5364</v>
      </c>
      <c r="F759" s="2" t="s">
        <v>5365</v>
      </c>
      <c r="G759" s="2" t="s">
        <v>5366</v>
      </c>
      <c r="H759" s="2" t="s">
        <v>5367</v>
      </c>
      <c r="I759" s="2"/>
      <c r="J759" s="2"/>
      <c r="K759" s="2"/>
      <c r="L759" s="2"/>
      <c r="M759" s="2"/>
    </row>
    <row r="760" spans="1:13" ht="14.25" customHeight="1" x14ac:dyDescent="0.2">
      <c r="A760" s="62" t="s">
        <v>4179</v>
      </c>
      <c r="B760" s="2" t="s">
        <v>4172</v>
      </c>
      <c r="C760" s="3"/>
      <c r="D760" s="3"/>
      <c r="E760" s="2" t="s">
        <v>5368</v>
      </c>
      <c r="F760" s="2" t="s">
        <v>5369</v>
      </c>
      <c r="G760" s="2" t="s">
        <v>5370</v>
      </c>
      <c r="H760" s="2" t="s">
        <v>5371</v>
      </c>
      <c r="I760" s="2"/>
      <c r="J760" s="2"/>
      <c r="K760" s="2"/>
      <c r="L760" s="2"/>
      <c r="M760" s="2"/>
    </row>
    <row r="761" spans="1:13" ht="14.25" customHeight="1" x14ac:dyDescent="0.2">
      <c r="A761" s="62" t="s">
        <v>4187</v>
      </c>
      <c r="B761" s="2" t="s">
        <v>4180</v>
      </c>
      <c r="C761" s="3"/>
      <c r="D761" s="3"/>
      <c r="E761" s="2" t="s">
        <v>4182</v>
      </c>
      <c r="F761" s="2" t="s">
        <v>4183</v>
      </c>
      <c r="G761" s="2" t="s">
        <v>4185</v>
      </c>
      <c r="H761" s="2" t="s">
        <v>4186</v>
      </c>
      <c r="I761" s="2"/>
      <c r="J761" s="2"/>
      <c r="K761" s="2"/>
      <c r="L761" s="2"/>
      <c r="M761" s="2"/>
    </row>
    <row r="762" spans="1:13" ht="14.25" customHeight="1" x14ac:dyDescent="0.2">
      <c r="A762" s="62" t="s">
        <v>4194</v>
      </c>
      <c r="B762" s="2" t="s">
        <v>4188</v>
      </c>
      <c r="C762" s="3"/>
      <c r="D762" s="3"/>
      <c r="E762" s="2" t="s">
        <v>4190</v>
      </c>
      <c r="F762" s="2" t="s">
        <v>4191</v>
      </c>
      <c r="G762" s="2" t="s">
        <v>4192</v>
      </c>
      <c r="H762" s="2" t="s">
        <v>4193</v>
      </c>
      <c r="I762" s="2"/>
      <c r="J762" s="2"/>
      <c r="K762" s="2"/>
      <c r="L762" s="2"/>
      <c r="M762" s="2"/>
    </row>
    <row r="763" spans="1:13" ht="14.25" customHeight="1" x14ac:dyDescent="0.2">
      <c r="A763" s="62" t="s">
        <v>4202</v>
      </c>
      <c r="B763" s="2" t="s">
        <v>4195</v>
      </c>
      <c r="C763" s="84">
        <v>2</v>
      </c>
      <c r="D763" s="84">
        <v>2</v>
      </c>
      <c r="E763" s="2" t="s">
        <v>4196</v>
      </c>
      <c r="F763" s="2" t="s">
        <v>4197</v>
      </c>
      <c r="G763" s="2" t="s">
        <v>4199</v>
      </c>
      <c r="H763" s="2" t="s">
        <v>4201</v>
      </c>
      <c r="I763" s="2"/>
      <c r="J763" s="2"/>
      <c r="K763" s="2"/>
      <c r="L763" s="2"/>
      <c r="M763" s="2"/>
    </row>
    <row r="764" spans="1:13" ht="14.25" customHeight="1" x14ac:dyDescent="0.2">
      <c r="A764" s="62" t="s">
        <v>4203</v>
      </c>
      <c r="B764" s="2" t="s">
        <v>54</v>
      </c>
      <c r="C764" s="3"/>
      <c r="D764" s="3"/>
      <c r="E764" s="2" t="s">
        <v>54</v>
      </c>
      <c r="F764" s="2" t="s">
        <v>54</v>
      </c>
      <c r="G764" s="2" t="s">
        <v>54</v>
      </c>
      <c r="H764" s="2" t="s">
        <v>54</v>
      </c>
      <c r="I764" s="2"/>
      <c r="J764" s="2"/>
      <c r="K764" s="2"/>
      <c r="L764" s="2"/>
      <c r="M764" s="2"/>
    </row>
    <row r="765" spans="1:13" ht="14.25" customHeight="1" x14ac:dyDescent="0.2">
      <c r="A765" s="62" t="s">
        <v>4209</v>
      </c>
      <c r="B765" s="2" t="s">
        <v>4204</v>
      </c>
      <c r="C765" s="3"/>
      <c r="D765" s="3"/>
      <c r="E765" s="2" t="s">
        <v>4205</v>
      </c>
      <c r="F765" s="2" t="s">
        <v>4206</v>
      </c>
      <c r="G765" s="2" t="s">
        <v>4207</v>
      </c>
      <c r="H765" s="2" t="s">
        <v>4208</v>
      </c>
      <c r="I765" s="2"/>
      <c r="J765" s="2"/>
      <c r="K765" s="2"/>
      <c r="L765" s="2"/>
      <c r="M765" s="2"/>
    </row>
    <row r="766" spans="1:13" ht="14.25" customHeight="1" x14ac:dyDescent="0.2">
      <c r="A766" s="62" t="s">
        <v>4216</v>
      </c>
      <c r="B766" s="2" t="s">
        <v>4210</v>
      </c>
      <c r="C766" s="3"/>
      <c r="D766" s="3"/>
      <c r="E766" s="2" t="s">
        <v>4212</v>
      </c>
      <c r="F766" s="2" t="s">
        <v>4213</v>
      </c>
      <c r="G766" s="2" t="s">
        <v>4214</v>
      </c>
      <c r="H766" s="2" t="s">
        <v>4215</v>
      </c>
      <c r="I766" s="2"/>
      <c r="J766" s="2"/>
      <c r="K766" s="2"/>
      <c r="L766" s="2"/>
      <c r="M766" s="2"/>
    </row>
    <row r="767" spans="1:13" ht="14.25" customHeight="1" x14ac:dyDescent="0.2">
      <c r="A767" s="62" t="s">
        <v>4217</v>
      </c>
      <c r="B767" s="2"/>
      <c r="C767" s="3"/>
      <c r="D767" s="3"/>
      <c r="E767" s="2"/>
      <c r="F767" s="2"/>
      <c r="G767" s="2"/>
      <c r="H767" s="2"/>
      <c r="I767" s="2"/>
      <c r="J767" s="2"/>
      <c r="K767" s="2"/>
      <c r="L767" s="2"/>
      <c r="M767" s="2"/>
    </row>
    <row r="768" spans="1:13" ht="14.25" customHeight="1" x14ac:dyDescent="0.2">
      <c r="A768" s="62" t="s">
        <v>4221</v>
      </c>
      <c r="B768" s="2" t="s">
        <v>144</v>
      </c>
      <c r="C768" s="3"/>
      <c r="D768" s="3"/>
      <c r="E768" s="2" t="s">
        <v>4218</v>
      </c>
      <c r="F768" s="2" t="s">
        <v>242</v>
      </c>
      <c r="G768" s="2" t="s">
        <v>4219</v>
      </c>
      <c r="H768" s="2" t="s">
        <v>4220</v>
      </c>
      <c r="I768" s="2"/>
      <c r="J768" s="2"/>
      <c r="K768" s="2"/>
      <c r="L768" s="2"/>
      <c r="M768" s="2"/>
    </row>
    <row r="769" spans="1:13" ht="14.25" customHeight="1" x14ac:dyDescent="0.2">
      <c r="A769" s="62" t="s">
        <v>4227</v>
      </c>
      <c r="B769" s="2" t="s">
        <v>4222</v>
      </c>
      <c r="C769" s="3"/>
      <c r="D769" s="3"/>
      <c r="E769" s="2" t="s">
        <v>4223</v>
      </c>
      <c r="F769" s="2" t="s">
        <v>4224</v>
      </c>
      <c r="G769" s="2" t="s">
        <v>4225</v>
      </c>
      <c r="H769" s="2" t="s">
        <v>4226</v>
      </c>
      <c r="I769" s="2"/>
      <c r="J769" s="2"/>
      <c r="K769" s="2"/>
      <c r="L769" s="2"/>
      <c r="M769" s="2"/>
    </row>
    <row r="770" spans="1:13" ht="14.25" customHeight="1" x14ac:dyDescent="0.2">
      <c r="A770" s="62" t="s">
        <v>4233</v>
      </c>
      <c r="B770" s="2" t="s">
        <v>4228</v>
      </c>
      <c r="C770" s="86" t="s">
        <v>2707</v>
      </c>
      <c r="D770" s="38">
        <v>6</v>
      </c>
      <c r="E770" s="2" t="s">
        <v>4229</v>
      </c>
      <c r="F770" s="2" t="s">
        <v>4230</v>
      </c>
      <c r="G770" s="2" t="s">
        <v>4231</v>
      </c>
      <c r="H770" s="2" t="s">
        <v>4232</v>
      </c>
      <c r="I770" s="2"/>
      <c r="J770" s="2"/>
      <c r="K770" s="2"/>
      <c r="L770" s="2"/>
      <c r="M770" s="2"/>
    </row>
    <row r="771" spans="1:13" ht="14.25" customHeight="1" x14ac:dyDescent="0.2">
      <c r="A771" s="62" t="s">
        <v>4238</v>
      </c>
      <c r="B771" s="2" t="s">
        <v>1068</v>
      </c>
      <c r="C771" s="84">
        <v>6</v>
      </c>
      <c r="D771" s="84">
        <v>6</v>
      </c>
      <c r="E771" s="2" t="s">
        <v>4234</v>
      </c>
      <c r="F771" s="2" t="s">
        <v>4235</v>
      </c>
      <c r="G771" s="2" t="s">
        <v>4236</v>
      </c>
      <c r="H771" s="2" t="s">
        <v>4237</v>
      </c>
      <c r="I771" s="2"/>
      <c r="J771" s="2"/>
      <c r="K771" s="2"/>
      <c r="L771" s="2"/>
      <c r="M771" s="2"/>
    </row>
    <row r="772" spans="1:13" ht="14.25" customHeight="1" x14ac:dyDescent="0.2">
      <c r="A772" s="62" t="s">
        <v>4239</v>
      </c>
      <c r="B772" s="2" t="s">
        <v>54</v>
      </c>
      <c r="C772" s="3"/>
      <c r="D772" s="3"/>
      <c r="E772" s="2" t="s">
        <v>54</v>
      </c>
      <c r="F772" s="2" t="s">
        <v>54</v>
      </c>
      <c r="G772" s="2" t="s">
        <v>54</v>
      </c>
      <c r="H772" s="2" t="s">
        <v>54</v>
      </c>
      <c r="I772" s="2"/>
      <c r="J772" s="2"/>
      <c r="K772" s="2"/>
      <c r="L772" s="2"/>
      <c r="M772" s="2"/>
    </row>
    <row r="773" spans="1:13" ht="14.25" customHeight="1" x14ac:dyDescent="0.2">
      <c r="A773" s="62" t="s">
        <v>4245</v>
      </c>
      <c r="B773" s="2" t="s">
        <v>4240</v>
      </c>
      <c r="C773" s="3"/>
      <c r="D773" s="3"/>
      <c r="E773" s="2" t="s">
        <v>4241</v>
      </c>
      <c r="F773" s="2" t="s">
        <v>4242</v>
      </c>
      <c r="G773" s="2" t="s">
        <v>4243</v>
      </c>
      <c r="H773" s="2" t="s">
        <v>4244</v>
      </c>
      <c r="I773" s="2"/>
      <c r="J773" s="2"/>
      <c r="K773" s="2"/>
      <c r="L773" s="2"/>
      <c r="M773" s="2"/>
    </row>
    <row r="774" spans="1:13" ht="14.25" customHeight="1" x14ac:dyDescent="0.2">
      <c r="A774" s="62" t="s">
        <v>4249</v>
      </c>
      <c r="B774" s="2" t="s">
        <v>4246</v>
      </c>
      <c r="C774" s="3"/>
      <c r="D774" s="3"/>
      <c r="E774" s="2" t="s">
        <v>4247</v>
      </c>
      <c r="F774" s="2" t="s">
        <v>4248</v>
      </c>
      <c r="G774" s="2" t="s">
        <v>54</v>
      </c>
      <c r="H774" s="2" t="s">
        <v>54</v>
      </c>
      <c r="I774" s="2"/>
      <c r="J774" s="2"/>
      <c r="K774" s="2"/>
      <c r="L774" s="2"/>
      <c r="M774" s="2"/>
    </row>
    <row r="775" spans="1:13" ht="14.25" customHeight="1" x14ac:dyDescent="0.2">
      <c r="A775" s="62" t="s">
        <v>4256</v>
      </c>
      <c r="B775" s="2" t="s">
        <v>4250</v>
      </c>
      <c r="C775" s="3"/>
      <c r="D775" s="3"/>
      <c r="E775" s="2" t="s">
        <v>4251</v>
      </c>
      <c r="F775" s="2" t="s">
        <v>4253</v>
      </c>
      <c r="G775" s="2" t="s">
        <v>4254</v>
      </c>
      <c r="H775" s="2" t="s">
        <v>4255</v>
      </c>
      <c r="I775" s="2"/>
      <c r="J775" s="2"/>
      <c r="K775" s="2"/>
      <c r="L775" s="2"/>
      <c r="M775" s="2"/>
    </row>
    <row r="776" spans="1:13" ht="14.25" customHeight="1" x14ac:dyDescent="0.2">
      <c r="A776" s="62" t="s">
        <v>4262</v>
      </c>
      <c r="B776" s="2" t="s">
        <v>4257</v>
      </c>
      <c r="C776" s="3"/>
      <c r="D776" s="3"/>
      <c r="E776" s="2" t="s">
        <v>4258</v>
      </c>
      <c r="F776" s="2" t="s">
        <v>54</v>
      </c>
      <c r="G776" s="2" t="s">
        <v>4260</v>
      </c>
      <c r="H776" s="2" t="s">
        <v>4261</v>
      </c>
      <c r="I776" s="2"/>
      <c r="J776" s="2"/>
      <c r="K776" s="2"/>
      <c r="L776" s="2"/>
      <c r="M776" s="2"/>
    </row>
    <row r="777" spans="1:13" ht="14.25" customHeight="1" x14ac:dyDescent="0.2">
      <c r="A777" s="62" t="s">
        <v>4266</v>
      </c>
      <c r="B777" s="2" t="s">
        <v>4263</v>
      </c>
      <c r="C777" s="3"/>
      <c r="D777" s="3"/>
      <c r="E777" s="2" t="s">
        <v>5372</v>
      </c>
      <c r="F777" s="2" t="s">
        <v>2695</v>
      </c>
      <c r="G777" s="2" t="s">
        <v>54</v>
      </c>
      <c r="H777" s="2" t="s">
        <v>54</v>
      </c>
      <c r="I777" s="2"/>
      <c r="J777" s="2"/>
      <c r="K777" s="2"/>
      <c r="L777" s="2"/>
      <c r="M777" s="2"/>
    </row>
    <row r="778" spans="1:13" ht="14.25" customHeight="1" x14ac:dyDescent="0.2">
      <c r="A778" s="62" t="s">
        <v>4275</v>
      </c>
      <c r="B778" s="2" t="s">
        <v>4267</v>
      </c>
      <c r="C778" s="3"/>
      <c r="D778" s="3"/>
      <c r="E778" s="2" t="s">
        <v>4269</v>
      </c>
      <c r="F778" s="2" t="s">
        <v>4271</v>
      </c>
      <c r="G778" s="2" t="s">
        <v>4272</v>
      </c>
      <c r="H778" s="2" t="s">
        <v>4274</v>
      </c>
      <c r="I778" s="2"/>
      <c r="J778" s="2"/>
      <c r="K778" s="2"/>
      <c r="L778" s="2"/>
      <c r="M778" s="2"/>
    </row>
    <row r="779" spans="1:13" ht="14.25" customHeight="1" x14ac:dyDescent="0.2">
      <c r="A779" s="62" t="s">
        <v>4281</v>
      </c>
      <c r="B779" s="2" t="s">
        <v>4276</v>
      </c>
      <c r="C779" s="3"/>
      <c r="D779" s="3"/>
      <c r="E779" s="2" t="s">
        <v>4277</v>
      </c>
      <c r="F779" s="2" t="s">
        <v>4278</v>
      </c>
      <c r="G779" s="2" t="s">
        <v>4279</v>
      </c>
      <c r="H779" s="2" t="s">
        <v>4280</v>
      </c>
      <c r="I779" s="2"/>
      <c r="J779" s="2"/>
      <c r="K779" s="2"/>
      <c r="L779" s="2"/>
      <c r="M779" s="2"/>
    </row>
    <row r="780" spans="1:13" ht="14.25" customHeight="1" x14ac:dyDescent="0.2">
      <c r="A780" s="62" t="s">
        <v>4287</v>
      </c>
      <c r="B780" s="2" t="s">
        <v>4282</v>
      </c>
      <c r="C780" s="3"/>
      <c r="D780" s="3"/>
      <c r="E780" s="2" t="s">
        <v>4283</v>
      </c>
      <c r="F780" s="2" t="s">
        <v>4284</v>
      </c>
      <c r="G780" s="2" t="s">
        <v>4285</v>
      </c>
      <c r="H780" s="2" t="s">
        <v>4286</v>
      </c>
      <c r="I780" s="2"/>
      <c r="J780" s="2"/>
      <c r="K780" s="2"/>
      <c r="L780" s="2"/>
      <c r="M780" s="2"/>
    </row>
    <row r="781" spans="1:13" ht="14.25" customHeight="1" x14ac:dyDescent="0.2">
      <c r="A781" s="62" t="s">
        <v>4295</v>
      </c>
      <c r="B781" s="2" t="s">
        <v>4288</v>
      </c>
      <c r="C781" s="3"/>
      <c r="D781" s="3"/>
      <c r="E781" s="2" t="s">
        <v>4290</v>
      </c>
      <c r="F781" s="2" t="s">
        <v>4292</v>
      </c>
      <c r="G781" s="2" t="s">
        <v>4293</v>
      </c>
      <c r="H781" s="2" t="s">
        <v>4294</v>
      </c>
      <c r="I781" s="2"/>
      <c r="J781" s="2"/>
      <c r="K781" s="2"/>
      <c r="L781" s="2"/>
      <c r="M781" s="2"/>
    </row>
    <row r="782" spans="1:13" ht="14.25" customHeight="1" x14ac:dyDescent="0.2">
      <c r="A782" s="62" t="s">
        <v>4302</v>
      </c>
      <c r="B782" s="2" t="s">
        <v>4296</v>
      </c>
      <c r="C782" s="3"/>
      <c r="D782" s="3"/>
      <c r="E782" s="2" t="s">
        <v>4297</v>
      </c>
      <c r="F782" s="2" t="s">
        <v>4299</v>
      </c>
      <c r="G782" s="2" t="s">
        <v>4300</v>
      </c>
      <c r="H782" s="2" t="s">
        <v>4301</v>
      </c>
      <c r="I782" s="2"/>
      <c r="J782" s="2"/>
      <c r="K782" s="2"/>
      <c r="L782" s="2"/>
      <c r="M782" s="2"/>
    </row>
    <row r="783" spans="1:13" ht="14.25" customHeight="1" x14ac:dyDescent="0.2">
      <c r="A783" s="62" t="s">
        <v>4307</v>
      </c>
      <c r="B783" s="2" t="s">
        <v>123</v>
      </c>
      <c r="C783" s="3"/>
      <c r="D783" s="3"/>
      <c r="E783" s="2" t="s">
        <v>185</v>
      </c>
      <c r="F783" s="2" t="s">
        <v>4303</v>
      </c>
      <c r="G783" s="2" t="s">
        <v>4305</v>
      </c>
      <c r="H783" s="2" t="s">
        <v>4306</v>
      </c>
      <c r="I783" s="2"/>
      <c r="J783" s="2"/>
      <c r="K783" s="2"/>
      <c r="L783" s="2"/>
      <c r="M783" s="2"/>
    </row>
    <row r="784" spans="1:13" ht="14.25" customHeight="1" x14ac:dyDescent="0.2">
      <c r="A784" s="62" t="s">
        <v>4308</v>
      </c>
      <c r="B784" s="2"/>
      <c r="C784" s="3">
        <v>-99</v>
      </c>
      <c r="D784" s="3"/>
      <c r="E784" s="2"/>
      <c r="F784" s="2"/>
      <c r="G784" s="2"/>
      <c r="H784" s="2"/>
      <c r="I784" s="2"/>
      <c r="J784" s="2"/>
      <c r="K784" s="2"/>
      <c r="L784" s="2"/>
      <c r="M784" s="2"/>
    </row>
    <row r="785" spans="1:13" ht="14.25" customHeight="1" x14ac:dyDescent="0.2">
      <c r="A785" s="62" t="s">
        <v>4314</v>
      </c>
      <c r="B785" s="2" t="s">
        <v>4309</v>
      </c>
      <c r="C785" s="3"/>
      <c r="D785" s="3"/>
      <c r="E785" s="2" t="s">
        <v>4310</v>
      </c>
      <c r="F785" s="2" t="s">
        <v>4311</v>
      </c>
      <c r="G785" s="2" t="s">
        <v>4312</v>
      </c>
      <c r="H785" s="2" t="s">
        <v>4313</v>
      </c>
      <c r="I785" s="2"/>
      <c r="J785" s="2"/>
      <c r="K785" s="2"/>
      <c r="L785" s="2"/>
      <c r="M785" s="2"/>
    </row>
    <row r="786" spans="1:13" ht="14.25" customHeight="1" x14ac:dyDescent="0.2">
      <c r="A786" s="62" t="s">
        <v>4321</v>
      </c>
      <c r="B786" s="2" t="s">
        <v>4315</v>
      </c>
      <c r="C786" s="84" t="s">
        <v>787</v>
      </c>
      <c r="D786" s="84" t="s">
        <v>787</v>
      </c>
      <c r="E786" s="2" t="s">
        <v>4316</v>
      </c>
      <c r="F786" s="2" t="s">
        <v>4318</v>
      </c>
      <c r="G786" s="2" t="s">
        <v>4319</v>
      </c>
      <c r="H786" s="2" t="s">
        <v>4320</v>
      </c>
      <c r="I786" s="2"/>
      <c r="J786" s="2"/>
      <c r="K786" s="2"/>
      <c r="L786" s="2"/>
      <c r="M786" s="2"/>
    </row>
    <row r="787" spans="1:13" ht="14.25" customHeight="1" x14ac:dyDescent="0.2">
      <c r="A787" s="62" t="s">
        <v>4329</v>
      </c>
      <c r="B787" s="2" t="s">
        <v>4322</v>
      </c>
      <c r="C787" s="3"/>
      <c r="D787" s="3"/>
      <c r="E787" s="2" t="s">
        <v>4323</v>
      </c>
      <c r="F787" s="2" t="s">
        <v>4325</v>
      </c>
      <c r="G787" s="2" t="s">
        <v>4327</v>
      </c>
      <c r="H787" s="2" t="s">
        <v>4328</v>
      </c>
      <c r="I787" s="2"/>
      <c r="J787" s="2"/>
      <c r="K787" s="2"/>
      <c r="L787" s="2"/>
      <c r="M787" s="2"/>
    </row>
    <row r="788" spans="1:13" ht="14.25" customHeight="1" x14ac:dyDescent="0.2">
      <c r="A788" s="62" t="s">
        <v>4330</v>
      </c>
      <c r="B788" s="2"/>
      <c r="C788" s="3"/>
      <c r="D788" s="3"/>
      <c r="E788" s="2"/>
      <c r="F788" s="2"/>
      <c r="G788" s="2"/>
      <c r="H788" s="2"/>
      <c r="I788" s="2"/>
      <c r="J788" s="2"/>
      <c r="K788" s="2"/>
      <c r="L788" s="2"/>
      <c r="M788" s="2"/>
    </row>
    <row r="789" spans="1:13" ht="14.25" customHeight="1" x14ac:dyDescent="0.2">
      <c r="A789" s="62" t="s">
        <v>4335</v>
      </c>
      <c r="B789" s="2" t="s">
        <v>54</v>
      </c>
      <c r="C789" s="3"/>
      <c r="D789" s="3"/>
      <c r="E789" s="2" t="s">
        <v>4331</v>
      </c>
      <c r="F789" s="2" t="s">
        <v>4332</v>
      </c>
      <c r="G789" s="2" t="s">
        <v>4333</v>
      </c>
      <c r="H789" s="2" t="s">
        <v>4334</v>
      </c>
      <c r="I789" s="2"/>
      <c r="J789" s="2"/>
      <c r="K789" s="2"/>
      <c r="L789" s="2"/>
      <c r="M789" s="2"/>
    </row>
    <row r="790" spans="1:13" ht="14.25" customHeight="1" x14ac:dyDescent="0.2">
      <c r="A790" s="62" t="s">
        <v>4343</v>
      </c>
      <c r="B790" s="2" t="s">
        <v>4336</v>
      </c>
      <c r="C790" s="3"/>
      <c r="D790" s="3"/>
      <c r="E790" s="2" t="s">
        <v>4337</v>
      </c>
      <c r="F790" s="2" t="s">
        <v>4339</v>
      </c>
      <c r="G790" s="2" t="s">
        <v>4340</v>
      </c>
      <c r="H790" s="2" t="s">
        <v>4342</v>
      </c>
      <c r="I790" s="2"/>
      <c r="J790" s="2"/>
      <c r="K790" s="2"/>
      <c r="L790" s="2"/>
      <c r="M790" s="2"/>
    </row>
    <row r="791" spans="1:13" ht="14.25" customHeight="1" x14ac:dyDescent="0.2">
      <c r="A791" s="62" t="s">
        <v>4350</v>
      </c>
      <c r="B791" s="2" t="s">
        <v>4344</v>
      </c>
      <c r="C791" s="3"/>
      <c r="D791" s="3"/>
      <c r="E791" s="2" t="s">
        <v>4345</v>
      </c>
      <c r="F791" s="2" t="s">
        <v>4346</v>
      </c>
      <c r="G791" s="2" t="s">
        <v>4347</v>
      </c>
      <c r="H791" s="2" t="s">
        <v>4349</v>
      </c>
      <c r="I791" s="2"/>
      <c r="J791" s="2"/>
      <c r="K791" s="2"/>
      <c r="L791" s="2"/>
      <c r="M791" s="2"/>
    </row>
    <row r="792" spans="1:13" ht="14.25" customHeight="1" x14ac:dyDescent="0.2">
      <c r="A792" s="62" t="s">
        <v>4351</v>
      </c>
      <c r="B792" s="2"/>
      <c r="C792" s="3"/>
      <c r="D792" s="3"/>
      <c r="E792" s="2"/>
      <c r="F792" s="2"/>
      <c r="G792" s="2"/>
      <c r="H792" s="2"/>
      <c r="I792" s="2"/>
      <c r="J792" s="2"/>
      <c r="K792" s="2"/>
      <c r="L792" s="2"/>
      <c r="M792" s="2"/>
    </row>
    <row r="793" spans="1:13" ht="14.25" customHeight="1" x14ac:dyDescent="0.2">
      <c r="A793" s="62" t="s">
        <v>4357</v>
      </c>
      <c r="B793" s="2" t="s">
        <v>4352</v>
      </c>
      <c r="C793" s="3"/>
      <c r="D793" s="3"/>
      <c r="E793" s="2" t="s">
        <v>4354</v>
      </c>
      <c r="F793" s="2" t="s">
        <v>1122</v>
      </c>
      <c r="G793" s="2" t="s">
        <v>4355</v>
      </c>
      <c r="H793" s="2" t="s">
        <v>4356</v>
      </c>
      <c r="I793" s="2"/>
      <c r="J793" s="2"/>
      <c r="K793" s="2"/>
      <c r="L793" s="2"/>
      <c r="M793" s="2"/>
    </row>
    <row r="794" spans="1:13" ht="14.25" customHeight="1" x14ac:dyDescent="0.2">
      <c r="A794" s="62" t="s">
        <v>4363</v>
      </c>
      <c r="B794" s="2" t="s">
        <v>4358</v>
      </c>
      <c r="C794" s="3"/>
      <c r="D794" s="3"/>
      <c r="E794" s="2" t="s">
        <v>4359</v>
      </c>
      <c r="F794" s="2" t="s">
        <v>4360</v>
      </c>
      <c r="G794" s="2" t="s">
        <v>4361</v>
      </c>
      <c r="H794" s="2" t="s">
        <v>4362</v>
      </c>
      <c r="I794" s="2"/>
      <c r="J794" s="2"/>
      <c r="K794" s="2"/>
      <c r="L794" s="2"/>
      <c r="M794" s="2"/>
    </row>
    <row r="795" spans="1:13" ht="14.25" customHeight="1" x14ac:dyDescent="0.2">
      <c r="A795" s="62" t="s">
        <v>4365</v>
      </c>
      <c r="B795" s="2" t="s">
        <v>4364</v>
      </c>
      <c r="C795" s="3"/>
      <c r="D795" s="3"/>
      <c r="E795" s="2" t="s">
        <v>54</v>
      </c>
      <c r="F795" s="2" t="s">
        <v>54</v>
      </c>
      <c r="G795" s="2" t="s">
        <v>54</v>
      </c>
      <c r="H795" s="2" t="s">
        <v>54</v>
      </c>
      <c r="I795" s="2"/>
      <c r="J795" s="2"/>
      <c r="K795" s="2"/>
      <c r="L795" s="2"/>
      <c r="M795" s="2"/>
    </row>
    <row r="796" spans="1:13" ht="14.25" customHeight="1" x14ac:dyDescent="0.2">
      <c r="A796" s="62" t="s">
        <v>4371</v>
      </c>
      <c r="B796" s="2" t="s">
        <v>4366</v>
      </c>
      <c r="C796" s="3"/>
      <c r="D796" s="3"/>
      <c r="E796" s="2" t="s">
        <v>5373</v>
      </c>
      <c r="F796" s="2" t="s">
        <v>4368</v>
      </c>
      <c r="G796" s="2" t="s">
        <v>5374</v>
      </c>
      <c r="H796" s="2" t="s">
        <v>5375</v>
      </c>
      <c r="I796" s="2"/>
      <c r="J796" s="2"/>
      <c r="K796" s="2"/>
      <c r="L796" s="2"/>
      <c r="M796" s="2"/>
    </row>
    <row r="797" spans="1:13" ht="14.25" customHeight="1" x14ac:dyDescent="0.2">
      <c r="A797" s="62" t="s">
        <v>4378</v>
      </c>
      <c r="B797" s="2" t="s">
        <v>4372</v>
      </c>
      <c r="C797" s="3"/>
      <c r="D797" s="3"/>
      <c r="E797" s="2" t="s">
        <v>4373</v>
      </c>
      <c r="F797" s="2" t="s">
        <v>4374</v>
      </c>
      <c r="G797" s="2" t="s">
        <v>4375</v>
      </c>
      <c r="H797" s="2" t="s">
        <v>4376</v>
      </c>
      <c r="I797" s="2"/>
      <c r="J797" s="2"/>
      <c r="K797" s="2"/>
      <c r="L797" s="2"/>
      <c r="M797" s="2"/>
    </row>
    <row r="798" spans="1:13" ht="14.25" customHeight="1" x14ac:dyDescent="0.2">
      <c r="A798" s="62" t="s">
        <v>4379</v>
      </c>
      <c r="B798" s="2" t="s">
        <v>54</v>
      </c>
      <c r="C798" s="3"/>
      <c r="D798" s="3"/>
      <c r="E798" s="2" t="s">
        <v>54</v>
      </c>
      <c r="F798" s="2" t="s">
        <v>54</v>
      </c>
      <c r="G798" s="2" t="s">
        <v>54</v>
      </c>
      <c r="H798" s="2" t="s">
        <v>54</v>
      </c>
      <c r="I798" s="2"/>
      <c r="J798" s="2"/>
      <c r="K798" s="2"/>
      <c r="L798" s="2"/>
      <c r="M798" s="2"/>
    </row>
    <row r="799" spans="1:13" ht="14.25" customHeight="1" x14ac:dyDescent="0.2">
      <c r="A799" s="62" t="s">
        <v>4380</v>
      </c>
      <c r="B799" s="2" t="s">
        <v>54</v>
      </c>
      <c r="C799" s="3"/>
      <c r="D799" s="3"/>
      <c r="E799" s="2" t="s">
        <v>54</v>
      </c>
      <c r="F799" s="2" t="s">
        <v>54</v>
      </c>
      <c r="G799" s="2" t="s">
        <v>54</v>
      </c>
      <c r="H799" s="2" t="s">
        <v>54</v>
      </c>
      <c r="I799" s="2"/>
      <c r="J799" s="2"/>
      <c r="K799" s="2"/>
      <c r="L799" s="2"/>
      <c r="M799" s="2"/>
    </row>
    <row r="800" spans="1:13" ht="14.25" customHeight="1" x14ac:dyDescent="0.2">
      <c r="A800" s="62" t="s">
        <v>4387</v>
      </c>
      <c r="B800" s="2" t="s">
        <v>4381</v>
      </c>
      <c r="C800" s="3"/>
      <c r="D800" s="3"/>
      <c r="E800" s="2" t="s">
        <v>4382</v>
      </c>
      <c r="F800" s="2" t="s">
        <v>4383</v>
      </c>
      <c r="G800" s="2" t="s">
        <v>4384</v>
      </c>
      <c r="H800" s="2" t="s">
        <v>4386</v>
      </c>
      <c r="I800" s="2"/>
      <c r="J800" s="2"/>
      <c r="K800" s="2"/>
      <c r="L800" s="2"/>
      <c r="M800" s="2"/>
    </row>
    <row r="801" spans="1:17" ht="14.25" customHeight="1" x14ac:dyDescent="0.2">
      <c r="A801" s="62" t="s">
        <v>4393</v>
      </c>
      <c r="B801" s="2" t="s">
        <v>4388</v>
      </c>
      <c r="C801" s="84" t="s">
        <v>615</v>
      </c>
      <c r="D801" s="84" t="s">
        <v>4389</v>
      </c>
      <c r="E801" s="2" t="s">
        <v>4390</v>
      </c>
      <c r="F801" s="2" t="s">
        <v>4391</v>
      </c>
      <c r="G801" s="2" t="s">
        <v>54</v>
      </c>
      <c r="H801" s="2" t="s">
        <v>4392</v>
      </c>
      <c r="I801" s="2"/>
      <c r="J801" s="2"/>
      <c r="K801" s="2"/>
      <c r="L801" s="2"/>
      <c r="M801" s="2"/>
    </row>
    <row r="802" spans="1:17" ht="14.25" customHeight="1" x14ac:dyDescent="0.2">
      <c r="A802" s="62" t="s">
        <v>4398</v>
      </c>
      <c r="B802" s="2" t="s">
        <v>4394</v>
      </c>
      <c r="C802" s="3"/>
      <c r="D802" s="3"/>
      <c r="E802" s="2" t="s">
        <v>4395</v>
      </c>
      <c r="F802" s="2" t="s">
        <v>54</v>
      </c>
      <c r="G802" s="2" t="s">
        <v>54</v>
      </c>
      <c r="H802" s="2" t="s">
        <v>54</v>
      </c>
      <c r="I802" s="2"/>
      <c r="J802" s="2"/>
      <c r="K802" s="2"/>
      <c r="L802" s="2"/>
      <c r="M802" s="2"/>
      <c r="P802" s="18" t="s">
        <v>4396</v>
      </c>
      <c r="Q802" s="18" t="s">
        <v>4397</v>
      </c>
    </row>
    <row r="803" spans="1:17" ht="14.25" customHeight="1" x14ac:dyDescent="0.2">
      <c r="A803" s="62" t="s">
        <v>4403</v>
      </c>
      <c r="B803" s="2" t="s">
        <v>4399</v>
      </c>
      <c r="C803" s="3"/>
      <c r="D803" s="3"/>
      <c r="E803" s="2" t="s">
        <v>4400</v>
      </c>
      <c r="F803" s="2" t="s">
        <v>4401</v>
      </c>
      <c r="G803" s="2" t="s">
        <v>4402</v>
      </c>
      <c r="H803" s="2" t="s">
        <v>878</v>
      </c>
      <c r="I803" s="2"/>
      <c r="J803" s="2"/>
      <c r="K803" s="2"/>
      <c r="L803" s="2"/>
      <c r="M803" s="2"/>
    </row>
    <row r="804" spans="1:17" ht="14.25" customHeight="1" x14ac:dyDescent="0.2">
      <c r="A804" s="62" t="s">
        <v>4407</v>
      </c>
      <c r="B804" s="2" t="s">
        <v>4404</v>
      </c>
      <c r="C804" s="3"/>
      <c r="D804" s="3"/>
      <c r="E804" s="2" t="s">
        <v>242</v>
      </c>
      <c r="F804" s="2" t="s">
        <v>4405</v>
      </c>
      <c r="G804" s="2" t="s">
        <v>4406</v>
      </c>
      <c r="H804" s="2" t="s">
        <v>1862</v>
      </c>
      <c r="I804" s="2"/>
      <c r="J804" s="2"/>
      <c r="K804" s="2"/>
      <c r="L804" s="2"/>
      <c r="M804" s="2"/>
    </row>
    <row r="805" spans="1:17" ht="14.25" customHeight="1" x14ac:dyDescent="0.2">
      <c r="A805" s="62" t="s">
        <v>4412</v>
      </c>
      <c r="B805" s="2" t="s">
        <v>4408</v>
      </c>
      <c r="C805" s="84">
        <v>6</v>
      </c>
      <c r="D805" s="84">
        <v>6</v>
      </c>
      <c r="E805" s="2" t="s">
        <v>4409</v>
      </c>
      <c r="F805" s="2" t="s">
        <v>4410</v>
      </c>
      <c r="G805" s="2" t="s">
        <v>4411</v>
      </c>
      <c r="H805" s="2" t="s">
        <v>682</v>
      </c>
      <c r="I805" s="2"/>
      <c r="J805" s="2"/>
      <c r="K805" s="2"/>
      <c r="L805" s="2"/>
      <c r="M805" s="2"/>
    </row>
    <row r="806" spans="1:17" ht="14.25" customHeight="1" x14ac:dyDescent="0.2">
      <c r="A806" s="62" t="s">
        <v>4419</v>
      </c>
      <c r="B806" s="2" t="s">
        <v>4413</v>
      </c>
      <c r="C806" s="3"/>
      <c r="D806" s="3"/>
      <c r="E806" s="2" t="s">
        <v>4414</v>
      </c>
      <c r="F806" s="2" t="s">
        <v>4415</v>
      </c>
      <c r="G806" s="2" t="s">
        <v>4416</v>
      </c>
      <c r="H806" s="2" t="s">
        <v>4418</v>
      </c>
      <c r="I806" s="2"/>
      <c r="J806" s="2"/>
      <c r="K806" s="2"/>
      <c r="L806" s="2"/>
      <c r="M806" s="2"/>
    </row>
    <row r="807" spans="1:17" ht="14.25" customHeight="1" x14ac:dyDescent="0.2">
      <c r="A807" s="62" t="s">
        <v>4422</v>
      </c>
      <c r="B807" s="2" t="s">
        <v>4420</v>
      </c>
      <c r="C807" s="3"/>
      <c r="D807" s="3"/>
      <c r="E807" s="2" t="s">
        <v>4421</v>
      </c>
      <c r="F807" s="2" t="s">
        <v>54</v>
      </c>
      <c r="G807" s="2" t="s">
        <v>54</v>
      </c>
      <c r="H807" s="2" t="s">
        <v>54</v>
      </c>
      <c r="I807" s="2"/>
      <c r="J807" s="2"/>
      <c r="K807" s="2"/>
      <c r="L807" s="2"/>
      <c r="M807" s="2"/>
    </row>
    <row r="808" spans="1:17" ht="14.25" customHeight="1" x14ac:dyDescent="0.2">
      <c r="A808" s="62" t="s">
        <v>4428</v>
      </c>
      <c r="B808" s="2" t="s">
        <v>4423</v>
      </c>
      <c r="C808" s="3"/>
      <c r="D808" s="3"/>
      <c r="E808" s="2" t="s">
        <v>4424</v>
      </c>
      <c r="F808" s="2" t="s">
        <v>4425</v>
      </c>
      <c r="G808" s="2" t="s">
        <v>4426</v>
      </c>
      <c r="H808" s="2" t="s">
        <v>4427</v>
      </c>
      <c r="I808" s="2"/>
      <c r="J808" s="2"/>
      <c r="K808" s="2"/>
      <c r="L808" s="2"/>
      <c r="M808" s="2"/>
    </row>
    <row r="809" spans="1:17" ht="14.25" customHeight="1" x14ac:dyDescent="0.2">
      <c r="A809" s="62" t="s">
        <v>4432</v>
      </c>
      <c r="B809" s="2" t="s">
        <v>4429</v>
      </c>
      <c r="C809" s="3"/>
      <c r="D809" s="3"/>
      <c r="E809" s="2" t="s">
        <v>4430</v>
      </c>
      <c r="F809" s="2" t="s">
        <v>4431</v>
      </c>
      <c r="G809" s="2" t="s">
        <v>54</v>
      </c>
      <c r="H809" s="2" t="s">
        <v>54</v>
      </c>
      <c r="I809" s="2"/>
      <c r="J809" s="2"/>
      <c r="K809" s="2"/>
      <c r="L809" s="2"/>
      <c r="M809" s="2"/>
    </row>
    <row r="810" spans="1:17" ht="14.25" customHeight="1" x14ac:dyDescent="0.2">
      <c r="A810" s="62" t="s">
        <v>4437</v>
      </c>
      <c r="B810" s="2" t="s">
        <v>4433</v>
      </c>
      <c r="C810" s="3"/>
      <c r="D810" s="3"/>
      <c r="E810" s="2" t="s">
        <v>4434</v>
      </c>
      <c r="F810" s="2" t="s">
        <v>4435</v>
      </c>
      <c r="G810" s="2" t="s">
        <v>4436</v>
      </c>
      <c r="H810" s="2" t="s">
        <v>71</v>
      </c>
      <c r="I810" s="2"/>
      <c r="J810" s="2"/>
      <c r="K810" s="2"/>
      <c r="L810" s="2"/>
      <c r="M810" s="2"/>
    </row>
    <row r="811" spans="1:17" ht="14.25" customHeight="1" x14ac:dyDescent="0.2">
      <c r="A811" s="62" t="s">
        <v>4440</v>
      </c>
      <c r="B811" s="2" t="s">
        <v>54</v>
      </c>
      <c r="C811" s="3">
        <v>-99</v>
      </c>
      <c r="D811" s="3">
        <v>-99</v>
      </c>
      <c r="E811" s="2" t="s">
        <v>5376</v>
      </c>
      <c r="F811" s="2" t="s">
        <v>5377</v>
      </c>
      <c r="G811" s="2" t="s">
        <v>54</v>
      </c>
      <c r="H811" s="2" t="s">
        <v>54</v>
      </c>
      <c r="I811" s="2"/>
      <c r="J811" s="2"/>
      <c r="K811" s="2"/>
      <c r="L811" s="2"/>
      <c r="M811" s="2"/>
    </row>
    <row r="812" spans="1:17" ht="14.25" customHeight="1" x14ac:dyDescent="0.2">
      <c r="A812" s="62" t="s">
        <v>4446</v>
      </c>
      <c r="B812" s="2" t="s">
        <v>2155</v>
      </c>
      <c r="C812" s="3"/>
      <c r="D812" s="3"/>
      <c r="E812" s="2" t="s">
        <v>4441</v>
      </c>
      <c r="F812" s="2" t="s">
        <v>4443</v>
      </c>
      <c r="G812" s="2" t="s">
        <v>4444</v>
      </c>
      <c r="H812" s="2" t="s">
        <v>4445</v>
      </c>
      <c r="I812" s="2"/>
      <c r="J812" s="2"/>
      <c r="K812" s="2"/>
      <c r="L812" s="2"/>
      <c r="M812" s="2"/>
    </row>
    <row r="813" spans="1:17" ht="14.25" customHeight="1" x14ac:dyDescent="0.2">
      <c r="A813" s="62" t="s">
        <v>4451</v>
      </c>
      <c r="B813" s="2" t="s">
        <v>4447</v>
      </c>
      <c r="C813" s="87" t="s">
        <v>2669</v>
      </c>
      <c r="D813" s="87" t="s">
        <v>125</v>
      </c>
      <c r="E813" s="2" t="s">
        <v>4448</v>
      </c>
      <c r="F813" s="2" t="s">
        <v>4449</v>
      </c>
      <c r="G813" s="2" t="s">
        <v>4450</v>
      </c>
      <c r="H813" s="2" t="s">
        <v>1412</v>
      </c>
      <c r="I813" s="2"/>
      <c r="J813" s="2"/>
      <c r="K813" s="2"/>
      <c r="L813" s="2"/>
      <c r="M813" s="2"/>
    </row>
    <row r="814" spans="1:17" ht="14.25" customHeight="1" x14ac:dyDescent="0.2">
      <c r="A814" s="62" t="s">
        <v>4456</v>
      </c>
      <c r="B814" s="2" t="s">
        <v>4452</v>
      </c>
      <c r="C814" s="3"/>
      <c r="D814" s="3"/>
      <c r="E814" s="2" t="s">
        <v>4453</v>
      </c>
      <c r="F814" s="2" t="s">
        <v>71</v>
      </c>
      <c r="G814" s="2" t="s">
        <v>4454</v>
      </c>
      <c r="H814" s="2" t="s">
        <v>4455</v>
      </c>
      <c r="I814" s="2"/>
      <c r="J814" s="2"/>
      <c r="K814" s="2"/>
      <c r="L814" s="2"/>
      <c r="M814" s="2"/>
    </row>
    <row r="815" spans="1:17" ht="14.25" customHeight="1" x14ac:dyDescent="0.2">
      <c r="A815" s="62" t="s">
        <v>4457</v>
      </c>
      <c r="B815" s="2" t="s">
        <v>54</v>
      </c>
      <c r="C815" s="3">
        <v>-99</v>
      </c>
      <c r="D815" s="3">
        <v>-99</v>
      </c>
      <c r="E815" s="2" t="s">
        <v>54</v>
      </c>
      <c r="F815" s="2" t="s">
        <v>54</v>
      </c>
      <c r="G815" s="2" t="s">
        <v>54</v>
      </c>
      <c r="H815" s="2" t="s">
        <v>54</v>
      </c>
      <c r="I815" s="2"/>
      <c r="J815" s="2"/>
      <c r="K815" s="2"/>
      <c r="L815" s="2"/>
      <c r="M815" s="2"/>
    </row>
    <row r="816" spans="1:17" ht="14.25" customHeight="1" x14ac:dyDescent="0.2">
      <c r="A816" s="62" t="s">
        <v>4463</v>
      </c>
      <c r="B816" s="2" t="s">
        <v>4458</v>
      </c>
      <c r="C816" s="3"/>
      <c r="D816" s="3"/>
      <c r="E816" s="2" t="s">
        <v>4459</v>
      </c>
      <c r="F816" s="2" t="s">
        <v>898</v>
      </c>
      <c r="G816" s="2" t="s">
        <v>4461</v>
      </c>
      <c r="H816" s="2" t="s">
        <v>4462</v>
      </c>
      <c r="I816" s="2"/>
      <c r="J816" s="2"/>
      <c r="K816" s="2"/>
      <c r="L816" s="2"/>
      <c r="M816" s="2"/>
    </row>
    <row r="817" spans="1:13" ht="14.25" customHeight="1" x14ac:dyDescent="0.2">
      <c r="A817" s="62" t="s">
        <v>4469</v>
      </c>
      <c r="B817" s="2" t="s">
        <v>4464</v>
      </c>
      <c r="C817" s="84">
        <v>3</v>
      </c>
      <c r="D817" s="84">
        <v>3</v>
      </c>
      <c r="E817" s="2" t="s">
        <v>4465</v>
      </c>
      <c r="F817" s="2" t="s">
        <v>4466</v>
      </c>
      <c r="G817" s="2" t="s">
        <v>4467</v>
      </c>
      <c r="H817" s="2" t="s">
        <v>4468</v>
      </c>
      <c r="I817" s="2"/>
      <c r="J817" s="2"/>
      <c r="K817" s="2"/>
      <c r="L817" s="2"/>
      <c r="M817" s="2"/>
    </row>
    <row r="818" spans="1:13" ht="14.25" customHeight="1" x14ac:dyDescent="0.2">
      <c r="A818" s="62" t="s">
        <v>4475</v>
      </c>
      <c r="B818" s="2" t="s">
        <v>4470</v>
      </c>
      <c r="C818" s="3"/>
      <c r="D818" s="3"/>
      <c r="E818" s="2" t="s">
        <v>4471</v>
      </c>
      <c r="F818" s="2" t="s">
        <v>4472</v>
      </c>
      <c r="G818" s="2" t="s">
        <v>4473</v>
      </c>
      <c r="H818" s="2" t="s">
        <v>4474</v>
      </c>
      <c r="I818" s="2"/>
      <c r="J818" s="2"/>
      <c r="K818" s="2"/>
      <c r="L818" s="2"/>
      <c r="M818" s="2"/>
    </row>
    <row r="819" spans="1:13" ht="14.25" customHeight="1" x14ac:dyDescent="0.2">
      <c r="A819" s="62" t="s">
        <v>4477</v>
      </c>
      <c r="B819" s="2" t="s">
        <v>4476</v>
      </c>
      <c r="C819" s="3"/>
      <c r="D819" s="3"/>
      <c r="E819" s="2" t="s">
        <v>54</v>
      </c>
      <c r="F819" s="2" t="s">
        <v>54</v>
      </c>
      <c r="G819" s="2" t="s">
        <v>54</v>
      </c>
      <c r="H819" s="2" t="s">
        <v>54</v>
      </c>
      <c r="I819" s="2"/>
      <c r="J819" s="2"/>
      <c r="K819" s="2"/>
      <c r="L819" s="2"/>
      <c r="M819" s="2"/>
    </row>
    <row r="820" spans="1:13" ht="14.25" customHeight="1" x14ac:dyDescent="0.2">
      <c r="A820" s="62" t="s">
        <v>4483</v>
      </c>
      <c r="B820" s="2" t="s">
        <v>54</v>
      </c>
      <c r="C820" s="3"/>
      <c r="D820" s="3"/>
      <c r="E820" s="2" t="s">
        <v>5378</v>
      </c>
      <c r="F820" s="2" t="s">
        <v>5379</v>
      </c>
      <c r="G820" s="2" t="s">
        <v>5380</v>
      </c>
      <c r="H820" s="2" t="s">
        <v>5381</v>
      </c>
      <c r="I820" s="2"/>
      <c r="J820" s="2"/>
      <c r="K820" s="2"/>
      <c r="L820" s="2"/>
      <c r="M820" s="2"/>
    </row>
    <row r="821" spans="1:13" ht="14.25" customHeight="1" x14ac:dyDescent="0.2">
      <c r="A821" s="62" t="s">
        <v>4489</v>
      </c>
      <c r="B821" s="2" t="s">
        <v>4484</v>
      </c>
      <c r="C821" s="3"/>
      <c r="D821" s="3"/>
      <c r="E821" s="2" t="s">
        <v>4485</v>
      </c>
      <c r="F821" s="2" t="s">
        <v>4486</v>
      </c>
      <c r="G821" s="2" t="s">
        <v>4487</v>
      </c>
      <c r="H821" s="2" t="s">
        <v>4488</v>
      </c>
      <c r="I821" s="2"/>
      <c r="J821" s="2"/>
      <c r="K821" s="2"/>
      <c r="L821" s="2"/>
      <c r="M821" s="2"/>
    </row>
    <row r="822" spans="1:13" ht="14.25" customHeight="1" x14ac:dyDescent="0.2">
      <c r="A822" s="62" t="s">
        <v>4497</v>
      </c>
      <c r="B822" s="2" t="s">
        <v>4490</v>
      </c>
      <c r="C822" s="3"/>
      <c r="D822" s="3"/>
      <c r="E822" s="2" t="s">
        <v>4491</v>
      </c>
      <c r="F822" s="2" t="s">
        <v>4493</v>
      </c>
      <c r="G822" s="2" t="s">
        <v>4495</v>
      </c>
      <c r="H822" s="2" t="s">
        <v>4496</v>
      </c>
      <c r="I822" s="2"/>
      <c r="J822" s="2"/>
      <c r="K822" s="2"/>
      <c r="L822" s="2"/>
      <c r="M822" s="2"/>
    </row>
    <row r="823" spans="1:13" ht="14.25" customHeight="1" x14ac:dyDescent="0.2">
      <c r="A823" s="62" t="s">
        <v>4505</v>
      </c>
      <c r="B823" s="2" t="s">
        <v>4498</v>
      </c>
      <c r="C823" s="3"/>
      <c r="D823" s="3"/>
      <c r="E823" s="2" t="s">
        <v>4499</v>
      </c>
      <c r="F823" s="2" t="s">
        <v>4500</v>
      </c>
      <c r="G823" s="2" t="s">
        <v>4502</v>
      </c>
      <c r="H823" s="2" t="s">
        <v>4504</v>
      </c>
      <c r="I823" s="2"/>
      <c r="J823" s="2"/>
      <c r="K823" s="2"/>
      <c r="L823" s="2"/>
      <c r="M823" s="2"/>
    </row>
    <row r="824" spans="1:13" ht="14.25" customHeight="1" x14ac:dyDescent="0.2">
      <c r="A824" s="62" t="s">
        <v>4512</v>
      </c>
      <c r="B824" s="2" t="s">
        <v>4506</v>
      </c>
      <c r="C824" s="3"/>
      <c r="D824" s="3"/>
      <c r="E824" s="2" t="s">
        <v>4507</v>
      </c>
      <c r="F824" s="2" t="s">
        <v>4508</v>
      </c>
      <c r="G824" s="2" t="s">
        <v>4510</v>
      </c>
      <c r="H824" s="2" t="s">
        <v>4511</v>
      </c>
      <c r="I824" s="2"/>
      <c r="J824" s="2"/>
      <c r="K824" s="2"/>
      <c r="L824" s="2"/>
      <c r="M824" s="2"/>
    </row>
    <row r="825" spans="1:13" ht="14.25" customHeight="1" x14ac:dyDescent="0.2">
      <c r="A825" s="62" t="s">
        <v>4517</v>
      </c>
      <c r="B825" s="2" t="s">
        <v>4513</v>
      </c>
      <c r="C825" s="3"/>
      <c r="D825" s="3"/>
      <c r="E825" s="2" t="s">
        <v>4514</v>
      </c>
      <c r="F825" s="2" t="s">
        <v>242</v>
      </c>
      <c r="G825" s="2" t="s">
        <v>4515</v>
      </c>
      <c r="H825" s="2" t="s">
        <v>4516</v>
      </c>
      <c r="I825" s="2"/>
      <c r="J825" s="2"/>
      <c r="K825" s="2"/>
      <c r="L825" s="2"/>
      <c r="M825" s="2"/>
    </row>
    <row r="826" spans="1:13" ht="14.25" customHeight="1" x14ac:dyDescent="0.2">
      <c r="A826" s="62" t="s">
        <v>4523</v>
      </c>
      <c r="B826" s="2" t="s">
        <v>4518</v>
      </c>
      <c r="C826" s="3"/>
      <c r="D826" s="3"/>
      <c r="E826" s="2" t="s">
        <v>4519</v>
      </c>
      <c r="F826" s="2" t="s">
        <v>4520</v>
      </c>
      <c r="G826" s="2" t="s">
        <v>4521</v>
      </c>
      <c r="H826" s="2" t="s">
        <v>4522</v>
      </c>
      <c r="I826" s="2"/>
      <c r="J826" s="2"/>
      <c r="K826" s="2"/>
      <c r="L826" s="2"/>
      <c r="M826" s="2"/>
    </row>
    <row r="827" spans="1:13" ht="14.25" customHeight="1" x14ac:dyDescent="0.2">
      <c r="A827" s="62" t="s">
        <v>4528</v>
      </c>
      <c r="B827" s="2" t="s">
        <v>4524</v>
      </c>
      <c r="C827" s="3"/>
      <c r="D827" s="3"/>
      <c r="E827" s="2" t="s">
        <v>4525</v>
      </c>
      <c r="F827" s="2" t="s">
        <v>54</v>
      </c>
      <c r="G827" s="2" t="s">
        <v>4526</v>
      </c>
      <c r="H827" s="2" t="s">
        <v>4527</v>
      </c>
      <c r="I827" s="2"/>
      <c r="J827" s="2"/>
      <c r="K827" s="2"/>
      <c r="L827" s="2"/>
      <c r="M827" s="2"/>
    </row>
    <row r="828" spans="1:13" ht="14.25" customHeight="1" x14ac:dyDescent="0.2">
      <c r="A828" s="62" t="s">
        <v>4535</v>
      </c>
      <c r="B828" s="2" t="s">
        <v>1120</v>
      </c>
      <c r="C828" s="3"/>
      <c r="D828" s="3"/>
      <c r="E828" s="2" t="s">
        <v>4529</v>
      </c>
      <c r="F828" s="2" t="s">
        <v>4531</v>
      </c>
      <c r="G828" s="2" t="s">
        <v>4532</v>
      </c>
      <c r="H828" s="2" t="s">
        <v>4533</v>
      </c>
      <c r="I828" s="2"/>
      <c r="J828" s="2"/>
      <c r="K828" s="2"/>
      <c r="L828" s="2"/>
      <c r="M828" s="2"/>
    </row>
    <row r="829" spans="1:13" ht="14.25" customHeight="1" x14ac:dyDescent="0.2">
      <c r="A829" s="62" t="s">
        <v>4542</v>
      </c>
      <c r="B829" s="2" t="s">
        <v>4536</v>
      </c>
      <c r="C829" s="3"/>
      <c r="D829" s="3"/>
      <c r="E829" s="2" t="s">
        <v>4537</v>
      </c>
      <c r="F829" s="2" t="s">
        <v>4538</v>
      </c>
      <c r="G829" s="2" t="s">
        <v>4539</v>
      </c>
      <c r="H829" s="2" t="s">
        <v>4541</v>
      </c>
      <c r="I829" s="2"/>
      <c r="J829" s="2"/>
      <c r="K829" s="2"/>
      <c r="L829" s="2"/>
      <c r="M829" s="2"/>
    </row>
    <row r="830" spans="1:13" ht="14.25" customHeight="1" x14ac:dyDescent="0.2">
      <c r="A830" s="62" t="s">
        <v>4548</v>
      </c>
      <c r="B830" s="2" t="s">
        <v>4543</v>
      </c>
      <c r="C830" s="3"/>
      <c r="D830" s="3"/>
      <c r="E830" s="2" t="s">
        <v>4545</v>
      </c>
      <c r="F830" s="2" t="s">
        <v>4546</v>
      </c>
      <c r="G830" s="2" t="s">
        <v>4547</v>
      </c>
      <c r="H830" s="2" t="s">
        <v>54</v>
      </c>
      <c r="I830" s="2"/>
      <c r="J830" s="2"/>
      <c r="K830" s="2"/>
      <c r="L830" s="2"/>
      <c r="M830" s="2"/>
    </row>
    <row r="831" spans="1:13" ht="14.25" customHeight="1" x14ac:dyDescent="0.2">
      <c r="A831" s="62" t="s">
        <v>4551</v>
      </c>
      <c r="B831" s="2" t="s">
        <v>4549</v>
      </c>
      <c r="C831" s="3"/>
      <c r="D831" s="3"/>
      <c r="E831" s="2" t="s">
        <v>4550</v>
      </c>
      <c r="F831" s="2" t="s">
        <v>54</v>
      </c>
      <c r="G831" s="2" t="s">
        <v>54</v>
      </c>
      <c r="H831" s="2" t="s">
        <v>54</v>
      </c>
      <c r="I831" s="2"/>
      <c r="J831" s="2"/>
      <c r="K831" s="2"/>
      <c r="L831" s="2"/>
      <c r="M831" s="2"/>
    </row>
    <row r="832" spans="1:13" ht="14.25" customHeight="1" x14ac:dyDescent="0.2">
      <c r="A832" s="62" t="s">
        <v>4558</v>
      </c>
      <c r="B832" s="2" t="s">
        <v>4552</v>
      </c>
      <c r="C832" s="3"/>
      <c r="D832" s="3"/>
      <c r="E832" s="2" t="s">
        <v>4553</v>
      </c>
      <c r="F832" s="2" t="s">
        <v>4555</v>
      </c>
      <c r="G832" s="2" t="s">
        <v>4556</v>
      </c>
      <c r="H832" s="2" t="s">
        <v>4557</v>
      </c>
      <c r="I832" s="2"/>
      <c r="J832" s="2"/>
      <c r="K832" s="2"/>
      <c r="L832" s="2"/>
      <c r="M832" s="2"/>
    </row>
    <row r="833" spans="1:17" ht="14.25" customHeight="1" x14ac:dyDescent="0.2">
      <c r="A833" s="62" t="s">
        <v>4566</v>
      </c>
      <c r="B833" s="2" t="s">
        <v>4559</v>
      </c>
      <c r="C833" s="3"/>
      <c r="D833" s="3"/>
      <c r="E833" s="2" t="s">
        <v>5382</v>
      </c>
      <c r="F833" s="2" t="s">
        <v>5383</v>
      </c>
      <c r="G833" s="2" t="s">
        <v>5384</v>
      </c>
      <c r="H833" s="2" t="s">
        <v>5385</v>
      </c>
      <c r="I833" s="2"/>
      <c r="J833" s="2"/>
      <c r="K833" s="2"/>
      <c r="L833" s="2"/>
      <c r="M833" s="2"/>
    </row>
    <row r="834" spans="1:17" ht="14.25" customHeight="1" x14ac:dyDescent="0.2">
      <c r="A834" s="62" t="s">
        <v>4568</v>
      </c>
      <c r="B834" s="2" t="s">
        <v>54</v>
      </c>
      <c r="C834" s="3"/>
      <c r="D834" s="3"/>
      <c r="E834" s="2" t="s">
        <v>4567</v>
      </c>
      <c r="F834" s="2" t="s">
        <v>54</v>
      </c>
      <c r="G834" s="2" t="s">
        <v>2889</v>
      </c>
      <c r="H834" s="2" t="s">
        <v>54</v>
      </c>
      <c r="I834" s="2"/>
      <c r="J834" s="2"/>
      <c r="K834" s="2"/>
      <c r="L834" s="2"/>
      <c r="M834" s="2"/>
    </row>
    <row r="835" spans="1:17" ht="14.25" customHeight="1" x14ac:dyDescent="0.2">
      <c r="A835" s="62" t="s">
        <v>4572</v>
      </c>
      <c r="B835" s="2" t="s">
        <v>54</v>
      </c>
      <c r="C835" s="3"/>
      <c r="D835" s="3"/>
      <c r="E835" s="2" t="s">
        <v>5386</v>
      </c>
      <c r="F835" s="2" t="s">
        <v>5387</v>
      </c>
      <c r="G835" s="2" t="s">
        <v>5388</v>
      </c>
      <c r="H835" s="2" t="s">
        <v>1485</v>
      </c>
      <c r="I835" s="2"/>
      <c r="J835" s="2"/>
      <c r="K835" s="2"/>
      <c r="L835" s="2"/>
      <c r="M835" s="2"/>
    </row>
    <row r="836" spans="1:17" ht="14.25" customHeight="1" x14ac:dyDescent="0.2">
      <c r="A836" s="62" t="s">
        <v>4579</v>
      </c>
      <c r="B836" s="2" t="s">
        <v>1068</v>
      </c>
      <c r="C836" s="84">
        <v>6</v>
      </c>
      <c r="D836" s="84">
        <v>6</v>
      </c>
      <c r="E836" s="2" t="s">
        <v>4573</v>
      </c>
      <c r="F836" s="2" t="s">
        <v>4574</v>
      </c>
      <c r="G836" s="2" t="s">
        <v>52</v>
      </c>
      <c r="H836" s="2" t="s">
        <v>52</v>
      </c>
      <c r="I836" s="2"/>
      <c r="J836" s="2"/>
      <c r="K836" s="2"/>
      <c r="L836" s="2"/>
      <c r="M836" s="2"/>
      <c r="N836" s="53" t="s">
        <v>4575</v>
      </c>
      <c r="O836" s="18" t="s">
        <v>4576</v>
      </c>
      <c r="P836" s="43" t="s">
        <v>4577</v>
      </c>
      <c r="Q836" s="18" t="s">
        <v>4578</v>
      </c>
    </row>
    <row r="837" spans="1:17" ht="14.25" customHeight="1" x14ac:dyDescent="0.2">
      <c r="A837" s="62" t="s">
        <v>4584</v>
      </c>
      <c r="B837" s="2" t="s">
        <v>4580</v>
      </c>
      <c r="C837" s="3"/>
      <c r="D837" s="3"/>
      <c r="E837" s="2" t="s">
        <v>4581</v>
      </c>
      <c r="F837" s="2" t="s">
        <v>4582</v>
      </c>
      <c r="G837" s="2" t="s">
        <v>4583</v>
      </c>
      <c r="H837" s="2" t="s">
        <v>54</v>
      </c>
      <c r="I837" s="2"/>
      <c r="J837" s="2"/>
      <c r="K837" s="2"/>
      <c r="L837" s="2"/>
      <c r="M837" s="2"/>
    </row>
    <row r="838" spans="1:17" ht="14.25" customHeight="1" x14ac:dyDescent="0.2">
      <c r="A838" s="62" t="s">
        <v>4590</v>
      </c>
      <c r="B838" s="2" t="s">
        <v>4585</v>
      </c>
      <c r="C838" s="3"/>
      <c r="D838" s="3"/>
      <c r="E838" s="2" t="s">
        <v>4587</v>
      </c>
      <c r="F838" s="2" t="s">
        <v>4588</v>
      </c>
      <c r="G838" s="2" t="s">
        <v>54</v>
      </c>
      <c r="H838" s="2" t="s">
        <v>4589</v>
      </c>
      <c r="I838" s="2"/>
      <c r="J838" s="2"/>
      <c r="K838" s="2"/>
      <c r="L838" s="2"/>
      <c r="M838" s="2"/>
    </row>
    <row r="839" spans="1:17" ht="14.25" customHeight="1" x14ac:dyDescent="0.2">
      <c r="A839" s="62" t="s">
        <v>4598</v>
      </c>
      <c r="B839" s="2" t="s">
        <v>4591</v>
      </c>
      <c r="C839" s="3"/>
      <c r="D839" s="3"/>
      <c r="E839" s="2" t="s">
        <v>4593</v>
      </c>
      <c r="F839" s="2" t="s">
        <v>4595</v>
      </c>
      <c r="G839" s="2" t="s">
        <v>4596</v>
      </c>
      <c r="H839" s="2" t="s">
        <v>4597</v>
      </c>
      <c r="I839" s="2"/>
      <c r="J839" s="2"/>
      <c r="K839" s="2"/>
      <c r="L839" s="2"/>
      <c r="M839" s="2"/>
    </row>
    <row r="840" spans="1:17" ht="14.25" customHeight="1" x14ac:dyDescent="0.2">
      <c r="A840" s="62" t="s">
        <v>4607</v>
      </c>
      <c r="B840" s="2" t="s">
        <v>4599</v>
      </c>
      <c r="C840" s="3"/>
      <c r="D840" s="3"/>
      <c r="E840" s="2" t="s">
        <v>4601</v>
      </c>
      <c r="F840" s="2" t="s">
        <v>4603</v>
      </c>
      <c r="G840" s="2" t="s">
        <v>4605</v>
      </c>
      <c r="H840" s="2" t="s">
        <v>4606</v>
      </c>
      <c r="I840" s="2"/>
      <c r="J840" s="2"/>
      <c r="K840" s="2"/>
      <c r="L840" s="2"/>
      <c r="M840" s="2"/>
    </row>
    <row r="841" spans="1:17" ht="14.25" customHeight="1" x14ac:dyDescent="0.2">
      <c r="A841" s="62" t="s">
        <v>4612</v>
      </c>
      <c r="B841" s="2" t="s">
        <v>4608</v>
      </c>
      <c r="C841" s="3"/>
      <c r="D841" s="3"/>
      <c r="E841" s="2" t="s">
        <v>4609</v>
      </c>
      <c r="F841" s="2" t="s">
        <v>4610</v>
      </c>
      <c r="G841" s="2" t="s">
        <v>54</v>
      </c>
      <c r="H841" s="2" t="s">
        <v>2019</v>
      </c>
      <c r="I841" s="2"/>
      <c r="J841" s="2"/>
      <c r="K841" s="2"/>
      <c r="L841" s="2"/>
      <c r="M841" s="2"/>
    </row>
    <row r="842" spans="1:17" ht="14.25" customHeight="1" x14ac:dyDescent="0.2">
      <c r="A842" s="62" t="s">
        <v>4618</v>
      </c>
      <c r="B842" s="2" t="s">
        <v>4613</v>
      </c>
      <c r="C842" s="3"/>
      <c r="D842" s="3"/>
      <c r="E842" s="2" t="s">
        <v>4614</v>
      </c>
      <c r="F842" s="2" t="s">
        <v>4615</v>
      </c>
      <c r="G842" s="2" t="s">
        <v>4616</v>
      </c>
      <c r="H842" s="2" t="s">
        <v>4617</v>
      </c>
      <c r="I842" s="2"/>
      <c r="J842" s="2"/>
      <c r="K842" s="2"/>
      <c r="L842" s="2"/>
      <c r="M842" s="2"/>
    </row>
    <row r="843" spans="1:17" ht="14.25" customHeight="1" x14ac:dyDescent="0.2">
      <c r="A843" s="62" t="s">
        <v>4619</v>
      </c>
      <c r="B843" s="2"/>
      <c r="C843" s="3"/>
      <c r="D843" s="3"/>
      <c r="E843" s="2"/>
      <c r="F843" s="2"/>
      <c r="G843" s="2"/>
      <c r="H843" s="2"/>
      <c r="I843" s="2"/>
      <c r="J843" s="2"/>
      <c r="K843" s="2"/>
      <c r="L843" s="2"/>
      <c r="M843" s="2"/>
    </row>
    <row r="844" spans="1:17" ht="14.25" customHeight="1" x14ac:dyDescent="0.2">
      <c r="A844" s="62" t="s">
        <v>4623</v>
      </c>
      <c r="B844" s="2" t="s">
        <v>4620</v>
      </c>
      <c r="C844" s="3"/>
      <c r="D844" s="3"/>
      <c r="E844" s="2" t="s">
        <v>4621</v>
      </c>
      <c r="F844" s="2" t="s">
        <v>54</v>
      </c>
      <c r="G844" s="2" t="s">
        <v>4622</v>
      </c>
      <c r="H844" s="2" t="s">
        <v>54</v>
      </c>
      <c r="I844" s="2"/>
      <c r="J844" s="2"/>
      <c r="K844" s="2"/>
      <c r="L844" s="2"/>
      <c r="M844" s="2"/>
    </row>
    <row r="845" spans="1:17" ht="14.25" customHeight="1" x14ac:dyDescent="0.2">
      <c r="A845" s="62" t="s">
        <v>4624</v>
      </c>
      <c r="B845" s="2" t="s">
        <v>54</v>
      </c>
      <c r="C845" s="3"/>
      <c r="D845" s="3"/>
      <c r="E845" s="2" t="s">
        <v>54</v>
      </c>
      <c r="F845" s="2" t="s">
        <v>54</v>
      </c>
      <c r="G845" s="2" t="s">
        <v>54</v>
      </c>
      <c r="H845" s="2" t="s">
        <v>54</v>
      </c>
      <c r="I845" s="2"/>
      <c r="J845" s="2"/>
      <c r="K845" s="2"/>
      <c r="L845" s="2"/>
      <c r="M845" s="2"/>
    </row>
    <row r="846" spans="1:17" ht="14.25" customHeight="1" x14ac:dyDescent="0.2">
      <c r="A846" s="62" t="s">
        <v>4631</v>
      </c>
      <c r="B846" s="2" t="s">
        <v>4625</v>
      </c>
      <c r="C846" s="3"/>
      <c r="D846" s="3"/>
      <c r="E846" s="2" t="s">
        <v>4626</v>
      </c>
      <c r="F846" s="2" t="s">
        <v>4627</v>
      </c>
      <c r="G846" s="2" t="s">
        <v>4628</v>
      </c>
      <c r="H846" s="2" t="s">
        <v>4630</v>
      </c>
      <c r="I846" s="2"/>
      <c r="J846" s="2"/>
      <c r="K846" s="2"/>
      <c r="L846" s="2"/>
      <c r="M846" s="2"/>
    </row>
    <row r="847" spans="1:17" ht="14.25" customHeight="1" x14ac:dyDescent="0.2">
      <c r="A847" s="62" t="s">
        <v>4638</v>
      </c>
      <c r="B847" s="2" t="s">
        <v>4632</v>
      </c>
      <c r="C847" s="84" t="s">
        <v>350</v>
      </c>
      <c r="D847" s="84" t="s">
        <v>179</v>
      </c>
      <c r="E847" s="2" t="s">
        <v>4633</v>
      </c>
      <c r="F847" s="2" t="s">
        <v>242</v>
      </c>
      <c r="G847" s="2" t="s">
        <v>4634</v>
      </c>
      <c r="H847" s="2" t="s">
        <v>4635</v>
      </c>
      <c r="I847" s="2"/>
      <c r="J847" s="2"/>
      <c r="K847" s="2"/>
      <c r="L847" s="2"/>
      <c r="M847" s="2"/>
      <c r="P847" s="43" t="s">
        <v>4636</v>
      </c>
      <c r="Q847" s="18" t="s">
        <v>4637</v>
      </c>
    </row>
    <row r="848" spans="1:17" ht="14.25" customHeight="1" x14ac:dyDescent="0.2">
      <c r="A848" s="62" t="s">
        <v>4645</v>
      </c>
      <c r="B848" s="2" t="s">
        <v>4639</v>
      </c>
      <c r="C848" s="3"/>
      <c r="D848" s="3"/>
      <c r="E848" s="2" t="s">
        <v>4640</v>
      </c>
      <c r="F848" s="2" t="s">
        <v>4642</v>
      </c>
      <c r="G848" s="2" t="s">
        <v>4643</v>
      </c>
      <c r="H848" s="2" t="s">
        <v>4644</v>
      </c>
      <c r="I848" s="2"/>
      <c r="J848" s="2"/>
      <c r="K848" s="2"/>
      <c r="L848" s="2"/>
      <c r="M848" s="2"/>
    </row>
    <row r="849" spans="1:13" ht="14.25" customHeight="1" x14ac:dyDescent="0.2">
      <c r="A849" s="62" t="s">
        <v>4651</v>
      </c>
      <c r="B849" s="2" t="s">
        <v>4646</v>
      </c>
      <c r="C849" s="3"/>
      <c r="D849" s="3"/>
      <c r="E849" s="2" t="s">
        <v>4647</v>
      </c>
      <c r="F849" s="2" t="s">
        <v>54</v>
      </c>
      <c r="G849" s="2" t="s">
        <v>4649</v>
      </c>
      <c r="H849" s="2" t="s">
        <v>4650</v>
      </c>
      <c r="I849" s="2"/>
      <c r="J849" s="2"/>
      <c r="K849" s="2"/>
      <c r="L849" s="2"/>
      <c r="M849" s="2"/>
    </row>
    <row r="850" spans="1:13" ht="14.25" customHeight="1" x14ac:dyDescent="0.2">
      <c r="A850" s="62" t="s">
        <v>4659</v>
      </c>
      <c r="B850" s="2" t="s">
        <v>4652</v>
      </c>
      <c r="C850" s="86" t="s">
        <v>159</v>
      </c>
      <c r="D850" s="86" t="s">
        <v>2934</v>
      </c>
      <c r="E850" s="2" t="s">
        <v>4654</v>
      </c>
      <c r="F850" s="2" t="s">
        <v>4656</v>
      </c>
      <c r="G850" s="2" t="s">
        <v>4657</v>
      </c>
      <c r="H850" s="2" t="s">
        <v>4658</v>
      </c>
      <c r="I850" s="2"/>
      <c r="J850" s="2"/>
      <c r="K850" s="2"/>
      <c r="L850" s="2"/>
      <c r="M850" s="2"/>
    </row>
    <row r="851" spans="1:13" ht="14.25" customHeight="1" x14ac:dyDescent="0.2">
      <c r="A851" s="62" t="s">
        <v>4664</v>
      </c>
      <c r="B851" s="2" t="s">
        <v>4660</v>
      </c>
      <c r="C851" s="3"/>
      <c r="D851" s="3"/>
      <c r="E851" s="2" t="s">
        <v>54</v>
      </c>
      <c r="F851" s="2" t="s">
        <v>4661</v>
      </c>
      <c r="G851" s="2" t="s">
        <v>4662</v>
      </c>
      <c r="H851" s="2" t="s">
        <v>4663</v>
      </c>
      <c r="I851" s="2"/>
      <c r="J851" s="2"/>
      <c r="K851" s="2"/>
      <c r="L851" s="2"/>
      <c r="M851" s="2"/>
    </row>
    <row r="852" spans="1:13" ht="14.25" customHeight="1" x14ac:dyDescent="0.2">
      <c r="A852" s="62" t="s">
        <v>4670</v>
      </c>
      <c r="B852" s="2" t="s">
        <v>4665</v>
      </c>
      <c r="C852" s="84">
        <v>2</v>
      </c>
      <c r="D852" s="84" t="s">
        <v>1127</v>
      </c>
      <c r="E852" s="2" t="s">
        <v>4666</v>
      </c>
      <c r="F852" s="2" t="s">
        <v>242</v>
      </c>
      <c r="G852" s="2" t="s">
        <v>4668</v>
      </c>
      <c r="H852" s="2" t="s">
        <v>4669</v>
      </c>
      <c r="I852" s="2"/>
      <c r="J852" s="2"/>
      <c r="K852" s="2"/>
      <c r="L852" s="2"/>
      <c r="M852" s="2"/>
    </row>
    <row r="853" spans="1:13" ht="14.25" customHeight="1" x14ac:dyDescent="0.2">
      <c r="A853" s="62" t="s">
        <v>4678</v>
      </c>
      <c r="B853" s="2" t="s">
        <v>4671</v>
      </c>
      <c r="C853" s="3"/>
      <c r="D853" s="3"/>
      <c r="E853" s="2" t="s">
        <v>4672</v>
      </c>
      <c r="F853" s="2" t="s">
        <v>4674</v>
      </c>
      <c r="G853" s="2" t="s">
        <v>4675</v>
      </c>
      <c r="H853" s="2" t="s">
        <v>4677</v>
      </c>
      <c r="I853" s="2"/>
      <c r="J853" s="2"/>
      <c r="K853" s="2"/>
      <c r="L853" s="2"/>
      <c r="M853" s="2"/>
    </row>
    <row r="854" spans="1:13" ht="14.25" customHeight="1" x14ac:dyDescent="0.2">
      <c r="A854" s="62" t="s">
        <v>4686</v>
      </c>
      <c r="B854" s="2" t="s">
        <v>4679</v>
      </c>
      <c r="C854" s="86" t="s">
        <v>4681</v>
      </c>
      <c r="D854" s="86" t="s">
        <v>4680</v>
      </c>
      <c r="E854" s="2" t="s">
        <v>4682</v>
      </c>
      <c r="F854" s="2" t="s">
        <v>4683</v>
      </c>
      <c r="G854" s="2" t="s">
        <v>4684</v>
      </c>
      <c r="H854" s="2" t="s">
        <v>585</v>
      </c>
      <c r="I854" s="2"/>
      <c r="J854" s="2"/>
      <c r="K854" s="2"/>
      <c r="L854" s="2"/>
      <c r="M854" s="2"/>
    </row>
    <row r="855" spans="1:13" ht="14.25" customHeight="1" x14ac:dyDescent="0.2">
      <c r="A855" s="62" t="s">
        <v>4694</v>
      </c>
      <c r="B855" s="2" t="s">
        <v>4687</v>
      </c>
      <c r="C855" s="3"/>
      <c r="D855" s="3"/>
      <c r="E855" s="2" t="s">
        <v>4688</v>
      </c>
      <c r="F855" s="2" t="s">
        <v>4690</v>
      </c>
      <c r="G855" s="2" t="s">
        <v>4692</v>
      </c>
      <c r="H855" s="2" t="s">
        <v>4693</v>
      </c>
      <c r="I855" s="2"/>
      <c r="J855" s="2"/>
      <c r="K855" s="2"/>
      <c r="L855" s="2"/>
      <c r="M855" s="2"/>
    </row>
    <row r="856" spans="1:13" ht="14.25" customHeight="1" x14ac:dyDescent="0.2">
      <c r="A856" s="62" t="s">
        <v>4695</v>
      </c>
      <c r="B856" s="2" t="s">
        <v>54</v>
      </c>
      <c r="C856" s="3"/>
      <c r="D856" s="3"/>
      <c r="E856" s="2" t="s">
        <v>54</v>
      </c>
      <c r="F856" s="2" t="s">
        <v>54</v>
      </c>
      <c r="G856" s="2" t="s">
        <v>54</v>
      </c>
      <c r="H856" s="2" t="s">
        <v>54</v>
      </c>
      <c r="I856" s="2"/>
      <c r="J856" s="2"/>
      <c r="K856" s="2"/>
      <c r="L856" s="2"/>
      <c r="M856" s="2"/>
    </row>
    <row r="857" spans="1:13" ht="14.25" customHeight="1" x14ac:dyDescent="0.2">
      <c r="A857" s="62" t="s">
        <v>4699</v>
      </c>
      <c r="B857" s="2" t="s">
        <v>4696</v>
      </c>
      <c r="C857" s="3"/>
      <c r="D857" s="3"/>
      <c r="E857" s="2" t="s">
        <v>623</v>
      </c>
      <c r="F857" s="2" t="s">
        <v>623</v>
      </c>
      <c r="G857" s="2" t="s">
        <v>4697</v>
      </c>
      <c r="H857" s="2" t="s">
        <v>4698</v>
      </c>
      <c r="I857" s="2"/>
      <c r="J857" s="2"/>
      <c r="K857" s="2"/>
      <c r="L857" s="2"/>
      <c r="M857" s="2"/>
    </row>
    <row r="858" spans="1:13" ht="14.25" customHeight="1" x14ac:dyDescent="0.2">
      <c r="A858" s="62" t="s">
        <v>4703</v>
      </c>
      <c r="B858" s="2" t="s">
        <v>54</v>
      </c>
      <c r="C858" s="3"/>
      <c r="D858" s="3"/>
      <c r="E858" s="2" t="s">
        <v>4700</v>
      </c>
      <c r="F858" s="2" t="s">
        <v>4701</v>
      </c>
      <c r="G858" s="2" t="s">
        <v>54</v>
      </c>
      <c r="H858" s="2" t="s">
        <v>4702</v>
      </c>
      <c r="I858" s="2"/>
      <c r="J858" s="2"/>
      <c r="K858" s="2"/>
      <c r="L858" s="2"/>
      <c r="M858" s="2"/>
    </row>
    <row r="859" spans="1:13" ht="14.25" customHeight="1" x14ac:dyDescent="0.2">
      <c r="A859" s="62" t="s">
        <v>4709</v>
      </c>
      <c r="B859" s="2" t="s">
        <v>4704</v>
      </c>
      <c r="C859" s="3"/>
      <c r="D859" s="3"/>
      <c r="E859" s="2" t="s">
        <v>4705</v>
      </c>
      <c r="F859" s="2" t="s">
        <v>4707</v>
      </c>
      <c r="G859" s="2" t="s">
        <v>3271</v>
      </c>
      <c r="H859" s="2" t="s">
        <v>4708</v>
      </c>
      <c r="I859" s="2"/>
      <c r="J859" s="2"/>
      <c r="K859" s="2"/>
      <c r="L859" s="2"/>
      <c r="M859" s="2"/>
    </row>
    <row r="860" spans="1:13" ht="14.25" customHeight="1" x14ac:dyDescent="0.2">
      <c r="A860" s="62" t="s">
        <v>4710</v>
      </c>
      <c r="B860" s="2" t="s">
        <v>54</v>
      </c>
      <c r="C860" s="3"/>
      <c r="D860" s="3"/>
      <c r="E860" s="2" t="s">
        <v>54</v>
      </c>
      <c r="F860" s="2" t="s">
        <v>54</v>
      </c>
      <c r="G860" s="2" t="s">
        <v>54</v>
      </c>
      <c r="H860" s="2" t="s">
        <v>54</v>
      </c>
      <c r="I860" s="2"/>
      <c r="J860" s="2"/>
      <c r="K860" s="2"/>
      <c r="L860" s="2"/>
      <c r="M860" s="2"/>
    </row>
    <row r="861" spans="1:13" ht="14.25" customHeight="1" x14ac:dyDescent="0.2">
      <c r="A861" s="62" t="s">
        <v>4715</v>
      </c>
      <c r="B861" s="2" t="s">
        <v>4711</v>
      </c>
      <c r="C861" s="3"/>
      <c r="D861" s="3"/>
      <c r="E861" s="2" t="s">
        <v>4712</v>
      </c>
      <c r="F861" s="2" t="s">
        <v>4713</v>
      </c>
      <c r="G861" s="2" t="s">
        <v>4714</v>
      </c>
      <c r="H861" s="2" t="s">
        <v>54</v>
      </c>
      <c r="I861" s="2"/>
      <c r="J861" s="2"/>
      <c r="K861" s="2"/>
      <c r="L861" s="2"/>
      <c r="M861" s="2"/>
    </row>
    <row r="862" spans="1:13" ht="14.25" customHeight="1" x14ac:dyDescent="0.2">
      <c r="A862" s="62" t="s">
        <v>4721</v>
      </c>
      <c r="B862" s="2" t="s">
        <v>4716</v>
      </c>
      <c r="C862" s="3"/>
      <c r="D862" s="3"/>
      <c r="E862" s="2" t="s">
        <v>4717</v>
      </c>
      <c r="F862" s="2" t="s">
        <v>4718</v>
      </c>
      <c r="G862" s="2" t="s">
        <v>4719</v>
      </c>
      <c r="H862" s="2" t="s">
        <v>4720</v>
      </c>
      <c r="I862" s="2"/>
      <c r="J862" s="2"/>
      <c r="K862" s="2"/>
      <c r="L862" s="2"/>
      <c r="M862" s="2"/>
    </row>
    <row r="863" spans="1:13" ht="14.25" customHeight="1" x14ac:dyDescent="0.2">
      <c r="A863" s="62" t="s">
        <v>4727</v>
      </c>
      <c r="B863" s="2" t="s">
        <v>144</v>
      </c>
      <c r="C863" s="3"/>
      <c r="D863" s="3"/>
      <c r="E863" s="2" t="s">
        <v>4722</v>
      </c>
      <c r="F863" s="2" t="s">
        <v>4724</v>
      </c>
      <c r="G863" s="2" t="s">
        <v>4725</v>
      </c>
      <c r="H863" s="2" t="s">
        <v>4726</v>
      </c>
      <c r="I863" s="2"/>
      <c r="J863" s="2"/>
      <c r="K863" s="2"/>
      <c r="L863" s="2"/>
      <c r="M863" s="2"/>
    </row>
    <row r="864" spans="1:13" ht="14.25" customHeight="1" x14ac:dyDescent="0.2">
      <c r="A864" s="62" t="s">
        <v>4732</v>
      </c>
      <c r="B864" s="2" t="s">
        <v>54</v>
      </c>
      <c r="C864" s="3"/>
      <c r="D864" s="3"/>
      <c r="E864" s="2" t="s">
        <v>5389</v>
      </c>
      <c r="F864" s="2" t="s">
        <v>2404</v>
      </c>
      <c r="G864" s="2" t="s">
        <v>5390</v>
      </c>
      <c r="H864" s="2" t="s">
        <v>5391</v>
      </c>
      <c r="I864" s="2"/>
      <c r="J864" s="2"/>
      <c r="K864" s="2"/>
      <c r="L864" s="2"/>
      <c r="M864" s="2"/>
    </row>
    <row r="865" spans="1:13" ht="14.25" customHeight="1" x14ac:dyDescent="0.2">
      <c r="A865" s="62" t="s">
        <v>4739</v>
      </c>
      <c r="B865" s="2" t="s">
        <v>4733</v>
      </c>
      <c r="C865" s="3"/>
      <c r="D865" s="3"/>
      <c r="E865" s="2" t="s">
        <v>4734</v>
      </c>
      <c r="F865" s="2" t="s">
        <v>4736</v>
      </c>
      <c r="G865" s="2" t="s">
        <v>4737</v>
      </c>
      <c r="H865" s="2" t="s">
        <v>4738</v>
      </c>
      <c r="I865" s="2"/>
      <c r="J865" s="2"/>
      <c r="K865" s="2"/>
      <c r="L865" s="2"/>
      <c r="M865" s="2"/>
    </row>
    <row r="866" spans="1:13" ht="14.25" customHeight="1" x14ac:dyDescent="0.2">
      <c r="A866" s="62" t="s">
        <v>4746</v>
      </c>
      <c r="B866" s="2" t="s">
        <v>2737</v>
      </c>
      <c r="C866" s="3"/>
      <c r="D866" s="3"/>
      <c r="E866" s="2" t="s">
        <v>4740</v>
      </c>
      <c r="F866" s="2" t="s">
        <v>4742</v>
      </c>
      <c r="G866" s="2" t="s">
        <v>4744</v>
      </c>
      <c r="H866" s="2" t="s">
        <v>4745</v>
      </c>
      <c r="I866" s="2"/>
      <c r="J866" s="2"/>
      <c r="K866" s="2"/>
      <c r="L866" s="2"/>
      <c r="M866" s="2"/>
    </row>
    <row r="867" spans="1:13" ht="14.25" customHeight="1" x14ac:dyDescent="0.2">
      <c r="A867" s="62" t="s">
        <v>4747</v>
      </c>
      <c r="B867" s="2"/>
      <c r="C867" s="3"/>
      <c r="D867" s="3"/>
      <c r="E867" s="2"/>
      <c r="F867" s="2"/>
      <c r="G867" s="2"/>
      <c r="H867" s="2"/>
      <c r="I867" s="2"/>
      <c r="J867" s="2"/>
      <c r="K867" s="2"/>
      <c r="L867" s="2"/>
      <c r="M867" s="2"/>
    </row>
    <row r="868" spans="1:13" ht="14.25" customHeight="1" x14ac:dyDescent="0.2">
      <c r="A868" s="62" t="s">
        <v>4748</v>
      </c>
      <c r="B868" s="2" t="s">
        <v>54</v>
      </c>
      <c r="C868" s="3"/>
      <c r="D868" s="3"/>
      <c r="E868" s="2" t="s">
        <v>54</v>
      </c>
      <c r="F868" s="2" t="s">
        <v>54</v>
      </c>
      <c r="G868" s="2" t="s">
        <v>54</v>
      </c>
      <c r="H868" s="2" t="s">
        <v>54</v>
      </c>
      <c r="I868" s="2"/>
      <c r="J868" s="2"/>
      <c r="K868" s="2"/>
      <c r="L868" s="2"/>
      <c r="M868" s="2"/>
    </row>
    <row r="869" spans="1:13" ht="14.25" customHeight="1" x14ac:dyDescent="0.2">
      <c r="A869" s="62" t="s">
        <v>4755</v>
      </c>
      <c r="B869" s="2" t="s">
        <v>4749</v>
      </c>
      <c r="C869" s="84">
        <v>2</v>
      </c>
      <c r="D869" s="84">
        <v>2</v>
      </c>
      <c r="E869" s="2" t="s">
        <v>4750</v>
      </c>
      <c r="F869" s="2" t="s">
        <v>4752</v>
      </c>
      <c r="G869" s="2" t="s">
        <v>4753</v>
      </c>
      <c r="H869" s="2" t="s">
        <v>4754</v>
      </c>
      <c r="I869" s="2"/>
      <c r="J869" s="2"/>
      <c r="K869" s="2"/>
      <c r="L869" s="2"/>
      <c r="M869" s="2"/>
    </row>
    <row r="870" spans="1:13" ht="14.25" customHeight="1" x14ac:dyDescent="0.2">
      <c r="A870" s="62" t="s">
        <v>4761</v>
      </c>
      <c r="B870" s="2" t="s">
        <v>4756</v>
      </c>
      <c r="C870" s="3"/>
      <c r="D870" s="3"/>
      <c r="E870" s="2" t="s">
        <v>4757</v>
      </c>
      <c r="F870" s="2" t="s">
        <v>4758</v>
      </c>
      <c r="G870" s="2" t="s">
        <v>4759</v>
      </c>
      <c r="H870" s="2" t="s">
        <v>4760</v>
      </c>
      <c r="I870" s="2"/>
      <c r="J870" s="2"/>
      <c r="K870" s="2"/>
      <c r="L870" s="2"/>
      <c r="M870" s="2"/>
    </row>
    <row r="871" spans="1:13" ht="14.25" customHeight="1" x14ac:dyDescent="0.2">
      <c r="A871" s="62" t="s">
        <v>4767</v>
      </c>
      <c r="B871" s="2" t="s">
        <v>4762</v>
      </c>
      <c r="C871" s="3"/>
      <c r="D871" s="3"/>
      <c r="E871" s="2" t="s">
        <v>4763</v>
      </c>
      <c r="F871" s="2" t="s">
        <v>4764</v>
      </c>
      <c r="G871" s="2" t="s">
        <v>4765</v>
      </c>
      <c r="H871" s="2" t="s">
        <v>4766</v>
      </c>
      <c r="I871" s="2"/>
      <c r="J871" s="2"/>
      <c r="K871" s="2"/>
      <c r="L871" s="2"/>
      <c r="M871" s="2"/>
    </row>
    <row r="872" spans="1:13" ht="14.25" customHeight="1" x14ac:dyDescent="0.2">
      <c r="A872" s="62" t="s">
        <v>4774</v>
      </c>
      <c r="B872" s="2" t="s">
        <v>4768</v>
      </c>
      <c r="C872" s="3"/>
      <c r="D872" s="3"/>
      <c r="E872" s="2" t="s">
        <v>4769</v>
      </c>
      <c r="F872" s="2" t="s">
        <v>4771</v>
      </c>
      <c r="G872" s="2" t="s">
        <v>4772</v>
      </c>
      <c r="H872" s="2" t="s">
        <v>4773</v>
      </c>
      <c r="I872" s="2"/>
      <c r="J872" s="2"/>
      <c r="K872" s="2"/>
      <c r="L872" s="2"/>
      <c r="M872" s="2"/>
    </row>
    <row r="873" spans="1:13" ht="14.25" customHeight="1" x14ac:dyDescent="0.2">
      <c r="A873" s="62" t="s">
        <v>4776</v>
      </c>
      <c r="B873" s="2" t="s">
        <v>242</v>
      </c>
      <c r="C873" s="3"/>
      <c r="D873" s="3"/>
      <c r="E873" s="2" t="s">
        <v>242</v>
      </c>
      <c r="F873" s="2" t="s">
        <v>242</v>
      </c>
      <c r="G873" s="2" t="s">
        <v>4775</v>
      </c>
      <c r="H873" s="2" t="s">
        <v>2073</v>
      </c>
      <c r="I873" s="2"/>
      <c r="J873" s="2"/>
      <c r="K873" s="2"/>
      <c r="L873" s="2"/>
      <c r="M873" s="2"/>
    </row>
    <row r="874" spans="1:13" ht="14.25" customHeight="1" x14ac:dyDescent="0.2">
      <c r="A874" s="62" t="s">
        <v>4782</v>
      </c>
      <c r="B874" s="2" t="s">
        <v>4777</v>
      </c>
      <c r="C874" s="3"/>
      <c r="D874" s="3"/>
      <c r="E874" s="2" t="s">
        <v>5392</v>
      </c>
      <c r="F874" s="2" t="s">
        <v>5393</v>
      </c>
      <c r="G874" s="2" t="s">
        <v>5394</v>
      </c>
      <c r="H874" s="2" t="s">
        <v>5395</v>
      </c>
      <c r="I874" s="2"/>
      <c r="J874" s="2"/>
      <c r="K874" s="2"/>
      <c r="L874" s="2"/>
      <c r="M874" s="2"/>
    </row>
    <row r="875" spans="1:13" ht="14.25" customHeight="1" x14ac:dyDescent="0.2">
      <c r="A875" s="62" t="s">
        <v>4783</v>
      </c>
      <c r="B875" s="2" t="s">
        <v>54</v>
      </c>
      <c r="C875" s="3"/>
      <c r="D875" s="3"/>
      <c r="E875" s="2" t="s">
        <v>54</v>
      </c>
      <c r="F875" s="2" t="s">
        <v>54</v>
      </c>
      <c r="G875" s="2" t="s">
        <v>54</v>
      </c>
      <c r="H875" s="2" t="s">
        <v>54</v>
      </c>
      <c r="I875" s="2"/>
      <c r="J875" s="2"/>
      <c r="K875" s="2"/>
      <c r="L875" s="2"/>
      <c r="M875" s="2"/>
    </row>
    <row r="876" spans="1:13" ht="14.25" customHeight="1" x14ac:dyDescent="0.2">
      <c r="A876" s="62" t="s">
        <v>4790</v>
      </c>
      <c r="B876" s="2" t="s">
        <v>4784</v>
      </c>
      <c r="C876" s="3"/>
      <c r="D876" s="3"/>
      <c r="E876" s="2" t="s">
        <v>4785</v>
      </c>
      <c r="F876" s="2" t="s">
        <v>4787</v>
      </c>
      <c r="G876" s="2" t="s">
        <v>4788</v>
      </c>
      <c r="H876" s="2" t="s">
        <v>4789</v>
      </c>
      <c r="I876" s="2"/>
      <c r="J876" s="2"/>
      <c r="K876" s="2"/>
      <c r="L876" s="2"/>
      <c r="M876" s="2"/>
    </row>
    <row r="877" spans="1:13" ht="14.25" customHeight="1" x14ac:dyDescent="0.2">
      <c r="A877" s="62" t="s">
        <v>4795</v>
      </c>
      <c r="B877" s="2" t="s">
        <v>4791</v>
      </c>
      <c r="C877" s="3"/>
      <c r="D877" s="3"/>
      <c r="E877" s="2" t="s">
        <v>4792</v>
      </c>
      <c r="F877" s="2" t="s">
        <v>4793</v>
      </c>
      <c r="G877" s="2" t="s">
        <v>4794</v>
      </c>
      <c r="H877" s="2" t="s">
        <v>546</v>
      </c>
      <c r="I877" s="2"/>
      <c r="J877" s="2"/>
      <c r="K877" s="2"/>
      <c r="L877" s="2"/>
      <c r="M877" s="2"/>
    </row>
    <row r="878" spans="1:13" ht="14.25" customHeight="1" x14ac:dyDescent="0.2">
      <c r="A878" s="62" t="s">
        <v>4802</v>
      </c>
      <c r="B878" s="2" t="s">
        <v>4796</v>
      </c>
      <c r="C878" s="3"/>
      <c r="D878" s="3"/>
      <c r="E878" s="2" t="s">
        <v>4798</v>
      </c>
      <c r="F878" s="2" t="s">
        <v>4799</v>
      </c>
      <c r="G878" s="2" t="s">
        <v>4800</v>
      </c>
      <c r="H878" s="2" t="s">
        <v>4801</v>
      </c>
      <c r="I878" s="2"/>
      <c r="J878" s="2"/>
      <c r="K878" s="2"/>
      <c r="L878" s="2"/>
      <c r="M878" s="2"/>
    </row>
    <row r="879" spans="1:13" ht="14.25" customHeight="1" x14ac:dyDescent="0.2">
      <c r="A879" s="62" t="s">
        <v>4803</v>
      </c>
      <c r="B879" s="2"/>
      <c r="C879" s="84"/>
      <c r="D879" s="84"/>
      <c r="E879" s="2"/>
      <c r="F879" s="2"/>
      <c r="G879" s="2"/>
      <c r="H879" s="2"/>
      <c r="I879" s="2"/>
      <c r="J879" s="2"/>
      <c r="K879" s="2"/>
      <c r="L879" s="2"/>
      <c r="M879" s="2"/>
    </row>
    <row r="880" spans="1:13" ht="14.25" customHeight="1" x14ac:dyDescent="0.2">
      <c r="A880" s="62" t="s">
        <v>4809</v>
      </c>
      <c r="B880" s="2" t="s">
        <v>4804</v>
      </c>
      <c r="C880" s="3"/>
      <c r="D880" s="3"/>
      <c r="E880" s="2" t="s">
        <v>4805</v>
      </c>
      <c r="F880" s="2" t="s">
        <v>4806</v>
      </c>
      <c r="G880" s="2" t="s">
        <v>4807</v>
      </c>
      <c r="H880" s="2" t="s">
        <v>4808</v>
      </c>
      <c r="I880" s="2"/>
      <c r="J880" s="2"/>
      <c r="K880" s="2"/>
      <c r="L880" s="2"/>
      <c r="M880" s="2"/>
    </row>
    <row r="881" spans="1:13" ht="14.25" customHeight="1" x14ac:dyDescent="0.2">
      <c r="A881" s="62" t="s">
        <v>4816</v>
      </c>
      <c r="B881" s="2" t="s">
        <v>4810</v>
      </c>
      <c r="C881" s="3"/>
      <c r="D881" s="3"/>
      <c r="E881" s="2" t="s">
        <v>4812</v>
      </c>
      <c r="F881" s="2" t="s">
        <v>4813</v>
      </c>
      <c r="G881" s="2" t="s">
        <v>4814</v>
      </c>
      <c r="H881" s="2" t="s">
        <v>4815</v>
      </c>
      <c r="I881" s="2"/>
      <c r="J881" s="2"/>
      <c r="K881" s="2"/>
      <c r="L881" s="2"/>
      <c r="M881" s="2"/>
    </row>
    <row r="882" spans="1:13" ht="14.25" customHeight="1" x14ac:dyDescent="0.2">
      <c r="A882" s="62" t="s">
        <v>4826</v>
      </c>
      <c r="B882" s="2" t="s">
        <v>4817</v>
      </c>
      <c r="C882" s="3"/>
      <c r="D882" s="3"/>
      <c r="E882" s="2" t="s">
        <v>4819</v>
      </c>
      <c r="F882" s="2" t="s">
        <v>4821</v>
      </c>
      <c r="G882" s="2" t="s">
        <v>4823</v>
      </c>
      <c r="H882" s="2" t="s">
        <v>4825</v>
      </c>
      <c r="I882" s="2"/>
      <c r="J882" s="2"/>
      <c r="K882" s="2"/>
      <c r="L882" s="2"/>
      <c r="M882" s="2"/>
    </row>
    <row r="883" spans="1:13" ht="14.25" customHeight="1" x14ac:dyDescent="0.2">
      <c r="A883" s="62" t="s">
        <v>4832</v>
      </c>
      <c r="B883" s="2" t="s">
        <v>4827</v>
      </c>
      <c r="C883" s="3"/>
      <c r="D883" s="3"/>
      <c r="E883" s="2" t="s">
        <v>5396</v>
      </c>
      <c r="F883" s="2" t="s">
        <v>5397</v>
      </c>
      <c r="G883" s="2" t="s">
        <v>4830</v>
      </c>
      <c r="H883" s="2" t="s">
        <v>4831</v>
      </c>
      <c r="I883" s="2"/>
      <c r="J883" s="2"/>
      <c r="K883" s="2"/>
      <c r="L883" s="2"/>
      <c r="M883" s="2"/>
    </row>
    <row r="884" spans="1:13" ht="14.25" customHeight="1" x14ac:dyDescent="0.2">
      <c r="A884" s="62" t="s">
        <v>4840</v>
      </c>
      <c r="B884" s="2" t="s">
        <v>4833</v>
      </c>
      <c r="C884" s="3"/>
      <c r="D884" s="3"/>
      <c r="E884" s="2" t="s">
        <v>4835</v>
      </c>
      <c r="F884" s="2" t="s">
        <v>4837</v>
      </c>
      <c r="G884" s="2" t="s">
        <v>4839</v>
      </c>
      <c r="H884" s="2" t="s">
        <v>2073</v>
      </c>
      <c r="I884" s="2"/>
      <c r="J884" s="2"/>
      <c r="K884" s="2"/>
      <c r="L884" s="2"/>
      <c r="M884" s="2"/>
    </row>
    <row r="885" spans="1:13" ht="14.25" customHeight="1" x14ac:dyDescent="0.2">
      <c r="A885" s="62" t="s">
        <v>4848</v>
      </c>
      <c r="B885" s="2" t="s">
        <v>4841</v>
      </c>
      <c r="C885" s="3"/>
      <c r="D885" s="3"/>
      <c r="E885" s="2" t="s">
        <v>4842</v>
      </c>
      <c r="F885" s="2" t="s">
        <v>4844</v>
      </c>
      <c r="G885" s="2" t="s">
        <v>4845</v>
      </c>
      <c r="H885" s="2" t="s">
        <v>4847</v>
      </c>
      <c r="I885" s="2"/>
      <c r="J885" s="2"/>
      <c r="K885" s="2"/>
      <c r="L885" s="2"/>
      <c r="M885" s="2"/>
    </row>
    <row r="886" spans="1:13" ht="14.25" customHeight="1" x14ac:dyDescent="0.2">
      <c r="A886" s="62" t="s">
        <v>4855</v>
      </c>
      <c r="B886" s="2" t="s">
        <v>4849</v>
      </c>
      <c r="C886" s="3"/>
      <c r="D886" s="3"/>
      <c r="E886" s="2" t="s">
        <v>4851</v>
      </c>
      <c r="F886" s="2" t="s">
        <v>4852</v>
      </c>
      <c r="G886" s="2" t="s">
        <v>4853</v>
      </c>
      <c r="H886" s="2" t="s">
        <v>4854</v>
      </c>
      <c r="I886" s="2"/>
      <c r="J886" s="2"/>
      <c r="K886" s="2"/>
      <c r="L886" s="2"/>
      <c r="M886" s="2"/>
    </row>
    <row r="887" spans="1:13" ht="14.25" customHeight="1" x14ac:dyDescent="0.2">
      <c r="A887" s="62" t="s">
        <v>4860</v>
      </c>
      <c r="B887" s="2" t="s">
        <v>4856</v>
      </c>
      <c r="C887" s="3"/>
      <c r="D887" s="3"/>
      <c r="E887" s="2" t="s">
        <v>5398</v>
      </c>
      <c r="F887" s="2" t="s">
        <v>54</v>
      </c>
      <c r="G887" s="2" t="s">
        <v>5399</v>
      </c>
      <c r="H887" s="2" t="s">
        <v>3900</v>
      </c>
      <c r="I887" s="2"/>
      <c r="J887" s="2"/>
      <c r="K887" s="2"/>
      <c r="L887" s="2"/>
      <c r="M887" s="2"/>
    </row>
    <row r="888" spans="1:13" ht="14.25" customHeight="1" x14ac:dyDescent="0.2">
      <c r="A888" s="62" t="s">
        <v>4861</v>
      </c>
      <c r="B888" s="2" t="s">
        <v>54</v>
      </c>
      <c r="C888" s="3"/>
      <c r="D888" s="3"/>
      <c r="E888" s="2" t="s">
        <v>54</v>
      </c>
      <c r="F888" s="2" t="s">
        <v>54</v>
      </c>
      <c r="G888" s="2" t="s">
        <v>54</v>
      </c>
      <c r="H888" s="2" t="s">
        <v>54</v>
      </c>
      <c r="I888" s="2"/>
      <c r="J888" s="2"/>
      <c r="K888" s="2"/>
      <c r="L888" s="2"/>
      <c r="M888" s="2"/>
    </row>
    <row r="889" spans="1:13" ht="14.25" customHeight="1" x14ac:dyDescent="0.2">
      <c r="A889" s="62" t="s">
        <v>4870</v>
      </c>
      <c r="B889" s="2" t="s">
        <v>4862</v>
      </c>
      <c r="C889" s="3"/>
      <c r="D889" s="3"/>
      <c r="E889" s="2" t="s">
        <v>4864</v>
      </c>
      <c r="F889" s="2" t="s">
        <v>4866</v>
      </c>
      <c r="G889" s="2" t="s">
        <v>4868</v>
      </c>
      <c r="H889" s="2" t="s">
        <v>4869</v>
      </c>
      <c r="I889" s="2"/>
      <c r="J889" s="2"/>
      <c r="K889" s="2"/>
      <c r="L889" s="2"/>
      <c r="M889" s="2"/>
    </row>
    <row r="890" spans="1:13" ht="14.25" customHeight="1" x14ac:dyDescent="0.2">
      <c r="A890" s="62" t="s">
        <v>4877</v>
      </c>
      <c r="B890" s="2" t="s">
        <v>4871</v>
      </c>
      <c r="C890" s="3"/>
      <c r="D890" s="3"/>
      <c r="E890" s="2" t="s">
        <v>4872</v>
      </c>
      <c r="F890" s="2" t="s">
        <v>4874</v>
      </c>
      <c r="G890" s="2" t="s">
        <v>4875</v>
      </c>
      <c r="H890" s="2" t="s">
        <v>4876</v>
      </c>
      <c r="I890" s="2"/>
      <c r="J890" s="2"/>
      <c r="K890" s="2"/>
      <c r="L890" s="2"/>
      <c r="M890" s="2"/>
    </row>
    <row r="891" spans="1:13" ht="14.25" customHeight="1" x14ac:dyDescent="0.2">
      <c r="A891" s="62" t="s">
        <v>4885</v>
      </c>
      <c r="B891" s="2" t="s">
        <v>4878</v>
      </c>
      <c r="C891" s="3"/>
      <c r="D891" s="3"/>
      <c r="E891" s="2" t="s">
        <v>4879</v>
      </c>
      <c r="F891" s="2" t="s">
        <v>4880</v>
      </c>
      <c r="G891" s="2" t="s">
        <v>4882</v>
      </c>
      <c r="H891" s="2" t="s">
        <v>4884</v>
      </c>
      <c r="I891" s="2"/>
      <c r="J891" s="2"/>
      <c r="K891" s="2"/>
      <c r="L891" s="2"/>
      <c r="M891" s="2"/>
    </row>
    <row r="892" spans="1:13" ht="14.25" customHeight="1" x14ac:dyDescent="0.2">
      <c r="A892" s="62" t="s">
        <v>4891</v>
      </c>
      <c r="B892" s="2" t="s">
        <v>4886</v>
      </c>
      <c r="C892" s="3"/>
      <c r="D892" s="3"/>
      <c r="E892" s="2" t="s">
        <v>4887</v>
      </c>
      <c r="F892" s="2" t="s">
        <v>54</v>
      </c>
      <c r="G892" s="2" t="s">
        <v>4889</v>
      </c>
      <c r="H892" s="2" t="s">
        <v>4890</v>
      </c>
      <c r="I892" s="2"/>
      <c r="J892" s="2"/>
      <c r="K892" s="2"/>
      <c r="L892" s="2"/>
      <c r="M892" s="2"/>
    </row>
    <row r="893" spans="1:13" ht="14.25" customHeight="1" x14ac:dyDescent="0.2">
      <c r="A893" s="62" t="s">
        <v>4896</v>
      </c>
      <c r="B893" s="2" t="s">
        <v>4827</v>
      </c>
      <c r="C893" s="3"/>
      <c r="D893" s="3"/>
      <c r="E893" s="2" t="s">
        <v>5400</v>
      </c>
      <c r="F893" s="2" t="s">
        <v>5401</v>
      </c>
      <c r="G893" s="2" t="s">
        <v>5402</v>
      </c>
      <c r="H893" s="2" t="s">
        <v>5403</v>
      </c>
      <c r="I893" s="2"/>
      <c r="J893" s="2"/>
      <c r="K893" s="2"/>
      <c r="L893" s="2"/>
      <c r="M893" s="2"/>
    </row>
    <row r="894" spans="1:13" ht="14.25" customHeight="1" x14ac:dyDescent="0.2">
      <c r="A894" s="62" t="s">
        <v>4902</v>
      </c>
      <c r="B894" s="2" t="s">
        <v>4897</v>
      </c>
      <c r="C894" s="3"/>
      <c r="D894" s="3"/>
      <c r="E894" s="2" t="s">
        <v>4898</v>
      </c>
      <c r="F894" s="2" t="s">
        <v>4899</v>
      </c>
      <c r="G894" s="2" t="s">
        <v>4900</v>
      </c>
      <c r="H894" s="2" t="s">
        <v>4901</v>
      </c>
      <c r="I894" s="2"/>
      <c r="J894" s="2"/>
      <c r="K894" s="2"/>
      <c r="L894" s="2"/>
      <c r="M894" s="2"/>
    </row>
    <row r="895" spans="1:13" ht="14.25" customHeight="1" x14ac:dyDescent="0.2">
      <c r="A895" s="62" t="s">
        <v>4908</v>
      </c>
      <c r="B895" s="2" t="s">
        <v>4903</v>
      </c>
      <c r="C895" s="3"/>
      <c r="D895" s="3"/>
      <c r="E895" s="2" t="s">
        <v>4904</v>
      </c>
      <c r="F895" s="2" t="s">
        <v>4905</v>
      </c>
      <c r="G895" s="2" t="s">
        <v>4906</v>
      </c>
      <c r="H895" s="2" t="s">
        <v>4907</v>
      </c>
      <c r="I895" s="2"/>
      <c r="J895" s="2"/>
      <c r="K895" s="2"/>
      <c r="L895" s="2"/>
      <c r="M895" s="2"/>
    </row>
    <row r="896" spans="1:13" ht="14.25" customHeight="1" x14ac:dyDescent="0.2">
      <c r="A896" s="62" t="s">
        <v>4915</v>
      </c>
      <c r="B896" s="2" t="s">
        <v>4909</v>
      </c>
      <c r="C896" s="3"/>
      <c r="D896" s="3"/>
      <c r="E896" s="2" t="s">
        <v>4910</v>
      </c>
      <c r="F896" s="2" t="s">
        <v>4911</v>
      </c>
      <c r="G896" s="2" t="s">
        <v>4913</v>
      </c>
      <c r="H896" s="2" t="s">
        <v>4914</v>
      </c>
      <c r="I896" s="2"/>
      <c r="J896" s="2"/>
      <c r="K896" s="2"/>
      <c r="L896" s="2"/>
      <c r="M896" s="2"/>
    </row>
    <row r="897" spans="1:17" ht="14.25" customHeight="1" x14ac:dyDescent="0.2">
      <c r="A897" s="62" t="s">
        <v>4920</v>
      </c>
      <c r="B897" s="2" t="s">
        <v>4916</v>
      </c>
      <c r="C897" s="3"/>
      <c r="D897" s="3"/>
      <c r="E897" s="2" t="s">
        <v>4917</v>
      </c>
      <c r="F897" s="2" t="s">
        <v>4918</v>
      </c>
      <c r="G897" s="2" t="s">
        <v>4919</v>
      </c>
      <c r="H897" s="2" t="s">
        <v>54</v>
      </c>
      <c r="I897" s="2"/>
      <c r="J897" s="2"/>
      <c r="K897" s="2"/>
      <c r="L897" s="2"/>
      <c r="M897" s="2"/>
    </row>
    <row r="898" spans="1:17" ht="14.25" customHeight="1" x14ac:dyDescent="0.2">
      <c r="A898" s="62" t="s">
        <v>4921</v>
      </c>
      <c r="B898" s="2" t="s">
        <v>54</v>
      </c>
      <c r="C898" s="3"/>
      <c r="D898" s="3"/>
      <c r="E898" s="2" t="s">
        <v>54</v>
      </c>
      <c r="F898" s="2" t="s">
        <v>54</v>
      </c>
      <c r="G898" s="2" t="s">
        <v>54</v>
      </c>
      <c r="H898" s="2" t="s">
        <v>54</v>
      </c>
      <c r="I898" s="2"/>
      <c r="J898" s="2"/>
      <c r="K898" s="2"/>
      <c r="L898" s="2"/>
      <c r="M898" s="2"/>
    </row>
    <row r="899" spans="1:17" ht="14.25" customHeight="1" x14ac:dyDescent="0.2">
      <c r="A899" s="62" t="s">
        <v>4925</v>
      </c>
      <c r="B899" s="2" t="s">
        <v>4922</v>
      </c>
      <c r="C899" s="3"/>
      <c r="D899" s="3"/>
      <c r="E899" s="2" t="s">
        <v>4923</v>
      </c>
      <c r="F899" s="2" t="s">
        <v>242</v>
      </c>
      <c r="G899" s="2" t="s">
        <v>4924</v>
      </c>
      <c r="H899" s="2" t="s">
        <v>71</v>
      </c>
      <c r="I899" s="2"/>
      <c r="J899" s="2"/>
      <c r="K899" s="2"/>
      <c r="L899" s="2"/>
      <c r="M899" s="2"/>
    </row>
    <row r="900" spans="1:17" ht="14.25" customHeight="1" x14ac:dyDescent="0.2">
      <c r="A900" s="62" t="s">
        <v>4935</v>
      </c>
      <c r="B900" s="2" t="s">
        <v>4926</v>
      </c>
      <c r="C900" s="3"/>
      <c r="D900" s="3"/>
      <c r="E900" s="2" t="s">
        <v>4927</v>
      </c>
      <c r="F900" s="2" t="s">
        <v>1122</v>
      </c>
      <c r="G900" s="2" t="s">
        <v>4929</v>
      </c>
      <c r="H900" s="2" t="s">
        <v>4930</v>
      </c>
      <c r="I900" s="2"/>
      <c r="J900" s="2"/>
      <c r="K900" s="2"/>
      <c r="L900" s="2"/>
      <c r="M900" s="2"/>
      <c r="N900" s="18" t="s">
        <v>4931</v>
      </c>
      <c r="O900" s="18" t="s">
        <v>4932</v>
      </c>
      <c r="P900" s="50" t="s">
        <v>4933</v>
      </c>
      <c r="Q900" s="18" t="s">
        <v>4934</v>
      </c>
    </row>
    <row r="901" spans="1:17" ht="14.25" customHeight="1" x14ac:dyDescent="0.2">
      <c r="A901" s="62" t="s">
        <v>4941</v>
      </c>
      <c r="B901" s="2" t="s">
        <v>4936</v>
      </c>
      <c r="C901" s="3"/>
      <c r="D901" s="3"/>
      <c r="E901" s="2" t="s">
        <v>4938</v>
      </c>
      <c r="F901" s="2" t="s">
        <v>284</v>
      </c>
      <c r="G901" s="2" t="s">
        <v>4939</v>
      </c>
      <c r="H901" s="2" t="s">
        <v>4940</v>
      </c>
      <c r="I901" s="2"/>
      <c r="J901" s="2"/>
      <c r="K901" s="2"/>
      <c r="L901" s="2"/>
      <c r="M901" s="2"/>
    </row>
    <row r="902" spans="1:17" ht="14.25" customHeight="1" x14ac:dyDescent="0.2">
      <c r="A902" s="62" t="s">
        <v>4946</v>
      </c>
      <c r="B902" s="2" t="s">
        <v>3511</v>
      </c>
      <c r="C902" s="3"/>
      <c r="D902" s="3"/>
      <c r="E902" s="2" t="s">
        <v>5404</v>
      </c>
      <c r="F902" s="2" t="s">
        <v>5405</v>
      </c>
      <c r="G902" s="2" t="s">
        <v>5406</v>
      </c>
      <c r="H902" s="2" t="s">
        <v>5407</v>
      </c>
      <c r="I902" s="2"/>
      <c r="J902" s="2"/>
      <c r="K902" s="2"/>
      <c r="L902" s="2"/>
      <c r="M902" s="2"/>
    </row>
    <row r="903" spans="1:17" ht="14.25" customHeight="1" x14ac:dyDescent="0.2">
      <c r="A903" s="62" t="s">
        <v>4951</v>
      </c>
      <c r="B903" s="2" t="s">
        <v>4947</v>
      </c>
      <c r="C903" s="3"/>
      <c r="D903" s="3"/>
      <c r="E903" s="2" t="s">
        <v>4948</v>
      </c>
      <c r="F903" s="2" t="s">
        <v>4949</v>
      </c>
      <c r="G903" s="2" t="s">
        <v>4950</v>
      </c>
      <c r="H903" s="2" t="s">
        <v>1862</v>
      </c>
      <c r="I903" s="2"/>
      <c r="J903" s="2"/>
      <c r="K903" s="2"/>
      <c r="L903" s="2"/>
      <c r="M903" s="2"/>
    </row>
    <row r="904" spans="1:17" ht="14.25" customHeight="1" x14ac:dyDescent="0.2">
      <c r="A904" s="62" t="s">
        <v>4956</v>
      </c>
      <c r="B904" s="2" t="s">
        <v>4952</v>
      </c>
      <c r="C904" s="3"/>
      <c r="D904" s="3"/>
      <c r="E904" s="2" t="s">
        <v>4953</v>
      </c>
      <c r="F904" s="2" t="s">
        <v>4954</v>
      </c>
      <c r="G904" s="2" t="s">
        <v>4955</v>
      </c>
      <c r="H904" s="2" t="s">
        <v>71</v>
      </c>
      <c r="I904" s="2"/>
      <c r="J904" s="2"/>
      <c r="K904" s="2"/>
      <c r="L904" s="2"/>
      <c r="M904" s="2"/>
    </row>
    <row r="905" spans="1:17" ht="14.25" customHeight="1" x14ac:dyDescent="0.2">
      <c r="A905" s="62" t="s">
        <v>4962</v>
      </c>
      <c r="B905" s="2" t="s">
        <v>4957</v>
      </c>
      <c r="C905" s="3"/>
      <c r="D905" s="3"/>
      <c r="E905" s="2" t="s">
        <v>4959</v>
      </c>
      <c r="F905" s="2" t="s">
        <v>4960</v>
      </c>
      <c r="G905" s="2" t="s">
        <v>4961</v>
      </c>
      <c r="H905" s="2" t="s">
        <v>4152</v>
      </c>
      <c r="I905" s="2"/>
      <c r="J905" s="2"/>
      <c r="K905" s="2"/>
      <c r="L905" s="2"/>
      <c r="M905" s="2"/>
    </row>
    <row r="906" spans="1:17" ht="14.25" customHeight="1" x14ac:dyDescent="0.2">
      <c r="A906" s="62" t="s">
        <v>4969</v>
      </c>
      <c r="B906" s="2" t="s">
        <v>4963</v>
      </c>
      <c r="C906" s="3"/>
      <c r="D906" s="3"/>
      <c r="E906" s="2" t="s">
        <v>4964</v>
      </c>
      <c r="F906" s="2" t="s">
        <v>4966</v>
      </c>
      <c r="G906" s="2" t="s">
        <v>4967</v>
      </c>
      <c r="H906" s="2" t="s">
        <v>4968</v>
      </c>
      <c r="I906" s="2"/>
      <c r="J906" s="2"/>
      <c r="K906" s="2"/>
      <c r="L906" s="2"/>
      <c r="M906" s="2"/>
    </row>
    <row r="907" spans="1:17" ht="14.25" customHeight="1" x14ac:dyDescent="0.2">
      <c r="A907" s="62" t="s">
        <v>4976</v>
      </c>
      <c r="B907" s="2" t="s">
        <v>4970</v>
      </c>
      <c r="C907" s="3"/>
      <c r="D907" s="3"/>
      <c r="E907" s="2" t="s">
        <v>4971</v>
      </c>
      <c r="F907" s="2" t="s">
        <v>4973</v>
      </c>
      <c r="G907" s="2" t="s">
        <v>4974</v>
      </c>
      <c r="H907" s="2" t="s">
        <v>4975</v>
      </c>
      <c r="I907" s="2"/>
      <c r="J907" s="2"/>
      <c r="K907" s="2"/>
      <c r="L907" s="2"/>
      <c r="M907" s="2"/>
    </row>
    <row r="908" spans="1:17" ht="14.25" customHeight="1" x14ac:dyDescent="0.2">
      <c r="A908" s="62" t="s">
        <v>4982</v>
      </c>
      <c r="B908" s="2" t="s">
        <v>4977</v>
      </c>
      <c r="C908" s="3"/>
      <c r="D908" s="3"/>
      <c r="E908" s="2" t="s">
        <v>4978</v>
      </c>
      <c r="F908" s="2" t="s">
        <v>4979</v>
      </c>
      <c r="G908" s="2" t="s">
        <v>4980</v>
      </c>
      <c r="H908" s="2" t="s">
        <v>4981</v>
      </c>
      <c r="I908" s="2"/>
      <c r="J908" s="2"/>
      <c r="K908" s="2"/>
      <c r="L908" s="2"/>
      <c r="M908" s="2"/>
    </row>
    <row r="909" spans="1:17" ht="14.25" customHeight="1" x14ac:dyDescent="0.2">
      <c r="A909" s="62" t="s">
        <v>4988</v>
      </c>
      <c r="B909" s="2" t="s">
        <v>4983</v>
      </c>
      <c r="C909" s="3"/>
      <c r="D909" s="3"/>
      <c r="E909" s="2" t="s">
        <v>5408</v>
      </c>
      <c r="F909" s="2" t="s">
        <v>5409</v>
      </c>
      <c r="G909" s="2" t="s">
        <v>5410</v>
      </c>
      <c r="H909" s="2" t="s">
        <v>5411</v>
      </c>
      <c r="I909" s="2"/>
      <c r="J909" s="2"/>
      <c r="K909" s="2"/>
      <c r="L909" s="2"/>
      <c r="M909" s="2"/>
    </row>
    <row r="910" spans="1:17" ht="14.25" customHeight="1" x14ac:dyDescent="0.2">
      <c r="A910" s="62" t="s">
        <v>4995</v>
      </c>
      <c r="B910" s="2" t="s">
        <v>4989</v>
      </c>
      <c r="C910" s="3"/>
      <c r="D910" s="3"/>
      <c r="E910" s="2" t="s">
        <v>4990</v>
      </c>
      <c r="F910" s="2" t="s">
        <v>4991</v>
      </c>
      <c r="G910" s="2" t="s">
        <v>4992</v>
      </c>
      <c r="H910" s="2" t="s">
        <v>4994</v>
      </c>
      <c r="I910" s="2"/>
      <c r="J910" s="2"/>
      <c r="K910" s="2"/>
      <c r="L910" s="2"/>
      <c r="M910" s="2"/>
    </row>
    <row r="911" spans="1:17" ht="14.25" customHeight="1" x14ac:dyDescent="0.2">
      <c r="A911" s="62" t="s">
        <v>5000</v>
      </c>
      <c r="B911" s="2" t="s">
        <v>54</v>
      </c>
      <c r="C911" s="3"/>
      <c r="D911" s="3"/>
      <c r="E911" s="2" t="s">
        <v>5412</v>
      </c>
      <c r="F911" s="2" t="s">
        <v>5413</v>
      </c>
      <c r="G911" s="2" t="s">
        <v>5414</v>
      </c>
      <c r="H911" s="2" t="s">
        <v>4999</v>
      </c>
      <c r="I911" s="2"/>
      <c r="J911" s="2"/>
      <c r="K911" s="2"/>
      <c r="L911" s="2"/>
      <c r="M911" s="2"/>
    </row>
    <row r="912" spans="1:17" ht="14.25" customHeight="1" x14ac:dyDescent="0.2">
      <c r="A912" s="62" t="s">
        <v>5006</v>
      </c>
      <c r="B912" s="2" t="s">
        <v>5001</v>
      </c>
      <c r="C912" s="3"/>
      <c r="D912" s="3"/>
      <c r="E912" s="2" t="s">
        <v>5002</v>
      </c>
      <c r="F912" s="2" t="s">
        <v>5004</v>
      </c>
      <c r="G912" s="2" t="s">
        <v>513</v>
      </c>
      <c r="H912" s="2" t="s">
        <v>5005</v>
      </c>
      <c r="I912" s="2"/>
      <c r="J912" s="2"/>
      <c r="K912" s="2"/>
      <c r="L912" s="2"/>
      <c r="M912" s="2"/>
    </row>
    <row r="913" spans="1:13" ht="14.25" customHeight="1" x14ac:dyDescent="0.2">
      <c r="A913" s="62" t="s">
        <v>5014</v>
      </c>
      <c r="B913" s="2" t="s">
        <v>5007</v>
      </c>
      <c r="C913" s="3"/>
      <c r="D913" s="3"/>
      <c r="E913" s="2" t="s">
        <v>5009</v>
      </c>
      <c r="F913" s="2" t="s">
        <v>5011</v>
      </c>
      <c r="G913" s="2" t="s">
        <v>5012</v>
      </c>
      <c r="H913" s="2" t="s">
        <v>5013</v>
      </c>
      <c r="I913" s="2"/>
      <c r="J913" s="2"/>
      <c r="K913" s="2"/>
      <c r="L913" s="2"/>
      <c r="M913" s="2"/>
    </row>
    <row r="914" spans="1:13" ht="14.25" customHeight="1" x14ac:dyDescent="0.2">
      <c r="A914" s="62" t="s">
        <v>5019</v>
      </c>
      <c r="B914" s="2" t="s">
        <v>5015</v>
      </c>
      <c r="C914" s="3"/>
      <c r="D914" s="3"/>
      <c r="E914" s="2" t="s">
        <v>5016</v>
      </c>
      <c r="F914" s="2" t="s">
        <v>5017</v>
      </c>
      <c r="G914" s="2" t="s">
        <v>2889</v>
      </c>
      <c r="H914" s="2" t="s">
        <v>5018</v>
      </c>
      <c r="I914" s="2"/>
      <c r="J914" s="2"/>
      <c r="K914" s="2"/>
      <c r="L914" s="2"/>
      <c r="M914" s="2"/>
    </row>
    <row r="915" spans="1:13" ht="14.25" customHeight="1" x14ac:dyDescent="0.2">
      <c r="A915" s="62" t="s">
        <v>5020</v>
      </c>
      <c r="B915" s="2"/>
      <c r="C915" s="3"/>
      <c r="D915" s="3"/>
      <c r="E915" s="2"/>
      <c r="F915" s="2"/>
      <c r="G915" s="2"/>
      <c r="H915" s="2"/>
      <c r="I915" s="2"/>
      <c r="J915" s="2"/>
      <c r="K915" s="2"/>
      <c r="L915" s="2"/>
      <c r="M915" s="2"/>
    </row>
    <row r="916" spans="1:13" ht="14.25" customHeight="1" x14ac:dyDescent="0.2">
      <c r="A916" s="62" t="s">
        <v>5026</v>
      </c>
      <c r="B916" s="2" t="s">
        <v>5021</v>
      </c>
      <c r="C916" s="3"/>
      <c r="D916" s="3"/>
      <c r="E916" s="2" t="s">
        <v>5022</v>
      </c>
      <c r="F916" s="2" t="s">
        <v>5023</v>
      </c>
      <c r="G916" s="2" t="s">
        <v>5024</v>
      </c>
      <c r="H916" s="2" t="s">
        <v>5025</v>
      </c>
      <c r="I916" s="2"/>
      <c r="J916" s="2"/>
      <c r="K916" s="2"/>
      <c r="L916" s="2"/>
      <c r="M916" s="2"/>
    </row>
    <row r="917" spans="1:13" ht="14.25" customHeight="1" x14ac:dyDescent="0.2">
      <c r="A917" s="62" t="s">
        <v>5032</v>
      </c>
      <c r="B917" s="2" t="s">
        <v>5027</v>
      </c>
      <c r="C917" s="3"/>
      <c r="D917" s="3"/>
      <c r="E917" s="2" t="s">
        <v>5028</v>
      </c>
      <c r="F917" s="2" t="s">
        <v>5029</v>
      </c>
      <c r="G917" s="2" t="s">
        <v>5030</v>
      </c>
      <c r="H917" s="2" t="s">
        <v>5031</v>
      </c>
      <c r="I917" s="2"/>
      <c r="J917" s="2"/>
      <c r="K917" s="2"/>
      <c r="L917" s="2"/>
      <c r="M917" s="2"/>
    </row>
    <row r="918" spans="1:13" ht="14.25" customHeight="1" x14ac:dyDescent="0.2">
      <c r="A918" s="62" t="s">
        <v>5037</v>
      </c>
      <c r="B918" s="2" t="s">
        <v>54</v>
      </c>
      <c r="C918" s="3"/>
      <c r="D918" s="3"/>
      <c r="E918" s="2" t="s">
        <v>5033</v>
      </c>
      <c r="F918" s="2" t="s">
        <v>5034</v>
      </c>
      <c r="G918" s="2" t="s">
        <v>5035</v>
      </c>
      <c r="H918" s="2" t="s">
        <v>5036</v>
      </c>
      <c r="I918" s="2"/>
      <c r="J918" s="2"/>
      <c r="K918" s="2"/>
      <c r="L918" s="2"/>
      <c r="M918" s="2"/>
    </row>
    <row r="919" spans="1:13" ht="14.25" customHeight="1" x14ac:dyDescent="0.2">
      <c r="A919" s="62" t="s">
        <v>5043</v>
      </c>
      <c r="B919" s="2" t="s">
        <v>5038</v>
      </c>
      <c r="C919" s="3"/>
      <c r="D919" s="3"/>
      <c r="E919" s="2" t="s">
        <v>5039</v>
      </c>
      <c r="F919" s="2" t="s">
        <v>5040</v>
      </c>
      <c r="G919" s="2" t="s">
        <v>5041</v>
      </c>
      <c r="H919" s="2" t="s">
        <v>5042</v>
      </c>
      <c r="I919" s="2"/>
      <c r="J919" s="2"/>
      <c r="K919" s="2"/>
      <c r="L919" s="2"/>
      <c r="M919" s="2"/>
    </row>
    <row r="920" spans="1:13" ht="14.25" customHeight="1" x14ac:dyDescent="0.2">
      <c r="A920" s="62" t="s">
        <v>5048</v>
      </c>
      <c r="B920" s="2" t="s">
        <v>5044</v>
      </c>
      <c r="C920" s="84">
        <v>-999</v>
      </c>
      <c r="D920" s="84">
        <v>-999</v>
      </c>
      <c r="E920" s="2" t="s">
        <v>52</v>
      </c>
      <c r="F920" s="2" t="s">
        <v>5045</v>
      </c>
      <c r="G920" s="2" t="s">
        <v>5046</v>
      </c>
      <c r="H920" s="2" t="s">
        <v>5047</v>
      </c>
      <c r="I920" s="2"/>
      <c r="J920" s="2"/>
      <c r="K920" s="2"/>
      <c r="L920" s="2"/>
      <c r="M920" s="2"/>
    </row>
    <row r="921" spans="1:13" ht="14.25" customHeight="1" x14ac:dyDescent="0.2">
      <c r="A921" s="62" t="s">
        <v>5053</v>
      </c>
      <c r="B921" s="2" t="s">
        <v>5049</v>
      </c>
      <c r="C921" s="3"/>
      <c r="D921" s="3"/>
      <c r="E921" s="2" t="s">
        <v>5050</v>
      </c>
      <c r="F921" s="2" t="s">
        <v>1703</v>
      </c>
      <c r="G921" s="2" t="s">
        <v>5051</v>
      </c>
      <c r="H921" s="2" t="s">
        <v>5052</v>
      </c>
      <c r="I921" s="2"/>
      <c r="J921" s="2"/>
      <c r="K921" s="2"/>
      <c r="L921" s="2"/>
      <c r="M921" s="2"/>
    </row>
    <row r="922" spans="1:13" ht="14.25" customHeight="1" x14ac:dyDescent="0.2">
      <c r="A922" s="62" t="s">
        <v>5054</v>
      </c>
      <c r="B922" s="2"/>
      <c r="C922" s="3"/>
      <c r="D922" s="3"/>
      <c r="E922" s="2"/>
      <c r="F922" s="2"/>
      <c r="G922" s="2"/>
      <c r="H922" s="2"/>
      <c r="I922" s="2"/>
      <c r="J922" s="2"/>
      <c r="K922" s="2"/>
      <c r="L922" s="2"/>
      <c r="M922" s="2"/>
    </row>
    <row r="923" spans="1:13" ht="14.25" customHeight="1" x14ac:dyDescent="0.2">
      <c r="A923" s="62" t="s">
        <v>5063</v>
      </c>
      <c r="B923" s="2" t="s">
        <v>5055</v>
      </c>
      <c r="C923" s="3"/>
      <c r="D923" s="3"/>
      <c r="E923" s="2" t="s">
        <v>5057</v>
      </c>
      <c r="F923" s="2" t="s">
        <v>5059</v>
      </c>
      <c r="G923" s="2" t="s">
        <v>5060</v>
      </c>
      <c r="H923" s="2" t="s">
        <v>5062</v>
      </c>
      <c r="I923" s="2"/>
      <c r="J923" s="2"/>
      <c r="K923" s="2"/>
      <c r="L923" s="2"/>
      <c r="M923" s="2"/>
    </row>
    <row r="924" spans="1:13" ht="14.25" customHeight="1" x14ac:dyDescent="0.2">
      <c r="A924" s="62" t="s">
        <v>5066</v>
      </c>
      <c r="B924" s="2" t="s">
        <v>5064</v>
      </c>
      <c r="C924" s="3"/>
      <c r="D924" s="3"/>
      <c r="E924" s="2" t="s">
        <v>242</v>
      </c>
      <c r="F924" s="2" t="s">
        <v>185</v>
      </c>
      <c r="G924" s="2" t="s">
        <v>5065</v>
      </c>
      <c r="H924" s="2" t="s">
        <v>54</v>
      </c>
      <c r="I924" s="2"/>
      <c r="J924" s="2"/>
      <c r="K924" s="2"/>
      <c r="L924" s="2"/>
      <c r="M924" s="2"/>
    </row>
    <row r="925" spans="1:13" ht="14.25" customHeight="1" x14ac:dyDescent="0.2">
      <c r="A925" s="62" t="s">
        <v>5070</v>
      </c>
      <c r="B925" s="2" t="s">
        <v>54</v>
      </c>
      <c r="C925" s="3"/>
      <c r="D925" s="3"/>
      <c r="E925" s="2" t="s">
        <v>5415</v>
      </c>
      <c r="F925" s="2" t="s">
        <v>5068</v>
      </c>
      <c r="G925" s="2" t="s">
        <v>5416</v>
      </c>
      <c r="H925" s="2" t="s">
        <v>54</v>
      </c>
      <c r="I925" s="2"/>
      <c r="J925" s="2"/>
      <c r="K925" s="2"/>
      <c r="L925" s="2"/>
      <c r="M925" s="2"/>
    </row>
    <row r="926" spans="1:13" ht="14.25" customHeight="1" x14ac:dyDescent="0.2">
      <c r="A926" s="62" t="s">
        <v>5077</v>
      </c>
      <c r="B926" s="2" t="s">
        <v>5071</v>
      </c>
      <c r="C926" s="3"/>
      <c r="D926" s="3"/>
      <c r="E926" s="2" t="s">
        <v>5072</v>
      </c>
      <c r="F926" s="2" t="s">
        <v>5073</v>
      </c>
      <c r="G926" s="2" t="s">
        <v>5075</v>
      </c>
      <c r="H926" s="2" t="s">
        <v>5076</v>
      </c>
      <c r="I926" s="2"/>
      <c r="J926" s="2"/>
      <c r="K926" s="2"/>
      <c r="L926" s="2"/>
      <c r="M926" s="2"/>
    </row>
    <row r="927" spans="1:13" ht="14.25" customHeight="1" x14ac:dyDescent="0.2">
      <c r="A927" s="62" t="s">
        <v>5082</v>
      </c>
      <c r="B927" s="2" t="s">
        <v>5078</v>
      </c>
      <c r="C927" s="3"/>
      <c r="D927" s="3"/>
      <c r="E927" s="2" t="s">
        <v>5079</v>
      </c>
      <c r="F927" s="2" t="s">
        <v>242</v>
      </c>
      <c r="G927" s="2" t="s">
        <v>5080</v>
      </c>
      <c r="H927" s="2" t="s">
        <v>5081</v>
      </c>
      <c r="I927" s="2"/>
      <c r="J927" s="2"/>
      <c r="K927" s="2"/>
      <c r="L927" s="2"/>
      <c r="M927" s="2"/>
    </row>
    <row r="928" spans="1:13" ht="14.25" customHeight="1" x14ac:dyDescent="0.2">
      <c r="A928" s="62"/>
      <c r="B928" s="2"/>
      <c r="C928" s="3"/>
      <c r="D928" s="3"/>
      <c r="E928" s="2"/>
      <c r="F928" s="2"/>
      <c r="G928" s="2"/>
      <c r="H928" s="2"/>
      <c r="I928" s="2"/>
      <c r="J928" s="2"/>
      <c r="K928" s="2"/>
      <c r="L928" s="2"/>
      <c r="M928" s="2"/>
    </row>
    <row r="929" spans="1:13" ht="14.25" customHeight="1" x14ac:dyDescent="0.2">
      <c r="A929" s="62"/>
      <c r="B929" s="2"/>
      <c r="C929" s="3"/>
      <c r="D929" s="3"/>
      <c r="E929" s="2"/>
      <c r="F929" s="2"/>
      <c r="G929" s="2"/>
      <c r="H929" s="2"/>
      <c r="I929" s="2"/>
      <c r="J929" s="2"/>
      <c r="K929" s="2"/>
      <c r="L929" s="2"/>
      <c r="M929" s="2"/>
    </row>
    <row r="930" spans="1:13" ht="14.25" customHeight="1" x14ac:dyDescent="0.2">
      <c r="A930" s="62"/>
      <c r="B930" s="2"/>
      <c r="C930" s="3"/>
      <c r="D930" s="3"/>
      <c r="E930" s="2"/>
      <c r="F930" s="2"/>
      <c r="G930" s="2"/>
      <c r="H930" s="2"/>
      <c r="I930" s="2"/>
      <c r="J930" s="2"/>
      <c r="K930" s="2"/>
      <c r="L930" s="2"/>
      <c r="M930" s="2"/>
    </row>
    <row r="931" spans="1:13" ht="14.25" customHeight="1" x14ac:dyDescent="0.2">
      <c r="A931" s="62"/>
      <c r="B931" s="2"/>
      <c r="C931" s="3"/>
      <c r="D931" s="3"/>
      <c r="E931" s="2"/>
      <c r="F931" s="2"/>
      <c r="G931" s="2"/>
      <c r="H931" s="2"/>
      <c r="I931" s="2"/>
      <c r="J931" s="2"/>
      <c r="K931" s="2"/>
      <c r="L931" s="2"/>
      <c r="M931" s="2"/>
    </row>
    <row r="932" spans="1:13" ht="14.25" customHeight="1" x14ac:dyDescent="0.2">
      <c r="A932" s="62"/>
      <c r="B932" s="2"/>
      <c r="C932" s="3"/>
      <c r="D932" s="3"/>
      <c r="E932" s="2"/>
      <c r="F932" s="2"/>
      <c r="G932" s="2"/>
      <c r="H932" s="2"/>
      <c r="I932" s="2"/>
      <c r="J932" s="2"/>
      <c r="K932" s="2"/>
      <c r="L932" s="2"/>
      <c r="M932" s="2"/>
    </row>
    <row r="933" spans="1:13" ht="14.25" customHeight="1" x14ac:dyDescent="0.2">
      <c r="A933" s="62"/>
      <c r="B933" s="2"/>
      <c r="C933" s="3"/>
      <c r="D933" s="3"/>
      <c r="E933" s="2"/>
      <c r="F933" s="2"/>
      <c r="G933" s="2"/>
      <c r="H933" s="2"/>
      <c r="I933" s="2"/>
      <c r="J933" s="2"/>
      <c r="K933" s="2"/>
      <c r="L933" s="2"/>
      <c r="M933" s="2"/>
    </row>
    <row r="934" spans="1:13" ht="14.25" customHeight="1" x14ac:dyDescent="0.2">
      <c r="A934" s="62"/>
      <c r="B934" s="2"/>
      <c r="C934" s="3"/>
      <c r="D934" s="3"/>
      <c r="E934" s="2"/>
      <c r="F934" s="2"/>
      <c r="G934" s="2"/>
      <c r="H934" s="2"/>
      <c r="I934" s="2"/>
      <c r="J934" s="2"/>
      <c r="K934" s="2"/>
      <c r="L934" s="2"/>
      <c r="M934" s="2"/>
    </row>
    <row r="935" spans="1:13" ht="14.25" customHeight="1" x14ac:dyDescent="0.2">
      <c r="A935" s="62"/>
      <c r="B935" s="2"/>
      <c r="C935" s="3"/>
      <c r="D935" s="3"/>
      <c r="E935" s="2"/>
      <c r="F935" s="2"/>
      <c r="G935" s="2"/>
      <c r="H935" s="2"/>
      <c r="I935" s="2"/>
      <c r="J935" s="2"/>
      <c r="K935" s="2"/>
      <c r="L935" s="2"/>
      <c r="M935" s="2"/>
    </row>
    <row r="936" spans="1:13" ht="14.25" customHeight="1" x14ac:dyDescent="0.2">
      <c r="A936" s="62"/>
      <c r="B936" s="2"/>
      <c r="C936" s="3"/>
      <c r="D936" s="3"/>
      <c r="E936" s="2"/>
      <c r="F936" s="2"/>
      <c r="G936" s="2"/>
      <c r="H936" s="2"/>
      <c r="I936" s="2"/>
      <c r="J936" s="2"/>
      <c r="K936" s="2"/>
      <c r="L936" s="2"/>
      <c r="M936" s="2"/>
    </row>
    <row r="937" spans="1:13" ht="14.25" customHeight="1" x14ac:dyDescent="0.2">
      <c r="A937" s="62"/>
      <c r="B937" s="2"/>
      <c r="C937" s="3"/>
      <c r="D937" s="3"/>
      <c r="E937" s="2"/>
      <c r="F937" s="2"/>
      <c r="G937" s="2"/>
      <c r="H937" s="2"/>
      <c r="I937" s="2"/>
      <c r="J937" s="2"/>
      <c r="K937" s="2"/>
      <c r="L937" s="2"/>
      <c r="M937" s="2"/>
    </row>
    <row r="938" spans="1:13" ht="14.25" customHeight="1" x14ac:dyDescent="0.2">
      <c r="A938" s="62"/>
      <c r="B938" s="2"/>
      <c r="C938" s="3"/>
      <c r="D938" s="3"/>
      <c r="E938" s="2"/>
      <c r="F938" s="2"/>
      <c r="G938" s="2"/>
      <c r="H938" s="2"/>
      <c r="I938" s="2"/>
      <c r="J938" s="2"/>
      <c r="K938" s="2"/>
      <c r="L938" s="2"/>
      <c r="M938" s="2"/>
    </row>
    <row r="939" spans="1:13" ht="14.25" customHeight="1" x14ac:dyDescent="0.2">
      <c r="A939" s="62"/>
      <c r="B939" s="2"/>
      <c r="C939" s="3"/>
      <c r="D939" s="3"/>
      <c r="E939" s="2"/>
      <c r="F939" s="2"/>
      <c r="G939" s="2"/>
      <c r="H939" s="2"/>
      <c r="I939" s="2"/>
      <c r="J939" s="2"/>
      <c r="K939" s="2"/>
      <c r="L939" s="2"/>
      <c r="M939" s="2"/>
    </row>
    <row r="940" spans="1:13" ht="14.25" customHeight="1" x14ac:dyDescent="0.2">
      <c r="A940" s="62"/>
      <c r="B940" s="2"/>
      <c r="C940" s="3"/>
      <c r="D940" s="3"/>
      <c r="E940" s="2"/>
      <c r="F940" s="2"/>
      <c r="G940" s="2"/>
      <c r="H940" s="2"/>
      <c r="I940" s="2"/>
      <c r="J940" s="2"/>
      <c r="K940" s="2"/>
      <c r="L940" s="2"/>
      <c r="M940" s="2"/>
    </row>
    <row r="941" spans="1:13" ht="14.25" customHeight="1" x14ac:dyDescent="0.2">
      <c r="A941" s="62"/>
      <c r="B941" s="2"/>
      <c r="C941" s="3"/>
      <c r="D941" s="3"/>
      <c r="E941" s="2"/>
      <c r="F941" s="2"/>
      <c r="G941" s="2"/>
      <c r="H941" s="2"/>
      <c r="I941" s="2"/>
      <c r="J941" s="2"/>
      <c r="K941" s="2"/>
      <c r="L941" s="2"/>
      <c r="M941" s="2"/>
    </row>
    <row r="942" spans="1:13" ht="14.25" customHeight="1" x14ac:dyDescent="0.2">
      <c r="A942" s="62"/>
      <c r="B942" s="2"/>
      <c r="C942" s="3"/>
      <c r="D942" s="3"/>
      <c r="E942" s="2"/>
      <c r="F942" s="2"/>
      <c r="G942" s="2"/>
      <c r="H942" s="2"/>
      <c r="I942" s="2"/>
      <c r="J942" s="2"/>
      <c r="K942" s="2"/>
      <c r="L942" s="2"/>
      <c r="M942" s="2"/>
    </row>
    <row r="943" spans="1:13" ht="14.25" customHeight="1" x14ac:dyDescent="0.2">
      <c r="A943" s="62"/>
      <c r="B943" s="2"/>
      <c r="C943" s="3"/>
      <c r="D943" s="3"/>
      <c r="E943" s="2"/>
      <c r="F943" s="2"/>
      <c r="G943" s="2"/>
      <c r="H943" s="2"/>
      <c r="I943" s="2"/>
      <c r="J943" s="2"/>
      <c r="K943" s="2"/>
      <c r="L943" s="2"/>
      <c r="M943" s="2"/>
    </row>
    <row r="944" spans="1:13" ht="14.25" customHeight="1" x14ac:dyDescent="0.2">
      <c r="A944" s="62"/>
      <c r="B944" s="2"/>
      <c r="C944" s="3"/>
      <c r="D944" s="3"/>
      <c r="E944" s="2"/>
      <c r="F944" s="2"/>
      <c r="G944" s="2"/>
      <c r="H944" s="2"/>
      <c r="I944" s="2"/>
      <c r="J944" s="2"/>
      <c r="K944" s="2"/>
      <c r="L944" s="2"/>
      <c r="M944" s="2"/>
    </row>
    <row r="945" spans="1:13" ht="14.25" customHeight="1" x14ac:dyDescent="0.2">
      <c r="A945" s="62"/>
      <c r="B945" s="2"/>
      <c r="C945" s="3"/>
      <c r="D945" s="3"/>
      <c r="E945" s="2"/>
      <c r="F945" s="2"/>
      <c r="G945" s="2"/>
      <c r="H945" s="2"/>
      <c r="I945" s="2"/>
      <c r="J945" s="2"/>
      <c r="K945" s="2"/>
      <c r="L945" s="2"/>
      <c r="M945" s="2"/>
    </row>
    <row r="946" spans="1:13" ht="14.25" customHeight="1" x14ac:dyDescent="0.2">
      <c r="A946" s="62"/>
      <c r="B946" s="2"/>
      <c r="C946" s="3"/>
      <c r="D946" s="3"/>
      <c r="E946" s="2"/>
      <c r="F946" s="2"/>
      <c r="G946" s="2"/>
      <c r="H946" s="2"/>
      <c r="I946" s="2"/>
      <c r="J946" s="2"/>
      <c r="K946" s="2"/>
      <c r="L946" s="2"/>
      <c r="M946" s="2"/>
    </row>
    <row r="947" spans="1:13" ht="14.25" customHeight="1" x14ac:dyDescent="0.2">
      <c r="A947" s="62"/>
      <c r="B947" s="2"/>
      <c r="C947" s="3"/>
      <c r="D947" s="3"/>
      <c r="E947" s="2"/>
      <c r="F947" s="2"/>
      <c r="G947" s="2"/>
      <c r="H947" s="2"/>
      <c r="I947" s="2"/>
      <c r="J947" s="2"/>
      <c r="K947" s="2"/>
      <c r="L947" s="2"/>
      <c r="M947" s="2"/>
    </row>
    <row r="948" spans="1:13" ht="14.25" customHeight="1" x14ac:dyDescent="0.2">
      <c r="A948" s="62"/>
      <c r="B948" s="2"/>
      <c r="C948" s="3"/>
      <c r="D948" s="3"/>
      <c r="E948" s="2"/>
      <c r="F948" s="2"/>
      <c r="G948" s="2"/>
      <c r="H948" s="2"/>
      <c r="I948" s="2"/>
      <c r="J948" s="2"/>
      <c r="K948" s="2"/>
      <c r="L948" s="2"/>
      <c r="M948" s="2"/>
    </row>
    <row r="949" spans="1:13" ht="14.25" customHeight="1" x14ac:dyDescent="0.2">
      <c r="A949" s="62"/>
      <c r="B949" s="2"/>
      <c r="C949" s="3"/>
      <c r="D949" s="3"/>
      <c r="E949" s="2"/>
      <c r="F949" s="2"/>
      <c r="G949" s="2"/>
      <c r="H949" s="2"/>
      <c r="I949" s="2"/>
      <c r="J949" s="2"/>
      <c r="K949" s="2"/>
      <c r="L949" s="2"/>
      <c r="M949" s="2"/>
    </row>
    <row r="950" spans="1:13" ht="14.25" customHeight="1" x14ac:dyDescent="0.2">
      <c r="A950" s="62"/>
      <c r="B950" s="2"/>
      <c r="C950" s="3"/>
      <c r="D950" s="3"/>
      <c r="E950" s="2"/>
      <c r="F950" s="2"/>
      <c r="G950" s="2"/>
      <c r="H950" s="2"/>
      <c r="I950" s="2"/>
      <c r="J950" s="2"/>
      <c r="K950" s="2"/>
      <c r="L950" s="2"/>
      <c r="M950" s="2"/>
    </row>
    <row r="951" spans="1:13" ht="14.25" customHeight="1" x14ac:dyDescent="0.2">
      <c r="A951" s="62"/>
      <c r="B951" s="2"/>
      <c r="C951" s="3"/>
      <c r="D951" s="3"/>
      <c r="E951" s="2"/>
      <c r="F951" s="2"/>
      <c r="G951" s="2"/>
      <c r="H951" s="2"/>
      <c r="I951" s="2"/>
      <c r="J951" s="2"/>
      <c r="K951" s="2"/>
      <c r="L951" s="2"/>
      <c r="M951" s="2"/>
    </row>
    <row r="952" spans="1:13" ht="14.25" customHeight="1" x14ac:dyDescent="0.2">
      <c r="A952" s="62"/>
      <c r="B952" s="2"/>
      <c r="C952" s="3"/>
      <c r="D952" s="3"/>
      <c r="E952" s="2"/>
      <c r="F952" s="2"/>
      <c r="G952" s="2"/>
      <c r="H952" s="2"/>
      <c r="I952" s="2"/>
      <c r="J952" s="2"/>
      <c r="K952" s="2"/>
      <c r="L952" s="2"/>
      <c r="M952" s="2"/>
    </row>
    <row r="953" spans="1:13" ht="14.25" customHeight="1" x14ac:dyDescent="0.2">
      <c r="A953" s="62"/>
      <c r="B953" s="2"/>
      <c r="C953" s="3"/>
      <c r="D953" s="3"/>
      <c r="E953" s="2"/>
      <c r="F953" s="2"/>
      <c r="G953" s="2"/>
      <c r="H953" s="2"/>
      <c r="I953" s="2"/>
      <c r="J953" s="2"/>
      <c r="K953" s="2"/>
      <c r="L953" s="2"/>
      <c r="M953" s="2"/>
    </row>
    <row r="954" spans="1:13" ht="14.25" customHeight="1" x14ac:dyDescent="0.2">
      <c r="A954" s="62"/>
      <c r="B954" s="2"/>
      <c r="C954" s="3"/>
      <c r="D954" s="3"/>
      <c r="E954" s="2"/>
      <c r="F954" s="2"/>
      <c r="G954" s="2"/>
      <c r="H954" s="2"/>
      <c r="I954" s="2"/>
      <c r="J954" s="2"/>
      <c r="K954" s="2"/>
      <c r="L954" s="2"/>
      <c r="M954" s="2"/>
    </row>
    <row r="955" spans="1:13" ht="14.25" customHeight="1" x14ac:dyDescent="0.2">
      <c r="A955" s="62"/>
      <c r="B955" s="2"/>
      <c r="C955" s="3"/>
      <c r="D955" s="3"/>
      <c r="E955" s="2"/>
      <c r="F955" s="2"/>
      <c r="G955" s="2"/>
      <c r="H955" s="2"/>
      <c r="I955" s="2"/>
      <c r="J955" s="2"/>
      <c r="K955" s="2"/>
      <c r="L955" s="2"/>
      <c r="M955" s="2"/>
    </row>
    <row r="956" spans="1:13" ht="14.25" customHeight="1" x14ac:dyDescent="0.2">
      <c r="A956" s="62"/>
      <c r="B956" s="2"/>
      <c r="C956" s="3"/>
      <c r="D956" s="3"/>
      <c r="E956" s="2"/>
      <c r="F956" s="2"/>
      <c r="G956" s="2"/>
      <c r="H956" s="2"/>
      <c r="I956" s="2"/>
      <c r="J956" s="2"/>
      <c r="K956" s="2"/>
      <c r="L956" s="2"/>
      <c r="M956" s="2"/>
    </row>
    <row r="957" spans="1:13" ht="14.25" customHeight="1" x14ac:dyDescent="0.2">
      <c r="A957" s="62"/>
      <c r="B957" s="2"/>
      <c r="C957" s="3"/>
      <c r="D957" s="3"/>
      <c r="E957" s="2"/>
      <c r="F957" s="2"/>
      <c r="G957" s="2"/>
      <c r="H957" s="2"/>
      <c r="I957" s="2"/>
      <c r="J957" s="2"/>
      <c r="K957" s="2"/>
      <c r="L957" s="2"/>
      <c r="M957" s="2"/>
    </row>
    <row r="958" spans="1:13" ht="14.25" customHeight="1" x14ac:dyDescent="0.2">
      <c r="A958" s="62"/>
      <c r="B958" s="2"/>
      <c r="C958" s="3"/>
      <c r="D958" s="3"/>
      <c r="E958" s="2"/>
      <c r="F958" s="2"/>
      <c r="G958" s="2"/>
      <c r="H958" s="2"/>
      <c r="I958" s="2"/>
      <c r="J958" s="2"/>
      <c r="K958" s="2"/>
      <c r="L958" s="2"/>
      <c r="M958" s="2"/>
    </row>
    <row r="959" spans="1:13" ht="14.25" customHeight="1" x14ac:dyDescent="0.2">
      <c r="A959" s="62"/>
      <c r="B959" s="2"/>
      <c r="C959" s="3"/>
      <c r="D959" s="3"/>
      <c r="E959" s="2"/>
      <c r="F959" s="2"/>
      <c r="G959" s="2"/>
      <c r="H959" s="2"/>
      <c r="I959" s="2"/>
      <c r="J959" s="2"/>
      <c r="K959" s="2"/>
      <c r="L959" s="2"/>
      <c r="M959" s="2"/>
    </row>
    <row r="960" spans="1:13" ht="14.25" customHeight="1" x14ac:dyDescent="0.2">
      <c r="A960" s="62"/>
      <c r="B960" s="2"/>
      <c r="C960" s="3"/>
      <c r="D960" s="3"/>
      <c r="E960" s="2"/>
      <c r="F960" s="2"/>
      <c r="G960" s="2"/>
      <c r="H960" s="2"/>
      <c r="I960" s="2"/>
      <c r="J960" s="2"/>
      <c r="K960" s="2"/>
      <c r="L960" s="2"/>
      <c r="M960" s="2"/>
    </row>
    <row r="961" spans="1:13" ht="14.25" customHeight="1" x14ac:dyDescent="0.2">
      <c r="A961" s="62"/>
      <c r="B961" s="2"/>
      <c r="C961" s="3"/>
      <c r="D961" s="3"/>
      <c r="E961" s="2"/>
      <c r="F961" s="2"/>
      <c r="G961" s="2"/>
      <c r="H961" s="2"/>
      <c r="I961" s="2"/>
      <c r="J961" s="2"/>
      <c r="K961" s="2"/>
      <c r="L961" s="2"/>
      <c r="M961" s="2"/>
    </row>
    <row r="962" spans="1:13" ht="14.25" customHeight="1" x14ac:dyDescent="0.2">
      <c r="A962" s="62"/>
      <c r="B962" s="2"/>
      <c r="C962" s="3"/>
      <c r="D962" s="3"/>
      <c r="E962" s="2"/>
      <c r="F962" s="2"/>
      <c r="G962" s="2"/>
      <c r="H962" s="2"/>
      <c r="I962" s="2"/>
      <c r="J962" s="2"/>
      <c r="K962" s="2"/>
      <c r="L962" s="2"/>
      <c r="M962" s="2"/>
    </row>
    <row r="963" spans="1:13" ht="14.25" customHeight="1" x14ac:dyDescent="0.2">
      <c r="A963" s="62"/>
      <c r="B963" s="2"/>
      <c r="C963" s="3"/>
      <c r="D963" s="3"/>
      <c r="E963" s="2"/>
      <c r="F963" s="2"/>
      <c r="G963" s="2"/>
      <c r="H963" s="2"/>
      <c r="I963" s="2"/>
      <c r="J963" s="2"/>
      <c r="K963" s="2"/>
      <c r="L963" s="2"/>
      <c r="M963" s="2"/>
    </row>
    <row r="964" spans="1:13" ht="14.25" customHeight="1" x14ac:dyDescent="0.2">
      <c r="A964" s="62"/>
      <c r="B964" s="2"/>
      <c r="C964" s="3"/>
      <c r="D964" s="3"/>
      <c r="E964" s="2"/>
      <c r="F964" s="2"/>
      <c r="G964" s="2"/>
      <c r="H964" s="2"/>
      <c r="I964" s="2"/>
      <c r="J964" s="2"/>
      <c r="K964" s="2"/>
      <c r="L964" s="2"/>
      <c r="M964" s="2"/>
    </row>
    <row r="965" spans="1:13" ht="14.25" customHeight="1" x14ac:dyDescent="0.2">
      <c r="A965" s="62"/>
      <c r="B965" s="2"/>
      <c r="C965" s="3"/>
      <c r="D965" s="3"/>
      <c r="E965" s="2"/>
      <c r="F965" s="2"/>
      <c r="G965" s="2"/>
      <c r="H965" s="2"/>
      <c r="I965" s="2"/>
      <c r="J965" s="2"/>
      <c r="K965" s="2"/>
      <c r="L965" s="2"/>
      <c r="M965" s="2"/>
    </row>
    <row r="966" spans="1:13" ht="14.25" customHeight="1" x14ac:dyDescent="0.2">
      <c r="A966" s="62"/>
      <c r="B966" s="2"/>
      <c r="C966" s="3"/>
      <c r="D966" s="3"/>
      <c r="E966" s="2"/>
      <c r="F966" s="2"/>
      <c r="G966" s="2"/>
      <c r="H966" s="2"/>
      <c r="I966" s="2"/>
      <c r="J966" s="2"/>
      <c r="K966" s="2"/>
      <c r="L966" s="2"/>
      <c r="M966" s="2"/>
    </row>
    <row r="967" spans="1:13" ht="14.25" customHeight="1" x14ac:dyDescent="0.2">
      <c r="A967" s="62"/>
      <c r="B967" s="2"/>
      <c r="C967" s="3"/>
      <c r="D967" s="3"/>
      <c r="E967" s="2"/>
      <c r="F967" s="2"/>
      <c r="G967" s="2"/>
      <c r="H967" s="2"/>
      <c r="I967" s="2"/>
      <c r="J967" s="2"/>
      <c r="K967" s="2"/>
      <c r="L967" s="2"/>
      <c r="M967" s="2"/>
    </row>
    <row r="968" spans="1:13" ht="14.25" customHeight="1" x14ac:dyDescent="0.2">
      <c r="A968" s="62"/>
      <c r="B968" s="2"/>
      <c r="C968" s="3"/>
      <c r="D968" s="3"/>
      <c r="E968" s="2"/>
      <c r="F968" s="2"/>
      <c r="G968" s="2"/>
      <c r="H968" s="2"/>
      <c r="I968" s="2"/>
      <c r="J968" s="2"/>
      <c r="K968" s="2"/>
      <c r="L968" s="2"/>
      <c r="M968" s="2"/>
    </row>
    <row r="969" spans="1:13" ht="14.25" customHeight="1" x14ac:dyDescent="0.2">
      <c r="A969" s="62"/>
      <c r="B969" s="2"/>
      <c r="C969" s="3"/>
      <c r="D969" s="3"/>
      <c r="E969" s="2"/>
      <c r="F969" s="2"/>
      <c r="G969" s="2"/>
      <c r="H969" s="2"/>
      <c r="I969" s="2"/>
      <c r="J969" s="2"/>
      <c r="K969" s="2"/>
      <c r="L969" s="2"/>
      <c r="M969" s="2"/>
    </row>
    <row r="970" spans="1:13" ht="14.25" customHeight="1" x14ac:dyDescent="0.2">
      <c r="A970" s="62"/>
      <c r="B970" s="2"/>
      <c r="C970" s="3"/>
      <c r="D970" s="3"/>
      <c r="E970" s="2"/>
      <c r="F970" s="2"/>
      <c r="G970" s="2"/>
      <c r="H970" s="2"/>
      <c r="I970" s="2"/>
      <c r="J970" s="2"/>
      <c r="K970" s="2"/>
      <c r="L970" s="2"/>
      <c r="M970" s="2"/>
    </row>
    <row r="971" spans="1:13" ht="14.25" customHeight="1" x14ac:dyDescent="0.2">
      <c r="A971" s="62"/>
      <c r="B971" s="2"/>
      <c r="C971" s="3"/>
      <c r="D971" s="3"/>
      <c r="E971" s="2"/>
      <c r="F971" s="2"/>
      <c r="G971" s="2"/>
      <c r="H971" s="2"/>
      <c r="I971" s="2"/>
      <c r="J971" s="2"/>
      <c r="K971" s="2"/>
      <c r="L971" s="2"/>
      <c r="M971" s="2"/>
    </row>
    <row r="972" spans="1:13" ht="14.25" customHeight="1" x14ac:dyDescent="0.2">
      <c r="A972" s="62"/>
      <c r="B972" s="2"/>
      <c r="C972" s="3"/>
      <c r="D972" s="3"/>
      <c r="E972" s="2"/>
      <c r="F972" s="2"/>
      <c r="G972" s="2"/>
      <c r="H972" s="2"/>
      <c r="I972" s="2"/>
      <c r="J972" s="2"/>
      <c r="K972" s="2"/>
      <c r="L972" s="2"/>
      <c r="M972" s="2"/>
    </row>
    <row r="973" spans="1:13" ht="14.25" customHeight="1" x14ac:dyDescent="0.2">
      <c r="A973" s="62"/>
      <c r="B973" s="2"/>
      <c r="C973" s="3"/>
      <c r="D973" s="3"/>
      <c r="E973" s="2"/>
      <c r="F973" s="2"/>
      <c r="G973" s="2"/>
      <c r="H973" s="2"/>
      <c r="I973" s="2"/>
      <c r="J973" s="2"/>
      <c r="K973" s="2"/>
      <c r="L973" s="2"/>
      <c r="M973" s="2"/>
    </row>
    <row r="974" spans="1:13" ht="14.25" customHeight="1" x14ac:dyDescent="0.2">
      <c r="A974" s="62"/>
      <c r="B974" s="2"/>
      <c r="C974" s="3"/>
      <c r="D974" s="3"/>
      <c r="E974" s="2"/>
      <c r="F974" s="2"/>
      <c r="G974" s="2"/>
      <c r="H974" s="2"/>
      <c r="I974" s="2"/>
      <c r="J974" s="2"/>
      <c r="K974" s="2"/>
      <c r="L974" s="2"/>
      <c r="M974" s="2"/>
    </row>
    <row r="975" spans="1:13" ht="14.25" customHeight="1" x14ac:dyDescent="0.2">
      <c r="A975" s="62"/>
      <c r="B975" s="2"/>
      <c r="C975" s="3"/>
      <c r="D975" s="3"/>
      <c r="E975" s="2"/>
      <c r="F975" s="2"/>
      <c r="G975" s="2"/>
      <c r="H975" s="2"/>
      <c r="I975" s="2"/>
      <c r="J975" s="2"/>
      <c r="K975" s="2"/>
      <c r="L975" s="2"/>
      <c r="M975" s="2"/>
    </row>
    <row r="976" spans="1:13" ht="14.25" customHeight="1" x14ac:dyDescent="0.2">
      <c r="A976" s="62"/>
      <c r="B976" s="2"/>
      <c r="C976" s="3"/>
      <c r="D976" s="3"/>
      <c r="E976" s="2"/>
      <c r="F976" s="2"/>
      <c r="G976" s="2"/>
      <c r="H976" s="2"/>
      <c r="I976" s="2"/>
      <c r="J976" s="2"/>
      <c r="K976" s="2"/>
      <c r="L976" s="2"/>
      <c r="M976" s="2"/>
    </row>
    <row r="977" spans="1:13" ht="14.25" customHeight="1" x14ac:dyDescent="0.2">
      <c r="A977" s="62"/>
      <c r="B977" s="2"/>
      <c r="C977" s="3"/>
      <c r="D977" s="3"/>
      <c r="E977" s="2"/>
      <c r="F977" s="2"/>
      <c r="G977" s="2"/>
      <c r="H977" s="2"/>
      <c r="I977" s="2"/>
      <c r="J977" s="2"/>
      <c r="K977" s="2"/>
      <c r="L977" s="2"/>
      <c r="M977" s="2"/>
    </row>
    <row r="978" spans="1:13" ht="14.25" customHeight="1" x14ac:dyDescent="0.2">
      <c r="A978" s="62"/>
      <c r="B978" s="2"/>
      <c r="C978" s="3"/>
      <c r="D978" s="3"/>
      <c r="E978" s="2"/>
      <c r="F978" s="2"/>
      <c r="G978" s="2"/>
      <c r="H978" s="2"/>
      <c r="I978" s="2"/>
      <c r="J978" s="2"/>
      <c r="K978" s="2"/>
      <c r="L978" s="2"/>
      <c r="M978" s="2"/>
    </row>
    <row r="979" spans="1:13" ht="14.25" customHeight="1" x14ac:dyDescent="0.2">
      <c r="A979" s="62"/>
      <c r="B979" s="2"/>
      <c r="C979" s="3"/>
      <c r="D979" s="3"/>
      <c r="E979" s="2"/>
      <c r="F979" s="2"/>
      <c r="G979" s="2"/>
      <c r="H979" s="2"/>
      <c r="I979" s="2"/>
      <c r="J979" s="2"/>
      <c r="K979" s="2"/>
      <c r="L979" s="2"/>
      <c r="M979" s="2"/>
    </row>
    <row r="980" spans="1:13" ht="14.25" customHeight="1" x14ac:dyDescent="0.2">
      <c r="A980" s="62"/>
      <c r="B980" s="2"/>
      <c r="C980" s="3"/>
      <c r="D980" s="3"/>
      <c r="E980" s="2"/>
      <c r="F980" s="2"/>
      <c r="G980" s="2"/>
      <c r="H980" s="2"/>
      <c r="I980" s="2"/>
      <c r="J980" s="2"/>
      <c r="K980" s="2"/>
      <c r="L980" s="2"/>
      <c r="M980" s="2"/>
    </row>
    <row r="981" spans="1:13" ht="14.25" customHeight="1" x14ac:dyDescent="0.2">
      <c r="A981" s="62"/>
      <c r="B981" s="2"/>
      <c r="C981" s="3"/>
      <c r="D981" s="3"/>
      <c r="E981" s="2"/>
      <c r="F981" s="2"/>
      <c r="G981" s="2"/>
      <c r="H981" s="2"/>
      <c r="I981" s="2"/>
      <c r="J981" s="2"/>
      <c r="K981" s="2"/>
      <c r="L981" s="2"/>
      <c r="M981" s="2"/>
    </row>
    <row r="982" spans="1:13" ht="14.25" customHeight="1" x14ac:dyDescent="0.2">
      <c r="A982" s="62"/>
      <c r="B982" s="2"/>
      <c r="C982" s="3"/>
      <c r="D982" s="3"/>
      <c r="E982" s="2"/>
      <c r="F982" s="2"/>
      <c r="G982" s="2"/>
      <c r="H982" s="2"/>
      <c r="I982" s="2"/>
      <c r="J982" s="2"/>
      <c r="K982" s="2"/>
      <c r="L982" s="2"/>
      <c r="M982" s="2"/>
    </row>
    <row r="983" spans="1:13" ht="14.25" customHeight="1" x14ac:dyDescent="0.2">
      <c r="A983" s="62"/>
      <c r="B983" s="2"/>
      <c r="C983" s="3"/>
      <c r="D983" s="3"/>
      <c r="E983" s="2"/>
      <c r="F983" s="2"/>
      <c r="G983" s="2"/>
      <c r="H983" s="2"/>
      <c r="I983" s="2"/>
      <c r="J983" s="2"/>
      <c r="K983" s="2"/>
      <c r="L983" s="2"/>
      <c r="M983" s="2"/>
    </row>
    <row r="984" spans="1:13" ht="14.25" customHeight="1" x14ac:dyDescent="0.2">
      <c r="A984" s="62"/>
      <c r="B984" s="2"/>
      <c r="C984" s="3"/>
      <c r="D984" s="3"/>
      <c r="E984" s="2"/>
      <c r="F984" s="2"/>
      <c r="G984" s="2"/>
      <c r="H984" s="2"/>
      <c r="I984" s="2"/>
      <c r="J984" s="2"/>
      <c r="K984" s="2"/>
      <c r="L984" s="2"/>
      <c r="M984" s="2"/>
    </row>
    <row r="985" spans="1:13" ht="14.25" customHeight="1" x14ac:dyDescent="0.2">
      <c r="A985" s="62"/>
      <c r="B985" s="2"/>
      <c r="C985" s="3"/>
      <c r="D985" s="3"/>
      <c r="E985" s="2"/>
      <c r="F985" s="2"/>
      <c r="G985" s="2"/>
      <c r="H985" s="2"/>
      <c r="I985" s="2"/>
      <c r="J985" s="2"/>
      <c r="K985" s="2"/>
      <c r="L985" s="2"/>
      <c r="M985" s="2"/>
    </row>
    <row r="986" spans="1:13" ht="14.25" customHeight="1" x14ac:dyDescent="0.2">
      <c r="A986" s="62"/>
      <c r="B986" s="2"/>
      <c r="C986" s="3"/>
      <c r="D986" s="3"/>
      <c r="E986" s="2"/>
      <c r="F986" s="2"/>
      <c r="G986" s="2"/>
      <c r="H986" s="2"/>
      <c r="I986" s="2"/>
      <c r="J986" s="2"/>
      <c r="K986" s="2"/>
      <c r="L986" s="2"/>
      <c r="M986" s="2"/>
    </row>
    <row r="987" spans="1:13" ht="14.25" customHeight="1" x14ac:dyDescent="0.2">
      <c r="A987" s="62"/>
      <c r="B987" s="2"/>
      <c r="C987" s="3"/>
      <c r="D987" s="3"/>
      <c r="E987" s="2"/>
      <c r="F987" s="2"/>
      <c r="G987" s="2"/>
      <c r="H987" s="2"/>
      <c r="I987" s="2"/>
      <c r="J987" s="2"/>
      <c r="K987" s="2"/>
      <c r="L987" s="2"/>
      <c r="M987" s="2"/>
    </row>
    <row r="988" spans="1:13" ht="14.25" customHeight="1" x14ac:dyDescent="0.2">
      <c r="A988" s="62"/>
      <c r="B988" s="2"/>
      <c r="C988" s="3"/>
      <c r="D988" s="3"/>
      <c r="E988" s="2"/>
      <c r="F988" s="2"/>
      <c r="G988" s="2"/>
      <c r="H988" s="2"/>
      <c r="I988" s="2"/>
      <c r="J988" s="2"/>
      <c r="K988" s="2"/>
      <c r="L988" s="2"/>
      <c r="M988" s="2"/>
    </row>
    <row r="989" spans="1:13" ht="14.25" customHeight="1" x14ac:dyDescent="0.2">
      <c r="A989" s="62"/>
      <c r="B989" s="2"/>
      <c r="C989" s="3"/>
      <c r="D989" s="3"/>
      <c r="E989" s="2"/>
      <c r="F989" s="2"/>
      <c r="G989" s="2"/>
      <c r="H989" s="2"/>
      <c r="I989" s="2"/>
      <c r="J989" s="2"/>
      <c r="K989" s="2"/>
      <c r="L989" s="2"/>
      <c r="M989" s="2"/>
    </row>
    <row r="990" spans="1:13" ht="14.25" customHeight="1" x14ac:dyDescent="0.2">
      <c r="A990" s="62"/>
      <c r="B990" s="2"/>
      <c r="C990" s="3"/>
      <c r="D990" s="3"/>
      <c r="E990" s="2"/>
      <c r="F990" s="2"/>
      <c r="G990" s="2"/>
      <c r="H990" s="2"/>
      <c r="I990" s="2"/>
      <c r="J990" s="2"/>
      <c r="K990" s="2"/>
      <c r="L990" s="2"/>
      <c r="M990" s="2"/>
    </row>
    <row r="991" spans="1:13" ht="14.25" customHeight="1" x14ac:dyDescent="0.2">
      <c r="A991" s="62"/>
      <c r="B991" s="2"/>
      <c r="C991" s="3"/>
      <c r="D991" s="3"/>
      <c r="E991" s="2"/>
      <c r="F991" s="2"/>
      <c r="G991" s="2"/>
      <c r="H991" s="2"/>
      <c r="I991" s="2"/>
      <c r="J991" s="2"/>
      <c r="K991" s="2"/>
      <c r="L991" s="2"/>
      <c r="M991" s="2"/>
    </row>
    <row r="992" spans="1:13" ht="14.25" customHeight="1" x14ac:dyDescent="0.2">
      <c r="A992" s="62"/>
      <c r="B992" s="2"/>
      <c r="C992" s="3"/>
      <c r="D992" s="3"/>
      <c r="E992" s="2"/>
      <c r="F992" s="2"/>
      <c r="G992" s="2"/>
      <c r="H992" s="2"/>
      <c r="I992" s="2"/>
      <c r="J992" s="2"/>
      <c r="K992" s="2"/>
      <c r="L992" s="2"/>
      <c r="M992" s="2"/>
    </row>
    <row r="993" spans="1:13" ht="14.25" customHeight="1" x14ac:dyDescent="0.2">
      <c r="A993" s="62"/>
      <c r="B993" s="2"/>
      <c r="C993" s="3"/>
      <c r="D993" s="3"/>
      <c r="E993" s="2"/>
      <c r="F993" s="2"/>
      <c r="G993" s="2"/>
      <c r="H993" s="2"/>
      <c r="I993" s="2"/>
      <c r="J993" s="2"/>
      <c r="K993" s="2"/>
      <c r="L993" s="2"/>
      <c r="M993" s="2"/>
    </row>
    <row r="994" spans="1:13" ht="14.25" customHeight="1" x14ac:dyDescent="0.2">
      <c r="A994" s="62"/>
      <c r="B994" s="2"/>
      <c r="C994" s="3"/>
      <c r="D994" s="3"/>
      <c r="E994" s="2"/>
      <c r="F994" s="2"/>
      <c r="G994" s="2"/>
      <c r="H994" s="2"/>
      <c r="I994" s="2"/>
      <c r="J994" s="2"/>
      <c r="K994" s="2"/>
      <c r="L994" s="2"/>
      <c r="M994" s="2"/>
    </row>
    <row r="995" spans="1:13" ht="14.25" customHeight="1" x14ac:dyDescent="0.2">
      <c r="A995" s="62"/>
      <c r="B995" s="2"/>
      <c r="C995" s="3"/>
      <c r="D995" s="3"/>
      <c r="E995" s="2"/>
      <c r="F995" s="2"/>
      <c r="G995" s="2"/>
      <c r="H995" s="2"/>
      <c r="I995" s="2"/>
      <c r="J995" s="2"/>
      <c r="K995" s="2"/>
      <c r="L995" s="2"/>
      <c r="M995" s="2"/>
    </row>
    <row r="996" spans="1:13" ht="14.25" customHeight="1" x14ac:dyDescent="0.2">
      <c r="A996" s="62"/>
      <c r="B996" s="2"/>
      <c r="C996" s="3"/>
      <c r="D996" s="3"/>
      <c r="E996" s="2"/>
      <c r="F996" s="2"/>
      <c r="G996" s="2"/>
      <c r="H996" s="2"/>
      <c r="I996" s="2"/>
      <c r="J996" s="2"/>
      <c r="K996" s="2"/>
      <c r="L996" s="2"/>
      <c r="M996" s="2"/>
    </row>
    <row r="997" spans="1:13" ht="14.25" customHeight="1" x14ac:dyDescent="0.2">
      <c r="A997" s="62"/>
      <c r="B997" s="2"/>
      <c r="C997" s="3"/>
      <c r="D997" s="3"/>
      <c r="E997" s="2"/>
      <c r="F997" s="2"/>
      <c r="G997" s="2"/>
      <c r="H997" s="2"/>
      <c r="I997" s="2"/>
      <c r="J997" s="2"/>
      <c r="K997" s="2"/>
      <c r="L997" s="2"/>
      <c r="M997" s="2"/>
    </row>
    <row r="998" spans="1:13" ht="14.25" customHeight="1" x14ac:dyDescent="0.2">
      <c r="A998" s="62"/>
      <c r="B998" s="2"/>
      <c r="C998" s="3"/>
      <c r="D998" s="3"/>
      <c r="E998" s="2"/>
      <c r="F998" s="2"/>
      <c r="G998" s="2"/>
      <c r="H998" s="2"/>
      <c r="I998" s="2"/>
      <c r="J998" s="2"/>
      <c r="K998" s="2"/>
      <c r="L998" s="2"/>
      <c r="M998" s="2"/>
    </row>
    <row r="999" spans="1:13" ht="14.25" customHeight="1" x14ac:dyDescent="0.2">
      <c r="A999" s="62"/>
      <c r="B999" s="2"/>
      <c r="C999" s="3"/>
      <c r="D999" s="3"/>
      <c r="E999" s="2"/>
      <c r="F999" s="2"/>
      <c r="G999" s="2"/>
      <c r="H999" s="2"/>
      <c r="I999" s="2"/>
      <c r="J999" s="2"/>
      <c r="K999" s="2"/>
      <c r="L999" s="2"/>
      <c r="M999" s="2"/>
    </row>
    <row r="1000" spans="1:13" ht="14.25" customHeight="1" x14ac:dyDescent="0.2">
      <c r="A1000" s="62"/>
      <c r="B1000" s="2"/>
      <c r="C1000" s="3"/>
      <c r="D1000" s="3"/>
      <c r="E1000" s="2"/>
      <c r="F1000" s="2"/>
      <c r="G1000" s="2"/>
      <c r="H1000" s="2"/>
      <c r="I1000" s="2"/>
      <c r="J1000" s="2"/>
      <c r="K1000" s="2"/>
      <c r="L1000" s="2"/>
      <c r="M1000" s="2"/>
    </row>
  </sheetData>
  <mergeCells count="5">
    <mergeCell ref="E1:F1"/>
    <mergeCell ref="G1:H1"/>
    <mergeCell ref="I1:K1"/>
    <mergeCell ref="L1:M1"/>
    <mergeCell ref="N1:Q1"/>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pane ySplit="2" topLeftCell="A3" activePane="bottomLeft" state="frozen"/>
      <selection pane="bottomLeft" activeCell="B4" sqref="B4"/>
    </sheetView>
  </sheetViews>
  <sheetFormatPr baseColWidth="10" defaultColWidth="14.5" defaultRowHeight="15" customHeight="1" x14ac:dyDescent="0.2"/>
  <cols>
    <col min="1" max="1" width="24.1640625" customWidth="1"/>
    <col min="2" max="2" width="27.33203125" customWidth="1"/>
    <col min="3" max="3" width="11.6640625" customWidth="1"/>
    <col min="4" max="5" width="27.5" customWidth="1"/>
    <col min="6" max="7" width="29.83203125" customWidth="1"/>
    <col min="8" max="8" width="27.83203125" customWidth="1"/>
    <col min="9" max="9" width="30.6640625" customWidth="1"/>
    <col min="10" max="10" width="17.1640625" customWidth="1"/>
    <col min="11" max="11" width="9.33203125" customWidth="1"/>
    <col min="12" max="13" width="8.83203125" customWidth="1"/>
    <col min="14" max="14" width="24.5" customWidth="1"/>
    <col min="15" max="15" width="22.83203125" customWidth="1"/>
    <col min="16" max="16" width="17.6640625" customWidth="1"/>
    <col min="17" max="17" width="21.5" customWidth="1"/>
    <col min="18" max="18" width="17.33203125" customWidth="1"/>
    <col min="19" max="26" width="8.83203125" customWidth="1"/>
  </cols>
  <sheetData>
    <row r="1" spans="1:26" ht="44.25" customHeight="1" x14ac:dyDescent="0.2">
      <c r="A1" s="62"/>
      <c r="B1" s="2"/>
      <c r="C1" s="2"/>
      <c r="D1" s="2"/>
      <c r="E1" s="2"/>
      <c r="F1" s="2"/>
      <c r="G1" s="2"/>
      <c r="H1" s="2"/>
      <c r="I1" s="2"/>
      <c r="J1" s="124" t="s">
        <v>2</v>
      </c>
      <c r="K1" s="125"/>
      <c r="L1" s="125"/>
      <c r="M1" s="124" t="s">
        <v>3</v>
      </c>
      <c r="N1" s="125"/>
      <c r="O1" s="124" t="s">
        <v>4</v>
      </c>
      <c r="P1" s="125"/>
      <c r="Q1" s="125"/>
      <c r="R1" s="125"/>
    </row>
    <row r="2" spans="1:26" ht="14.25" customHeight="1" x14ac:dyDescent="0.2">
      <c r="A2" s="68" t="s">
        <v>5</v>
      </c>
      <c r="B2" s="68" t="s">
        <v>14</v>
      </c>
      <c r="C2" s="92" t="s">
        <v>5660</v>
      </c>
      <c r="D2" s="68" t="s">
        <v>16</v>
      </c>
      <c r="E2" s="93" t="s">
        <v>5661</v>
      </c>
      <c r="F2" s="68" t="s">
        <v>18</v>
      </c>
      <c r="G2" s="94" t="s">
        <v>5662</v>
      </c>
      <c r="H2" s="68" t="s">
        <v>20</v>
      </c>
      <c r="I2" s="68" t="s">
        <v>22</v>
      </c>
      <c r="J2" s="15" t="s">
        <v>24</v>
      </c>
      <c r="K2" s="15" t="s">
        <v>25</v>
      </c>
      <c r="L2" s="15" t="s">
        <v>26</v>
      </c>
      <c r="M2" s="16" t="s">
        <v>27</v>
      </c>
      <c r="N2" s="16" t="s">
        <v>28</v>
      </c>
      <c r="O2" s="17" t="s">
        <v>29</v>
      </c>
      <c r="P2" s="17" t="s">
        <v>30</v>
      </c>
      <c r="Q2" s="17" t="s">
        <v>31</v>
      </c>
      <c r="R2" s="17" t="s">
        <v>32</v>
      </c>
      <c r="S2" s="83"/>
      <c r="T2" s="83"/>
      <c r="U2" s="83"/>
      <c r="V2" s="83"/>
      <c r="W2" s="83"/>
      <c r="X2" s="83"/>
      <c r="Y2" s="83"/>
      <c r="Z2" s="83"/>
    </row>
    <row r="3" spans="1:26" ht="14.25" customHeight="1" x14ac:dyDescent="0.2">
      <c r="A3" s="62" t="s">
        <v>53</v>
      </c>
      <c r="B3" s="2" t="s">
        <v>1068</v>
      </c>
      <c r="C3" s="2">
        <v>6</v>
      </c>
      <c r="D3" s="2" t="s">
        <v>1253</v>
      </c>
      <c r="E3" s="2">
        <v>7</v>
      </c>
      <c r="F3" s="2" t="s">
        <v>242</v>
      </c>
      <c r="G3" s="2">
        <v>-999</v>
      </c>
      <c r="H3" s="2" t="s">
        <v>1254</v>
      </c>
      <c r="I3" s="2" t="s">
        <v>71</v>
      </c>
      <c r="J3" s="2"/>
      <c r="K3" s="2"/>
      <c r="L3" s="2"/>
      <c r="M3" s="2"/>
      <c r="N3" s="2"/>
    </row>
    <row r="4" spans="1:26" ht="14.25" customHeight="1" x14ac:dyDescent="0.2">
      <c r="A4" s="62" t="s">
        <v>55</v>
      </c>
      <c r="B4" s="95" t="s">
        <v>54</v>
      </c>
      <c r="C4" s="95">
        <v>-99</v>
      </c>
      <c r="D4" s="95" t="s">
        <v>54</v>
      </c>
      <c r="E4" s="95">
        <v>-99</v>
      </c>
      <c r="F4" s="95" t="s">
        <v>54</v>
      </c>
      <c r="G4" s="95">
        <v>-99</v>
      </c>
      <c r="H4" s="95" t="s">
        <v>54</v>
      </c>
      <c r="I4" s="95" t="s">
        <v>54</v>
      </c>
      <c r="J4" s="2"/>
      <c r="K4" s="2"/>
      <c r="L4" s="2"/>
      <c r="M4" s="2"/>
      <c r="N4" s="2"/>
    </row>
    <row r="5" spans="1:26" ht="14.25" customHeight="1" x14ac:dyDescent="0.2">
      <c r="A5" s="62" t="s">
        <v>65</v>
      </c>
      <c r="B5" s="2" t="s">
        <v>56</v>
      </c>
      <c r="C5" s="2" t="s">
        <v>57</v>
      </c>
      <c r="D5" s="2" t="s">
        <v>4553</v>
      </c>
      <c r="E5" s="2" t="s">
        <v>5663</v>
      </c>
      <c r="F5" s="2" t="s">
        <v>4555</v>
      </c>
      <c r="G5" s="2">
        <v>1</v>
      </c>
      <c r="H5" s="2" t="s">
        <v>4556</v>
      </c>
      <c r="I5" s="2" t="s">
        <v>4557</v>
      </c>
      <c r="J5" s="2"/>
      <c r="K5" s="2"/>
      <c r="L5" s="2"/>
      <c r="M5" s="2"/>
      <c r="N5" s="2"/>
    </row>
    <row r="6" spans="1:26" ht="14.25" customHeight="1" x14ac:dyDescent="0.2">
      <c r="A6" s="62" t="s">
        <v>72</v>
      </c>
      <c r="B6" s="2" t="s">
        <v>66</v>
      </c>
      <c r="C6" s="2">
        <v>6</v>
      </c>
      <c r="D6" s="2" t="s">
        <v>4297</v>
      </c>
      <c r="E6" s="2" t="s">
        <v>5664</v>
      </c>
      <c r="F6" s="2" t="s">
        <v>4299</v>
      </c>
      <c r="G6" s="2" t="s">
        <v>5665</v>
      </c>
      <c r="H6" s="2" t="s">
        <v>4300</v>
      </c>
      <c r="I6" s="2" t="s">
        <v>4301</v>
      </c>
      <c r="J6" s="2"/>
      <c r="K6" s="2"/>
      <c r="L6" s="2"/>
      <c r="M6" s="2"/>
      <c r="N6" s="2"/>
    </row>
    <row r="7" spans="1:26" ht="14.25" customHeight="1" x14ac:dyDescent="0.2">
      <c r="A7" s="62" t="s">
        <v>83</v>
      </c>
      <c r="B7" s="2" t="s">
        <v>73</v>
      </c>
      <c r="C7" s="2" t="s">
        <v>74</v>
      </c>
      <c r="D7" s="2" t="s">
        <v>2225</v>
      </c>
      <c r="E7" s="2" t="s">
        <v>5666</v>
      </c>
      <c r="F7" s="2" t="s">
        <v>2227</v>
      </c>
      <c r="G7" s="2" t="s">
        <v>4648</v>
      </c>
      <c r="H7" s="2" t="s">
        <v>2228</v>
      </c>
      <c r="I7" s="2" t="s">
        <v>2229</v>
      </c>
      <c r="J7" s="2"/>
      <c r="K7" s="2"/>
      <c r="L7" s="2"/>
      <c r="M7" s="2"/>
      <c r="N7" s="2"/>
    </row>
    <row r="8" spans="1:26" ht="14.25" customHeight="1" x14ac:dyDescent="0.2">
      <c r="A8" s="62" t="s">
        <v>84</v>
      </c>
      <c r="B8" s="2" t="s">
        <v>54</v>
      </c>
      <c r="C8" s="95">
        <v>-99</v>
      </c>
      <c r="D8" s="2" t="s">
        <v>3174</v>
      </c>
      <c r="E8" s="2" t="s">
        <v>5667</v>
      </c>
      <c r="F8" s="2" t="s">
        <v>3175</v>
      </c>
      <c r="G8" s="2">
        <v>7</v>
      </c>
      <c r="H8" s="2" t="s">
        <v>3176</v>
      </c>
      <c r="I8" s="2" t="s">
        <v>3177</v>
      </c>
      <c r="J8" s="2"/>
      <c r="K8" s="2"/>
      <c r="L8" s="2"/>
      <c r="M8" s="2"/>
      <c r="N8" s="2"/>
    </row>
    <row r="9" spans="1:26" ht="14.25" customHeight="1" x14ac:dyDescent="0.2">
      <c r="A9" s="62" t="s">
        <v>91</v>
      </c>
      <c r="B9" s="2" t="s">
        <v>85</v>
      </c>
      <c r="C9" s="2" t="s">
        <v>5668</v>
      </c>
      <c r="D9" s="2" t="s">
        <v>3831</v>
      </c>
      <c r="E9" s="2" t="s">
        <v>3832</v>
      </c>
      <c r="F9" s="2" t="s">
        <v>3833</v>
      </c>
      <c r="G9" s="2" t="s">
        <v>5669</v>
      </c>
      <c r="H9" s="2" t="s">
        <v>3835</v>
      </c>
      <c r="I9" s="2" t="s">
        <v>3836</v>
      </c>
      <c r="J9" s="2"/>
      <c r="K9" s="2"/>
      <c r="L9" s="2"/>
      <c r="M9" s="2"/>
      <c r="N9" s="2"/>
    </row>
    <row r="10" spans="1:26" ht="14.25" customHeight="1" x14ac:dyDescent="0.2">
      <c r="A10" s="62" t="s">
        <v>92</v>
      </c>
      <c r="B10" s="95">
        <v>-99</v>
      </c>
      <c r="C10" s="95">
        <v>-99</v>
      </c>
      <c r="D10" s="95">
        <v>-99</v>
      </c>
      <c r="E10" s="95">
        <v>-99</v>
      </c>
      <c r="F10" s="95">
        <v>-99</v>
      </c>
      <c r="G10" s="95">
        <v>-99</v>
      </c>
      <c r="H10" s="95">
        <v>-99</v>
      </c>
      <c r="I10" s="95">
        <v>-99</v>
      </c>
      <c r="J10" s="2"/>
      <c r="K10" s="2"/>
      <c r="L10" s="2"/>
      <c r="M10" s="2"/>
      <c r="N10" s="2"/>
    </row>
    <row r="11" spans="1:26" ht="14.25" customHeight="1" x14ac:dyDescent="0.2">
      <c r="A11" s="62" t="s">
        <v>93</v>
      </c>
      <c r="B11" s="95" t="s">
        <v>54</v>
      </c>
      <c r="C11" s="95">
        <v>-99</v>
      </c>
      <c r="D11" s="2" t="s">
        <v>5670</v>
      </c>
      <c r="E11" s="2">
        <v>-999</v>
      </c>
      <c r="F11" s="2" t="s">
        <v>3308</v>
      </c>
      <c r="G11" s="2" t="s">
        <v>5671</v>
      </c>
      <c r="H11" s="2" t="s">
        <v>54</v>
      </c>
      <c r="I11" s="2" t="s">
        <v>54</v>
      </c>
      <c r="J11" s="2"/>
      <c r="K11" s="2"/>
      <c r="L11" s="2"/>
      <c r="M11" s="2"/>
      <c r="N11" s="2"/>
    </row>
    <row r="12" spans="1:26" ht="14.25" customHeight="1" x14ac:dyDescent="0.2">
      <c r="A12" s="62" t="s">
        <v>104</v>
      </c>
      <c r="B12" s="2" t="s">
        <v>94</v>
      </c>
      <c r="C12" s="2" t="s">
        <v>95</v>
      </c>
      <c r="D12" s="2" t="s">
        <v>4898</v>
      </c>
      <c r="E12" s="2" t="s">
        <v>782</v>
      </c>
      <c r="F12" s="2" t="s">
        <v>4899</v>
      </c>
      <c r="G12" s="2" t="s">
        <v>125</v>
      </c>
      <c r="H12" s="2" t="s">
        <v>4900</v>
      </c>
      <c r="I12" s="2" t="s">
        <v>4901</v>
      </c>
      <c r="J12" s="2"/>
      <c r="K12" s="2"/>
      <c r="L12" s="2"/>
      <c r="M12" s="2"/>
      <c r="N12" s="2"/>
    </row>
    <row r="13" spans="1:26" ht="14.25" customHeight="1" x14ac:dyDescent="0.2">
      <c r="A13" s="62" t="s">
        <v>111</v>
      </c>
      <c r="B13" s="95" t="s">
        <v>54</v>
      </c>
      <c r="C13" s="95">
        <v>-99</v>
      </c>
      <c r="D13" s="95" t="s">
        <v>54</v>
      </c>
      <c r="E13" s="95">
        <v>-99</v>
      </c>
      <c r="F13" s="95" t="s">
        <v>54</v>
      </c>
      <c r="G13" s="95">
        <v>-99</v>
      </c>
      <c r="H13" s="95" t="s">
        <v>54</v>
      </c>
      <c r="I13" s="95" t="s">
        <v>54</v>
      </c>
      <c r="J13" s="2"/>
      <c r="K13" s="2"/>
      <c r="L13" s="2"/>
      <c r="M13" s="2"/>
      <c r="N13" s="2"/>
    </row>
    <row r="14" spans="1:26" ht="14.25" customHeight="1" x14ac:dyDescent="0.2">
      <c r="A14" s="62" t="s">
        <v>122</v>
      </c>
      <c r="B14" s="2" t="s">
        <v>112</v>
      </c>
      <c r="C14" s="2" t="s">
        <v>113</v>
      </c>
      <c r="D14" s="2" t="s">
        <v>2550</v>
      </c>
      <c r="E14" s="2" t="s">
        <v>5672</v>
      </c>
      <c r="F14" s="2" t="s">
        <v>2551</v>
      </c>
      <c r="G14" s="2" t="s">
        <v>5673</v>
      </c>
      <c r="H14" s="2" t="s">
        <v>2552</v>
      </c>
      <c r="I14" s="2" t="s">
        <v>2553</v>
      </c>
      <c r="J14" s="2"/>
      <c r="K14" s="2"/>
      <c r="L14" s="2"/>
      <c r="M14" s="2"/>
      <c r="N14" s="2"/>
    </row>
    <row r="15" spans="1:26" ht="14.25" customHeight="1" x14ac:dyDescent="0.2">
      <c r="A15" s="62" t="s">
        <v>129</v>
      </c>
      <c r="B15" s="2" t="s">
        <v>123</v>
      </c>
      <c r="C15" s="2">
        <v>-999</v>
      </c>
      <c r="D15" s="95" t="s">
        <v>54</v>
      </c>
      <c r="E15" s="95">
        <v>-99</v>
      </c>
      <c r="F15" s="95" t="s">
        <v>54</v>
      </c>
      <c r="G15" s="95">
        <v>-99</v>
      </c>
      <c r="H15" s="95" t="s">
        <v>54</v>
      </c>
      <c r="I15" s="95" t="s">
        <v>54</v>
      </c>
      <c r="J15" s="2"/>
      <c r="K15" s="2"/>
      <c r="L15" s="2"/>
      <c r="M15" s="2"/>
      <c r="N15" s="2"/>
    </row>
    <row r="16" spans="1:26" ht="14.25" customHeight="1" x14ac:dyDescent="0.2">
      <c r="A16" s="62" t="s">
        <v>134</v>
      </c>
      <c r="B16" s="2" t="s">
        <v>54</v>
      </c>
      <c r="C16" s="95">
        <v>-99</v>
      </c>
      <c r="D16" s="2" t="s">
        <v>602</v>
      </c>
      <c r="E16" s="2" t="s">
        <v>5674</v>
      </c>
      <c r="F16" s="2" t="s">
        <v>604</v>
      </c>
      <c r="G16" s="2">
        <v>7</v>
      </c>
      <c r="H16" s="2" t="s">
        <v>605</v>
      </c>
      <c r="I16" s="2" t="s">
        <v>54</v>
      </c>
      <c r="J16" s="2"/>
      <c r="K16" s="2"/>
      <c r="L16" s="2"/>
      <c r="M16" s="2"/>
      <c r="N16" s="2"/>
    </row>
    <row r="17" spans="1:14" ht="14.25" customHeight="1" x14ac:dyDescent="0.2">
      <c r="A17" s="62" t="s">
        <v>143</v>
      </c>
      <c r="B17" s="2" t="s">
        <v>135</v>
      </c>
      <c r="C17" s="2" t="s">
        <v>5668</v>
      </c>
      <c r="D17" s="2" t="s">
        <v>3438</v>
      </c>
      <c r="E17" s="2" t="s">
        <v>5675</v>
      </c>
      <c r="F17" s="2" t="s">
        <v>3439</v>
      </c>
      <c r="G17" s="2">
        <v>1</v>
      </c>
      <c r="H17" s="2" t="s">
        <v>3440</v>
      </c>
      <c r="I17" s="2" t="s">
        <v>860</v>
      </c>
      <c r="J17" s="2"/>
      <c r="K17" s="2"/>
      <c r="L17" s="2"/>
      <c r="M17" s="2"/>
      <c r="N17" s="2"/>
    </row>
    <row r="18" spans="1:14" ht="14.25" customHeight="1" x14ac:dyDescent="0.2">
      <c r="A18" s="62" t="s">
        <v>146</v>
      </c>
      <c r="B18" s="2" t="s">
        <v>144</v>
      </c>
      <c r="C18" s="2">
        <v>-999</v>
      </c>
      <c r="D18" s="2" t="s">
        <v>4910</v>
      </c>
      <c r="E18" s="2" t="s">
        <v>1001</v>
      </c>
      <c r="F18" s="2" t="s">
        <v>4911</v>
      </c>
      <c r="G18" s="2" t="s">
        <v>5676</v>
      </c>
      <c r="H18" s="2" t="s">
        <v>4913</v>
      </c>
      <c r="I18" s="2" t="s">
        <v>4914</v>
      </c>
      <c r="J18" s="2"/>
      <c r="K18" s="2"/>
      <c r="L18" s="2"/>
      <c r="M18" s="2"/>
      <c r="N18" s="2"/>
    </row>
    <row r="19" spans="1:14" ht="14.25" customHeight="1" x14ac:dyDescent="0.2">
      <c r="A19" s="62" t="s">
        <v>147</v>
      </c>
      <c r="B19" s="95" t="s">
        <v>54</v>
      </c>
      <c r="C19" s="95">
        <v>-99</v>
      </c>
      <c r="D19" s="95" t="s">
        <v>54</v>
      </c>
      <c r="E19" s="95"/>
      <c r="F19" s="95" t="s">
        <v>54</v>
      </c>
      <c r="G19" s="95"/>
      <c r="H19" s="95" t="s">
        <v>54</v>
      </c>
      <c r="I19" s="95" t="s">
        <v>54</v>
      </c>
      <c r="J19" s="2"/>
      <c r="K19" s="2"/>
      <c r="L19" s="2"/>
      <c r="M19" s="2"/>
      <c r="N19" s="2"/>
    </row>
    <row r="20" spans="1:14" ht="14.25" customHeight="1" x14ac:dyDescent="0.2">
      <c r="A20" s="62" t="s">
        <v>157</v>
      </c>
      <c r="B20" s="2" t="s">
        <v>54</v>
      </c>
      <c r="C20" s="95">
        <v>-99</v>
      </c>
      <c r="D20" s="2" t="s">
        <v>2260</v>
      </c>
      <c r="E20" s="2" t="s">
        <v>204</v>
      </c>
      <c r="F20" s="2" t="s">
        <v>242</v>
      </c>
      <c r="G20" s="2">
        <v>-999</v>
      </c>
      <c r="H20" s="2" t="s">
        <v>2261</v>
      </c>
      <c r="I20" s="2" t="s">
        <v>1862</v>
      </c>
      <c r="J20" s="2"/>
      <c r="K20" s="2"/>
      <c r="L20" s="2"/>
      <c r="M20" s="2"/>
      <c r="N20" s="2"/>
    </row>
    <row r="21" spans="1:14" ht="14.25" customHeight="1" x14ac:dyDescent="0.2">
      <c r="A21" s="62" t="s">
        <v>162</v>
      </c>
      <c r="B21" s="2" t="s">
        <v>158</v>
      </c>
      <c r="C21" s="2" t="s">
        <v>159</v>
      </c>
      <c r="D21" s="2" t="s">
        <v>3606</v>
      </c>
      <c r="E21" s="2" t="s">
        <v>5677</v>
      </c>
      <c r="F21" s="2" t="s">
        <v>3607</v>
      </c>
      <c r="G21" s="2" t="s">
        <v>5678</v>
      </c>
      <c r="H21" s="2" t="s">
        <v>3608</v>
      </c>
      <c r="I21" s="2" t="s">
        <v>3609</v>
      </c>
      <c r="J21" s="2"/>
      <c r="K21" s="2"/>
      <c r="L21" s="2"/>
      <c r="M21" s="2"/>
      <c r="N21" s="2"/>
    </row>
    <row r="22" spans="1:14" ht="14.25" customHeight="1" x14ac:dyDescent="0.2">
      <c r="A22" s="62" t="s">
        <v>170</v>
      </c>
      <c r="B22" s="2" t="s">
        <v>163</v>
      </c>
      <c r="C22" s="2" t="s">
        <v>164</v>
      </c>
      <c r="D22" s="2" t="s">
        <v>4712</v>
      </c>
      <c r="E22" s="2" t="s">
        <v>125</v>
      </c>
      <c r="F22" s="2" t="s">
        <v>4713</v>
      </c>
      <c r="G22" s="2" t="s">
        <v>516</v>
      </c>
      <c r="H22" s="2" t="s">
        <v>4714</v>
      </c>
      <c r="I22" s="2" t="s">
        <v>54</v>
      </c>
      <c r="J22" s="2"/>
      <c r="K22" s="2"/>
      <c r="L22" s="2"/>
      <c r="M22" s="2"/>
      <c r="N22" s="2"/>
    </row>
    <row r="23" spans="1:14" ht="14.25" customHeight="1" x14ac:dyDescent="0.2">
      <c r="A23" s="62" t="s">
        <v>181</v>
      </c>
      <c r="B23" s="2" t="s">
        <v>171</v>
      </c>
      <c r="C23" s="96" t="s">
        <v>5679</v>
      </c>
      <c r="D23" s="2" t="s">
        <v>5680</v>
      </c>
      <c r="E23" s="2"/>
      <c r="F23" s="2" t="s">
        <v>5068</v>
      </c>
      <c r="G23" s="2"/>
      <c r="H23" s="2" t="s">
        <v>5416</v>
      </c>
      <c r="I23" s="2" t="s">
        <v>54</v>
      </c>
      <c r="J23" s="2"/>
      <c r="K23" s="2"/>
      <c r="L23" s="2"/>
      <c r="M23" s="2"/>
      <c r="N23" s="2"/>
    </row>
    <row r="24" spans="1:14" ht="14.25" customHeight="1" x14ac:dyDescent="0.2">
      <c r="A24" s="62" t="s">
        <v>182</v>
      </c>
      <c r="B24" s="2" t="s">
        <v>54</v>
      </c>
      <c r="C24" s="95">
        <v>-99</v>
      </c>
      <c r="D24" s="2" t="s">
        <v>1903</v>
      </c>
      <c r="E24" s="2"/>
      <c r="F24" s="2" t="s">
        <v>54</v>
      </c>
      <c r="G24" s="2"/>
      <c r="H24" s="2" t="s">
        <v>1905</v>
      </c>
      <c r="I24" s="2" t="s">
        <v>1906</v>
      </c>
      <c r="J24" s="2"/>
      <c r="K24" s="2"/>
      <c r="L24" s="2"/>
      <c r="M24" s="2"/>
      <c r="N24" s="2"/>
    </row>
    <row r="25" spans="1:14" ht="14.25" customHeight="1" x14ac:dyDescent="0.2">
      <c r="A25" s="62" t="s">
        <v>188</v>
      </c>
      <c r="B25" s="2" t="s">
        <v>5424</v>
      </c>
      <c r="C25" s="2">
        <v>6</v>
      </c>
      <c r="D25" s="2" t="s">
        <v>185</v>
      </c>
      <c r="E25" s="2"/>
      <c r="F25" s="2" t="s">
        <v>284</v>
      </c>
      <c r="G25" s="2"/>
      <c r="H25" s="2" t="s">
        <v>2470</v>
      </c>
      <c r="I25" s="2" t="s">
        <v>2471</v>
      </c>
      <c r="J25" s="2"/>
      <c r="K25" s="2"/>
      <c r="L25" s="2"/>
      <c r="M25" s="2"/>
      <c r="N25" s="2"/>
    </row>
    <row r="26" spans="1:14" ht="14.25" customHeight="1" x14ac:dyDescent="0.2">
      <c r="A26" s="62" t="s">
        <v>192</v>
      </c>
      <c r="B26" s="2" t="s">
        <v>54</v>
      </c>
      <c r="C26" s="95">
        <v>-99</v>
      </c>
      <c r="D26" s="2" t="s">
        <v>4953</v>
      </c>
      <c r="E26" s="2"/>
      <c r="F26" s="2" t="s">
        <v>4954</v>
      </c>
      <c r="G26" s="2"/>
      <c r="H26" s="2" t="s">
        <v>4955</v>
      </c>
      <c r="I26" s="2" t="s">
        <v>71</v>
      </c>
      <c r="J26" s="2"/>
      <c r="K26" s="2"/>
      <c r="L26" s="2"/>
      <c r="M26" s="2"/>
      <c r="N26" s="2"/>
    </row>
    <row r="27" spans="1:14" ht="14.25" customHeight="1" x14ac:dyDescent="0.2">
      <c r="A27" s="62" t="s">
        <v>201</v>
      </c>
      <c r="B27" s="2" t="s">
        <v>193</v>
      </c>
      <c r="C27" s="2" t="s">
        <v>194</v>
      </c>
      <c r="D27" s="2" t="s">
        <v>4421</v>
      </c>
      <c r="E27" s="2"/>
      <c r="F27" s="2" t="s">
        <v>54</v>
      </c>
      <c r="G27" s="2"/>
      <c r="H27" s="2" t="s">
        <v>54</v>
      </c>
      <c r="I27" s="2" t="s">
        <v>54</v>
      </c>
      <c r="J27" s="2"/>
      <c r="K27" s="2"/>
      <c r="L27" s="2"/>
      <c r="M27" s="2"/>
      <c r="N27" s="2"/>
    </row>
    <row r="28" spans="1:14" ht="14.25" customHeight="1" x14ac:dyDescent="0.2">
      <c r="A28" s="62" t="s">
        <v>208</v>
      </c>
      <c r="B28" s="2" t="s">
        <v>202</v>
      </c>
      <c r="C28" s="2">
        <v>6</v>
      </c>
      <c r="D28" s="2" t="s">
        <v>2599</v>
      </c>
      <c r="E28" s="2"/>
      <c r="F28" s="2" t="s">
        <v>2600</v>
      </c>
      <c r="G28" s="2"/>
      <c r="H28" s="2" t="s">
        <v>54</v>
      </c>
      <c r="I28" s="2" t="s">
        <v>2601</v>
      </c>
      <c r="J28" s="2"/>
      <c r="K28" s="2"/>
      <c r="L28" s="2"/>
      <c r="M28" s="2"/>
      <c r="N28" s="2"/>
    </row>
    <row r="29" spans="1:14" ht="14.25" customHeight="1" x14ac:dyDescent="0.2">
      <c r="A29" s="62" t="s">
        <v>215</v>
      </c>
      <c r="B29" s="2" t="s">
        <v>209</v>
      </c>
      <c r="C29" s="2">
        <v>3</v>
      </c>
      <c r="D29" s="2" t="s">
        <v>4917</v>
      </c>
      <c r="E29" s="2"/>
      <c r="F29" s="2" t="s">
        <v>4918</v>
      </c>
      <c r="G29" s="2"/>
      <c r="H29" s="2" t="s">
        <v>4919</v>
      </c>
      <c r="I29" s="2" t="s">
        <v>54</v>
      </c>
      <c r="J29" s="2"/>
      <c r="K29" s="2"/>
      <c r="L29" s="2"/>
      <c r="M29" s="2"/>
      <c r="N29" s="2"/>
    </row>
    <row r="30" spans="1:14" ht="14.25" customHeight="1" x14ac:dyDescent="0.2">
      <c r="A30" s="62" t="s">
        <v>221</v>
      </c>
      <c r="B30" s="2" t="s">
        <v>216</v>
      </c>
      <c r="C30" s="2" t="s">
        <v>262</v>
      </c>
      <c r="D30" s="2" t="s">
        <v>5140</v>
      </c>
      <c r="E30" s="2"/>
      <c r="F30" s="2" t="s">
        <v>5141</v>
      </c>
      <c r="G30" s="2"/>
      <c r="H30" s="2" t="s">
        <v>54</v>
      </c>
      <c r="I30" s="2" t="s">
        <v>54</v>
      </c>
      <c r="J30" s="2"/>
      <c r="K30" s="2"/>
      <c r="L30" s="2"/>
      <c r="M30" s="2"/>
      <c r="N30" s="2"/>
    </row>
    <row r="31" spans="1:14" ht="14.25" customHeight="1" x14ac:dyDescent="0.2">
      <c r="A31" s="62" t="s">
        <v>229</v>
      </c>
      <c r="B31" s="2" t="s">
        <v>222</v>
      </c>
      <c r="C31" s="2" t="s">
        <v>159</v>
      </c>
      <c r="D31" s="2" t="s">
        <v>3243</v>
      </c>
      <c r="E31" s="2"/>
      <c r="F31" s="2" t="s">
        <v>3245</v>
      </c>
      <c r="G31" s="2"/>
      <c r="H31" s="2" t="s">
        <v>3246</v>
      </c>
      <c r="I31" s="2" t="s">
        <v>3247</v>
      </c>
      <c r="J31" s="2"/>
      <c r="K31" s="2"/>
      <c r="L31" s="2"/>
      <c r="M31" s="2"/>
      <c r="N31" s="2"/>
    </row>
    <row r="32" spans="1:14" ht="14.25" customHeight="1" x14ac:dyDescent="0.2">
      <c r="A32" s="62" t="s">
        <v>237</v>
      </c>
      <c r="B32" s="2" t="s">
        <v>230</v>
      </c>
      <c r="C32" s="2" t="s">
        <v>849</v>
      </c>
      <c r="D32" s="2" t="s">
        <v>4887</v>
      </c>
      <c r="E32" s="2"/>
      <c r="F32" s="2" t="s">
        <v>54</v>
      </c>
      <c r="G32" s="2"/>
      <c r="H32" s="2" t="s">
        <v>4889</v>
      </c>
      <c r="I32" s="2" t="s">
        <v>4890</v>
      </c>
      <c r="J32" s="2"/>
      <c r="K32" s="2"/>
      <c r="L32" s="2"/>
      <c r="M32" s="2"/>
      <c r="N32" s="2"/>
    </row>
    <row r="33" spans="1:14" ht="14.25" customHeight="1" x14ac:dyDescent="0.2">
      <c r="A33" s="62" t="s">
        <v>238</v>
      </c>
      <c r="B33" s="2" t="s">
        <v>54</v>
      </c>
      <c r="C33" s="95">
        <v>-99</v>
      </c>
      <c r="D33" s="2" t="s">
        <v>4964</v>
      </c>
      <c r="E33" s="2"/>
      <c r="F33" s="2" t="s">
        <v>4966</v>
      </c>
      <c r="G33" s="2"/>
      <c r="H33" s="2" t="s">
        <v>4967</v>
      </c>
      <c r="I33" s="2" t="s">
        <v>4968</v>
      </c>
      <c r="J33" s="2"/>
      <c r="K33" s="2"/>
      <c r="L33" s="2"/>
      <c r="M33" s="2"/>
      <c r="N33" s="2"/>
    </row>
    <row r="34" spans="1:14" ht="14.25" customHeight="1" x14ac:dyDescent="0.2">
      <c r="A34" s="62" t="s">
        <v>247</v>
      </c>
      <c r="B34" s="2" t="s">
        <v>239</v>
      </c>
      <c r="C34" s="2">
        <v>6</v>
      </c>
      <c r="D34" s="2" t="s">
        <v>4647</v>
      </c>
      <c r="E34" s="2"/>
      <c r="F34" s="2" t="s">
        <v>54</v>
      </c>
      <c r="G34" s="2"/>
      <c r="H34" s="2" t="s">
        <v>4649</v>
      </c>
      <c r="I34" s="2" t="s">
        <v>4650</v>
      </c>
      <c r="J34" s="2"/>
      <c r="K34" s="2"/>
      <c r="L34" s="2"/>
      <c r="M34" s="2"/>
      <c r="N34" s="2"/>
    </row>
    <row r="35" spans="1:14" ht="14.25" customHeight="1" x14ac:dyDescent="0.2">
      <c r="A35" s="62" t="s">
        <v>254</v>
      </c>
      <c r="B35" s="2" t="s">
        <v>248</v>
      </c>
      <c r="C35" s="2" t="s">
        <v>249</v>
      </c>
      <c r="D35" s="2" t="s">
        <v>3426</v>
      </c>
      <c r="E35" s="2"/>
      <c r="F35" s="2" t="s">
        <v>3428</v>
      </c>
      <c r="G35" s="2"/>
      <c r="H35" s="2" t="s">
        <v>3430</v>
      </c>
      <c r="I35" s="2" t="s">
        <v>3431</v>
      </c>
      <c r="J35" s="2"/>
      <c r="K35" s="2"/>
      <c r="L35" s="2"/>
      <c r="M35" s="2"/>
      <c r="N35" s="2"/>
    </row>
    <row r="36" spans="1:14" ht="14.25" customHeight="1" x14ac:dyDescent="0.2">
      <c r="A36" s="62" t="s">
        <v>255</v>
      </c>
      <c r="B36" s="2" t="s">
        <v>54</v>
      </c>
      <c r="C36" s="95">
        <v>-99</v>
      </c>
      <c r="D36" s="2" t="s">
        <v>54</v>
      </c>
      <c r="E36" s="2"/>
      <c r="F36" s="2" t="s">
        <v>54</v>
      </c>
      <c r="G36" s="2"/>
      <c r="H36" s="2" t="s">
        <v>54</v>
      </c>
      <c r="I36" s="2" t="s">
        <v>54</v>
      </c>
      <c r="J36" s="2"/>
      <c r="K36" s="2"/>
      <c r="L36" s="2"/>
      <c r="M36" s="2"/>
      <c r="N36" s="2"/>
    </row>
    <row r="37" spans="1:14" ht="14.25" customHeight="1" x14ac:dyDescent="0.2">
      <c r="A37" s="62" t="s">
        <v>266</v>
      </c>
      <c r="B37" s="2" t="s">
        <v>256</v>
      </c>
      <c r="C37" s="2" t="s">
        <v>5681</v>
      </c>
      <c r="D37" s="2" t="s">
        <v>1065</v>
      </c>
      <c r="E37" s="2"/>
      <c r="F37" s="2" t="s">
        <v>54</v>
      </c>
      <c r="G37" s="2"/>
      <c r="H37" s="2" t="s">
        <v>1066</v>
      </c>
      <c r="I37" s="2" t="s">
        <v>54</v>
      </c>
      <c r="J37" s="2"/>
      <c r="K37" s="2"/>
      <c r="L37" s="2"/>
      <c r="M37" s="2"/>
      <c r="N37" s="2"/>
    </row>
    <row r="38" spans="1:14" ht="14.25" customHeight="1" x14ac:dyDescent="0.2">
      <c r="A38" s="62" t="s">
        <v>271</v>
      </c>
      <c r="B38" s="2" t="s">
        <v>267</v>
      </c>
      <c r="C38" s="2">
        <v>6</v>
      </c>
      <c r="D38" s="2" t="s">
        <v>2783</v>
      </c>
      <c r="E38" s="2"/>
      <c r="F38" s="2" t="s">
        <v>2784</v>
      </c>
      <c r="G38" s="2"/>
      <c r="H38" s="2" t="s">
        <v>2785</v>
      </c>
      <c r="I38" s="2" t="s">
        <v>71</v>
      </c>
      <c r="J38" s="2"/>
      <c r="K38" s="2"/>
      <c r="L38" s="2"/>
      <c r="M38" s="2"/>
      <c r="N38" s="2"/>
    </row>
    <row r="39" spans="1:14" ht="14.25" customHeight="1" x14ac:dyDescent="0.2">
      <c r="A39" s="62" t="s">
        <v>272</v>
      </c>
      <c r="B39" s="2" t="s">
        <v>242</v>
      </c>
      <c r="C39" s="2">
        <v>-999</v>
      </c>
      <c r="D39" s="2" t="s">
        <v>242</v>
      </c>
      <c r="E39" s="2"/>
      <c r="F39" s="2" t="s">
        <v>185</v>
      </c>
      <c r="G39" s="2"/>
      <c r="H39" s="2" t="s">
        <v>5065</v>
      </c>
      <c r="I39" s="2" t="s">
        <v>54</v>
      </c>
      <c r="J39" s="2"/>
      <c r="K39" s="2"/>
      <c r="L39" s="2"/>
      <c r="M39" s="2"/>
      <c r="N39" s="2"/>
    </row>
    <row r="40" spans="1:14" ht="14.25" customHeight="1" x14ac:dyDescent="0.2">
      <c r="A40" s="62" t="s">
        <v>273</v>
      </c>
      <c r="B40" s="2" t="s">
        <v>54</v>
      </c>
      <c r="C40" s="95">
        <v>-99</v>
      </c>
      <c r="D40" s="2" t="s">
        <v>3852</v>
      </c>
      <c r="E40" s="2"/>
      <c r="F40" s="2" t="s">
        <v>3853</v>
      </c>
      <c r="G40" s="2"/>
      <c r="H40" s="2" t="s">
        <v>3854</v>
      </c>
      <c r="I40" s="2" t="s">
        <v>3855</v>
      </c>
      <c r="J40" s="2"/>
      <c r="K40" s="2"/>
      <c r="L40" s="2"/>
      <c r="M40" s="2"/>
      <c r="N40" s="2"/>
    </row>
    <row r="41" spans="1:14" ht="14.25" customHeight="1" x14ac:dyDescent="0.2">
      <c r="A41" s="62" t="s">
        <v>275</v>
      </c>
      <c r="B41" s="2" t="s">
        <v>54</v>
      </c>
      <c r="C41" s="95">
        <v>-99</v>
      </c>
      <c r="D41" s="2" t="s">
        <v>975</v>
      </c>
      <c r="E41" s="2"/>
      <c r="F41" s="2" t="s">
        <v>976</v>
      </c>
      <c r="G41" s="2"/>
      <c r="H41" s="2" t="s">
        <v>977</v>
      </c>
      <c r="I41" s="2" t="s">
        <v>54</v>
      </c>
      <c r="J41" s="2"/>
      <c r="K41" s="2"/>
      <c r="L41" s="2"/>
      <c r="M41" s="2"/>
      <c r="N41" s="2"/>
    </row>
    <row r="42" spans="1:14" ht="14.25" customHeight="1" x14ac:dyDescent="0.2">
      <c r="A42" s="62" t="s">
        <v>282</v>
      </c>
      <c r="B42" s="2" t="s">
        <v>276</v>
      </c>
      <c r="C42" s="2">
        <v>6</v>
      </c>
      <c r="D42" s="2" t="s">
        <v>4345</v>
      </c>
      <c r="E42" s="2"/>
      <c r="F42" s="2" t="s">
        <v>4346</v>
      </c>
      <c r="G42" s="2"/>
      <c r="H42" s="2" t="s">
        <v>4347</v>
      </c>
      <c r="I42" s="2" t="s">
        <v>4349</v>
      </c>
      <c r="J42" s="2"/>
      <c r="K42" s="2"/>
      <c r="L42" s="2"/>
      <c r="M42" s="2"/>
      <c r="N42" s="2"/>
    </row>
    <row r="43" spans="1:14" ht="14.25" customHeight="1" x14ac:dyDescent="0.2">
      <c r="A43" s="62" t="s">
        <v>288</v>
      </c>
      <c r="B43" s="2" t="s">
        <v>185</v>
      </c>
      <c r="C43" s="2">
        <v>-999</v>
      </c>
      <c r="D43" s="2" t="s">
        <v>1051</v>
      </c>
      <c r="E43" s="2"/>
      <c r="F43" s="2" t="s">
        <v>1052</v>
      </c>
      <c r="G43" s="2"/>
      <c r="H43" s="2" t="s">
        <v>1054</v>
      </c>
      <c r="I43" s="2" t="s">
        <v>1055</v>
      </c>
      <c r="J43" s="2"/>
      <c r="K43" s="2"/>
      <c r="L43" s="2"/>
      <c r="M43" s="2"/>
      <c r="N43" s="2"/>
    </row>
    <row r="44" spans="1:14" ht="14.25" customHeight="1" x14ac:dyDescent="0.2">
      <c r="A44" s="62" t="s">
        <v>289</v>
      </c>
      <c r="B44" s="2" t="s">
        <v>54</v>
      </c>
      <c r="C44" s="95">
        <v>-99</v>
      </c>
      <c r="D44" s="2" t="s">
        <v>124</v>
      </c>
      <c r="E44" s="2"/>
      <c r="F44" s="2" t="s">
        <v>126</v>
      </c>
      <c r="G44" s="2"/>
      <c r="H44" s="2" t="s">
        <v>127</v>
      </c>
      <c r="I44" s="2" t="s">
        <v>128</v>
      </c>
      <c r="J44" s="2"/>
      <c r="K44" s="2"/>
      <c r="L44" s="2"/>
      <c r="M44" s="2"/>
      <c r="N44" s="2"/>
    </row>
    <row r="45" spans="1:14" ht="14.25" customHeight="1" x14ac:dyDescent="0.2">
      <c r="A45" s="62" t="s">
        <v>297</v>
      </c>
      <c r="B45" s="2" t="s">
        <v>54</v>
      </c>
      <c r="C45" s="2"/>
      <c r="D45" s="2" t="s">
        <v>1185</v>
      </c>
      <c r="E45" s="2"/>
      <c r="F45" s="2" t="s">
        <v>1187</v>
      </c>
      <c r="G45" s="2"/>
      <c r="H45" s="2" t="s">
        <v>1188</v>
      </c>
      <c r="I45" s="2" t="s">
        <v>1189</v>
      </c>
      <c r="J45" s="2"/>
      <c r="K45" s="2"/>
      <c r="L45" s="2"/>
      <c r="M45" s="2"/>
      <c r="N45" s="2"/>
    </row>
    <row r="46" spans="1:14" ht="14.25" customHeight="1" x14ac:dyDescent="0.2">
      <c r="A46" s="62" t="s">
        <v>306</v>
      </c>
      <c r="B46" s="2" t="s">
        <v>298</v>
      </c>
      <c r="C46" s="2" t="s">
        <v>299</v>
      </c>
      <c r="D46" s="2" t="s">
        <v>54</v>
      </c>
      <c r="E46" s="2"/>
      <c r="F46" s="2" t="s">
        <v>54</v>
      </c>
      <c r="G46" s="2"/>
      <c r="H46" s="2" t="s">
        <v>54</v>
      </c>
      <c r="I46" s="2" t="s">
        <v>54</v>
      </c>
      <c r="J46" s="2"/>
      <c r="K46" s="2"/>
      <c r="L46" s="2"/>
      <c r="M46" s="2"/>
      <c r="N46" s="2"/>
    </row>
    <row r="47" spans="1:14" ht="14.25" customHeight="1" x14ac:dyDescent="0.2">
      <c r="A47" s="62" t="s">
        <v>311</v>
      </c>
      <c r="B47" s="2" t="s">
        <v>54</v>
      </c>
      <c r="C47" s="2"/>
      <c r="D47" s="2" t="s">
        <v>1961</v>
      </c>
      <c r="E47" s="2"/>
      <c r="F47" s="2" t="s">
        <v>1962</v>
      </c>
      <c r="G47" s="2"/>
      <c r="H47" s="2" t="s">
        <v>1963</v>
      </c>
      <c r="I47" s="2" t="s">
        <v>1965</v>
      </c>
      <c r="J47" s="2"/>
      <c r="K47" s="2"/>
      <c r="L47" s="2"/>
      <c r="M47" s="2"/>
      <c r="N47" s="2"/>
    </row>
    <row r="48" spans="1:14" ht="14.25" customHeight="1" x14ac:dyDescent="0.2">
      <c r="A48" s="62" t="s">
        <v>317</v>
      </c>
      <c r="B48" s="2" t="s">
        <v>185</v>
      </c>
      <c r="C48" s="2">
        <v>-999</v>
      </c>
      <c r="D48" s="2" t="s">
        <v>2694</v>
      </c>
      <c r="E48" s="2"/>
      <c r="F48" s="2" t="s">
        <v>2695</v>
      </c>
      <c r="G48" s="2"/>
      <c r="H48" s="2" t="s">
        <v>5249</v>
      </c>
      <c r="I48" s="2" t="s">
        <v>5250</v>
      </c>
      <c r="J48" s="2"/>
      <c r="K48" s="2"/>
      <c r="L48" s="2"/>
      <c r="M48" s="2"/>
      <c r="N48" s="2"/>
    </row>
    <row r="49" spans="1:18" ht="14.25" customHeight="1" x14ac:dyDescent="0.2">
      <c r="A49" s="62" t="s">
        <v>325</v>
      </c>
      <c r="B49" s="2" t="s">
        <v>318</v>
      </c>
      <c r="C49" s="2" t="s">
        <v>319</v>
      </c>
      <c r="D49" s="2" t="s">
        <v>825</v>
      </c>
      <c r="E49" s="2"/>
      <c r="F49" s="2" t="s">
        <v>827</v>
      </c>
      <c r="G49" s="2"/>
      <c r="H49" s="2" t="s">
        <v>828</v>
      </c>
      <c r="I49" s="2" t="s">
        <v>829</v>
      </c>
      <c r="J49" s="2"/>
      <c r="K49" s="2"/>
      <c r="L49" s="2"/>
      <c r="M49" s="2"/>
      <c r="N49" s="2"/>
    </row>
    <row r="50" spans="1:18" ht="14.25" customHeight="1" x14ac:dyDescent="0.2">
      <c r="A50" s="62" t="s">
        <v>334</v>
      </c>
      <c r="B50" s="2" t="s">
        <v>5425</v>
      </c>
      <c r="C50" s="2" t="s">
        <v>327</v>
      </c>
      <c r="D50" s="2" t="s">
        <v>54</v>
      </c>
      <c r="E50" s="2"/>
      <c r="F50" s="2" t="s">
        <v>54</v>
      </c>
      <c r="G50" s="2"/>
      <c r="H50" s="2" t="s">
        <v>54</v>
      </c>
      <c r="I50" s="2" t="s">
        <v>54</v>
      </c>
      <c r="J50" s="2"/>
      <c r="K50" s="2"/>
      <c r="L50" s="2"/>
      <c r="M50" s="2"/>
      <c r="N50" s="2"/>
      <c r="O50" s="46" t="s">
        <v>2481</v>
      </c>
      <c r="P50" s="18" t="s">
        <v>2482</v>
      </c>
      <c r="Q50" s="43" t="s">
        <v>2483</v>
      </c>
      <c r="R50" s="18" t="s">
        <v>2484</v>
      </c>
    </row>
    <row r="51" spans="1:18" ht="14.25" customHeight="1" x14ac:dyDescent="0.2">
      <c r="A51" s="62" t="s">
        <v>335</v>
      </c>
      <c r="B51" s="2"/>
      <c r="C51" s="95">
        <v>-99</v>
      </c>
      <c r="D51" s="2"/>
      <c r="E51" s="2"/>
      <c r="F51" s="2"/>
      <c r="G51" s="2"/>
      <c r="H51" s="2"/>
      <c r="I51" s="2"/>
      <c r="J51" s="2"/>
      <c r="K51" s="2"/>
      <c r="L51" s="2"/>
      <c r="M51" s="2"/>
      <c r="N51" s="2"/>
    </row>
    <row r="52" spans="1:18" ht="14.25" customHeight="1" x14ac:dyDescent="0.2">
      <c r="A52" s="62" t="s">
        <v>346</v>
      </c>
      <c r="B52" s="2" t="s">
        <v>336</v>
      </c>
      <c r="C52" s="2" t="s">
        <v>337</v>
      </c>
      <c r="D52" s="2" t="s">
        <v>3040</v>
      </c>
      <c r="E52" s="2"/>
      <c r="F52" s="2" t="s">
        <v>3041</v>
      </c>
      <c r="G52" s="2"/>
      <c r="H52" s="2" t="s">
        <v>3042</v>
      </c>
      <c r="I52" s="2" t="s">
        <v>2019</v>
      </c>
      <c r="J52" s="2"/>
      <c r="K52" s="2"/>
      <c r="L52" s="2"/>
      <c r="M52" s="2"/>
      <c r="N52" s="2"/>
    </row>
    <row r="53" spans="1:18" ht="14.25" customHeight="1" x14ac:dyDescent="0.2">
      <c r="A53" s="62" t="s">
        <v>353</v>
      </c>
      <c r="B53" s="2" t="s">
        <v>5428</v>
      </c>
      <c r="C53" s="2">
        <v>6</v>
      </c>
      <c r="D53" s="2" t="s">
        <v>3113</v>
      </c>
      <c r="E53" s="2"/>
      <c r="F53" s="2" t="s">
        <v>54</v>
      </c>
      <c r="G53" s="2"/>
      <c r="H53" s="2" t="s">
        <v>3114</v>
      </c>
      <c r="I53" s="2" t="s">
        <v>3115</v>
      </c>
      <c r="J53" s="2"/>
      <c r="K53" s="2"/>
      <c r="L53" s="2"/>
      <c r="M53" s="2"/>
      <c r="N53" s="2"/>
      <c r="Q53" s="18" t="s">
        <v>3116</v>
      </c>
      <c r="R53" s="18" t="s">
        <v>3117</v>
      </c>
    </row>
    <row r="54" spans="1:18" ht="14.25" customHeight="1" x14ac:dyDescent="0.2">
      <c r="A54" s="62" t="s">
        <v>354</v>
      </c>
      <c r="B54" s="2" t="s">
        <v>54</v>
      </c>
      <c r="C54" s="95">
        <v>-99</v>
      </c>
      <c r="D54" s="2" t="s">
        <v>54</v>
      </c>
      <c r="E54" s="2"/>
      <c r="F54" s="2" t="s">
        <v>54</v>
      </c>
      <c r="G54" s="2"/>
      <c r="H54" s="2" t="s">
        <v>54</v>
      </c>
      <c r="I54" s="2" t="s">
        <v>54</v>
      </c>
      <c r="J54" s="2"/>
      <c r="K54" s="2"/>
      <c r="L54" s="2"/>
      <c r="M54" s="2"/>
      <c r="N54" s="2"/>
    </row>
    <row r="55" spans="1:18" ht="14.25" customHeight="1" x14ac:dyDescent="0.2">
      <c r="A55" s="62" t="s">
        <v>361</v>
      </c>
      <c r="B55" s="2" t="s">
        <v>355</v>
      </c>
      <c r="C55" s="2" t="s">
        <v>356</v>
      </c>
      <c r="D55" s="2" t="s">
        <v>2164</v>
      </c>
      <c r="E55" s="2"/>
      <c r="F55" s="2" t="s">
        <v>2165</v>
      </c>
      <c r="G55" s="2"/>
      <c r="H55" s="2" t="s">
        <v>2166</v>
      </c>
      <c r="I55" s="2" t="s">
        <v>2167</v>
      </c>
      <c r="J55" s="2"/>
      <c r="K55" s="2"/>
      <c r="L55" s="2"/>
      <c r="M55" s="2"/>
      <c r="N55" s="2"/>
    </row>
    <row r="56" spans="1:18" ht="14.25" customHeight="1" x14ac:dyDescent="0.2">
      <c r="A56" s="62" t="s">
        <v>368</v>
      </c>
      <c r="B56" s="2" t="s">
        <v>5429</v>
      </c>
      <c r="C56" s="2" t="s">
        <v>363</v>
      </c>
      <c r="D56" s="2" t="s">
        <v>1714</v>
      </c>
      <c r="E56" s="2"/>
      <c r="F56" s="2" t="s">
        <v>242</v>
      </c>
      <c r="G56" s="2"/>
      <c r="H56" s="2" t="s">
        <v>1715</v>
      </c>
      <c r="I56" s="2" t="s">
        <v>1124</v>
      </c>
      <c r="J56" s="2"/>
      <c r="K56" s="2"/>
      <c r="L56" s="2"/>
      <c r="M56" s="2"/>
      <c r="N56" s="2"/>
    </row>
    <row r="57" spans="1:18" ht="14.25" customHeight="1" x14ac:dyDescent="0.2">
      <c r="A57" s="62" t="s">
        <v>375</v>
      </c>
      <c r="B57" s="2" t="s">
        <v>369</v>
      </c>
      <c r="C57" s="2" t="s">
        <v>278</v>
      </c>
      <c r="D57" s="2" t="s">
        <v>54</v>
      </c>
      <c r="E57" s="2"/>
      <c r="F57" s="2" t="s">
        <v>3263</v>
      </c>
      <c r="G57" s="2"/>
      <c r="H57" s="2" t="s">
        <v>3265</v>
      </c>
      <c r="I57" s="2" t="s">
        <v>54</v>
      </c>
      <c r="J57" s="2"/>
      <c r="K57" s="2"/>
      <c r="L57" s="2"/>
      <c r="M57" s="2"/>
      <c r="N57" s="2"/>
    </row>
    <row r="58" spans="1:18" ht="14.25" customHeight="1" x14ac:dyDescent="0.2">
      <c r="A58" s="62" t="s">
        <v>381</v>
      </c>
      <c r="B58" s="2" t="s">
        <v>5430</v>
      </c>
      <c r="C58" s="2">
        <v>-999</v>
      </c>
      <c r="D58" s="2" t="s">
        <v>54</v>
      </c>
      <c r="E58" s="2"/>
      <c r="F58" s="2" t="s">
        <v>54</v>
      </c>
      <c r="G58" s="2"/>
      <c r="H58" s="2" t="s">
        <v>54</v>
      </c>
      <c r="I58" s="2" t="s">
        <v>54</v>
      </c>
      <c r="J58" s="2"/>
      <c r="K58" s="2"/>
      <c r="L58" s="2"/>
      <c r="M58" s="2"/>
      <c r="N58" s="2"/>
    </row>
    <row r="59" spans="1:18" ht="14.25" customHeight="1" x14ac:dyDescent="0.2">
      <c r="A59" s="62" t="s">
        <v>385</v>
      </c>
      <c r="B59" s="2" t="s">
        <v>5431</v>
      </c>
      <c r="C59" s="2">
        <v>-999</v>
      </c>
      <c r="D59" s="2" t="s">
        <v>3218</v>
      </c>
      <c r="E59" s="2"/>
      <c r="F59" s="2" t="s">
        <v>3219</v>
      </c>
      <c r="G59" s="2"/>
      <c r="H59" s="2" t="s">
        <v>3220</v>
      </c>
      <c r="I59" s="2" t="s">
        <v>3221</v>
      </c>
      <c r="J59" s="2"/>
      <c r="K59" s="2"/>
      <c r="L59" s="2"/>
      <c r="M59" s="2"/>
      <c r="N59" s="2"/>
    </row>
    <row r="60" spans="1:18" ht="14.25" customHeight="1" x14ac:dyDescent="0.2">
      <c r="A60" s="62" t="s">
        <v>394</v>
      </c>
      <c r="B60" s="2" t="s">
        <v>386</v>
      </c>
      <c r="C60" s="2" t="s">
        <v>387</v>
      </c>
      <c r="D60" s="2" t="s">
        <v>954</v>
      </c>
      <c r="E60" s="2"/>
      <c r="F60" s="2" t="s">
        <v>955</v>
      </c>
      <c r="G60" s="2"/>
      <c r="H60" s="2" t="s">
        <v>956</v>
      </c>
      <c r="I60" s="2" t="s">
        <v>957</v>
      </c>
      <c r="J60" s="2"/>
      <c r="K60" s="2"/>
      <c r="L60" s="2"/>
      <c r="M60" s="2"/>
      <c r="N60" s="2"/>
    </row>
    <row r="61" spans="1:18" ht="14.25" customHeight="1" x14ac:dyDescent="0.2">
      <c r="A61" s="62" t="s">
        <v>403</v>
      </c>
      <c r="B61" s="2" t="s">
        <v>395</v>
      </c>
      <c r="C61" s="2">
        <v>2</v>
      </c>
      <c r="D61" s="2" t="s">
        <v>764</v>
      </c>
      <c r="E61" s="2"/>
      <c r="F61" s="2" t="s">
        <v>765</v>
      </c>
      <c r="G61" s="2"/>
      <c r="H61" s="2" t="s">
        <v>766</v>
      </c>
      <c r="I61" s="2" t="s">
        <v>767</v>
      </c>
      <c r="J61" s="2"/>
      <c r="K61" s="2"/>
      <c r="L61" s="2"/>
      <c r="M61" s="2"/>
      <c r="N61" s="2"/>
    </row>
    <row r="62" spans="1:18" ht="14.25" customHeight="1" x14ac:dyDescent="0.2">
      <c r="A62" s="62" t="s">
        <v>414</v>
      </c>
      <c r="B62" s="2" t="s">
        <v>404</v>
      </c>
      <c r="C62" s="2" t="s">
        <v>405</v>
      </c>
      <c r="D62" s="2" t="s">
        <v>3316</v>
      </c>
      <c r="E62" s="2"/>
      <c r="F62" s="2" t="s">
        <v>54</v>
      </c>
      <c r="G62" s="2"/>
      <c r="H62" s="2" t="s">
        <v>3317</v>
      </c>
      <c r="I62" s="2" t="s">
        <v>54</v>
      </c>
      <c r="J62" s="2"/>
      <c r="K62" s="2"/>
      <c r="L62" s="2"/>
      <c r="M62" s="2"/>
      <c r="N62" s="2"/>
    </row>
    <row r="63" spans="1:18" ht="14.25" customHeight="1" x14ac:dyDescent="0.2">
      <c r="A63" s="62" t="s">
        <v>422</v>
      </c>
      <c r="B63" s="2" t="s">
        <v>415</v>
      </c>
      <c r="C63" s="2" t="s">
        <v>249</v>
      </c>
      <c r="D63" s="2" t="s">
        <v>2010</v>
      </c>
      <c r="E63" s="2"/>
      <c r="F63" s="2" t="s">
        <v>2011</v>
      </c>
      <c r="G63" s="2"/>
      <c r="H63" s="2" t="s">
        <v>2012</v>
      </c>
      <c r="I63" s="2" t="s">
        <v>2013</v>
      </c>
      <c r="J63" s="2"/>
      <c r="K63" s="2"/>
      <c r="L63" s="2"/>
      <c r="M63" s="2"/>
      <c r="N63" s="2"/>
    </row>
    <row r="64" spans="1:18" ht="14.25" customHeight="1" x14ac:dyDescent="0.2">
      <c r="A64" s="62" t="s">
        <v>430</v>
      </c>
      <c r="B64" s="2" t="s">
        <v>423</v>
      </c>
      <c r="C64" s="2" t="s">
        <v>424</v>
      </c>
      <c r="D64" s="2" t="s">
        <v>4205</v>
      </c>
      <c r="E64" s="2"/>
      <c r="F64" s="2" t="s">
        <v>4206</v>
      </c>
      <c r="G64" s="2"/>
      <c r="H64" s="2" t="s">
        <v>4207</v>
      </c>
      <c r="I64" s="2" t="s">
        <v>4208</v>
      </c>
      <c r="J64" s="2"/>
      <c r="K64" s="2"/>
      <c r="L64" s="2"/>
      <c r="M64" s="2"/>
      <c r="N64" s="2"/>
    </row>
    <row r="65" spans="1:14" ht="14.25" customHeight="1" x14ac:dyDescent="0.2">
      <c r="A65" s="62" t="s">
        <v>431</v>
      </c>
      <c r="B65" s="2" t="s">
        <v>54</v>
      </c>
      <c r="C65" s="95">
        <v>-99</v>
      </c>
      <c r="D65" s="2" t="s">
        <v>858</v>
      </c>
      <c r="E65" s="2"/>
      <c r="F65" s="2" t="s">
        <v>859</v>
      </c>
      <c r="G65" s="2"/>
      <c r="H65" s="2" t="s">
        <v>860</v>
      </c>
      <c r="I65" s="2" t="s">
        <v>861</v>
      </c>
      <c r="J65" s="2"/>
      <c r="K65" s="2"/>
      <c r="L65" s="2"/>
      <c r="M65" s="2"/>
      <c r="N65" s="2"/>
    </row>
    <row r="66" spans="1:14" ht="14.25" customHeight="1" x14ac:dyDescent="0.2">
      <c r="A66" s="62" t="s">
        <v>438</v>
      </c>
      <c r="B66" s="2" t="s">
        <v>432</v>
      </c>
      <c r="C66" s="2" t="s">
        <v>493</v>
      </c>
      <c r="D66" s="2" t="s">
        <v>4247</v>
      </c>
      <c r="E66" s="2"/>
      <c r="F66" s="2" t="s">
        <v>4248</v>
      </c>
      <c r="G66" s="2"/>
      <c r="H66" s="2" t="s">
        <v>54</v>
      </c>
      <c r="I66" s="2" t="s">
        <v>54</v>
      </c>
      <c r="J66" s="2"/>
      <c r="K66" s="2"/>
      <c r="L66" s="2"/>
      <c r="M66" s="2"/>
      <c r="N66" s="2"/>
    </row>
    <row r="67" spans="1:14" ht="14.25" customHeight="1" x14ac:dyDescent="0.2">
      <c r="A67" s="62" t="s">
        <v>446</v>
      </c>
      <c r="B67" s="2" t="s">
        <v>439</v>
      </c>
      <c r="C67" s="2" t="s">
        <v>5682</v>
      </c>
      <c r="D67" s="2" t="s">
        <v>1364</v>
      </c>
      <c r="E67" s="2"/>
      <c r="F67" s="2" t="s">
        <v>54</v>
      </c>
      <c r="G67" s="2"/>
      <c r="H67" s="2" t="s">
        <v>1366</v>
      </c>
      <c r="I67" s="2" t="s">
        <v>1368</v>
      </c>
      <c r="J67" s="2"/>
      <c r="K67" s="2"/>
      <c r="L67" s="2"/>
      <c r="M67" s="2"/>
      <c r="N67" s="2"/>
    </row>
    <row r="68" spans="1:14" ht="14.25" customHeight="1" x14ac:dyDescent="0.2">
      <c r="A68" s="62" t="s">
        <v>455</v>
      </c>
      <c r="B68" s="2" t="s">
        <v>447</v>
      </c>
      <c r="C68" s="2" t="s">
        <v>448</v>
      </c>
      <c r="D68" s="2" t="s">
        <v>54</v>
      </c>
      <c r="E68" s="2"/>
      <c r="F68" s="2" t="s">
        <v>4014</v>
      </c>
      <c r="G68" s="2"/>
      <c r="H68" s="2" t="s">
        <v>5357</v>
      </c>
      <c r="I68" s="2" t="s">
        <v>4016</v>
      </c>
      <c r="J68" s="2"/>
      <c r="K68" s="2"/>
      <c r="L68" s="2"/>
      <c r="M68" s="2"/>
      <c r="N68" s="2"/>
    </row>
    <row r="69" spans="1:14" ht="14.25" customHeight="1" x14ac:dyDescent="0.2">
      <c r="A69" s="62" t="s">
        <v>463</v>
      </c>
      <c r="B69" s="2" t="s">
        <v>456</v>
      </c>
      <c r="C69" s="2" t="s">
        <v>159</v>
      </c>
      <c r="D69" s="2" t="s">
        <v>3868</v>
      </c>
      <c r="E69" s="2"/>
      <c r="F69" s="2" t="s">
        <v>3869</v>
      </c>
      <c r="G69" s="2"/>
      <c r="H69" s="2" t="s">
        <v>3870</v>
      </c>
      <c r="I69" s="2" t="s">
        <v>54</v>
      </c>
      <c r="J69" s="2"/>
      <c r="K69" s="2"/>
      <c r="L69" s="2"/>
      <c r="M69" s="2"/>
      <c r="N69" s="2"/>
    </row>
    <row r="70" spans="1:14" ht="14.25" customHeight="1" x14ac:dyDescent="0.2">
      <c r="A70" s="62" t="s">
        <v>472</v>
      </c>
      <c r="B70" s="2" t="s">
        <v>464</v>
      </c>
      <c r="C70" s="2" t="s">
        <v>465</v>
      </c>
      <c r="D70" s="2" t="s">
        <v>3235</v>
      </c>
      <c r="E70" s="2"/>
      <c r="F70" s="2" t="s">
        <v>3237</v>
      </c>
      <c r="G70" s="2"/>
      <c r="H70" s="2" t="s">
        <v>3238</v>
      </c>
      <c r="I70" s="2" t="s">
        <v>3239</v>
      </c>
      <c r="J70" s="2"/>
      <c r="K70" s="2"/>
      <c r="L70" s="2"/>
      <c r="M70" s="2"/>
      <c r="N70" s="2"/>
    </row>
    <row r="71" spans="1:14" ht="14.25" customHeight="1" x14ac:dyDescent="0.2">
      <c r="A71" s="62" t="s">
        <v>479</v>
      </c>
      <c r="B71" s="2" t="s">
        <v>5435</v>
      </c>
      <c r="C71" s="2" t="s">
        <v>474</v>
      </c>
      <c r="D71" s="2" t="s">
        <v>189</v>
      </c>
      <c r="E71" s="2"/>
      <c r="F71" s="2" t="s">
        <v>185</v>
      </c>
      <c r="G71" s="2"/>
      <c r="H71" s="2" t="s">
        <v>190</v>
      </c>
      <c r="I71" s="2" t="s">
        <v>191</v>
      </c>
      <c r="J71" s="2"/>
      <c r="K71" s="2"/>
      <c r="L71" s="2"/>
      <c r="M71" s="2"/>
      <c r="N71" s="2"/>
    </row>
    <row r="72" spans="1:14" ht="14.25" customHeight="1" x14ac:dyDescent="0.2">
      <c r="A72" s="62" t="s">
        <v>488</v>
      </c>
      <c r="B72" s="2" t="s">
        <v>480</v>
      </c>
      <c r="C72" s="2" t="s">
        <v>173</v>
      </c>
      <c r="D72" s="2" t="s">
        <v>5125</v>
      </c>
      <c r="E72" s="2"/>
      <c r="F72" s="2" t="s">
        <v>5126</v>
      </c>
      <c r="G72" s="2"/>
      <c r="H72" s="2" t="s">
        <v>5127</v>
      </c>
      <c r="I72" s="2" t="s">
        <v>5128</v>
      </c>
      <c r="J72" s="2"/>
      <c r="K72" s="2"/>
      <c r="L72" s="2"/>
      <c r="M72" s="2"/>
      <c r="N72" s="2"/>
    </row>
    <row r="73" spans="1:14" ht="14.25" customHeight="1" x14ac:dyDescent="0.2">
      <c r="A73" s="62" t="s">
        <v>498</v>
      </c>
      <c r="B73" s="2" t="s">
        <v>489</v>
      </c>
      <c r="C73" s="2" t="s">
        <v>490</v>
      </c>
      <c r="D73" s="2" t="s">
        <v>1833</v>
      </c>
      <c r="E73" s="2"/>
      <c r="F73" s="2" t="s">
        <v>1835</v>
      </c>
      <c r="G73" s="2"/>
      <c r="H73" s="2" t="s">
        <v>1836</v>
      </c>
      <c r="I73" s="2" t="s">
        <v>1837</v>
      </c>
      <c r="J73" s="2"/>
      <c r="K73" s="2"/>
      <c r="L73" s="2"/>
      <c r="M73" s="2"/>
      <c r="N73" s="2"/>
    </row>
    <row r="74" spans="1:14" ht="14.25" customHeight="1" x14ac:dyDescent="0.2">
      <c r="A74" s="62" t="s">
        <v>507</v>
      </c>
      <c r="B74" s="2" t="s">
        <v>499</v>
      </c>
      <c r="C74" s="2" t="s">
        <v>500</v>
      </c>
      <c r="D74" s="2" t="s">
        <v>5095</v>
      </c>
      <c r="E74" s="2"/>
      <c r="F74" s="2" t="s">
        <v>2784</v>
      </c>
      <c r="G74" s="2"/>
      <c r="H74" s="2" t="s">
        <v>5096</v>
      </c>
      <c r="I74" s="2" t="s">
        <v>5097</v>
      </c>
      <c r="J74" s="2"/>
      <c r="K74" s="2"/>
      <c r="L74" s="2"/>
      <c r="M74" s="2"/>
      <c r="N74" s="2"/>
    </row>
    <row r="75" spans="1:14" ht="14.25" customHeight="1" x14ac:dyDescent="0.2">
      <c r="A75" s="62" t="s">
        <v>514</v>
      </c>
      <c r="B75" s="2" t="s">
        <v>508</v>
      </c>
      <c r="C75" s="2" t="s">
        <v>509</v>
      </c>
      <c r="D75" s="2" t="s">
        <v>357</v>
      </c>
      <c r="E75" s="2"/>
      <c r="F75" s="2" t="s">
        <v>358</v>
      </c>
      <c r="G75" s="2"/>
      <c r="H75" s="2" t="s">
        <v>359</v>
      </c>
      <c r="I75" s="2" t="s">
        <v>360</v>
      </c>
      <c r="J75" s="2"/>
      <c r="K75" s="2"/>
      <c r="L75" s="2"/>
      <c r="M75" s="2"/>
      <c r="N75" s="2"/>
    </row>
    <row r="76" spans="1:14" ht="14.25" customHeight="1" x14ac:dyDescent="0.2">
      <c r="A76" s="62" t="s">
        <v>522</v>
      </c>
      <c r="B76" s="2" t="s">
        <v>515</v>
      </c>
      <c r="C76" s="2" t="s">
        <v>516</v>
      </c>
      <c r="D76" s="2" t="s">
        <v>145</v>
      </c>
      <c r="E76" s="2"/>
      <c r="F76" s="2" t="s">
        <v>54</v>
      </c>
      <c r="G76" s="2"/>
      <c r="H76" s="2" t="s">
        <v>54</v>
      </c>
      <c r="I76" s="2" t="s">
        <v>54</v>
      </c>
      <c r="J76" s="2"/>
      <c r="K76" s="2"/>
      <c r="L76" s="2"/>
      <c r="M76" s="2"/>
      <c r="N76" s="2"/>
    </row>
    <row r="77" spans="1:14" ht="14.25" customHeight="1" x14ac:dyDescent="0.2">
      <c r="A77" s="62" t="s">
        <v>529</v>
      </c>
      <c r="B77" s="2" t="s">
        <v>5437</v>
      </c>
      <c r="C77" s="2" t="s">
        <v>524</v>
      </c>
      <c r="D77" s="2" t="s">
        <v>2843</v>
      </c>
      <c r="E77" s="2"/>
      <c r="F77" s="2" t="s">
        <v>54</v>
      </c>
      <c r="G77" s="2"/>
      <c r="H77" s="2" t="s">
        <v>2845</v>
      </c>
      <c r="I77" s="2" t="s">
        <v>2847</v>
      </c>
      <c r="J77" s="2"/>
      <c r="K77" s="2"/>
      <c r="L77" s="2"/>
      <c r="M77" s="2"/>
      <c r="N77" s="2"/>
    </row>
    <row r="78" spans="1:14" ht="14.25" customHeight="1" x14ac:dyDescent="0.2">
      <c r="A78" s="62" t="s">
        <v>538</v>
      </c>
      <c r="B78" s="2" t="s">
        <v>530</v>
      </c>
      <c r="C78" s="2" t="s">
        <v>166</v>
      </c>
      <c r="D78" s="2" t="s">
        <v>54</v>
      </c>
      <c r="E78" s="2"/>
      <c r="F78" s="2" t="s">
        <v>54</v>
      </c>
      <c r="G78" s="2"/>
      <c r="H78" s="2" t="s">
        <v>54</v>
      </c>
      <c r="I78" s="2" t="s">
        <v>54</v>
      </c>
      <c r="J78" s="2"/>
      <c r="K78" s="2"/>
      <c r="L78" s="2"/>
      <c r="M78" s="2"/>
      <c r="N78" s="2"/>
    </row>
    <row r="79" spans="1:14" ht="14.25" customHeight="1" x14ac:dyDescent="0.2">
      <c r="A79" s="62" t="s">
        <v>547</v>
      </c>
      <c r="B79" s="2" t="s">
        <v>539</v>
      </c>
      <c r="C79" s="2" t="s">
        <v>540</v>
      </c>
      <c r="D79" s="2" t="s">
        <v>1030</v>
      </c>
      <c r="E79" s="2"/>
      <c r="F79" s="2" t="s">
        <v>1031</v>
      </c>
      <c r="G79" s="2"/>
      <c r="H79" s="2" t="s">
        <v>1032</v>
      </c>
      <c r="I79" s="2" t="s">
        <v>1033</v>
      </c>
      <c r="J79" s="2"/>
      <c r="K79" s="2"/>
      <c r="L79" s="2"/>
      <c r="M79" s="2"/>
      <c r="N79" s="2"/>
    </row>
    <row r="80" spans="1:14" ht="14.25" customHeight="1" x14ac:dyDescent="0.2">
      <c r="A80" s="62" t="s">
        <v>551</v>
      </c>
      <c r="B80" s="2" t="s">
        <v>548</v>
      </c>
      <c r="C80" s="2">
        <v>6</v>
      </c>
      <c r="D80" s="2" t="s">
        <v>2329</v>
      </c>
      <c r="E80" s="2"/>
      <c r="F80" s="2" t="s">
        <v>2331</v>
      </c>
      <c r="G80" s="2"/>
      <c r="H80" s="2" t="s">
        <v>2332</v>
      </c>
      <c r="I80" s="2" t="s">
        <v>2333</v>
      </c>
      <c r="J80" s="2"/>
      <c r="K80" s="2"/>
      <c r="L80" s="2"/>
      <c r="M80" s="2"/>
      <c r="N80" s="2"/>
    </row>
    <row r="81" spans="1:17" ht="14.25" customHeight="1" x14ac:dyDescent="0.2">
      <c r="A81" s="62" t="s">
        <v>552</v>
      </c>
      <c r="B81" s="2" t="s">
        <v>54</v>
      </c>
      <c r="C81" s="2">
        <v>-99</v>
      </c>
      <c r="D81" s="2" t="s">
        <v>1683</v>
      </c>
      <c r="E81" s="2"/>
      <c r="F81" s="2" t="s">
        <v>1684</v>
      </c>
      <c r="G81" s="2"/>
      <c r="H81" s="2" t="s">
        <v>1685</v>
      </c>
      <c r="I81" s="2" t="s">
        <v>1686</v>
      </c>
      <c r="J81" s="2"/>
      <c r="K81" s="2"/>
      <c r="L81" s="2"/>
      <c r="M81" s="2"/>
      <c r="N81" s="2"/>
    </row>
    <row r="82" spans="1:17" ht="14.25" customHeight="1" x14ac:dyDescent="0.2">
      <c r="A82" s="62" t="s">
        <v>560</v>
      </c>
      <c r="B82" s="2" t="s">
        <v>553</v>
      </c>
      <c r="C82" s="2" t="s">
        <v>554</v>
      </c>
      <c r="D82" s="2" t="s">
        <v>1462</v>
      </c>
      <c r="E82" s="2"/>
      <c r="F82" s="2" t="s">
        <v>1463</v>
      </c>
      <c r="G82" s="2"/>
      <c r="H82" s="2" t="s">
        <v>1465</v>
      </c>
      <c r="I82" s="2" t="s">
        <v>1466</v>
      </c>
      <c r="J82" s="2"/>
      <c r="K82" s="2"/>
      <c r="L82" s="2"/>
      <c r="M82" s="2"/>
      <c r="N82" s="2"/>
    </row>
    <row r="83" spans="1:17" ht="14.25" customHeight="1" x14ac:dyDescent="0.2">
      <c r="A83" s="62" t="s">
        <v>567</v>
      </c>
      <c r="B83" s="2" t="s">
        <v>561</v>
      </c>
      <c r="C83" s="85" t="s">
        <v>5683</v>
      </c>
      <c r="D83" s="2" t="s">
        <v>3411</v>
      </c>
      <c r="E83" s="2"/>
      <c r="F83" s="2" t="s">
        <v>3413</v>
      </c>
      <c r="G83" s="2"/>
      <c r="H83" s="2" t="s">
        <v>3414</v>
      </c>
      <c r="I83" s="2" t="s">
        <v>3415</v>
      </c>
      <c r="J83" s="2"/>
      <c r="K83" s="2"/>
      <c r="L83" s="2"/>
      <c r="M83" s="2"/>
      <c r="N83" s="2"/>
    </row>
    <row r="84" spans="1:17" ht="14.25" customHeight="1" x14ac:dyDescent="0.2">
      <c r="A84" s="62" t="s">
        <v>568</v>
      </c>
      <c r="B84" s="2"/>
      <c r="C84" s="2">
        <v>-99</v>
      </c>
      <c r="D84" s="2"/>
      <c r="E84" s="2"/>
      <c r="F84" s="2"/>
      <c r="G84" s="2"/>
      <c r="H84" s="2"/>
      <c r="I84" s="2"/>
      <c r="J84" s="2"/>
      <c r="K84" s="2"/>
      <c r="L84" s="2"/>
      <c r="M84" s="2"/>
      <c r="N84" s="2"/>
    </row>
    <row r="85" spans="1:17" ht="14.25" customHeight="1" x14ac:dyDescent="0.2">
      <c r="A85" s="62" t="s">
        <v>572</v>
      </c>
      <c r="B85" s="2" t="s">
        <v>5440</v>
      </c>
      <c r="C85" s="2">
        <v>6</v>
      </c>
      <c r="D85" s="2" t="s">
        <v>3475</v>
      </c>
      <c r="E85" s="2"/>
      <c r="F85" s="2" t="s">
        <v>3477</v>
      </c>
      <c r="G85" s="2"/>
      <c r="H85" s="2" t="s">
        <v>3479</v>
      </c>
      <c r="I85" s="2" t="s">
        <v>54</v>
      </c>
      <c r="J85" s="2"/>
      <c r="K85" s="2"/>
      <c r="L85" s="2"/>
      <c r="M85" s="2"/>
      <c r="N85" s="2"/>
      <c r="Q85" s="18" t="s">
        <v>3480</v>
      </c>
    </row>
    <row r="86" spans="1:17" ht="14.25" customHeight="1" x14ac:dyDescent="0.2">
      <c r="A86" s="62" t="s">
        <v>573</v>
      </c>
      <c r="B86" s="2"/>
      <c r="C86" s="95">
        <v>-99</v>
      </c>
      <c r="D86" s="2" t="s">
        <v>268</v>
      </c>
      <c r="E86" s="2"/>
      <c r="F86" s="2" t="s">
        <v>54</v>
      </c>
      <c r="G86" s="2"/>
      <c r="H86" s="2" t="s">
        <v>270</v>
      </c>
      <c r="I86" s="2" t="s">
        <v>54</v>
      </c>
      <c r="J86" s="2"/>
      <c r="K86" s="2"/>
      <c r="L86" s="2"/>
      <c r="M86" s="2"/>
      <c r="N86" s="2"/>
    </row>
    <row r="87" spans="1:17" ht="14.25" customHeight="1" x14ac:dyDescent="0.2">
      <c r="A87" s="62" t="s">
        <v>580</v>
      </c>
      <c r="B87" s="2" t="s">
        <v>574</v>
      </c>
      <c r="C87" s="2">
        <v>6</v>
      </c>
      <c r="D87" s="2" t="s">
        <v>4550</v>
      </c>
      <c r="E87" s="2"/>
      <c r="F87" s="2" t="s">
        <v>54</v>
      </c>
      <c r="G87" s="2"/>
      <c r="H87" s="2" t="s">
        <v>54</v>
      </c>
      <c r="I87" s="2" t="s">
        <v>54</v>
      </c>
      <c r="J87" s="2"/>
      <c r="K87" s="2"/>
      <c r="L87" s="2"/>
      <c r="M87" s="2"/>
      <c r="N87" s="2"/>
    </row>
    <row r="88" spans="1:17" ht="14.25" customHeight="1" x14ac:dyDescent="0.2">
      <c r="A88" s="62" t="s">
        <v>586</v>
      </c>
      <c r="B88" s="2" t="s">
        <v>581</v>
      </c>
      <c r="C88" s="2">
        <v>2</v>
      </c>
      <c r="D88" s="2" t="s">
        <v>4507</v>
      </c>
      <c r="E88" s="2"/>
      <c r="F88" s="2" t="s">
        <v>4508</v>
      </c>
      <c r="G88" s="2"/>
      <c r="H88" s="2" t="s">
        <v>4510</v>
      </c>
      <c r="I88" s="2" t="s">
        <v>4511</v>
      </c>
      <c r="J88" s="2"/>
      <c r="K88" s="2"/>
      <c r="L88" s="2"/>
      <c r="M88" s="2"/>
      <c r="N88" s="2"/>
    </row>
    <row r="89" spans="1:17" ht="14.25" customHeight="1" x14ac:dyDescent="0.2">
      <c r="A89" s="62" t="s">
        <v>594</v>
      </c>
      <c r="B89" s="2" t="s">
        <v>587</v>
      </c>
      <c r="C89" s="2" t="s">
        <v>588</v>
      </c>
      <c r="D89" s="2" t="s">
        <v>2893</v>
      </c>
      <c r="E89" s="2"/>
      <c r="F89" s="2" t="s">
        <v>2895</v>
      </c>
      <c r="G89" s="2"/>
      <c r="H89" s="2" t="s">
        <v>2896</v>
      </c>
      <c r="I89" s="2" t="s">
        <v>2897</v>
      </c>
      <c r="J89" s="2"/>
      <c r="K89" s="2"/>
      <c r="L89" s="2"/>
      <c r="M89" s="2"/>
      <c r="N89" s="2"/>
    </row>
    <row r="90" spans="1:17" ht="14.25" customHeight="1" x14ac:dyDescent="0.2">
      <c r="A90" s="62" t="s">
        <v>601</v>
      </c>
      <c r="B90" s="2" t="s">
        <v>595</v>
      </c>
      <c r="C90" s="2" t="s">
        <v>504</v>
      </c>
      <c r="D90" s="2" t="s">
        <v>5233</v>
      </c>
      <c r="E90" s="2"/>
      <c r="F90" s="2" t="s">
        <v>5234</v>
      </c>
      <c r="G90" s="2"/>
      <c r="H90" s="2" t="s">
        <v>5235</v>
      </c>
      <c r="I90" s="2" t="s">
        <v>5236</v>
      </c>
      <c r="J90" s="2"/>
      <c r="K90" s="2"/>
      <c r="L90" s="2"/>
      <c r="M90" s="2"/>
      <c r="N90" s="2"/>
    </row>
    <row r="91" spans="1:17" ht="14.25" customHeight="1" x14ac:dyDescent="0.2">
      <c r="A91" s="62" t="s">
        <v>606</v>
      </c>
      <c r="B91" s="2" t="s">
        <v>54</v>
      </c>
      <c r="C91" s="2">
        <v>-99</v>
      </c>
      <c r="D91" s="2" t="s">
        <v>3749</v>
      </c>
      <c r="E91" s="2"/>
      <c r="F91" s="2" t="s">
        <v>54</v>
      </c>
      <c r="G91" s="2"/>
      <c r="H91" s="2" t="s">
        <v>3751</v>
      </c>
      <c r="I91" s="2" t="s">
        <v>3752</v>
      </c>
      <c r="J91" s="2"/>
      <c r="K91" s="2"/>
      <c r="L91" s="2"/>
      <c r="M91" s="2"/>
      <c r="N91" s="2"/>
    </row>
    <row r="92" spans="1:17" ht="14.25" customHeight="1" x14ac:dyDescent="0.2">
      <c r="A92" s="62" t="s">
        <v>613</v>
      </c>
      <c r="B92" s="2" t="s">
        <v>607</v>
      </c>
      <c r="C92" s="2" t="s">
        <v>101</v>
      </c>
      <c r="D92" s="2" t="s">
        <v>1262</v>
      </c>
      <c r="E92" s="2"/>
      <c r="F92" s="2" t="s">
        <v>54</v>
      </c>
      <c r="G92" s="2"/>
      <c r="H92" s="2" t="s">
        <v>1263</v>
      </c>
      <c r="I92" s="2" t="s">
        <v>585</v>
      </c>
      <c r="J92" s="2"/>
      <c r="K92" s="2"/>
      <c r="L92" s="2"/>
      <c r="M92" s="2"/>
      <c r="N92" s="2"/>
    </row>
    <row r="93" spans="1:17" ht="14.25" customHeight="1" x14ac:dyDescent="0.2">
      <c r="A93" s="62" t="s">
        <v>620</v>
      </c>
      <c r="B93" s="2" t="s">
        <v>54</v>
      </c>
      <c r="C93" s="2">
        <v>-99</v>
      </c>
      <c r="D93" s="2" t="s">
        <v>54</v>
      </c>
      <c r="E93" s="2"/>
      <c r="F93" s="2" t="s">
        <v>54</v>
      </c>
      <c r="G93" s="2"/>
      <c r="H93" s="2" t="s">
        <v>54</v>
      </c>
      <c r="I93" s="2" t="s">
        <v>54</v>
      </c>
      <c r="J93" s="2"/>
      <c r="K93" s="2"/>
      <c r="L93" s="2"/>
      <c r="M93" s="2"/>
      <c r="N93" s="2"/>
    </row>
    <row r="94" spans="1:17" ht="14.25" customHeight="1" x14ac:dyDescent="0.2">
      <c r="A94" s="62" t="s">
        <v>625</v>
      </c>
      <c r="B94" s="2" t="s">
        <v>621</v>
      </c>
      <c r="C94" s="2">
        <v>-999</v>
      </c>
      <c r="D94" s="2" t="s">
        <v>4150</v>
      </c>
      <c r="E94" s="2"/>
      <c r="F94" s="2" t="s">
        <v>3735</v>
      </c>
      <c r="G94" s="2"/>
      <c r="H94" s="2" t="s">
        <v>4151</v>
      </c>
      <c r="I94" s="2" t="s">
        <v>4152</v>
      </c>
      <c r="J94" s="2"/>
      <c r="K94" s="2"/>
      <c r="L94" s="2"/>
      <c r="M94" s="2"/>
      <c r="N94" s="2"/>
    </row>
    <row r="95" spans="1:17" ht="14.25" customHeight="1" x14ac:dyDescent="0.2">
      <c r="A95" s="62" t="s">
        <v>634</v>
      </c>
      <c r="B95" s="2" t="s">
        <v>626</v>
      </c>
      <c r="C95" s="2" t="s">
        <v>299</v>
      </c>
      <c r="D95" s="2" t="s">
        <v>4769</v>
      </c>
      <c r="E95" s="2"/>
      <c r="F95" s="2" t="s">
        <v>4771</v>
      </c>
      <c r="G95" s="2"/>
      <c r="H95" s="2" t="s">
        <v>4772</v>
      </c>
      <c r="I95" s="2" t="s">
        <v>4773</v>
      </c>
      <c r="J95" s="2"/>
      <c r="K95" s="2"/>
      <c r="L95" s="2"/>
      <c r="M95" s="2"/>
      <c r="N95" s="2"/>
    </row>
    <row r="96" spans="1:17" ht="14.25" customHeight="1" x14ac:dyDescent="0.2">
      <c r="A96" s="62" t="s">
        <v>642</v>
      </c>
      <c r="B96" s="2" t="s">
        <v>635</v>
      </c>
      <c r="C96" s="2">
        <v>6</v>
      </c>
      <c r="D96" s="2" t="s">
        <v>3995</v>
      </c>
      <c r="E96" s="2"/>
      <c r="F96" s="2" t="s">
        <v>3996</v>
      </c>
      <c r="G96" s="2"/>
      <c r="H96" s="2" t="s">
        <v>3997</v>
      </c>
      <c r="I96" s="2" t="s">
        <v>3998</v>
      </c>
      <c r="J96" s="2"/>
      <c r="K96" s="2"/>
      <c r="L96" s="2"/>
      <c r="M96" s="2"/>
      <c r="N96" s="2"/>
    </row>
    <row r="97" spans="1:18" ht="14.25" customHeight="1" x14ac:dyDescent="0.2">
      <c r="A97" s="62" t="s">
        <v>643</v>
      </c>
      <c r="B97" s="2" t="s">
        <v>54</v>
      </c>
      <c r="C97" s="2">
        <v>-99</v>
      </c>
      <c r="D97" s="2" t="s">
        <v>3716</v>
      </c>
      <c r="E97" s="2"/>
      <c r="F97" s="2" t="s">
        <v>3717</v>
      </c>
      <c r="G97" s="2"/>
      <c r="H97" s="2" t="s">
        <v>54</v>
      </c>
      <c r="I97" s="2" t="s">
        <v>3718</v>
      </c>
      <c r="J97" s="2"/>
      <c r="K97" s="2"/>
      <c r="L97" s="2"/>
      <c r="M97" s="2"/>
      <c r="N97" s="2"/>
    </row>
    <row r="98" spans="1:18" ht="14.25" customHeight="1" x14ac:dyDescent="0.2">
      <c r="A98" s="62" t="s">
        <v>651</v>
      </c>
      <c r="B98" s="2" t="s">
        <v>644</v>
      </c>
      <c r="C98" s="2">
        <v>-999</v>
      </c>
      <c r="D98" s="2" t="s">
        <v>4241</v>
      </c>
      <c r="E98" s="2"/>
      <c r="F98" s="2" t="s">
        <v>4242</v>
      </c>
      <c r="G98" s="2"/>
      <c r="H98" s="2" t="s">
        <v>4243</v>
      </c>
      <c r="I98" s="2" t="s">
        <v>4244</v>
      </c>
      <c r="J98" s="2"/>
      <c r="K98" s="2"/>
      <c r="L98" s="2"/>
      <c r="M98" s="2"/>
      <c r="N98" s="2"/>
    </row>
    <row r="99" spans="1:18" ht="14.25" customHeight="1" x14ac:dyDescent="0.2">
      <c r="A99" s="62" t="s">
        <v>658</v>
      </c>
      <c r="B99" s="2" t="s">
        <v>5444</v>
      </c>
      <c r="C99" s="2">
        <v>6</v>
      </c>
      <c r="D99" s="2" t="s">
        <v>4277</v>
      </c>
      <c r="E99" s="2"/>
      <c r="F99" s="2" t="s">
        <v>4278</v>
      </c>
      <c r="G99" s="2"/>
      <c r="H99" s="2" t="s">
        <v>4279</v>
      </c>
      <c r="I99" s="2" t="s">
        <v>4280</v>
      </c>
      <c r="J99" s="2"/>
      <c r="K99" s="2"/>
      <c r="L99" s="2"/>
      <c r="M99" s="2"/>
      <c r="N99" s="2"/>
    </row>
    <row r="100" spans="1:18" ht="14.25" customHeight="1" x14ac:dyDescent="0.2">
      <c r="A100" s="62" t="s">
        <v>666</v>
      </c>
      <c r="B100" s="2" t="s">
        <v>659</v>
      </c>
      <c r="C100" s="2" t="s">
        <v>660</v>
      </c>
      <c r="D100" s="2" t="s">
        <v>114</v>
      </c>
      <c r="E100" s="2"/>
      <c r="F100" s="2" t="s">
        <v>116</v>
      </c>
      <c r="G100" s="2"/>
      <c r="H100" s="2" t="s">
        <v>118</v>
      </c>
      <c r="I100" s="2" t="s">
        <v>120</v>
      </c>
      <c r="J100" s="2"/>
      <c r="K100" s="2"/>
      <c r="L100" s="2"/>
      <c r="M100" s="2"/>
      <c r="N100" s="2"/>
    </row>
    <row r="101" spans="1:18" ht="14.25" customHeight="1" x14ac:dyDescent="0.2">
      <c r="A101" s="62" t="s">
        <v>671</v>
      </c>
      <c r="B101" s="2" t="s">
        <v>54</v>
      </c>
      <c r="C101" s="2">
        <v>-99</v>
      </c>
      <c r="D101" s="2" t="s">
        <v>1976</v>
      </c>
      <c r="E101" s="2"/>
      <c r="F101" s="2" t="s">
        <v>1978</v>
      </c>
      <c r="G101" s="2"/>
      <c r="H101" s="2" t="s">
        <v>1979</v>
      </c>
      <c r="I101" s="2" t="s">
        <v>1980</v>
      </c>
      <c r="J101" s="2"/>
      <c r="K101" s="2"/>
      <c r="L101" s="2"/>
      <c r="M101" s="2"/>
      <c r="N101" s="2"/>
    </row>
    <row r="102" spans="1:18" ht="14.25" customHeight="1" x14ac:dyDescent="0.2">
      <c r="A102" s="62" t="s">
        <v>677</v>
      </c>
      <c r="B102" s="2" t="s">
        <v>5447</v>
      </c>
      <c r="C102" s="2">
        <v>10</v>
      </c>
      <c r="D102" s="2" t="s">
        <v>1810</v>
      </c>
      <c r="E102" s="2"/>
      <c r="F102" s="2" t="s">
        <v>1811</v>
      </c>
      <c r="G102" s="2"/>
      <c r="H102" s="2" t="s">
        <v>1812</v>
      </c>
      <c r="I102" s="2" t="s">
        <v>54</v>
      </c>
      <c r="J102" s="2"/>
      <c r="K102" s="2"/>
      <c r="L102" s="2"/>
      <c r="M102" s="2"/>
      <c r="N102" s="2"/>
      <c r="O102" s="43" t="s">
        <v>1813</v>
      </c>
      <c r="P102" s="18" t="s">
        <v>1814</v>
      </c>
      <c r="Q102" s="44" t="s">
        <v>1815</v>
      </c>
      <c r="R102" s="18" t="s">
        <v>1816</v>
      </c>
    </row>
    <row r="103" spans="1:18" ht="14.25" customHeight="1" x14ac:dyDescent="0.2">
      <c r="A103" s="62" t="s">
        <v>684</v>
      </c>
      <c r="B103" s="2" t="s">
        <v>678</v>
      </c>
      <c r="C103" s="2" t="s">
        <v>679</v>
      </c>
      <c r="D103" s="2" t="s">
        <v>54</v>
      </c>
      <c r="E103" s="2"/>
      <c r="F103" s="2" t="s">
        <v>54</v>
      </c>
      <c r="G103" s="2"/>
      <c r="H103" s="2" t="s">
        <v>54</v>
      </c>
      <c r="I103" s="2" t="s">
        <v>54</v>
      </c>
      <c r="J103" s="2"/>
      <c r="K103" s="2"/>
      <c r="L103" s="2"/>
      <c r="M103" s="2"/>
      <c r="N103" s="2"/>
    </row>
    <row r="104" spans="1:18" ht="14.25" customHeight="1" x14ac:dyDescent="0.2">
      <c r="A104" s="62" t="s">
        <v>689</v>
      </c>
      <c r="B104" s="2" t="s">
        <v>123</v>
      </c>
      <c r="C104" s="2">
        <v>-999</v>
      </c>
      <c r="D104" s="2" t="s">
        <v>54</v>
      </c>
      <c r="E104" s="2"/>
      <c r="F104" s="2" t="s">
        <v>54</v>
      </c>
      <c r="G104" s="2"/>
      <c r="H104" s="2" t="s">
        <v>54</v>
      </c>
      <c r="I104" s="2" t="s">
        <v>54</v>
      </c>
      <c r="J104" s="2"/>
      <c r="K104" s="2"/>
      <c r="L104" s="2"/>
      <c r="M104" s="2"/>
      <c r="N104" s="2"/>
    </row>
    <row r="105" spans="1:18" ht="14.25" customHeight="1" x14ac:dyDescent="0.2">
      <c r="A105" s="62" t="s">
        <v>695</v>
      </c>
      <c r="B105" s="2" t="s">
        <v>690</v>
      </c>
      <c r="C105" s="2">
        <v>-999</v>
      </c>
      <c r="D105" s="2" t="s">
        <v>4688</v>
      </c>
      <c r="E105" s="2"/>
      <c r="F105" s="2" t="s">
        <v>4690</v>
      </c>
      <c r="G105" s="2"/>
      <c r="H105" s="2" t="s">
        <v>4692</v>
      </c>
      <c r="I105" s="2" t="s">
        <v>4693</v>
      </c>
      <c r="J105" s="2"/>
      <c r="K105" s="2"/>
      <c r="L105" s="2"/>
      <c r="M105" s="2"/>
      <c r="N105" s="2"/>
    </row>
    <row r="106" spans="1:18" ht="14.25" customHeight="1" x14ac:dyDescent="0.2">
      <c r="A106" s="62" t="s">
        <v>696</v>
      </c>
      <c r="B106" s="85" t="s">
        <v>54</v>
      </c>
      <c r="C106" s="85">
        <v>-99</v>
      </c>
      <c r="D106" s="85" t="s">
        <v>54</v>
      </c>
      <c r="E106" s="85"/>
      <c r="F106" s="85" t="s">
        <v>54</v>
      </c>
      <c r="G106" s="85"/>
      <c r="H106" s="85" t="s">
        <v>54</v>
      </c>
      <c r="I106" s="85" t="s">
        <v>54</v>
      </c>
      <c r="J106" s="2"/>
      <c r="K106" s="2"/>
      <c r="L106" s="2"/>
      <c r="M106" s="2"/>
      <c r="N106" s="2"/>
    </row>
    <row r="107" spans="1:18" ht="14.25" customHeight="1" x14ac:dyDescent="0.2">
      <c r="A107" s="62" t="s">
        <v>698</v>
      </c>
      <c r="B107" s="2" t="s">
        <v>697</v>
      </c>
      <c r="C107" s="2">
        <v>-999</v>
      </c>
      <c r="D107" s="2" t="s">
        <v>2364</v>
      </c>
      <c r="E107" s="2"/>
      <c r="F107" s="2" t="s">
        <v>2365</v>
      </c>
      <c r="G107" s="2"/>
      <c r="H107" s="2" t="s">
        <v>2366</v>
      </c>
      <c r="I107" s="2" t="s">
        <v>2367</v>
      </c>
      <c r="J107" s="2"/>
      <c r="K107" s="2"/>
      <c r="L107" s="2"/>
      <c r="M107" s="2"/>
      <c r="N107" s="2"/>
    </row>
    <row r="108" spans="1:18" ht="14.25" customHeight="1" x14ac:dyDescent="0.2">
      <c r="A108" s="62" t="s">
        <v>708</v>
      </c>
      <c r="B108" s="2" t="s">
        <v>699</v>
      </c>
      <c r="C108" s="2" t="s">
        <v>700</v>
      </c>
      <c r="D108" s="2" t="s">
        <v>989</v>
      </c>
      <c r="E108" s="2"/>
      <c r="F108" s="2" t="s">
        <v>990</v>
      </c>
      <c r="G108" s="2"/>
      <c r="H108" s="2" t="s">
        <v>991</v>
      </c>
      <c r="I108" s="2" t="s">
        <v>992</v>
      </c>
      <c r="J108" s="2"/>
      <c r="K108" s="2"/>
      <c r="L108" s="2"/>
      <c r="M108" s="2"/>
      <c r="N108" s="2"/>
    </row>
    <row r="109" spans="1:18" ht="14.25" customHeight="1" x14ac:dyDescent="0.2">
      <c r="A109" s="62" t="s">
        <v>712</v>
      </c>
      <c r="B109" s="2" t="s">
        <v>709</v>
      </c>
      <c r="C109" s="2" t="s">
        <v>241</v>
      </c>
      <c r="D109" s="2" t="s">
        <v>1700</v>
      </c>
      <c r="E109" s="2"/>
      <c r="F109" s="2" t="s">
        <v>1702</v>
      </c>
      <c r="G109" s="2"/>
      <c r="H109" s="2" t="s">
        <v>1703</v>
      </c>
      <c r="I109" s="2" t="s">
        <v>1704</v>
      </c>
      <c r="J109" s="2"/>
      <c r="K109" s="2"/>
      <c r="L109" s="2"/>
      <c r="M109" s="2"/>
      <c r="N109" s="2"/>
    </row>
    <row r="110" spans="1:18" ht="14.25" customHeight="1" x14ac:dyDescent="0.2">
      <c r="A110" s="62" t="s">
        <v>713</v>
      </c>
      <c r="B110" s="2"/>
      <c r="C110" s="2">
        <v>-99</v>
      </c>
      <c r="D110" s="2" t="s">
        <v>563</v>
      </c>
      <c r="E110" s="2"/>
      <c r="F110" s="2" t="s">
        <v>564</v>
      </c>
      <c r="G110" s="2"/>
      <c r="H110" s="2" t="s">
        <v>565</v>
      </c>
      <c r="I110" s="2" t="s">
        <v>566</v>
      </c>
      <c r="J110" s="2"/>
      <c r="K110" s="2"/>
      <c r="L110" s="2"/>
      <c r="M110" s="2"/>
      <c r="N110" s="2"/>
    </row>
    <row r="111" spans="1:18" ht="14.25" customHeight="1" x14ac:dyDescent="0.2">
      <c r="A111" s="62" t="s">
        <v>720</v>
      </c>
      <c r="B111" s="2" t="s">
        <v>714</v>
      </c>
      <c r="C111" s="2" t="s">
        <v>5684</v>
      </c>
      <c r="D111" s="2" t="s">
        <v>87</v>
      </c>
      <c r="E111" s="2"/>
      <c r="F111" s="2" t="s">
        <v>88</v>
      </c>
      <c r="G111" s="2"/>
      <c r="H111" s="2" t="s">
        <v>89</v>
      </c>
      <c r="I111" s="2" t="s">
        <v>90</v>
      </c>
      <c r="J111" s="2"/>
      <c r="K111" s="2"/>
      <c r="L111" s="2"/>
      <c r="M111" s="2"/>
      <c r="N111" s="2"/>
    </row>
    <row r="112" spans="1:18" ht="14.25" customHeight="1" x14ac:dyDescent="0.2">
      <c r="A112" s="62" t="s">
        <v>725</v>
      </c>
      <c r="B112" s="2" t="s">
        <v>54</v>
      </c>
      <c r="C112" s="2">
        <v>-99</v>
      </c>
      <c r="D112" s="2" t="s">
        <v>2975</v>
      </c>
      <c r="E112" s="2"/>
      <c r="F112" s="2" t="s">
        <v>2976</v>
      </c>
      <c r="G112" s="2"/>
      <c r="H112" s="2" t="s">
        <v>2977</v>
      </c>
      <c r="I112" s="2" t="s">
        <v>2978</v>
      </c>
      <c r="J112" s="2"/>
      <c r="K112" s="2"/>
      <c r="L112" s="2"/>
      <c r="M112" s="2"/>
      <c r="N112" s="2"/>
    </row>
    <row r="113" spans="1:18" ht="14.25" customHeight="1" x14ac:dyDescent="0.2">
      <c r="A113" s="62" t="s">
        <v>734</v>
      </c>
      <c r="B113" s="2" t="s">
        <v>726</v>
      </c>
      <c r="C113" s="2" t="s">
        <v>727</v>
      </c>
      <c r="D113" s="2" t="s">
        <v>2030</v>
      </c>
      <c r="E113" s="2"/>
      <c r="F113" s="2" t="s">
        <v>2032</v>
      </c>
      <c r="G113" s="2"/>
      <c r="H113" s="2" t="s">
        <v>2033</v>
      </c>
      <c r="I113" s="2" t="s">
        <v>2034</v>
      </c>
      <c r="J113" s="2"/>
      <c r="K113" s="2"/>
      <c r="L113" s="2"/>
      <c r="M113" s="2"/>
      <c r="N113" s="2"/>
    </row>
    <row r="114" spans="1:18" ht="14.25" customHeight="1" x14ac:dyDescent="0.2">
      <c r="A114" s="62" t="s">
        <v>735</v>
      </c>
      <c r="B114" s="2" t="s">
        <v>54</v>
      </c>
      <c r="C114" s="2">
        <v>-99</v>
      </c>
      <c r="D114" s="2" t="s">
        <v>621</v>
      </c>
      <c r="E114" s="2"/>
      <c r="F114" s="2" t="s">
        <v>242</v>
      </c>
      <c r="G114" s="2"/>
      <c r="H114" s="2" t="s">
        <v>3845</v>
      </c>
      <c r="I114" s="2" t="s">
        <v>71</v>
      </c>
      <c r="J114" s="2"/>
      <c r="K114" s="2"/>
      <c r="L114" s="2"/>
      <c r="M114" s="2"/>
      <c r="N114" s="2"/>
    </row>
    <row r="115" spans="1:18" ht="14.25" customHeight="1" x14ac:dyDescent="0.2">
      <c r="A115" s="62" t="s">
        <v>742</v>
      </c>
      <c r="B115" s="2" t="s">
        <v>736</v>
      </c>
      <c r="C115" s="2" t="s">
        <v>737</v>
      </c>
      <c r="D115" s="2" t="s">
        <v>54</v>
      </c>
      <c r="E115" s="2"/>
      <c r="F115" s="2" t="s">
        <v>54</v>
      </c>
      <c r="G115" s="2"/>
      <c r="H115" s="2" t="s">
        <v>54</v>
      </c>
      <c r="I115" s="2" t="s">
        <v>54</v>
      </c>
      <c r="J115" s="2"/>
      <c r="K115" s="2"/>
      <c r="L115" s="2"/>
      <c r="M115" s="2"/>
      <c r="N115" s="2"/>
    </row>
    <row r="116" spans="1:18" ht="14.25" customHeight="1" x14ac:dyDescent="0.2">
      <c r="A116" s="62" t="s">
        <v>752</v>
      </c>
      <c r="B116" s="2" t="s">
        <v>743</v>
      </c>
      <c r="C116" s="2" t="s">
        <v>744</v>
      </c>
      <c r="D116" s="2" t="s">
        <v>2321</v>
      </c>
      <c r="E116" s="2"/>
      <c r="F116" s="2" t="s">
        <v>2322</v>
      </c>
      <c r="G116" s="2"/>
      <c r="H116" s="2" t="s">
        <v>2323</v>
      </c>
      <c r="I116" s="2" t="s">
        <v>2324</v>
      </c>
      <c r="J116" s="2"/>
      <c r="K116" s="2"/>
      <c r="L116" s="2"/>
      <c r="M116" s="2"/>
      <c r="N116" s="2"/>
    </row>
    <row r="117" spans="1:18" ht="14.25" customHeight="1" x14ac:dyDescent="0.2">
      <c r="A117" s="62" t="s">
        <v>753</v>
      </c>
      <c r="B117" s="2" t="s">
        <v>54</v>
      </c>
      <c r="C117" s="2">
        <v>-99</v>
      </c>
      <c r="D117" s="2" t="s">
        <v>54</v>
      </c>
      <c r="E117" s="2"/>
      <c r="F117" s="2" t="s">
        <v>54</v>
      </c>
      <c r="G117" s="2"/>
      <c r="H117" s="2" t="s">
        <v>54</v>
      </c>
      <c r="I117" s="2" t="s">
        <v>54</v>
      </c>
      <c r="J117" s="2"/>
      <c r="K117" s="2"/>
      <c r="L117" s="2"/>
      <c r="M117" s="2"/>
      <c r="N117" s="2"/>
    </row>
    <row r="118" spans="1:18" ht="14.25" customHeight="1" x14ac:dyDescent="0.2">
      <c r="A118" s="62" t="s">
        <v>761</v>
      </c>
      <c r="B118" s="2" t="s">
        <v>754</v>
      </c>
      <c r="C118" s="2" t="s">
        <v>755</v>
      </c>
      <c r="D118" s="2" t="s">
        <v>2715</v>
      </c>
      <c r="E118" s="2"/>
      <c r="F118" s="2" t="s">
        <v>185</v>
      </c>
      <c r="G118" s="2"/>
      <c r="H118" s="2" t="s">
        <v>2716</v>
      </c>
      <c r="I118" s="2" t="s">
        <v>546</v>
      </c>
      <c r="J118" s="2"/>
      <c r="K118" s="2"/>
      <c r="L118" s="2"/>
      <c r="M118" s="2"/>
      <c r="N118" s="2"/>
    </row>
    <row r="119" spans="1:18" ht="14.25" customHeight="1" x14ac:dyDescent="0.2">
      <c r="A119" s="62" t="s">
        <v>762</v>
      </c>
      <c r="B119" s="2" t="s">
        <v>284</v>
      </c>
      <c r="C119" s="2">
        <v>-999</v>
      </c>
      <c r="D119" s="2" t="s">
        <v>4093</v>
      </c>
      <c r="E119" s="2"/>
      <c r="F119" s="2" t="s">
        <v>4095</v>
      </c>
      <c r="G119" s="2"/>
      <c r="H119" s="2" t="s">
        <v>4097</v>
      </c>
      <c r="I119" s="2" t="s">
        <v>4098</v>
      </c>
      <c r="J119" s="2"/>
      <c r="K119" s="2"/>
      <c r="L119" s="2"/>
      <c r="M119" s="2"/>
      <c r="N119" s="2"/>
    </row>
    <row r="120" spans="1:18" ht="14.25" customHeight="1" x14ac:dyDescent="0.2">
      <c r="A120" s="62" t="s">
        <v>768</v>
      </c>
      <c r="B120" s="2" t="s">
        <v>763</v>
      </c>
      <c r="C120" s="2" t="s">
        <v>299</v>
      </c>
      <c r="D120" s="2" t="s">
        <v>4459</v>
      </c>
      <c r="E120" s="2"/>
      <c r="F120" s="2" t="s">
        <v>898</v>
      </c>
      <c r="G120" s="2"/>
      <c r="H120" s="2" t="s">
        <v>4461</v>
      </c>
      <c r="I120" s="2" t="s">
        <v>4462</v>
      </c>
      <c r="J120" s="2"/>
      <c r="K120" s="2"/>
      <c r="L120" s="2"/>
      <c r="M120" s="2"/>
      <c r="N120" s="2"/>
    </row>
    <row r="121" spans="1:18" ht="14.25" customHeight="1" x14ac:dyDescent="0.2">
      <c r="A121" s="62" t="s">
        <v>776</v>
      </c>
      <c r="B121" s="2" t="s">
        <v>5450</v>
      </c>
      <c r="C121" s="2" t="s">
        <v>770</v>
      </c>
      <c r="D121" s="2" t="s">
        <v>4573</v>
      </c>
      <c r="E121" s="2"/>
      <c r="F121" s="2" t="s">
        <v>4574</v>
      </c>
      <c r="G121" s="2"/>
      <c r="H121" s="2" t="s">
        <v>52</v>
      </c>
      <c r="I121" s="2" t="s">
        <v>52</v>
      </c>
      <c r="J121" s="2"/>
      <c r="K121" s="2"/>
      <c r="L121" s="2"/>
      <c r="M121" s="2"/>
      <c r="N121" s="2"/>
      <c r="O121" s="53" t="s">
        <v>4575</v>
      </c>
      <c r="P121" s="18" t="s">
        <v>4576</v>
      </c>
      <c r="Q121" s="43" t="s">
        <v>4577</v>
      </c>
      <c r="R121" s="18" t="s">
        <v>4578</v>
      </c>
    </row>
    <row r="122" spans="1:18" ht="14.25" customHeight="1" x14ac:dyDescent="0.2">
      <c r="A122" s="62" t="s">
        <v>780</v>
      </c>
      <c r="B122" s="2" t="s">
        <v>54</v>
      </c>
      <c r="C122" s="2">
        <v>-99</v>
      </c>
      <c r="D122" s="2" t="s">
        <v>896</v>
      </c>
      <c r="E122" s="2"/>
      <c r="F122" s="2" t="s">
        <v>898</v>
      </c>
      <c r="G122" s="2"/>
      <c r="H122" s="2" t="s">
        <v>899</v>
      </c>
      <c r="I122" s="2" t="s">
        <v>901</v>
      </c>
      <c r="J122" s="2"/>
      <c r="K122" s="2"/>
      <c r="L122" s="2"/>
      <c r="M122" s="2"/>
      <c r="N122" s="2"/>
    </row>
    <row r="123" spans="1:18" ht="14.25" customHeight="1" x14ac:dyDescent="0.2">
      <c r="A123" s="62" t="s">
        <v>788</v>
      </c>
      <c r="B123" s="2" t="s">
        <v>781</v>
      </c>
      <c r="C123" s="2" t="s">
        <v>782</v>
      </c>
      <c r="D123" s="2" t="s">
        <v>1178</v>
      </c>
      <c r="E123" s="2"/>
      <c r="F123" s="2" t="s">
        <v>1179</v>
      </c>
      <c r="G123" s="2"/>
      <c r="H123" s="2" t="s">
        <v>54</v>
      </c>
      <c r="I123" s="2" t="s">
        <v>1180</v>
      </c>
      <c r="J123" s="2"/>
      <c r="K123" s="2"/>
      <c r="L123" s="2"/>
      <c r="M123" s="2"/>
      <c r="N123" s="2"/>
    </row>
    <row r="124" spans="1:18" ht="14.25" customHeight="1" x14ac:dyDescent="0.2">
      <c r="A124" s="62" t="s">
        <v>793</v>
      </c>
      <c r="B124" s="2" t="s">
        <v>789</v>
      </c>
      <c r="C124" s="2">
        <v>-999</v>
      </c>
      <c r="D124" s="2" t="s">
        <v>449</v>
      </c>
      <c r="E124" s="2"/>
      <c r="F124" s="2" t="s">
        <v>451</v>
      </c>
      <c r="G124" s="2"/>
      <c r="H124" s="2" t="s">
        <v>453</v>
      </c>
      <c r="I124" s="2" t="s">
        <v>454</v>
      </c>
      <c r="J124" s="2"/>
      <c r="K124" s="2"/>
      <c r="L124" s="2"/>
      <c r="M124" s="2"/>
      <c r="N124" s="2"/>
    </row>
    <row r="125" spans="1:18" ht="14.25" customHeight="1" x14ac:dyDescent="0.2">
      <c r="A125" s="62" t="s">
        <v>800</v>
      </c>
      <c r="B125" s="2" t="s">
        <v>242</v>
      </c>
      <c r="C125" s="2">
        <v>-999</v>
      </c>
      <c r="D125" s="2" t="s">
        <v>3200</v>
      </c>
      <c r="E125" s="2"/>
      <c r="F125" s="2" t="s">
        <v>3201</v>
      </c>
      <c r="G125" s="2"/>
      <c r="H125" s="2" t="s">
        <v>3202</v>
      </c>
      <c r="I125" s="2" t="s">
        <v>3203</v>
      </c>
      <c r="J125" s="2"/>
      <c r="K125" s="2"/>
      <c r="L125" s="2"/>
      <c r="M125" s="2"/>
      <c r="N125" s="2"/>
    </row>
    <row r="126" spans="1:18" ht="14.25" customHeight="1" x14ac:dyDescent="0.2">
      <c r="A126" s="62" t="s">
        <v>805</v>
      </c>
      <c r="B126" s="2" t="s">
        <v>801</v>
      </c>
      <c r="C126" s="2" t="s">
        <v>802</v>
      </c>
      <c r="D126" s="2" t="s">
        <v>4959</v>
      </c>
      <c r="E126" s="2"/>
      <c r="F126" s="2" t="s">
        <v>4960</v>
      </c>
      <c r="G126" s="2"/>
      <c r="H126" s="2" t="s">
        <v>4961</v>
      </c>
      <c r="I126" s="2" t="s">
        <v>4152</v>
      </c>
      <c r="J126" s="2"/>
      <c r="K126" s="2"/>
      <c r="L126" s="2"/>
      <c r="M126" s="2"/>
      <c r="N126" s="2"/>
    </row>
    <row r="127" spans="1:18" ht="14.25" customHeight="1" x14ac:dyDescent="0.2">
      <c r="A127" s="62" t="s">
        <v>813</v>
      </c>
      <c r="B127" s="2" t="s">
        <v>806</v>
      </c>
      <c r="C127" s="2" t="s">
        <v>363</v>
      </c>
      <c r="D127" s="2" t="s">
        <v>807</v>
      </c>
      <c r="E127" s="2"/>
      <c r="F127" s="2" t="s">
        <v>809</v>
      </c>
      <c r="G127" s="2"/>
      <c r="H127" s="2" t="s">
        <v>811</v>
      </c>
      <c r="I127" s="2" t="s">
        <v>812</v>
      </c>
      <c r="J127" s="2"/>
      <c r="K127" s="2"/>
      <c r="L127" s="2"/>
      <c r="M127" s="2"/>
      <c r="N127" s="2"/>
    </row>
    <row r="128" spans="1:18" ht="14.25" customHeight="1" x14ac:dyDescent="0.2">
      <c r="A128" s="62" t="s">
        <v>822</v>
      </c>
      <c r="B128" s="2" t="s">
        <v>814</v>
      </c>
      <c r="C128" s="2" t="s">
        <v>815</v>
      </c>
      <c r="D128" s="2" t="s">
        <v>3734</v>
      </c>
      <c r="E128" s="2"/>
      <c r="F128" s="2" t="s">
        <v>3735</v>
      </c>
      <c r="G128" s="2"/>
      <c r="H128" s="2" t="s">
        <v>3736</v>
      </c>
      <c r="I128" s="2" t="s">
        <v>3737</v>
      </c>
      <c r="J128" s="2"/>
      <c r="K128" s="2"/>
      <c r="L128" s="2"/>
      <c r="M128" s="2"/>
      <c r="N128" s="2"/>
    </row>
    <row r="129" spans="1:18" ht="14.25" customHeight="1" x14ac:dyDescent="0.2">
      <c r="A129" s="62" t="s">
        <v>831</v>
      </c>
      <c r="B129" s="2" t="s">
        <v>823</v>
      </c>
      <c r="C129" s="2" t="s">
        <v>824</v>
      </c>
      <c r="D129" s="2" t="s">
        <v>4048</v>
      </c>
      <c r="E129" s="2"/>
      <c r="F129" s="2" t="s">
        <v>4049</v>
      </c>
      <c r="G129" s="2"/>
      <c r="H129" s="2" t="s">
        <v>4050</v>
      </c>
      <c r="I129" s="2" t="s">
        <v>4051</v>
      </c>
      <c r="J129" s="2"/>
      <c r="K129" s="2"/>
      <c r="L129" s="2"/>
      <c r="M129" s="2"/>
      <c r="N129" s="2"/>
    </row>
    <row r="130" spans="1:18" ht="14.25" customHeight="1" x14ac:dyDescent="0.2">
      <c r="A130" s="62" t="s">
        <v>840</v>
      </c>
      <c r="B130" s="2" t="s">
        <v>832</v>
      </c>
      <c r="C130" s="2" t="s">
        <v>833</v>
      </c>
      <c r="D130" s="2" t="s">
        <v>1932</v>
      </c>
      <c r="E130" s="2"/>
      <c r="F130" s="2" t="s">
        <v>1934</v>
      </c>
      <c r="G130" s="2"/>
      <c r="H130" s="2" t="s">
        <v>1935</v>
      </c>
      <c r="I130" s="2" t="s">
        <v>1936</v>
      </c>
      <c r="J130" s="2"/>
      <c r="K130" s="2"/>
      <c r="L130" s="2"/>
      <c r="M130" s="2"/>
      <c r="N130" s="2"/>
    </row>
    <row r="131" spans="1:18" ht="14.25" customHeight="1" x14ac:dyDescent="0.2">
      <c r="A131" s="62" t="s">
        <v>847</v>
      </c>
      <c r="B131" s="2" t="s">
        <v>5454</v>
      </c>
      <c r="C131" s="2" t="s">
        <v>249</v>
      </c>
      <c r="D131" s="2" t="s">
        <v>240</v>
      </c>
      <c r="E131" s="2"/>
      <c r="F131" s="2" t="s">
        <v>242</v>
      </c>
      <c r="G131" s="2"/>
      <c r="H131" s="2" t="s">
        <v>243</v>
      </c>
      <c r="I131" s="2" t="s">
        <v>244</v>
      </c>
      <c r="J131" s="2"/>
      <c r="K131" s="2"/>
      <c r="L131" s="2"/>
      <c r="M131" s="2"/>
      <c r="N131" s="2"/>
      <c r="Q131" s="18" t="s">
        <v>245</v>
      </c>
      <c r="R131" s="18" t="s">
        <v>246</v>
      </c>
    </row>
    <row r="132" spans="1:18" ht="14.25" customHeight="1" x14ac:dyDescent="0.2">
      <c r="A132" s="62" t="s">
        <v>853</v>
      </c>
      <c r="B132" s="2" t="s">
        <v>848</v>
      </c>
      <c r="C132" s="2" t="s">
        <v>849</v>
      </c>
      <c r="D132" s="2" t="s">
        <v>54</v>
      </c>
      <c r="E132" s="2"/>
      <c r="F132" s="2" t="s">
        <v>54</v>
      </c>
      <c r="G132" s="2"/>
      <c r="H132" s="2" t="s">
        <v>54</v>
      </c>
      <c r="I132" s="2" t="s">
        <v>54</v>
      </c>
      <c r="J132" s="2"/>
      <c r="K132" s="2"/>
      <c r="L132" s="2"/>
      <c r="M132" s="2"/>
      <c r="N132" s="2"/>
    </row>
    <row r="133" spans="1:18" ht="14.25" customHeight="1" x14ac:dyDescent="0.2">
      <c r="A133" s="62" t="s">
        <v>856</v>
      </c>
      <c r="B133" s="2" t="s">
        <v>54</v>
      </c>
      <c r="C133" s="2">
        <v>-99</v>
      </c>
      <c r="D133" s="2" t="s">
        <v>622</v>
      </c>
      <c r="E133" s="2"/>
      <c r="F133" s="2" t="s">
        <v>623</v>
      </c>
      <c r="G133" s="2"/>
      <c r="H133" s="2" t="s">
        <v>244</v>
      </c>
      <c r="I133" s="2" t="s">
        <v>624</v>
      </c>
      <c r="J133" s="2"/>
      <c r="K133" s="2"/>
      <c r="L133" s="2"/>
      <c r="M133" s="2"/>
      <c r="N133" s="2"/>
    </row>
    <row r="134" spans="1:18" ht="14.25" customHeight="1" x14ac:dyDescent="0.2">
      <c r="A134" s="62" t="s">
        <v>862</v>
      </c>
      <c r="B134" s="2" t="s">
        <v>857</v>
      </c>
      <c r="C134" s="2">
        <v>13</v>
      </c>
      <c r="D134" s="2" t="s">
        <v>4390</v>
      </c>
      <c r="E134" s="2"/>
      <c r="F134" s="2" t="s">
        <v>4391</v>
      </c>
      <c r="G134" s="2"/>
      <c r="H134" s="2" t="s">
        <v>54</v>
      </c>
      <c r="I134" s="2" t="s">
        <v>4392</v>
      </c>
      <c r="J134" s="2"/>
      <c r="K134" s="2"/>
      <c r="L134" s="2"/>
      <c r="M134" s="2"/>
      <c r="N134" s="2"/>
    </row>
    <row r="135" spans="1:18" ht="14.25" customHeight="1" x14ac:dyDescent="0.2">
      <c r="A135" s="62" t="s">
        <v>868</v>
      </c>
      <c r="B135" s="2" t="s">
        <v>863</v>
      </c>
      <c r="C135" s="2">
        <v>3</v>
      </c>
      <c r="D135" s="2" t="s">
        <v>582</v>
      </c>
      <c r="E135" s="2"/>
      <c r="F135" s="2" t="s">
        <v>583</v>
      </c>
      <c r="G135" s="2"/>
      <c r="H135" s="2" t="s">
        <v>584</v>
      </c>
      <c r="I135" s="2" t="s">
        <v>585</v>
      </c>
      <c r="J135" s="2"/>
      <c r="K135" s="2"/>
      <c r="L135" s="2"/>
      <c r="M135" s="2"/>
      <c r="N135" s="2"/>
    </row>
    <row r="136" spans="1:18" ht="14.25" customHeight="1" x14ac:dyDescent="0.2">
      <c r="A136" s="62" t="s">
        <v>874</v>
      </c>
      <c r="B136" s="2" t="s">
        <v>869</v>
      </c>
      <c r="C136" s="2">
        <v>10</v>
      </c>
      <c r="D136" s="2" t="s">
        <v>2123</v>
      </c>
      <c r="E136" s="2"/>
      <c r="F136" s="2" t="s">
        <v>2125</v>
      </c>
      <c r="G136" s="2"/>
      <c r="H136" s="2" t="s">
        <v>2126</v>
      </c>
      <c r="I136" s="2" t="s">
        <v>2128</v>
      </c>
      <c r="J136" s="2"/>
      <c r="K136" s="2"/>
      <c r="L136" s="2"/>
      <c r="M136" s="2"/>
      <c r="N136" s="2"/>
    </row>
    <row r="137" spans="1:18" ht="14.25" customHeight="1" x14ac:dyDescent="0.2">
      <c r="A137" s="62" t="s">
        <v>879</v>
      </c>
      <c r="B137" s="2" t="s">
        <v>875</v>
      </c>
      <c r="C137" s="2" t="s">
        <v>319</v>
      </c>
      <c r="D137" s="2" t="s">
        <v>2788</v>
      </c>
      <c r="E137" s="2"/>
      <c r="F137" s="2" t="s">
        <v>2789</v>
      </c>
      <c r="G137" s="2"/>
      <c r="H137" s="2" t="s">
        <v>2790</v>
      </c>
      <c r="I137" s="2" t="s">
        <v>2791</v>
      </c>
      <c r="J137" s="2"/>
      <c r="K137" s="2"/>
      <c r="L137" s="2"/>
      <c r="M137" s="2"/>
      <c r="N137" s="2"/>
    </row>
    <row r="138" spans="1:18" ht="14.25" customHeight="1" x14ac:dyDescent="0.2">
      <c r="A138" s="62" t="s">
        <v>889</v>
      </c>
      <c r="B138" s="2" t="s">
        <v>880</v>
      </c>
      <c r="C138" s="2" t="s">
        <v>2826</v>
      </c>
      <c r="D138" s="2" t="s">
        <v>5259</v>
      </c>
      <c r="E138" s="2"/>
      <c r="F138" s="2" t="s">
        <v>5260</v>
      </c>
      <c r="G138" s="2"/>
      <c r="H138" s="2" t="s">
        <v>5261</v>
      </c>
      <c r="I138" s="2" t="s">
        <v>5262</v>
      </c>
      <c r="J138" s="2"/>
      <c r="K138" s="2"/>
      <c r="L138" s="2"/>
      <c r="M138" s="2"/>
      <c r="N138" s="2"/>
    </row>
    <row r="139" spans="1:18" ht="14.25" customHeight="1" x14ac:dyDescent="0.2">
      <c r="A139" s="62" t="s">
        <v>892</v>
      </c>
      <c r="B139" s="2" t="s">
        <v>185</v>
      </c>
      <c r="C139" s="2">
        <v>-999</v>
      </c>
      <c r="D139" s="2" t="s">
        <v>54</v>
      </c>
      <c r="E139" s="2"/>
      <c r="F139" s="2" t="s">
        <v>54</v>
      </c>
      <c r="G139" s="2"/>
      <c r="H139" s="2" t="s">
        <v>54</v>
      </c>
      <c r="I139" s="2" t="s">
        <v>54</v>
      </c>
      <c r="J139" s="2"/>
      <c r="K139" s="2"/>
      <c r="L139" s="2"/>
      <c r="M139" s="2"/>
      <c r="N139" s="2"/>
    </row>
    <row r="140" spans="1:18" ht="14.25" customHeight="1" x14ac:dyDescent="0.2">
      <c r="A140" s="62" t="s">
        <v>893</v>
      </c>
      <c r="B140" s="2"/>
      <c r="C140" s="2">
        <v>-999</v>
      </c>
      <c r="D140" s="2" t="s">
        <v>3860</v>
      </c>
      <c r="E140" s="2"/>
      <c r="F140" s="2" t="s">
        <v>3861</v>
      </c>
      <c r="G140" s="2"/>
      <c r="H140" s="2" t="s">
        <v>3863</v>
      </c>
      <c r="I140" s="2" t="s">
        <v>3864</v>
      </c>
      <c r="J140" s="2"/>
      <c r="K140" s="2"/>
      <c r="L140" s="2"/>
      <c r="M140" s="2"/>
      <c r="N140" s="2"/>
    </row>
    <row r="141" spans="1:18" ht="14.25" customHeight="1" x14ac:dyDescent="0.2">
      <c r="A141" s="62" t="s">
        <v>903</v>
      </c>
      <c r="B141" s="2" t="s">
        <v>894</v>
      </c>
      <c r="C141" s="2" t="s">
        <v>895</v>
      </c>
      <c r="D141" s="2" t="s">
        <v>1140</v>
      </c>
      <c r="E141" s="2"/>
      <c r="F141" s="2" t="s">
        <v>1142</v>
      </c>
      <c r="G141" s="2"/>
      <c r="H141" s="2" t="s">
        <v>1144</v>
      </c>
      <c r="I141" s="2" t="s">
        <v>1146</v>
      </c>
      <c r="J141" s="2"/>
      <c r="K141" s="2"/>
      <c r="L141" s="2"/>
      <c r="M141" s="2"/>
      <c r="N141" s="2"/>
    </row>
    <row r="142" spans="1:18" ht="14.25" customHeight="1" x14ac:dyDescent="0.2">
      <c r="A142" s="62" t="s">
        <v>911</v>
      </c>
      <c r="B142" s="2" t="s">
        <v>904</v>
      </c>
      <c r="C142" s="2">
        <v>1</v>
      </c>
      <c r="D142" s="2" t="s">
        <v>165</v>
      </c>
      <c r="E142" s="2"/>
      <c r="F142" s="2" t="s">
        <v>167</v>
      </c>
      <c r="G142" s="2"/>
      <c r="H142" s="2" t="s">
        <v>168</v>
      </c>
      <c r="I142" s="2" t="s">
        <v>169</v>
      </c>
      <c r="J142" s="2"/>
      <c r="K142" s="2"/>
      <c r="L142" s="2"/>
      <c r="M142" s="2"/>
      <c r="N142" s="2"/>
    </row>
    <row r="143" spans="1:18" ht="14.25" customHeight="1" x14ac:dyDescent="0.2">
      <c r="A143" s="62" t="s">
        <v>912</v>
      </c>
      <c r="B143" s="2" t="s">
        <v>54</v>
      </c>
      <c r="C143" s="2">
        <v>-99</v>
      </c>
      <c r="D143" s="2" t="s">
        <v>3989</v>
      </c>
      <c r="E143" s="2"/>
      <c r="F143" s="2" t="s">
        <v>3990</v>
      </c>
      <c r="G143" s="2"/>
      <c r="H143" s="2" t="s">
        <v>3991</v>
      </c>
      <c r="I143" s="2" t="s">
        <v>3992</v>
      </c>
      <c r="J143" s="2"/>
      <c r="K143" s="2"/>
      <c r="L143" s="2"/>
      <c r="M143" s="2"/>
      <c r="N143" s="2"/>
    </row>
    <row r="144" spans="1:18" ht="14.25" customHeight="1" x14ac:dyDescent="0.2">
      <c r="A144" s="62" t="s">
        <v>919</v>
      </c>
      <c r="B144" s="2" t="s">
        <v>5457</v>
      </c>
      <c r="C144" s="2" t="s">
        <v>770</v>
      </c>
      <c r="D144" s="2" t="s">
        <v>54</v>
      </c>
      <c r="E144" s="2"/>
      <c r="F144" s="2" t="s">
        <v>54</v>
      </c>
      <c r="G144" s="2"/>
      <c r="H144" s="2" t="s">
        <v>54</v>
      </c>
      <c r="I144" s="2" t="s">
        <v>54</v>
      </c>
      <c r="J144" s="2"/>
      <c r="K144" s="2"/>
      <c r="L144" s="2"/>
      <c r="M144" s="2"/>
      <c r="N144" s="2"/>
      <c r="O144" s="51" t="s">
        <v>4019</v>
      </c>
      <c r="P144" s="52" t="s">
        <v>4020</v>
      </c>
      <c r="Q144" s="53" t="s">
        <v>4021</v>
      </c>
      <c r="R144" s="18" t="s">
        <v>4022</v>
      </c>
    </row>
    <row r="145" spans="1:14" ht="14.25" customHeight="1" x14ac:dyDescent="0.2">
      <c r="A145" s="62" t="s">
        <v>926</v>
      </c>
      <c r="B145" s="2" t="s">
        <v>920</v>
      </c>
      <c r="C145" s="2" t="s">
        <v>108</v>
      </c>
      <c r="D145" s="2" t="s">
        <v>4581</v>
      </c>
      <c r="E145" s="2"/>
      <c r="F145" s="2" t="s">
        <v>4582</v>
      </c>
      <c r="G145" s="2"/>
      <c r="H145" s="2" t="s">
        <v>4583</v>
      </c>
      <c r="I145" s="2" t="s">
        <v>54</v>
      </c>
      <c r="J145" s="2"/>
      <c r="K145" s="2"/>
      <c r="L145" s="2"/>
      <c r="M145" s="2"/>
      <c r="N145" s="2"/>
    </row>
    <row r="146" spans="1:14" ht="14.25" customHeight="1" x14ac:dyDescent="0.2">
      <c r="A146" s="62" t="s">
        <v>927</v>
      </c>
      <c r="B146" s="2" t="s">
        <v>54</v>
      </c>
      <c r="C146" s="95">
        <v>-99</v>
      </c>
      <c r="D146" s="2" t="s">
        <v>1582</v>
      </c>
      <c r="E146" s="2"/>
      <c r="F146" s="2" t="s">
        <v>1583</v>
      </c>
      <c r="G146" s="2"/>
      <c r="H146" s="2" t="s">
        <v>1585</v>
      </c>
      <c r="I146" s="2" t="s">
        <v>1586</v>
      </c>
      <c r="J146" s="2"/>
      <c r="K146" s="2"/>
      <c r="L146" s="2"/>
      <c r="M146" s="2"/>
      <c r="N146" s="2"/>
    </row>
    <row r="147" spans="1:14" ht="14.25" customHeight="1" x14ac:dyDescent="0.2">
      <c r="A147" s="62" t="s">
        <v>935</v>
      </c>
      <c r="B147" s="2" t="s">
        <v>928</v>
      </c>
      <c r="C147" s="2" t="s">
        <v>159</v>
      </c>
      <c r="D147" s="2" t="s">
        <v>5225</v>
      </c>
      <c r="E147" s="2"/>
      <c r="F147" s="2" t="s">
        <v>5226</v>
      </c>
      <c r="G147" s="2"/>
      <c r="H147" s="2" t="s">
        <v>5227</v>
      </c>
      <c r="I147" s="2" t="s">
        <v>5228</v>
      </c>
      <c r="J147" s="2"/>
      <c r="K147" s="2"/>
      <c r="L147" s="2"/>
      <c r="M147" s="2"/>
      <c r="N147" s="2"/>
    </row>
    <row r="148" spans="1:14" ht="14.25" customHeight="1" x14ac:dyDescent="0.2">
      <c r="A148" s="62" t="s">
        <v>945</v>
      </c>
      <c r="B148" s="2" t="s">
        <v>936</v>
      </c>
      <c r="C148" s="2" t="s">
        <v>258</v>
      </c>
      <c r="D148" s="2" t="s">
        <v>5033</v>
      </c>
      <c r="E148" s="2"/>
      <c r="F148" s="2" t="s">
        <v>5034</v>
      </c>
      <c r="G148" s="2"/>
      <c r="H148" s="2" t="s">
        <v>5035</v>
      </c>
      <c r="I148" s="2" t="s">
        <v>5036</v>
      </c>
      <c r="J148" s="2"/>
      <c r="K148" s="2"/>
      <c r="L148" s="2"/>
      <c r="M148" s="2"/>
      <c r="N148" s="2"/>
    </row>
    <row r="149" spans="1:14" ht="14.25" customHeight="1" x14ac:dyDescent="0.2">
      <c r="A149" s="62" t="s">
        <v>951</v>
      </c>
      <c r="B149" s="2" t="s">
        <v>946</v>
      </c>
      <c r="C149" s="2" t="s">
        <v>947</v>
      </c>
      <c r="D149" s="2" t="s">
        <v>4666</v>
      </c>
      <c r="E149" s="2"/>
      <c r="F149" s="2" t="s">
        <v>242</v>
      </c>
      <c r="G149" s="2"/>
      <c r="H149" s="2" t="s">
        <v>4668</v>
      </c>
      <c r="I149" s="2" t="s">
        <v>4669</v>
      </c>
      <c r="J149" s="2"/>
      <c r="K149" s="2"/>
      <c r="L149" s="2"/>
      <c r="M149" s="2"/>
      <c r="N149" s="2"/>
    </row>
    <row r="150" spans="1:14" ht="14.25" customHeight="1" x14ac:dyDescent="0.2">
      <c r="A150" s="62" t="s">
        <v>958</v>
      </c>
      <c r="B150" s="2" t="s">
        <v>952</v>
      </c>
      <c r="C150" s="2" t="s">
        <v>953</v>
      </c>
      <c r="D150" s="2" t="s">
        <v>2156</v>
      </c>
      <c r="E150" s="2"/>
      <c r="F150" s="2" t="s">
        <v>2157</v>
      </c>
      <c r="G150" s="2"/>
      <c r="H150" s="2" t="s">
        <v>2158</v>
      </c>
      <c r="I150" s="2" t="s">
        <v>2159</v>
      </c>
      <c r="J150" s="2"/>
      <c r="K150" s="2"/>
      <c r="L150" s="2"/>
      <c r="M150" s="2"/>
      <c r="N150" s="2"/>
    </row>
    <row r="151" spans="1:14" ht="14.25" customHeight="1" x14ac:dyDescent="0.2">
      <c r="A151" s="62" t="s">
        <v>963</v>
      </c>
      <c r="B151" s="2" t="s">
        <v>959</v>
      </c>
      <c r="C151" s="2" t="s">
        <v>772</v>
      </c>
      <c r="D151" s="2" t="s">
        <v>4654</v>
      </c>
      <c r="E151" s="2"/>
      <c r="F151" s="2" t="s">
        <v>4656</v>
      </c>
      <c r="G151" s="2"/>
      <c r="H151" s="2" t="s">
        <v>4657</v>
      </c>
      <c r="I151" s="2" t="s">
        <v>4658</v>
      </c>
      <c r="J151" s="2"/>
      <c r="K151" s="2"/>
      <c r="L151" s="2"/>
      <c r="M151" s="2"/>
      <c r="N151" s="2"/>
    </row>
    <row r="152" spans="1:14" ht="14.25" customHeight="1" x14ac:dyDescent="0.2">
      <c r="A152" s="62" t="s">
        <v>970</v>
      </c>
      <c r="B152" s="2" t="s">
        <v>964</v>
      </c>
      <c r="C152" s="2">
        <v>1</v>
      </c>
      <c r="D152" s="2" t="s">
        <v>54</v>
      </c>
      <c r="E152" s="2"/>
      <c r="F152" s="2" t="s">
        <v>54</v>
      </c>
      <c r="G152" s="2"/>
      <c r="H152" s="2" t="s">
        <v>54</v>
      </c>
      <c r="I152" s="2" t="s">
        <v>54</v>
      </c>
      <c r="J152" s="2"/>
      <c r="K152" s="2"/>
      <c r="L152" s="2"/>
      <c r="M152" s="2"/>
      <c r="N152" s="2"/>
    </row>
    <row r="153" spans="1:14" ht="14.25" customHeight="1" x14ac:dyDescent="0.2">
      <c r="A153" s="62" t="s">
        <v>973</v>
      </c>
      <c r="B153" s="2" t="s">
        <v>971</v>
      </c>
      <c r="C153" s="2">
        <v>10</v>
      </c>
      <c r="D153" s="2" t="s">
        <v>4131</v>
      </c>
      <c r="E153" s="2"/>
      <c r="F153" s="2" t="s">
        <v>4133</v>
      </c>
      <c r="G153" s="2"/>
      <c r="H153" s="2" t="s">
        <v>4134</v>
      </c>
      <c r="I153" s="2" t="s">
        <v>4135</v>
      </c>
      <c r="J153" s="2"/>
      <c r="K153" s="2"/>
      <c r="L153" s="2"/>
      <c r="M153" s="2"/>
      <c r="N153" s="2"/>
    </row>
    <row r="154" spans="1:14" ht="14.25" customHeight="1" x14ac:dyDescent="0.2">
      <c r="A154" s="62" t="s">
        <v>978</v>
      </c>
      <c r="B154" s="2" t="s">
        <v>974</v>
      </c>
      <c r="C154" s="2">
        <v>6</v>
      </c>
      <c r="D154" s="2" t="s">
        <v>2670</v>
      </c>
      <c r="E154" s="2"/>
      <c r="F154" s="2" t="s">
        <v>2671</v>
      </c>
      <c r="G154" s="2"/>
      <c r="H154" s="2" t="s">
        <v>2672</v>
      </c>
      <c r="I154" s="2" t="s">
        <v>2673</v>
      </c>
      <c r="J154" s="2"/>
      <c r="K154" s="2"/>
      <c r="L154" s="2"/>
      <c r="M154" s="2"/>
      <c r="N154" s="2"/>
    </row>
    <row r="155" spans="1:14" ht="14.25" customHeight="1" x14ac:dyDescent="0.2">
      <c r="A155" s="62" t="s">
        <v>987</v>
      </c>
      <c r="B155" s="2" t="s">
        <v>979</v>
      </c>
      <c r="C155" s="2" t="s">
        <v>980</v>
      </c>
      <c r="D155" s="2" t="s">
        <v>1499</v>
      </c>
      <c r="E155" s="2"/>
      <c r="F155" s="2" t="s">
        <v>1501</v>
      </c>
      <c r="G155" s="2"/>
      <c r="H155" s="2" t="s">
        <v>1502</v>
      </c>
      <c r="I155" s="2" t="s">
        <v>1503</v>
      </c>
      <c r="J155" s="2"/>
      <c r="K155" s="2"/>
      <c r="L155" s="2"/>
      <c r="M155" s="2"/>
      <c r="N155" s="2"/>
    </row>
    <row r="156" spans="1:14" ht="14.25" customHeight="1" x14ac:dyDescent="0.2">
      <c r="A156" s="62" t="s">
        <v>993</v>
      </c>
      <c r="B156" s="2" t="s">
        <v>988</v>
      </c>
      <c r="C156" s="2" t="s">
        <v>196</v>
      </c>
      <c r="D156" s="2" t="s">
        <v>1998</v>
      </c>
      <c r="E156" s="2"/>
      <c r="F156" s="2" t="s">
        <v>1999</v>
      </c>
      <c r="G156" s="2"/>
      <c r="H156" s="2" t="s">
        <v>2000</v>
      </c>
      <c r="I156" s="2" t="s">
        <v>1412</v>
      </c>
      <c r="J156" s="2"/>
      <c r="K156" s="2"/>
      <c r="L156" s="2"/>
      <c r="M156" s="2"/>
      <c r="N156" s="2"/>
    </row>
    <row r="157" spans="1:14" ht="14.25" customHeight="1" x14ac:dyDescent="0.2">
      <c r="A157" s="62" t="s">
        <v>999</v>
      </c>
      <c r="B157" s="2" t="s">
        <v>994</v>
      </c>
      <c r="C157" s="2" t="s">
        <v>772</v>
      </c>
      <c r="D157" s="2" t="s">
        <v>2185</v>
      </c>
      <c r="E157" s="2"/>
      <c r="F157" s="2" t="s">
        <v>2186</v>
      </c>
      <c r="G157" s="2"/>
      <c r="H157" s="2" t="s">
        <v>2187</v>
      </c>
      <c r="I157" s="2" t="s">
        <v>2188</v>
      </c>
      <c r="J157" s="2"/>
      <c r="K157" s="2"/>
      <c r="L157" s="2"/>
      <c r="M157" s="2"/>
      <c r="N157" s="2"/>
    </row>
    <row r="158" spans="1:14" ht="14.25" customHeight="1" x14ac:dyDescent="0.2">
      <c r="A158" s="62" t="s">
        <v>1005</v>
      </c>
      <c r="B158" s="2" t="s">
        <v>54</v>
      </c>
      <c r="C158" s="2">
        <v>-99</v>
      </c>
      <c r="D158" s="2" t="s">
        <v>160</v>
      </c>
      <c r="E158" s="2"/>
      <c r="F158" s="2" t="s">
        <v>54</v>
      </c>
      <c r="G158" s="2"/>
      <c r="H158" s="2" t="s">
        <v>161</v>
      </c>
      <c r="I158" s="2" t="s">
        <v>54</v>
      </c>
      <c r="J158" s="2"/>
      <c r="K158" s="2"/>
      <c r="L158" s="2"/>
      <c r="M158" s="2"/>
      <c r="N158" s="2"/>
    </row>
    <row r="159" spans="1:14" ht="14.25" customHeight="1" x14ac:dyDescent="0.2">
      <c r="A159" s="62" t="s">
        <v>1010</v>
      </c>
      <c r="B159" s="2" t="s">
        <v>54</v>
      </c>
      <c r="C159" s="2">
        <v>-99</v>
      </c>
      <c r="D159" s="2" t="s">
        <v>434</v>
      </c>
      <c r="E159" s="2"/>
      <c r="F159" s="2" t="s">
        <v>435</v>
      </c>
      <c r="G159" s="2"/>
      <c r="H159" s="2" t="s">
        <v>436</v>
      </c>
      <c r="I159" s="2" t="s">
        <v>437</v>
      </c>
      <c r="J159" s="2"/>
      <c r="K159" s="2"/>
      <c r="L159" s="2"/>
      <c r="M159" s="2"/>
      <c r="N159" s="2"/>
    </row>
    <row r="160" spans="1:14" ht="14.25" customHeight="1" x14ac:dyDescent="0.2">
      <c r="A160" s="62" t="s">
        <v>1015</v>
      </c>
      <c r="B160" s="2" t="s">
        <v>1011</v>
      </c>
      <c r="C160" s="2" t="s">
        <v>770</v>
      </c>
      <c r="D160" s="2" t="s">
        <v>2571</v>
      </c>
      <c r="E160" s="2"/>
      <c r="F160" s="2" t="s">
        <v>2573</v>
      </c>
      <c r="G160" s="2"/>
      <c r="H160" s="2" t="s">
        <v>2574</v>
      </c>
      <c r="I160" s="2" t="s">
        <v>2575</v>
      </c>
      <c r="J160" s="2"/>
      <c r="K160" s="2"/>
      <c r="L160" s="2"/>
      <c r="M160" s="2"/>
      <c r="N160" s="2"/>
    </row>
    <row r="161" spans="1:14" ht="14.25" customHeight="1" x14ac:dyDescent="0.2">
      <c r="A161" s="62" t="s">
        <v>1022</v>
      </c>
      <c r="B161" s="2" t="s">
        <v>1016</v>
      </c>
      <c r="C161" s="2" t="s">
        <v>356</v>
      </c>
      <c r="D161" s="2" t="s">
        <v>5396</v>
      </c>
      <c r="E161" s="2"/>
      <c r="F161" s="2" t="s">
        <v>5397</v>
      </c>
      <c r="G161" s="2"/>
      <c r="H161" s="2" t="s">
        <v>4830</v>
      </c>
      <c r="I161" s="2" t="s">
        <v>4831</v>
      </c>
      <c r="J161" s="2"/>
      <c r="K161" s="2"/>
      <c r="L161" s="2"/>
      <c r="M161" s="2"/>
      <c r="N161" s="2"/>
    </row>
    <row r="162" spans="1:14" ht="14.25" customHeight="1" x14ac:dyDescent="0.2">
      <c r="A162" s="62" t="s">
        <v>1028</v>
      </c>
      <c r="B162" s="2" t="s">
        <v>622</v>
      </c>
      <c r="C162" s="2">
        <v>-999</v>
      </c>
      <c r="D162" s="2" t="s">
        <v>3398</v>
      </c>
      <c r="E162" s="2"/>
      <c r="F162" s="2" t="s">
        <v>123</v>
      </c>
      <c r="G162" s="2"/>
      <c r="H162" s="2" t="s">
        <v>3399</v>
      </c>
      <c r="I162" s="2" t="s">
        <v>3400</v>
      </c>
      <c r="J162" s="2"/>
      <c r="K162" s="2"/>
      <c r="L162" s="2"/>
      <c r="M162" s="2"/>
      <c r="N162" s="2"/>
    </row>
    <row r="163" spans="1:14" ht="14.25" customHeight="1" x14ac:dyDescent="0.2">
      <c r="A163" s="62" t="s">
        <v>1034</v>
      </c>
      <c r="B163" s="2" t="s">
        <v>1029</v>
      </c>
      <c r="C163" s="2">
        <v>2</v>
      </c>
      <c r="D163" s="2" t="s">
        <v>1204</v>
      </c>
      <c r="E163" s="2"/>
      <c r="F163" s="2" t="s">
        <v>1206</v>
      </c>
      <c r="G163" s="2"/>
      <c r="H163" s="2" t="s">
        <v>1207</v>
      </c>
      <c r="I163" s="2" t="s">
        <v>1208</v>
      </c>
      <c r="J163" s="2"/>
      <c r="K163" s="2"/>
      <c r="L163" s="2"/>
      <c r="M163" s="2"/>
      <c r="N163" s="2"/>
    </row>
    <row r="164" spans="1:14" ht="14.25" customHeight="1" x14ac:dyDescent="0.2">
      <c r="A164" s="62" t="s">
        <v>1041</v>
      </c>
      <c r="B164" s="2" t="s">
        <v>1035</v>
      </c>
      <c r="C164" s="2" t="s">
        <v>101</v>
      </c>
      <c r="D164" s="2" t="s">
        <v>54</v>
      </c>
      <c r="E164" s="2"/>
      <c r="F164" s="2" t="s">
        <v>54</v>
      </c>
      <c r="G164" s="2"/>
      <c r="H164" s="2" t="s">
        <v>54</v>
      </c>
      <c r="I164" s="2" t="s">
        <v>54</v>
      </c>
      <c r="J164" s="2"/>
      <c r="K164" s="2"/>
      <c r="L164" s="2"/>
      <c r="M164" s="2"/>
      <c r="N164" s="2"/>
    </row>
    <row r="165" spans="1:14" ht="14.25" customHeight="1" x14ac:dyDescent="0.2">
      <c r="A165" s="62" t="s">
        <v>1048</v>
      </c>
      <c r="B165" s="2" t="s">
        <v>1042</v>
      </c>
      <c r="C165" s="2" t="s">
        <v>125</v>
      </c>
      <c r="D165" s="2" t="s">
        <v>2827</v>
      </c>
      <c r="E165" s="2"/>
      <c r="F165" s="2" t="s">
        <v>54</v>
      </c>
      <c r="G165" s="2"/>
      <c r="H165" s="2" t="s">
        <v>2828</v>
      </c>
      <c r="I165" s="2" t="s">
        <v>2829</v>
      </c>
      <c r="J165" s="2"/>
      <c r="K165" s="2"/>
      <c r="L165" s="2"/>
      <c r="M165" s="2"/>
      <c r="N165" s="2"/>
    </row>
    <row r="166" spans="1:14" ht="14.25" customHeight="1" x14ac:dyDescent="0.2">
      <c r="A166" s="62" t="s">
        <v>1056</v>
      </c>
      <c r="B166" s="2" t="s">
        <v>1049</v>
      </c>
      <c r="C166" s="2" t="s">
        <v>1050</v>
      </c>
      <c r="D166" s="2" t="s">
        <v>1017</v>
      </c>
      <c r="E166" s="2"/>
      <c r="F166" s="2" t="s">
        <v>1019</v>
      </c>
      <c r="G166" s="2"/>
      <c r="H166" s="2" t="s">
        <v>1020</v>
      </c>
      <c r="I166" s="2" t="s">
        <v>1021</v>
      </c>
      <c r="J166" s="2"/>
      <c r="K166" s="2"/>
      <c r="L166" s="2"/>
      <c r="M166" s="2"/>
      <c r="N166" s="2"/>
    </row>
    <row r="167" spans="1:14" ht="14.25" customHeight="1" x14ac:dyDescent="0.2">
      <c r="A167" s="62" t="s">
        <v>1062</v>
      </c>
      <c r="B167" s="2" t="s">
        <v>1057</v>
      </c>
      <c r="C167" s="2">
        <v>1</v>
      </c>
      <c r="D167" s="2" t="s">
        <v>1352</v>
      </c>
      <c r="E167" s="2"/>
      <c r="F167" s="2" t="s">
        <v>1354</v>
      </c>
      <c r="G167" s="2"/>
      <c r="H167" s="2" t="s">
        <v>1355</v>
      </c>
      <c r="I167" s="2" t="s">
        <v>1356</v>
      </c>
      <c r="J167" s="2"/>
      <c r="K167" s="2"/>
      <c r="L167" s="2"/>
      <c r="M167" s="2"/>
      <c r="N167" s="2"/>
    </row>
    <row r="168" spans="1:14" ht="14.25" customHeight="1" x14ac:dyDescent="0.2">
      <c r="A168" s="62" t="s">
        <v>1067</v>
      </c>
      <c r="B168" s="2" t="s">
        <v>1063</v>
      </c>
      <c r="C168" s="2" t="s">
        <v>1064</v>
      </c>
      <c r="D168" s="2" t="s">
        <v>54</v>
      </c>
      <c r="E168" s="2"/>
      <c r="F168" s="2" t="s">
        <v>54</v>
      </c>
      <c r="G168" s="2"/>
      <c r="H168" s="2" t="s">
        <v>54</v>
      </c>
      <c r="I168" s="2" t="s">
        <v>54</v>
      </c>
      <c r="J168" s="2"/>
      <c r="K168" s="2"/>
      <c r="L168" s="2"/>
      <c r="M168" s="2"/>
      <c r="N168" s="2"/>
    </row>
    <row r="169" spans="1:14" ht="14.25" customHeight="1" x14ac:dyDescent="0.2">
      <c r="A169" s="62" t="s">
        <v>1073</v>
      </c>
      <c r="B169" s="2" t="s">
        <v>1068</v>
      </c>
      <c r="C169" s="2">
        <v>6</v>
      </c>
      <c r="D169" s="2" t="s">
        <v>5009</v>
      </c>
      <c r="E169" s="2"/>
      <c r="F169" s="2" t="s">
        <v>5011</v>
      </c>
      <c r="G169" s="2"/>
      <c r="H169" s="2" t="s">
        <v>5012</v>
      </c>
      <c r="I169" s="2" t="s">
        <v>5013</v>
      </c>
      <c r="J169" s="2"/>
      <c r="K169" s="2"/>
      <c r="L169" s="2"/>
      <c r="M169" s="2"/>
      <c r="N169" s="2"/>
    </row>
    <row r="170" spans="1:14" ht="14.25" customHeight="1" x14ac:dyDescent="0.2">
      <c r="A170" s="62" t="s">
        <v>1081</v>
      </c>
      <c r="B170" s="2" t="s">
        <v>1074</v>
      </c>
      <c r="C170" s="2" t="s">
        <v>1075</v>
      </c>
      <c r="D170" s="2" t="s">
        <v>1121</v>
      </c>
      <c r="E170" s="2"/>
      <c r="F170" s="2" t="s">
        <v>1122</v>
      </c>
      <c r="G170" s="2"/>
      <c r="H170" s="2" t="s">
        <v>1123</v>
      </c>
      <c r="I170" s="2" t="s">
        <v>1124</v>
      </c>
      <c r="J170" s="2"/>
      <c r="K170" s="2"/>
      <c r="L170" s="2"/>
      <c r="M170" s="2"/>
      <c r="N170" s="2"/>
    </row>
    <row r="171" spans="1:14" ht="14.25" customHeight="1" x14ac:dyDescent="0.2">
      <c r="A171" s="62" t="s">
        <v>1089</v>
      </c>
      <c r="B171" s="2" t="s">
        <v>1082</v>
      </c>
      <c r="C171" s="2" t="s">
        <v>1075</v>
      </c>
      <c r="D171" s="2" t="s">
        <v>3170</v>
      </c>
      <c r="E171" s="2"/>
      <c r="F171" s="2" t="s">
        <v>123</v>
      </c>
      <c r="G171" s="2"/>
      <c r="H171" s="2" t="s">
        <v>3171</v>
      </c>
      <c r="I171" s="2" t="s">
        <v>2073</v>
      </c>
      <c r="J171" s="2"/>
      <c r="K171" s="2"/>
      <c r="L171" s="2"/>
      <c r="M171" s="2"/>
      <c r="N171" s="2"/>
    </row>
    <row r="172" spans="1:14" ht="14.25" customHeight="1" x14ac:dyDescent="0.2">
      <c r="A172" s="62" t="s">
        <v>1096</v>
      </c>
      <c r="B172" s="2" t="s">
        <v>1090</v>
      </c>
      <c r="C172" s="2" t="s">
        <v>1091</v>
      </c>
      <c r="D172" s="2" t="s">
        <v>5378</v>
      </c>
      <c r="E172" s="2"/>
      <c r="F172" s="2" t="s">
        <v>5379</v>
      </c>
      <c r="G172" s="2"/>
      <c r="H172" s="2" t="s">
        <v>5380</v>
      </c>
      <c r="I172" s="2" t="s">
        <v>5381</v>
      </c>
      <c r="J172" s="2"/>
      <c r="K172" s="2"/>
      <c r="L172" s="2"/>
      <c r="M172" s="2"/>
      <c r="N172" s="2"/>
    </row>
    <row r="173" spans="1:14" ht="14.25" customHeight="1" x14ac:dyDescent="0.2">
      <c r="A173" s="62" t="s">
        <v>1097</v>
      </c>
      <c r="B173" s="2" t="s">
        <v>123</v>
      </c>
      <c r="C173" s="2">
        <v>-999</v>
      </c>
      <c r="D173" s="2" t="s">
        <v>1345</v>
      </c>
      <c r="E173" s="2"/>
      <c r="F173" s="2" t="s">
        <v>1346</v>
      </c>
      <c r="G173" s="2"/>
      <c r="H173" s="2" t="s">
        <v>1347</v>
      </c>
      <c r="I173" s="2" t="s">
        <v>1348</v>
      </c>
      <c r="J173" s="2"/>
      <c r="K173" s="2"/>
      <c r="L173" s="2"/>
      <c r="M173" s="2"/>
      <c r="N173" s="2"/>
    </row>
    <row r="174" spans="1:14" ht="14.25" customHeight="1" x14ac:dyDescent="0.2">
      <c r="A174" s="62" t="s">
        <v>1098</v>
      </c>
      <c r="B174" s="2" t="s">
        <v>54</v>
      </c>
      <c r="C174" s="2">
        <v>-99</v>
      </c>
      <c r="D174" s="2" t="s">
        <v>4373</v>
      </c>
      <c r="E174" s="2"/>
      <c r="F174" s="2" t="s">
        <v>4374</v>
      </c>
      <c r="G174" s="2"/>
      <c r="H174" s="2" t="s">
        <v>4375</v>
      </c>
      <c r="I174" s="2" t="s">
        <v>4376</v>
      </c>
      <c r="J174" s="2"/>
      <c r="K174" s="2"/>
      <c r="L174" s="2"/>
      <c r="M174" s="2"/>
      <c r="N174" s="2"/>
    </row>
    <row r="175" spans="1:14" ht="14.25" customHeight="1" x14ac:dyDescent="0.2">
      <c r="A175" s="62" t="s">
        <v>1099</v>
      </c>
      <c r="B175" s="2" t="s">
        <v>54</v>
      </c>
      <c r="C175" s="2">
        <v>-99</v>
      </c>
      <c r="D175" s="2" t="s">
        <v>54</v>
      </c>
      <c r="E175" s="2"/>
      <c r="F175" s="2" t="s">
        <v>54</v>
      </c>
      <c r="G175" s="2"/>
      <c r="H175" s="2" t="s">
        <v>54</v>
      </c>
      <c r="I175" s="2" t="s">
        <v>54</v>
      </c>
      <c r="J175" s="2"/>
      <c r="K175" s="2"/>
      <c r="L175" s="2"/>
      <c r="M175" s="2"/>
      <c r="N175" s="2"/>
    </row>
    <row r="176" spans="1:14" ht="14.25" customHeight="1" x14ac:dyDescent="0.2">
      <c r="A176" s="62" t="s">
        <v>1107</v>
      </c>
      <c r="B176" s="2" t="s">
        <v>1100</v>
      </c>
      <c r="C176" s="2" t="s">
        <v>509</v>
      </c>
      <c r="D176" s="2" t="s">
        <v>3251</v>
      </c>
      <c r="E176" s="2"/>
      <c r="F176" s="2" t="s">
        <v>3253</v>
      </c>
      <c r="G176" s="2"/>
      <c r="H176" s="2" t="s">
        <v>3254</v>
      </c>
      <c r="I176" s="2" t="s">
        <v>3255</v>
      </c>
      <c r="J176" s="2"/>
      <c r="K176" s="2"/>
      <c r="L176" s="2"/>
      <c r="M176" s="2"/>
      <c r="N176" s="2"/>
    </row>
    <row r="177" spans="1:14" ht="14.25" customHeight="1" x14ac:dyDescent="0.2">
      <c r="A177" s="62" t="s">
        <v>1108</v>
      </c>
      <c r="B177" s="2" t="s">
        <v>54</v>
      </c>
      <c r="C177" s="2">
        <v>-99</v>
      </c>
      <c r="D177" s="2" t="s">
        <v>54</v>
      </c>
      <c r="E177" s="2"/>
      <c r="F177" s="2" t="s">
        <v>54</v>
      </c>
      <c r="G177" s="2"/>
      <c r="H177" s="2" t="s">
        <v>54</v>
      </c>
      <c r="I177" s="2" t="s">
        <v>54</v>
      </c>
      <c r="J177" s="2"/>
      <c r="K177" s="2"/>
      <c r="L177" s="2"/>
      <c r="M177" s="2"/>
      <c r="N177" s="2"/>
    </row>
    <row r="178" spans="1:14" ht="14.25" customHeight="1" x14ac:dyDescent="0.2">
      <c r="A178" s="62" t="s">
        <v>1114</v>
      </c>
      <c r="B178" s="2" t="s">
        <v>1109</v>
      </c>
      <c r="C178" s="2" t="s">
        <v>1110</v>
      </c>
      <c r="D178" s="2" t="s">
        <v>3382</v>
      </c>
      <c r="E178" s="2"/>
      <c r="F178" s="2" t="s">
        <v>3383</v>
      </c>
      <c r="G178" s="2"/>
      <c r="H178" s="2" t="s">
        <v>3384</v>
      </c>
      <c r="I178" s="2" t="s">
        <v>3386</v>
      </c>
      <c r="J178" s="2"/>
      <c r="K178" s="2"/>
      <c r="L178" s="2"/>
      <c r="M178" s="2"/>
      <c r="N178" s="2"/>
    </row>
    <row r="179" spans="1:14" ht="14.25" customHeight="1" x14ac:dyDescent="0.2">
      <c r="A179" s="62" t="s">
        <v>1118</v>
      </c>
      <c r="B179" s="2" t="s">
        <v>1115</v>
      </c>
      <c r="C179" s="2" t="s">
        <v>125</v>
      </c>
      <c r="D179" s="2" t="s">
        <v>2727</v>
      </c>
      <c r="E179" s="2"/>
      <c r="F179" s="2" t="s">
        <v>2728</v>
      </c>
      <c r="G179" s="2"/>
      <c r="H179" s="2" t="s">
        <v>2729</v>
      </c>
      <c r="I179" s="2" t="s">
        <v>2730</v>
      </c>
      <c r="J179" s="2"/>
      <c r="K179" s="2"/>
      <c r="L179" s="2"/>
      <c r="M179" s="2"/>
      <c r="N179" s="2"/>
    </row>
    <row r="180" spans="1:14" ht="14.25" customHeight="1" x14ac:dyDescent="0.2">
      <c r="A180" s="62" t="s">
        <v>1119</v>
      </c>
      <c r="B180" s="2" t="s">
        <v>54</v>
      </c>
      <c r="C180" s="2">
        <v>-99</v>
      </c>
      <c r="D180" s="2" t="s">
        <v>1165</v>
      </c>
      <c r="E180" s="2"/>
      <c r="F180" s="2" t="s">
        <v>54</v>
      </c>
      <c r="G180" s="2"/>
      <c r="H180" s="2" t="s">
        <v>54</v>
      </c>
      <c r="I180" s="2" t="s">
        <v>54</v>
      </c>
      <c r="J180" s="2"/>
      <c r="K180" s="2"/>
      <c r="L180" s="2"/>
      <c r="M180" s="2"/>
      <c r="N180" s="2"/>
    </row>
    <row r="181" spans="1:14" ht="14.25" customHeight="1" x14ac:dyDescent="0.2">
      <c r="A181" s="62" t="s">
        <v>1125</v>
      </c>
      <c r="B181" s="2" t="s">
        <v>1120</v>
      </c>
      <c r="C181" s="2">
        <v>-999</v>
      </c>
      <c r="D181" s="2" t="s">
        <v>3153</v>
      </c>
      <c r="E181" s="2"/>
      <c r="F181" s="2" t="s">
        <v>185</v>
      </c>
      <c r="G181" s="2"/>
      <c r="H181" s="2" t="s">
        <v>3154</v>
      </c>
      <c r="I181" s="2" t="s">
        <v>1300</v>
      </c>
      <c r="J181" s="2"/>
      <c r="K181" s="2"/>
      <c r="L181" s="2"/>
      <c r="M181" s="2"/>
      <c r="N181" s="2"/>
    </row>
    <row r="182" spans="1:14" ht="14.25" customHeight="1" x14ac:dyDescent="0.2">
      <c r="A182" s="62" t="s">
        <v>1129</v>
      </c>
      <c r="B182" s="2" t="s">
        <v>185</v>
      </c>
      <c r="C182" s="2">
        <v>-999</v>
      </c>
      <c r="D182" s="2" t="s">
        <v>4316</v>
      </c>
      <c r="E182" s="2"/>
      <c r="F182" s="2" t="s">
        <v>4318</v>
      </c>
      <c r="G182" s="2"/>
      <c r="H182" s="2" t="s">
        <v>4319</v>
      </c>
      <c r="I182" s="2" t="s">
        <v>4320</v>
      </c>
      <c r="J182" s="2"/>
      <c r="K182" s="2"/>
      <c r="L182" s="2"/>
      <c r="M182" s="2"/>
      <c r="N182" s="2"/>
    </row>
    <row r="183" spans="1:14" ht="14.25" customHeight="1" x14ac:dyDescent="0.2">
      <c r="A183" s="62" t="s">
        <v>1135</v>
      </c>
      <c r="B183" s="2" t="s">
        <v>313</v>
      </c>
      <c r="C183" s="2">
        <v>-999</v>
      </c>
      <c r="D183" s="2" t="s">
        <v>3312</v>
      </c>
      <c r="E183" s="2"/>
      <c r="F183" s="2" t="s">
        <v>3313</v>
      </c>
      <c r="G183" s="2"/>
      <c r="H183" s="2" t="s">
        <v>3314</v>
      </c>
      <c r="I183" s="2" t="s">
        <v>5287</v>
      </c>
      <c r="J183" s="2"/>
      <c r="K183" s="2"/>
      <c r="L183" s="2"/>
      <c r="M183" s="2"/>
      <c r="N183" s="2"/>
    </row>
    <row r="184" spans="1:14" ht="14.25" customHeight="1" x14ac:dyDescent="0.2">
      <c r="A184" s="62" t="s">
        <v>1148</v>
      </c>
      <c r="B184" s="2" t="s">
        <v>1136</v>
      </c>
      <c r="C184" s="2" t="s">
        <v>1137</v>
      </c>
      <c r="D184" s="2" t="s">
        <v>1239</v>
      </c>
      <c r="E184" s="2"/>
      <c r="F184" s="2" t="s">
        <v>1241</v>
      </c>
      <c r="G184" s="2"/>
      <c r="H184" s="2" t="s">
        <v>1242</v>
      </c>
      <c r="I184" s="2" t="s">
        <v>1243</v>
      </c>
      <c r="J184" s="2"/>
      <c r="K184" s="2"/>
      <c r="L184" s="2"/>
      <c r="M184" s="2"/>
      <c r="N184" s="2"/>
    </row>
    <row r="185" spans="1:14" ht="14.25" customHeight="1" x14ac:dyDescent="0.2">
      <c r="A185" s="62" t="s">
        <v>1149</v>
      </c>
      <c r="B185" s="2" t="s">
        <v>54</v>
      </c>
      <c r="C185" s="2">
        <v>-99</v>
      </c>
      <c r="D185" s="2" t="s">
        <v>5389</v>
      </c>
      <c r="E185" s="2"/>
      <c r="F185" s="2" t="s">
        <v>2404</v>
      </c>
      <c r="G185" s="2"/>
      <c r="H185" s="2" t="s">
        <v>5390</v>
      </c>
      <c r="I185" s="2" t="s">
        <v>5391</v>
      </c>
      <c r="J185" s="2"/>
      <c r="K185" s="2"/>
      <c r="L185" s="2"/>
      <c r="M185" s="2"/>
      <c r="N185" s="2"/>
    </row>
    <row r="186" spans="1:14" ht="14.25" customHeight="1" x14ac:dyDescent="0.2">
      <c r="A186" s="62" t="s">
        <v>1153</v>
      </c>
      <c r="B186" s="2" t="s">
        <v>1150</v>
      </c>
      <c r="C186" s="2">
        <v>2</v>
      </c>
      <c r="D186" s="2" t="s">
        <v>1455</v>
      </c>
      <c r="E186" s="2"/>
      <c r="F186" s="2" t="s">
        <v>1457</v>
      </c>
      <c r="G186" s="2"/>
      <c r="H186" s="2" t="s">
        <v>1458</v>
      </c>
      <c r="I186" s="2" t="s">
        <v>1459</v>
      </c>
      <c r="J186" s="2"/>
      <c r="K186" s="2"/>
      <c r="L186" s="2"/>
      <c r="M186" s="2"/>
      <c r="N186" s="2"/>
    </row>
    <row r="187" spans="1:14" ht="14.25" customHeight="1" x14ac:dyDescent="0.2">
      <c r="A187" s="62" t="s">
        <v>1162</v>
      </c>
      <c r="B187" s="2" t="s">
        <v>1154</v>
      </c>
      <c r="C187" s="2" t="s">
        <v>1155</v>
      </c>
      <c r="D187" s="2" t="s">
        <v>5118</v>
      </c>
      <c r="E187" s="2"/>
      <c r="F187" s="2" t="s">
        <v>5119</v>
      </c>
      <c r="G187" s="2"/>
      <c r="H187" s="2" t="s">
        <v>54</v>
      </c>
      <c r="I187" s="2" t="s">
        <v>54</v>
      </c>
      <c r="J187" s="2"/>
      <c r="K187" s="2"/>
      <c r="L187" s="2"/>
      <c r="M187" s="2"/>
      <c r="N187" s="2"/>
    </row>
    <row r="188" spans="1:14" ht="14.25" customHeight="1" x14ac:dyDescent="0.2">
      <c r="A188" s="62" t="s">
        <v>1163</v>
      </c>
      <c r="B188" s="2"/>
      <c r="C188" s="2">
        <v>-99</v>
      </c>
      <c r="D188" s="2" t="s">
        <v>513</v>
      </c>
      <c r="E188" s="2"/>
      <c r="F188" s="2" t="s">
        <v>783</v>
      </c>
      <c r="G188" s="2"/>
      <c r="H188" s="2" t="s">
        <v>785</v>
      </c>
      <c r="I188" s="2" t="s">
        <v>786</v>
      </c>
      <c r="J188" s="2"/>
      <c r="K188" s="2"/>
      <c r="L188" s="2"/>
      <c r="M188" s="2"/>
      <c r="N188" s="2"/>
    </row>
    <row r="189" spans="1:14" ht="14.25" customHeight="1" x14ac:dyDescent="0.2">
      <c r="A189" s="62" t="s">
        <v>1166</v>
      </c>
      <c r="B189" s="2" t="s">
        <v>1164</v>
      </c>
      <c r="C189" s="2" t="s">
        <v>101</v>
      </c>
      <c r="D189" s="2" t="s">
        <v>3636</v>
      </c>
      <c r="E189" s="2"/>
      <c r="F189" s="2" t="s">
        <v>3638</v>
      </c>
      <c r="G189" s="2"/>
      <c r="H189" s="2" t="s">
        <v>3639</v>
      </c>
      <c r="I189" s="2" t="s">
        <v>3640</v>
      </c>
      <c r="J189" s="2"/>
      <c r="K189" s="2"/>
      <c r="L189" s="2"/>
      <c r="M189" s="2"/>
      <c r="N189" s="2"/>
    </row>
    <row r="190" spans="1:14" ht="14.25" customHeight="1" x14ac:dyDescent="0.2">
      <c r="A190" s="62" t="s">
        <v>1176</v>
      </c>
      <c r="B190" s="2" t="s">
        <v>1167</v>
      </c>
      <c r="C190" s="2" t="s">
        <v>1168</v>
      </c>
      <c r="D190" s="2" t="s">
        <v>1738</v>
      </c>
      <c r="E190" s="2"/>
      <c r="F190" s="2" t="s">
        <v>1739</v>
      </c>
      <c r="G190" s="2"/>
      <c r="H190" s="2" t="s">
        <v>1740</v>
      </c>
      <c r="I190" s="2" t="s">
        <v>1742</v>
      </c>
      <c r="J190" s="2"/>
      <c r="K190" s="2"/>
      <c r="L190" s="2"/>
      <c r="M190" s="2"/>
      <c r="N190" s="2"/>
    </row>
    <row r="191" spans="1:14" ht="14.25" customHeight="1" x14ac:dyDescent="0.2">
      <c r="A191" s="62" t="s">
        <v>1181</v>
      </c>
      <c r="B191" s="2" t="s">
        <v>1177</v>
      </c>
      <c r="C191" s="2" t="s">
        <v>509</v>
      </c>
      <c r="D191" s="2" t="s">
        <v>1555</v>
      </c>
      <c r="E191" s="2"/>
      <c r="F191" s="2" t="s">
        <v>1557</v>
      </c>
      <c r="G191" s="2"/>
      <c r="H191" s="2" t="s">
        <v>1558</v>
      </c>
      <c r="I191" s="2" t="s">
        <v>1560</v>
      </c>
      <c r="J191" s="2"/>
      <c r="K191" s="2"/>
      <c r="L191" s="2"/>
      <c r="M191" s="2"/>
      <c r="N191" s="2"/>
    </row>
    <row r="192" spans="1:14" ht="14.25" customHeight="1" x14ac:dyDescent="0.2">
      <c r="A192" s="62" t="s">
        <v>1182</v>
      </c>
      <c r="B192" s="2" t="s">
        <v>54</v>
      </c>
      <c r="C192" s="2">
        <v>-99</v>
      </c>
      <c r="D192" s="2"/>
      <c r="E192" s="2"/>
      <c r="F192" s="2"/>
      <c r="G192" s="2"/>
      <c r="H192" s="2"/>
      <c r="I192" s="2"/>
      <c r="J192" s="2"/>
      <c r="K192" s="2"/>
      <c r="L192" s="2"/>
      <c r="M192" s="2"/>
      <c r="N192" s="2"/>
    </row>
    <row r="193" spans="1:14" ht="14.25" customHeight="1" x14ac:dyDescent="0.2">
      <c r="A193" s="62" t="s">
        <v>1183</v>
      </c>
      <c r="B193" s="2" t="s">
        <v>54</v>
      </c>
      <c r="C193" s="2">
        <v>-99</v>
      </c>
      <c r="D193" s="2" t="s">
        <v>882</v>
      </c>
      <c r="E193" s="2"/>
      <c r="F193" s="2" t="s">
        <v>884</v>
      </c>
      <c r="G193" s="2"/>
      <c r="H193" s="2" t="s">
        <v>886</v>
      </c>
      <c r="I193" s="2" t="s">
        <v>888</v>
      </c>
      <c r="J193" s="2"/>
      <c r="K193" s="2"/>
      <c r="L193" s="2"/>
      <c r="M193" s="2"/>
      <c r="N193" s="2"/>
    </row>
    <row r="194" spans="1:14" ht="14.25" customHeight="1" x14ac:dyDescent="0.2">
      <c r="A194" s="62" t="s">
        <v>1190</v>
      </c>
      <c r="B194" s="2" t="s">
        <v>1184</v>
      </c>
      <c r="C194" s="2">
        <v>-999</v>
      </c>
      <c r="D194" s="2" t="s">
        <v>4258</v>
      </c>
      <c r="E194" s="2"/>
      <c r="F194" s="2" t="s">
        <v>54</v>
      </c>
      <c r="G194" s="2"/>
      <c r="H194" s="2" t="s">
        <v>4260</v>
      </c>
      <c r="I194" s="2" t="s">
        <v>4261</v>
      </c>
      <c r="J194" s="2"/>
      <c r="K194" s="2"/>
      <c r="L194" s="2"/>
      <c r="M194" s="2"/>
      <c r="N194" s="2"/>
    </row>
    <row r="195" spans="1:14" ht="14.25" customHeight="1" x14ac:dyDescent="0.2">
      <c r="A195" s="62" t="s">
        <v>1191</v>
      </c>
      <c r="B195" s="2" t="s">
        <v>54</v>
      </c>
      <c r="C195" s="2">
        <v>-99</v>
      </c>
      <c r="D195" s="2" t="s">
        <v>3889</v>
      </c>
      <c r="E195" s="2"/>
      <c r="F195" s="2" t="s">
        <v>3890</v>
      </c>
      <c r="G195" s="2"/>
      <c r="H195" s="2" t="s">
        <v>3891</v>
      </c>
      <c r="I195" s="2" t="s">
        <v>3892</v>
      </c>
      <c r="J195" s="2"/>
      <c r="K195" s="2"/>
      <c r="L195" s="2"/>
      <c r="M195" s="2"/>
      <c r="N195" s="2"/>
    </row>
    <row r="196" spans="1:14" ht="14.25" customHeight="1" x14ac:dyDescent="0.2">
      <c r="A196" s="62" t="s">
        <v>1198</v>
      </c>
      <c r="B196" s="2" t="s">
        <v>54</v>
      </c>
      <c r="C196" s="2">
        <v>-99</v>
      </c>
      <c r="D196" s="2" t="s">
        <v>2024</v>
      </c>
      <c r="E196" s="2"/>
      <c r="F196" s="2" t="s">
        <v>2025</v>
      </c>
      <c r="G196" s="2"/>
      <c r="H196" s="2" t="s">
        <v>2026</v>
      </c>
      <c r="I196" s="2" t="s">
        <v>2027</v>
      </c>
      <c r="J196" s="2"/>
      <c r="K196" s="2"/>
      <c r="L196" s="2"/>
      <c r="M196" s="2"/>
      <c r="N196" s="2"/>
    </row>
    <row r="197" spans="1:14" ht="14.25" customHeight="1" x14ac:dyDescent="0.2">
      <c r="A197" s="62" t="s">
        <v>1201</v>
      </c>
      <c r="B197" s="2" t="s">
        <v>1199</v>
      </c>
      <c r="C197" s="2" t="s">
        <v>159</v>
      </c>
      <c r="D197" s="2" t="s">
        <v>3065</v>
      </c>
      <c r="E197" s="2"/>
      <c r="F197" s="2" t="s">
        <v>3066</v>
      </c>
      <c r="G197" s="2"/>
      <c r="H197" s="2" t="s">
        <v>3067</v>
      </c>
      <c r="I197" s="2" t="s">
        <v>3068</v>
      </c>
      <c r="J197" s="2"/>
      <c r="K197" s="2"/>
      <c r="L197" s="2"/>
      <c r="M197" s="2"/>
      <c r="N197" s="2"/>
    </row>
    <row r="198" spans="1:14" ht="14.25" customHeight="1" x14ac:dyDescent="0.2">
      <c r="A198" s="62" t="s">
        <v>1209</v>
      </c>
      <c r="B198" s="2" t="s">
        <v>1202</v>
      </c>
      <c r="C198" s="2" t="s">
        <v>1203</v>
      </c>
      <c r="D198" s="2" t="s">
        <v>864</v>
      </c>
      <c r="E198" s="2"/>
      <c r="F198" s="2" t="s">
        <v>865</v>
      </c>
      <c r="G198" s="2"/>
      <c r="H198" s="2" t="s">
        <v>866</v>
      </c>
      <c r="I198" s="2" t="s">
        <v>867</v>
      </c>
      <c r="J198" s="2"/>
      <c r="K198" s="2"/>
      <c r="L198" s="2"/>
      <c r="M198" s="2"/>
      <c r="N198" s="2"/>
    </row>
    <row r="199" spans="1:14" ht="14.25" customHeight="1" x14ac:dyDescent="0.2">
      <c r="A199" s="62" t="s">
        <v>1214</v>
      </c>
      <c r="B199" s="2" t="s">
        <v>1210</v>
      </c>
      <c r="C199" s="2">
        <v>1</v>
      </c>
      <c r="D199" s="2" t="s">
        <v>4485</v>
      </c>
      <c r="E199" s="2"/>
      <c r="F199" s="2" t="s">
        <v>4486</v>
      </c>
      <c r="G199" s="2"/>
      <c r="H199" s="2" t="s">
        <v>4487</v>
      </c>
      <c r="I199" s="2" t="s">
        <v>4488</v>
      </c>
      <c r="J199" s="2"/>
      <c r="K199" s="2"/>
      <c r="L199" s="2"/>
      <c r="M199" s="2"/>
      <c r="N199" s="2"/>
    </row>
    <row r="200" spans="1:14" ht="14.25" customHeight="1" x14ac:dyDescent="0.2">
      <c r="A200" s="62" t="s">
        <v>1215</v>
      </c>
      <c r="B200" s="2" t="s">
        <v>54</v>
      </c>
      <c r="C200" s="2">
        <v>-99</v>
      </c>
      <c r="D200" s="2" t="s">
        <v>3193</v>
      </c>
      <c r="E200" s="2"/>
      <c r="F200" s="2" t="s">
        <v>3195</v>
      </c>
      <c r="G200" s="2"/>
      <c r="H200" s="2" t="s">
        <v>3196</v>
      </c>
      <c r="I200" s="2" t="s">
        <v>3197</v>
      </c>
      <c r="J200" s="2"/>
      <c r="K200" s="2"/>
      <c r="L200" s="2"/>
      <c r="M200" s="2"/>
      <c r="N200" s="2"/>
    </row>
    <row r="201" spans="1:14" ht="14.25" customHeight="1" x14ac:dyDescent="0.2">
      <c r="A201" s="62" t="s">
        <v>1220</v>
      </c>
      <c r="B201" s="2" t="s">
        <v>54</v>
      </c>
      <c r="C201" s="2">
        <v>-99</v>
      </c>
      <c r="D201" s="2" t="s">
        <v>4819</v>
      </c>
      <c r="E201" s="2"/>
      <c r="F201" s="2" t="s">
        <v>4821</v>
      </c>
      <c r="G201" s="2"/>
      <c r="H201" s="2" t="s">
        <v>4823</v>
      </c>
      <c r="I201" s="2" t="s">
        <v>4825</v>
      </c>
      <c r="J201" s="2"/>
      <c r="K201" s="2"/>
      <c r="L201" s="2"/>
      <c r="M201" s="2"/>
      <c r="N201" s="2"/>
    </row>
    <row r="202" spans="1:14" ht="14.25" customHeight="1" x14ac:dyDescent="0.2">
      <c r="A202" s="62" t="s">
        <v>1227</v>
      </c>
      <c r="B202" s="2" t="s">
        <v>1221</v>
      </c>
      <c r="C202" s="2" t="s">
        <v>1222</v>
      </c>
      <c r="D202" s="2" t="s">
        <v>5392</v>
      </c>
      <c r="E202" s="2"/>
      <c r="F202" s="2" t="s">
        <v>5393</v>
      </c>
      <c r="G202" s="2"/>
      <c r="H202" s="2" t="s">
        <v>5394</v>
      </c>
      <c r="I202" s="2" t="s">
        <v>5395</v>
      </c>
      <c r="J202" s="2"/>
      <c r="K202" s="2"/>
      <c r="L202" s="2"/>
      <c r="M202" s="2"/>
      <c r="N202" s="2"/>
    </row>
    <row r="203" spans="1:14" ht="14.25" customHeight="1" x14ac:dyDescent="0.2">
      <c r="A203" s="62" t="s">
        <v>1236</v>
      </c>
      <c r="B203" s="2" t="s">
        <v>1228</v>
      </c>
      <c r="C203" s="2" t="s">
        <v>1229</v>
      </c>
      <c r="D203" s="2" t="s">
        <v>608</v>
      </c>
      <c r="E203" s="2"/>
      <c r="F203" s="2" t="s">
        <v>610</v>
      </c>
      <c r="G203" s="2"/>
      <c r="H203" s="2" t="s">
        <v>611</v>
      </c>
      <c r="I203" s="2" t="s">
        <v>612</v>
      </c>
      <c r="J203" s="2"/>
      <c r="K203" s="2"/>
      <c r="L203" s="2"/>
      <c r="M203" s="2"/>
      <c r="N203" s="2"/>
    </row>
    <row r="204" spans="1:14" ht="14.25" customHeight="1" x14ac:dyDescent="0.2">
      <c r="A204" s="62" t="s">
        <v>1244</v>
      </c>
      <c r="B204" s="2" t="s">
        <v>1237</v>
      </c>
      <c r="C204" s="2" t="s">
        <v>5685</v>
      </c>
      <c r="D204" s="2" t="s">
        <v>1151</v>
      </c>
      <c r="E204" s="2"/>
      <c r="F204" s="2" t="s">
        <v>54</v>
      </c>
      <c r="G204" s="2"/>
      <c r="H204" s="2" t="s">
        <v>1152</v>
      </c>
      <c r="I204" s="2" t="s">
        <v>54</v>
      </c>
      <c r="J204" s="2"/>
      <c r="K204" s="2"/>
      <c r="L204" s="2"/>
      <c r="M204" s="2"/>
      <c r="N204" s="2"/>
    </row>
    <row r="205" spans="1:14" ht="14.25" customHeight="1" x14ac:dyDescent="0.2">
      <c r="A205" s="62" t="s">
        <v>1252</v>
      </c>
      <c r="B205" s="2" t="s">
        <v>1245</v>
      </c>
      <c r="C205" s="2" t="s">
        <v>1246</v>
      </c>
      <c r="D205" s="2" t="s">
        <v>680</v>
      </c>
      <c r="E205" s="2"/>
      <c r="F205" s="2" t="s">
        <v>242</v>
      </c>
      <c r="G205" s="2"/>
      <c r="H205" s="2" t="s">
        <v>682</v>
      </c>
      <c r="I205" s="2" t="s">
        <v>683</v>
      </c>
      <c r="J205" s="2"/>
      <c r="K205" s="2"/>
      <c r="L205" s="2"/>
      <c r="M205" s="2"/>
      <c r="N205" s="2"/>
    </row>
    <row r="206" spans="1:14" ht="14.25" customHeight="1" x14ac:dyDescent="0.2">
      <c r="A206" s="62" t="s">
        <v>1255</v>
      </c>
      <c r="B206" s="2" t="s">
        <v>54</v>
      </c>
      <c r="C206" s="2">
        <v>-99</v>
      </c>
      <c r="D206" s="2" t="s">
        <v>3375</v>
      </c>
      <c r="E206" s="2"/>
      <c r="F206" s="2" t="s">
        <v>3376</v>
      </c>
      <c r="G206" s="2"/>
      <c r="H206" s="2" t="s">
        <v>3377</v>
      </c>
      <c r="I206" s="2" t="s">
        <v>3378</v>
      </c>
      <c r="J206" s="2"/>
      <c r="K206" s="2"/>
      <c r="L206" s="2"/>
      <c r="M206" s="2"/>
      <c r="N206" s="2"/>
    </row>
    <row r="207" spans="1:14" ht="14.25" customHeight="1" x14ac:dyDescent="0.2">
      <c r="A207" s="62" t="s">
        <v>1260</v>
      </c>
      <c r="B207" s="2" t="s">
        <v>1256</v>
      </c>
      <c r="C207" s="2" t="s">
        <v>159</v>
      </c>
      <c r="D207" s="2" t="s">
        <v>4567</v>
      </c>
      <c r="E207" s="2"/>
      <c r="F207" s="2" t="s">
        <v>54</v>
      </c>
      <c r="G207" s="2"/>
      <c r="H207" s="2" t="s">
        <v>2889</v>
      </c>
      <c r="I207" s="2" t="s">
        <v>54</v>
      </c>
      <c r="J207" s="2"/>
      <c r="K207" s="2"/>
      <c r="L207" s="2"/>
      <c r="M207" s="2"/>
      <c r="N207" s="2"/>
    </row>
    <row r="208" spans="1:14" ht="14.25" customHeight="1" x14ac:dyDescent="0.2">
      <c r="A208" s="62" t="s">
        <v>1264</v>
      </c>
      <c r="B208" s="2" t="s">
        <v>1261</v>
      </c>
      <c r="C208" s="2" t="s">
        <v>101</v>
      </c>
      <c r="D208" s="2" t="s">
        <v>960</v>
      </c>
      <c r="E208" s="2"/>
      <c r="F208" s="2" t="s">
        <v>623</v>
      </c>
      <c r="G208" s="2"/>
      <c r="H208" s="2" t="s">
        <v>961</v>
      </c>
      <c r="I208" s="2" t="s">
        <v>962</v>
      </c>
      <c r="J208" s="2"/>
      <c r="K208" s="2"/>
      <c r="L208" s="2"/>
      <c r="M208" s="2"/>
      <c r="N208" s="2"/>
    </row>
    <row r="209" spans="1:14" ht="14.25" customHeight="1" x14ac:dyDescent="0.2">
      <c r="A209" s="62" t="s">
        <v>1273</v>
      </c>
      <c r="B209" s="2" t="s">
        <v>1265</v>
      </c>
      <c r="C209" s="2" t="s">
        <v>5686</v>
      </c>
      <c r="D209" s="2" t="s">
        <v>5323</v>
      </c>
      <c r="E209" s="2"/>
      <c r="F209" s="2" t="s">
        <v>5324</v>
      </c>
      <c r="G209" s="2"/>
      <c r="H209" s="2" t="s">
        <v>5325</v>
      </c>
      <c r="I209" s="2" t="s">
        <v>5326</v>
      </c>
      <c r="J209" s="2"/>
      <c r="K209" s="2"/>
      <c r="L209" s="2"/>
      <c r="M209" s="2"/>
      <c r="N209" s="2"/>
    </row>
    <row r="210" spans="1:14" ht="14.25" customHeight="1" x14ac:dyDescent="0.2">
      <c r="A210" s="62" t="s">
        <v>1280</v>
      </c>
      <c r="B210" s="2" t="s">
        <v>1274</v>
      </c>
      <c r="C210" s="2" t="s">
        <v>249</v>
      </c>
      <c r="D210" s="2" t="s">
        <v>2397</v>
      </c>
      <c r="E210" s="2"/>
      <c r="F210" s="2" t="s">
        <v>2398</v>
      </c>
      <c r="G210" s="2"/>
      <c r="H210" s="2" t="s">
        <v>5218</v>
      </c>
      <c r="I210" s="2" t="s">
        <v>5219</v>
      </c>
      <c r="J210" s="2"/>
      <c r="K210" s="2"/>
      <c r="L210" s="2"/>
      <c r="M210" s="2"/>
      <c r="N210" s="2"/>
    </row>
    <row r="211" spans="1:14" ht="14.25" customHeight="1" x14ac:dyDescent="0.2">
      <c r="A211" s="62" t="s">
        <v>1289</v>
      </c>
      <c r="B211" s="2" t="s">
        <v>1281</v>
      </c>
      <c r="C211" s="2" t="s">
        <v>1282</v>
      </c>
      <c r="D211" s="2" t="s">
        <v>3810</v>
      </c>
      <c r="E211" s="2"/>
      <c r="F211" s="2" t="s">
        <v>3812</v>
      </c>
      <c r="G211" s="2"/>
      <c r="H211" s="2" t="s">
        <v>3813</v>
      </c>
      <c r="I211" s="2" t="s">
        <v>3814</v>
      </c>
      <c r="J211" s="2"/>
      <c r="K211" s="2"/>
      <c r="L211" s="2"/>
      <c r="M211" s="2"/>
      <c r="N211" s="2"/>
    </row>
    <row r="212" spans="1:14" ht="14.25" customHeight="1" x14ac:dyDescent="0.2">
      <c r="A212" s="62" t="s">
        <v>1298</v>
      </c>
      <c r="B212" s="2" t="s">
        <v>1290</v>
      </c>
      <c r="C212" s="2" t="s">
        <v>1291</v>
      </c>
      <c r="D212" s="2" t="s">
        <v>5057</v>
      </c>
      <c r="E212" s="2"/>
      <c r="F212" s="2" t="s">
        <v>5059</v>
      </c>
      <c r="G212" s="2"/>
      <c r="H212" s="2" t="s">
        <v>5060</v>
      </c>
      <c r="I212" s="2" t="s">
        <v>5062</v>
      </c>
      <c r="J212" s="2"/>
      <c r="K212" s="2"/>
      <c r="L212" s="2"/>
      <c r="M212" s="2"/>
      <c r="N212" s="2"/>
    </row>
    <row r="213" spans="1:14" ht="14.25" customHeight="1" x14ac:dyDescent="0.2">
      <c r="A213" s="62" t="s">
        <v>1301</v>
      </c>
      <c r="B213" s="2" t="s">
        <v>1299</v>
      </c>
      <c r="C213" s="2">
        <v>1</v>
      </c>
      <c r="D213" s="2" t="s">
        <v>1658</v>
      </c>
      <c r="E213" s="2"/>
      <c r="F213" s="2" t="s">
        <v>1659</v>
      </c>
      <c r="G213" s="2"/>
      <c r="H213" s="2" t="s">
        <v>1660</v>
      </c>
      <c r="I213" s="2" t="s">
        <v>1661</v>
      </c>
      <c r="J213" s="2"/>
      <c r="K213" s="2"/>
      <c r="L213" s="2"/>
      <c r="M213" s="2"/>
      <c r="N213" s="2"/>
    </row>
    <row r="214" spans="1:14" ht="14.25" customHeight="1" x14ac:dyDescent="0.2">
      <c r="A214" s="62" t="s">
        <v>1308</v>
      </c>
      <c r="B214" s="2" t="s">
        <v>1302</v>
      </c>
      <c r="C214" s="2">
        <v>2</v>
      </c>
      <c r="D214" s="2" t="s">
        <v>5398</v>
      </c>
      <c r="E214" s="2"/>
      <c r="F214" s="2" t="s">
        <v>54</v>
      </c>
      <c r="G214" s="2"/>
      <c r="H214" s="2" t="s">
        <v>5399</v>
      </c>
      <c r="I214" s="2" t="s">
        <v>3900</v>
      </c>
      <c r="J214" s="2"/>
      <c r="K214" s="2"/>
      <c r="L214" s="2"/>
      <c r="M214" s="2"/>
      <c r="N214" s="2"/>
    </row>
    <row r="215" spans="1:14" ht="14.25" customHeight="1" x14ac:dyDescent="0.2">
      <c r="A215" s="62" t="s">
        <v>1312</v>
      </c>
      <c r="B215" s="2" t="s">
        <v>1309</v>
      </c>
      <c r="C215" s="2">
        <v>7</v>
      </c>
      <c r="D215" s="2" t="s">
        <v>2288</v>
      </c>
      <c r="E215" s="2"/>
      <c r="F215" s="2" t="s">
        <v>2289</v>
      </c>
      <c r="G215" s="2"/>
      <c r="H215" s="2" t="s">
        <v>2290</v>
      </c>
      <c r="I215" s="2" t="s">
        <v>2291</v>
      </c>
      <c r="J215" s="2"/>
      <c r="K215" s="2"/>
      <c r="L215" s="2"/>
      <c r="M215" s="2"/>
      <c r="N215" s="2"/>
    </row>
    <row r="216" spans="1:14" ht="14.25" customHeight="1" x14ac:dyDescent="0.2">
      <c r="A216" s="62" t="s">
        <v>1317</v>
      </c>
      <c r="B216" s="2" t="s">
        <v>5466</v>
      </c>
      <c r="C216" s="2">
        <v>-999</v>
      </c>
      <c r="D216" s="2" t="s">
        <v>4124</v>
      </c>
      <c r="E216" s="2"/>
      <c r="F216" s="2" t="s">
        <v>4125</v>
      </c>
      <c r="G216" s="2"/>
      <c r="H216" s="2" t="s">
        <v>4126</v>
      </c>
      <c r="I216" s="2" t="s">
        <v>4128</v>
      </c>
      <c r="J216" s="2"/>
      <c r="K216" s="2"/>
      <c r="L216" s="2"/>
      <c r="M216" s="2"/>
      <c r="N216" s="2"/>
    </row>
    <row r="217" spans="1:14" ht="14.25" customHeight="1" x14ac:dyDescent="0.2">
      <c r="A217" s="62" t="s">
        <v>1325</v>
      </c>
      <c r="B217" s="2" t="s">
        <v>1318</v>
      </c>
      <c r="C217" s="2" t="s">
        <v>1319</v>
      </c>
      <c r="D217" s="2" t="s">
        <v>2425</v>
      </c>
      <c r="E217" s="2"/>
      <c r="F217" s="2" t="s">
        <v>2427</v>
      </c>
      <c r="G217" s="2"/>
      <c r="H217" s="2" t="s">
        <v>2428</v>
      </c>
      <c r="I217" s="2" t="s">
        <v>71</v>
      </c>
      <c r="J217" s="2"/>
      <c r="K217" s="2"/>
      <c r="L217" s="2"/>
      <c r="M217" s="2"/>
      <c r="N217" s="2"/>
    </row>
    <row r="218" spans="1:14" ht="14.25" customHeight="1" x14ac:dyDescent="0.2">
      <c r="A218" s="62" t="s">
        <v>1333</v>
      </c>
      <c r="B218" s="2" t="s">
        <v>1326</v>
      </c>
      <c r="C218" s="2" t="s">
        <v>1327</v>
      </c>
      <c r="D218" s="2" t="s">
        <v>2264</v>
      </c>
      <c r="E218" s="2"/>
      <c r="F218" s="2" t="s">
        <v>2265</v>
      </c>
      <c r="G218" s="2"/>
      <c r="H218" s="2" t="s">
        <v>2266</v>
      </c>
      <c r="I218" s="2" t="s">
        <v>2267</v>
      </c>
      <c r="J218" s="2"/>
      <c r="K218" s="2"/>
      <c r="L218" s="2"/>
      <c r="M218" s="2"/>
      <c r="N218" s="2"/>
    </row>
    <row r="219" spans="1:14" ht="14.25" customHeight="1" x14ac:dyDescent="0.2">
      <c r="A219" s="62" t="s">
        <v>1337</v>
      </c>
      <c r="B219" s="2" t="s">
        <v>1120</v>
      </c>
      <c r="C219" s="2">
        <v>-999</v>
      </c>
      <c r="D219" s="2" t="s">
        <v>3781</v>
      </c>
      <c r="E219" s="2"/>
      <c r="F219" s="2" t="s">
        <v>54</v>
      </c>
      <c r="G219" s="2"/>
      <c r="H219" s="2" t="s">
        <v>3782</v>
      </c>
      <c r="I219" s="2" t="s">
        <v>54</v>
      </c>
      <c r="J219" s="2"/>
      <c r="K219" s="2"/>
      <c r="L219" s="2"/>
      <c r="M219" s="2"/>
      <c r="N219" s="2"/>
    </row>
    <row r="220" spans="1:14" ht="14.25" customHeight="1" x14ac:dyDescent="0.2">
      <c r="A220" s="62" t="s">
        <v>1343</v>
      </c>
      <c r="B220" s="2" t="s">
        <v>1338</v>
      </c>
      <c r="C220" s="2" t="s">
        <v>249</v>
      </c>
      <c r="D220" s="2" t="s">
        <v>54</v>
      </c>
      <c r="E220" s="2"/>
      <c r="F220" s="2" t="s">
        <v>218</v>
      </c>
      <c r="G220" s="2"/>
      <c r="H220" s="2" t="s">
        <v>54</v>
      </c>
      <c r="I220" s="2" t="s">
        <v>219</v>
      </c>
      <c r="J220" s="2"/>
      <c r="K220" s="2"/>
      <c r="L220" s="2"/>
      <c r="M220" s="2"/>
      <c r="N220" s="2"/>
    </row>
    <row r="221" spans="1:14" ht="14.25" customHeight="1" x14ac:dyDescent="0.2">
      <c r="A221" s="62" t="s">
        <v>1349</v>
      </c>
      <c r="B221" s="2" t="s">
        <v>1344</v>
      </c>
      <c r="C221" s="2" t="s">
        <v>387</v>
      </c>
      <c r="D221" s="2" t="s">
        <v>2695</v>
      </c>
      <c r="E221" s="2"/>
      <c r="F221" s="2" t="s">
        <v>2271</v>
      </c>
      <c r="G221" s="2"/>
      <c r="H221" s="2" t="s">
        <v>54</v>
      </c>
      <c r="I221" s="2" t="s">
        <v>54</v>
      </c>
      <c r="J221" s="2"/>
      <c r="K221" s="2"/>
      <c r="L221" s="2"/>
      <c r="M221" s="2"/>
      <c r="N221" s="2"/>
    </row>
    <row r="222" spans="1:14" ht="14.25" customHeight="1" x14ac:dyDescent="0.2">
      <c r="A222" s="62" t="s">
        <v>1358</v>
      </c>
      <c r="B222" s="2" t="s">
        <v>1350</v>
      </c>
      <c r="C222" s="2" t="s">
        <v>1351</v>
      </c>
      <c r="D222" s="2" t="s">
        <v>54</v>
      </c>
      <c r="E222" s="2"/>
      <c r="F222" s="2" t="s">
        <v>54</v>
      </c>
      <c r="G222" s="2"/>
      <c r="H222" s="2" t="s">
        <v>54</v>
      </c>
      <c r="I222" s="2" t="s">
        <v>54</v>
      </c>
      <c r="J222" s="2"/>
      <c r="K222" s="2"/>
      <c r="L222" s="2"/>
      <c r="M222" s="2"/>
      <c r="N222" s="2"/>
    </row>
    <row r="223" spans="1:14" ht="14.25" customHeight="1" x14ac:dyDescent="0.2">
      <c r="A223" s="62" t="s">
        <v>1361</v>
      </c>
      <c r="B223" s="2" t="s">
        <v>284</v>
      </c>
      <c r="C223" s="2">
        <v>-999</v>
      </c>
      <c r="D223" s="2" t="s">
        <v>5098</v>
      </c>
      <c r="E223" s="2"/>
      <c r="F223" s="2" t="s">
        <v>54</v>
      </c>
      <c r="G223" s="2"/>
      <c r="H223" s="2" t="s">
        <v>54</v>
      </c>
      <c r="I223" s="2" t="s">
        <v>5099</v>
      </c>
      <c r="J223" s="2"/>
      <c r="K223" s="2"/>
      <c r="L223" s="2"/>
      <c r="M223" s="2"/>
      <c r="N223" s="2"/>
    </row>
    <row r="224" spans="1:14" ht="14.25" customHeight="1" x14ac:dyDescent="0.2">
      <c r="A224" s="62" t="s">
        <v>1369</v>
      </c>
      <c r="B224" s="2" t="s">
        <v>1362</v>
      </c>
      <c r="C224" s="2" t="s">
        <v>1363</v>
      </c>
      <c r="D224" s="2" t="s">
        <v>2112</v>
      </c>
      <c r="E224" s="2"/>
      <c r="F224" s="2" t="s">
        <v>2114</v>
      </c>
      <c r="G224" s="2"/>
      <c r="H224" s="2" t="s">
        <v>2115</v>
      </c>
      <c r="I224" s="2" t="s">
        <v>2117</v>
      </c>
      <c r="J224" s="2"/>
      <c r="K224" s="2"/>
      <c r="L224" s="2"/>
      <c r="M224" s="2"/>
      <c r="N224" s="2"/>
    </row>
    <row r="225" spans="1:14" ht="14.25" customHeight="1" x14ac:dyDescent="0.2">
      <c r="A225" s="62" t="s">
        <v>1375</v>
      </c>
      <c r="B225" s="2" t="s">
        <v>1370</v>
      </c>
      <c r="C225" s="2" t="s">
        <v>2711</v>
      </c>
      <c r="D225" s="2" t="s">
        <v>54</v>
      </c>
      <c r="E225" s="2"/>
      <c r="F225" s="2" t="s">
        <v>54</v>
      </c>
      <c r="G225" s="2"/>
      <c r="H225" s="2" t="s">
        <v>54</v>
      </c>
      <c r="I225" s="2" t="s">
        <v>54</v>
      </c>
      <c r="J225" s="2"/>
      <c r="K225" s="2"/>
      <c r="L225" s="2"/>
      <c r="M225" s="2"/>
      <c r="N225" s="2"/>
    </row>
    <row r="226" spans="1:14" ht="14.25" customHeight="1" x14ac:dyDescent="0.2">
      <c r="A226" s="62" t="s">
        <v>1381</v>
      </c>
      <c r="B226" s="2" t="s">
        <v>5470</v>
      </c>
      <c r="C226" s="2">
        <v>1</v>
      </c>
      <c r="D226" s="2" t="s">
        <v>5149</v>
      </c>
      <c r="E226" s="2"/>
      <c r="F226" s="2" t="s">
        <v>54</v>
      </c>
      <c r="G226" s="2"/>
      <c r="H226" s="2" t="s">
        <v>1218</v>
      </c>
      <c r="I226" s="2" t="s">
        <v>5150</v>
      </c>
      <c r="J226" s="2"/>
      <c r="K226" s="2"/>
      <c r="L226" s="2"/>
      <c r="M226" s="2"/>
      <c r="N226" s="2"/>
    </row>
    <row r="227" spans="1:14" ht="14.25" customHeight="1" x14ac:dyDescent="0.2">
      <c r="A227" s="62" t="s">
        <v>1382</v>
      </c>
      <c r="B227" s="2" t="s">
        <v>54</v>
      </c>
      <c r="C227" s="2">
        <v>-99</v>
      </c>
      <c r="D227" s="2" t="s">
        <v>1636</v>
      </c>
      <c r="E227" s="2"/>
      <c r="F227" s="2" t="s">
        <v>54</v>
      </c>
      <c r="G227" s="2"/>
      <c r="H227" s="2" t="s">
        <v>1637</v>
      </c>
      <c r="I227" s="2" t="s">
        <v>54</v>
      </c>
      <c r="J227" s="2"/>
      <c r="K227" s="2"/>
      <c r="L227" s="2"/>
      <c r="M227" s="2"/>
      <c r="N227" s="2"/>
    </row>
    <row r="228" spans="1:14" ht="14.25" customHeight="1" x14ac:dyDescent="0.2">
      <c r="A228" s="62" t="s">
        <v>1383</v>
      </c>
      <c r="B228" s="2" t="s">
        <v>54</v>
      </c>
      <c r="C228" s="2">
        <v>-99</v>
      </c>
      <c r="D228" s="2" t="s">
        <v>1551</v>
      </c>
      <c r="E228" s="2"/>
      <c r="F228" s="2" t="s">
        <v>54</v>
      </c>
      <c r="G228" s="2"/>
      <c r="H228" s="2" t="s">
        <v>54</v>
      </c>
      <c r="I228" s="2" t="s">
        <v>54</v>
      </c>
      <c r="J228" s="2"/>
      <c r="K228" s="2"/>
      <c r="L228" s="2"/>
      <c r="M228" s="2"/>
      <c r="N228" s="2"/>
    </row>
    <row r="229" spans="1:14" ht="14.25" customHeight="1" x14ac:dyDescent="0.2">
      <c r="A229" s="62" t="s">
        <v>1389</v>
      </c>
      <c r="B229" s="2" t="s">
        <v>1384</v>
      </c>
      <c r="C229" s="2" t="s">
        <v>1385</v>
      </c>
      <c r="D229" s="2" t="s">
        <v>2682</v>
      </c>
      <c r="E229" s="2"/>
      <c r="F229" s="2" t="s">
        <v>2683</v>
      </c>
      <c r="G229" s="2"/>
      <c r="H229" s="2" t="s">
        <v>2685</v>
      </c>
      <c r="I229" s="2" t="s">
        <v>2686</v>
      </c>
      <c r="J229" s="2"/>
      <c r="K229" s="2"/>
      <c r="L229" s="2"/>
      <c r="M229" s="2"/>
      <c r="N229" s="2"/>
    </row>
    <row r="230" spans="1:14" ht="14.25" customHeight="1" x14ac:dyDescent="0.2">
      <c r="A230" s="62" t="s">
        <v>1390</v>
      </c>
      <c r="B230" s="2" t="s">
        <v>54</v>
      </c>
      <c r="C230" s="2">
        <v>-99</v>
      </c>
      <c r="D230" s="2" t="s">
        <v>1879</v>
      </c>
      <c r="E230" s="2"/>
      <c r="F230" s="2" t="s">
        <v>1881</v>
      </c>
      <c r="G230" s="2"/>
      <c r="H230" s="2" t="s">
        <v>1882</v>
      </c>
      <c r="I230" s="2" t="s">
        <v>1883</v>
      </c>
      <c r="J230" s="2"/>
      <c r="K230" s="2"/>
      <c r="L230" s="2"/>
      <c r="M230" s="2"/>
      <c r="N230" s="2"/>
    </row>
    <row r="231" spans="1:14" ht="14.25" customHeight="1" x14ac:dyDescent="0.2">
      <c r="A231" s="62" t="s">
        <v>1391</v>
      </c>
      <c r="B231" s="2"/>
      <c r="C231" s="2">
        <v>-99</v>
      </c>
      <c r="D231" s="2"/>
      <c r="E231" s="2"/>
      <c r="F231" s="2"/>
      <c r="G231" s="2"/>
      <c r="H231" s="2"/>
      <c r="I231" s="2"/>
      <c r="J231" s="2"/>
      <c r="K231" s="2"/>
      <c r="L231" s="2"/>
      <c r="M231" s="2"/>
      <c r="N231" s="2"/>
    </row>
    <row r="232" spans="1:14" ht="14.25" customHeight="1" x14ac:dyDescent="0.2">
      <c r="A232" s="62" t="s">
        <v>1398</v>
      </c>
      <c r="B232" s="2" t="s">
        <v>1392</v>
      </c>
      <c r="C232" s="2" t="s">
        <v>849</v>
      </c>
      <c r="D232" s="2" t="s">
        <v>2722</v>
      </c>
      <c r="E232" s="2"/>
      <c r="F232" s="2" t="s">
        <v>54</v>
      </c>
      <c r="G232" s="2"/>
      <c r="H232" s="2" t="s">
        <v>2723</v>
      </c>
      <c r="I232" s="2" t="s">
        <v>2724</v>
      </c>
      <c r="J232" s="2"/>
      <c r="K232" s="2"/>
      <c r="L232" s="2"/>
      <c r="M232" s="2"/>
      <c r="N232" s="2"/>
    </row>
    <row r="233" spans="1:14" ht="14.25" customHeight="1" x14ac:dyDescent="0.2">
      <c r="A233" s="62" t="s">
        <v>1408</v>
      </c>
      <c r="B233" s="2" t="s">
        <v>1399</v>
      </c>
      <c r="C233" s="2" t="s">
        <v>1400</v>
      </c>
      <c r="D233" s="2" t="s">
        <v>5157</v>
      </c>
      <c r="E233" s="2"/>
      <c r="F233" s="2" t="s">
        <v>1314</v>
      </c>
      <c r="G233" s="2"/>
      <c r="H233" s="2" t="s">
        <v>5158</v>
      </c>
      <c r="I233" s="2" t="s">
        <v>5159</v>
      </c>
      <c r="J233" s="2"/>
      <c r="K233" s="2"/>
      <c r="L233" s="2"/>
      <c r="M233" s="2"/>
      <c r="N233" s="2"/>
    </row>
    <row r="234" spans="1:14" ht="14.25" customHeight="1" x14ac:dyDescent="0.2">
      <c r="A234" s="62" t="s">
        <v>1413</v>
      </c>
      <c r="B234" s="2" t="s">
        <v>54</v>
      </c>
      <c r="C234" s="2">
        <v>-99</v>
      </c>
      <c r="D234" s="2" t="s">
        <v>5342</v>
      </c>
      <c r="E234" s="2"/>
      <c r="F234" s="2" t="s">
        <v>5343</v>
      </c>
      <c r="G234" s="2"/>
      <c r="H234" s="2" t="s">
        <v>5344</v>
      </c>
      <c r="I234" s="2" t="s">
        <v>1485</v>
      </c>
      <c r="J234" s="2"/>
      <c r="K234" s="2"/>
      <c r="L234" s="2"/>
      <c r="M234" s="2"/>
      <c r="N234" s="2"/>
    </row>
    <row r="235" spans="1:14" ht="14.25" customHeight="1" x14ac:dyDescent="0.2">
      <c r="A235" s="62" t="s">
        <v>1424</v>
      </c>
      <c r="B235" s="2" t="s">
        <v>1414</v>
      </c>
      <c r="C235" s="2" t="s">
        <v>1415</v>
      </c>
      <c r="D235" s="2" t="s">
        <v>937</v>
      </c>
      <c r="E235" s="2"/>
      <c r="F235" s="2" t="s">
        <v>939</v>
      </c>
      <c r="G235" s="2"/>
      <c r="H235" s="2" t="s">
        <v>941</v>
      </c>
      <c r="I235" s="2" t="s">
        <v>943</v>
      </c>
      <c r="J235" s="2"/>
      <c r="K235" s="2"/>
      <c r="L235" s="2"/>
      <c r="M235" s="2"/>
      <c r="N235" s="2"/>
    </row>
    <row r="236" spans="1:14" ht="14.25" customHeight="1" x14ac:dyDescent="0.2">
      <c r="A236" s="62" t="s">
        <v>1430</v>
      </c>
      <c r="B236" s="2" t="s">
        <v>5473</v>
      </c>
      <c r="C236" s="2" t="s">
        <v>299</v>
      </c>
      <c r="D236" s="2" t="s">
        <v>4434</v>
      </c>
      <c r="E236" s="2"/>
      <c r="F236" s="2" t="s">
        <v>4435</v>
      </c>
      <c r="G236" s="2"/>
      <c r="H236" s="2" t="s">
        <v>4436</v>
      </c>
      <c r="I236" s="2" t="s">
        <v>71</v>
      </c>
      <c r="J236" s="2"/>
      <c r="K236" s="2"/>
      <c r="L236" s="2"/>
      <c r="M236" s="2"/>
      <c r="N236" s="2"/>
    </row>
    <row r="237" spans="1:14" ht="14.25" customHeight="1" x14ac:dyDescent="0.2">
      <c r="A237" s="62" t="s">
        <v>1436</v>
      </c>
      <c r="B237" s="2" t="s">
        <v>1431</v>
      </c>
      <c r="C237" s="2">
        <v>2</v>
      </c>
      <c r="D237" s="2" t="s">
        <v>54</v>
      </c>
      <c r="E237" s="2"/>
      <c r="F237" s="2" t="s">
        <v>54</v>
      </c>
      <c r="G237" s="2"/>
      <c r="H237" s="2" t="s">
        <v>54</v>
      </c>
      <c r="I237" s="2" t="s">
        <v>54</v>
      </c>
      <c r="J237" s="2"/>
      <c r="K237" s="2"/>
      <c r="L237" s="2"/>
      <c r="M237" s="2"/>
      <c r="N237" s="2"/>
    </row>
    <row r="238" spans="1:14" ht="14.25" customHeight="1" x14ac:dyDescent="0.2">
      <c r="A238" s="62" t="s">
        <v>1440</v>
      </c>
      <c r="B238" s="2" t="s">
        <v>54</v>
      </c>
      <c r="C238" s="2">
        <v>-99</v>
      </c>
      <c r="D238" s="2" t="s">
        <v>4400</v>
      </c>
      <c r="E238" s="2"/>
      <c r="F238" s="2" t="s">
        <v>4401</v>
      </c>
      <c r="G238" s="2"/>
      <c r="H238" s="2" t="s">
        <v>4402</v>
      </c>
      <c r="I238" s="2" t="s">
        <v>878</v>
      </c>
      <c r="J238" s="2"/>
      <c r="K238" s="2"/>
      <c r="L238" s="2"/>
      <c r="M238" s="2"/>
      <c r="N238" s="2"/>
    </row>
    <row r="239" spans="1:14" ht="14.25" customHeight="1" x14ac:dyDescent="0.2">
      <c r="A239" s="62" t="s">
        <v>1446</v>
      </c>
      <c r="B239" s="2" t="s">
        <v>54</v>
      </c>
      <c r="C239" s="2">
        <v>-99</v>
      </c>
      <c r="D239" s="2" t="s">
        <v>585</v>
      </c>
      <c r="E239" s="2"/>
      <c r="F239" s="2" t="s">
        <v>876</v>
      </c>
      <c r="G239" s="2"/>
      <c r="H239" s="2" t="s">
        <v>877</v>
      </c>
      <c r="I239" s="2" t="s">
        <v>878</v>
      </c>
      <c r="J239" s="2"/>
      <c r="K239" s="2"/>
      <c r="L239" s="2"/>
      <c r="M239" s="2"/>
      <c r="N239" s="2"/>
    </row>
    <row r="240" spans="1:14" ht="14.25" customHeight="1" x14ac:dyDescent="0.2">
      <c r="A240" s="62" t="s">
        <v>1452</v>
      </c>
      <c r="B240" s="2" t="s">
        <v>1447</v>
      </c>
      <c r="C240" s="2" t="s">
        <v>350</v>
      </c>
      <c r="D240" s="2" t="s">
        <v>54</v>
      </c>
      <c r="E240" s="2"/>
      <c r="F240" s="2" t="s">
        <v>54</v>
      </c>
      <c r="G240" s="2"/>
      <c r="H240" s="2" t="s">
        <v>274</v>
      </c>
      <c r="I240" s="2" t="s">
        <v>54</v>
      </c>
      <c r="J240" s="2"/>
      <c r="K240" s="2"/>
      <c r="L240" s="2"/>
      <c r="M240" s="2"/>
      <c r="N240" s="2"/>
    </row>
    <row r="241" spans="1:14" ht="14.25" customHeight="1" x14ac:dyDescent="0.2">
      <c r="A241" s="62" t="s">
        <v>1460</v>
      </c>
      <c r="B241" s="2" t="s">
        <v>1453</v>
      </c>
      <c r="C241" s="2" t="s">
        <v>1454</v>
      </c>
      <c r="D241" s="2" t="s">
        <v>4001</v>
      </c>
      <c r="E241" s="2"/>
      <c r="F241" s="2" t="s">
        <v>4002</v>
      </c>
      <c r="G241" s="2"/>
      <c r="H241" s="2" t="s">
        <v>4003</v>
      </c>
      <c r="I241" s="2" t="s">
        <v>4004</v>
      </c>
      <c r="J241" s="2"/>
      <c r="K241" s="2"/>
      <c r="L241" s="2"/>
      <c r="M241" s="2"/>
      <c r="N241" s="2"/>
    </row>
    <row r="242" spans="1:14" ht="14.25" customHeight="1" x14ac:dyDescent="0.2">
      <c r="A242" s="62" t="s">
        <v>1467</v>
      </c>
      <c r="B242" s="2" t="s">
        <v>1461</v>
      </c>
      <c r="C242" s="2">
        <v>6</v>
      </c>
      <c r="D242" s="2" t="s">
        <v>2052</v>
      </c>
      <c r="E242" s="2"/>
      <c r="F242" s="2" t="s">
        <v>2054</v>
      </c>
      <c r="G242" s="2"/>
      <c r="H242" s="2" t="s">
        <v>2055</v>
      </c>
      <c r="I242" s="2" t="s">
        <v>2056</v>
      </c>
      <c r="J242" s="2"/>
      <c r="K242" s="2"/>
      <c r="L242" s="2"/>
      <c r="M242" s="2"/>
      <c r="N242" s="2"/>
    </row>
    <row r="243" spans="1:14" ht="14.25" customHeight="1" x14ac:dyDescent="0.2">
      <c r="A243" s="62" t="s">
        <v>1473</v>
      </c>
      <c r="B243" s="2" t="s">
        <v>5474</v>
      </c>
      <c r="C243" s="2">
        <v>8</v>
      </c>
      <c r="D243" s="2" t="s">
        <v>2643</v>
      </c>
      <c r="E243" s="2"/>
      <c r="F243" s="2" t="s">
        <v>2644</v>
      </c>
      <c r="G243" s="2"/>
      <c r="H243" s="2" t="s">
        <v>2645</v>
      </c>
      <c r="I243" s="2" t="s">
        <v>2647</v>
      </c>
      <c r="J243" s="2"/>
      <c r="K243" s="2"/>
      <c r="L243" s="2"/>
      <c r="M243" s="2"/>
      <c r="N243" s="2"/>
    </row>
    <row r="244" spans="1:14" ht="14.25" customHeight="1" x14ac:dyDescent="0.2">
      <c r="A244" s="62" t="s">
        <v>1482</v>
      </c>
      <c r="B244" s="2" t="s">
        <v>1474</v>
      </c>
      <c r="C244" s="2" t="s">
        <v>1475</v>
      </c>
      <c r="D244" s="2" t="s">
        <v>501</v>
      </c>
      <c r="E244" s="2"/>
      <c r="F244" s="2" t="s">
        <v>503</v>
      </c>
      <c r="G244" s="2"/>
      <c r="H244" s="2" t="s">
        <v>505</v>
      </c>
      <c r="I244" s="2" t="s">
        <v>506</v>
      </c>
      <c r="J244" s="2"/>
      <c r="K244" s="2"/>
      <c r="L244" s="2"/>
      <c r="M244" s="2"/>
      <c r="N244" s="2"/>
    </row>
    <row r="245" spans="1:14" ht="14.25" customHeight="1" x14ac:dyDescent="0.2">
      <c r="A245" s="62" t="s">
        <v>1486</v>
      </c>
      <c r="B245" s="2" t="s">
        <v>54</v>
      </c>
      <c r="C245" s="2">
        <v>-99</v>
      </c>
      <c r="D245" s="2" t="s">
        <v>4190</v>
      </c>
      <c r="E245" s="2"/>
      <c r="F245" s="2" t="s">
        <v>4191</v>
      </c>
      <c r="G245" s="2"/>
      <c r="H245" s="2" t="s">
        <v>4192</v>
      </c>
      <c r="I245" s="2" t="s">
        <v>4193</v>
      </c>
      <c r="J245" s="2"/>
      <c r="K245" s="2"/>
      <c r="L245" s="2"/>
      <c r="M245" s="2"/>
      <c r="N245" s="2"/>
    </row>
    <row r="246" spans="1:14" ht="14.25" customHeight="1" x14ac:dyDescent="0.2">
      <c r="A246" s="62" t="s">
        <v>1491</v>
      </c>
      <c r="B246" s="2" t="s">
        <v>1487</v>
      </c>
      <c r="C246" s="2">
        <v>2</v>
      </c>
      <c r="D246" s="2" t="s">
        <v>3488</v>
      </c>
      <c r="E246" s="2"/>
      <c r="F246" s="2" t="s">
        <v>3489</v>
      </c>
      <c r="G246" s="2"/>
      <c r="H246" s="2" t="s">
        <v>3490</v>
      </c>
      <c r="I246" s="2" t="s">
        <v>3492</v>
      </c>
      <c r="J246" s="2"/>
      <c r="K246" s="2"/>
      <c r="L246" s="2"/>
      <c r="M246" s="2"/>
      <c r="N246" s="2"/>
    </row>
    <row r="247" spans="1:14" ht="14.25" customHeight="1" x14ac:dyDescent="0.2">
      <c r="A247" s="62" t="s">
        <v>1498</v>
      </c>
      <c r="B247" s="2" t="s">
        <v>1492</v>
      </c>
      <c r="C247" s="2" t="s">
        <v>1493</v>
      </c>
      <c r="D247" s="2" t="s">
        <v>816</v>
      </c>
      <c r="E247" s="2"/>
      <c r="F247" s="2" t="s">
        <v>818</v>
      </c>
      <c r="G247" s="2"/>
      <c r="H247" s="2" t="s">
        <v>819</v>
      </c>
      <c r="I247" s="2" t="s">
        <v>820</v>
      </c>
      <c r="J247" s="2"/>
      <c r="K247" s="2"/>
      <c r="L247" s="2"/>
      <c r="M247" s="2"/>
      <c r="N247" s="2"/>
    </row>
    <row r="248" spans="1:14" ht="14.25" customHeight="1" x14ac:dyDescent="0.2">
      <c r="A248" s="62" t="s">
        <v>1504</v>
      </c>
      <c r="B248" s="2" t="s">
        <v>898</v>
      </c>
      <c r="C248" s="2">
        <v>-999</v>
      </c>
      <c r="D248" s="2" t="s">
        <v>54</v>
      </c>
      <c r="E248" s="2"/>
      <c r="F248" s="2" t="s">
        <v>54</v>
      </c>
      <c r="G248" s="2"/>
      <c r="H248" s="2" t="s">
        <v>54</v>
      </c>
      <c r="I248" s="2" t="s">
        <v>54</v>
      </c>
      <c r="J248" s="2"/>
      <c r="K248" s="2"/>
      <c r="L248" s="2"/>
      <c r="M248" s="2"/>
      <c r="N248" s="2"/>
    </row>
    <row r="249" spans="1:14" ht="14.25" customHeight="1" x14ac:dyDescent="0.2">
      <c r="A249" s="62" t="s">
        <v>1512</v>
      </c>
      <c r="B249" s="2" t="s">
        <v>1505</v>
      </c>
      <c r="C249" s="2">
        <v>2</v>
      </c>
      <c r="D249" s="2" t="s">
        <v>54</v>
      </c>
      <c r="E249" s="2"/>
      <c r="F249" s="2" t="s">
        <v>1982</v>
      </c>
      <c r="G249" s="2"/>
      <c r="H249" s="2" t="s">
        <v>1983</v>
      </c>
      <c r="I249" s="2" t="s">
        <v>1984</v>
      </c>
      <c r="J249" s="2"/>
      <c r="K249" s="2"/>
      <c r="L249" s="2"/>
      <c r="M249" s="2"/>
      <c r="N249" s="2"/>
    </row>
    <row r="250" spans="1:14" ht="14.25" customHeight="1" x14ac:dyDescent="0.2">
      <c r="A250" s="62" t="s">
        <v>1521</v>
      </c>
      <c r="B250" s="2" t="s">
        <v>1513</v>
      </c>
      <c r="C250" s="2" t="s">
        <v>1514</v>
      </c>
      <c r="D250" s="2" t="s">
        <v>54</v>
      </c>
      <c r="E250" s="2"/>
      <c r="F250" s="2" t="s">
        <v>54</v>
      </c>
      <c r="G250" s="2"/>
      <c r="H250" s="2" t="s">
        <v>54</v>
      </c>
      <c r="I250" s="2" t="s">
        <v>54</v>
      </c>
      <c r="J250" s="2"/>
      <c r="K250" s="2"/>
      <c r="L250" s="2"/>
      <c r="M250" s="2"/>
      <c r="N250" s="2"/>
    </row>
    <row r="251" spans="1:14" ht="14.25" customHeight="1" x14ac:dyDescent="0.2">
      <c r="A251" s="62" t="s">
        <v>1529</v>
      </c>
      <c r="B251" s="2" t="s">
        <v>1522</v>
      </c>
      <c r="C251" s="2">
        <v>-999</v>
      </c>
      <c r="D251" s="2" t="s">
        <v>2625</v>
      </c>
      <c r="E251" s="2"/>
      <c r="F251" s="2" t="s">
        <v>242</v>
      </c>
      <c r="G251" s="2"/>
      <c r="H251" s="2" t="s">
        <v>2626</v>
      </c>
      <c r="I251" s="2" t="s">
        <v>2627</v>
      </c>
      <c r="J251" s="2"/>
      <c r="K251" s="2"/>
      <c r="L251" s="2"/>
      <c r="M251" s="2"/>
      <c r="N251" s="2"/>
    </row>
    <row r="252" spans="1:14" ht="14.25" customHeight="1" x14ac:dyDescent="0.2">
      <c r="A252" s="62" t="s">
        <v>1530</v>
      </c>
      <c r="B252" s="2"/>
      <c r="C252" s="2">
        <v>-99</v>
      </c>
      <c r="D252" s="2"/>
      <c r="E252" s="2"/>
      <c r="F252" s="2"/>
      <c r="G252" s="2"/>
      <c r="H252" s="2"/>
      <c r="I252" s="2"/>
      <c r="J252" s="2"/>
      <c r="K252" s="2"/>
      <c r="L252" s="2"/>
      <c r="M252" s="2"/>
      <c r="N252" s="2"/>
    </row>
    <row r="253" spans="1:14" ht="14.25" customHeight="1" x14ac:dyDescent="0.2">
      <c r="A253" s="62" t="s">
        <v>1537</v>
      </c>
      <c r="B253" s="2" t="s">
        <v>1531</v>
      </c>
      <c r="C253" s="2" t="s">
        <v>737</v>
      </c>
      <c r="D253" s="2" t="s">
        <v>54</v>
      </c>
      <c r="E253" s="2"/>
      <c r="F253" s="2" t="s">
        <v>54</v>
      </c>
      <c r="G253" s="2"/>
      <c r="H253" s="2" t="s">
        <v>54</v>
      </c>
      <c r="I253" s="2" t="s">
        <v>54</v>
      </c>
      <c r="J253" s="2"/>
      <c r="K253" s="2"/>
      <c r="L253" s="2"/>
      <c r="M253" s="2"/>
      <c r="N253" s="2"/>
    </row>
    <row r="254" spans="1:14" ht="14.25" customHeight="1" x14ac:dyDescent="0.2">
      <c r="A254" s="62" t="s">
        <v>1543</v>
      </c>
      <c r="B254" s="2" t="s">
        <v>54</v>
      </c>
      <c r="C254" s="2">
        <v>-99</v>
      </c>
      <c r="D254" s="2" t="s">
        <v>454</v>
      </c>
      <c r="E254" s="2"/>
      <c r="F254" s="2" t="s">
        <v>185</v>
      </c>
      <c r="G254" s="2"/>
      <c r="H254" s="2" t="s">
        <v>454</v>
      </c>
      <c r="I254" s="2" t="s">
        <v>2806</v>
      </c>
      <c r="J254" s="2"/>
      <c r="K254" s="2"/>
      <c r="L254" s="2"/>
      <c r="M254" s="2"/>
      <c r="N254" s="2"/>
    </row>
    <row r="255" spans="1:14" ht="14.25" customHeight="1" x14ac:dyDescent="0.2">
      <c r="A255" s="62" t="s">
        <v>1550</v>
      </c>
      <c r="B255" s="2" t="s">
        <v>1544</v>
      </c>
      <c r="C255" s="2" t="s">
        <v>1545</v>
      </c>
      <c r="D255" s="2" t="s">
        <v>3187</v>
      </c>
      <c r="E255" s="2"/>
      <c r="F255" s="2" t="s">
        <v>3188</v>
      </c>
      <c r="G255" s="2"/>
      <c r="H255" s="2" t="s">
        <v>3189</v>
      </c>
      <c r="I255" s="2" t="s">
        <v>3190</v>
      </c>
      <c r="J255" s="2"/>
      <c r="K255" s="2"/>
      <c r="L255" s="2"/>
      <c r="M255" s="2"/>
      <c r="N255" s="2"/>
    </row>
    <row r="256" spans="1:14" ht="14.25" customHeight="1" x14ac:dyDescent="0.2">
      <c r="A256" s="62" t="s">
        <v>1552</v>
      </c>
      <c r="B256" s="2" t="s">
        <v>144</v>
      </c>
      <c r="C256" s="2">
        <v>-999</v>
      </c>
      <c r="D256" s="2" t="s">
        <v>5210</v>
      </c>
      <c r="E256" s="2"/>
      <c r="F256" s="2" t="s">
        <v>5211</v>
      </c>
      <c r="G256" s="2"/>
      <c r="H256" s="2" t="s">
        <v>5212</v>
      </c>
      <c r="I256" s="2" t="s">
        <v>54</v>
      </c>
      <c r="J256" s="2"/>
      <c r="K256" s="2"/>
      <c r="L256" s="2"/>
      <c r="M256" s="2"/>
      <c r="N256" s="2"/>
    </row>
    <row r="257" spans="1:14" ht="14.25" customHeight="1" x14ac:dyDescent="0.2">
      <c r="A257" s="62" t="s">
        <v>1562</v>
      </c>
      <c r="B257" s="2" t="s">
        <v>1553</v>
      </c>
      <c r="C257" s="2" t="s">
        <v>1554</v>
      </c>
      <c r="D257" s="2" t="s">
        <v>2710</v>
      </c>
      <c r="E257" s="2"/>
      <c r="F257" s="2" t="s">
        <v>2712</v>
      </c>
      <c r="G257" s="2"/>
      <c r="H257" s="2" t="s">
        <v>2713</v>
      </c>
      <c r="I257" s="2" t="s">
        <v>1226</v>
      </c>
      <c r="J257" s="2"/>
      <c r="K257" s="2"/>
      <c r="L257" s="2"/>
      <c r="M257" s="2"/>
      <c r="N257" s="2"/>
    </row>
    <row r="258" spans="1:14" ht="14.25" customHeight="1" x14ac:dyDescent="0.2">
      <c r="A258" s="62" t="s">
        <v>1570</v>
      </c>
      <c r="B258" s="2" t="s">
        <v>1563</v>
      </c>
      <c r="C258" s="2" t="s">
        <v>679</v>
      </c>
      <c r="D258" s="2" t="s">
        <v>4904</v>
      </c>
      <c r="E258" s="2"/>
      <c r="F258" s="2" t="s">
        <v>4905</v>
      </c>
      <c r="G258" s="2"/>
      <c r="H258" s="2" t="s">
        <v>4906</v>
      </c>
      <c r="I258" s="2" t="s">
        <v>4907</v>
      </c>
      <c r="J258" s="2"/>
      <c r="K258" s="2"/>
      <c r="L258" s="2"/>
      <c r="M258" s="2"/>
      <c r="N258" s="2"/>
    </row>
    <row r="259" spans="1:14" ht="14.25" customHeight="1" x14ac:dyDescent="0.2">
      <c r="A259" s="62" t="s">
        <v>1577</v>
      </c>
      <c r="B259" s="2" t="s">
        <v>1571</v>
      </c>
      <c r="C259" s="2" t="s">
        <v>1572</v>
      </c>
      <c r="D259" s="2" t="s">
        <v>3269</v>
      </c>
      <c r="E259" s="2"/>
      <c r="F259" s="2" t="s">
        <v>3270</v>
      </c>
      <c r="G259" s="2"/>
      <c r="H259" s="2" t="s">
        <v>3271</v>
      </c>
      <c r="I259" s="2" t="s">
        <v>3272</v>
      </c>
      <c r="J259" s="2"/>
      <c r="K259" s="2"/>
      <c r="L259" s="2"/>
      <c r="M259" s="2"/>
      <c r="N259" s="2"/>
    </row>
    <row r="260" spans="1:14" ht="14.25" customHeight="1" x14ac:dyDescent="0.2">
      <c r="A260" s="62" t="s">
        <v>1581</v>
      </c>
      <c r="B260" s="2" t="s">
        <v>1578</v>
      </c>
      <c r="C260" s="2">
        <v>10</v>
      </c>
      <c r="D260" s="2" t="s">
        <v>5272</v>
      </c>
      <c r="E260" s="2"/>
      <c r="F260" s="2" t="s">
        <v>5273</v>
      </c>
      <c r="G260" s="2"/>
      <c r="H260" s="2" t="s">
        <v>5274</v>
      </c>
      <c r="I260" s="2" t="s">
        <v>54</v>
      </c>
      <c r="J260" s="2"/>
      <c r="K260" s="2"/>
      <c r="L260" s="2"/>
      <c r="M260" s="2"/>
      <c r="N260" s="2"/>
    </row>
    <row r="261" spans="1:14" ht="14.25" customHeight="1" x14ac:dyDescent="0.2">
      <c r="A261" s="62" t="s">
        <v>1587</v>
      </c>
      <c r="B261" s="2" t="s">
        <v>1068</v>
      </c>
      <c r="C261" s="2">
        <v>6</v>
      </c>
      <c r="D261" s="2" t="s">
        <v>850</v>
      </c>
      <c r="E261" s="2"/>
      <c r="F261" s="2" t="s">
        <v>54</v>
      </c>
      <c r="G261" s="2"/>
      <c r="H261" s="2" t="s">
        <v>852</v>
      </c>
      <c r="I261" s="2" t="s">
        <v>54</v>
      </c>
      <c r="J261" s="2"/>
      <c r="K261" s="2"/>
      <c r="L261" s="2"/>
      <c r="M261" s="2"/>
      <c r="N261" s="2"/>
    </row>
    <row r="262" spans="1:14" ht="14.25" customHeight="1" x14ac:dyDescent="0.2">
      <c r="A262" s="62" t="s">
        <v>1594</v>
      </c>
      <c r="B262" s="2" t="s">
        <v>1588</v>
      </c>
      <c r="C262" s="2" t="s">
        <v>249</v>
      </c>
      <c r="D262" s="2" t="s">
        <v>2992</v>
      </c>
      <c r="E262" s="2"/>
      <c r="F262" s="2" t="s">
        <v>2993</v>
      </c>
      <c r="G262" s="2"/>
      <c r="H262" s="2" t="s">
        <v>2994</v>
      </c>
      <c r="I262" s="2" t="s">
        <v>2995</v>
      </c>
      <c r="J262" s="2"/>
      <c r="K262" s="2"/>
      <c r="L262" s="2"/>
      <c r="M262" s="2"/>
      <c r="N262" s="2"/>
    </row>
    <row r="263" spans="1:14" ht="14.25" customHeight="1" x14ac:dyDescent="0.2">
      <c r="A263" s="62" t="s">
        <v>1602</v>
      </c>
      <c r="B263" s="2" t="s">
        <v>1595</v>
      </c>
      <c r="C263" s="2" t="s">
        <v>737</v>
      </c>
      <c r="D263" s="2" t="s">
        <v>54</v>
      </c>
      <c r="E263" s="2"/>
      <c r="F263" s="2" t="s">
        <v>54</v>
      </c>
      <c r="G263" s="2"/>
      <c r="H263" s="2" t="s">
        <v>54</v>
      </c>
      <c r="I263" s="2" t="s">
        <v>54</v>
      </c>
      <c r="J263" s="2"/>
      <c r="K263" s="2"/>
      <c r="L263" s="2"/>
      <c r="M263" s="2"/>
      <c r="N263" s="2"/>
    </row>
    <row r="264" spans="1:14" ht="14.25" customHeight="1" x14ac:dyDescent="0.2">
      <c r="A264" s="62" t="s">
        <v>1605</v>
      </c>
      <c r="B264" s="2" t="s">
        <v>54</v>
      </c>
      <c r="C264" s="2">
        <v>-99</v>
      </c>
      <c r="D264" s="2" t="s">
        <v>54</v>
      </c>
      <c r="E264" s="2"/>
      <c r="F264" s="2" t="s">
        <v>54</v>
      </c>
      <c r="G264" s="2"/>
      <c r="H264" s="2" t="s">
        <v>54</v>
      </c>
      <c r="I264" s="2" t="s">
        <v>54</v>
      </c>
      <c r="J264" s="2"/>
      <c r="K264" s="2"/>
      <c r="L264" s="2"/>
      <c r="M264" s="2"/>
      <c r="N264" s="2"/>
    </row>
    <row r="265" spans="1:14" ht="14.25" customHeight="1" x14ac:dyDescent="0.2">
      <c r="A265" s="62" t="s">
        <v>1615</v>
      </c>
      <c r="B265" s="2" t="s">
        <v>1606</v>
      </c>
      <c r="C265" s="2" t="s">
        <v>1607</v>
      </c>
      <c r="D265" s="2" t="s">
        <v>3181</v>
      </c>
      <c r="E265" s="2"/>
      <c r="F265" s="2" t="s">
        <v>3182</v>
      </c>
      <c r="G265" s="2"/>
      <c r="H265" s="2" t="s">
        <v>3183</v>
      </c>
      <c r="I265" s="2" t="s">
        <v>3184</v>
      </c>
      <c r="J265" s="2"/>
      <c r="K265" s="2"/>
      <c r="L265" s="2"/>
      <c r="M265" s="2"/>
      <c r="N265" s="2"/>
    </row>
    <row r="266" spans="1:14" ht="14.25" customHeight="1" x14ac:dyDescent="0.2">
      <c r="A266" s="62" t="s">
        <v>1621</v>
      </c>
      <c r="B266" s="2" t="s">
        <v>1616</v>
      </c>
      <c r="C266" s="2">
        <v>-999</v>
      </c>
      <c r="D266" s="2" t="s">
        <v>284</v>
      </c>
      <c r="E266" s="2"/>
      <c r="F266" s="2" t="s">
        <v>284</v>
      </c>
      <c r="G266" s="2"/>
      <c r="H266" s="2" t="s">
        <v>1359</v>
      </c>
      <c r="I266" s="2" t="s">
        <v>546</v>
      </c>
      <c r="J266" s="2"/>
      <c r="K266" s="2"/>
      <c r="L266" s="2"/>
      <c r="M266" s="2"/>
      <c r="N266" s="2"/>
    </row>
    <row r="267" spans="1:14" ht="14.25" customHeight="1" x14ac:dyDescent="0.2">
      <c r="A267" s="62" t="s">
        <v>1628</v>
      </c>
      <c r="B267" s="2" t="s">
        <v>1622</v>
      </c>
      <c r="C267" s="2">
        <v>6</v>
      </c>
      <c r="D267" s="2" t="s">
        <v>2619</v>
      </c>
      <c r="E267" s="2"/>
      <c r="F267" s="2" t="s">
        <v>2620</v>
      </c>
      <c r="G267" s="2"/>
      <c r="H267" s="2" t="s">
        <v>54</v>
      </c>
      <c r="I267" s="2" t="s">
        <v>2621</v>
      </c>
      <c r="J267" s="2"/>
      <c r="K267" s="2"/>
      <c r="L267" s="2"/>
      <c r="M267" s="2"/>
      <c r="N267" s="2"/>
    </row>
    <row r="268" spans="1:14" ht="14.25" customHeight="1" x14ac:dyDescent="0.2">
      <c r="A268" s="62" t="s">
        <v>1634</v>
      </c>
      <c r="B268" s="2" t="s">
        <v>1629</v>
      </c>
      <c r="C268" s="2" t="s">
        <v>516</v>
      </c>
      <c r="D268" s="2" t="s">
        <v>2755</v>
      </c>
      <c r="E268" s="2"/>
      <c r="F268" s="2" t="s">
        <v>2756</v>
      </c>
      <c r="G268" s="2"/>
      <c r="H268" s="2" t="s">
        <v>2757</v>
      </c>
      <c r="I268" s="2" t="s">
        <v>2759</v>
      </c>
      <c r="J268" s="2"/>
      <c r="K268" s="2"/>
      <c r="L268" s="2"/>
      <c r="M268" s="2"/>
      <c r="N268" s="2"/>
    </row>
    <row r="269" spans="1:14" ht="14.25" customHeight="1" x14ac:dyDescent="0.2">
      <c r="A269" s="62" t="s">
        <v>1638</v>
      </c>
      <c r="B269" s="2" t="s">
        <v>1635</v>
      </c>
      <c r="C269" s="2">
        <v>6</v>
      </c>
      <c r="D269" s="2" t="s">
        <v>3213</v>
      </c>
      <c r="E269" s="2"/>
      <c r="F269" s="2" t="s">
        <v>3214</v>
      </c>
      <c r="G269" s="2"/>
      <c r="H269" s="2" t="s">
        <v>3215</v>
      </c>
      <c r="I269" s="2" t="s">
        <v>585</v>
      </c>
      <c r="J269" s="2"/>
      <c r="K269" s="2"/>
      <c r="L269" s="2"/>
      <c r="M269" s="2"/>
      <c r="N269" s="2"/>
    </row>
    <row r="270" spans="1:14" ht="14.25" customHeight="1" x14ac:dyDescent="0.2">
      <c r="A270" s="62" t="s">
        <v>1647</v>
      </c>
      <c r="B270" s="2" t="s">
        <v>1639</v>
      </c>
      <c r="C270" s="2" t="s">
        <v>1640</v>
      </c>
      <c r="D270" s="2" t="s">
        <v>54</v>
      </c>
      <c r="E270" s="2"/>
      <c r="F270" s="2" t="s">
        <v>1886</v>
      </c>
      <c r="G270" s="2"/>
      <c r="H270" s="2" t="s">
        <v>5197</v>
      </c>
      <c r="I270" s="2" t="s">
        <v>5198</v>
      </c>
      <c r="J270" s="2"/>
      <c r="K270" s="2"/>
      <c r="L270" s="2"/>
      <c r="M270" s="2"/>
      <c r="N270" s="2"/>
    </row>
    <row r="271" spans="1:14" ht="14.25" customHeight="1" x14ac:dyDescent="0.2">
      <c r="A271" s="62" t="s">
        <v>1653</v>
      </c>
      <c r="B271" s="2" t="s">
        <v>1648</v>
      </c>
      <c r="C271" s="2" t="s">
        <v>849</v>
      </c>
      <c r="D271" s="2" t="s">
        <v>1247</v>
      </c>
      <c r="E271" s="2"/>
      <c r="F271" s="2" t="s">
        <v>1249</v>
      </c>
      <c r="G271" s="2"/>
      <c r="H271" s="2" t="s">
        <v>1250</v>
      </c>
      <c r="I271" s="2" t="s">
        <v>1251</v>
      </c>
      <c r="J271" s="2"/>
      <c r="K271" s="2"/>
      <c r="L271" s="2"/>
      <c r="M271" s="2"/>
      <c r="N271" s="2"/>
    </row>
    <row r="272" spans="1:14" ht="14.25" customHeight="1" x14ac:dyDescent="0.2">
      <c r="A272" s="62" t="s">
        <v>1656</v>
      </c>
      <c r="B272" s="2" t="s">
        <v>1654</v>
      </c>
      <c r="C272" s="2">
        <v>-999</v>
      </c>
      <c r="D272" s="2" t="s">
        <v>4113</v>
      </c>
      <c r="E272" s="2"/>
      <c r="F272" s="2" t="s">
        <v>54</v>
      </c>
      <c r="G272" s="2"/>
      <c r="H272" s="2" t="s">
        <v>54</v>
      </c>
      <c r="I272" s="2" t="s">
        <v>4114</v>
      </c>
      <c r="J272" s="2"/>
      <c r="K272" s="2"/>
      <c r="L272" s="2"/>
      <c r="M272" s="2"/>
      <c r="N272" s="2"/>
    </row>
    <row r="273" spans="1:18" ht="14.25" customHeight="1" x14ac:dyDescent="0.2">
      <c r="A273" s="62" t="s">
        <v>1662</v>
      </c>
      <c r="B273" s="2" t="s">
        <v>1657</v>
      </c>
      <c r="C273" s="2" t="s">
        <v>101</v>
      </c>
      <c r="D273" s="2" t="s">
        <v>1944</v>
      </c>
      <c r="E273" s="2"/>
      <c r="F273" s="2" t="s">
        <v>1946</v>
      </c>
      <c r="G273" s="2"/>
      <c r="H273" s="2" t="s">
        <v>1947</v>
      </c>
      <c r="I273" s="2" t="s">
        <v>1948</v>
      </c>
      <c r="J273" s="2"/>
      <c r="K273" s="2"/>
      <c r="L273" s="2"/>
      <c r="M273" s="2"/>
      <c r="N273" s="2"/>
    </row>
    <row r="274" spans="1:18" ht="14.25" customHeight="1" x14ac:dyDescent="0.2">
      <c r="A274" s="62" t="s">
        <v>1668</v>
      </c>
      <c r="B274" s="2" t="s">
        <v>1663</v>
      </c>
      <c r="C274" s="2" t="s">
        <v>770</v>
      </c>
      <c r="D274" s="2" t="s">
        <v>1927</v>
      </c>
      <c r="E274" s="2"/>
      <c r="F274" s="2" t="s">
        <v>123</v>
      </c>
      <c r="G274" s="2"/>
      <c r="H274" s="2" t="s">
        <v>1928</v>
      </c>
      <c r="I274" s="2" t="s">
        <v>1014</v>
      </c>
      <c r="J274" s="2"/>
      <c r="K274" s="2"/>
      <c r="L274" s="2"/>
      <c r="M274" s="2"/>
      <c r="N274" s="2"/>
    </row>
    <row r="275" spans="1:18" ht="14.25" customHeight="1" x14ac:dyDescent="0.2">
      <c r="A275" s="62" t="s">
        <v>1669</v>
      </c>
      <c r="B275" s="2" t="s">
        <v>54</v>
      </c>
      <c r="C275" s="2">
        <v>-99</v>
      </c>
      <c r="D275" s="2"/>
      <c r="E275" s="2"/>
      <c r="F275" s="2"/>
      <c r="G275" s="2"/>
      <c r="H275" s="2"/>
      <c r="I275" s="2"/>
      <c r="J275" s="2"/>
      <c r="K275" s="2"/>
      <c r="L275" s="2"/>
      <c r="M275" s="2"/>
      <c r="N275" s="2"/>
    </row>
    <row r="276" spans="1:18" ht="14.25" customHeight="1" x14ac:dyDescent="0.2">
      <c r="A276" s="62" t="s">
        <v>1679</v>
      </c>
      <c r="B276" s="2" t="s">
        <v>1670</v>
      </c>
      <c r="C276" s="2" t="s">
        <v>1671</v>
      </c>
      <c r="D276" s="2" t="s">
        <v>3100</v>
      </c>
      <c r="E276" s="2"/>
      <c r="F276" s="2" t="s">
        <v>468</v>
      </c>
      <c r="G276" s="2"/>
      <c r="H276" s="2" t="s">
        <v>3101</v>
      </c>
      <c r="I276" s="2" t="s">
        <v>3102</v>
      </c>
      <c r="J276" s="2"/>
      <c r="K276" s="2"/>
      <c r="L276" s="2"/>
      <c r="M276" s="2"/>
      <c r="N276" s="2"/>
    </row>
    <row r="277" spans="1:18" ht="14.25" customHeight="1" x14ac:dyDescent="0.2">
      <c r="A277" s="62" t="s">
        <v>1680</v>
      </c>
      <c r="B277" s="2" t="s">
        <v>54</v>
      </c>
      <c r="C277" s="2">
        <v>-99</v>
      </c>
      <c r="D277" s="2" t="s">
        <v>54</v>
      </c>
      <c r="E277" s="2"/>
      <c r="F277" s="2" t="s">
        <v>54</v>
      </c>
      <c r="G277" s="2"/>
      <c r="H277" s="2" t="s">
        <v>54</v>
      </c>
      <c r="I277" s="2" t="s">
        <v>54</v>
      </c>
      <c r="J277" s="2"/>
      <c r="K277" s="2"/>
      <c r="L277" s="2"/>
      <c r="M277" s="2"/>
      <c r="N277" s="2"/>
    </row>
    <row r="278" spans="1:18" ht="14.25" customHeight="1" x14ac:dyDescent="0.2">
      <c r="A278" s="62" t="s">
        <v>1687</v>
      </c>
      <c r="B278" s="2" t="s">
        <v>1681</v>
      </c>
      <c r="C278" s="2" t="s">
        <v>1682</v>
      </c>
      <c r="D278" s="2" t="s">
        <v>1573</v>
      </c>
      <c r="E278" s="2"/>
      <c r="F278" s="2" t="s">
        <v>1574</v>
      </c>
      <c r="G278" s="2"/>
      <c r="H278" s="2" t="s">
        <v>1575</v>
      </c>
      <c r="I278" s="2" t="s">
        <v>1576</v>
      </c>
      <c r="J278" s="2"/>
      <c r="K278" s="2"/>
      <c r="L278" s="2"/>
      <c r="M278" s="2"/>
      <c r="N278" s="2"/>
    </row>
    <row r="279" spans="1:18" ht="14.25" customHeight="1" x14ac:dyDescent="0.2">
      <c r="A279" s="62" t="s">
        <v>1694</v>
      </c>
      <c r="B279" s="2" t="s">
        <v>5487</v>
      </c>
      <c r="C279" s="2" t="s">
        <v>1689</v>
      </c>
      <c r="D279" s="2" t="s">
        <v>929</v>
      </c>
      <c r="E279" s="2"/>
      <c r="F279" s="2" t="s">
        <v>242</v>
      </c>
      <c r="G279" s="2"/>
      <c r="H279" s="2" t="s">
        <v>931</v>
      </c>
      <c r="I279" s="2" t="s">
        <v>932</v>
      </c>
      <c r="J279" s="2"/>
      <c r="K279" s="2"/>
      <c r="L279" s="2"/>
      <c r="M279" s="2"/>
      <c r="N279" s="2"/>
      <c r="Q279" s="18" t="s">
        <v>933</v>
      </c>
      <c r="R279" s="18" t="s">
        <v>934</v>
      </c>
    </row>
    <row r="280" spans="1:18" ht="14.25" customHeight="1" x14ac:dyDescent="0.2">
      <c r="A280" s="62" t="s">
        <v>1699</v>
      </c>
      <c r="B280" s="2" t="s">
        <v>1695</v>
      </c>
      <c r="C280" s="2">
        <v>6</v>
      </c>
      <c r="D280" s="2" t="s">
        <v>2139</v>
      </c>
      <c r="E280" s="2"/>
      <c r="F280" s="2" t="s">
        <v>242</v>
      </c>
      <c r="G280" s="2"/>
      <c r="H280" s="2" t="s">
        <v>2141</v>
      </c>
      <c r="I280" s="2" t="s">
        <v>2142</v>
      </c>
      <c r="J280" s="2"/>
      <c r="K280" s="2"/>
      <c r="L280" s="2"/>
      <c r="M280" s="2"/>
      <c r="N280" s="2"/>
    </row>
    <row r="281" spans="1:18" ht="14.25" customHeight="1" x14ac:dyDescent="0.2">
      <c r="A281" s="62" t="s">
        <v>1705</v>
      </c>
      <c r="B281" s="2" t="s">
        <v>242</v>
      </c>
      <c r="C281" s="2">
        <v>-999</v>
      </c>
      <c r="D281" s="2" t="s">
        <v>242</v>
      </c>
      <c r="E281" s="2"/>
      <c r="F281" s="2" t="s">
        <v>242</v>
      </c>
      <c r="G281" s="2"/>
      <c r="H281" s="2" t="s">
        <v>4775</v>
      </c>
      <c r="I281" s="2" t="s">
        <v>2073</v>
      </c>
      <c r="J281" s="2"/>
      <c r="K281" s="2"/>
      <c r="L281" s="2"/>
      <c r="M281" s="2"/>
      <c r="N281" s="2"/>
    </row>
    <row r="282" spans="1:18" ht="14.25" customHeight="1" x14ac:dyDescent="0.2">
      <c r="A282" s="62" t="s">
        <v>1706</v>
      </c>
      <c r="B282" s="2"/>
      <c r="C282" s="2">
        <v>-99</v>
      </c>
      <c r="D282" s="2"/>
      <c r="E282" s="2"/>
      <c r="F282" s="2"/>
      <c r="G282" s="2"/>
      <c r="H282" s="2"/>
      <c r="I282" s="2"/>
      <c r="J282" s="2"/>
      <c r="K282" s="2"/>
      <c r="L282" s="2"/>
      <c r="M282" s="2"/>
      <c r="N282" s="2"/>
    </row>
    <row r="283" spans="1:18" ht="14.25" customHeight="1" x14ac:dyDescent="0.2">
      <c r="A283" s="62" t="s">
        <v>1707</v>
      </c>
      <c r="B283" s="2" t="s">
        <v>54</v>
      </c>
      <c r="C283" s="2">
        <v>-99</v>
      </c>
      <c r="D283" s="2"/>
      <c r="E283" s="2"/>
      <c r="F283" s="2"/>
      <c r="G283" s="2"/>
      <c r="H283" s="2"/>
      <c r="I283" s="2"/>
      <c r="J283" s="2"/>
      <c r="K283" s="2"/>
      <c r="L283" s="2"/>
      <c r="M283" s="2"/>
      <c r="N283" s="2"/>
    </row>
    <row r="284" spans="1:18" ht="14.25" customHeight="1" x14ac:dyDescent="0.2">
      <c r="A284" s="62" t="s">
        <v>1713</v>
      </c>
      <c r="B284" s="2" t="s">
        <v>1708</v>
      </c>
      <c r="C284" s="2">
        <v>2</v>
      </c>
      <c r="D284" s="2" t="s">
        <v>3495</v>
      </c>
      <c r="E284" s="2"/>
      <c r="F284" s="2" t="s">
        <v>3496</v>
      </c>
      <c r="G284" s="2"/>
      <c r="H284" s="2" t="s">
        <v>3497</v>
      </c>
      <c r="I284" s="2" t="s">
        <v>3498</v>
      </c>
      <c r="J284" s="2"/>
      <c r="K284" s="2"/>
      <c r="L284" s="2"/>
      <c r="M284" s="2"/>
      <c r="N284" s="2"/>
    </row>
    <row r="285" spans="1:18" ht="14.25" customHeight="1" x14ac:dyDescent="0.2">
      <c r="A285" s="62" t="s">
        <v>1716</v>
      </c>
      <c r="B285" s="2" t="s">
        <v>621</v>
      </c>
      <c r="C285" s="2">
        <v>-999</v>
      </c>
      <c r="D285" s="2" t="s">
        <v>370</v>
      </c>
      <c r="E285" s="2"/>
      <c r="F285" s="2" t="s">
        <v>371</v>
      </c>
      <c r="G285" s="2"/>
      <c r="H285" s="2" t="s">
        <v>372</v>
      </c>
      <c r="I285" s="2" t="s">
        <v>373</v>
      </c>
      <c r="J285" s="2"/>
      <c r="K285" s="2"/>
      <c r="L285" s="2"/>
      <c r="M285" s="2"/>
      <c r="N285" s="2"/>
    </row>
    <row r="286" spans="1:18" ht="14.25" customHeight="1" x14ac:dyDescent="0.2">
      <c r="A286" s="62" t="s">
        <v>1723</v>
      </c>
      <c r="B286" s="2" t="s">
        <v>1717</v>
      </c>
      <c r="C286" s="2" t="s">
        <v>5687</v>
      </c>
      <c r="D286" s="2" t="s">
        <v>3920</v>
      </c>
      <c r="E286" s="2"/>
      <c r="F286" s="2" t="s">
        <v>3921</v>
      </c>
      <c r="G286" s="2"/>
      <c r="H286" s="2" t="s">
        <v>3922</v>
      </c>
      <c r="I286" s="2" t="s">
        <v>3923</v>
      </c>
      <c r="J286" s="2"/>
      <c r="K286" s="2"/>
      <c r="L286" s="2"/>
      <c r="M286" s="2"/>
      <c r="N286" s="2"/>
    </row>
    <row r="287" spans="1:18" ht="14.25" customHeight="1" x14ac:dyDescent="0.2">
      <c r="A287" s="62" t="s">
        <v>1724</v>
      </c>
      <c r="B287" s="2" t="s">
        <v>54</v>
      </c>
      <c r="C287" s="2">
        <v>-99</v>
      </c>
      <c r="D287" s="2" t="s">
        <v>4212</v>
      </c>
      <c r="E287" s="2"/>
      <c r="F287" s="2" t="s">
        <v>4213</v>
      </c>
      <c r="G287" s="2"/>
      <c r="H287" s="2" t="s">
        <v>4214</v>
      </c>
      <c r="I287" s="2" t="s">
        <v>4215</v>
      </c>
      <c r="J287" s="2"/>
      <c r="K287" s="2"/>
      <c r="L287" s="2"/>
      <c r="M287" s="2"/>
      <c r="N287" s="2"/>
    </row>
    <row r="288" spans="1:18" ht="14.25" customHeight="1" x14ac:dyDescent="0.2">
      <c r="A288" s="62" t="s">
        <v>1725</v>
      </c>
      <c r="B288" s="2"/>
      <c r="C288" s="2">
        <v>-99</v>
      </c>
      <c r="D288" s="2"/>
      <c r="E288" s="2"/>
      <c r="F288" s="2"/>
      <c r="G288" s="2"/>
      <c r="H288" s="2"/>
      <c r="I288" s="2"/>
      <c r="J288" s="2"/>
      <c r="K288" s="2"/>
      <c r="L288" s="2"/>
      <c r="M288" s="2"/>
      <c r="N288" s="2"/>
    </row>
    <row r="289" spans="1:14" ht="14.25" customHeight="1" x14ac:dyDescent="0.2">
      <c r="A289" s="62" t="s">
        <v>1731</v>
      </c>
      <c r="B289" s="2" t="s">
        <v>54</v>
      </c>
      <c r="C289" s="2">
        <v>-99</v>
      </c>
      <c r="D289" s="2" t="s">
        <v>2555</v>
      </c>
      <c r="E289" s="2"/>
      <c r="F289" s="2" t="s">
        <v>2556</v>
      </c>
      <c r="G289" s="2"/>
      <c r="H289" s="2" t="s">
        <v>2557</v>
      </c>
      <c r="I289" s="2" t="s">
        <v>2559</v>
      </c>
      <c r="J289" s="2"/>
      <c r="K289" s="2"/>
      <c r="L289" s="2"/>
      <c r="M289" s="2"/>
      <c r="N289" s="2"/>
    </row>
    <row r="290" spans="1:14" ht="14.25" customHeight="1" x14ac:dyDescent="0.2">
      <c r="A290" s="62" t="s">
        <v>1735</v>
      </c>
      <c r="B290" s="2" t="s">
        <v>1732</v>
      </c>
      <c r="C290" s="2">
        <v>1</v>
      </c>
      <c r="D290" s="2" t="s">
        <v>4155</v>
      </c>
      <c r="E290" s="2"/>
      <c r="F290" s="2" t="s">
        <v>4157</v>
      </c>
      <c r="G290" s="2"/>
      <c r="H290" s="2" t="s">
        <v>4158</v>
      </c>
      <c r="I290" s="2" t="s">
        <v>4159</v>
      </c>
      <c r="J290" s="2"/>
      <c r="K290" s="2"/>
      <c r="L290" s="2"/>
      <c r="M290" s="2"/>
      <c r="N290" s="2"/>
    </row>
    <row r="291" spans="1:14" ht="14.25" customHeight="1" x14ac:dyDescent="0.2">
      <c r="A291" s="62" t="s">
        <v>1736</v>
      </c>
      <c r="B291" s="2" t="s">
        <v>1522</v>
      </c>
      <c r="C291" s="2">
        <v>-999</v>
      </c>
      <c r="D291" s="2" t="s">
        <v>2839</v>
      </c>
      <c r="E291" s="2"/>
      <c r="F291" s="2" t="s">
        <v>54</v>
      </c>
      <c r="G291" s="2"/>
      <c r="H291" s="2" t="s">
        <v>54</v>
      </c>
      <c r="I291" s="2" t="s">
        <v>54</v>
      </c>
      <c r="J291" s="2"/>
      <c r="K291" s="2"/>
      <c r="L291" s="2"/>
      <c r="M291" s="2"/>
      <c r="N291" s="2"/>
    </row>
    <row r="292" spans="1:14" ht="14.25" customHeight="1" x14ac:dyDescent="0.2">
      <c r="A292" s="62" t="s">
        <v>1743</v>
      </c>
      <c r="B292" s="2" t="s">
        <v>1737</v>
      </c>
      <c r="C292" s="2" t="s">
        <v>516</v>
      </c>
      <c r="D292" s="2" t="s">
        <v>5338</v>
      </c>
      <c r="E292" s="2"/>
      <c r="F292" s="2" t="s">
        <v>5339</v>
      </c>
      <c r="G292" s="2"/>
      <c r="H292" s="2" t="s">
        <v>5340</v>
      </c>
      <c r="I292" s="2" t="s">
        <v>5341</v>
      </c>
      <c r="J292" s="2"/>
      <c r="K292" s="2"/>
      <c r="L292" s="2"/>
      <c r="M292" s="2"/>
      <c r="N292" s="2"/>
    </row>
    <row r="293" spans="1:14" ht="14.25" customHeight="1" x14ac:dyDescent="0.2">
      <c r="A293" s="62" t="s">
        <v>1748</v>
      </c>
      <c r="B293" s="2" t="s">
        <v>1744</v>
      </c>
      <c r="C293" s="2">
        <v>2</v>
      </c>
      <c r="D293" s="2" t="s">
        <v>2784</v>
      </c>
      <c r="E293" s="2"/>
      <c r="F293" s="2" t="s">
        <v>54</v>
      </c>
      <c r="G293" s="2"/>
      <c r="H293" s="2" t="s">
        <v>2925</v>
      </c>
      <c r="I293" s="2" t="s">
        <v>3304</v>
      </c>
      <c r="J293" s="2"/>
      <c r="K293" s="2"/>
      <c r="L293" s="2"/>
      <c r="M293" s="2"/>
      <c r="N293" s="2"/>
    </row>
    <row r="294" spans="1:14" ht="14.25" customHeight="1" x14ac:dyDescent="0.2">
      <c r="A294" s="62" t="s">
        <v>1753</v>
      </c>
      <c r="B294" s="2" t="s">
        <v>123</v>
      </c>
      <c r="C294" s="2">
        <v>-999</v>
      </c>
      <c r="D294" s="2" t="s">
        <v>1283</v>
      </c>
      <c r="E294" s="2"/>
      <c r="F294" s="2" t="s">
        <v>1284</v>
      </c>
      <c r="G294" s="2"/>
      <c r="H294" s="2" t="s">
        <v>1286</v>
      </c>
      <c r="I294" s="2" t="s">
        <v>1287</v>
      </c>
      <c r="J294" s="2"/>
      <c r="K294" s="2"/>
      <c r="L294" s="2"/>
      <c r="M294" s="2"/>
      <c r="N294" s="2"/>
    </row>
    <row r="295" spans="1:14" ht="14.25" customHeight="1" x14ac:dyDescent="0.2">
      <c r="A295" s="62" t="s">
        <v>1759</v>
      </c>
      <c r="B295" s="2" t="s">
        <v>1754</v>
      </c>
      <c r="C295" s="85">
        <v>-999</v>
      </c>
      <c r="D295" s="2" t="s">
        <v>54</v>
      </c>
      <c r="E295" s="2"/>
      <c r="F295" s="2" t="s">
        <v>54</v>
      </c>
      <c r="G295" s="2"/>
      <c r="H295" s="2" t="s">
        <v>54</v>
      </c>
      <c r="I295" s="2" t="s">
        <v>54</v>
      </c>
      <c r="J295" s="2"/>
      <c r="K295" s="2"/>
      <c r="L295" s="2"/>
      <c r="M295" s="2"/>
      <c r="N295" s="2"/>
    </row>
    <row r="296" spans="1:14" ht="14.25" customHeight="1" x14ac:dyDescent="0.2">
      <c r="A296" s="62" t="s">
        <v>1760</v>
      </c>
      <c r="B296" s="2" t="s">
        <v>54</v>
      </c>
      <c r="C296" s="2">
        <v>-99</v>
      </c>
      <c r="D296" s="2" t="s">
        <v>3500</v>
      </c>
      <c r="E296" s="2"/>
      <c r="F296" s="2" t="s">
        <v>3500</v>
      </c>
      <c r="G296" s="2"/>
      <c r="H296" s="2" t="s">
        <v>3500</v>
      </c>
      <c r="I296" s="2" t="s">
        <v>3500</v>
      </c>
      <c r="J296" s="2"/>
      <c r="K296" s="2"/>
      <c r="L296" s="2"/>
      <c r="M296" s="2"/>
      <c r="N296" s="2"/>
    </row>
    <row r="297" spans="1:14" ht="14.25" customHeight="1" x14ac:dyDescent="0.2">
      <c r="A297" s="62" t="s">
        <v>1766</v>
      </c>
      <c r="B297" s="2" t="s">
        <v>54</v>
      </c>
      <c r="C297" s="2">
        <v>-99</v>
      </c>
      <c r="D297" s="2" t="s">
        <v>4842</v>
      </c>
      <c r="E297" s="2"/>
      <c r="F297" s="2" t="s">
        <v>4844</v>
      </c>
      <c r="G297" s="2"/>
      <c r="H297" s="2" t="s">
        <v>4845</v>
      </c>
      <c r="I297" s="2" t="s">
        <v>4847</v>
      </c>
      <c r="J297" s="2"/>
      <c r="K297" s="2"/>
      <c r="L297" s="2"/>
      <c r="M297" s="2"/>
      <c r="N297" s="2"/>
    </row>
    <row r="298" spans="1:14" ht="14.25" customHeight="1" x14ac:dyDescent="0.2">
      <c r="A298" s="62" t="s">
        <v>1773</v>
      </c>
      <c r="B298" s="2" t="s">
        <v>1767</v>
      </c>
      <c r="C298" s="2" t="s">
        <v>1768</v>
      </c>
      <c r="D298" s="2" t="s">
        <v>3136</v>
      </c>
      <c r="E298" s="2"/>
      <c r="F298" s="2" t="s">
        <v>3137</v>
      </c>
      <c r="G298" s="2"/>
      <c r="H298" s="2" t="s">
        <v>3138</v>
      </c>
      <c r="I298" s="2" t="s">
        <v>3139</v>
      </c>
      <c r="J298" s="2"/>
      <c r="K298" s="2"/>
      <c r="L298" s="2"/>
      <c r="M298" s="2"/>
      <c r="N298" s="2"/>
    </row>
    <row r="299" spans="1:14" ht="14.25" customHeight="1" x14ac:dyDescent="0.2">
      <c r="A299" s="62" t="s">
        <v>1782</v>
      </c>
      <c r="B299" s="2" t="s">
        <v>1774</v>
      </c>
      <c r="C299" s="2">
        <v>3</v>
      </c>
      <c r="D299" s="2" t="s">
        <v>4441</v>
      </c>
      <c r="E299" s="2"/>
      <c r="F299" s="2" t="s">
        <v>4443</v>
      </c>
      <c r="G299" s="2"/>
      <c r="H299" s="2" t="s">
        <v>4444</v>
      </c>
      <c r="I299" s="2" t="s">
        <v>4445</v>
      </c>
      <c r="J299" s="2"/>
      <c r="K299" s="2"/>
      <c r="L299" s="2"/>
      <c r="M299" s="2"/>
      <c r="N299" s="2"/>
    </row>
    <row r="300" spans="1:14" ht="14.25" customHeight="1" x14ac:dyDescent="0.2">
      <c r="A300" s="62" t="s">
        <v>1789</v>
      </c>
      <c r="B300" s="2" t="s">
        <v>5489</v>
      </c>
      <c r="C300" s="2" t="s">
        <v>1784</v>
      </c>
      <c r="D300" s="2" t="s">
        <v>5268</v>
      </c>
      <c r="E300" s="2"/>
      <c r="F300" s="2" t="s">
        <v>5269</v>
      </c>
      <c r="G300" s="2"/>
      <c r="H300" s="2" t="s">
        <v>5270</v>
      </c>
      <c r="I300" s="2" t="s">
        <v>5271</v>
      </c>
      <c r="J300" s="2"/>
      <c r="K300" s="2"/>
      <c r="L300" s="2"/>
      <c r="M300" s="2"/>
      <c r="N300" s="2"/>
    </row>
    <row r="301" spans="1:14" ht="14.25" customHeight="1" x14ac:dyDescent="0.2">
      <c r="A301" s="62" t="s">
        <v>1795</v>
      </c>
      <c r="B301" s="2" t="s">
        <v>5491</v>
      </c>
      <c r="C301" s="2" t="s">
        <v>509</v>
      </c>
      <c r="D301" s="2" t="s">
        <v>1849</v>
      </c>
      <c r="E301" s="2"/>
      <c r="F301" s="2" t="s">
        <v>242</v>
      </c>
      <c r="G301" s="2"/>
      <c r="H301" s="2" t="s">
        <v>1851</v>
      </c>
      <c r="I301" s="2" t="s">
        <v>1852</v>
      </c>
      <c r="J301" s="2"/>
      <c r="K301" s="2"/>
      <c r="L301" s="2"/>
      <c r="M301" s="2"/>
      <c r="N301" s="2"/>
    </row>
    <row r="302" spans="1:14" ht="14.25" customHeight="1" x14ac:dyDescent="0.2">
      <c r="A302" s="62" t="s">
        <v>1801</v>
      </c>
      <c r="B302" s="2" t="s">
        <v>1796</v>
      </c>
      <c r="C302" s="2" t="s">
        <v>125</v>
      </c>
      <c r="D302" s="2" t="s">
        <v>1854</v>
      </c>
      <c r="E302" s="2"/>
      <c r="F302" s="2" t="s">
        <v>1856</v>
      </c>
      <c r="G302" s="2"/>
      <c r="H302" s="2" t="s">
        <v>1857</v>
      </c>
      <c r="I302" s="2" t="s">
        <v>1858</v>
      </c>
      <c r="J302" s="2"/>
      <c r="K302" s="2"/>
      <c r="L302" s="2"/>
      <c r="M302" s="2"/>
      <c r="N302" s="2"/>
    </row>
    <row r="303" spans="1:14" ht="14.25" customHeight="1" x14ac:dyDescent="0.2">
      <c r="A303" s="62" t="s">
        <v>1805</v>
      </c>
      <c r="B303" s="2" t="s">
        <v>185</v>
      </c>
      <c r="C303" s="2">
        <v>-999</v>
      </c>
      <c r="D303" s="2" t="s">
        <v>1827</v>
      </c>
      <c r="E303" s="2"/>
      <c r="F303" s="2" t="s">
        <v>5178</v>
      </c>
      <c r="G303" s="2"/>
      <c r="H303" s="2" t="s">
        <v>5179</v>
      </c>
      <c r="I303" s="2" t="s">
        <v>5180</v>
      </c>
      <c r="J303" s="2"/>
      <c r="K303" s="2"/>
      <c r="L303" s="2"/>
      <c r="M303" s="2"/>
      <c r="N303" s="2"/>
    </row>
    <row r="304" spans="1:14" ht="14.25" customHeight="1" x14ac:dyDescent="0.2">
      <c r="A304" s="62" t="s">
        <v>1817</v>
      </c>
      <c r="B304" s="2" t="s">
        <v>1806</v>
      </c>
      <c r="C304" s="2" t="s">
        <v>1808</v>
      </c>
      <c r="D304" s="2" t="s">
        <v>54</v>
      </c>
      <c r="E304" s="2"/>
      <c r="F304" s="2" t="s">
        <v>54</v>
      </c>
      <c r="G304" s="2"/>
      <c r="H304" s="2" t="s">
        <v>54</v>
      </c>
      <c r="I304" s="2" t="s">
        <v>54</v>
      </c>
      <c r="J304" s="2"/>
      <c r="K304" s="2"/>
      <c r="L304" s="2"/>
      <c r="M304" s="2"/>
      <c r="N304" s="2"/>
    </row>
    <row r="305" spans="1:14" ht="14.25" customHeight="1" x14ac:dyDescent="0.2">
      <c r="A305" s="62" t="s">
        <v>1826</v>
      </c>
      <c r="B305" s="2" t="s">
        <v>1818</v>
      </c>
      <c r="C305" s="2">
        <v>2</v>
      </c>
      <c r="D305" s="2" t="s">
        <v>136</v>
      </c>
      <c r="E305" s="2"/>
      <c r="F305" s="2" t="s">
        <v>138</v>
      </c>
      <c r="G305" s="2"/>
      <c r="H305" s="2" t="s">
        <v>139</v>
      </c>
      <c r="I305" s="2" t="s">
        <v>141</v>
      </c>
      <c r="J305" s="2"/>
      <c r="K305" s="2"/>
      <c r="L305" s="2"/>
      <c r="M305" s="2"/>
      <c r="N305" s="2"/>
    </row>
    <row r="306" spans="1:14" ht="14.25" customHeight="1" x14ac:dyDescent="0.2">
      <c r="A306" s="62" t="s">
        <v>1831</v>
      </c>
      <c r="B306" s="2" t="s">
        <v>54</v>
      </c>
      <c r="C306" s="2">
        <v>-99</v>
      </c>
      <c r="D306" s="2" t="s">
        <v>575</v>
      </c>
      <c r="E306" s="2"/>
      <c r="F306" s="2" t="s">
        <v>577</v>
      </c>
      <c r="G306" s="2"/>
      <c r="H306" s="2" t="s">
        <v>578</v>
      </c>
      <c r="I306" s="2" t="s">
        <v>579</v>
      </c>
      <c r="J306" s="2"/>
      <c r="K306" s="2"/>
      <c r="L306" s="2"/>
      <c r="M306" s="2"/>
      <c r="N306" s="2"/>
    </row>
    <row r="307" spans="1:14" ht="14.25" customHeight="1" x14ac:dyDescent="0.2">
      <c r="A307" s="62" t="s">
        <v>1838</v>
      </c>
      <c r="B307" s="2" t="s">
        <v>1832</v>
      </c>
      <c r="C307" s="2" t="s">
        <v>166</v>
      </c>
      <c r="D307" s="2" t="s">
        <v>54</v>
      </c>
      <c r="E307" s="2"/>
      <c r="F307" s="2" t="s">
        <v>1314</v>
      </c>
      <c r="G307" s="2"/>
      <c r="H307" s="2" t="s">
        <v>5151</v>
      </c>
      <c r="I307" s="2" t="s">
        <v>5152</v>
      </c>
      <c r="J307" s="2"/>
      <c r="K307" s="2"/>
      <c r="L307" s="2"/>
      <c r="M307" s="2"/>
      <c r="N307" s="2"/>
    </row>
    <row r="308" spans="1:14" ht="14.25" customHeight="1" x14ac:dyDescent="0.2">
      <c r="A308" s="62" t="s">
        <v>1847</v>
      </c>
      <c r="B308" s="2" t="s">
        <v>1839</v>
      </c>
      <c r="C308" s="2" t="s">
        <v>1840</v>
      </c>
      <c r="D308" s="2" t="s">
        <v>4835</v>
      </c>
      <c r="E308" s="2"/>
      <c r="F308" s="2" t="s">
        <v>4837</v>
      </c>
      <c r="G308" s="2"/>
      <c r="H308" s="2" t="s">
        <v>4839</v>
      </c>
      <c r="I308" s="2" t="s">
        <v>2073</v>
      </c>
      <c r="J308" s="2"/>
      <c r="K308" s="2"/>
      <c r="L308" s="2"/>
      <c r="M308" s="2"/>
      <c r="N308" s="2"/>
    </row>
    <row r="309" spans="1:14" ht="14.25" customHeight="1" x14ac:dyDescent="0.2">
      <c r="A309" s="62" t="s">
        <v>1853</v>
      </c>
      <c r="B309" s="2" t="s">
        <v>1848</v>
      </c>
      <c r="C309" s="2">
        <v>2</v>
      </c>
      <c r="D309" s="2" t="s">
        <v>1339</v>
      </c>
      <c r="E309" s="2"/>
      <c r="F309" s="2" t="s">
        <v>1340</v>
      </c>
      <c r="G309" s="2"/>
      <c r="H309" s="2" t="s">
        <v>1341</v>
      </c>
      <c r="I309" s="2" t="s">
        <v>54</v>
      </c>
      <c r="J309" s="2"/>
      <c r="K309" s="2"/>
      <c r="L309" s="2"/>
      <c r="M309" s="2"/>
      <c r="N309" s="2"/>
    </row>
    <row r="310" spans="1:14" ht="14.25" customHeight="1" x14ac:dyDescent="0.2">
      <c r="A310" s="62" t="s">
        <v>1859</v>
      </c>
      <c r="B310" s="2" t="s">
        <v>585</v>
      </c>
      <c r="C310" s="2">
        <v>-999</v>
      </c>
      <c r="D310" s="2" t="s">
        <v>4785</v>
      </c>
      <c r="E310" s="2"/>
      <c r="F310" s="2" t="s">
        <v>4787</v>
      </c>
      <c r="G310" s="2"/>
      <c r="H310" s="2" t="s">
        <v>4788</v>
      </c>
      <c r="I310" s="2" t="s">
        <v>4789</v>
      </c>
      <c r="J310" s="2"/>
      <c r="K310" s="2"/>
      <c r="L310" s="2"/>
      <c r="M310" s="2"/>
      <c r="N310" s="2"/>
    </row>
    <row r="311" spans="1:14" ht="14.25" customHeight="1" x14ac:dyDescent="0.2">
      <c r="A311" s="62" t="s">
        <v>1860</v>
      </c>
      <c r="B311" s="2"/>
      <c r="C311" s="2">
        <v>-99</v>
      </c>
      <c r="D311" s="2" t="s">
        <v>1310</v>
      </c>
      <c r="E311" s="2"/>
      <c r="F311" s="2" t="s">
        <v>1311</v>
      </c>
      <c r="G311" s="2"/>
      <c r="H311" s="2" t="s">
        <v>54</v>
      </c>
      <c r="I311" s="2" t="s">
        <v>54</v>
      </c>
      <c r="J311" s="2"/>
      <c r="K311" s="2"/>
      <c r="L311" s="2"/>
      <c r="M311" s="2"/>
      <c r="N311" s="2"/>
    </row>
    <row r="312" spans="1:14" ht="14.25" customHeight="1" x14ac:dyDescent="0.2">
      <c r="A312" s="62" t="s">
        <v>1865</v>
      </c>
      <c r="B312" s="2" t="s">
        <v>1861</v>
      </c>
      <c r="C312" s="2">
        <v>6</v>
      </c>
      <c r="D312" s="2" t="s">
        <v>4872</v>
      </c>
      <c r="E312" s="2"/>
      <c r="F312" s="2" t="s">
        <v>4874</v>
      </c>
      <c r="G312" s="2"/>
      <c r="H312" s="2" t="s">
        <v>4875</v>
      </c>
      <c r="I312" s="2" t="s">
        <v>4876</v>
      </c>
      <c r="J312" s="2"/>
      <c r="K312" s="2"/>
      <c r="L312" s="2"/>
      <c r="M312" s="2"/>
      <c r="N312" s="2"/>
    </row>
    <row r="313" spans="1:14" ht="14.25" customHeight="1" x14ac:dyDescent="0.2">
      <c r="A313" s="62" t="s">
        <v>1875</v>
      </c>
      <c r="B313" s="2" t="s">
        <v>1866</v>
      </c>
      <c r="C313" s="2" t="s">
        <v>1867</v>
      </c>
      <c r="D313" s="2" t="s">
        <v>834</v>
      </c>
      <c r="E313" s="2"/>
      <c r="F313" s="2" t="s">
        <v>835</v>
      </c>
      <c r="G313" s="2"/>
      <c r="H313" s="2" t="s">
        <v>837</v>
      </c>
      <c r="I313" s="2" t="s">
        <v>839</v>
      </c>
      <c r="J313" s="2"/>
      <c r="K313" s="2"/>
      <c r="L313" s="2"/>
      <c r="M313" s="2"/>
      <c r="N313" s="2"/>
    </row>
    <row r="314" spans="1:14" ht="14.25" customHeight="1" x14ac:dyDescent="0.2">
      <c r="A314" s="62" t="s">
        <v>1877</v>
      </c>
      <c r="B314" s="2" t="s">
        <v>54</v>
      </c>
      <c r="C314" s="2">
        <v>-99</v>
      </c>
      <c r="D314" s="2" t="s">
        <v>870</v>
      </c>
      <c r="E314" s="2"/>
      <c r="F314" s="2" t="s">
        <v>871</v>
      </c>
      <c r="G314" s="2"/>
      <c r="H314" s="2" t="s">
        <v>872</v>
      </c>
      <c r="I314" s="2" t="s">
        <v>873</v>
      </c>
      <c r="J314" s="2"/>
      <c r="K314" s="2"/>
      <c r="L314" s="2"/>
      <c r="M314" s="2"/>
      <c r="N314" s="2"/>
    </row>
    <row r="315" spans="1:14" ht="14.25" customHeight="1" x14ac:dyDescent="0.2">
      <c r="A315" s="62" t="s">
        <v>1884</v>
      </c>
      <c r="B315" s="2" t="s">
        <v>1878</v>
      </c>
      <c r="C315" s="2">
        <v>8</v>
      </c>
      <c r="D315" s="2" t="s">
        <v>54</v>
      </c>
      <c r="E315" s="2"/>
      <c r="F315" s="2" t="s">
        <v>54</v>
      </c>
      <c r="G315" s="2"/>
      <c r="H315" s="2" t="s">
        <v>54</v>
      </c>
      <c r="I315" s="2" t="s">
        <v>54</v>
      </c>
      <c r="J315" s="2"/>
      <c r="K315" s="2"/>
      <c r="L315" s="2"/>
      <c r="M315" s="2"/>
      <c r="N315" s="2"/>
    </row>
    <row r="316" spans="1:14" ht="14.25" customHeight="1" x14ac:dyDescent="0.2">
      <c r="A316" s="62" t="s">
        <v>1889</v>
      </c>
      <c r="B316" s="2" t="s">
        <v>5495</v>
      </c>
      <c r="C316" s="2">
        <v>-999</v>
      </c>
      <c r="D316" s="2" t="s">
        <v>4948</v>
      </c>
      <c r="E316" s="2"/>
      <c r="F316" s="2" t="s">
        <v>4949</v>
      </c>
      <c r="G316" s="2"/>
      <c r="H316" s="2" t="s">
        <v>4950</v>
      </c>
      <c r="I316" s="2" t="s">
        <v>1862</v>
      </c>
      <c r="J316" s="2"/>
      <c r="K316" s="2"/>
      <c r="L316" s="2"/>
      <c r="M316" s="2"/>
      <c r="N316" s="2"/>
    </row>
    <row r="317" spans="1:14" ht="14.25" customHeight="1" x14ac:dyDescent="0.2">
      <c r="A317" s="62" t="s">
        <v>1896</v>
      </c>
      <c r="B317" s="2" t="s">
        <v>5496</v>
      </c>
      <c r="C317" s="2" t="s">
        <v>1891</v>
      </c>
      <c r="D317" s="2" t="s">
        <v>4798</v>
      </c>
      <c r="E317" s="2"/>
      <c r="F317" s="2" t="s">
        <v>4799</v>
      </c>
      <c r="G317" s="2"/>
      <c r="H317" s="2" t="s">
        <v>4800</v>
      </c>
      <c r="I317" s="2" t="s">
        <v>4801</v>
      </c>
      <c r="J317" s="2"/>
      <c r="K317" s="2"/>
      <c r="L317" s="2"/>
      <c r="M317" s="2"/>
      <c r="N317" s="2"/>
    </row>
    <row r="318" spans="1:14" ht="14.25" customHeight="1" x14ac:dyDescent="0.2">
      <c r="A318" s="62" t="s">
        <v>1901</v>
      </c>
      <c r="B318" s="2" t="s">
        <v>1897</v>
      </c>
      <c r="C318" s="2">
        <v>3</v>
      </c>
      <c r="D318" s="2" t="s">
        <v>71</v>
      </c>
      <c r="E318" s="2"/>
      <c r="F318" s="2" t="s">
        <v>1579</v>
      </c>
      <c r="G318" s="2"/>
      <c r="H318" s="2" t="s">
        <v>1580</v>
      </c>
      <c r="I318" s="2" t="s">
        <v>71</v>
      </c>
      <c r="J318" s="2"/>
      <c r="K318" s="2"/>
      <c r="L318" s="2"/>
      <c r="M318" s="2"/>
      <c r="N318" s="2"/>
    </row>
    <row r="319" spans="1:14" ht="14.25" customHeight="1" x14ac:dyDescent="0.2">
      <c r="A319" s="62" t="s">
        <v>1907</v>
      </c>
      <c r="B319" s="2" t="s">
        <v>1902</v>
      </c>
      <c r="C319" s="2">
        <v>-999</v>
      </c>
      <c r="D319" s="2" t="s">
        <v>54</v>
      </c>
      <c r="E319" s="2"/>
      <c r="F319" s="2" t="s">
        <v>54</v>
      </c>
      <c r="G319" s="2"/>
      <c r="H319" s="2" t="s">
        <v>54</v>
      </c>
      <c r="I319" s="2" t="s">
        <v>54</v>
      </c>
      <c r="J319" s="2"/>
      <c r="K319" s="2"/>
      <c r="L319" s="2"/>
      <c r="M319" s="2"/>
      <c r="N319" s="2"/>
    </row>
    <row r="320" spans="1:14" ht="14.25" customHeight="1" x14ac:dyDescent="0.2">
      <c r="A320" s="62" t="s">
        <v>1912</v>
      </c>
      <c r="B320" s="2" t="s">
        <v>1908</v>
      </c>
      <c r="C320" s="2" t="s">
        <v>299</v>
      </c>
      <c r="D320" s="2" t="s">
        <v>3551</v>
      </c>
      <c r="E320" s="2"/>
      <c r="F320" s="2" t="s">
        <v>3552</v>
      </c>
      <c r="G320" s="2"/>
      <c r="H320" s="2" t="s">
        <v>3553</v>
      </c>
      <c r="I320" s="2" t="s">
        <v>3554</v>
      </c>
      <c r="J320" s="2"/>
      <c r="K320" s="2"/>
      <c r="L320" s="2"/>
      <c r="M320" s="2"/>
      <c r="N320" s="2"/>
    </row>
    <row r="321" spans="1:14" ht="14.25" customHeight="1" x14ac:dyDescent="0.2">
      <c r="A321" s="62" t="s">
        <v>1918</v>
      </c>
      <c r="B321" s="2" t="s">
        <v>1913</v>
      </c>
      <c r="C321" s="2" t="s">
        <v>173</v>
      </c>
      <c r="D321" s="2" t="s">
        <v>1506</v>
      </c>
      <c r="E321" s="2"/>
      <c r="F321" s="2" t="s">
        <v>1508</v>
      </c>
      <c r="G321" s="2"/>
      <c r="H321" s="2" t="s">
        <v>1510</v>
      </c>
      <c r="I321" s="2" t="s">
        <v>1511</v>
      </c>
      <c r="J321" s="2"/>
      <c r="K321" s="2"/>
      <c r="L321" s="2"/>
      <c r="M321" s="2"/>
      <c r="N321" s="2"/>
    </row>
    <row r="322" spans="1:14" ht="14.25" customHeight="1" x14ac:dyDescent="0.2">
      <c r="A322" s="62" t="s">
        <v>1925</v>
      </c>
      <c r="B322" s="2" t="s">
        <v>1919</v>
      </c>
      <c r="C322" s="2" t="s">
        <v>426</v>
      </c>
      <c r="D322" s="2" t="s">
        <v>1696</v>
      </c>
      <c r="E322" s="2"/>
      <c r="F322" s="2" t="s">
        <v>242</v>
      </c>
      <c r="G322" s="2"/>
      <c r="H322" s="2" t="s">
        <v>1697</v>
      </c>
      <c r="I322" s="2" t="s">
        <v>1698</v>
      </c>
      <c r="J322" s="2"/>
      <c r="K322" s="2"/>
      <c r="L322" s="2"/>
      <c r="M322" s="2"/>
      <c r="N322" s="2"/>
    </row>
    <row r="323" spans="1:14" ht="14.25" customHeight="1" x14ac:dyDescent="0.2">
      <c r="A323" s="62" t="s">
        <v>1930</v>
      </c>
      <c r="B323" s="2" t="s">
        <v>1926</v>
      </c>
      <c r="C323" s="2" t="s">
        <v>387</v>
      </c>
      <c r="D323" s="2" t="s">
        <v>232</v>
      </c>
      <c r="E323" s="2"/>
      <c r="F323" s="2" t="s">
        <v>234</v>
      </c>
      <c r="G323" s="2"/>
      <c r="H323" s="2" t="s">
        <v>235</v>
      </c>
      <c r="I323" s="2" t="s">
        <v>236</v>
      </c>
      <c r="J323" s="2"/>
      <c r="K323" s="2"/>
      <c r="L323" s="2"/>
      <c r="M323" s="2"/>
      <c r="N323" s="2"/>
    </row>
    <row r="324" spans="1:14" ht="14.25" customHeight="1" x14ac:dyDescent="0.2">
      <c r="A324" s="62" t="s">
        <v>1937</v>
      </c>
      <c r="B324" s="2" t="s">
        <v>1931</v>
      </c>
      <c r="C324" s="2">
        <v>6</v>
      </c>
      <c r="D324" s="2" t="s">
        <v>185</v>
      </c>
      <c r="E324" s="2"/>
      <c r="F324" s="2" t="s">
        <v>4303</v>
      </c>
      <c r="G324" s="2"/>
      <c r="H324" s="2" t="s">
        <v>4305</v>
      </c>
      <c r="I324" s="2" t="s">
        <v>4306</v>
      </c>
      <c r="J324" s="2"/>
      <c r="K324" s="2"/>
      <c r="L324" s="2"/>
      <c r="M324" s="2"/>
      <c r="N324" s="2"/>
    </row>
    <row r="325" spans="1:14" ht="14.25" customHeight="1" x14ac:dyDescent="0.2">
      <c r="A325" s="62" t="s">
        <v>1941</v>
      </c>
      <c r="B325" s="2" t="s">
        <v>284</v>
      </c>
      <c r="C325" s="2">
        <v>-999</v>
      </c>
      <c r="D325" s="2" t="s">
        <v>54</v>
      </c>
      <c r="E325" s="2"/>
      <c r="F325" s="2" t="s">
        <v>54</v>
      </c>
      <c r="G325" s="2"/>
      <c r="H325" s="2" t="s">
        <v>54</v>
      </c>
      <c r="I325" s="2" t="s">
        <v>54</v>
      </c>
      <c r="J325" s="2"/>
      <c r="K325" s="2"/>
      <c r="L325" s="2"/>
      <c r="M325" s="2"/>
      <c r="N325" s="2"/>
    </row>
    <row r="326" spans="1:14" ht="14.25" customHeight="1" x14ac:dyDescent="0.2">
      <c r="A326" s="62" t="s">
        <v>1942</v>
      </c>
      <c r="B326" s="2" t="s">
        <v>54</v>
      </c>
      <c r="C326" s="2">
        <v>-99</v>
      </c>
      <c r="D326" s="2" t="s">
        <v>5376</v>
      </c>
      <c r="E326" s="2"/>
      <c r="F326" s="2" t="s">
        <v>5377</v>
      </c>
      <c r="G326" s="2"/>
      <c r="H326" s="2" t="s">
        <v>54</v>
      </c>
      <c r="I326" s="2" t="s">
        <v>54</v>
      </c>
      <c r="J326" s="2"/>
      <c r="K326" s="2"/>
      <c r="L326" s="2"/>
      <c r="M326" s="2"/>
      <c r="N326" s="2"/>
    </row>
    <row r="327" spans="1:14" ht="14.25" customHeight="1" x14ac:dyDescent="0.2">
      <c r="A327" s="62" t="s">
        <v>1949</v>
      </c>
      <c r="B327" s="2" t="s">
        <v>1943</v>
      </c>
      <c r="C327" s="2">
        <v>-999</v>
      </c>
      <c r="D327" s="2" t="s">
        <v>5174</v>
      </c>
      <c r="E327" s="2"/>
      <c r="F327" s="2" t="s">
        <v>5175</v>
      </c>
      <c r="G327" s="2"/>
      <c r="H327" s="2" t="s">
        <v>5176</v>
      </c>
      <c r="I327" s="2" t="s">
        <v>5177</v>
      </c>
      <c r="J327" s="2"/>
      <c r="K327" s="2"/>
      <c r="L327" s="2"/>
      <c r="M327" s="2"/>
      <c r="N327" s="2"/>
    </row>
    <row r="328" spans="1:14" ht="14.25" customHeight="1" x14ac:dyDescent="0.2">
      <c r="A328" s="62" t="s">
        <v>1955</v>
      </c>
      <c r="B328" s="2" t="s">
        <v>284</v>
      </c>
      <c r="C328" s="2">
        <v>-99</v>
      </c>
      <c r="D328" s="2" t="s">
        <v>3617</v>
      </c>
      <c r="E328" s="2"/>
      <c r="F328" s="2" t="s">
        <v>54</v>
      </c>
      <c r="G328" s="2"/>
      <c r="H328" s="2" t="s">
        <v>3619</v>
      </c>
      <c r="I328" s="2" t="s">
        <v>3620</v>
      </c>
      <c r="J328" s="2"/>
      <c r="K328" s="2"/>
      <c r="L328" s="2"/>
      <c r="M328" s="2"/>
      <c r="N328" s="2"/>
    </row>
    <row r="329" spans="1:14" ht="14.25" customHeight="1" x14ac:dyDescent="0.2">
      <c r="A329" s="62" t="s">
        <v>1959</v>
      </c>
      <c r="B329" s="2" t="s">
        <v>123</v>
      </c>
      <c r="C329" s="2">
        <v>-999</v>
      </c>
      <c r="D329" s="2" t="s">
        <v>4409</v>
      </c>
      <c r="E329" s="2"/>
      <c r="F329" s="2" t="s">
        <v>4410</v>
      </c>
      <c r="G329" s="2"/>
      <c r="H329" s="2" t="s">
        <v>4411</v>
      </c>
      <c r="I329" s="2" t="s">
        <v>682</v>
      </c>
      <c r="J329" s="2"/>
      <c r="K329" s="2"/>
      <c r="L329" s="2"/>
      <c r="M329" s="2"/>
      <c r="N329" s="2"/>
    </row>
    <row r="330" spans="1:14" ht="14.25" customHeight="1" x14ac:dyDescent="0.2">
      <c r="A330" s="62" t="s">
        <v>1967</v>
      </c>
      <c r="B330" s="2" t="s">
        <v>1960</v>
      </c>
      <c r="C330" s="2" t="s">
        <v>516</v>
      </c>
      <c r="D330" s="2" t="s">
        <v>5171</v>
      </c>
      <c r="E330" s="2"/>
      <c r="F330" s="2" t="s">
        <v>5172</v>
      </c>
      <c r="G330" s="2"/>
      <c r="H330" s="2" t="s">
        <v>5173</v>
      </c>
      <c r="I330" s="2" t="s">
        <v>54</v>
      </c>
      <c r="J330" s="2"/>
      <c r="K330" s="2"/>
      <c r="L330" s="2"/>
      <c r="M330" s="2"/>
      <c r="N330" s="2"/>
    </row>
    <row r="331" spans="1:14" ht="14.25" customHeight="1" x14ac:dyDescent="0.2">
      <c r="A331" s="62" t="s">
        <v>1973</v>
      </c>
      <c r="B331" s="2" t="s">
        <v>1968</v>
      </c>
      <c r="C331" s="2">
        <v>6</v>
      </c>
      <c r="D331" s="2" t="s">
        <v>277</v>
      </c>
      <c r="E331" s="2"/>
      <c r="F331" s="2" t="s">
        <v>279</v>
      </c>
      <c r="G331" s="2"/>
      <c r="H331" s="2" t="s">
        <v>280</v>
      </c>
      <c r="I331" s="2" t="s">
        <v>281</v>
      </c>
      <c r="J331" s="2"/>
      <c r="K331" s="2"/>
      <c r="L331" s="2"/>
      <c r="M331" s="2"/>
      <c r="N331" s="2"/>
    </row>
    <row r="332" spans="1:14" ht="14.25" customHeight="1" x14ac:dyDescent="0.2">
      <c r="A332" s="62" t="s">
        <v>1981</v>
      </c>
      <c r="B332" s="2" t="s">
        <v>1974</v>
      </c>
      <c r="C332" s="2" t="s">
        <v>1975</v>
      </c>
      <c r="D332" s="2" t="s">
        <v>667</v>
      </c>
      <c r="E332" s="2"/>
      <c r="F332" s="2" t="s">
        <v>668</v>
      </c>
      <c r="G332" s="2"/>
      <c r="H332" s="2" t="s">
        <v>669</v>
      </c>
      <c r="I332" s="2" t="s">
        <v>670</v>
      </c>
      <c r="J332" s="2"/>
      <c r="K332" s="2"/>
      <c r="L332" s="2"/>
      <c r="M332" s="2"/>
      <c r="N332" s="2"/>
    </row>
    <row r="333" spans="1:14" ht="14.25" customHeight="1" x14ac:dyDescent="0.2">
      <c r="A333" s="62" t="s">
        <v>1985</v>
      </c>
      <c r="B333" s="2" t="s">
        <v>54</v>
      </c>
      <c r="C333" s="2">
        <v>-99</v>
      </c>
      <c r="D333" s="2" t="s">
        <v>3740</v>
      </c>
      <c r="E333" s="2"/>
      <c r="F333" s="2" t="s">
        <v>3742</v>
      </c>
      <c r="G333" s="2"/>
      <c r="H333" s="2" t="s">
        <v>3744</v>
      </c>
      <c r="I333" s="2" t="s">
        <v>3745</v>
      </c>
      <c r="J333" s="2"/>
      <c r="K333" s="2"/>
      <c r="L333" s="2"/>
      <c r="M333" s="2"/>
      <c r="N333" s="2"/>
    </row>
    <row r="334" spans="1:14" ht="14.25" customHeight="1" x14ac:dyDescent="0.2">
      <c r="A334" s="62" t="s">
        <v>1990</v>
      </c>
      <c r="B334" s="2" t="s">
        <v>1986</v>
      </c>
      <c r="C334" s="2" t="s">
        <v>770</v>
      </c>
      <c r="D334" s="2" t="s">
        <v>5199</v>
      </c>
      <c r="E334" s="2"/>
      <c r="F334" s="2" t="s">
        <v>54</v>
      </c>
      <c r="G334" s="2"/>
      <c r="H334" s="2" t="s">
        <v>5200</v>
      </c>
      <c r="I334" s="2" t="s">
        <v>5201</v>
      </c>
      <c r="J334" s="2"/>
      <c r="K334" s="2"/>
      <c r="L334" s="2"/>
      <c r="M334" s="2"/>
      <c r="N334" s="2"/>
    </row>
    <row r="335" spans="1:14" ht="14.25" customHeight="1" x14ac:dyDescent="0.2">
      <c r="A335" s="62" t="s">
        <v>1996</v>
      </c>
      <c r="B335" s="2" t="s">
        <v>5498</v>
      </c>
      <c r="C335" s="2" t="s">
        <v>493</v>
      </c>
      <c r="D335" s="2" t="s">
        <v>5167</v>
      </c>
      <c r="E335" s="2"/>
      <c r="F335" s="2" t="s">
        <v>242</v>
      </c>
      <c r="G335" s="2"/>
      <c r="H335" s="2" t="s">
        <v>5168</v>
      </c>
      <c r="I335" s="2" t="s">
        <v>1485</v>
      </c>
      <c r="J335" s="2"/>
      <c r="K335" s="2"/>
      <c r="L335" s="2"/>
      <c r="M335" s="2"/>
      <c r="N335" s="2"/>
    </row>
    <row r="336" spans="1:14" ht="14.25" customHeight="1" x14ac:dyDescent="0.2">
      <c r="A336" s="62" t="s">
        <v>2001</v>
      </c>
      <c r="B336" s="2" t="s">
        <v>1997</v>
      </c>
      <c r="C336" s="2" t="s">
        <v>1319</v>
      </c>
      <c r="D336" s="2" t="s">
        <v>510</v>
      </c>
      <c r="E336" s="2"/>
      <c r="F336" s="2" t="s">
        <v>242</v>
      </c>
      <c r="G336" s="2"/>
      <c r="H336" s="2" t="s">
        <v>512</v>
      </c>
      <c r="I336" s="2" t="s">
        <v>513</v>
      </c>
      <c r="J336" s="2"/>
      <c r="K336" s="2"/>
      <c r="L336" s="2"/>
      <c r="M336" s="2"/>
      <c r="N336" s="2"/>
    </row>
    <row r="337" spans="1:14" ht="14.25" customHeight="1" x14ac:dyDescent="0.2">
      <c r="A337" s="62" t="s">
        <v>2007</v>
      </c>
      <c r="B337" s="2" t="s">
        <v>2002</v>
      </c>
      <c r="C337" s="2">
        <v>6</v>
      </c>
      <c r="D337" s="2" t="s">
        <v>3585</v>
      </c>
      <c r="E337" s="2"/>
      <c r="F337" s="2" t="s">
        <v>3586</v>
      </c>
      <c r="G337" s="2"/>
      <c r="H337" s="2" t="s">
        <v>3587</v>
      </c>
      <c r="I337" s="2" t="s">
        <v>3588</v>
      </c>
      <c r="J337" s="2"/>
      <c r="K337" s="2"/>
      <c r="L337" s="2"/>
      <c r="M337" s="2"/>
      <c r="N337" s="2"/>
    </row>
    <row r="338" spans="1:14" ht="14.25" customHeight="1" x14ac:dyDescent="0.2">
      <c r="A338" s="62" t="s">
        <v>2014</v>
      </c>
      <c r="B338" s="2" t="s">
        <v>2008</v>
      </c>
      <c r="C338" s="2" t="s">
        <v>2009</v>
      </c>
      <c r="D338" s="2" t="s">
        <v>3664</v>
      </c>
      <c r="E338" s="2"/>
      <c r="F338" s="2" t="s">
        <v>54</v>
      </c>
      <c r="G338" s="2"/>
      <c r="H338" s="2" t="s">
        <v>3665</v>
      </c>
      <c r="I338" s="2" t="s">
        <v>54</v>
      </c>
      <c r="J338" s="2"/>
      <c r="K338" s="2"/>
      <c r="L338" s="2"/>
      <c r="M338" s="2"/>
      <c r="N338" s="2"/>
    </row>
    <row r="339" spans="1:14" ht="14.25" customHeight="1" x14ac:dyDescent="0.2">
      <c r="A339" s="62" t="s">
        <v>2020</v>
      </c>
      <c r="B339" s="2" t="s">
        <v>2015</v>
      </c>
      <c r="C339" s="2">
        <v>-999</v>
      </c>
      <c r="D339" s="2" t="s">
        <v>623</v>
      </c>
      <c r="E339" s="2"/>
      <c r="F339" s="2" t="s">
        <v>623</v>
      </c>
      <c r="G339" s="2"/>
      <c r="H339" s="2" t="s">
        <v>4697</v>
      </c>
      <c r="I339" s="2" t="s">
        <v>4698</v>
      </c>
      <c r="J339" s="2"/>
      <c r="K339" s="2"/>
      <c r="L339" s="2"/>
      <c r="M339" s="2"/>
      <c r="N339" s="2"/>
    </row>
    <row r="340" spans="1:14" ht="14.25" customHeight="1" x14ac:dyDescent="0.2">
      <c r="A340" s="62" t="s">
        <v>2023</v>
      </c>
      <c r="B340" s="2" t="s">
        <v>1943</v>
      </c>
      <c r="C340" s="2">
        <v>-999</v>
      </c>
      <c r="D340" s="2" t="s">
        <v>2880</v>
      </c>
      <c r="E340" s="2"/>
      <c r="F340" s="2" t="s">
        <v>2882</v>
      </c>
      <c r="G340" s="2"/>
      <c r="H340" s="2" t="s">
        <v>2883</v>
      </c>
      <c r="I340" s="2" t="s">
        <v>2885</v>
      </c>
      <c r="J340" s="2"/>
      <c r="K340" s="2"/>
      <c r="L340" s="2"/>
      <c r="M340" s="2"/>
      <c r="N340" s="2"/>
    </row>
    <row r="341" spans="1:14" ht="14.25" customHeight="1" x14ac:dyDescent="0.2">
      <c r="A341" s="62" t="s">
        <v>2028</v>
      </c>
      <c r="B341" s="2" t="s">
        <v>54</v>
      </c>
      <c r="C341" s="2">
        <v>-99</v>
      </c>
      <c r="D341" s="2" t="s">
        <v>54</v>
      </c>
      <c r="E341" s="2"/>
      <c r="F341" s="2" t="s">
        <v>54</v>
      </c>
      <c r="G341" s="2"/>
      <c r="H341" s="2" t="s">
        <v>54</v>
      </c>
      <c r="I341" s="2" t="s">
        <v>54</v>
      </c>
      <c r="J341" s="2"/>
      <c r="K341" s="2"/>
      <c r="L341" s="2"/>
      <c r="M341" s="2"/>
      <c r="N341" s="2"/>
    </row>
    <row r="342" spans="1:14" ht="14.25" customHeight="1" x14ac:dyDescent="0.2">
      <c r="A342" s="62" t="s">
        <v>2035</v>
      </c>
      <c r="B342" s="2" t="s">
        <v>2029</v>
      </c>
      <c r="C342" s="2" t="s">
        <v>509</v>
      </c>
      <c r="D342" s="2" t="s">
        <v>54</v>
      </c>
      <c r="E342" s="2"/>
      <c r="F342" s="2" t="s">
        <v>54</v>
      </c>
      <c r="G342" s="2"/>
      <c r="H342" s="2" t="s">
        <v>54</v>
      </c>
      <c r="I342" s="2" t="s">
        <v>54</v>
      </c>
      <c r="J342" s="2"/>
      <c r="K342" s="2"/>
      <c r="L342" s="2"/>
      <c r="M342" s="2"/>
      <c r="N342" s="2"/>
    </row>
    <row r="343" spans="1:14" ht="14.25" customHeight="1" x14ac:dyDescent="0.2">
      <c r="A343" s="62" t="s">
        <v>2043</v>
      </c>
      <c r="B343" s="2" t="s">
        <v>2036</v>
      </c>
      <c r="C343" s="2" t="s">
        <v>2037</v>
      </c>
      <c r="D343" s="2" t="s">
        <v>2630</v>
      </c>
      <c r="E343" s="2"/>
      <c r="F343" s="2" t="s">
        <v>2631</v>
      </c>
      <c r="G343" s="2"/>
      <c r="H343" s="2" t="s">
        <v>2632</v>
      </c>
      <c r="I343" s="2" t="s">
        <v>2633</v>
      </c>
      <c r="J343" s="2"/>
      <c r="K343" s="2"/>
      <c r="L343" s="2"/>
      <c r="M343" s="2"/>
      <c r="N343" s="2"/>
    </row>
    <row r="344" spans="1:14" ht="14.25" customHeight="1" x14ac:dyDescent="0.2">
      <c r="A344" s="62" t="s">
        <v>2050</v>
      </c>
      <c r="B344" s="2" t="s">
        <v>2044</v>
      </c>
      <c r="C344" s="2">
        <v>6</v>
      </c>
      <c r="D344" s="2" t="s">
        <v>2636</v>
      </c>
      <c r="E344" s="2"/>
      <c r="F344" s="2" t="s">
        <v>2637</v>
      </c>
      <c r="G344" s="2"/>
      <c r="H344" s="2" t="s">
        <v>5247</v>
      </c>
      <c r="I344" s="2" t="s">
        <v>5248</v>
      </c>
      <c r="J344" s="2"/>
      <c r="K344" s="2"/>
      <c r="L344" s="2"/>
      <c r="M344" s="2"/>
      <c r="N344" s="2"/>
    </row>
    <row r="345" spans="1:14" ht="14.25" customHeight="1" x14ac:dyDescent="0.2">
      <c r="A345" s="62" t="s">
        <v>2057</v>
      </c>
      <c r="B345" s="2" t="s">
        <v>2051</v>
      </c>
      <c r="C345" s="2">
        <v>2</v>
      </c>
      <c r="D345" s="2" t="s">
        <v>3048</v>
      </c>
      <c r="E345" s="2"/>
      <c r="F345" s="2" t="s">
        <v>3050</v>
      </c>
      <c r="G345" s="2"/>
      <c r="H345" s="2" t="s">
        <v>3051</v>
      </c>
      <c r="I345" s="2" t="s">
        <v>3053</v>
      </c>
      <c r="J345" s="2"/>
      <c r="K345" s="2"/>
      <c r="L345" s="2"/>
      <c r="M345" s="2"/>
      <c r="N345" s="2"/>
    </row>
    <row r="346" spans="1:14" ht="14.25" customHeight="1" x14ac:dyDescent="0.2">
      <c r="A346" s="62" t="s">
        <v>2061</v>
      </c>
      <c r="B346" s="2" t="s">
        <v>2058</v>
      </c>
      <c r="C346" s="2" t="s">
        <v>159</v>
      </c>
      <c r="D346" s="2" t="s">
        <v>5331</v>
      </c>
      <c r="E346" s="2"/>
      <c r="F346" s="2" t="s">
        <v>5332</v>
      </c>
      <c r="G346" s="2"/>
      <c r="H346" s="2" t="s">
        <v>5333</v>
      </c>
      <c r="I346" s="2" t="s">
        <v>3708</v>
      </c>
      <c r="J346" s="2"/>
      <c r="K346" s="2"/>
      <c r="L346" s="2"/>
      <c r="M346" s="2"/>
      <c r="N346" s="2"/>
    </row>
    <row r="347" spans="1:14" ht="14.25" customHeight="1" x14ac:dyDescent="0.2">
      <c r="A347" s="62" t="s">
        <v>2068</v>
      </c>
      <c r="B347" s="2" t="s">
        <v>2062</v>
      </c>
      <c r="C347" s="2" t="s">
        <v>363</v>
      </c>
      <c r="D347" s="2" t="s">
        <v>3902</v>
      </c>
      <c r="E347" s="2"/>
      <c r="F347" s="2" t="s">
        <v>3903</v>
      </c>
      <c r="G347" s="2"/>
      <c r="H347" s="2" t="s">
        <v>3905</v>
      </c>
      <c r="I347" s="2" t="s">
        <v>3906</v>
      </c>
      <c r="J347" s="2"/>
      <c r="K347" s="2"/>
      <c r="L347" s="2"/>
      <c r="M347" s="2"/>
      <c r="N347" s="2"/>
    </row>
    <row r="348" spans="1:14" ht="14.25" customHeight="1" x14ac:dyDescent="0.2">
      <c r="A348" s="62" t="s">
        <v>2074</v>
      </c>
      <c r="B348" s="2" t="s">
        <v>2069</v>
      </c>
      <c r="C348" s="2" t="s">
        <v>1091</v>
      </c>
      <c r="D348" s="2" t="s">
        <v>2089</v>
      </c>
      <c r="E348" s="2"/>
      <c r="F348" s="2" t="s">
        <v>123</v>
      </c>
      <c r="G348" s="2"/>
      <c r="H348" s="2" t="s">
        <v>2090</v>
      </c>
      <c r="I348" s="2" t="s">
        <v>1511</v>
      </c>
      <c r="J348" s="2"/>
      <c r="K348" s="2"/>
      <c r="L348" s="2"/>
      <c r="M348" s="2"/>
      <c r="N348" s="2"/>
    </row>
    <row r="349" spans="1:14" ht="14.25" customHeight="1" x14ac:dyDescent="0.2">
      <c r="A349" s="62" t="s">
        <v>2082</v>
      </c>
      <c r="B349" s="2" t="s">
        <v>5500</v>
      </c>
      <c r="C349" s="2">
        <v>6</v>
      </c>
      <c r="D349" s="2" t="s">
        <v>2410</v>
      </c>
      <c r="E349" s="2"/>
      <c r="F349" s="2" t="s">
        <v>2412</v>
      </c>
      <c r="G349" s="2"/>
      <c r="H349" s="2" t="s">
        <v>2413</v>
      </c>
      <c r="I349" s="2" t="s">
        <v>2414</v>
      </c>
      <c r="J349" s="2"/>
      <c r="K349" s="2"/>
      <c r="L349" s="2"/>
      <c r="M349" s="2"/>
      <c r="N349" s="2"/>
    </row>
    <row r="350" spans="1:14" ht="14.25" customHeight="1" x14ac:dyDescent="0.2">
      <c r="A350" s="62" t="s">
        <v>2087</v>
      </c>
      <c r="B350" s="2" t="s">
        <v>2083</v>
      </c>
      <c r="C350" s="2" t="s">
        <v>2084</v>
      </c>
      <c r="D350" s="2" t="s">
        <v>5204</v>
      </c>
      <c r="E350" s="2"/>
      <c r="F350" s="2" t="s">
        <v>5205</v>
      </c>
      <c r="G350" s="2"/>
      <c r="H350" s="2" t="s">
        <v>5206</v>
      </c>
      <c r="I350" s="2" t="s">
        <v>5207</v>
      </c>
      <c r="J350" s="2"/>
      <c r="K350" s="2"/>
      <c r="L350" s="2"/>
      <c r="M350" s="2"/>
      <c r="N350" s="2"/>
    </row>
    <row r="351" spans="1:14" ht="14.25" customHeight="1" x14ac:dyDescent="0.2">
      <c r="A351" s="62" t="s">
        <v>2091</v>
      </c>
      <c r="B351" s="2" t="s">
        <v>2088</v>
      </c>
      <c r="C351" s="2">
        <v>1</v>
      </c>
      <c r="D351" s="2" t="s">
        <v>2436</v>
      </c>
      <c r="E351" s="2"/>
      <c r="F351" s="2" t="s">
        <v>2438</v>
      </c>
      <c r="G351" s="2"/>
      <c r="H351" s="2" t="s">
        <v>2439</v>
      </c>
      <c r="I351" s="2" t="s">
        <v>2440</v>
      </c>
      <c r="J351" s="2"/>
      <c r="K351" s="2"/>
      <c r="L351" s="2"/>
      <c r="M351" s="2"/>
      <c r="N351" s="2"/>
    </row>
    <row r="352" spans="1:14" ht="14.25" customHeight="1" x14ac:dyDescent="0.2">
      <c r="A352" s="62" t="s">
        <v>2092</v>
      </c>
      <c r="B352" s="2"/>
      <c r="C352" s="2">
        <v>-99</v>
      </c>
      <c r="D352" s="2"/>
      <c r="E352" s="2"/>
      <c r="F352" s="2"/>
      <c r="G352" s="2"/>
      <c r="H352" s="2"/>
      <c r="I352" s="2"/>
      <c r="J352" s="2"/>
      <c r="K352" s="2"/>
      <c r="L352" s="2"/>
      <c r="M352" s="2"/>
      <c r="N352" s="2"/>
    </row>
    <row r="353" spans="1:14" ht="14.25" customHeight="1" x14ac:dyDescent="0.2">
      <c r="A353" s="62" t="s">
        <v>2097</v>
      </c>
      <c r="B353" s="2" t="s">
        <v>2093</v>
      </c>
      <c r="C353" s="2" t="s">
        <v>241</v>
      </c>
      <c r="D353" s="2" t="s">
        <v>1655</v>
      </c>
      <c r="E353" s="2"/>
      <c r="F353" s="2" t="s">
        <v>185</v>
      </c>
      <c r="G353" s="2"/>
      <c r="H353" s="2" t="s">
        <v>313</v>
      </c>
      <c r="I353" s="2" t="s">
        <v>313</v>
      </c>
      <c r="J353" s="2"/>
      <c r="K353" s="2"/>
      <c r="L353" s="2"/>
      <c r="M353" s="2"/>
      <c r="N353" s="2"/>
    </row>
    <row r="354" spans="1:14" ht="14.25" customHeight="1" x14ac:dyDescent="0.2">
      <c r="A354" s="62" t="s">
        <v>2101</v>
      </c>
      <c r="B354" s="2" t="s">
        <v>54</v>
      </c>
      <c r="C354" s="2">
        <v>-99</v>
      </c>
      <c r="D354" s="2" t="s">
        <v>1886</v>
      </c>
      <c r="E354" s="2"/>
      <c r="F354" s="2" t="s">
        <v>1886</v>
      </c>
      <c r="G354" s="2"/>
      <c r="H354" s="2" t="s">
        <v>5181</v>
      </c>
      <c r="I354" s="2" t="s">
        <v>4999</v>
      </c>
      <c r="J354" s="2"/>
      <c r="K354" s="2"/>
      <c r="L354" s="2"/>
      <c r="M354" s="2"/>
      <c r="N354" s="2"/>
    </row>
    <row r="355" spans="1:14" ht="14.25" customHeight="1" x14ac:dyDescent="0.2">
      <c r="A355" s="62" t="s">
        <v>2109</v>
      </c>
      <c r="B355" s="2" t="s">
        <v>2102</v>
      </c>
      <c r="C355" s="2" t="s">
        <v>2103</v>
      </c>
      <c r="D355" s="2" t="s">
        <v>4682</v>
      </c>
      <c r="E355" s="2"/>
      <c r="F355" s="2" t="s">
        <v>4683</v>
      </c>
      <c r="G355" s="2"/>
      <c r="H355" s="2" t="s">
        <v>4684</v>
      </c>
      <c r="I355" s="2" t="s">
        <v>585</v>
      </c>
      <c r="J355" s="2"/>
      <c r="K355" s="2"/>
      <c r="L355" s="2"/>
      <c r="M355" s="2"/>
      <c r="N355" s="2"/>
    </row>
    <row r="356" spans="1:14" ht="14.25" customHeight="1" x14ac:dyDescent="0.2">
      <c r="A356" s="62" t="s">
        <v>2118</v>
      </c>
      <c r="B356" s="2" t="s">
        <v>2110</v>
      </c>
      <c r="C356" s="2" t="s">
        <v>2111</v>
      </c>
      <c r="D356" s="2" t="s">
        <v>531</v>
      </c>
      <c r="E356" s="2"/>
      <c r="F356" s="2" t="s">
        <v>533</v>
      </c>
      <c r="G356" s="2"/>
      <c r="H356" s="2" t="s">
        <v>535</v>
      </c>
      <c r="I356" s="2" t="s">
        <v>537</v>
      </c>
      <c r="J356" s="2"/>
      <c r="K356" s="2"/>
      <c r="L356" s="2"/>
      <c r="M356" s="2"/>
      <c r="N356" s="2"/>
    </row>
    <row r="357" spans="1:14" ht="14.25" customHeight="1" x14ac:dyDescent="0.2">
      <c r="A357" s="62" t="s">
        <v>2130</v>
      </c>
      <c r="B357" s="2" t="s">
        <v>2119</v>
      </c>
      <c r="C357" s="2" t="s">
        <v>2120</v>
      </c>
      <c r="D357" s="2" t="s">
        <v>5358</v>
      </c>
      <c r="E357" s="2"/>
      <c r="F357" s="2" t="s">
        <v>2637</v>
      </c>
      <c r="G357" s="2"/>
      <c r="H357" s="2" t="s">
        <v>5359</v>
      </c>
      <c r="I357" s="2" t="s">
        <v>5360</v>
      </c>
      <c r="J357" s="2"/>
      <c r="K357" s="2"/>
      <c r="L357" s="2"/>
      <c r="M357" s="2"/>
      <c r="N357" s="2"/>
    </row>
    <row r="358" spans="1:14" ht="14.25" customHeight="1" x14ac:dyDescent="0.2">
      <c r="A358" s="62" t="s">
        <v>2137</v>
      </c>
      <c r="B358" s="2" t="s">
        <v>2131</v>
      </c>
      <c r="C358" s="2" t="s">
        <v>2132</v>
      </c>
      <c r="D358" s="2" t="s">
        <v>4812</v>
      </c>
      <c r="E358" s="2"/>
      <c r="F358" s="2" t="s">
        <v>4813</v>
      </c>
      <c r="G358" s="2"/>
      <c r="H358" s="2" t="s">
        <v>4814</v>
      </c>
      <c r="I358" s="2" t="s">
        <v>4815</v>
      </c>
      <c r="J358" s="2"/>
      <c r="K358" s="2"/>
      <c r="L358" s="2"/>
      <c r="M358" s="2"/>
      <c r="N358" s="2"/>
    </row>
    <row r="359" spans="1:14" ht="14.25" customHeight="1" x14ac:dyDescent="0.2">
      <c r="A359" s="62" t="s">
        <v>2143</v>
      </c>
      <c r="B359" s="2" t="s">
        <v>2138</v>
      </c>
      <c r="C359" s="2" t="s">
        <v>350</v>
      </c>
      <c r="D359" s="2" t="s">
        <v>54</v>
      </c>
      <c r="E359" s="2"/>
      <c r="F359" s="2" t="s">
        <v>710</v>
      </c>
      <c r="G359" s="2"/>
      <c r="H359" s="2" t="s">
        <v>711</v>
      </c>
      <c r="I359" s="2" t="s">
        <v>54</v>
      </c>
      <c r="J359" s="2"/>
      <c r="K359" s="2"/>
      <c r="L359" s="2"/>
      <c r="M359" s="2"/>
      <c r="N359" s="2"/>
    </row>
    <row r="360" spans="1:14" ht="14.25" customHeight="1" x14ac:dyDescent="0.2">
      <c r="A360" s="62" t="s">
        <v>2148</v>
      </c>
      <c r="B360" s="2" t="s">
        <v>2144</v>
      </c>
      <c r="C360" s="2">
        <v>6</v>
      </c>
      <c r="D360" s="2" t="s">
        <v>3338</v>
      </c>
      <c r="E360" s="2"/>
      <c r="F360" s="2" t="s">
        <v>3339</v>
      </c>
      <c r="G360" s="2"/>
      <c r="H360" s="2" t="s">
        <v>3340</v>
      </c>
      <c r="I360" s="2" t="s">
        <v>3341</v>
      </c>
      <c r="J360" s="2"/>
      <c r="K360" s="2"/>
      <c r="L360" s="2"/>
      <c r="M360" s="2"/>
      <c r="N360" s="2"/>
    </row>
    <row r="361" spans="1:14" ht="14.25" customHeight="1" x14ac:dyDescent="0.2">
      <c r="A361" s="62" t="s">
        <v>2154</v>
      </c>
      <c r="B361" s="2" t="s">
        <v>2149</v>
      </c>
      <c r="C361" s="2">
        <v>13</v>
      </c>
      <c r="D361" s="2" t="s">
        <v>3162</v>
      </c>
      <c r="E361" s="2"/>
      <c r="F361" s="2" t="s">
        <v>3164</v>
      </c>
      <c r="G361" s="2"/>
      <c r="H361" s="2" t="s">
        <v>3165</v>
      </c>
      <c r="I361" s="2" t="s">
        <v>3167</v>
      </c>
      <c r="J361" s="2"/>
      <c r="K361" s="2"/>
      <c r="L361" s="2"/>
      <c r="M361" s="2"/>
      <c r="N361" s="2"/>
    </row>
    <row r="362" spans="1:14" ht="14.25" customHeight="1" x14ac:dyDescent="0.2">
      <c r="A362" s="62" t="s">
        <v>2160</v>
      </c>
      <c r="B362" s="2" t="s">
        <v>2155</v>
      </c>
      <c r="C362" s="2">
        <v>6</v>
      </c>
      <c r="D362" s="2" t="s">
        <v>376</v>
      </c>
      <c r="E362" s="2"/>
      <c r="F362" s="2" t="s">
        <v>5114</v>
      </c>
      <c r="G362" s="2"/>
      <c r="H362" s="2" t="s">
        <v>5115</v>
      </c>
      <c r="I362" s="2" t="s">
        <v>5116</v>
      </c>
      <c r="J362" s="2"/>
      <c r="K362" s="2"/>
      <c r="L362" s="2"/>
      <c r="M362" s="2"/>
      <c r="N362" s="2"/>
    </row>
    <row r="363" spans="1:14" ht="14.25" customHeight="1" x14ac:dyDescent="0.2">
      <c r="A363" s="62" t="s">
        <v>2163</v>
      </c>
      <c r="B363" s="2" t="s">
        <v>54</v>
      </c>
      <c r="C363" s="2">
        <v>-99</v>
      </c>
      <c r="D363" s="2" t="s">
        <v>174</v>
      </c>
      <c r="E363" s="2"/>
      <c r="F363" s="2" t="s">
        <v>176</v>
      </c>
      <c r="G363" s="2"/>
      <c r="H363" s="2" t="s">
        <v>178</v>
      </c>
      <c r="I363" s="2" t="s">
        <v>180</v>
      </c>
      <c r="J363" s="2"/>
      <c r="K363" s="2"/>
      <c r="L363" s="2"/>
      <c r="M363" s="2"/>
      <c r="N363" s="2"/>
    </row>
    <row r="364" spans="1:14" ht="14.25" customHeight="1" x14ac:dyDescent="0.2">
      <c r="A364" s="62" t="s">
        <v>2168</v>
      </c>
      <c r="B364" s="2" t="s">
        <v>242</v>
      </c>
      <c r="C364" s="2">
        <v>-999</v>
      </c>
      <c r="D364" s="2" t="s">
        <v>4055</v>
      </c>
      <c r="E364" s="2"/>
      <c r="F364" s="2" t="s">
        <v>4057</v>
      </c>
      <c r="G364" s="2"/>
      <c r="H364" s="2" t="s">
        <v>4058</v>
      </c>
      <c r="I364" s="2" t="s">
        <v>4059</v>
      </c>
      <c r="J364" s="2"/>
      <c r="K364" s="2"/>
      <c r="L364" s="2"/>
      <c r="M364" s="2"/>
      <c r="N364" s="2"/>
    </row>
    <row r="365" spans="1:14" ht="14.25" customHeight="1" x14ac:dyDescent="0.2">
      <c r="A365" s="62" t="s">
        <v>2175</v>
      </c>
      <c r="B365" s="2" t="s">
        <v>2169</v>
      </c>
      <c r="C365" s="2" t="s">
        <v>125</v>
      </c>
      <c r="D365" s="2" t="s">
        <v>1328</v>
      </c>
      <c r="E365" s="2"/>
      <c r="F365" s="2" t="s">
        <v>1330</v>
      </c>
      <c r="G365" s="2"/>
      <c r="H365" s="2" t="s">
        <v>1331</v>
      </c>
      <c r="I365" s="2" t="s">
        <v>1332</v>
      </c>
      <c r="J365" s="2"/>
      <c r="K365" s="2"/>
      <c r="L365" s="2"/>
      <c r="M365" s="2"/>
      <c r="N365" s="2"/>
    </row>
    <row r="366" spans="1:14" ht="14.25" customHeight="1" x14ac:dyDescent="0.2">
      <c r="A366" s="62" t="s">
        <v>2184</v>
      </c>
      <c r="B366" s="2" t="s">
        <v>2176</v>
      </c>
      <c r="C366" s="2" t="s">
        <v>1768</v>
      </c>
      <c r="D366" s="2" t="s">
        <v>5186</v>
      </c>
      <c r="E366" s="2"/>
      <c r="F366" s="2" t="s">
        <v>5187</v>
      </c>
      <c r="G366" s="2"/>
      <c r="H366" s="2" t="s">
        <v>5188</v>
      </c>
      <c r="I366" s="2" t="s">
        <v>5189</v>
      </c>
      <c r="J366" s="2"/>
      <c r="K366" s="2"/>
      <c r="L366" s="2"/>
      <c r="M366" s="2"/>
      <c r="N366" s="2"/>
    </row>
    <row r="367" spans="1:14" ht="14.25" customHeight="1" x14ac:dyDescent="0.2">
      <c r="A367" s="62" t="s">
        <v>2189</v>
      </c>
      <c r="B367" s="2" t="s">
        <v>1943</v>
      </c>
      <c r="C367" s="2">
        <v>-999</v>
      </c>
      <c r="D367" s="2" t="s">
        <v>2270</v>
      </c>
      <c r="E367" s="2"/>
      <c r="F367" s="2" t="s">
        <v>2271</v>
      </c>
      <c r="G367" s="2"/>
      <c r="H367" s="2" t="s">
        <v>5208</v>
      </c>
      <c r="I367" s="2" t="s">
        <v>5209</v>
      </c>
      <c r="J367" s="2"/>
      <c r="K367" s="2"/>
      <c r="L367" s="2"/>
      <c r="M367" s="2"/>
      <c r="N367" s="2"/>
    </row>
    <row r="368" spans="1:14" ht="14.25" customHeight="1" x14ac:dyDescent="0.2">
      <c r="A368" s="62" t="s">
        <v>2193</v>
      </c>
      <c r="B368" s="2" t="s">
        <v>2190</v>
      </c>
      <c r="C368" s="2">
        <v>6</v>
      </c>
      <c r="D368" s="2" t="s">
        <v>3484</v>
      </c>
      <c r="E368" s="2"/>
      <c r="F368" s="2" t="s">
        <v>54</v>
      </c>
      <c r="G368" s="2"/>
      <c r="H368" s="2" t="s">
        <v>54</v>
      </c>
      <c r="I368" s="2" t="s">
        <v>54</v>
      </c>
      <c r="J368" s="2"/>
      <c r="K368" s="2"/>
      <c r="L368" s="2"/>
      <c r="M368" s="2"/>
      <c r="N368" s="2"/>
    </row>
    <row r="369" spans="1:14" ht="14.25" customHeight="1" x14ac:dyDescent="0.2">
      <c r="A369" s="62" t="s">
        <v>2194</v>
      </c>
      <c r="B369" s="2"/>
      <c r="C369" s="2">
        <v>-99</v>
      </c>
      <c r="D369" s="2"/>
      <c r="E369" s="2"/>
      <c r="F369" s="2"/>
      <c r="G369" s="2"/>
      <c r="H369" s="2"/>
      <c r="I369" s="2"/>
      <c r="J369" s="2"/>
      <c r="K369" s="2"/>
      <c r="L369" s="2"/>
      <c r="M369" s="2"/>
      <c r="N369" s="2"/>
    </row>
    <row r="370" spans="1:14" ht="14.25" customHeight="1" x14ac:dyDescent="0.2">
      <c r="A370" s="62" t="s">
        <v>2200</v>
      </c>
      <c r="B370" s="2" t="s">
        <v>5503</v>
      </c>
      <c r="C370" s="2" t="s">
        <v>2196</v>
      </c>
      <c r="D370" s="2" t="s">
        <v>3537</v>
      </c>
      <c r="E370" s="2"/>
      <c r="F370" s="2" t="s">
        <v>3538</v>
      </c>
      <c r="G370" s="2"/>
      <c r="H370" s="2" t="s">
        <v>3539</v>
      </c>
      <c r="I370" s="2" t="s">
        <v>3541</v>
      </c>
      <c r="J370" s="2"/>
      <c r="K370" s="2"/>
      <c r="L370" s="2"/>
      <c r="M370" s="2"/>
      <c r="N370" s="2"/>
    </row>
    <row r="371" spans="1:14" ht="14.25" customHeight="1" x14ac:dyDescent="0.2">
      <c r="A371" s="62" t="s">
        <v>2204</v>
      </c>
      <c r="B371" s="2" t="s">
        <v>2201</v>
      </c>
      <c r="C371" s="2" t="s">
        <v>389</v>
      </c>
      <c r="D371" s="2" t="s">
        <v>1608</v>
      </c>
      <c r="E371" s="2"/>
      <c r="F371" s="2" t="s">
        <v>1610</v>
      </c>
      <c r="G371" s="2"/>
      <c r="H371" s="2" t="s">
        <v>1612</v>
      </c>
      <c r="I371" s="2" t="s">
        <v>1613</v>
      </c>
      <c r="J371" s="2"/>
      <c r="K371" s="2"/>
      <c r="L371" s="2"/>
      <c r="M371" s="2"/>
      <c r="N371" s="2"/>
    </row>
    <row r="372" spans="1:14" ht="14.25" customHeight="1" x14ac:dyDescent="0.2">
      <c r="A372" s="62" t="s">
        <v>2211</v>
      </c>
      <c r="B372" s="2" t="s">
        <v>2205</v>
      </c>
      <c r="C372" s="2" t="s">
        <v>68</v>
      </c>
      <c r="D372" s="2" t="s">
        <v>1538</v>
      </c>
      <c r="E372" s="2"/>
      <c r="F372" s="2" t="s">
        <v>1539</v>
      </c>
      <c r="G372" s="2"/>
      <c r="H372" s="2" t="s">
        <v>1541</v>
      </c>
      <c r="I372" s="2" t="s">
        <v>1542</v>
      </c>
      <c r="J372" s="2"/>
      <c r="K372" s="2"/>
      <c r="L372" s="2"/>
      <c r="M372" s="2"/>
      <c r="N372" s="2"/>
    </row>
    <row r="373" spans="1:14" ht="14.25" customHeight="1" x14ac:dyDescent="0.2">
      <c r="A373" s="62" t="s">
        <v>2216</v>
      </c>
      <c r="B373" s="2" t="s">
        <v>54</v>
      </c>
      <c r="C373" s="2">
        <v>-99</v>
      </c>
      <c r="D373" s="2" t="s">
        <v>54</v>
      </c>
      <c r="E373" s="2"/>
      <c r="F373" s="2" t="s">
        <v>54</v>
      </c>
      <c r="G373" s="2"/>
      <c r="H373" s="2" t="s">
        <v>54</v>
      </c>
      <c r="I373" s="2" t="s">
        <v>54</v>
      </c>
      <c r="J373" s="2"/>
      <c r="K373" s="2"/>
      <c r="L373" s="2"/>
      <c r="M373" s="2"/>
      <c r="N373" s="2"/>
    </row>
    <row r="374" spans="1:14" ht="14.25" customHeight="1" x14ac:dyDescent="0.2">
      <c r="A374" s="62" t="s">
        <v>2223</v>
      </c>
      <c r="B374" s="2" t="s">
        <v>2217</v>
      </c>
      <c r="C374" s="2" t="s">
        <v>159</v>
      </c>
      <c r="D374" s="2" t="s">
        <v>1300</v>
      </c>
      <c r="E374" s="2"/>
      <c r="F374" s="2" t="s">
        <v>546</v>
      </c>
      <c r="G374" s="2"/>
      <c r="H374" s="2" t="s">
        <v>546</v>
      </c>
      <c r="I374" s="2" t="s">
        <v>1300</v>
      </c>
      <c r="J374" s="2"/>
      <c r="K374" s="2"/>
      <c r="L374" s="2"/>
      <c r="M374" s="2"/>
      <c r="N374" s="2"/>
    </row>
    <row r="375" spans="1:14" ht="14.25" customHeight="1" x14ac:dyDescent="0.2">
      <c r="A375" s="62" t="s">
        <v>2231</v>
      </c>
      <c r="B375" s="2" t="s">
        <v>2224</v>
      </c>
      <c r="C375" s="2" t="s">
        <v>196</v>
      </c>
      <c r="D375" s="2" t="s">
        <v>1969</v>
      </c>
      <c r="E375" s="2"/>
      <c r="F375" s="2" t="s">
        <v>1970</v>
      </c>
      <c r="G375" s="2"/>
      <c r="H375" s="2" t="s">
        <v>1971</v>
      </c>
      <c r="I375" s="2" t="s">
        <v>1972</v>
      </c>
      <c r="J375" s="2"/>
      <c r="K375" s="2"/>
      <c r="L375" s="2"/>
      <c r="M375" s="2"/>
      <c r="N375" s="2"/>
    </row>
    <row r="376" spans="1:14" ht="14.25" customHeight="1" x14ac:dyDescent="0.2">
      <c r="A376" s="62" t="s">
        <v>2237</v>
      </c>
      <c r="B376" s="2" t="s">
        <v>2232</v>
      </c>
      <c r="C376" s="2">
        <v>2</v>
      </c>
      <c r="D376" s="2" t="s">
        <v>425</v>
      </c>
      <c r="E376" s="2"/>
      <c r="F376" s="2" t="s">
        <v>54</v>
      </c>
      <c r="G376" s="2"/>
      <c r="H376" s="2" t="s">
        <v>427</v>
      </c>
      <c r="I376" s="2" t="s">
        <v>428</v>
      </c>
      <c r="J376" s="2"/>
      <c r="K376" s="2"/>
      <c r="L376" s="2"/>
      <c r="M376" s="2"/>
      <c r="N376" s="2"/>
    </row>
    <row r="377" spans="1:14" ht="14.25" customHeight="1" x14ac:dyDescent="0.2">
      <c r="A377" s="62" t="s">
        <v>2245</v>
      </c>
      <c r="B377" s="2" t="s">
        <v>2238</v>
      </c>
      <c r="C377" s="2" t="s">
        <v>1091</v>
      </c>
      <c r="D377" s="2" t="s">
        <v>1532</v>
      </c>
      <c r="E377" s="2"/>
      <c r="F377" s="2" t="s">
        <v>1534</v>
      </c>
      <c r="G377" s="2"/>
      <c r="H377" s="2" t="s">
        <v>1535</v>
      </c>
      <c r="I377" s="2" t="s">
        <v>1536</v>
      </c>
      <c r="J377" s="2"/>
      <c r="K377" s="2"/>
      <c r="L377" s="2"/>
      <c r="M377" s="2"/>
      <c r="N377" s="2"/>
    </row>
    <row r="378" spans="1:14" ht="14.25" customHeight="1" x14ac:dyDescent="0.2">
      <c r="A378" s="62" t="s">
        <v>2246</v>
      </c>
      <c r="B378" s="85" t="s">
        <v>54</v>
      </c>
      <c r="C378" s="85"/>
      <c r="D378" s="2" t="s">
        <v>54</v>
      </c>
      <c r="E378" s="2"/>
      <c r="F378" s="2" t="s">
        <v>54</v>
      </c>
      <c r="G378" s="2"/>
      <c r="H378" s="2" t="s">
        <v>54</v>
      </c>
      <c r="I378" s="2" t="s">
        <v>54</v>
      </c>
      <c r="J378" s="2"/>
      <c r="K378" s="2"/>
      <c r="L378" s="2"/>
      <c r="M378" s="2"/>
      <c r="N378" s="2"/>
    </row>
    <row r="379" spans="1:14" ht="14.25" customHeight="1" x14ac:dyDescent="0.2">
      <c r="A379" s="62" t="s">
        <v>2251</v>
      </c>
      <c r="B379" s="2" t="s">
        <v>2247</v>
      </c>
      <c r="C379" s="2" t="s">
        <v>319</v>
      </c>
      <c r="D379" s="2" t="s">
        <v>2301</v>
      </c>
      <c r="E379" s="2"/>
      <c r="F379" s="2" t="s">
        <v>54</v>
      </c>
      <c r="G379" s="2"/>
      <c r="H379" s="2" t="s">
        <v>54</v>
      </c>
      <c r="I379" s="2" t="s">
        <v>54</v>
      </c>
      <c r="J379" s="2"/>
      <c r="K379" s="2"/>
      <c r="L379" s="2"/>
      <c r="M379" s="2"/>
      <c r="N379" s="2"/>
    </row>
    <row r="380" spans="1:14" ht="14.25" customHeight="1" x14ac:dyDescent="0.2">
      <c r="A380" s="62" t="s">
        <v>2258</v>
      </c>
      <c r="B380" s="2" t="s">
        <v>5505</v>
      </c>
      <c r="C380" s="2">
        <v>6</v>
      </c>
      <c r="D380" s="2" t="s">
        <v>1733</v>
      </c>
      <c r="E380" s="2"/>
      <c r="F380" s="2" t="s">
        <v>54</v>
      </c>
      <c r="G380" s="2"/>
      <c r="H380" s="2" t="s">
        <v>71</v>
      </c>
      <c r="I380" s="2" t="s">
        <v>1734</v>
      </c>
      <c r="J380" s="2"/>
      <c r="K380" s="2"/>
      <c r="L380" s="2"/>
      <c r="M380" s="2"/>
      <c r="N380" s="2"/>
    </row>
    <row r="381" spans="1:14" ht="14.25" customHeight="1" x14ac:dyDescent="0.2">
      <c r="A381" s="62" t="s">
        <v>2262</v>
      </c>
      <c r="B381" s="2" t="s">
        <v>2259</v>
      </c>
      <c r="C381" s="2" t="s">
        <v>159</v>
      </c>
      <c r="D381" s="2" t="s">
        <v>2957</v>
      </c>
      <c r="E381" s="2"/>
      <c r="F381" s="2" t="s">
        <v>2959</v>
      </c>
      <c r="G381" s="2"/>
      <c r="H381" s="2" t="s">
        <v>2960</v>
      </c>
      <c r="I381" s="2" t="s">
        <v>2961</v>
      </c>
      <c r="J381" s="2"/>
      <c r="K381" s="2"/>
      <c r="L381" s="2"/>
      <c r="M381" s="2"/>
      <c r="N381" s="2"/>
    </row>
    <row r="382" spans="1:14" ht="14.25" customHeight="1" x14ac:dyDescent="0.2">
      <c r="A382" s="62" t="s">
        <v>2268</v>
      </c>
      <c r="B382" s="2" t="s">
        <v>2263</v>
      </c>
      <c r="C382" s="2">
        <v>13</v>
      </c>
      <c r="D382" s="2" t="s">
        <v>4424</v>
      </c>
      <c r="E382" s="2"/>
      <c r="F382" s="2" t="s">
        <v>4425</v>
      </c>
      <c r="G382" s="2"/>
      <c r="H382" s="2" t="s">
        <v>4426</v>
      </c>
      <c r="I382" s="2" t="s">
        <v>4427</v>
      </c>
      <c r="J382" s="2"/>
      <c r="K382" s="2"/>
      <c r="L382" s="2"/>
      <c r="M382" s="2"/>
      <c r="N382" s="2"/>
    </row>
    <row r="383" spans="1:14" ht="14.25" customHeight="1" x14ac:dyDescent="0.2">
      <c r="A383" s="62" t="s">
        <v>2274</v>
      </c>
      <c r="B383" s="2" t="s">
        <v>5506</v>
      </c>
      <c r="C383" s="2">
        <v>0</v>
      </c>
      <c r="D383" s="2" t="s">
        <v>2443</v>
      </c>
      <c r="E383" s="2"/>
      <c r="F383" s="2" t="s">
        <v>2445</v>
      </c>
      <c r="G383" s="2"/>
      <c r="H383" s="2" t="s">
        <v>54</v>
      </c>
      <c r="I383" s="2" t="s">
        <v>54</v>
      </c>
      <c r="J383" s="2"/>
      <c r="K383" s="2"/>
      <c r="L383" s="2"/>
      <c r="M383" s="2"/>
      <c r="N383" s="2"/>
    </row>
    <row r="384" spans="1:14" ht="14.25" customHeight="1" x14ac:dyDescent="0.2">
      <c r="A384" s="62" t="s">
        <v>2280</v>
      </c>
      <c r="B384" s="2" t="s">
        <v>2275</v>
      </c>
      <c r="C384" s="2">
        <v>0</v>
      </c>
      <c r="D384" s="2" t="s">
        <v>54</v>
      </c>
      <c r="E384" s="2"/>
      <c r="F384" s="2" t="s">
        <v>54</v>
      </c>
      <c r="G384" s="2"/>
      <c r="H384" s="2" t="s">
        <v>54</v>
      </c>
      <c r="I384" s="2" t="s">
        <v>54</v>
      </c>
      <c r="J384" s="2"/>
      <c r="K384" s="2"/>
      <c r="L384" s="2"/>
      <c r="M384" s="2"/>
      <c r="N384" s="2"/>
    </row>
    <row r="385" spans="1:14" ht="14.25" customHeight="1" x14ac:dyDescent="0.2">
      <c r="A385" s="62" t="s">
        <v>2285</v>
      </c>
      <c r="B385" s="2" t="s">
        <v>5507</v>
      </c>
      <c r="C385" s="2" t="s">
        <v>262</v>
      </c>
      <c r="D385" s="2" t="s">
        <v>54</v>
      </c>
      <c r="E385" s="2"/>
      <c r="F385" s="2" t="s">
        <v>54</v>
      </c>
      <c r="G385" s="2"/>
      <c r="H385" s="2" t="s">
        <v>54</v>
      </c>
      <c r="I385" s="2" t="s">
        <v>54</v>
      </c>
      <c r="J385" s="2"/>
      <c r="K385" s="2"/>
      <c r="L385" s="2"/>
      <c r="M385" s="2"/>
      <c r="N385" s="2"/>
    </row>
    <row r="386" spans="1:14" ht="14.25" customHeight="1" x14ac:dyDescent="0.2">
      <c r="A386" s="62" t="s">
        <v>2286</v>
      </c>
      <c r="B386" s="2" t="s">
        <v>54</v>
      </c>
      <c r="C386" s="2"/>
      <c r="D386" s="2" t="s">
        <v>685</v>
      </c>
      <c r="E386" s="2"/>
      <c r="F386" s="2" t="s">
        <v>686</v>
      </c>
      <c r="G386" s="2"/>
      <c r="H386" s="2" t="s">
        <v>687</v>
      </c>
      <c r="I386" s="2" t="s">
        <v>688</v>
      </c>
      <c r="J386" s="2"/>
      <c r="K386" s="2"/>
      <c r="L386" s="2"/>
      <c r="M386" s="2"/>
      <c r="N386" s="2"/>
    </row>
    <row r="387" spans="1:14" ht="14.25" customHeight="1" x14ac:dyDescent="0.2">
      <c r="A387" s="62" t="s">
        <v>2292</v>
      </c>
      <c r="B387" s="2" t="s">
        <v>2287</v>
      </c>
      <c r="C387" s="2" t="s">
        <v>101</v>
      </c>
      <c r="D387" s="2" t="s">
        <v>54</v>
      </c>
      <c r="E387" s="2"/>
      <c r="F387" s="2" t="s">
        <v>54</v>
      </c>
      <c r="G387" s="2"/>
      <c r="H387" s="2" t="s">
        <v>54</v>
      </c>
      <c r="I387" s="2" t="s">
        <v>54</v>
      </c>
      <c r="J387" s="2"/>
      <c r="K387" s="2"/>
      <c r="L387" s="2"/>
      <c r="M387" s="2"/>
      <c r="N387" s="2"/>
    </row>
    <row r="388" spans="1:14" ht="14.25" customHeight="1" x14ac:dyDescent="0.2">
      <c r="A388" s="62" t="s">
        <v>2300</v>
      </c>
      <c r="B388" s="2" t="s">
        <v>2293</v>
      </c>
      <c r="C388" s="2" t="s">
        <v>5688</v>
      </c>
      <c r="D388" s="2" t="s">
        <v>5304</v>
      </c>
      <c r="E388" s="2"/>
      <c r="F388" s="2" t="s">
        <v>3422</v>
      </c>
      <c r="G388" s="2"/>
      <c r="H388" s="2" t="s">
        <v>5305</v>
      </c>
      <c r="I388" s="2" t="s">
        <v>5306</v>
      </c>
      <c r="J388" s="2"/>
      <c r="K388" s="2"/>
      <c r="L388" s="2"/>
      <c r="M388" s="2"/>
      <c r="N388" s="2"/>
    </row>
    <row r="389" spans="1:14" ht="14.25" customHeight="1" x14ac:dyDescent="0.2">
      <c r="A389" s="62" t="s">
        <v>2303</v>
      </c>
      <c r="B389" s="2" t="s">
        <v>54</v>
      </c>
      <c r="C389" s="2"/>
      <c r="D389" s="2" t="s">
        <v>4234</v>
      </c>
      <c r="E389" s="2"/>
      <c r="F389" s="2" t="s">
        <v>4235</v>
      </c>
      <c r="G389" s="2"/>
      <c r="H389" s="2" t="s">
        <v>4236</v>
      </c>
      <c r="I389" s="2" t="s">
        <v>4237</v>
      </c>
      <c r="J389" s="2"/>
      <c r="K389" s="2"/>
      <c r="L389" s="2"/>
      <c r="M389" s="2"/>
      <c r="N389" s="2"/>
    </row>
    <row r="390" spans="1:14" ht="14.25" customHeight="1" x14ac:dyDescent="0.2">
      <c r="A390" s="62" t="s">
        <v>2311</v>
      </c>
      <c r="B390" s="2" t="s">
        <v>2304</v>
      </c>
      <c r="C390" s="2" t="s">
        <v>1363</v>
      </c>
      <c r="D390" s="2" t="s">
        <v>2832</v>
      </c>
      <c r="E390" s="2"/>
      <c r="F390" s="2" t="s">
        <v>2833</v>
      </c>
      <c r="G390" s="2"/>
      <c r="H390" s="2" t="s">
        <v>2834</v>
      </c>
      <c r="I390" s="2" t="s">
        <v>2835</v>
      </c>
      <c r="J390" s="2"/>
      <c r="K390" s="2"/>
      <c r="L390" s="2"/>
      <c r="M390" s="2"/>
      <c r="N390" s="2"/>
    </row>
    <row r="391" spans="1:14" ht="14.25" customHeight="1" x14ac:dyDescent="0.2">
      <c r="A391" s="62" t="s">
        <v>2319</v>
      </c>
      <c r="B391" s="2" t="s">
        <v>5511</v>
      </c>
      <c r="C391" s="2" t="s">
        <v>2313</v>
      </c>
      <c r="D391" s="2" t="s">
        <v>54</v>
      </c>
      <c r="E391" s="2"/>
      <c r="F391" s="2" t="s">
        <v>54</v>
      </c>
      <c r="G391" s="2"/>
      <c r="H391" s="2" t="s">
        <v>54</v>
      </c>
      <c r="I391" s="2" t="s">
        <v>54</v>
      </c>
      <c r="J391" s="2"/>
      <c r="K391" s="2"/>
      <c r="L391" s="2"/>
      <c r="M391" s="2"/>
      <c r="N391" s="2"/>
    </row>
    <row r="392" spans="1:14" ht="14.25" customHeight="1" x14ac:dyDescent="0.2">
      <c r="A392" s="62" t="s">
        <v>2325</v>
      </c>
      <c r="B392" s="2" t="s">
        <v>2320</v>
      </c>
      <c r="C392" s="2">
        <v>7</v>
      </c>
      <c r="D392" s="2" t="s">
        <v>2636</v>
      </c>
      <c r="E392" s="2"/>
      <c r="F392" s="2" t="s">
        <v>2637</v>
      </c>
      <c r="G392" s="2"/>
      <c r="H392" s="2" t="s">
        <v>5237</v>
      </c>
      <c r="I392" s="2" t="s">
        <v>5238</v>
      </c>
      <c r="J392" s="2"/>
      <c r="K392" s="2"/>
      <c r="L392" s="2"/>
      <c r="M392" s="2"/>
      <c r="N392" s="2"/>
    </row>
    <row r="393" spans="1:14" ht="14.25" customHeight="1" x14ac:dyDescent="0.2">
      <c r="A393" s="62" t="s">
        <v>2328</v>
      </c>
      <c r="B393" s="2" t="s">
        <v>54</v>
      </c>
      <c r="C393" s="2"/>
      <c r="D393" s="2" t="s">
        <v>4138</v>
      </c>
      <c r="E393" s="2"/>
      <c r="F393" s="2" t="s">
        <v>4139</v>
      </c>
      <c r="G393" s="2"/>
      <c r="H393" s="2" t="s">
        <v>4141</v>
      </c>
      <c r="I393" s="2" t="s">
        <v>4142</v>
      </c>
      <c r="J393" s="2"/>
      <c r="K393" s="2"/>
      <c r="L393" s="2"/>
      <c r="M393" s="2"/>
      <c r="N393" s="2"/>
    </row>
    <row r="394" spans="1:14" ht="14.25" customHeight="1" x14ac:dyDescent="0.2">
      <c r="A394" s="62" t="s">
        <v>2334</v>
      </c>
      <c r="B394" s="2" t="s">
        <v>54</v>
      </c>
      <c r="C394" s="2"/>
      <c r="D394" s="2" t="s">
        <v>2177</v>
      </c>
      <c r="E394" s="2"/>
      <c r="F394" s="2" t="s">
        <v>2179</v>
      </c>
      <c r="G394" s="2"/>
      <c r="H394" s="2" t="s">
        <v>2181</v>
      </c>
      <c r="I394" s="2" t="s">
        <v>2183</v>
      </c>
      <c r="J394" s="2"/>
      <c r="K394" s="2"/>
      <c r="L394" s="2"/>
      <c r="M394" s="2"/>
      <c r="N394" s="2"/>
    </row>
    <row r="395" spans="1:14" ht="14.25" customHeight="1" x14ac:dyDescent="0.2">
      <c r="A395" s="62" t="s">
        <v>2343</v>
      </c>
      <c r="B395" s="2" t="s">
        <v>2335</v>
      </c>
      <c r="C395" s="2" t="s">
        <v>2336</v>
      </c>
      <c r="D395" s="2" t="s">
        <v>1876</v>
      </c>
      <c r="E395" s="2"/>
      <c r="F395" s="2" t="s">
        <v>54</v>
      </c>
      <c r="G395" s="2"/>
      <c r="H395" s="2" t="s">
        <v>54</v>
      </c>
      <c r="I395" s="2" t="s">
        <v>54</v>
      </c>
      <c r="J395" s="2"/>
      <c r="K395" s="2"/>
      <c r="L395" s="2"/>
      <c r="M395" s="2"/>
      <c r="N395" s="2"/>
    </row>
    <row r="396" spans="1:14" ht="14.25" customHeight="1" x14ac:dyDescent="0.2">
      <c r="A396" s="62" t="s">
        <v>2351</v>
      </c>
      <c r="B396" s="2" t="s">
        <v>2344</v>
      </c>
      <c r="C396" s="2" t="s">
        <v>5689</v>
      </c>
      <c r="D396" s="2" t="s">
        <v>290</v>
      </c>
      <c r="E396" s="2"/>
      <c r="F396" s="2" t="s">
        <v>292</v>
      </c>
      <c r="G396" s="2"/>
      <c r="H396" s="2" t="s">
        <v>294</v>
      </c>
      <c r="I396" s="2" t="s">
        <v>296</v>
      </c>
      <c r="J396" s="2"/>
      <c r="K396" s="2"/>
      <c r="L396" s="2"/>
      <c r="M396" s="2"/>
      <c r="N396" s="2"/>
    </row>
    <row r="397" spans="1:14" ht="14.25" customHeight="1" x14ac:dyDescent="0.2">
      <c r="A397" s="62" t="s">
        <v>2355</v>
      </c>
      <c r="B397" s="2" t="s">
        <v>2352</v>
      </c>
      <c r="C397" s="2" t="s">
        <v>101</v>
      </c>
      <c r="D397" s="2" t="s">
        <v>2816</v>
      </c>
      <c r="E397" s="2"/>
      <c r="F397" s="2" t="s">
        <v>2818</v>
      </c>
      <c r="G397" s="2"/>
      <c r="H397" s="2" t="s">
        <v>2820</v>
      </c>
      <c r="I397" s="2" t="s">
        <v>2821</v>
      </c>
      <c r="J397" s="2"/>
      <c r="K397" s="2"/>
      <c r="L397" s="2"/>
      <c r="M397" s="2"/>
      <c r="N397" s="2"/>
    </row>
    <row r="398" spans="1:14" ht="14.25" customHeight="1" x14ac:dyDescent="0.2">
      <c r="A398" s="62" t="s">
        <v>2359</v>
      </c>
      <c r="B398" s="2" t="s">
        <v>622</v>
      </c>
      <c r="C398" s="2">
        <v>-999</v>
      </c>
      <c r="D398" s="2" t="s">
        <v>549</v>
      </c>
      <c r="E398" s="2"/>
      <c r="F398" s="2" t="s">
        <v>242</v>
      </c>
      <c r="G398" s="2"/>
      <c r="H398" s="2" t="s">
        <v>513</v>
      </c>
      <c r="I398" s="2" t="s">
        <v>513</v>
      </c>
      <c r="J398" s="2"/>
      <c r="K398" s="2"/>
      <c r="L398" s="2"/>
      <c r="M398" s="2"/>
      <c r="N398" s="2"/>
    </row>
    <row r="399" spans="1:14" ht="14.25" customHeight="1" x14ac:dyDescent="0.2">
      <c r="A399" s="62" t="s">
        <v>2361</v>
      </c>
      <c r="B399" s="2" t="s">
        <v>54</v>
      </c>
      <c r="C399" s="2">
        <v>-99</v>
      </c>
      <c r="D399" s="2" t="s">
        <v>2738</v>
      </c>
      <c r="E399" s="2"/>
      <c r="F399" s="2" t="s">
        <v>242</v>
      </c>
      <c r="G399" s="2"/>
      <c r="H399" s="2" t="s">
        <v>2740</v>
      </c>
      <c r="I399" s="2" t="s">
        <v>682</v>
      </c>
      <c r="J399" s="2"/>
      <c r="K399" s="2"/>
      <c r="L399" s="2"/>
      <c r="M399" s="2"/>
      <c r="N399" s="2"/>
    </row>
    <row r="400" spans="1:14" ht="14.25" customHeight="1" x14ac:dyDescent="0.2">
      <c r="A400" s="62" t="s">
        <v>2362</v>
      </c>
      <c r="B400" s="2" t="s">
        <v>54</v>
      </c>
      <c r="C400" s="2">
        <v>-99</v>
      </c>
      <c r="D400" s="2" t="s">
        <v>312</v>
      </c>
      <c r="E400" s="2"/>
      <c r="F400" s="2" t="s">
        <v>313</v>
      </c>
      <c r="G400" s="2"/>
      <c r="H400" s="2" t="s">
        <v>314</v>
      </c>
      <c r="I400" s="2" t="s">
        <v>316</v>
      </c>
      <c r="J400" s="2"/>
      <c r="K400" s="2"/>
      <c r="L400" s="2"/>
      <c r="M400" s="2"/>
      <c r="N400" s="2"/>
    </row>
    <row r="401" spans="1:18" ht="14.25" customHeight="1" x14ac:dyDescent="0.2">
      <c r="A401" s="62" t="s">
        <v>2368</v>
      </c>
      <c r="B401" s="2" t="s">
        <v>2363</v>
      </c>
      <c r="C401" s="2" t="s">
        <v>159</v>
      </c>
      <c r="D401" s="2" t="s">
        <v>54</v>
      </c>
      <c r="E401" s="2"/>
      <c r="F401" s="2" t="s">
        <v>54</v>
      </c>
      <c r="G401" s="2"/>
      <c r="H401" s="2" t="s">
        <v>54</v>
      </c>
      <c r="I401" s="2" t="s">
        <v>3389</v>
      </c>
      <c r="J401" s="2"/>
      <c r="K401" s="2"/>
      <c r="L401" s="2"/>
      <c r="M401" s="2"/>
      <c r="N401" s="2"/>
    </row>
    <row r="402" spans="1:18" ht="14.25" customHeight="1" x14ac:dyDescent="0.2">
      <c r="A402" s="62" t="s">
        <v>2375</v>
      </c>
      <c r="B402" s="2" t="s">
        <v>2369</v>
      </c>
      <c r="C402" s="2" t="s">
        <v>2370</v>
      </c>
      <c r="D402" s="2" t="s">
        <v>54</v>
      </c>
      <c r="E402" s="2"/>
      <c r="F402" s="2" t="s">
        <v>54</v>
      </c>
      <c r="G402" s="2"/>
      <c r="H402" s="2" t="s">
        <v>54</v>
      </c>
      <c r="I402" s="2" t="s">
        <v>54</v>
      </c>
      <c r="J402" s="2"/>
      <c r="K402" s="2"/>
      <c r="L402" s="2"/>
      <c r="M402" s="2"/>
      <c r="N402" s="2"/>
    </row>
    <row r="403" spans="1:18" ht="14.25" customHeight="1" x14ac:dyDescent="0.2">
      <c r="A403" s="62" t="s">
        <v>2376</v>
      </c>
      <c r="B403" s="2" t="s">
        <v>54</v>
      </c>
      <c r="C403" s="2"/>
      <c r="D403" s="2" t="s">
        <v>2869</v>
      </c>
      <c r="E403" s="2"/>
      <c r="F403" s="2" t="s">
        <v>242</v>
      </c>
      <c r="G403" s="2"/>
      <c r="H403" s="2" t="s">
        <v>2870</v>
      </c>
      <c r="I403" s="2" t="s">
        <v>2871</v>
      </c>
      <c r="J403" s="2"/>
      <c r="K403" s="2"/>
      <c r="L403" s="2"/>
      <c r="M403" s="2"/>
      <c r="N403" s="2"/>
    </row>
    <row r="404" spans="1:18" ht="14.25" customHeight="1" x14ac:dyDescent="0.2">
      <c r="A404" s="62" t="s">
        <v>2381</v>
      </c>
      <c r="B404" s="2" t="s">
        <v>2377</v>
      </c>
      <c r="C404" s="2" t="s">
        <v>319</v>
      </c>
      <c r="D404" s="2" t="s">
        <v>3647</v>
      </c>
      <c r="E404" s="2"/>
      <c r="F404" s="2" t="s">
        <v>3648</v>
      </c>
      <c r="G404" s="2"/>
      <c r="H404" s="2" t="s">
        <v>3649</v>
      </c>
      <c r="I404" s="2" t="s">
        <v>3650</v>
      </c>
      <c r="J404" s="2"/>
      <c r="K404" s="2"/>
      <c r="L404" s="2"/>
      <c r="M404" s="2"/>
      <c r="N404" s="2"/>
    </row>
    <row r="405" spans="1:18" ht="14.25" customHeight="1" x14ac:dyDescent="0.2">
      <c r="A405" s="62" t="s">
        <v>2388</v>
      </c>
      <c r="B405" s="2" t="s">
        <v>2382</v>
      </c>
      <c r="C405" s="2">
        <v>2</v>
      </c>
      <c r="D405" s="2" t="s">
        <v>1868</v>
      </c>
      <c r="E405" s="2"/>
      <c r="F405" s="2" t="s">
        <v>1870</v>
      </c>
      <c r="G405" s="2"/>
      <c r="H405" s="2" t="s">
        <v>1871</v>
      </c>
      <c r="I405" s="2" t="s">
        <v>1873</v>
      </c>
      <c r="J405" s="2"/>
      <c r="K405" s="2"/>
      <c r="L405" s="2"/>
      <c r="M405" s="2"/>
      <c r="N405" s="2"/>
    </row>
    <row r="406" spans="1:18" ht="14.25" customHeight="1" x14ac:dyDescent="0.2">
      <c r="A406" s="62" t="s">
        <v>2389</v>
      </c>
      <c r="B406" s="2" t="s">
        <v>54</v>
      </c>
      <c r="C406" s="2"/>
      <c r="D406" s="2" t="s">
        <v>1494</v>
      </c>
      <c r="E406" s="2"/>
      <c r="F406" s="2" t="s">
        <v>1495</v>
      </c>
      <c r="G406" s="2"/>
      <c r="H406" s="2" t="s">
        <v>1496</v>
      </c>
      <c r="I406" s="2" t="s">
        <v>1497</v>
      </c>
      <c r="J406" s="2"/>
      <c r="K406" s="2"/>
      <c r="L406" s="2"/>
      <c r="M406" s="2"/>
      <c r="N406" s="2"/>
    </row>
    <row r="407" spans="1:18" ht="14.25" customHeight="1" x14ac:dyDescent="0.2">
      <c r="A407" s="62" t="s">
        <v>2394</v>
      </c>
      <c r="B407" s="2" t="s">
        <v>2390</v>
      </c>
      <c r="C407" s="2" t="s">
        <v>159</v>
      </c>
      <c r="D407" s="2" t="s">
        <v>1630</v>
      </c>
      <c r="E407" s="2"/>
      <c r="F407" s="2" t="s">
        <v>1631</v>
      </c>
      <c r="G407" s="2"/>
      <c r="H407" s="2" t="s">
        <v>1632</v>
      </c>
      <c r="I407" s="2" t="s">
        <v>1633</v>
      </c>
      <c r="J407" s="2"/>
      <c r="K407" s="2"/>
      <c r="L407" s="2"/>
      <c r="M407" s="2"/>
      <c r="N407" s="2"/>
    </row>
    <row r="408" spans="1:18" ht="14.25" customHeight="1" x14ac:dyDescent="0.2">
      <c r="A408" s="62" t="s">
        <v>2401</v>
      </c>
      <c r="B408" s="2" t="s">
        <v>5513</v>
      </c>
      <c r="C408" s="2" t="s">
        <v>2396</v>
      </c>
      <c r="D408" s="2" t="s">
        <v>54</v>
      </c>
      <c r="E408" s="2"/>
      <c r="F408" s="2" t="s">
        <v>54</v>
      </c>
      <c r="G408" s="2"/>
      <c r="H408" s="2" t="s">
        <v>54</v>
      </c>
      <c r="I408" s="2" t="s">
        <v>54</v>
      </c>
      <c r="J408" s="2"/>
      <c r="K408" s="2"/>
      <c r="L408" s="2"/>
      <c r="M408" s="2"/>
      <c r="N408" s="2"/>
      <c r="O408" s="44" t="s">
        <v>3679</v>
      </c>
      <c r="P408" s="18" t="s">
        <v>3680</v>
      </c>
      <c r="Q408" s="46" t="s">
        <v>3681</v>
      </c>
      <c r="R408" s="18" t="s">
        <v>3682</v>
      </c>
    </row>
    <row r="409" spans="1:18" ht="14.25" customHeight="1" x14ac:dyDescent="0.2">
      <c r="A409" s="62" t="s">
        <v>2407</v>
      </c>
      <c r="B409" s="2" t="s">
        <v>5514</v>
      </c>
      <c r="C409" s="2" t="s">
        <v>1075</v>
      </c>
      <c r="D409" s="2" t="s">
        <v>5136</v>
      </c>
      <c r="E409" s="2"/>
      <c r="F409" s="2" t="s">
        <v>5137</v>
      </c>
      <c r="G409" s="2"/>
      <c r="H409" s="2" t="s">
        <v>5138</v>
      </c>
      <c r="I409" s="2" t="s">
        <v>5139</v>
      </c>
      <c r="J409" s="2"/>
      <c r="K409" s="2"/>
      <c r="L409" s="2"/>
      <c r="M409" s="2"/>
      <c r="N409" s="2"/>
    </row>
    <row r="410" spans="1:18" ht="14.25" customHeight="1" x14ac:dyDescent="0.2">
      <c r="A410" s="62" t="s">
        <v>2408</v>
      </c>
      <c r="B410" s="2"/>
      <c r="C410" s="2"/>
      <c r="D410" s="2" t="s">
        <v>2371</v>
      </c>
      <c r="E410" s="2"/>
      <c r="F410" s="2" t="s">
        <v>2373</v>
      </c>
      <c r="G410" s="2"/>
      <c r="H410" s="2" t="s">
        <v>513</v>
      </c>
      <c r="I410" s="2" t="s">
        <v>2374</v>
      </c>
      <c r="J410" s="2"/>
      <c r="K410" s="2"/>
      <c r="L410" s="2"/>
      <c r="M410" s="2"/>
      <c r="N410" s="2"/>
    </row>
    <row r="411" spans="1:18" ht="14.25" customHeight="1" x14ac:dyDescent="0.2">
      <c r="A411" s="62" t="s">
        <v>2415</v>
      </c>
      <c r="B411" s="2" t="s">
        <v>2409</v>
      </c>
      <c r="C411" s="2">
        <v>0</v>
      </c>
      <c r="D411" s="2" t="s">
        <v>3885</v>
      </c>
      <c r="E411" s="2"/>
      <c r="F411" s="2" t="s">
        <v>242</v>
      </c>
      <c r="G411" s="2"/>
      <c r="H411" s="2" t="s">
        <v>3886</v>
      </c>
      <c r="I411" s="2" t="s">
        <v>3887</v>
      </c>
      <c r="J411" s="2"/>
      <c r="K411" s="2"/>
      <c r="L411" s="2"/>
      <c r="M411" s="2"/>
      <c r="N411" s="2"/>
    </row>
    <row r="412" spans="1:18" ht="14.25" customHeight="1" x14ac:dyDescent="0.2">
      <c r="A412" s="62" t="s">
        <v>2416</v>
      </c>
      <c r="B412" s="2" t="s">
        <v>54</v>
      </c>
      <c r="C412" s="2"/>
      <c r="D412" s="2" t="s">
        <v>54</v>
      </c>
      <c r="E412" s="2"/>
      <c r="F412" s="2" t="s">
        <v>54</v>
      </c>
      <c r="G412" s="2"/>
      <c r="H412" s="2" t="s">
        <v>54</v>
      </c>
      <c r="I412" s="2" t="s">
        <v>54</v>
      </c>
      <c r="J412" s="2"/>
      <c r="K412" s="2"/>
      <c r="L412" s="2"/>
      <c r="M412" s="2"/>
      <c r="N412" s="2"/>
    </row>
    <row r="413" spans="1:18" ht="14.25" customHeight="1" x14ac:dyDescent="0.2">
      <c r="A413" s="62" t="s">
        <v>2417</v>
      </c>
      <c r="B413" s="2"/>
      <c r="C413" s="2"/>
      <c r="D413" s="2"/>
      <c r="E413" s="2"/>
      <c r="F413" s="2"/>
      <c r="G413" s="2"/>
      <c r="H413" s="2"/>
      <c r="I413" s="2"/>
      <c r="J413" s="2"/>
      <c r="K413" s="2"/>
      <c r="L413" s="2"/>
      <c r="M413" s="2"/>
      <c r="N413" s="2"/>
    </row>
    <row r="414" spans="1:18" ht="14.25" customHeight="1" x14ac:dyDescent="0.2">
      <c r="A414" s="62" t="s">
        <v>2423</v>
      </c>
      <c r="B414" s="2" t="s">
        <v>2418</v>
      </c>
      <c r="C414" s="2" t="s">
        <v>159</v>
      </c>
      <c r="D414" s="2" t="s">
        <v>4593</v>
      </c>
      <c r="E414" s="2"/>
      <c r="F414" s="2" t="s">
        <v>4595</v>
      </c>
      <c r="G414" s="2"/>
      <c r="H414" s="2" t="s">
        <v>4596</v>
      </c>
      <c r="I414" s="2" t="s">
        <v>4597</v>
      </c>
      <c r="J414" s="2"/>
      <c r="K414" s="2"/>
      <c r="L414" s="2"/>
      <c r="M414" s="2"/>
      <c r="N414" s="2"/>
    </row>
    <row r="415" spans="1:18" ht="14.25" customHeight="1" x14ac:dyDescent="0.2">
      <c r="A415" s="62" t="s">
        <v>2429</v>
      </c>
      <c r="B415" s="2" t="s">
        <v>2424</v>
      </c>
      <c r="C415" s="2">
        <v>-999</v>
      </c>
      <c r="D415" s="2" t="s">
        <v>1862</v>
      </c>
      <c r="E415" s="2"/>
      <c r="F415" s="2" t="s">
        <v>242</v>
      </c>
      <c r="G415" s="2"/>
      <c r="H415" s="2" t="s">
        <v>1863</v>
      </c>
      <c r="I415" s="2" t="s">
        <v>1864</v>
      </c>
      <c r="J415" s="2"/>
      <c r="K415" s="2"/>
      <c r="L415" s="2"/>
      <c r="M415" s="2"/>
      <c r="N415" s="2"/>
    </row>
    <row r="416" spans="1:18" ht="14.25" customHeight="1" x14ac:dyDescent="0.2">
      <c r="A416" s="62" t="s">
        <v>2434</v>
      </c>
      <c r="B416" s="2" t="s">
        <v>5424</v>
      </c>
      <c r="C416" s="2">
        <v>6</v>
      </c>
      <c r="D416" s="2" t="s">
        <v>3710</v>
      </c>
      <c r="E416" s="2"/>
      <c r="F416" s="2" t="s">
        <v>3711</v>
      </c>
      <c r="G416" s="2"/>
      <c r="H416" s="2" t="s">
        <v>3712</v>
      </c>
      <c r="I416" s="2" t="s">
        <v>54</v>
      </c>
      <c r="J416" s="2"/>
      <c r="K416" s="2"/>
      <c r="L416" s="2"/>
      <c r="M416" s="2"/>
      <c r="N416" s="2"/>
    </row>
    <row r="417" spans="1:14" ht="14.25" customHeight="1" x14ac:dyDescent="0.2">
      <c r="A417" s="62" t="s">
        <v>2441</v>
      </c>
      <c r="B417" s="2" t="s">
        <v>2435</v>
      </c>
      <c r="C417" s="2" t="s">
        <v>1304</v>
      </c>
      <c r="D417" s="2" t="s">
        <v>1664</v>
      </c>
      <c r="E417" s="2"/>
      <c r="F417" s="2" t="s">
        <v>1665</v>
      </c>
      <c r="G417" s="2"/>
      <c r="H417" s="2" t="s">
        <v>1666</v>
      </c>
      <c r="I417" s="2" t="s">
        <v>1667</v>
      </c>
      <c r="J417" s="2"/>
      <c r="K417" s="2"/>
      <c r="L417" s="2"/>
      <c r="M417" s="2"/>
      <c r="N417" s="2"/>
    </row>
    <row r="418" spans="1:14" ht="14.25" customHeight="1" x14ac:dyDescent="0.2">
      <c r="A418" s="62" t="s">
        <v>2442</v>
      </c>
      <c r="B418" s="2" t="s">
        <v>2155</v>
      </c>
      <c r="C418" s="2">
        <v>6</v>
      </c>
      <c r="D418" s="2" t="s">
        <v>396</v>
      </c>
      <c r="E418" s="2"/>
      <c r="F418" s="2" t="s">
        <v>398</v>
      </c>
      <c r="G418" s="2"/>
      <c r="H418" s="2" t="s">
        <v>400</v>
      </c>
      <c r="I418" s="2" t="s">
        <v>402</v>
      </c>
      <c r="J418" s="2"/>
      <c r="K418" s="2"/>
      <c r="L418" s="2"/>
      <c r="M418" s="2"/>
      <c r="N418" s="2"/>
    </row>
    <row r="419" spans="1:14" ht="14.25" customHeight="1" x14ac:dyDescent="0.2">
      <c r="A419" s="62" t="s">
        <v>2446</v>
      </c>
      <c r="B419" s="2" t="s">
        <v>2275</v>
      </c>
      <c r="C419" s="2">
        <v>0</v>
      </c>
      <c r="D419" s="2" t="s">
        <v>4601</v>
      </c>
      <c r="E419" s="2"/>
      <c r="F419" s="2" t="s">
        <v>4603</v>
      </c>
      <c r="G419" s="2"/>
      <c r="H419" s="2" t="s">
        <v>4605</v>
      </c>
      <c r="I419" s="2" t="s">
        <v>4606</v>
      </c>
      <c r="J419" s="2"/>
      <c r="K419" s="2"/>
      <c r="L419" s="2"/>
      <c r="M419" s="2"/>
      <c r="N419" s="2"/>
    </row>
    <row r="420" spans="1:14" ht="14.25" customHeight="1" x14ac:dyDescent="0.2">
      <c r="A420" s="62" t="s">
        <v>2451</v>
      </c>
      <c r="B420" s="2" t="s">
        <v>2447</v>
      </c>
      <c r="C420" s="2">
        <v>-999</v>
      </c>
      <c r="D420" s="2" t="s">
        <v>4740</v>
      </c>
      <c r="E420" s="2"/>
      <c r="F420" s="2" t="s">
        <v>4742</v>
      </c>
      <c r="G420" s="2"/>
      <c r="H420" s="2" t="s">
        <v>4744</v>
      </c>
      <c r="I420" s="2" t="s">
        <v>4745</v>
      </c>
      <c r="J420" s="2"/>
      <c r="K420" s="2"/>
      <c r="L420" s="2"/>
      <c r="M420" s="2"/>
      <c r="N420" s="2"/>
    </row>
    <row r="421" spans="1:14" ht="14.25" customHeight="1" x14ac:dyDescent="0.2">
      <c r="A421" s="62" t="s">
        <v>2456</v>
      </c>
      <c r="B421" s="2" t="s">
        <v>2452</v>
      </c>
      <c r="C421" s="2"/>
      <c r="D421" s="2" t="s">
        <v>1522</v>
      </c>
      <c r="E421" s="2"/>
      <c r="F421" s="2" t="s">
        <v>242</v>
      </c>
      <c r="G421" s="2"/>
      <c r="H421" s="2" t="s">
        <v>3533</v>
      </c>
      <c r="I421" s="2" t="s">
        <v>3534</v>
      </c>
      <c r="J421" s="2"/>
      <c r="K421" s="2"/>
      <c r="L421" s="2"/>
      <c r="M421" s="2"/>
      <c r="N421" s="2"/>
    </row>
    <row r="422" spans="1:14" ht="14.25" customHeight="1" x14ac:dyDescent="0.2">
      <c r="A422" s="62" t="s">
        <v>2462</v>
      </c>
      <c r="B422" s="2" t="s">
        <v>2457</v>
      </c>
      <c r="C422" s="2" t="s">
        <v>159</v>
      </c>
      <c r="D422" s="2" t="s">
        <v>5408</v>
      </c>
      <c r="E422" s="2"/>
      <c r="F422" s="2" t="s">
        <v>5409</v>
      </c>
      <c r="G422" s="2"/>
      <c r="H422" s="2" t="s">
        <v>5410</v>
      </c>
      <c r="I422" s="2" t="s">
        <v>5411</v>
      </c>
      <c r="J422" s="2"/>
      <c r="K422" s="2"/>
      <c r="L422" s="2"/>
      <c r="M422" s="2"/>
      <c r="N422" s="2"/>
    </row>
    <row r="423" spans="1:14" ht="14.25" customHeight="1" x14ac:dyDescent="0.2">
      <c r="A423" s="62" t="s">
        <v>2463</v>
      </c>
      <c r="B423" s="2" t="s">
        <v>54</v>
      </c>
      <c r="C423" s="2"/>
      <c r="D423" s="2" t="s">
        <v>54</v>
      </c>
      <c r="E423" s="2"/>
      <c r="F423" s="2" t="s">
        <v>54</v>
      </c>
      <c r="G423" s="2"/>
      <c r="H423" s="2" t="s">
        <v>54</v>
      </c>
      <c r="I423" s="2" t="s">
        <v>54</v>
      </c>
      <c r="J423" s="2"/>
      <c r="K423" s="2"/>
      <c r="L423" s="2"/>
      <c r="M423" s="2"/>
      <c r="N423" s="2"/>
    </row>
    <row r="424" spans="1:14" ht="14.25" customHeight="1" x14ac:dyDescent="0.2">
      <c r="A424" s="62" t="s">
        <v>2464</v>
      </c>
      <c r="B424" s="2" t="s">
        <v>54</v>
      </c>
      <c r="C424" s="2"/>
      <c r="D424" s="2" t="s">
        <v>5111</v>
      </c>
      <c r="E424" s="2"/>
      <c r="F424" s="2" t="s">
        <v>3057</v>
      </c>
      <c r="G424" s="2"/>
      <c r="H424" s="2" t="s">
        <v>5112</v>
      </c>
      <c r="I424" s="2" t="s">
        <v>5113</v>
      </c>
      <c r="J424" s="2"/>
      <c r="K424" s="2"/>
      <c r="L424" s="2"/>
      <c r="M424" s="2"/>
      <c r="N424" s="2"/>
    </row>
    <row r="425" spans="1:14" ht="14.25" customHeight="1" x14ac:dyDescent="0.2">
      <c r="A425" s="62" t="s">
        <v>2468</v>
      </c>
      <c r="B425" s="2" t="s">
        <v>2465</v>
      </c>
      <c r="C425" s="2">
        <v>1</v>
      </c>
      <c r="D425" s="2" t="s">
        <v>3434</v>
      </c>
      <c r="E425" s="2"/>
      <c r="F425" s="2" t="s">
        <v>54</v>
      </c>
      <c r="G425" s="2"/>
      <c r="H425" s="2" t="s">
        <v>3435</v>
      </c>
      <c r="I425" s="2" t="s">
        <v>3436</v>
      </c>
      <c r="J425" s="2"/>
      <c r="K425" s="2"/>
      <c r="L425" s="2"/>
      <c r="M425" s="2"/>
      <c r="N425" s="2"/>
    </row>
    <row r="426" spans="1:14" ht="14.25" customHeight="1" x14ac:dyDescent="0.2">
      <c r="A426" s="62" t="s">
        <v>2472</v>
      </c>
      <c r="B426" s="2" t="s">
        <v>2469</v>
      </c>
      <c r="C426" s="2" t="s">
        <v>159</v>
      </c>
      <c r="D426" s="2" t="s">
        <v>1371</v>
      </c>
      <c r="E426" s="2"/>
      <c r="F426" s="2" t="s">
        <v>1372</v>
      </c>
      <c r="G426" s="2"/>
      <c r="H426" s="2" t="s">
        <v>1373</v>
      </c>
      <c r="I426" s="2" t="s">
        <v>1374</v>
      </c>
      <c r="J426" s="2"/>
      <c r="K426" s="2"/>
      <c r="L426" s="2"/>
      <c r="M426" s="2"/>
      <c r="N426" s="2"/>
    </row>
    <row r="427" spans="1:14" ht="14.25" customHeight="1" x14ac:dyDescent="0.2">
      <c r="A427" s="62" t="s">
        <v>2480</v>
      </c>
      <c r="B427" s="2" t="s">
        <v>2473</v>
      </c>
      <c r="C427" s="2">
        <v>2</v>
      </c>
      <c r="D427" s="2" t="s">
        <v>3019</v>
      </c>
      <c r="E427" s="2"/>
      <c r="F427" s="2" t="s">
        <v>3020</v>
      </c>
      <c r="G427" s="2"/>
      <c r="H427" s="2" t="s">
        <v>54</v>
      </c>
      <c r="I427" s="2" t="s">
        <v>54</v>
      </c>
      <c r="J427" s="2"/>
      <c r="K427" s="2"/>
      <c r="L427" s="2"/>
      <c r="M427" s="2"/>
      <c r="N427" s="2"/>
    </row>
    <row r="428" spans="1:14" ht="14.25" customHeight="1" x14ac:dyDescent="0.2">
      <c r="A428" s="62" t="s">
        <v>2485</v>
      </c>
      <c r="B428" s="2" t="s">
        <v>54</v>
      </c>
      <c r="C428" s="2"/>
      <c r="D428" s="2" t="s">
        <v>1797</v>
      </c>
      <c r="E428" s="2"/>
      <c r="F428" s="2" t="s">
        <v>1798</v>
      </c>
      <c r="G428" s="2"/>
      <c r="H428" s="2" t="s">
        <v>1799</v>
      </c>
      <c r="I428" s="2" t="s">
        <v>1800</v>
      </c>
      <c r="J428" s="2"/>
      <c r="K428" s="2"/>
      <c r="L428" s="2"/>
      <c r="M428" s="2"/>
      <c r="N428" s="2"/>
    </row>
    <row r="429" spans="1:14" ht="14.25" customHeight="1" x14ac:dyDescent="0.2">
      <c r="A429" s="62" t="s">
        <v>2490</v>
      </c>
      <c r="B429" s="2" t="s">
        <v>2486</v>
      </c>
      <c r="C429" s="2" t="s">
        <v>542</v>
      </c>
      <c r="D429" s="2" t="s">
        <v>1769</v>
      </c>
      <c r="E429" s="2"/>
      <c r="F429" s="2" t="s">
        <v>1122</v>
      </c>
      <c r="G429" s="2"/>
      <c r="H429" s="2" t="s">
        <v>1771</v>
      </c>
      <c r="I429" s="2" t="s">
        <v>1772</v>
      </c>
      <c r="J429" s="2"/>
      <c r="K429" s="2"/>
      <c r="L429" s="2"/>
      <c r="M429" s="2"/>
      <c r="N429" s="2"/>
    </row>
    <row r="430" spans="1:14" ht="14.25" customHeight="1" x14ac:dyDescent="0.2">
      <c r="A430" s="62" t="s">
        <v>2497</v>
      </c>
      <c r="B430" s="2" t="s">
        <v>2491</v>
      </c>
      <c r="C430" s="2" t="s">
        <v>2492</v>
      </c>
      <c r="D430" s="2" t="s">
        <v>2851</v>
      </c>
      <c r="E430" s="2"/>
      <c r="F430" s="2" t="s">
        <v>242</v>
      </c>
      <c r="G430" s="2"/>
      <c r="H430" s="2" t="s">
        <v>2852</v>
      </c>
      <c r="I430" s="2" t="s">
        <v>2853</v>
      </c>
      <c r="J430" s="2"/>
      <c r="K430" s="2"/>
      <c r="L430" s="2"/>
      <c r="M430" s="2"/>
      <c r="N430" s="2"/>
    </row>
    <row r="431" spans="1:14" ht="14.25" customHeight="1" x14ac:dyDescent="0.2">
      <c r="A431" s="62" t="s">
        <v>2503</v>
      </c>
      <c r="B431" s="2" t="s">
        <v>2498</v>
      </c>
      <c r="C431" s="2" t="s">
        <v>504</v>
      </c>
      <c r="D431" s="2" t="s">
        <v>1842</v>
      </c>
      <c r="E431" s="2"/>
      <c r="F431" s="2" t="s">
        <v>1843</v>
      </c>
      <c r="G431" s="2"/>
      <c r="H431" s="2" t="s">
        <v>1844</v>
      </c>
      <c r="I431" s="2" t="s">
        <v>1846</v>
      </c>
      <c r="J431" s="2"/>
      <c r="K431" s="2"/>
      <c r="L431" s="2"/>
      <c r="M431" s="2"/>
      <c r="N431" s="2"/>
    </row>
    <row r="432" spans="1:14" ht="14.25" customHeight="1" x14ac:dyDescent="0.2">
      <c r="A432" s="62" t="s">
        <v>2510</v>
      </c>
      <c r="B432" s="2" t="s">
        <v>2504</v>
      </c>
      <c r="C432" s="2" t="s">
        <v>516</v>
      </c>
      <c r="D432" s="2" t="s">
        <v>5079</v>
      </c>
      <c r="E432" s="2"/>
      <c r="F432" s="2" t="s">
        <v>242</v>
      </c>
      <c r="G432" s="2"/>
      <c r="H432" s="2" t="s">
        <v>5080</v>
      </c>
      <c r="I432" s="2" t="s">
        <v>5081</v>
      </c>
      <c r="J432" s="2"/>
      <c r="K432" s="2"/>
      <c r="L432" s="2"/>
      <c r="M432" s="2"/>
      <c r="N432" s="2"/>
    </row>
    <row r="433" spans="1:14" ht="14.25" customHeight="1" x14ac:dyDescent="0.2">
      <c r="A433" s="62" t="s">
        <v>2517</v>
      </c>
      <c r="B433" s="2" t="s">
        <v>5515</v>
      </c>
      <c r="C433" s="2">
        <v>6</v>
      </c>
      <c r="D433" s="2" t="s">
        <v>1690</v>
      </c>
      <c r="E433" s="2"/>
      <c r="F433" s="2" t="s">
        <v>5169</v>
      </c>
      <c r="G433" s="2"/>
      <c r="H433" s="2" t="s">
        <v>1692</v>
      </c>
      <c r="I433" s="2" t="s">
        <v>5170</v>
      </c>
      <c r="J433" s="2"/>
      <c r="K433" s="2"/>
      <c r="L433" s="2"/>
      <c r="M433" s="2"/>
      <c r="N433" s="2"/>
    </row>
    <row r="434" spans="1:14" ht="14.25" customHeight="1" x14ac:dyDescent="0.2">
      <c r="A434" s="62" t="s">
        <v>2524</v>
      </c>
      <c r="B434" s="2" t="s">
        <v>5516</v>
      </c>
      <c r="C434" s="2"/>
      <c r="D434" s="2" t="s">
        <v>5146</v>
      </c>
      <c r="E434" s="2"/>
      <c r="F434" s="2" t="s">
        <v>5147</v>
      </c>
      <c r="G434" s="2"/>
      <c r="H434" s="2" t="s">
        <v>967</v>
      </c>
      <c r="I434" s="2" t="s">
        <v>5148</v>
      </c>
      <c r="J434" s="2"/>
      <c r="K434" s="2"/>
      <c r="L434" s="2"/>
      <c r="M434" s="2"/>
      <c r="N434" s="2"/>
    </row>
    <row r="435" spans="1:14" ht="14.25" customHeight="1" x14ac:dyDescent="0.2">
      <c r="A435" s="62" t="s">
        <v>2531</v>
      </c>
      <c r="B435" s="2" t="s">
        <v>5517</v>
      </c>
      <c r="C435" s="2" t="s">
        <v>2526</v>
      </c>
      <c r="D435" s="2" t="s">
        <v>54</v>
      </c>
      <c r="E435" s="2"/>
      <c r="F435" s="2" t="s">
        <v>54</v>
      </c>
      <c r="G435" s="2"/>
      <c r="H435" s="2" t="s">
        <v>54</v>
      </c>
      <c r="I435" s="2" t="s">
        <v>54</v>
      </c>
      <c r="J435" s="2"/>
      <c r="K435" s="2"/>
      <c r="L435" s="2"/>
      <c r="M435" s="2"/>
      <c r="N435" s="2"/>
    </row>
    <row r="436" spans="1:14" ht="14.25" customHeight="1" x14ac:dyDescent="0.2">
      <c r="A436" s="62" t="s">
        <v>2537</v>
      </c>
      <c r="B436" s="2" t="s">
        <v>2532</v>
      </c>
      <c r="C436" s="2" t="s">
        <v>5690</v>
      </c>
      <c r="D436" s="2" t="s">
        <v>4990</v>
      </c>
      <c r="E436" s="2"/>
      <c r="F436" s="2" t="s">
        <v>4991</v>
      </c>
      <c r="G436" s="2"/>
      <c r="H436" s="2" t="s">
        <v>4992</v>
      </c>
      <c r="I436" s="2" t="s">
        <v>4994</v>
      </c>
      <c r="J436" s="2"/>
      <c r="K436" s="2"/>
      <c r="L436" s="2"/>
      <c r="M436" s="2"/>
      <c r="N436" s="2"/>
    </row>
    <row r="437" spans="1:14" ht="14.25" customHeight="1" x14ac:dyDescent="0.2">
      <c r="A437" s="62" t="s">
        <v>2543</v>
      </c>
      <c r="B437" s="2" t="s">
        <v>2538</v>
      </c>
      <c r="C437" s="2">
        <v>2</v>
      </c>
      <c r="D437" s="2" t="s">
        <v>3698</v>
      </c>
      <c r="E437" s="2"/>
      <c r="F437" s="2" t="s">
        <v>3699</v>
      </c>
      <c r="G437" s="2"/>
      <c r="H437" s="2" t="s">
        <v>3701</v>
      </c>
      <c r="I437" s="2" t="s">
        <v>3702</v>
      </c>
      <c r="J437" s="2"/>
      <c r="K437" s="2"/>
      <c r="L437" s="2"/>
      <c r="M437" s="2"/>
      <c r="N437" s="2"/>
    </row>
    <row r="438" spans="1:14" ht="14.25" customHeight="1" x14ac:dyDescent="0.2">
      <c r="A438" s="62" t="s">
        <v>2549</v>
      </c>
      <c r="B438" s="2" t="s">
        <v>2544</v>
      </c>
      <c r="C438" s="2" t="s">
        <v>319</v>
      </c>
      <c r="D438" s="2" t="s">
        <v>1522</v>
      </c>
      <c r="E438" s="2"/>
      <c r="F438" s="2" t="s">
        <v>2900</v>
      </c>
      <c r="G438" s="2"/>
      <c r="H438" s="2" t="s">
        <v>2901</v>
      </c>
      <c r="I438" s="2" t="s">
        <v>71</v>
      </c>
      <c r="J438" s="2"/>
      <c r="K438" s="2"/>
      <c r="L438" s="2"/>
      <c r="M438" s="2"/>
      <c r="N438" s="2"/>
    </row>
    <row r="439" spans="1:14" ht="14.25" customHeight="1" x14ac:dyDescent="0.2">
      <c r="A439" s="62" t="s">
        <v>2554</v>
      </c>
      <c r="B439" s="2" t="s">
        <v>54</v>
      </c>
      <c r="C439" s="2"/>
      <c r="D439" s="2" t="s">
        <v>54</v>
      </c>
      <c r="E439" s="2"/>
      <c r="F439" s="2" t="s">
        <v>54</v>
      </c>
      <c r="G439" s="2"/>
      <c r="H439" s="2" t="s">
        <v>54</v>
      </c>
      <c r="I439" s="2" t="s">
        <v>54</v>
      </c>
      <c r="J439" s="2"/>
      <c r="K439" s="2"/>
      <c r="L439" s="2"/>
      <c r="M439" s="2"/>
      <c r="N439" s="2"/>
    </row>
    <row r="440" spans="1:14" ht="14.25" customHeight="1" x14ac:dyDescent="0.2">
      <c r="A440" s="62" t="s">
        <v>2560</v>
      </c>
      <c r="B440" s="2" t="s">
        <v>54</v>
      </c>
      <c r="C440" s="95"/>
      <c r="D440" s="2" t="s">
        <v>4705</v>
      </c>
      <c r="E440" s="2"/>
      <c r="F440" s="2" t="s">
        <v>4707</v>
      </c>
      <c r="G440" s="2"/>
      <c r="H440" s="2" t="s">
        <v>3271</v>
      </c>
      <c r="I440" s="2" t="s">
        <v>4708</v>
      </c>
      <c r="J440" s="2"/>
      <c r="K440" s="2"/>
      <c r="L440" s="2"/>
      <c r="M440" s="2"/>
      <c r="N440" s="2"/>
    </row>
    <row r="441" spans="1:14" ht="14.25" customHeight="1" x14ac:dyDescent="0.2">
      <c r="A441" s="62" t="s">
        <v>2569</v>
      </c>
      <c r="B441" s="2" t="s">
        <v>2561</v>
      </c>
      <c r="C441" s="2" t="s">
        <v>2562</v>
      </c>
      <c r="D441" s="2" t="s">
        <v>54</v>
      </c>
      <c r="E441" s="2"/>
      <c r="F441" s="2" t="s">
        <v>54</v>
      </c>
      <c r="G441" s="2"/>
      <c r="H441" s="2" t="s">
        <v>54</v>
      </c>
      <c r="I441" s="2" t="s">
        <v>54</v>
      </c>
      <c r="J441" s="2"/>
      <c r="K441" s="2"/>
      <c r="L441" s="2"/>
      <c r="M441" s="2"/>
      <c r="N441" s="2"/>
    </row>
    <row r="442" spans="1:14" ht="14.25" customHeight="1" x14ac:dyDescent="0.2">
      <c r="A442" s="62" t="s">
        <v>2576</v>
      </c>
      <c r="B442" s="2" t="s">
        <v>2570</v>
      </c>
      <c r="C442" s="2">
        <v>1</v>
      </c>
      <c r="D442" s="2" t="s">
        <v>5002</v>
      </c>
      <c r="E442" s="2"/>
      <c r="F442" s="2" t="s">
        <v>5004</v>
      </c>
      <c r="G442" s="2"/>
      <c r="H442" s="2" t="s">
        <v>513</v>
      </c>
      <c r="I442" s="2" t="s">
        <v>5005</v>
      </c>
      <c r="J442" s="2"/>
      <c r="K442" s="2"/>
      <c r="L442" s="2"/>
      <c r="M442" s="2"/>
      <c r="N442" s="2"/>
    </row>
    <row r="443" spans="1:14" ht="14.25" customHeight="1" x14ac:dyDescent="0.2">
      <c r="A443" s="62" t="s">
        <v>2583</v>
      </c>
      <c r="B443" s="2" t="s">
        <v>2577</v>
      </c>
      <c r="C443" s="2" t="s">
        <v>1266</v>
      </c>
      <c r="D443" s="2" t="s">
        <v>3763</v>
      </c>
      <c r="E443" s="2"/>
      <c r="F443" s="2" t="s">
        <v>5337</v>
      </c>
      <c r="G443" s="2"/>
      <c r="H443" s="2" t="s">
        <v>2327</v>
      </c>
      <c r="I443" s="2" t="s">
        <v>3765</v>
      </c>
      <c r="J443" s="2"/>
      <c r="K443" s="2"/>
      <c r="L443" s="2"/>
      <c r="M443" s="2"/>
      <c r="N443" s="2"/>
    </row>
    <row r="444" spans="1:14" ht="14.25" customHeight="1" x14ac:dyDescent="0.2">
      <c r="A444" s="62" t="s">
        <v>2589</v>
      </c>
      <c r="B444" s="2" t="s">
        <v>2584</v>
      </c>
      <c r="C444" s="2" t="s">
        <v>159</v>
      </c>
      <c r="D444" s="2" t="s">
        <v>2578</v>
      </c>
      <c r="E444" s="2"/>
      <c r="F444" s="2" t="s">
        <v>2580</v>
      </c>
      <c r="G444" s="2"/>
      <c r="H444" s="2" t="s">
        <v>2581</v>
      </c>
      <c r="I444" s="2" t="s">
        <v>2582</v>
      </c>
      <c r="J444" s="2"/>
      <c r="K444" s="2"/>
      <c r="L444" s="2"/>
      <c r="M444" s="2"/>
      <c r="N444" s="2"/>
    </row>
    <row r="445" spans="1:14" ht="14.25" customHeight="1" x14ac:dyDescent="0.2">
      <c r="A445" s="62" t="s">
        <v>2590</v>
      </c>
      <c r="B445" s="2" t="s">
        <v>123</v>
      </c>
      <c r="C445" s="2">
        <v>0</v>
      </c>
      <c r="D445" s="2" t="s">
        <v>2505</v>
      </c>
      <c r="E445" s="2"/>
      <c r="F445" s="2" t="s">
        <v>2507</v>
      </c>
      <c r="G445" s="2"/>
      <c r="H445" s="2" t="s">
        <v>2508</v>
      </c>
      <c r="I445" s="2" t="s">
        <v>2509</v>
      </c>
      <c r="J445" s="2"/>
      <c r="K445" s="2"/>
      <c r="L445" s="2"/>
      <c r="M445" s="2"/>
      <c r="N445" s="2"/>
    </row>
    <row r="446" spans="1:14" ht="14.25" customHeight="1" x14ac:dyDescent="0.2">
      <c r="A446" s="62" t="s">
        <v>2596</v>
      </c>
      <c r="B446" s="2" t="s">
        <v>2591</v>
      </c>
      <c r="C446" s="2">
        <v>2</v>
      </c>
      <c r="D446" s="2" t="s">
        <v>3519</v>
      </c>
      <c r="E446" s="2"/>
      <c r="F446" s="2" t="s">
        <v>3521</v>
      </c>
      <c r="G446" s="2"/>
      <c r="H446" s="2" t="s">
        <v>3522</v>
      </c>
      <c r="I446" s="2" t="s">
        <v>3523</v>
      </c>
      <c r="J446" s="2"/>
      <c r="K446" s="2"/>
      <c r="L446" s="2"/>
      <c r="M446" s="2"/>
      <c r="N446" s="2"/>
    </row>
    <row r="447" spans="1:14" ht="14.25" customHeight="1" x14ac:dyDescent="0.2">
      <c r="A447" s="62" t="s">
        <v>2602</v>
      </c>
      <c r="B447" s="2" t="s">
        <v>2597</v>
      </c>
      <c r="C447" s="2" t="s">
        <v>350</v>
      </c>
      <c r="D447" s="2" t="s">
        <v>3917</v>
      </c>
      <c r="E447" s="2"/>
      <c r="F447" s="2" t="s">
        <v>3170</v>
      </c>
      <c r="G447" s="2"/>
      <c r="H447" s="2" t="s">
        <v>3918</v>
      </c>
      <c r="I447" s="2" t="s">
        <v>3170</v>
      </c>
      <c r="J447" s="2"/>
      <c r="K447" s="2"/>
      <c r="L447" s="2"/>
      <c r="M447" s="2"/>
      <c r="N447" s="2"/>
    </row>
    <row r="448" spans="1:14" ht="14.25" customHeight="1" x14ac:dyDescent="0.2">
      <c r="A448" s="62" t="s">
        <v>2609</v>
      </c>
      <c r="B448" s="2" t="s">
        <v>2603</v>
      </c>
      <c r="C448" s="2" t="s">
        <v>509</v>
      </c>
      <c r="D448" s="2" t="s">
        <v>728</v>
      </c>
      <c r="E448" s="2"/>
      <c r="F448" s="2" t="s">
        <v>730</v>
      </c>
      <c r="G448" s="2"/>
      <c r="H448" s="2" t="s">
        <v>732</v>
      </c>
      <c r="I448" s="2" t="s">
        <v>733</v>
      </c>
      <c r="J448" s="2"/>
      <c r="K448" s="2"/>
      <c r="L448" s="2"/>
      <c r="M448" s="2"/>
      <c r="N448" s="2"/>
    </row>
    <row r="449" spans="1:18" ht="14.25" customHeight="1" x14ac:dyDescent="0.2">
      <c r="A449" s="62" t="s">
        <v>2612</v>
      </c>
      <c r="B449" s="2" t="s">
        <v>2610</v>
      </c>
      <c r="C449" s="2">
        <v>6</v>
      </c>
      <c r="D449" s="2" t="s">
        <v>2742</v>
      </c>
      <c r="E449" s="2"/>
      <c r="F449" s="2" t="s">
        <v>2743</v>
      </c>
      <c r="G449" s="2"/>
      <c r="H449" s="2" t="s">
        <v>2744</v>
      </c>
      <c r="I449" s="2" t="s">
        <v>2746</v>
      </c>
      <c r="J449" s="2"/>
      <c r="K449" s="2"/>
      <c r="L449" s="2"/>
      <c r="M449" s="2"/>
      <c r="N449" s="2"/>
    </row>
    <row r="450" spans="1:18" ht="14.25" customHeight="1" x14ac:dyDescent="0.2">
      <c r="A450" s="62" t="s">
        <v>2617</v>
      </c>
      <c r="B450" s="2" t="s">
        <v>54</v>
      </c>
      <c r="C450" s="2"/>
      <c r="D450" s="2" t="s">
        <v>54</v>
      </c>
      <c r="E450" s="2"/>
      <c r="F450" s="2" t="s">
        <v>54</v>
      </c>
      <c r="G450" s="2"/>
      <c r="H450" s="2" t="s">
        <v>54</v>
      </c>
      <c r="I450" s="2" t="s">
        <v>54</v>
      </c>
      <c r="J450" s="2"/>
      <c r="K450" s="2"/>
      <c r="L450" s="2"/>
      <c r="M450" s="2"/>
      <c r="N450" s="2"/>
    </row>
    <row r="451" spans="1:18" ht="14.25" customHeight="1" x14ac:dyDescent="0.2">
      <c r="A451" s="62" t="s">
        <v>2622</v>
      </c>
      <c r="B451" s="2" t="s">
        <v>2618</v>
      </c>
      <c r="C451" s="2" t="s">
        <v>59</v>
      </c>
      <c r="D451" s="2" t="s">
        <v>54</v>
      </c>
      <c r="E451" s="2"/>
      <c r="F451" s="2" t="s">
        <v>54</v>
      </c>
      <c r="G451" s="2"/>
      <c r="H451" s="2" t="s">
        <v>54</v>
      </c>
      <c r="I451" s="2" t="s">
        <v>54</v>
      </c>
      <c r="J451" s="2"/>
      <c r="K451" s="2"/>
      <c r="L451" s="2"/>
      <c r="M451" s="2"/>
      <c r="N451" s="2"/>
    </row>
    <row r="452" spans="1:18" ht="14.25" customHeight="1" x14ac:dyDescent="0.2">
      <c r="A452" s="62" t="s">
        <v>2628</v>
      </c>
      <c r="B452" s="2" t="s">
        <v>2623</v>
      </c>
      <c r="C452" s="2" t="s">
        <v>2624</v>
      </c>
      <c r="D452" s="2" t="s">
        <v>661</v>
      </c>
      <c r="E452" s="2"/>
      <c r="F452" s="2" t="s">
        <v>663</v>
      </c>
      <c r="G452" s="2"/>
      <c r="H452" s="2" t="s">
        <v>664</v>
      </c>
      <c r="I452" s="2" t="s">
        <v>665</v>
      </c>
      <c r="J452" s="2"/>
      <c r="K452" s="2"/>
      <c r="L452" s="2"/>
      <c r="M452" s="2"/>
      <c r="N452" s="2"/>
    </row>
    <row r="453" spans="1:18" ht="14.25" customHeight="1" x14ac:dyDescent="0.2">
      <c r="A453" s="62" t="s">
        <v>2634</v>
      </c>
      <c r="B453" s="2" t="s">
        <v>2629</v>
      </c>
      <c r="C453" s="2" t="s">
        <v>1304</v>
      </c>
      <c r="D453" s="2" t="s">
        <v>2063</v>
      </c>
      <c r="E453" s="2"/>
      <c r="F453" s="2" t="s">
        <v>2065</v>
      </c>
      <c r="G453" s="2"/>
      <c r="H453" s="2" t="s">
        <v>2066</v>
      </c>
      <c r="I453" s="2" t="s">
        <v>2067</v>
      </c>
      <c r="J453" s="2"/>
      <c r="K453" s="2"/>
      <c r="L453" s="2"/>
      <c r="M453" s="2"/>
      <c r="N453" s="2"/>
    </row>
    <row r="454" spans="1:18" ht="14.25" customHeight="1" x14ac:dyDescent="0.2">
      <c r="A454" s="62" t="s">
        <v>2642</v>
      </c>
      <c r="B454" s="2" t="s">
        <v>5519</v>
      </c>
      <c r="C454" s="2">
        <v>-999</v>
      </c>
      <c r="D454" s="2" t="s">
        <v>4395</v>
      </c>
      <c r="E454" s="2"/>
      <c r="F454" s="2" t="s">
        <v>54</v>
      </c>
      <c r="G454" s="2"/>
      <c r="H454" s="2" t="s">
        <v>54</v>
      </c>
      <c r="I454" s="2" t="s">
        <v>54</v>
      </c>
      <c r="J454" s="2"/>
      <c r="K454" s="2"/>
      <c r="L454" s="2"/>
      <c r="M454" s="2"/>
      <c r="N454" s="2"/>
      <c r="Q454" s="18" t="s">
        <v>4396</v>
      </c>
      <c r="R454" s="18" t="s">
        <v>4397</v>
      </c>
    </row>
    <row r="455" spans="1:18" ht="14.25" customHeight="1" x14ac:dyDescent="0.2">
      <c r="A455" s="62" t="s">
        <v>2648</v>
      </c>
      <c r="B455" s="2" t="s">
        <v>1068</v>
      </c>
      <c r="C455" s="2">
        <v>6</v>
      </c>
      <c r="D455" s="2" t="s">
        <v>466</v>
      </c>
      <c r="E455" s="2"/>
      <c r="F455" s="2" t="s">
        <v>468</v>
      </c>
      <c r="G455" s="2"/>
      <c r="H455" s="2" t="s">
        <v>469</v>
      </c>
      <c r="I455" s="2" t="s">
        <v>470</v>
      </c>
      <c r="J455" s="2"/>
      <c r="K455" s="2"/>
      <c r="L455" s="2"/>
      <c r="M455" s="2"/>
      <c r="N455" s="2"/>
    </row>
    <row r="456" spans="1:18" ht="14.25" customHeight="1" x14ac:dyDescent="0.2">
      <c r="A456" s="62" t="s">
        <v>2656</v>
      </c>
      <c r="B456" s="2" t="s">
        <v>54</v>
      </c>
      <c r="C456" s="2"/>
      <c r="D456" s="2" t="s">
        <v>4545</v>
      </c>
      <c r="E456" s="2"/>
      <c r="F456" s="2" t="s">
        <v>4546</v>
      </c>
      <c r="G456" s="2"/>
      <c r="H456" s="2" t="s">
        <v>4547</v>
      </c>
      <c r="I456" s="2" t="s">
        <v>54</v>
      </c>
      <c r="J456" s="2"/>
      <c r="K456" s="2"/>
      <c r="L456" s="2"/>
      <c r="M456" s="2"/>
      <c r="N456" s="2"/>
    </row>
    <row r="457" spans="1:18" ht="14.25" customHeight="1" x14ac:dyDescent="0.2">
      <c r="A457" s="62" t="s">
        <v>2662</v>
      </c>
      <c r="B457" s="2" t="s">
        <v>5520</v>
      </c>
      <c r="C457" s="2" t="s">
        <v>1840</v>
      </c>
      <c r="D457" s="2" t="s">
        <v>1956</v>
      </c>
      <c r="E457" s="2"/>
      <c r="F457" s="2" t="s">
        <v>1957</v>
      </c>
      <c r="G457" s="2"/>
      <c r="H457" s="2" t="s">
        <v>1958</v>
      </c>
      <c r="I457" s="2" t="s">
        <v>71</v>
      </c>
      <c r="J457" s="2"/>
      <c r="K457" s="2"/>
      <c r="L457" s="2"/>
      <c r="M457" s="2"/>
      <c r="N457" s="2"/>
    </row>
    <row r="458" spans="1:18" ht="14.25" customHeight="1" x14ac:dyDescent="0.2">
      <c r="A458" s="62" t="s">
        <v>2667</v>
      </c>
      <c r="B458" s="2" t="s">
        <v>5523</v>
      </c>
      <c r="C458" s="2" t="s">
        <v>2664</v>
      </c>
      <c r="D458" s="2" t="s">
        <v>54</v>
      </c>
      <c r="E458" s="2"/>
      <c r="F458" s="2" t="s">
        <v>54</v>
      </c>
      <c r="G458" s="2"/>
      <c r="H458" s="2" t="s">
        <v>54</v>
      </c>
      <c r="I458" s="2" t="s">
        <v>54</v>
      </c>
      <c r="J458" s="2"/>
      <c r="K458" s="2"/>
      <c r="L458" s="2"/>
      <c r="M458" s="2"/>
      <c r="N458" s="2"/>
      <c r="Q458" s="18" t="s">
        <v>2611</v>
      </c>
    </row>
    <row r="459" spans="1:18" ht="14.25" customHeight="1" x14ac:dyDescent="0.2">
      <c r="A459" s="62" t="s">
        <v>2674</v>
      </c>
      <c r="B459" s="2" t="s">
        <v>2668</v>
      </c>
      <c r="C459" s="2" t="s">
        <v>3236</v>
      </c>
      <c r="D459" s="2" t="s">
        <v>1169</v>
      </c>
      <c r="E459" s="2"/>
      <c r="F459" s="2" t="s">
        <v>1171</v>
      </c>
      <c r="G459" s="2"/>
      <c r="H459" s="2" t="s">
        <v>1173</v>
      </c>
      <c r="I459" s="2" t="s">
        <v>1174</v>
      </c>
      <c r="J459" s="2"/>
      <c r="K459" s="2"/>
      <c r="L459" s="2"/>
      <c r="M459" s="2"/>
      <c r="N459" s="2"/>
    </row>
    <row r="460" spans="1:18" ht="14.25" customHeight="1" x14ac:dyDescent="0.2">
      <c r="A460" s="62" t="s">
        <v>2681</v>
      </c>
      <c r="B460" s="2" t="s">
        <v>2675</v>
      </c>
      <c r="C460" s="2" t="s">
        <v>509</v>
      </c>
      <c r="D460" s="2" t="s">
        <v>1641</v>
      </c>
      <c r="E460" s="2"/>
      <c r="F460" s="2" t="s">
        <v>1643</v>
      </c>
      <c r="G460" s="2"/>
      <c r="H460" s="2" t="s">
        <v>1645</v>
      </c>
      <c r="I460" s="2" t="s">
        <v>1646</v>
      </c>
      <c r="J460" s="2"/>
      <c r="K460" s="2"/>
      <c r="L460" s="2"/>
      <c r="M460" s="2"/>
      <c r="N460" s="2"/>
    </row>
    <row r="461" spans="1:18" ht="14.25" customHeight="1" x14ac:dyDescent="0.2">
      <c r="A461" s="62" t="s">
        <v>2687</v>
      </c>
      <c r="B461" s="2" t="s">
        <v>1635</v>
      </c>
      <c r="C461" s="2">
        <v>6</v>
      </c>
      <c r="D461" s="2" t="s">
        <v>4491</v>
      </c>
      <c r="E461" s="2"/>
      <c r="F461" s="2" t="s">
        <v>4493</v>
      </c>
      <c r="G461" s="2"/>
      <c r="H461" s="2" t="s">
        <v>4495</v>
      </c>
      <c r="I461" s="2" t="s">
        <v>4496</v>
      </c>
      <c r="J461" s="2"/>
      <c r="K461" s="2"/>
      <c r="L461" s="2"/>
      <c r="M461" s="2"/>
      <c r="N461" s="2"/>
    </row>
    <row r="462" spans="1:18" ht="14.25" customHeight="1" x14ac:dyDescent="0.2">
      <c r="A462" s="62" t="s">
        <v>2693</v>
      </c>
      <c r="B462" s="2" t="s">
        <v>2688</v>
      </c>
      <c r="C462" s="2">
        <v>2</v>
      </c>
      <c r="D462" s="2" t="s">
        <v>3595</v>
      </c>
      <c r="E462" s="2"/>
      <c r="F462" s="2" t="s">
        <v>54</v>
      </c>
      <c r="G462" s="2"/>
      <c r="H462" s="2" t="s">
        <v>54</v>
      </c>
      <c r="I462" s="2" t="s">
        <v>54</v>
      </c>
      <c r="J462" s="2"/>
      <c r="K462" s="2"/>
      <c r="L462" s="2"/>
      <c r="M462" s="2"/>
      <c r="N462" s="2"/>
    </row>
    <row r="463" spans="1:18" ht="14.25" customHeight="1" x14ac:dyDescent="0.2">
      <c r="A463" s="62" t="s">
        <v>2698</v>
      </c>
      <c r="B463" s="2" t="s">
        <v>5526</v>
      </c>
      <c r="C463" s="2">
        <v>-999</v>
      </c>
      <c r="D463" s="2" t="s">
        <v>1726</v>
      </c>
      <c r="E463" s="2"/>
      <c r="F463" s="2" t="s">
        <v>54</v>
      </c>
      <c r="G463" s="2"/>
      <c r="H463" s="2" t="s">
        <v>54</v>
      </c>
      <c r="I463" s="2" t="s">
        <v>1728</v>
      </c>
      <c r="J463" s="2"/>
      <c r="K463" s="2"/>
      <c r="L463" s="2"/>
      <c r="M463" s="2"/>
      <c r="N463" s="2"/>
      <c r="Q463" s="18" t="s">
        <v>1729</v>
      </c>
      <c r="R463" s="18" t="s">
        <v>1730</v>
      </c>
    </row>
    <row r="464" spans="1:18" ht="14.25" customHeight="1" x14ac:dyDescent="0.2">
      <c r="A464" s="62" t="s">
        <v>2699</v>
      </c>
      <c r="B464" s="2" t="s">
        <v>54</v>
      </c>
      <c r="C464" s="2"/>
      <c r="D464" s="2" t="s">
        <v>1802</v>
      </c>
      <c r="E464" s="2"/>
      <c r="F464" s="2" t="s">
        <v>284</v>
      </c>
      <c r="G464" s="2"/>
      <c r="H464" s="2" t="s">
        <v>1803</v>
      </c>
      <c r="I464" s="2" t="s">
        <v>1804</v>
      </c>
      <c r="J464" s="2"/>
      <c r="K464" s="2"/>
      <c r="L464" s="2"/>
      <c r="M464" s="2"/>
      <c r="N464" s="2"/>
    </row>
    <row r="465" spans="1:18" ht="14.25" customHeight="1" x14ac:dyDescent="0.2">
      <c r="A465" s="62" t="s">
        <v>2708</v>
      </c>
      <c r="B465" s="2" t="s">
        <v>2700</v>
      </c>
      <c r="C465" s="2" t="s">
        <v>2701</v>
      </c>
      <c r="D465" s="2" t="s">
        <v>2133</v>
      </c>
      <c r="E465" s="2"/>
      <c r="F465" s="2" t="s">
        <v>54</v>
      </c>
      <c r="G465" s="2"/>
      <c r="H465" s="2" t="s">
        <v>2135</v>
      </c>
      <c r="I465" s="2" t="s">
        <v>2136</v>
      </c>
      <c r="J465" s="2"/>
      <c r="K465" s="2"/>
      <c r="L465" s="2"/>
      <c r="M465" s="2"/>
      <c r="N465" s="2"/>
    </row>
    <row r="466" spans="1:18" ht="14.25" customHeight="1" x14ac:dyDescent="0.2">
      <c r="A466" s="62" t="s">
        <v>2714</v>
      </c>
      <c r="B466" s="2" t="s">
        <v>2709</v>
      </c>
      <c r="C466" s="2" t="s">
        <v>1091</v>
      </c>
      <c r="D466" s="2" t="s">
        <v>1564</v>
      </c>
      <c r="E466" s="2"/>
      <c r="F466" s="2" t="s">
        <v>1566</v>
      </c>
      <c r="G466" s="2"/>
      <c r="H466" s="2" t="s">
        <v>1567</v>
      </c>
      <c r="I466" s="2" t="s">
        <v>1569</v>
      </c>
      <c r="J466" s="2"/>
      <c r="K466" s="2"/>
      <c r="L466" s="2"/>
      <c r="M466" s="2"/>
      <c r="N466" s="2"/>
    </row>
    <row r="467" spans="1:18" ht="14.25" customHeight="1" x14ac:dyDescent="0.2">
      <c r="A467" s="62" t="s">
        <v>2717</v>
      </c>
      <c r="B467" s="2" t="s">
        <v>546</v>
      </c>
      <c r="C467" s="2">
        <v>-999</v>
      </c>
      <c r="D467" s="2" t="s">
        <v>3879</v>
      </c>
      <c r="E467" s="2"/>
      <c r="F467" s="2" t="s">
        <v>3880</v>
      </c>
      <c r="G467" s="2"/>
      <c r="H467" s="2" t="s">
        <v>3881</v>
      </c>
      <c r="I467" s="2" t="s">
        <v>3882</v>
      </c>
      <c r="J467" s="2"/>
      <c r="K467" s="2"/>
      <c r="L467" s="2"/>
      <c r="M467" s="2"/>
      <c r="N467" s="2"/>
    </row>
    <row r="468" spans="1:18" ht="14.25" customHeight="1" x14ac:dyDescent="0.2">
      <c r="A468" s="62" t="s">
        <v>2725</v>
      </c>
      <c r="B468" s="2" t="s">
        <v>2718</v>
      </c>
      <c r="C468" s="2" t="s">
        <v>490</v>
      </c>
      <c r="D468" s="2" t="s">
        <v>54</v>
      </c>
      <c r="E468" s="2"/>
      <c r="F468" s="2" t="s">
        <v>54</v>
      </c>
      <c r="G468" s="2"/>
      <c r="H468" s="2" t="s">
        <v>54</v>
      </c>
      <c r="I468" s="2" t="s">
        <v>54</v>
      </c>
      <c r="J468" s="2"/>
      <c r="K468" s="2"/>
      <c r="L468" s="2"/>
      <c r="M468" s="2"/>
      <c r="N468" s="2"/>
    </row>
    <row r="469" spans="1:18" ht="14.25" customHeight="1" x14ac:dyDescent="0.2">
      <c r="A469" s="62" t="s">
        <v>2731</v>
      </c>
      <c r="B469" s="2" t="s">
        <v>2726</v>
      </c>
      <c r="C469" s="2" t="s">
        <v>1172</v>
      </c>
      <c r="D469" s="2" t="s">
        <v>5220</v>
      </c>
      <c r="E469" s="2"/>
      <c r="F469" s="2" t="s">
        <v>2404</v>
      </c>
      <c r="G469" s="2"/>
      <c r="H469" s="2" t="s">
        <v>5221</v>
      </c>
      <c r="I469" s="2" t="s">
        <v>5222</v>
      </c>
      <c r="J469" s="2"/>
      <c r="K469" s="2"/>
      <c r="L469" s="2"/>
      <c r="M469" s="2"/>
      <c r="N469" s="2"/>
    </row>
    <row r="470" spans="1:18" ht="14.25" customHeight="1" x14ac:dyDescent="0.2">
      <c r="A470" s="62" t="s">
        <v>2736</v>
      </c>
      <c r="B470" s="2" t="s">
        <v>2732</v>
      </c>
      <c r="C470" s="2" t="s">
        <v>504</v>
      </c>
      <c r="D470" s="2" t="s">
        <v>3453</v>
      </c>
      <c r="E470" s="2"/>
      <c r="F470" s="2" t="s">
        <v>3454</v>
      </c>
      <c r="G470" s="2"/>
      <c r="H470" s="2" t="s">
        <v>3456</v>
      </c>
      <c r="I470" s="2" t="s">
        <v>3457</v>
      </c>
      <c r="J470" s="2"/>
      <c r="K470" s="2"/>
      <c r="L470" s="2"/>
      <c r="M470" s="2"/>
      <c r="N470" s="2"/>
    </row>
    <row r="471" spans="1:18" ht="14.25" customHeight="1" x14ac:dyDescent="0.2">
      <c r="A471" s="62" t="s">
        <v>2741</v>
      </c>
      <c r="B471" s="2" t="s">
        <v>2737</v>
      </c>
      <c r="C471" s="2">
        <v>-999</v>
      </c>
      <c r="D471" s="2" t="s">
        <v>54</v>
      </c>
      <c r="E471" s="2"/>
      <c r="F471" s="2" t="s">
        <v>54</v>
      </c>
      <c r="G471" s="2"/>
      <c r="H471" s="2" t="s">
        <v>54</v>
      </c>
      <c r="I471" s="2" t="s">
        <v>54</v>
      </c>
      <c r="J471" s="2"/>
      <c r="K471" s="2"/>
      <c r="L471" s="2"/>
      <c r="M471" s="2"/>
      <c r="N471" s="2"/>
    </row>
    <row r="472" spans="1:18" ht="14.25" customHeight="1" x14ac:dyDescent="0.2">
      <c r="A472" s="62" t="s">
        <v>2747</v>
      </c>
      <c r="B472" s="2" t="s">
        <v>1635</v>
      </c>
      <c r="C472" s="2">
        <v>6</v>
      </c>
      <c r="D472" s="2" t="s">
        <v>4971</v>
      </c>
      <c r="E472" s="2"/>
      <c r="F472" s="2" t="s">
        <v>4973</v>
      </c>
      <c r="G472" s="2"/>
      <c r="H472" s="2" t="s">
        <v>4974</v>
      </c>
      <c r="I472" s="2" t="s">
        <v>4975</v>
      </c>
      <c r="J472" s="2"/>
      <c r="K472" s="2"/>
      <c r="L472" s="2"/>
      <c r="M472" s="2"/>
      <c r="N472" s="2"/>
    </row>
    <row r="473" spans="1:18" ht="14.25" customHeight="1" x14ac:dyDescent="0.2">
      <c r="A473" s="62" t="s">
        <v>2752</v>
      </c>
      <c r="B473" s="2" t="s">
        <v>144</v>
      </c>
      <c r="C473" s="2">
        <v>-999</v>
      </c>
      <c r="D473" s="2" t="s">
        <v>75</v>
      </c>
      <c r="E473" s="2"/>
      <c r="F473" s="2" t="s">
        <v>77</v>
      </c>
      <c r="G473" s="2"/>
      <c r="H473" s="2" t="s">
        <v>79</v>
      </c>
      <c r="I473" s="2" t="s">
        <v>81</v>
      </c>
      <c r="J473" s="2"/>
      <c r="K473" s="2"/>
      <c r="L473" s="2"/>
      <c r="M473" s="2"/>
      <c r="N473" s="2"/>
    </row>
    <row r="474" spans="1:18" ht="14.25" customHeight="1" x14ac:dyDescent="0.2">
      <c r="A474" s="62" t="s">
        <v>2760</v>
      </c>
      <c r="B474" s="2" t="s">
        <v>2753</v>
      </c>
      <c r="C474" s="2" t="s">
        <v>5691</v>
      </c>
      <c r="D474" s="2" t="s">
        <v>5353</v>
      </c>
      <c r="E474" s="2"/>
      <c r="F474" s="2" t="s">
        <v>5354</v>
      </c>
      <c r="G474" s="2"/>
      <c r="H474" s="2" t="s">
        <v>5355</v>
      </c>
      <c r="I474" s="2" t="s">
        <v>5356</v>
      </c>
      <c r="J474" s="2"/>
      <c r="K474" s="2"/>
      <c r="L474" s="2"/>
      <c r="M474" s="2"/>
      <c r="N474" s="2"/>
    </row>
    <row r="475" spans="1:18" ht="14.25" customHeight="1" x14ac:dyDescent="0.2">
      <c r="A475" s="62" t="s">
        <v>2763</v>
      </c>
      <c r="B475" s="2" t="s">
        <v>5527</v>
      </c>
      <c r="C475" s="2">
        <v>10</v>
      </c>
      <c r="D475" s="2" t="s">
        <v>5288</v>
      </c>
      <c r="E475" s="2"/>
      <c r="F475" s="2" t="s">
        <v>5289</v>
      </c>
      <c r="G475" s="2"/>
      <c r="H475" s="2" t="s">
        <v>5290</v>
      </c>
      <c r="I475" s="2" t="s">
        <v>5291</v>
      </c>
      <c r="J475" s="2"/>
      <c r="K475" s="2"/>
      <c r="L475" s="2"/>
      <c r="M475" s="2"/>
      <c r="N475" s="2"/>
      <c r="Q475" s="50" t="s">
        <v>3351</v>
      </c>
      <c r="R475" s="18" t="s">
        <v>3352</v>
      </c>
    </row>
    <row r="476" spans="1:18" ht="14.25" customHeight="1" x14ac:dyDescent="0.2">
      <c r="A476" s="62" t="s">
        <v>2772</v>
      </c>
      <c r="B476" s="2" t="s">
        <v>2764</v>
      </c>
      <c r="C476" s="2" t="s">
        <v>1572</v>
      </c>
      <c r="D476" s="2" t="s">
        <v>1649</v>
      </c>
      <c r="E476" s="2"/>
      <c r="F476" s="2" t="s">
        <v>1650</v>
      </c>
      <c r="G476" s="2"/>
      <c r="H476" s="2" t="s">
        <v>1651</v>
      </c>
      <c r="I476" s="2" t="s">
        <v>1652</v>
      </c>
      <c r="J476" s="2"/>
      <c r="K476" s="2"/>
      <c r="L476" s="2"/>
      <c r="M476" s="2"/>
      <c r="N476" s="2"/>
    </row>
    <row r="477" spans="1:18" ht="14.25" customHeight="1" x14ac:dyDescent="0.2">
      <c r="A477" s="62" t="s">
        <v>2781</v>
      </c>
      <c r="B477" s="2" t="s">
        <v>5529</v>
      </c>
      <c r="C477" s="2" t="s">
        <v>5692</v>
      </c>
      <c r="D477" s="2" t="s">
        <v>2563</v>
      </c>
      <c r="E477" s="2"/>
      <c r="F477" s="2" t="s">
        <v>2564</v>
      </c>
      <c r="G477" s="2"/>
      <c r="H477" s="2" t="s">
        <v>54</v>
      </c>
      <c r="I477" s="2" t="s">
        <v>2565</v>
      </c>
      <c r="J477" s="2"/>
      <c r="K477" s="2"/>
      <c r="L477" s="2"/>
      <c r="M477" s="2"/>
      <c r="N477" s="2"/>
      <c r="Q477" s="18" t="s">
        <v>2567</v>
      </c>
      <c r="R477" s="18" t="s">
        <v>2568</v>
      </c>
    </row>
    <row r="478" spans="1:18" ht="14.25" customHeight="1" x14ac:dyDescent="0.2">
      <c r="A478" s="62" t="s">
        <v>2786</v>
      </c>
      <c r="B478" s="2" t="s">
        <v>2782</v>
      </c>
      <c r="C478" s="2" t="s">
        <v>509</v>
      </c>
      <c r="D478" s="2" t="s">
        <v>3057</v>
      </c>
      <c r="E478" s="2"/>
      <c r="F478" s="2" t="s">
        <v>2270</v>
      </c>
      <c r="G478" s="2"/>
      <c r="H478" s="2" t="s">
        <v>5275</v>
      </c>
      <c r="I478" s="2" t="s">
        <v>5276</v>
      </c>
      <c r="J478" s="2"/>
      <c r="K478" s="2"/>
      <c r="L478" s="2"/>
      <c r="M478" s="2"/>
      <c r="N478" s="2"/>
    </row>
    <row r="479" spans="1:18" ht="14.25" customHeight="1" x14ac:dyDescent="0.2">
      <c r="A479" s="62" t="s">
        <v>2792</v>
      </c>
      <c r="B479" s="2" t="s">
        <v>2787</v>
      </c>
      <c r="C479" s="2" t="s">
        <v>5693</v>
      </c>
      <c r="D479" s="2" t="s">
        <v>2104</v>
      </c>
      <c r="E479" s="2"/>
      <c r="F479" s="2" t="s">
        <v>2105</v>
      </c>
      <c r="G479" s="2"/>
      <c r="H479" s="2" t="s">
        <v>2106</v>
      </c>
      <c r="I479" s="2" t="s">
        <v>2107</v>
      </c>
      <c r="J479" s="2"/>
      <c r="K479" s="2"/>
      <c r="L479" s="2"/>
      <c r="M479" s="2"/>
      <c r="N479" s="2"/>
    </row>
    <row r="480" spans="1:18" ht="14.25" customHeight="1" x14ac:dyDescent="0.2">
      <c r="A480" s="62" t="s">
        <v>2799</v>
      </c>
      <c r="B480" s="2" t="s">
        <v>2793</v>
      </c>
      <c r="C480" s="2"/>
      <c r="D480" s="2" t="s">
        <v>3546</v>
      </c>
      <c r="E480" s="2"/>
      <c r="F480" s="2" t="s">
        <v>242</v>
      </c>
      <c r="G480" s="2"/>
      <c r="H480" s="2" t="s">
        <v>3547</v>
      </c>
      <c r="I480" s="2" t="s">
        <v>3548</v>
      </c>
      <c r="J480" s="2"/>
      <c r="K480" s="2"/>
      <c r="L480" s="2"/>
      <c r="M480" s="2"/>
      <c r="N480" s="2"/>
    </row>
    <row r="481" spans="1:14" ht="14.25" customHeight="1" x14ac:dyDescent="0.2">
      <c r="A481" s="62" t="s">
        <v>2805</v>
      </c>
      <c r="B481" s="2" t="s">
        <v>5533</v>
      </c>
      <c r="C481" s="2" t="s">
        <v>1304</v>
      </c>
      <c r="D481" s="2" t="s">
        <v>3326</v>
      </c>
      <c r="E481" s="2"/>
      <c r="F481" s="2" t="s">
        <v>3327</v>
      </c>
      <c r="G481" s="2"/>
      <c r="H481" s="2" t="s">
        <v>3328</v>
      </c>
      <c r="I481" s="2" t="s">
        <v>3329</v>
      </c>
      <c r="J481" s="2"/>
      <c r="K481" s="2"/>
      <c r="L481" s="2"/>
      <c r="M481" s="2"/>
      <c r="N481" s="2"/>
    </row>
    <row r="482" spans="1:14" ht="14.25" customHeight="1" x14ac:dyDescent="0.2">
      <c r="A482" s="62" t="s">
        <v>2807</v>
      </c>
      <c r="B482" s="2" t="s">
        <v>454</v>
      </c>
      <c r="C482" s="2">
        <v>0</v>
      </c>
      <c r="D482" s="2" t="s">
        <v>4323</v>
      </c>
      <c r="E482" s="2"/>
      <c r="F482" s="2" t="s">
        <v>4325</v>
      </c>
      <c r="G482" s="2"/>
      <c r="H482" s="2" t="s">
        <v>4327</v>
      </c>
      <c r="I482" s="2" t="s">
        <v>4328</v>
      </c>
      <c r="J482" s="2"/>
      <c r="K482" s="2"/>
      <c r="L482" s="2"/>
      <c r="M482" s="2"/>
      <c r="N482" s="2"/>
    </row>
    <row r="483" spans="1:14" ht="14.25" customHeight="1" x14ac:dyDescent="0.2">
      <c r="A483" s="62" t="s">
        <v>2814</v>
      </c>
      <c r="B483" s="2" t="s">
        <v>2808</v>
      </c>
      <c r="C483" s="2" t="s">
        <v>849</v>
      </c>
      <c r="D483" s="2" t="s">
        <v>1023</v>
      </c>
      <c r="E483" s="2"/>
      <c r="F483" s="2" t="s">
        <v>242</v>
      </c>
      <c r="G483" s="2"/>
      <c r="H483" s="2" t="s">
        <v>1025</v>
      </c>
      <c r="I483" s="2" t="s">
        <v>1027</v>
      </c>
      <c r="J483" s="2"/>
      <c r="K483" s="2"/>
      <c r="L483" s="2"/>
      <c r="M483" s="2"/>
      <c r="N483" s="2"/>
    </row>
    <row r="484" spans="1:14" ht="14.25" customHeight="1" x14ac:dyDescent="0.2">
      <c r="A484" s="62" t="s">
        <v>2823</v>
      </c>
      <c r="B484" s="2" t="s">
        <v>2815</v>
      </c>
      <c r="C484" s="2" t="s">
        <v>350</v>
      </c>
      <c r="D484" s="2" t="s">
        <v>3926</v>
      </c>
      <c r="E484" s="2"/>
      <c r="F484" s="2" t="s">
        <v>3927</v>
      </c>
      <c r="G484" s="2"/>
      <c r="H484" s="2" t="s">
        <v>3928</v>
      </c>
      <c r="I484" s="2" t="s">
        <v>3929</v>
      </c>
      <c r="J484" s="2"/>
      <c r="K484" s="2"/>
      <c r="L484" s="2"/>
      <c r="M484" s="2"/>
      <c r="N484" s="2"/>
    </row>
    <row r="485" spans="1:14" ht="14.25" customHeight="1" x14ac:dyDescent="0.2">
      <c r="A485" s="62" t="s">
        <v>2824</v>
      </c>
      <c r="B485" s="2" t="s">
        <v>54</v>
      </c>
      <c r="C485" s="2"/>
      <c r="D485" s="2" t="s">
        <v>5364</v>
      </c>
      <c r="E485" s="2"/>
      <c r="F485" s="2" t="s">
        <v>5365</v>
      </c>
      <c r="G485" s="2"/>
      <c r="H485" s="2" t="s">
        <v>5366</v>
      </c>
      <c r="I485" s="2" t="s">
        <v>5367</v>
      </c>
      <c r="J485" s="2"/>
      <c r="K485" s="2"/>
      <c r="L485" s="2"/>
      <c r="M485" s="2"/>
      <c r="N485" s="2"/>
    </row>
    <row r="486" spans="1:14" ht="14.25" customHeight="1" x14ac:dyDescent="0.2">
      <c r="A486" s="62" t="s">
        <v>2830</v>
      </c>
      <c r="B486" s="2" t="s">
        <v>2825</v>
      </c>
      <c r="C486" s="2" t="s">
        <v>2826</v>
      </c>
      <c r="D486" s="2" t="s">
        <v>5028</v>
      </c>
      <c r="E486" s="2"/>
      <c r="F486" s="2" t="s">
        <v>5029</v>
      </c>
      <c r="G486" s="2"/>
      <c r="H486" s="2" t="s">
        <v>5030</v>
      </c>
      <c r="I486" s="2" t="s">
        <v>5031</v>
      </c>
      <c r="J486" s="2"/>
      <c r="K486" s="2"/>
      <c r="L486" s="2"/>
      <c r="M486" s="2"/>
      <c r="N486" s="2"/>
    </row>
    <row r="487" spans="1:14" ht="14.25" customHeight="1" x14ac:dyDescent="0.2">
      <c r="A487" s="62" t="s">
        <v>2836</v>
      </c>
      <c r="B487" s="2" t="s">
        <v>2831</v>
      </c>
      <c r="C487" s="2">
        <v>2</v>
      </c>
      <c r="D487" s="2" t="s">
        <v>2094</v>
      </c>
      <c r="E487" s="2"/>
      <c r="F487" s="2" t="s">
        <v>2095</v>
      </c>
      <c r="G487" s="2"/>
      <c r="H487" s="2" t="s">
        <v>2096</v>
      </c>
      <c r="I487" s="2" t="s">
        <v>624</v>
      </c>
      <c r="J487" s="2"/>
      <c r="K487" s="2"/>
      <c r="L487" s="2"/>
      <c r="M487" s="2"/>
      <c r="N487" s="2"/>
    </row>
    <row r="488" spans="1:14" ht="14.25" customHeight="1" x14ac:dyDescent="0.2">
      <c r="A488" s="62" t="s">
        <v>2837</v>
      </c>
      <c r="B488" s="2" t="s">
        <v>54</v>
      </c>
      <c r="C488" s="2"/>
      <c r="D488" s="2" t="s">
        <v>3228</v>
      </c>
      <c r="E488" s="2"/>
      <c r="F488" s="2" t="s">
        <v>185</v>
      </c>
      <c r="G488" s="2"/>
      <c r="H488" s="2" t="s">
        <v>54</v>
      </c>
      <c r="I488" s="2" t="s">
        <v>2171</v>
      </c>
      <c r="J488" s="2"/>
      <c r="K488" s="2"/>
      <c r="L488" s="2"/>
      <c r="M488" s="2"/>
      <c r="N488" s="2"/>
    </row>
    <row r="489" spans="1:14" ht="14.25" customHeight="1" x14ac:dyDescent="0.2">
      <c r="A489" s="62" t="s">
        <v>2840</v>
      </c>
      <c r="B489" s="2" t="s">
        <v>2838</v>
      </c>
      <c r="C489" s="2">
        <v>3</v>
      </c>
      <c r="D489" s="2" t="s">
        <v>1303</v>
      </c>
      <c r="E489" s="2"/>
      <c r="F489" s="2" t="s">
        <v>1305</v>
      </c>
      <c r="G489" s="2"/>
      <c r="H489" s="2" t="s">
        <v>1306</v>
      </c>
      <c r="I489" s="2" t="s">
        <v>1307</v>
      </c>
      <c r="J489" s="2"/>
      <c r="K489" s="2"/>
      <c r="L489" s="2"/>
      <c r="M489" s="2"/>
      <c r="N489" s="2"/>
    </row>
    <row r="490" spans="1:14" ht="14.25" customHeight="1" x14ac:dyDescent="0.2">
      <c r="A490" s="62" t="s">
        <v>2848</v>
      </c>
      <c r="B490" s="2" t="s">
        <v>2841</v>
      </c>
      <c r="C490" s="2" t="s">
        <v>1611</v>
      </c>
      <c r="D490" s="2" t="s">
        <v>5213</v>
      </c>
      <c r="E490" s="2"/>
      <c r="F490" s="2" t="s">
        <v>5214</v>
      </c>
      <c r="G490" s="2"/>
      <c r="H490" s="2" t="s">
        <v>5215</v>
      </c>
      <c r="I490" s="2" t="s">
        <v>5216</v>
      </c>
      <c r="J490" s="2"/>
      <c r="K490" s="2"/>
      <c r="L490" s="2"/>
      <c r="M490" s="2"/>
      <c r="N490" s="2"/>
    </row>
    <row r="491" spans="1:14" ht="14.25" customHeight="1" x14ac:dyDescent="0.2">
      <c r="A491" s="62" t="s">
        <v>2849</v>
      </c>
      <c r="B491" s="2" t="s">
        <v>54</v>
      </c>
      <c r="C491" s="2"/>
      <c r="D491" s="2" t="s">
        <v>259</v>
      </c>
      <c r="E491" s="2"/>
      <c r="F491" s="2" t="s">
        <v>261</v>
      </c>
      <c r="G491" s="2"/>
      <c r="H491" s="2" t="s">
        <v>263</v>
      </c>
      <c r="I491" s="2" t="s">
        <v>265</v>
      </c>
      <c r="J491" s="2"/>
      <c r="K491" s="2"/>
      <c r="L491" s="2"/>
      <c r="M491" s="2"/>
      <c r="N491" s="2"/>
    </row>
    <row r="492" spans="1:14" ht="14.25" customHeight="1" x14ac:dyDescent="0.2">
      <c r="A492" s="62" t="s">
        <v>2854</v>
      </c>
      <c r="B492" s="2" t="s">
        <v>2850</v>
      </c>
      <c r="C492" s="2" t="s">
        <v>953</v>
      </c>
      <c r="D492" s="2" t="s">
        <v>1012</v>
      </c>
      <c r="E492" s="2"/>
      <c r="F492" s="2" t="s">
        <v>242</v>
      </c>
      <c r="G492" s="2"/>
      <c r="H492" s="2" t="s">
        <v>1013</v>
      </c>
      <c r="I492" s="2" t="s">
        <v>1014</v>
      </c>
      <c r="J492" s="2"/>
      <c r="K492" s="2"/>
      <c r="L492" s="2"/>
      <c r="M492" s="2"/>
      <c r="N492" s="2"/>
    </row>
    <row r="493" spans="1:14" ht="14.25" customHeight="1" x14ac:dyDescent="0.2">
      <c r="A493" s="62" t="s">
        <v>2861</v>
      </c>
      <c r="B493" s="2" t="s">
        <v>2855</v>
      </c>
      <c r="C493" s="2">
        <v>7</v>
      </c>
      <c r="D493" s="2" t="s">
        <v>54</v>
      </c>
      <c r="E493" s="2"/>
      <c r="F493" s="2" t="s">
        <v>54</v>
      </c>
      <c r="G493" s="2"/>
      <c r="H493" s="2" t="s">
        <v>54</v>
      </c>
      <c r="I493" s="2" t="s">
        <v>54</v>
      </c>
      <c r="J493" s="2"/>
      <c r="K493" s="2"/>
      <c r="L493" s="2"/>
      <c r="M493" s="2"/>
      <c r="N493" s="2"/>
    </row>
    <row r="494" spans="1:14" ht="14.25" customHeight="1" x14ac:dyDescent="0.2">
      <c r="A494" s="62" t="s">
        <v>2868</v>
      </c>
      <c r="B494" s="2" t="s">
        <v>5537</v>
      </c>
      <c r="C494" s="2">
        <v>0</v>
      </c>
      <c r="D494" s="2" t="s">
        <v>1006</v>
      </c>
      <c r="E494" s="2"/>
      <c r="F494" s="2" t="s">
        <v>54</v>
      </c>
      <c r="G494" s="2"/>
      <c r="H494" s="2" t="s">
        <v>1008</v>
      </c>
      <c r="I494" s="2" t="s">
        <v>1009</v>
      </c>
      <c r="J494" s="2"/>
      <c r="K494" s="2"/>
      <c r="L494" s="2"/>
      <c r="M494" s="2"/>
      <c r="N494" s="2"/>
    </row>
    <row r="495" spans="1:14" ht="14.25" customHeight="1" x14ac:dyDescent="0.2">
      <c r="A495" s="62" t="s">
        <v>2872</v>
      </c>
      <c r="B495" s="2" t="s">
        <v>242</v>
      </c>
      <c r="C495" s="2">
        <v>-999</v>
      </c>
      <c r="D495" s="2" t="s">
        <v>2592</v>
      </c>
      <c r="E495" s="2"/>
      <c r="F495" s="2" t="s">
        <v>2593</v>
      </c>
      <c r="G495" s="2"/>
      <c r="H495" s="2" t="s">
        <v>2594</v>
      </c>
      <c r="I495" s="2" t="s">
        <v>2595</v>
      </c>
      <c r="J495" s="2"/>
      <c r="K495" s="2"/>
      <c r="L495" s="2"/>
      <c r="M495" s="2"/>
      <c r="N495" s="2"/>
    </row>
    <row r="496" spans="1:14" ht="14.25" customHeight="1" x14ac:dyDescent="0.2">
      <c r="A496" s="62" t="s">
        <v>2878</v>
      </c>
      <c r="B496" s="2" t="s">
        <v>2873</v>
      </c>
      <c r="C496" s="2">
        <v>7</v>
      </c>
      <c r="D496" s="2" t="s">
        <v>2585</v>
      </c>
      <c r="E496" s="2"/>
      <c r="F496" s="2" t="s">
        <v>2586</v>
      </c>
      <c r="G496" s="2"/>
      <c r="H496" s="2" t="s">
        <v>2587</v>
      </c>
      <c r="I496" s="2" t="s">
        <v>2588</v>
      </c>
      <c r="J496" s="2"/>
      <c r="K496" s="2"/>
      <c r="L496" s="2"/>
      <c r="M496" s="2"/>
      <c r="N496" s="2"/>
    </row>
    <row r="497" spans="1:14" ht="14.25" customHeight="1" x14ac:dyDescent="0.2">
      <c r="A497" s="62" t="s">
        <v>2886</v>
      </c>
      <c r="B497" s="2" t="s">
        <v>2879</v>
      </c>
      <c r="C497" s="2">
        <v>2</v>
      </c>
      <c r="D497" s="2" t="s">
        <v>1156</v>
      </c>
      <c r="E497" s="2"/>
      <c r="F497" s="2" t="s">
        <v>1157</v>
      </c>
      <c r="G497" s="2"/>
      <c r="H497" s="2" t="s">
        <v>1159</v>
      </c>
      <c r="I497" s="2" t="s">
        <v>1161</v>
      </c>
      <c r="J497" s="2"/>
      <c r="K497" s="2"/>
      <c r="L497" s="2"/>
      <c r="M497" s="2"/>
      <c r="N497" s="2"/>
    </row>
    <row r="498" spans="1:14" ht="14.25" customHeight="1" x14ac:dyDescent="0.2">
      <c r="A498" s="62" t="s">
        <v>2890</v>
      </c>
      <c r="B498" s="2" t="s">
        <v>2887</v>
      </c>
      <c r="C498" s="2">
        <v>6</v>
      </c>
      <c r="D498" s="2" t="s">
        <v>4359</v>
      </c>
      <c r="E498" s="2"/>
      <c r="F498" s="2" t="s">
        <v>4360</v>
      </c>
      <c r="G498" s="2"/>
      <c r="H498" s="2" t="s">
        <v>4361</v>
      </c>
      <c r="I498" s="2" t="s">
        <v>4362</v>
      </c>
      <c r="J498" s="2"/>
      <c r="K498" s="2"/>
      <c r="L498" s="2"/>
      <c r="M498" s="2"/>
      <c r="N498" s="2"/>
    </row>
    <row r="499" spans="1:14" ht="14.25" customHeight="1" x14ac:dyDescent="0.2">
      <c r="A499" s="62" t="s">
        <v>2891</v>
      </c>
      <c r="B499" s="2"/>
      <c r="C499" s="2"/>
      <c r="D499" s="2"/>
      <c r="E499" s="2"/>
      <c r="F499" s="2"/>
      <c r="G499" s="2"/>
      <c r="H499" s="2"/>
      <c r="I499" s="2"/>
      <c r="J499" s="2"/>
      <c r="K499" s="2"/>
      <c r="L499" s="2"/>
      <c r="M499" s="2"/>
      <c r="N499" s="2"/>
    </row>
    <row r="500" spans="1:14" ht="14.25" customHeight="1" x14ac:dyDescent="0.2">
      <c r="A500" s="62" t="s">
        <v>2898</v>
      </c>
      <c r="B500" s="2" t="s">
        <v>2892</v>
      </c>
      <c r="C500" s="2" t="s">
        <v>159</v>
      </c>
      <c r="D500" s="2" t="s">
        <v>283</v>
      </c>
      <c r="E500" s="2"/>
      <c r="F500" s="2" t="s">
        <v>284</v>
      </c>
      <c r="G500" s="2"/>
      <c r="H500" s="2" t="s">
        <v>285</v>
      </c>
      <c r="I500" s="2" t="s">
        <v>286</v>
      </c>
      <c r="J500" s="2"/>
      <c r="K500" s="2"/>
      <c r="L500" s="2"/>
      <c r="M500" s="2"/>
      <c r="N500" s="2"/>
    </row>
    <row r="501" spans="1:14" ht="14.25" customHeight="1" x14ac:dyDescent="0.2">
      <c r="A501" s="62" t="s">
        <v>2902</v>
      </c>
      <c r="B501" s="2" t="s">
        <v>2899</v>
      </c>
      <c r="C501" s="2" t="s">
        <v>159</v>
      </c>
      <c r="D501" s="2" t="s">
        <v>3332</v>
      </c>
      <c r="E501" s="2"/>
      <c r="F501" s="2" t="s">
        <v>513</v>
      </c>
      <c r="G501" s="2"/>
      <c r="H501" s="2" t="s">
        <v>3334</v>
      </c>
      <c r="I501" s="2" t="s">
        <v>3335</v>
      </c>
      <c r="J501" s="2"/>
      <c r="K501" s="2"/>
      <c r="L501" s="2"/>
      <c r="M501" s="2"/>
      <c r="N501" s="2"/>
    </row>
    <row r="502" spans="1:14" ht="14.25" customHeight="1" x14ac:dyDescent="0.2">
      <c r="A502" s="62" t="s">
        <v>2903</v>
      </c>
      <c r="B502" s="2"/>
      <c r="C502" s="2"/>
      <c r="D502" s="2"/>
      <c r="E502" s="2"/>
      <c r="F502" s="2"/>
      <c r="G502" s="2"/>
      <c r="H502" s="2"/>
      <c r="I502" s="2"/>
      <c r="J502" s="2"/>
      <c r="K502" s="2"/>
      <c r="L502" s="2"/>
      <c r="M502" s="2"/>
      <c r="N502" s="2"/>
    </row>
    <row r="503" spans="1:14" ht="14.25" customHeight="1" x14ac:dyDescent="0.2">
      <c r="A503" s="62" t="s">
        <v>2911</v>
      </c>
      <c r="B503" s="2" t="s">
        <v>2904</v>
      </c>
      <c r="C503" s="2" t="s">
        <v>588</v>
      </c>
      <c r="D503" s="2" t="s">
        <v>513</v>
      </c>
      <c r="E503" s="2"/>
      <c r="F503" s="2" t="s">
        <v>3393</v>
      </c>
      <c r="G503" s="2"/>
      <c r="H503" s="2" t="s">
        <v>3394</v>
      </c>
      <c r="I503" s="2" t="s">
        <v>3395</v>
      </c>
      <c r="J503" s="2"/>
      <c r="K503" s="2"/>
      <c r="L503" s="2"/>
      <c r="M503" s="2"/>
      <c r="N503" s="2"/>
    </row>
    <row r="504" spans="1:14" ht="14.25" customHeight="1" x14ac:dyDescent="0.2">
      <c r="A504" s="62" t="s">
        <v>2917</v>
      </c>
      <c r="B504" s="2" t="s">
        <v>2912</v>
      </c>
      <c r="C504" s="2" t="s">
        <v>2913</v>
      </c>
      <c r="D504" s="2" t="s">
        <v>5400</v>
      </c>
      <c r="E504" s="2"/>
      <c r="F504" s="2" t="s">
        <v>5401</v>
      </c>
      <c r="G504" s="2"/>
      <c r="H504" s="2" t="s">
        <v>5402</v>
      </c>
      <c r="I504" s="2" t="s">
        <v>5403</v>
      </c>
      <c r="J504" s="2"/>
      <c r="K504" s="2"/>
      <c r="L504" s="2"/>
      <c r="M504" s="2"/>
      <c r="N504" s="2"/>
    </row>
    <row r="505" spans="1:14" ht="14.25" customHeight="1" x14ac:dyDescent="0.2">
      <c r="A505" s="62" t="s">
        <v>2918</v>
      </c>
      <c r="B505" s="2"/>
      <c r="C505" s="2"/>
      <c r="D505" s="2"/>
      <c r="E505" s="2"/>
      <c r="F505" s="2"/>
      <c r="G505" s="2"/>
      <c r="H505" s="2"/>
      <c r="I505" s="2"/>
      <c r="J505" s="2"/>
      <c r="K505" s="2"/>
      <c r="L505" s="2"/>
      <c r="M505" s="2"/>
      <c r="N505" s="2"/>
    </row>
    <row r="506" spans="1:14" ht="14.25" customHeight="1" x14ac:dyDescent="0.2">
      <c r="A506" s="62" t="s">
        <v>2924</v>
      </c>
      <c r="B506" s="2" t="s">
        <v>2919</v>
      </c>
      <c r="C506" s="2" t="s">
        <v>125</v>
      </c>
      <c r="D506" s="2" t="s">
        <v>5327</v>
      </c>
      <c r="E506" s="2"/>
      <c r="F506" s="2" t="s">
        <v>5328</v>
      </c>
      <c r="G506" s="2"/>
      <c r="H506" s="2" t="s">
        <v>5329</v>
      </c>
      <c r="I506" s="2" t="s">
        <v>5330</v>
      </c>
      <c r="J506" s="2"/>
      <c r="K506" s="2"/>
      <c r="L506" s="2"/>
      <c r="M506" s="2"/>
      <c r="N506" s="2"/>
    </row>
    <row r="507" spans="1:14" ht="14.25" customHeight="1" x14ac:dyDescent="0.2">
      <c r="A507" s="62" t="s">
        <v>2928</v>
      </c>
      <c r="B507" s="2" t="s">
        <v>2925</v>
      </c>
      <c r="C507" s="2">
        <v>0</v>
      </c>
      <c r="D507" s="2" t="s">
        <v>1386</v>
      </c>
      <c r="E507" s="2"/>
      <c r="F507" s="2" t="s">
        <v>803</v>
      </c>
      <c r="G507" s="2"/>
      <c r="H507" s="2" t="s">
        <v>1387</v>
      </c>
      <c r="I507" s="2" t="s">
        <v>1388</v>
      </c>
      <c r="J507" s="2"/>
      <c r="K507" s="2"/>
      <c r="L507" s="2"/>
      <c r="M507" s="2"/>
      <c r="N507" s="2"/>
    </row>
    <row r="508" spans="1:14" ht="14.25" customHeight="1" x14ac:dyDescent="0.2">
      <c r="A508" s="62" t="s">
        <v>2932</v>
      </c>
      <c r="B508" s="2" t="s">
        <v>2929</v>
      </c>
      <c r="C508" s="2">
        <v>7</v>
      </c>
      <c r="D508" s="2" t="s">
        <v>1987</v>
      </c>
      <c r="E508" s="2"/>
      <c r="F508" s="2" t="s">
        <v>242</v>
      </c>
      <c r="G508" s="2"/>
      <c r="H508" s="2" t="s">
        <v>1988</v>
      </c>
      <c r="I508" s="2" t="s">
        <v>1989</v>
      </c>
      <c r="J508" s="2"/>
      <c r="K508" s="2"/>
      <c r="L508" s="2"/>
      <c r="M508" s="2"/>
      <c r="N508" s="2"/>
    </row>
    <row r="509" spans="1:14" ht="14.25" customHeight="1" x14ac:dyDescent="0.2">
      <c r="A509" s="62" t="s">
        <v>2942</v>
      </c>
      <c r="B509" s="2" t="s">
        <v>2933</v>
      </c>
      <c r="C509" s="2" t="s">
        <v>159</v>
      </c>
      <c r="D509" s="2" t="s">
        <v>1898</v>
      </c>
      <c r="E509" s="2"/>
      <c r="F509" s="2" t="s">
        <v>54</v>
      </c>
      <c r="G509" s="2"/>
      <c r="H509" s="2" t="s">
        <v>1899</v>
      </c>
      <c r="I509" s="2" t="s">
        <v>1900</v>
      </c>
      <c r="J509" s="2"/>
      <c r="K509" s="2"/>
      <c r="L509" s="2"/>
      <c r="M509" s="2"/>
      <c r="N509" s="2"/>
    </row>
    <row r="510" spans="1:14" ht="14.25" customHeight="1" x14ac:dyDescent="0.2">
      <c r="A510" s="62" t="s">
        <v>2949</v>
      </c>
      <c r="B510" s="2" t="s">
        <v>2943</v>
      </c>
      <c r="C510" s="2" t="s">
        <v>509</v>
      </c>
      <c r="D510" s="2" t="s">
        <v>54</v>
      </c>
      <c r="E510" s="2"/>
      <c r="F510" s="2" t="s">
        <v>54</v>
      </c>
      <c r="G510" s="2"/>
      <c r="H510" s="2" t="s">
        <v>54</v>
      </c>
      <c r="I510" s="2" t="s">
        <v>54</v>
      </c>
      <c r="J510" s="2"/>
      <c r="K510" s="2"/>
      <c r="L510" s="2"/>
      <c r="M510" s="2"/>
      <c r="N510" s="2"/>
    </row>
    <row r="511" spans="1:14" ht="14.25" customHeight="1" x14ac:dyDescent="0.2">
      <c r="A511" s="62" t="s">
        <v>2955</v>
      </c>
      <c r="B511" s="2" t="s">
        <v>2950</v>
      </c>
      <c r="C511" s="2" t="s">
        <v>5694</v>
      </c>
      <c r="D511" s="2" t="s">
        <v>3460</v>
      </c>
      <c r="E511" s="2"/>
      <c r="F511" s="2" t="s">
        <v>3461</v>
      </c>
      <c r="G511" s="2"/>
      <c r="H511" s="2" t="s">
        <v>3462</v>
      </c>
      <c r="I511" s="2" t="s">
        <v>3463</v>
      </c>
      <c r="J511" s="2"/>
      <c r="K511" s="2"/>
      <c r="L511" s="2"/>
      <c r="M511" s="2"/>
      <c r="N511" s="2"/>
    </row>
    <row r="512" spans="1:14" ht="14.25" customHeight="1" x14ac:dyDescent="0.2">
      <c r="A512" s="62" t="s">
        <v>2962</v>
      </c>
      <c r="B512" s="2" t="s">
        <v>2956</v>
      </c>
      <c r="C512" s="2" t="s">
        <v>519</v>
      </c>
      <c r="D512" s="2" t="s">
        <v>4062</v>
      </c>
      <c r="E512" s="2"/>
      <c r="F512" s="2" t="s">
        <v>4064</v>
      </c>
      <c r="G512" s="2"/>
      <c r="H512" s="2" t="s">
        <v>4065</v>
      </c>
      <c r="I512" s="2" t="s">
        <v>4066</v>
      </c>
      <c r="J512" s="2"/>
      <c r="K512" s="2"/>
      <c r="L512" s="2"/>
      <c r="M512" s="2"/>
      <c r="N512" s="2"/>
    </row>
    <row r="513" spans="1:18" ht="14.25" customHeight="1" x14ac:dyDescent="0.2">
      <c r="A513" s="62" t="s">
        <v>2967</v>
      </c>
      <c r="B513" s="2" t="s">
        <v>54</v>
      </c>
      <c r="C513" s="95">
        <v>-99</v>
      </c>
      <c r="D513" s="2" t="s">
        <v>4465</v>
      </c>
      <c r="E513" s="2"/>
      <c r="F513" s="2" t="s">
        <v>4466</v>
      </c>
      <c r="G513" s="2"/>
      <c r="H513" s="2" t="s">
        <v>4467</v>
      </c>
      <c r="I513" s="2" t="s">
        <v>4468</v>
      </c>
      <c r="J513" s="2"/>
      <c r="K513" s="2"/>
      <c r="L513" s="2"/>
      <c r="M513" s="2"/>
      <c r="N513" s="2"/>
    </row>
    <row r="514" spans="1:18" ht="14.25" customHeight="1" x14ac:dyDescent="0.2">
      <c r="A514" s="62" t="s">
        <v>2972</v>
      </c>
      <c r="B514" s="2" t="s">
        <v>2968</v>
      </c>
      <c r="C514" s="2">
        <v>7</v>
      </c>
      <c r="D514" s="2" t="s">
        <v>1623</v>
      </c>
      <c r="E514" s="2"/>
      <c r="F514" s="2" t="s">
        <v>1624</v>
      </c>
      <c r="G514" s="2"/>
      <c r="H514" s="2" t="s">
        <v>1626</v>
      </c>
      <c r="I514" s="2" t="s">
        <v>1627</v>
      </c>
      <c r="J514" s="2"/>
      <c r="K514" s="2"/>
      <c r="L514" s="2"/>
      <c r="M514" s="2"/>
      <c r="N514" s="2"/>
    </row>
    <row r="515" spans="1:18" ht="14.25" customHeight="1" x14ac:dyDescent="0.2">
      <c r="A515" s="62" t="s">
        <v>2980</v>
      </c>
      <c r="B515" s="2" t="s">
        <v>2973</v>
      </c>
      <c r="C515" s="2" t="s">
        <v>2974</v>
      </c>
      <c r="D515" s="2" t="s">
        <v>1334</v>
      </c>
      <c r="E515" s="2"/>
      <c r="F515" s="2" t="s">
        <v>1335</v>
      </c>
      <c r="G515" s="2"/>
      <c r="H515" s="2" t="s">
        <v>54</v>
      </c>
      <c r="I515" s="2" t="s">
        <v>1336</v>
      </c>
      <c r="J515" s="2"/>
      <c r="K515" s="2"/>
      <c r="L515" s="2"/>
      <c r="M515" s="2"/>
      <c r="N515" s="2"/>
    </row>
    <row r="516" spans="1:18" ht="14.25" customHeight="1" x14ac:dyDescent="0.2">
      <c r="A516" s="62" t="s">
        <v>2989</v>
      </c>
      <c r="B516" s="2" t="s">
        <v>2981</v>
      </c>
      <c r="C516" s="2" t="s">
        <v>2982</v>
      </c>
      <c r="D516" s="2" t="s">
        <v>2233</v>
      </c>
      <c r="E516" s="2"/>
      <c r="F516" s="2" t="s">
        <v>185</v>
      </c>
      <c r="G516" s="2"/>
      <c r="H516" s="2" t="s">
        <v>2234</v>
      </c>
      <c r="I516" s="2" t="s">
        <v>2236</v>
      </c>
      <c r="J516" s="2"/>
      <c r="K516" s="2"/>
      <c r="L516" s="2"/>
      <c r="M516" s="2"/>
      <c r="N516" s="2"/>
    </row>
    <row r="517" spans="1:18" ht="14.25" customHeight="1" x14ac:dyDescent="0.2">
      <c r="A517" s="62" t="s">
        <v>2990</v>
      </c>
      <c r="B517" s="2" t="s">
        <v>54</v>
      </c>
      <c r="C517" s="2"/>
      <c r="D517" s="2" t="s">
        <v>4196</v>
      </c>
      <c r="E517" s="2"/>
      <c r="F517" s="2" t="s">
        <v>4197</v>
      </c>
      <c r="G517" s="2"/>
      <c r="H517" s="2" t="s">
        <v>4199</v>
      </c>
      <c r="I517" s="2" t="s">
        <v>4201</v>
      </c>
      <c r="J517" s="2"/>
      <c r="K517" s="2"/>
      <c r="L517" s="2"/>
      <c r="M517" s="2"/>
      <c r="N517" s="2"/>
    </row>
    <row r="518" spans="1:18" ht="14.25" customHeight="1" x14ac:dyDescent="0.2">
      <c r="A518" s="62" t="s">
        <v>2996</v>
      </c>
      <c r="B518" s="2" t="s">
        <v>2991</v>
      </c>
      <c r="C518" s="2" t="s">
        <v>849</v>
      </c>
      <c r="D518" s="2" t="s">
        <v>517</v>
      </c>
      <c r="E518" s="2"/>
      <c r="F518" s="2" t="s">
        <v>518</v>
      </c>
      <c r="G518" s="2"/>
      <c r="H518" s="2" t="s">
        <v>520</v>
      </c>
      <c r="I518" s="2" t="s">
        <v>521</v>
      </c>
      <c r="J518" s="2"/>
      <c r="K518" s="2"/>
      <c r="L518" s="2"/>
      <c r="M518" s="2"/>
      <c r="N518" s="2"/>
    </row>
    <row r="519" spans="1:18" ht="14.25" customHeight="1" x14ac:dyDescent="0.2">
      <c r="A519" s="62" t="s">
        <v>3003</v>
      </c>
      <c r="B519" s="2" t="s">
        <v>5548</v>
      </c>
      <c r="C519" s="2">
        <v>2</v>
      </c>
      <c r="D519" s="2" t="s">
        <v>2419</v>
      </c>
      <c r="E519" s="2"/>
      <c r="F519" s="2" t="s">
        <v>2420</v>
      </c>
      <c r="G519" s="2"/>
      <c r="H519" s="2" t="s">
        <v>2421</v>
      </c>
      <c r="I519" s="2" t="s">
        <v>2422</v>
      </c>
      <c r="J519" s="2"/>
      <c r="K519" s="2"/>
      <c r="L519" s="2"/>
      <c r="M519" s="2"/>
      <c r="N519" s="2"/>
    </row>
    <row r="520" spans="1:18" ht="14.25" customHeight="1" x14ac:dyDescent="0.2">
      <c r="A520" s="62" t="s">
        <v>3010</v>
      </c>
      <c r="B520" s="2" t="s">
        <v>3004</v>
      </c>
      <c r="C520" s="2">
        <v>2</v>
      </c>
      <c r="D520" s="2" t="s">
        <v>2360</v>
      </c>
      <c r="E520" s="2"/>
      <c r="F520" s="2" t="s">
        <v>54</v>
      </c>
      <c r="G520" s="2"/>
      <c r="H520" s="2" t="s">
        <v>54</v>
      </c>
      <c r="I520" s="2" t="s">
        <v>54</v>
      </c>
      <c r="J520" s="2"/>
      <c r="K520" s="2"/>
      <c r="L520" s="2"/>
      <c r="M520" s="2"/>
      <c r="N520" s="2"/>
    </row>
    <row r="521" spans="1:18" ht="14.25" customHeight="1" x14ac:dyDescent="0.2">
      <c r="A521" s="62" t="s">
        <v>3017</v>
      </c>
      <c r="B521" s="2" t="s">
        <v>3011</v>
      </c>
      <c r="C521" s="2">
        <v>3</v>
      </c>
      <c r="D521" s="2" t="s">
        <v>2239</v>
      </c>
      <c r="E521" s="2"/>
      <c r="F521" s="2" t="s">
        <v>2241</v>
      </c>
      <c r="G521" s="2"/>
      <c r="H521" s="2" t="s">
        <v>2242</v>
      </c>
      <c r="I521" s="2" t="s">
        <v>2244</v>
      </c>
      <c r="J521" s="2"/>
      <c r="K521" s="2"/>
      <c r="L521" s="2"/>
      <c r="M521" s="2"/>
      <c r="N521" s="2"/>
    </row>
    <row r="522" spans="1:18" ht="14.25" customHeight="1" x14ac:dyDescent="0.2">
      <c r="A522" s="62" t="s">
        <v>3021</v>
      </c>
      <c r="B522" s="2" t="s">
        <v>3018</v>
      </c>
      <c r="C522" s="2" t="s">
        <v>299</v>
      </c>
      <c r="D522" s="2" t="s">
        <v>5314</v>
      </c>
      <c r="E522" s="2"/>
      <c r="F522" s="2" t="s">
        <v>5315</v>
      </c>
      <c r="G522" s="2"/>
      <c r="H522" s="2" t="s">
        <v>5316</v>
      </c>
      <c r="I522" s="2" t="s">
        <v>5317</v>
      </c>
      <c r="J522" s="2"/>
      <c r="K522" s="2"/>
      <c r="L522" s="2"/>
      <c r="M522" s="2"/>
      <c r="N522" s="2"/>
    </row>
    <row r="523" spans="1:18" ht="14.25" customHeight="1" x14ac:dyDescent="0.2">
      <c r="A523" s="62" t="s">
        <v>3027</v>
      </c>
      <c r="B523" s="2" t="s">
        <v>5552</v>
      </c>
      <c r="C523" s="2" t="s">
        <v>5695</v>
      </c>
      <c r="D523" s="2" t="s">
        <v>1393</v>
      </c>
      <c r="E523" s="2"/>
      <c r="F523" s="2" t="s">
        <v>1395</v>
      </c>
      <c r="G523" s="2"/>
      <c r="H523" s="2" t="s">
        <v>1396</v>
      </c>
      <c r="I523" s="2" t="s">
        <v>1397</v>
      </c>
      <c r="J523" s="2"/>
      <c r="K523" s="2"/>
      <c r="L523" s="2"/>
      <c r="M523" s="2"/>
      <c r="N523" s="2"/>
    </row>
    <row r="524" spans="1:18" ht="14.25" customHeight="1" x14ac:dyDescent="0.2">
      <c r="A524" s="62" t="s">
        <v>3033</v>
      </c>
      <c r="B524" s="2" t="s">
        <v>3028</v>
      </c>
      <c r="C524" s="2" t="s">
        <v>1304</v>
      </c>
      <c r="D524" s="2" t="s">
        <v>2676</v>
      </c>
      <c r="E524" s="2"/>
      <c r="F524" s="2" t="s">
        <v>2678</v>
      </c>
      <c r="G524" s="2"/>
      <c r="H524" s="2" t="s">
        <v>2679</v>
      </c>
      <c r="I524" s="2" t="s">
        <v>2680</v>
      </c>
      <c r="J524" s="2"/>
      <c r="K524" s="2"/>
      <c r="L524" s="2"/>
      <c r="M524" s="2"/>
      <c r="N524" s="2"/>
    </row>
    <row r="525" spans="1:18" ht="14.25" customHeight="1" x14ac:dyDescent="0.2">
      <c r="A525" s="62" t="s">
        <v>3037</v>
      </c>
      <c r="B525" s="2" t="s">
        <v>3034</v>
      </c>
      <c r="C525" s="2" t="s">
        <v>262</v>
      </c>
      <c r="D525" s="2" t="s">
        <v>614</v>
      </c>
      <c r="E525" s="2"/>
      <c r="F525" s="2" t="s">
        <v>616</v>
      </c>
      <c r="G525" s="2"/>
      <c r="H525" s="2" t="s">
        <v>618</v>
      </c>
      <c r="I525" s="2" t="s">
        <v>619</v>
      </c>
      <c r="J525" s="2"/>
      <c r="K525" s="2"/>
      <c r="L525" s="2"/>
      <c r="M525" s="2"/>
      <c r="N525" s="2"/>
    </row>
    <row r="526" spans="1:18" ht="14.25" customHeight="1" x14ac:dyDescent="0.2">
      <c r="A526" s="62" t="s">
        <v>3043</v>
      </c>
      <c r="B526" s="2" t="s">
        <v>3038</v>
      </c>
      <c r="C526" s="2" t="s">
        <v>5696</v>
      </c>
      <c r="D526" s="2" t="s">
        <v>3106</v>
      </c>
      <c r="E526" s="2"/>
      <c r="F526" s="2" t="s">
        <v>3108</v>
      </c>
      <c r="G526" s="2"/>
      <c r="H526" s="2" t="s">
        <v>3109</v>
      </c>
      <c r="I526" s="2" t="s">
        <v>3110</v>
      </c>
      <c r="J526" s="2"/>
      <c r="K526" s="2"/>
      <c r="L526" s="2"/>
      <c r="M526" s="2"/>
      <c r="N526" s="2"/>
    </row>
    <row r="527" spans="1:18" ht="14.25" customHeight="1" x14ac:dyDescent="0.2">
      <c r="A527" s="62" t="s">
        <v>3055</v>
      </c>
      <c r="B527" s="2" t="s">
        <v>3044</v>
      </c>
      <c r="C527" s="2" t="s">
        <v>5697</v>
      </c>
      <c r="D527" s="2" t="s">
        <v>2534</v>
      </c>
      <c r="E527" s="2"/>
      <c r="F527" s="2" t="s">
        <v>54</v>
      </c>
      <c r="G527" s="2"/>
      <c r="H527" s="2" t="s">
        <v>2535</v>
      </c>
      <c r="I527" s="2" t="s">
        <v>2536</v>
      </c>
      <c r="J527" s="2"/>
      <c r="K527" s="2"/>
      <c r="L527" s="2"/>
      <c r="M527" s="2"/>
      <c r="N527" s="2"/>
    </row>
    <row r="528" spans="1:18" ht="14.25" customHeight="1" x14ac:dyDescent="0.2">
      <c r="A528" s="62" t="s">
        <v>3060</v>
      </c>
      <c r="B528" s="2" t="s">
        <v>5555</v>
      </c>
      <c r="C528" s="2">
        <v>8</v>
      </c>
      <c r="D528" s="2" t="s">
        <v>2766</v>
      </c>
      <c r="E528" s="2"/>
      <c r="F528" s="2" t="s">
        <v>54</v>
      </c>
      <c r="G528" s="2"/>
      <c r="H528" s="2" t="s">
        <v>2768</v>
      </c>
      <c r="I528" s="2" t="s">
        <v>2769</v>
      </c>
      <c r="J528" s="2"/>
      <c r="K528" s="2"/>
      <c r="L528" s="2"/>
      <c r="M528" s="2"/>
      <c r="N528" s="2"/>
      <c r="Q528" s="18" t="s">
        <v>2770</v>
      </c>
      <c r="R528" s="18" t="s">
        <v>2771</v>
      </c>
    </row>
    <row r="529" spans="1:14" ht="14.25" customHeight="1" x14ac:dyDescent="0.2">
      <c r="A529" s="62" t="s">
        <v>3069</v>
      </c>
      <c r="B529" s="2" t="s">
        <v>3061</v>
      </c>
      <c r="C529" s="2" t="s">
        <v>4863</v>
      </c>
      <c r="D529" s="2" t="s">
        <v>3258</v>
      </c>
      <c r="E529" s="2"/>
      <c r="F529" s="2" t="s">
        <v>3259</v>
      </c>
      <c r="G529" s="2"/>
      <c r="H529" s="2" t="s">
        <v>3260</v>
      </c>
      <c r="I529" s="2" t="s">
        <v>3261</v>
      </c>
      <c r="J529" s="2"/>
      <c r="K529" s="2"/>
      <c r="L529" s="2"/>
      <c r="M529" s="2"/>
      <c r="N529" s="2"/>
    </row>
    <row r="530" spans="1:14" ht="14.25" customHeight="1" x14ac:dyDescent="0.2">
      <c r="A530" s="62" t="s">
        <v>3074</v>
      </c>
      <c r="B530" s="2" t="s">
        <v>54</v>
      </c>
      <c r="C530" s="2">
        <v>-99</v>
      </c>
      <c r="D530" s="2" t="s">
        <v>1522</v>
      </c>
      <c r="E530" s="2"/>
      <c r="F530" s="2" t="s">
        <v>123</v>
      </c>
      <c r="G530" s="2"/>
      <c r="H530" s="2" t="s">
        <v>54</v>
      </c>
      <c r="I530" s="2" t="s">
        <v>54</v>
      </c>
      <c r="J530" s="2"/>
      <c r="K530" s="2"/>
      <c r="L530" s="2"/>
      <c r="M530" s="2"/>
      <c r="N530" s="2"/>
    </row>
    <row r="531" spans="1:14" ht="14.25" customHeight="1" x14ac:dyDescent="0.2">
      <c r="A531" s="62" t="s">
        <v>3084</v>
      </c>
      <c r="B531" s="2" t="s">
        <v>3075</v>
      </c>
      <c r="C531" s="2" t="s">
        <v>5698</v>
      </c>
      <c r="D531" s="2" t="s">
        <v>3909</v>
      </c>
      <c r="E531" s="2"/>
      <c r="F531" s="2" t="s">
        <v>3910</v>
      </c>
      <c r="G531" s="2"/>
      <c r="H531" s="2" t="s">
        <v>3911</v>
      </c>
      <c r="I531" s="2" t="s">
        <v>3912</v>
      </c>
      <c r="J531" s="2"/>
      <c r="K531" s="2"/>
      <c r="L531" s="2"/>
      <c r="M531" s="2"/>
      <c r="N531" s="2"/>
    </row>
    <row r="532" spans="1:14" ht="14.25" customHeight="1" x14ac:dyDescent="0.2">
      <c r="A532" s="62" t="s">
        <v>3085</v>
      </c>
      <c r="B532" s="2" t="s">
        <v>54</v>
      </c>
      <c r="C532" s="2"/>
      <c r="D532" s="2" t="s">
        <v>3142</v>
      </c>
      <c r="E532" s="2"/>
      <c r="F532" s="2" t="s">
        <v>3143</v>
      </c>
      <c r="G532" s="2"/>
      <c r="H532" s="2" t="s">
        <v>54</v>
      </c>
      <c r="I532" s="2" t="s">
        <v>3144</v>
      </c>
      <c r="J532" s="2"/>
      <c r="K532" s="2"/>
      <c r="L532" s="2"/>
      <c r="M532" s="2"/>
      <c r="N532" s="2"/>
    </row>
    <row r="533" spans="1:14" ht="14.25" customHeight="1" x14ac:dyDescent="0.2">
      <c r="A533" s="62" t="s">
        <v>3091</v>
      </c>
      <c r="B533" s="2" t="s">
        <v>3086</v>
      </c>
      <c r="C533" s="2" t="s">
        <v>849</v>
      </c>
      <c r="D533" s="2" t="s">
        <v>2448</v>
      </c>
      <c r="E533" s="2"/>
      <c r="F533" s="2" t="s">
        <v>2450</v>
      </c>
      <c r="G533" s="2"/>
      <c r="H533" s="2" t="s">
        <v>54</v>
      </c>
      <c r="I533" s="2" t="s">
        <v>54</v>
      </c>
      <c r="J533" s="2"/>
      <c r="K533" s="2"/>
      <c r="L533" s="2"/>
      <c r="M533" s="2"/>
      <c r="N533" s="2"/>
    </row>
    <row r="534" spans="1:14" ht="14.25" customHeight="1" x14ac:dyDescent="0.2">
      <c r="A534" s="62" t="s">
        <v>3098</v>
      </c>
      <c r="B534" s="2" t="s">
        <v>5558</v>
      </c>
      <c r="C534" s="2">
        <v>6</v>
      </c>
      <c r="D534" s="2" t="s">
        <v>54</v>
      </c>
      <c r="E534" s="2"/>
      <c r="F534" s="2" t="s">
        <v>54</v>
      </c>
      <c r="G534" s="2"/>
      <c r="H534" s="2" t="s">
        <v>54</v>
      </c>
      <c r="I534" s="2" t="s">
        <v>54</v>
      </c>
      <c r="J534" s="2"/>
      <c r="K534" s="2"/>
      <c r="L534" s="2"/>
      <c r="M534" s="2"/>
      <c r="N534" s="2"/>
    </row>
    <row r="535" spans="1:14" ht="14.25" customHeight="1" x14ac:dyDescent="0.2">
      <c r="A535" s="62" t="s">
        <v>3103</v>
      </c>
      <c r="B535" s="2" t="s">
        <v>3099</v>
      </c>
      <c r="C535" s="2" t="s">
        <v>465</v>
      </c>
      <c r="D535" s="2" t="s">
        <v>3558</v>
      </c>
      <c r="E535" s="2"/>
      <c r="F535" s="2" t="s">
        <v>54</v>
      </c>
      <c r="G535" s="2"/>
      <c r="H535" s="2" t="s">
        <v>3560</v>
      </c>
      <c r="I535" s="2" t="s">
        <v>3561</v>
      </c>
      <c r="J535" s="2"/>
      <c r="K535" s="2"/>
      <c r="L535" s="2"/>
      <c r="M535" s="2"/>
      <c r="N535" s="2"/>
    </row>
    <row r="536" spans="1:14" ht="14.25" customHeight="1" x14ac:dyDescent="0.2">
      <c r="A536" s="62" t="s">
        <v>3111</v>
      </c>
      <c r="B536" s="2" t="s">
        <v>3104</v>
      </c>
      <c r="C536" s="2" t="s">
        <v>3105</v>
      </c>
      <c r="D536" s="2" t="s">
        <v>2170</v>
      </c>
      <c r="E536" s="2"/>
      <c r="F536" s="2" t="s">
        <v>2171</v>
      </c>
      <c r="G536" s="2"/>
      <c r="H536" s="2" t="s">
        <v>2172</v>
      </c>
      <c r="I536" s="2" t="s">
        <v>2173</v>
      </c>
      <c r="J536" s="2"/>
      <c r="K536" s="2"/>
      <c r="L536" s="2"/>
      <c r="M536" s="2"/>
      <c r="N536" s="2"/>
    </row>
    <row r="537" spans="1:14" ht="14.25" customHeight="1" x14ac:dyDescent="0.2">
      <c r="A537" s="62" t="s">
        <v>3118</v>
      </c>
      <c r="B537" s="2" t="s">
        <v>3112</v>
      </c>
      <c r="C537" s="2" t="s">
        <v>588</v>
      </c>
      <c r="D537" s="2" t="s">
        <v>54</v>
      </c>
      <c r="E537" s="2"/>
      <c r="F537" s="2" t="s">
        <v>54</v>
      </c>
      <c r="G537" s="2"/>
      <c r="H537" s="2" t="s">
        <v>54</v>
      </c>
      <c r="I537" s="2" t="s">
        <v>54</v>
      </c>
      <c r="J537" s="2"/>
      <c r="K537" s="2"/>
      <c r="L537" s="2"/>
      <c r="M537" s="2"/>
      <c r="N537" s="2"/>
    </row>
    <row r="538" spans="1:14" ht="14.25" customHeight="1" x14ac:dyDescent="0.2">
      <c r="A538" s="62" t="s">
        <v>3121</v>
      </c>
      <c r="B538" s="2" t="s">
        <v>54</v>
      </c>
      <c r="C538" s="2"/>
      <c r="D538" s="2" t="s">
        <v>4757</v>
      </c>
      <c r="E538" s="2"/>
      <c r="F538" s="2" t="s">
        <v>4758</v>
      </c>
      <c r="G538" s="2"/>
      <c r="H538" s="2" t="s">
        <v>4759</v>
      </c>
      <c r="I538" s="2" t="s">
        <v>4760</v>
      </c>
      <c r="J538" s="2"/>
      <c r="K538" s="2"/>
      <c r="L538" s="2"/>
      <c r="M538" s="2"/>
      <c r="N538" s="2"/>
    </row>
    <row r="539" spans="1:14" ht="14.25" customHeight="1" x14ac:dyDescent="0.2">
      <c r="A539" s="62" t="s">
        <v>3127</v>
      </c>
      <c r="B539" s="2" t="s">
        <v>3122</v>
      </c>
      <c r="C539" s="2" t="s">
        <v>249</v>
      </c>
      <c r="D539" s="2" t="s">
        <v>5194</v>
      </c>
      <c r="E539" s="2"/>
      <c r="F539" s="2" t="s">
        <v>185</v>
      </c>
      <c r="G539" s="2"/>
      <c r="H539" s="2" t="s">
        <v>5195</v>
      </c>
      <c r="I539" s="2" t="s">
        <v>5196</v>
      </c>
      <c r="J539" s="2"/>
      <c r="K539" s="2"/>
      <c r="L539" s="2"/>
      <c r="M539" s="2"/>
      <c r="N539" s="2"/>
    </row>
    <row r="540" spans="1:14" ht="14.25" customHeight="1" x14ac:dyDescent="0.2">
      <c r="A540" s="62" t="s">
        <v>3134</v>
      </c>
      <c r="B540" s="2" t="s">
        <v>3128</v>
      </c>
      <c r="C540" s="2" t="s">
        <v>3129</v>
      </c>
      <c r="D540" s="2" t="s">
        <v>3721</v>
      </c>
      <c r="E540" s="2"/>
      <c r="F540" s="2" t="s">
        <v>3722</v>
      </c>
      <c r="G540" s="2"/>
      <c r="H540" s="2" t="s">
        <v>3723</v>
      </c>
      <c r="I540" s="2" t="s">
        <v>3724</v>
      </c>
      <c r="J540" s="2"/>
      <c r="K540" s="2"/>
      <c r="L540" s="2"/>
      <c r="M540" s="2"/>
      <c r="N540" s="2"/>
    </row>
    <row r="541" spans="1:14" ht="14.25" customHeight="1" x14ac:dyDescent="0.2">
      <c r="A541" s="62" t="s">
        <v>3140</v>
      </c>
      <c r="B541" s="2" t="s">
        <v>3135</v>
      </c>
      <c r="C541" s="2" t="s">
        <v>101</v>
      </c>
      <c r="D541" s="2" t="s">
        <v>4354</v>
      </c>
      <c r="E541" s="2"/>
      <c r="F541" s="2" t="s">
        <v>1122</v>
      </c>
      <c r="G541" s="2"/>
      <c r="H541" s="2" t="s">
        <v>4355</v>
      </c>
      <c r="I541" s="2" t="s">
        <v>4356</v>
      </c>
      <c r="J541" s="2"/>
      <c r="K541" s="2"/>
      <c r="L541" s="2"/>
      <c r="M541" s="2"/>
      <c r="N541" s="2"/>
    </row>
    <row r="542" spans="1:14" ht="14.25" customHeight="1" x14ac:dyDescent="0.2">
      <c r="A542" s="62" t="s">
        <v>3145</v>
      </c>
      <c r="B542" s="2" t="s">
        <v>3141</v>
      </c>
      <c r="C542" s="2">
        <v>6</v>
      </c>
      <c r="D542" s="2" t="s">
        <v>1775</v>
      </c>
      <c r="E542" s="2"/>
      <c r="F542" s="2" t="s">
        <v>1777</v>
      </c>
      <c r="G542" s="2"/>
      <c r="H542" s="2" t="s">
        <v>1779</v>
      </c>
      <c r="I542" s="2" t="s">
        <v>1780</v>
      </c>
      <c r="J542" s="2"/>
      <c r="K542" s="2"/>
      <c r="L542" s="2"/>
      <c r="M542" s="2"/>
      <c r="N542" s="2"/>
    </row>
    <row r="543" spans="1:14" ht="14.25" customHeight="1" x14ac:dyDescent="0.2">
      <c r="A543" s="62" t="s">
        <v>3151</v>
      </c>
      <c r="B543" s="2" t="s">
        <v>5562</v>
      </c>
      <c r="C543" s="2">
        <v>6</v>
      </c>
      <c r="D543" s="2" t="s">
        <v>2935</v>
      </c>
      <c r="E543" s="2"/>
      <c r="F543" s="2" t="s">
        <v>2937</v>
      </c>
      <c r="G543" s="2"/>
      <c r="H543" s="2" t="s">
        <v>2939</v>
      </c>
      <c r="I543" s="2" t="s">
        <v>2941</v>
      </c>
      <c r="J543" s="2"/>
      <c r="K543" s="2"/>
      <c r="L543" s="2"/>
      <c r="M543" s="2"/>
      <c r="N543" s="2"/>
    </row>
    <row r="544" spans="1:14" ht="14.25" customHeight="1" x14ac:dyDescent="0.2">
      <c r="A544" s="62" t="s">
        <v>3155</v>
      </c>
      <c r="B544" s="2" t="s">
        <v>3152</v>
      </c>
      <c r="C544" s="2">
        <v>2</v>
      </c>
      <c r="D544" s="2" t="s">
        <v>3727</v>
      </c>
      <c r="E544" s="2"/>
      <c r="F544" s="2" t="s">
        <v>3729</v>
      </c>
      <c r="G544" s="2"/>
      <c r="H544" s="2" t="s">
        <v>3730</v>
      </c>
      <c r="I544" s="2" t="s">
        <v>3731</v>
      </c>
      <c r="J544" s="2"/>
      <c r="K544" s="2"/>
      <c r="L544" s="2"/>
      <c r="M544" s="2"/>
      <c r="N544" s="2"/>
    </row>
    <row r="545" spans="1:14" ht="14.25" customHeight="1" x14ac:dyDescent="0.2">
      <c r="A545" s="62" t="s">
        <v>3160</v>
      </c>
      <c r="B545" s="2" t="s">
        <v>3156</v>
      </c>
      <c r="C545" s="2" t="s">
        <v>1464</v>
      </c>
      <c r="D545" s="2" t="s">
        <v>54</v>
      </c>
      <c r="E545" s="2"/>
      <c r="F545" s="2" t="s">
        <v>54</v>
      </c>
      <c r="G545" s="2"/>
      <c r="H545" s="2" t="s">
        <v>54</v>
      </c>
      <c r="I545" s="2" t="s">
        <v>54</v>
      </c>
      <c r="J545" s="2"/>
      <c r="K545" s="2"/>
      <c r="L545" s="2"/>
      <c r="M545" s="2"/>
      <c r="N545" s="2"/>
    </row>
    <row r="546" spans="1:14" ht="14.25" customHeight="1" x14ac:dyDescent="0.2">
      <c r="A546" s="62" t="s">
        <v>3168</v>
      </c>
      <c r="B546" s="2" t="s">
        <v>3161</v>
      </c>
      <c r="C546" s="2" t="s">
        <v>849</v>
      </c>
      <c r="D546" s="2" t="s">
        <v>54</v>
      </c>
      <c r="E546" s="2"/>
      <c r="F546" s="2" t="s">
        <v>54</v>
      </c>
      <c r="G546" s="2"/>
      <c r="H546" s="2" t="s">
        <v>54</v>
      </c>
      <c r="I546" s="2" t="s">
        <v>54</v>
      </c>
      <c r="J546" s="2"/>
      <c r="K546" s="2"/>
      <c r="L546" s="2"/>
      <c r="M546" s="2"/>
      <c r="N546" s="2"/>
    </row>
    <row r="547" spans="1:14" ht="14.25" customHeight="1" x14ac:dyDescent="0.2">
      <c r="A547" s="62" t="s">
        <v>3172</v>
      </c>
      <c r="B547" s="2" t="s">
        <v>3169</v>
      </c>
      <c r="C547" s="2">
        <v>0</v>
      </c>
      <c r="D547" s="2" t="s">
        <v>1320</v>
      </c>
      <c r="E547" s="2"/>
      <c r="F547" s="2" t="s">
        <v>1321</v>
      </c>
      <c r="G547" s="2"/>
      <c r="H547" s="2" t="s">
        <v>1322</v>
      </c>
      <c r="I547" s="2" t="s">
        <v>1324</v>
      </c>
      <c r="J547" s="2"/>
      <c r="K547" s="2"/>
      <c r="L547" s="2"/>
      <c r="M547" s="2"/>
      <c r="N547" s="2"/>
    </row>
    <row r="548" spans="1:14" ht="14.25" customHeight="1" x14ac:dyDescent="0.2">
      <c r="A548" s="62" t="s">
        <v>3178</v>
      </c>
      <c r="B548" s="2" t="s">
        <v>3173</v>
      </c>
      <c r="C548" s="2">
        <v>7</v>
      </c>
      <c r="D548" s="2" t="s">
        <v>3035</v>
      </c>
      <c r="E548" s="2"/>
      <c r="F548" s="2" t="s">
        <v>242</v>
      </c>
      <c r="G548" s="2"/>
      <c r="H548" s="2" t="s">
        <v>3036</v>
      </c>
      <c r="I548" s="2" t="s">
        <v>71</v>
      </c>
      <c r="J548" s="2"/>
      <c r="K548" s="2"/>
      <c r="L548" s="2"/>
      <c r="M548" s="2"/>
      <c r="N548" s="2"/>
    </row>
    <row r="549" spans="1:14" ht="14.25" customHeight="1" x14ac:dyDescent="0.2">
      <c r="A549" s="62" t="s">
        <v>3185</v>
      </c>
      <c r="B549" s="2" t="s">
        <v>3179</v>
      </c>
      <c r="C549" s="2">
        <v>2</v>
      </c>
      <c r="D549" s="2" t="s">
        <v>4621</v>
      </c>
      <c r="E549" s="2"/>
      <c r="F549" s="2" t="s">
        <v>54</v>
      </c>
      <c r="G549" s="2"/>
      <c r="H549" s="2" t="s">
        <v>4622</v>
      </c>
      <c r="I549" s="2" t="s">
        <v>54</v>
      </c>
      <c r="J549" s="2"/>
      <c r="K549" s="2"/>
      <c r="L549" s="2"/>
      <c r="M549" s="2"/>
      <c r="N549" s="2"/>
    </row>
    <row r="550" spans="1:14" ht="14.25" customHeight="1" x14ac:dyDescent="0.2">
      <c r="A550" s="62" t="s">
        <v>3191</v>
      </c>
      <c r="B550" s="2" t="s">
        <v>3186</v>
      </c>
      <c r="C550" s="2">
        <v>6</v>
      </c>
      <c r="D550" s="2" t="s">
        <v>54</v>
      </c>
      <c r="E550" s="2"/>
      <c r="F550" s="2" t="s">
        <v>54</v>
      </c>
      <c r="G550" s="2"/>
      <c r="H550" s="2" t="s">
        <v>54</v>
      </c>
      <c r="I550" s="2" t="s">
        <v>54</v>
      </c>
      <c r="J550" s="2"/>
      <c r="K550" s="2"/>
      <c r="L550" s="2"/>
      <c r="M550" s="2"/>
      <c r="N550" s="2"/>
    </row>
    <row r="551" spans="1:14" ht="14.25" customHeight="1" x14ac:dyDescent="0.2">
      <c r="A551" s="62" t="s">
        <v>3198</v>
      </c>
      <c r="B551" s="2" t="s">
        <v>3192</v>
      </c>
      <c r="C551" s="2">
        <v>2</v>
      </c>
      <c r="D551" s="2" t="s">
        <v>5100</v>
      </c>
      <c r="E551" s="2"/>
      <c r="F551" s="2" t="s">
        <v>5101</v>
      </c>
      <c r="G551" s="2"/>
      <c r="H551" s="2" t="s">
        <v>5102</v>
      </c>
      <c r="I551" s="2" t="s">
        <v>5103</v>
      </c>
      <c r="J551" s="2"/>
      <c r="K551" s="2"/>
      <c r="L551" s="2"/>
      <c r="M551" s="2"/>
      <c r="N551" s="2"/>
    </row>
    <row r="552" spans="1:14" ht="14.25" customHeight="1" x14ac:dyDescent="0.2">
      <c r="A552" s="62" t="s">
        <v>3204</v>
      </c>
      <c r="B552" s="2" t="s">
        <v>3199</v>
      </c>
      <c r="C552" s="2" t="s">
        <v>1689</v>
      </c>
      <c r="D552" s="2" t="s">
        <v>1211</v>
      </c>
      <c r="E552" s="2"/>
      <c r="F552" s="2" t="s">
        <v>54</v>
      </c>
      <c r="G552" s="2"/>
      <c r="H552" s="2" t="s">
        <v>54</v>
      </c>
      <c r="I552" s="2" t="s">
        <v>1213</v>
      </c>
      <c r="J552" s="2"/>
      <c r="K552" s="2"/>
      <c r="L552" s="2"/>
      <c r="M552" s="2"/>
      <c r="N552" s="2"/>
    </row>
    <row r="553" spans="1:14" ht="14.25" customHeight="1" x14ac:dyDescent="0.2">
      <c r="A553" s="62" t="s">
        <v>3211</v>
      </c>
      <c r="B553" s="2" t="s">
        <v>3205</v>
      </c>
      <c r="C553" s="2" t="s">
        <v>319</v>
      </c>
      <c r="D553" s="2" t="s">
        <v>3625</v>
      </c>
      <c r="E553" s="2"/>
      <c r="F553" s="2" t="s">
        <v>3627</v>
      </c>
      <c r="G553" s="2"/>
      <c r="H553" s="2" t="s">
        <v>3629</v>
      </c>
      <c r="I553" s="2" t="s">
        <v>3631</v>
      </c>
      <c r="J553" s="2"/>
      <c r="K553" s="2"/>
      <c r="L553" s="2"/>
      <c r="M553" s="2"/>
      <c r="N553" s="2"/>
    </row>
    <row r="554" spans="1:14" ht="14.25" customHeight="1" x14ac:dyDescent="0.2">
      <c r="A554" s="62" t="s">
        <v>3216</v>
      </c>
      <c r="B554" s="2" t="s">
        <v>3212</v>
      </c>
      <c r="C554" s="2">
        <v>6</v>
      </c>
      <c r="D554" s="2" t="s">
        <v>1092</v>
      </c>
      <c r="E554" s="2"/>
      <c r="F554" s="2" t="s">
        <v>1094</v>
      </c>
      <c r="G554" s="2"/>
      <c r="H554" s="2" t="s">
        <v>1095</v>
      </c>
      <c r="I554" s="2" t="s">
        <v>513</v>
      </c>
      <c r="J554" s="2"/>
      <c r="K554" s="2"/>
      <c r="L554" s="2"/>
      <c r="M554" s="2"/>
      <c r="N554" s="2"/>
    </row>
    <row r="555" spans="1:14" ht="14.25" customHeight="1" x14ac:dyDescent="0.2">
      <c r="A555" s="62" t="s">
        <v>3222</v>
      </c>
      <c r="B555" s="2" t="s">
        <v>3217</v>
      </c>
      <c r="C555" s="2">
        <v>3</v>
      </c>
      <c r="D555" s="2" t="s">
        <v>5307</v>
      </c>
      <c r="E555" s="2"/>
      <c r="F555" s="2" t="s">
        <v>52</v>
      </c>
      <c r="G555" s="2"/>
      <c r="H555" s="2" t="s">
        <v>52</v>
      </c>
      <c r="I555" s="2" t="s">
        <v>52</v>
      </c>
      <c r="J555" s="2"/>
      <c r="K555" s="2"/>
      <c r="L555" s="2"/>
      <c r="M555" s="2"/>
      <c r="N555" s="2"/>
    </row>
    <row r="556" spans="1:14" ht="14.25" customHeight="1" x14ac:dyDescent="0.2">
      <c r="A556" s="62" t="s">
        <v>3226</v>
      </c>
      <c r="B556" s="2" t="s">
        <v>185</v>
      </c>
      <c r="C556" s="2">
        <v>-999</v>
      </c>
      <c r="D556" s="2" t="s">
        <v>2637</v>
      </c>
      <c r="E556" s="2"/>
      <c r="F556" s="2" t="s">
        <v>5124</v>
      </c>
      <c r="G556" s="2"/>
      <c r="H556" s="2" t="s">
        <v>54</v>
      </c>
      <c r="I556" s="2" t="s">
        <v>54</v>
      </c>
      <c r="J556" s="2"/>
      <c r="K556" s="2"/>
      <c r="L556" s="2"/>
      <c r="M556" s="2"/>
      <c r="N556" s="2"/>
    </row>
    <row r="557" spans="1:14" ht="14.25" customHeight="1" x14ac:dyDescent="0.2">
      <c r="A557" s="62" t="s">
        <v>3229</v>
      </c>
      <c r="B557" s="2" t="s">
        <v>3227</v>
      </c>
      <c r="C557" s="2" t="s">
        <v>159</v>
      </c>
      <c r="D557" s="2" t="s">
        <v>5412</v>
      </c>
      <c r="E557" s="2"/>
      <c r="F557" s="2" t="s">
        <v>5413</v>
      </c>
      <c r="G557" s="2"/>
      <c r="H557" s="2" t="s">
        <v>5414</v>
      </c>
      <c r="I557" s="2" t="s">
        <v>4999</v>
      </c>
      <c r="J557" s="2"/>
      <c r="K557" s="2"/>
      <c r="L557" s="2"/>
      <c r="M557" s="2"/>
      <c r="N557" s="2"/>
    </row>
    <row r="558" spans="1:14" ht="14.25" customHeight="1" x14ac:dyDescent="0.2">
      <c r="A558" s="62" t="s">
        <v>3233</v>
      </c>
      <c r="B558" s="2" t="s">
        <v>71</v>
      </c>
      <c r="C558" s="2">
        <v>-999</v>
      </c>
      <c r="D558" s="2" t="s">
        <v>3963</v>
      </c>
      <c r="E558" s="2"/>
      <c r="F558" s="2" t="s">
        <v>5350</v>
      </c>
      <c r="G558" s="2"/>
      <c r="H558" s="2" t="s">
        <v>5351</v>
      </c>
      <c r="I558" s="2" t="s">
        <v>5352</v>
      </c>
      <c r="J558" s="2"/>
      <c r="K558" s="2"/>
      <c r="L558" s="2"/>
      <c r="M558" s="2"/>
      <c r="N558" s="2"/>
    </row>
    <row r="559" spans="1:14" ht="14.25" customHeight="1" x14ac:dyDescent="0.2">
      <c r="A559" s="62" t="s">
        <v>3240</v>
      </c>
      <c r="B559" s="2" t="s">
        <v>3234</v>
      </c>
      <c r="C559" s="2" t="s">
        <v>249</v>
      </c>
      <c r="D559" s="2" t="s">
        <v>4717</v>
      </c>
      <c r="E559" s="2"/>
      <c r="F559" s="2" t="s">
        <v>4718</v>
      </c>
      <c r="G559" s="2"/>
      <c r="H559" s="2" t="s">
        <v>4719</v>
      </c>
      <c r="I559" s="2" t="s">
        <v>4720</v>
      </c>
      <c r="J559" s="2"/>
      <c r="K559" s="2"/>
      <c r="L559" s="2"/>
      <c r="M559" s="2"/>
      <c r="N559" s="2"/>
    </row>
    <row r="560" spans="1:14" ht="14.25" customHeight="1" x14ac:dyDescent="0.2">
      <c r="A560" s="62" t="s">
        <v>3248</v>
      </c>
      <c r="B560" s="2" t="s">
        <v>3241</v>
      </c>
      <c r="C560" s="2" t="s">
        <v>3242</v>
      </c>
      <c r="D560" s="2" t="s">
        <v>794</v>
      </c>
      <c r="E560" s="2"/>
      <c r="F560" s="2" t="s">
        <v>796</v>
      </c>
      <c r="G560" s="2"/>
      <c r="H560" s="2" t="s">
        <v>797</v>
      </c>
      <c r="I560" s="2" t="s">
        <v>799</v>
      </c>
      <c r="J560" s="2"/>
      <c r="K560" s="2"/>
      <c r="L560" s="2"/>
      <c r="M560" s="2"/>
      <c r="N560" s="2"/>
    </row>
    <row r="561" spans="1:14" ht="14.25" customHeight="1" x14ac:dyDescent="0.2">
      <c r="A561" s="62" t="s">
        <v>3256</v>
      </c>
      <c r="B561" s="2" t="s">
        <v>3249</v>
      </c>
      <c r="C561" s="2" t="s">
        <v>3250</v>
      </c>
      <c r="D561" s="2" t="s">
        <v>627</v>
      </c>
      <c r="E561" s="2"/>
      <c r="F561" s="2" t="s">
        <v>629</v>
      </c>
      <c r="G561" s="2"/>
      <c r="H561" s="2" t="s">
        <v>631</v>
      </c>
      <c r="I561" s="2" t="s">
        <v>632</v>
      </c>
      <c r="J561" s="2"/>
      <c r="K561" s="2"/>
      <c r="L561" s="2"/>
      <c r="M561" s="2"/>
      <c r="N561" s="2"/>
    </row>
    <row r="562" spans="1:14" ht="14.25" customHeight="1" x14ac:dyDescent="0.2">
      <c r="A562" s="62" t="s">
        <v>3262</v>
      </c>
      <c r="B562" s="2" t="s">
        <v>3257</v>
      </c>
      <c r="C562" s="2" t="s">
        <v>849</v>
      </c>
      <c r="D562" s="2" t="s">
        <v>4750</v>
      </c>
      <c r="E562" s="2"/>
      <c r="F562" s="2" t="s">
        <v>4752</v>
      </c>
      <c r="G562" s="2"/>
      <c r="H562" s="2" t="s">
        <v>4753</v>
      </c>
      <c r="I562" s="2" t="s">
        <v>4754</v>
      </c>
      <c r="J562" s="2"/>
      <c r="K562" s="2"/>
      <c r="L562" s="2"/>
      <c r="M562" s="2"/>
      <c r="N562" s="2"/>
    </row>
    <row r="563" spans="1:14" ht="14.25" customHeight="1" x14ac:dyDescent="0.2">
      <c r="A563" s="62" t="s">
        <v>3267</v>
      </c>
      <c r="B563" s="2" t="s">
        <v>54</v>
      </c>
      <c r="C563" s="2"/>
      <c r="D563" s="2" t="s">
        <v>4223</v>
      </c>
      <c r="E563" s="2"/>
      <c r="F563" s="2" t="s">
        <v>4224</v>
      </c>
      <c r="G563" s="2"/>
      <c r="H563" s="2" t="s">
        <v>4225</v>
      </c>
      <c r="I563" s="2" t="s">
        <v>4226</v>
      </c>
      <c r="J563" s="2"/>
      <c r="K563" s="2"/>
      <c r="L563" s="2"/>
      <c r="M563" s="2"/>
      <c r="N563" s="2"/>
    </row>
    <row r="564" spans="1:14" ht="14.25" customHeight="1" x14ac:dyDescent="0.2">
      <c r="A564" s="62" t="s">
        <v>3273</v>
      </c>
      <c r="B564" s="2" t="s">
        <v>3268</v>
      </c>
      <c r="C564" s="2">
        <v>10</v>
      </c>
      <c r="D564" s="2" t="s">
        <v>5243</v>
      </c>
      <c r="E564" s="2"/>
      <c r="F564" s="2" t="s">
        <v>5244</v>
      </c>
      <c r="G564" s="2"/>
      <c r="H564" s="2" t="s">
        <v>5245</v>
      </c>
      <c r="I564" s="2" t="s">
        <v>5246</v>
      </c>
      <c r="J564" s="2"/>
      <c r="K564" s="2"/>
      <c r="L564" s="2"/>
      <c r="M564" s="2"/>
      <c r="N564" s="2"/>
    </row>
    <row r="565" spans="1:14" ht="14.25" customHeight="1" x14ac:dyDescent="0.2">
      <c r="A565" s="62" t="s">
        <v>3274</v>
      </c>
      <c r="B565" s="2" t="s">
        <v>54</v>
      </c>
      <c r="C565" s="2"/>
      <c r="D565" s="2"/>
      <c r="E565" s="2"/>
      <c r="F565" s="2"/>
      <c r="G565" s="2"/>
      <c r="H565" s="2"/>
      <c r="I565" s="2"/>
      <c r="J565" s="2"/>
      <c r="K565" s="2"/>
      <c r="L565" s="2"/>
      <c r="M565" s="2"/>
      <c r="N565" s="2"/>
    </row>
    <row r="566" spans="1:14" ht="14.25" customHeight="1" x14ac:dyDescent="0.2">
      <c r="A566" s="62" t="s">
        <v>3275</v>
      </c>
      <c r="B566" s="2" t="s">
        <v>185</v>
      </c>
      <c r="C566" s="2">
        <v>-999</v>
      </c>
      <c r="D566" s="2" t="s">
        <v>54</v>
      </c>
      <c r="E566" s="2"/>
      <c r="F566" s="2" t="s">
        <v>54</v>
      </c>
      <c r="G566" s="2"/>
      <c r="H566" s="2" t="s">
        <v>54</v>
      </c>
      <c r="I566" s="2" t="s">
        <v>54</v>
      </c>
      <c r="J566" s="2"/>
      <c r="K566" s="2"/>
      <c r="L566" s="2"/>
      <c r="M566" s="2"/>
      <c r="N566" s="2"/>
    </row>
    <row r="567" spans="1:14" ht="14.25" customHeight="1" x14ac:dyDescent="0.2">
      <c r="A567" s="62" t="s">
        <v>3276</v>
      </c>
      <c r="B567" s="2" t="s">
        <v>54</v>
      </c>
      <c r="C567" s="2"/>
      <c r="D567" s="2"/>
      <c r="E567" s="2"/>
      <c r="F567" s="2"/>
      <c r="G567" s="2"/>
      <c r="H567" s="2"/>
      <c r="I567" s="2"/>
      <c r="J567" s="2"/>
      <c r="K567" s="2"/>
      <c r="L567" s="2"/>
      <c r="M567" s="2"/>
      <c r="N567" s="2"/>
    </row>
    <row r="568" spans="1:14" ht="14.25" customHeight="1" x14ac:dyDescent="0.2">
      <c r="A568" s="62" t="s">
        <v>3281</v>
      </c>
      <c r="B568" s="2" t="s">
        <v>3277</v>
      </c>
      <c r="C568" s="2" t="s">
        <v>509</v>
      </c>
      <c r="D568" s="2" t="s">
        <v>4229</v>
      </c>
      <c r="E568" s="2"/>
      <c r="F568" s="2" t="s">
        <v>4230</v>
      </c>
      <c r="G568" s="2"/>
      <c r="H568" s="2" t="s">
        <v>4231</v>
      </c>
      <c r="I568" s="2" t="s">
        <v>4232</v>
      </c>
      <c r="J568" s="2"/>
      <c r="K568" s="2"/>
      <c r="L568" s="2"/>
      <c r="M568" s="2"/>
      <c r="N568" s="2"/>
    </row>
    <row r="569" spans="1:14" ht="14.25" customHeight="1" x14ac:dyDescent="0.2">
      <c r="A569" s="62" t="s">
        <v>3287</v>
      </c>
      <c r="B569" s="2" t="s">
        <v>54</v>
      </c>
      <c r="C569" s="2"/>
      <c r="D569" s="2" t="s">
        <v>1909</v>
      </c>
      <c r="E569" s="2"/>
      <c r="F569" s="2" t="s">
        <v>1910</v>
      </c>
      <c r="G569" s="2"/>
      <c r="H569" s="2" t="s">
        <v>585</v>
      </c>
      <c r="I569" s="2" t="s">
        <v>1911</v>
      </c>
      <c r="J569" s="2"/>
      <c r="K569" s="2"/>
      <c r="L569" s="2"/>
      <c r="M569" s="2"/>
      <c r="N569" s="2"/>
    </row>
    <row r="570" spans="1:14" ht="14.25" customHeight="1" x14ac:dyDescent="0.2">
      <c r="A570" s="62" t="s">
        <v>3288</v>
      </c>
      <c r="B570" s="2" t="s">
        <v>54</v>
      </c>
      <c r="C570" s="2">
        <v>-99</v>
      </c>
      <c r="D570" s="2"/>
      <c r="E570" s="2"/>
      <c r="F570" s="2"/>
      <c r="G570" s="2"/>
      <c r="H570" s="2"/>
      <c r="I570" s="2"/>
      <c r="J570" s="2"/>
      <c r="K570" s="2"/>
      <c r="L570" s="2"/>
      <c r="M570" s="2"/>
      <c r="N570" s="2"/>
    </row>
    <row r="571" spans="1:14" ht="14.25" customHeight="1" x14ac:dyDescent="0.2">
      <c r="A571" s="62" t="s">
        <v>3289</v>
      </c>
      <c r="B571" s="2" t="s">
        <v>54</v>
      </c>
      <c r="C571" s="2"/>
      <c r="D571" s="2" t="s">
        <v>5386</v>
      </c>
      <c r="E571" s="2"/>
      <c r="F571" s="2" t="s">
        <v>5387</v>
      </c>
      <c r="G571" s="2"/>
      <c r="H571" s="2" t="s">
        <v>5388</v>
      </c>
      <c r="I571" s="2" t="s">
        <v>1485</v>
      </c>
      <c r="J571" s="2"/>
      <c r="K571" s="2"/>
      <c r="L571" s="2"/>
      <c r="M571" s="2"/>
      <c r="N571" s="2"/>
    </row>
    <row r="572" spans="1:14" ht="14.25" customHeight="1" x14ac:dyDescent="0.2">
      <c r="A572" s="62" t="s">
        <v>3294</v>
      </c>
      <c r="B572" s="2" t="s">
        <v>3290</v>
      </c>
      <c r="C572" s="2">
        <v>-999</v>
      </c>
      <c r="D572" s="2" t="s">
        <v>123</v>
      </c>
      <c r="E572" s="2"/>
      <c r="F572" s="2" t="s">
        <v>2926</v>
      </c>
      <c r="G572" s="2"/>
      <c r="H572" s="2" t="s">
        <v>2927</v>
      </c>
      <c r="I572" s="2" t="s">
        <v>54</v>
      </c>
      <c r="J572" s="2"/>
      <c r="K572" s="2"/>
      <c r="L572" s="2"/>
      <c r="M572" s="2"/>
      <c r="N572" s="2"/>
    </row>
    <row r="573" spans="1:14" ht="14.25" customHeight="1" x14ac:dyDescent="0.2">
      <c r="A573" s="62" t="s">
        <v>3298</v>
      </c>
      <c r="B573" s="2" t="s">
        <v>3295</v>
      </c>
      <c r="C573" s="2">
        <v>0</v>
      </c>
      <c r="D573" s="2" t="s">
        <v>54</v>
      </c>
      <c r="E573" s="2"/>
      <c r="F573" s="2" t="s">
        <v>54</v>
      </c>
      <c r="G573" s="2"/>
      <c r="H573" s="2" t="s">
        <v>54</v>
      </c>
      <c r="I573" s="2" t="s">
        <v>54</v>
      </c>
      <c r="J573" s="2"/>
      <c r="K573" s="2"/>
      <c r="L573" s="2"/>
      <c r="M573" s="2"/>
      <c r="N573" s="2"/>
    </row>
    <row r="574" spans="1:14" ht="14.25" customHeight="1" x14ac:dyDescent="0.2">
      <c r="A574" s="62" t="s">
        <v>3303</v>
      </c>
      <c r="B574" s="2" t="s">
        <v>3299</v>
      </c>
      <c r="C574" s="2">
        <v>0</v>
      </c>
      <c r="D574" s="2" t="s">
        <v>492</v>
      </c>
      <c r="E574" s="2"/>
      <c r="F574" s="2" t="s">
        <v>494</v>
      </c>
      <c r="G574" s="2"/>
      <c r="H574" s="2" t="s">
        <v>495</v>
      </c>
      <c r="I574" s="2" t="s">
        <v>497</v>
      </c>
      <c r="J574" s="2"/>
      <c r="K574" s="2"/>
      <c r="L574" s="2"/>
      <c r="M574" s="2"/>
      <c r="N574" s="2"/>
    </row>
    <row r="575" spans="1:14" ht="14.25" customHeight="1" x14ac:dyDescent="0.2">
      <c r="A575" s="62" t="s">
        <v>3305</v>
      </c>
      <c r="B575" s="2" t="s">
        <v>185</v>
      </c>
      <c r="C575" s="2">
        <v>-999</v>
      </c>
      <c r="D575" s="2" t="s">
        <v>1076</v>
      </c>
      <c r="E575" s="2"/>
      <c r="F575" s="2" t="s">
        <v>1078</v>
      </c>
      <c r="G575" s="2"/>
      <c r="H575" s="2" t="s">
        <v>1079</v>
      </c>
      <c r="I575" s="2" t="s">
        <v>1080</v>
      </c>
      <c r="J575" s="2"/>
      <c r="K575" s="2"/>
      <c r="L575" s="2"/>
      <c r="M575" s="2"/>
      <c r="N575" s="2"/>
    </row>
    <row r="576" spans="1:14" ht="14.25" customHeight="1" x14ac:dyDescent="0.2">
      <c r="A576" s="62" t="s">
        <v>3306</v>
      </c>
      <c r="B576" s="2" t="s">
        <v>54</v>
      </c>
      <c r="C576" s="2"/>
      <c r="D576" s="2" t="s">
        <v>284</v>
      </c>
      <c r="E576" s="2"/>
      <c r="F576" s="2" t="s">
        <v>54</v>
      </c>
      <c r="G576" s="2"/>
      <c r="H576" s="2" t="s">
        <v>890</v>
      </c>
      <c r="I576" s="2" t="s">
        <v>891</v>
      </c>
      <c r="J576" s="2"/>
      <c r="K576" s="2"/>
      <c r="L576" s="2"/>
      <c r="M576" s="2"/>
      <c r="N576" s="2"/>
    </row>
    <row r="577" spans="1:18" ht="14.25" customHeight="1" x14ac:dyDescent="0.2">
      <c r="A577" s="62" t="s">
        <v>3309</v>
      </c>
      <c r="B577" s="2" t="s">
        <v>5570</v>
      </c>
      <c r="C577" s="2" t="s">
        <v>1363</v>
      </c>
      <c r="D577" s="2" t="s">
        <v>2383</v>
      </c>
      <c r="E577" s="2"/>
      <c r="F577" s="2" t="s">
        <v>242</v>
      </c>
      <c r="G577" s="2"/>
      <c r="H577" s="2" t="s">
        <v>2384</v>
      </c>
      <c r="I577" s="2" t="s">
        <v>2385</v>
      </c>
      <c r="J577" s="2"/>
      <c r="K577" s="2"/>
      <c r="L577" s="2"/>
      <c r="M577" s="2"/>
      <c r="N577" s="2"/>
      <c r="Q577" s="46" t="s">
        <v>2386</v>
      </c>
      <c r="R577" s="18" t="s">
        <v>2387</v>
      </c>
    </row>
    <row r="578" spans="1:18" ht="14.25" customHeight="1" x14ac:dyDescent="0.2">
      <c r="A578" s="62" t="s">
        <v>3310</v>
      </c>
      <c r="B578" s="2" t="s">
        <v>54</v>
      </c>
      <c r="C578" s="2"/>
      <c r="D578" s="2" t="s">
        <v>54</v>
      </c>
      <c r="E578" s="2"/>
      <c r="F578" s="2" t="s">
        <v>54</v>
      </c>
      <c r="G578" s="2"/>
      <c r="H578" s="2" t="s">
        <v>54</v>
      </c>
      <c r="I578" s="2" t="s">
        <v>54</v>
      </c>
      <c r="J578" s="2"/>
      <c r="K578" s="2"/>
      <c r="L578" s="2"/>
      <c r="M578" s="2"/>
      <c r="N578" s="2"/>
    </row>
    <row r="579" spans="1:18" ht="14.25" customHeight="1" x14ac:dyDescent="0.2">
      <c r="A579" s="62" t="s">
        <v>3315</v>
      </c>
      <c r="B579" s="2" t="s">
        <v>3311</v>
      </c>
      <c r="C579" s="2" t="s">
        <v>159</v>
      </c>
      <c r="D579" s="2" t="s">
        <v>5153</v>
      </c>
      <c r="E579" s="2"/>
      <c r="F579" s="2" t="s">
        <v>5154</v>
      </c>
      <c r="G579" s="2"/>
      <c r="H579" s="2" t="s">
        <v>5155</v>
      </c>
      <c r="I579" s="2" t="s">
        <v>5156</v>
      </c>
      <c r="J579" s="2"/>
      <c r="K579" s="2"/>
      <c r="L579" s="2"/>
      <c r="M579" s="2"/>
      <c r="N579" s="2"/>
    </row>
    <row r="580" spans="1:18" ht="14.25" customHeight="1" x14ac:dyDescent="0.2">
      <c r="A580" s="62" t="s">
        <v>3318</v>
      </c>
      <c r="B580" s="2" t="s">
        <v>54</v>
      </c>
      <c r="C580" s="2"/>
      <c r="D580" s="2" t="s">
        <v>4414</v>
      </c>
      <c r="E580" s="2"/>
      <c r="F580" s="2" t="s">
        <v>4415</v>
      </c>
      <c r="G580" s="2"/>
      <c r="H580" s="2" t="s">
        <v>4416</v>
      </c>
      <c r="I580" s="2" t="s">
        <v>4418</v>
      </c>
      <c r="J580" s="2"/>
      <c r="K580" s="2"/>
      <c r="L580" s="2"/>
      <c r="M580" s="2"/>
      <c r="N580" s="2"/>
    </row>
    <row r="581" spans="1:18" ht="14.25" customHeight="1" x14ac:dyDescent="0.2">
      <c r="A581" s="62" t="s">
        <v>3324</v>
      </c>
      <c r="B581" s="2" t="s">
        <v>3319</v>
      </c>
      <c r="C581" s="2">
        <v>7</v>
      </c>
      <c r="D581" s="2" t="s">
        <v>4978</v>
      </c>
      <c r="E581" s="2"/>
      <c r="F581" s="2" t="s">
        <v>4979</v>
      </c>
      <c r="G581" s="2"/>
      <c r="H581" s="2" t="s">
        <v>4980</v>
      </c>
      <c r="I581" s="2" t="s">
        <v>4981</v>
      </c>
      <c r="J581" s="2"/>
      <c r="K581" s="2"/>
      <c r="L581" s="2"/>
      <c r="M581" s="2"/>
      <c r="N581" s="2"/>
    </row>
    <row r="582" spans="1:18" ht="14.25" customHeight="1" x14ac:dyDescent="0.2">
      <c r="A582" s="62" t="s">
        <v>3325</v>
      </c>
      <c r="B582" s="2" t="s">
        <v>242</v>
      </c>
      <c r="C582" s="2">
        <v>-999</v>
      </c>
      <c r="D582" s="2" t="s">
        <v>1749</v>
      </c>
      <c r="E582" s="2"/>
      <c r="F582" s="2" t="s">
        <v>1750</v>
      </c>
      <c r="G582" s="2"/>
      <c r="H582" s="2" t="s">
        <v>1751</v>
      </c>
      <c r="I582" s="2" t="s">
        <v>1752</v>
      </c>
      <c r="J582" s="2"/>
      <c r="K582" s="2"/>
      <c r="L582" s="2"/>
      <c r="M582" s="2"/>
      <c r="N582" s="2"/>
    </row>
    <row r="583" spans="1:18" ht="14.25" customHeight="1" x14ac:dyDescent="0.2">
      <c r="A583" s="62" t="s">
        <v>3330</v>
      </c>
      <c r="B583" s="2" t="s">
        <v>54</v>
      </c>
      <c r="C583" s="2"/>
      <c r="D583" s="2" t="s">
        <v>1432</v>
      </c>
      <c r="E583" s="2"/>
      <c r="F583" s="2" t="s">
        <v>1433</v>
      </c>
      <c r="G583" s="2"/>
      <c r="H583" s="2" t="s">
        <v>1434</v>
      </c>
      <c r="I583" s="2" t="s">
        <v>1435</v>
      </c>
      <c r="J583" s="2"/>
      <c r="K583" s="2"/>
      <c r="L583" s="2"/>
      <c r="M583" s="2"/>
      <c r="N583" s="2"/>
    </row>
    <row r="584" spans="1:18" ht="14.25" customHeight="1" x14ac:dyDescent="0.2">
      <c r="A584" s="62" t="s">
        <v>3336</v>
      </c>
      <c r="B584" s="2" t="s">
        <v>3331</v>
      </c>
      <c r="C584" s="2">
        <v>6</v>
      </c>
      <c r="D584" s="2" t="s">
        <v>4218</v>
      </c>
      <c r="E584" s="2"/>
      <c r="F584" s="2" t="s">
        <v>242</v>
      </c>
      <c r="G584" s="2"/>
      <c r="H584" s="2" t="s">
        <v>4219</v>
      </c>
      <c r="I584" s="2" t="s">
        <v>4220</v>
      </c>
      <c r="J584" s="2"/>
      <c r="K584" s="2"/>
      <c r="L584" s="2"/>
      <c r="M584" s="2"/>
      <c r="N584" s="2"/>
    </row>
    <row r="585" spans="1:18" ht="14.25" customHeight="1" x14ac:dyDescent="0.2">
      <c r="A585" s="62" t="s">
        <v>3342</v>
      </c>
      <c r="B585" s="2" t="s">
        <v>3337</v>
      </c>
      <c r="C585" s="2">
        <v>7</v>
      </c>
      <c r="D585" s="2" t="s">
        <v>5202</v>
      </c>
      <c r="E585" s="2"/>
      <c r="F585" s="2" t="s">
        <v>5203</v>
      </c>
      <c r="G585" s="2"/>
      <c r="H585" s="2" t="s">
        <v>2214</v>
      </c>
      <c r="I585" s="2" t="s">
        <v>2215</v>
      </c>
      <c r="J585" s="2"/>
      <c r="K585" s="2"/>
      <c r="L585" s="2"/>
      <c r="M585" s="2"/>
      <c r="N585" s="2"/>
    </row>
    <row r="586" spans="1:18" ht="14.25" customHeight="1" x14ac:dyDescent="0.2">
      <c r="A586" s="62" t="s">
        <v>3345</v>
      </c>
      <c r="B586" s="2" t="s">
        <v>3343</v>
      </c>
      <c r="C586" s="2" t="s">
        <v>125</v>
      </c>
      <c r="D586" s="2" t="s">
        <v>3655</v>
      </c>
      <c r="E586" s="2"/>
      <c r="F586" s="2" t="s">
        <v>3657</v>
      </c>
      <c r="G586" s="2"/>
      <c r="H586" s="2" t="s">
        <v>3658</v>
      </c>
      <c r="I586" s="2" t="s">
        <v>3660</v>
      </c>
      <c r="J586" s="2"/>
      <c r="K586" s="2"/>
      <c r="L586" s="2"/>
      <c r="M586" s="2"/>
      <c r="N586" s="2"/>
    </row>
    <row r="587" spans="1:18" ht="14.25" customHeight="1" x14ac:dyDescent="0.2">
      <c r="A587" s="62" t="s">
        <v>3353</v>
      </c>
      <c r="B587" s="2" t="s">
        <v>5572</v>
      </c>
      <c r="C587" s="2">
        <v>0</v>
      </c>
      <c r="D587" s="2" t="s">
        <v>3976</v>
      </c>
      <c r="E587" s="2"/>
      <c r="F587" s="2" t="s">
        <v>3978</v>
      </c>
      <c r="G587" s="2"/>
      <c r="H587" s="2" t="s">
        <v>3979</v>
      </c>
      <c r="I587" s="2" t="s">
        <v>54</v>
      </c>
      <c r="J587" s="2"/>
      <c r="K587" s="2"/>
      <c r="L587" s="2"/>
      <c r="M587" s="2"/>
      <c r="N587" s="2"/>
    </row>
    <row r="588" spans="1:18" ht="14.25" customHeight="1" x14ac:dyDescent="0.2">
      <c r="A588" s="62" t="s">
        <v>3359</v>
      </c>
      <c r="B588" s="2" t="s">
        <v>5573</v>
      </c>
      <c r="C588" s="2" t="s">
        <v>5699</v>
      </c>
      <c r="D588" s="2" t="s">
        <v>4118</v>
      </c>
      <c r="E588" s="2"/>
      <c r="F588" s="2" t="s">
        <v>4119</v>
      </c>
      <c r="G588" s="2"/>
      <c r="H588" s="2" t="s">
        <v>4120</v>
      </c>
      <c r="I588" s="2" t="s">
        <v>4121</v>
      </c>
      <c r="J588" s="2"/>
      <c r="K588" s="2"/>
      <c r="L588" s="2"/>
      <c r="M588" s="2"/>
      <c r="N588" s="2"/>
    </row>
    <row r="589" spans="1:18" ht="14.25" customHeight="1" x14ac:dyDescent="0.2">
      <c r="A589" s="62" t="s">
        <v>3365</v>
      </c>
      <c r="B589" s="2" t="s">
        <v>3360</v>
      </c>
      <c r="C589" s="2" t="s">
        <v>159</v>
      </c>
      <c r="D589" s="2" t="s">
        <v>3573</v>
      </c>
      <c r="E589" s="2"/>
      <c r="F589" s="2" t="s">
        <v>3574</v>
      </c>
      <c r="G589" s="2"/>
      <c r="H589" s="2" t="s">
        <v>1033</v>
      </c>
      <c r="I589" s="2" t="s">
        <v>1122</v>
      </c>
      <c r="J589" s="2"/>
      <c r="K589" s="2"/>
      <c r="L589" s="2"/>
      <c r="M589" s="2"/>
      <c r="N589" s="2"/>
    </row>
    <row r="590" spans="1:18" ht="14.25" customHeight="1" x14ac:dyDescent="0.2">
      <c r="A590" s="62" t="s">
        <v>3366</v>
      </c>
      <c r="B590" s="2" t="s">
        <v>54</v>
      </c>
      <c r="C590" s="2"/>
      <c r="D590" s="2" t="s">
        <v>3512</v>
      </c>
      <c r="E590" s="2"/>
      <c r="F590" s="2" t="s">
        <v>2270</v>
      </c>
      <c r="G590" s="2"/>
      <c r="H590" s="2" t="s">
        <v>5308</v>
      </c>
      <c r="I590" s="2" t="s">
        <v>5309</v>
      </c>
      <c r="J590" s="2"/>
      <c r="K590" s="2"/>
      <c r="L590" s="2"/>
      <c r="M590" s="2"/>
      <c r="N590" s="2"/>
    </row>
    <row r="591" spans="1:18" ht="14.25" customHeight="1" x14ac:dyDescent="0.2">
      <c r="A591" s="62" t="s">
        <v>3373</v>
      </c>
      <c r="B591" s="2" t="s">
        <v>5575</v>
      </c>
      <c r="C591" s="2" t="s">
        <v>159</v>
      </c>
      <c r="D591" s="2" t="s">
        <v>4519</v>
      </c>
      <c r="E591" s="2"/>
      <c r="F591" s="2" t="s">
        <v>4520</v>
      </c>
      <c r="G591" s="2"/>
      <c r="H591" s="2" t="s">
        <v>4521</v>
      </c>
      <c r="I591" s="2" t="s">
        <v>4522</v>
      </c>
      <c r="J591" s="2"/>
      <c r="K591" s="2"/>
      <c r="L591" s="2"/>
      <c r="M591" s="2"/>
      <c r="N591" s="2"/>
    </row>
    <row r="592" spans="1:18" ht="14.25" customHeight="1" x14ac:dyDescent="0.2">
      <c r="A592" s="62" t="s">
        <v>3379</v>
      </c>
      <c r="B592" s="2" t="s">
        <v>3374</v>
      </c>
      <c r="C592" s="2" t="s">
        <v>5700</v>
      </c>
      <c r="D592" s="2" t="s">
        <v>4144</v>
      </c>
      <c r="E592" s="2"/>
      <c r="F592" s="2" t="s">
        <v>4145</v>
      </c>
      <c r="G592" s="2"/>
      <c r="H592" s="2" t="s">
        <v>4146</v>
      </c>
      <c r="I592" s="2" t="s">
        <v>4147</v>
      </c>
      <c r="J592" s="2"/>
      <c r="K592" s="2"/>
      <c r="L592" s="2"/>
      <c r="M592" s="2"/>
      <c r="N592" s="2"/>
    </row>
    <row r="593" spans="1:17" ht="14.25" customHeight="1" x14ac:dyDescent="0.2">
      <c r="A593" s="62" t="s">
        <v>3388</v>
      </c>
      <c r="B593" s="2" t="s">
        <v>3380</v>
      </c>
      <c r="C593" s="2" t="s">
        <v>5691</v>
      </c>
      <c r="D593" s="2" t="s">
        <v>4851</v>
      </c>
      <c r="E593" s="2"/>
      <c r="F593" s="2" t="s">
        <v>4852</v>
      </c>
      <c r="G593" s="2"/>
      <c r="H593" s="2" t="s">
        <v>4853</v>
      </c>
      <c r="I593" s="2" t="s">
        <v>4854</v>
      </c>
      <c r="J593" s="2"/>
      <c r="K593" s="2"/>
      <c r="L593" s="2"/>
      <c r="M593" s="2"/>
      <c r="N593" s="2"/>
    </row>
    <row r="594" spans="1:17" ht="14.25" customHeight="1" x14ac:dyDescent="0.2">
      <c r="A594" s="62" t="s">
        <v>3391</v>
      </c>
      <c r="B594" s="2" t="s">
        <v>54</v>
      </c>
      <c r="C594" s="2"/>
      <c r="D594" s="2" t="s">
        <v>54</v>
      </c>
      <c r="E594" s="2"/>
      <c r="F594" s="2" t="s">
        <v>54</v>
      </c>
      <c r="G594" s="2"/>
      <c r="H594" s="2" t="s">
        <v>54</v>
      </c>
      <c r="I594" s="2" t="s">
        <v>54</v>
      </c>
      <c r="J594" s="2"/>
      <c r="K594" s="2"/>
      <c r="L594" s="2"/>
      <c r="M594" s="2"/>
      <c r="N594" s="2"/>
    </row>
    <row r="595" spans="1:17" ht="14.25" customHeight="1" x14ac:dyDescent="0.2">
      <c r="A595" s="62" t="s">
        <v>3396</v>
      </c>
      <c r="B595" s="2" t="s">
        <v>3392</v>
      </c>
      <c r="C595" s="2" t="s">
        <v>299</v>
      </c>
      <c r="D595" s="2" t="s">
        <v>3079</v>
      </c>
      <c r="E595" s="2"/>
      <c r="F595" s="2" t="s">
        <v>54</v>
      </c>
      <c r="G595" s="2"/>
      <c r="H595" s="2" t="s">
        <v>3081</v>
      </c>
      <c r="I595" s="2" t="s">
        <v>3082</v>
      </c>
      <c r="J595" s="2"/>
      <c r="K595" s="2"/>
      <c r="L595" s="2"/>
      <c r="M595" s="2"/>
      <c r="N595" s="2"/>
    </row>
    <row r="596" spans="1:17" ht="14.25" customHeight="1" x14ac:dyDescent="0.2">
      <c r="A596" s="62" t="s">
        <v>3401</v>
      </c>
      <c r="B596" s="2" t="s">
        <v>3397</v>
      </c>
      <c r="C596" s="2" t="s">
        <v>1172</v>
      </c>
      <c r="D596" s="2" t="s">
        <v>2487</v>
      </c>
      <c r="E596" s="2"/>
      <c r="F596" s="2" t="s">
        <v>2488</v>
      </c>
      <c r="G596" s="2"/>
      <c r="H596" s="2" t="s">
        <v>2489</v>
      </c>
      <c r="I596" s="2" t="s">
        <v>71</v>
      </c>
      <c r="J596" s="2"/>
      <c r="K596" s="2"/>
      <c r="L596" s="2"/>
      <c r="M596" s="2"/>
      <c r="N596" s="2"/>
    </row>
    <row r="597" spans="1:17" ht="14.25" customHeight="1" x14ac:dyDescent="0.2">
      <c r="A597" s="62" t="s">
        <v>3402</v>
      </c>
      <c r="B597" s="2"/>
      <c r="C597" s="2"/>
      <c r="D597" s="2"/>
      <c r="E597" s="2"/>
      <c r="F597" s="2"/>
      <c r="G597" s="2"/>
      <c r="H597" s="2"/>
      <c r="I597" s="2"/>
      <c r="J597" s="2"/>
      <c r="K597" s="2"/>
      <c r="L597" s="2"/>
      <c r="M597" s="2"/>
      <c r="N597" s="2"/>
    </row>
    <row r="598" spans="1:17" ht="14.25" customHeight="1" x14ac:dyDescent="0.2">
      <c r="A598" s="62" t="s">
        <v>3403</v>
      </c>
      <c r="B598" s="2" t="s">
        <v>54</v>
      </c>
      <c r="C598" s="2"/>
      <c r="D598" s="2" t="s">
        <v>1523</v>
      </c>
      <c r="E598" s="2"/>
      <c r="F598" s="2" t="s">
        <v>1524</v>
      </c>
      <c r="G598" s="2"/>
      <c r="H598" s="2" t="s">
        <v>1525</v>
      </c>
      <c r="I598" s="2" t="s">
        <v>1527</v>
      </c>
      <c r="J598" s="2"/>
      <c r="K598" s="2"/>
      <c r="L598" s="2"/>
      <c r="M598" s="2"/>
      <c r="N598" s="2"/>
    </row>
    <row r="599" spans="1:17" ht="14.25" customHeight="1" x14ac:dyDescent="0.2">
      <c r="A599" s="62" t="s">
        <v>3404</v>
      </c>
      <c r="B599" s="2" t="s">
        <v>284</v>
      </c>
      <c r="C599" s="2">
        <v>0</v>
      </c>
      <c r="D599" s="2" t="s">
        <v>96</v>
      </c>
      <c r="E599" s="2"/>
      <c r="F599" s="2" t="s">
        <v>98</v>
      </c>
      <c r="G599" s="2"/>
      <c r="H599" s="2" t="s">
        <v>100</v>
      </c>
      <c r="I599" s="2" t="s">
        <v>102</v>
      </c>
      <c r="J599" s="2"/>
      <c r="K599" s="2"/>
      <c r="L599" s="2"/>
      <c r="M599" s="2"/>
      <c r="N599" s="2"/>
    </row>
    <row r="600" spans="1:17" ht="14.25" customHeight="1" x14ac:dyDescent="0.2">
      <c r="A600" s="62" t="s">
        <v>3410</v>
      </c>
      <c r="B600" s="2" t="s">
        <v>5576</v>
      </c>
      <c r="C600" s="2" t="s">
        <v>516</v>
      </c>
      <c r="D600" s="2" t="s">
        <v>2794</v>
      </c>
      <c r="E600" s="2"/>
      <c r="F600" s="2" t="s">
        <v>2795</v>
      </c>
      <c r="G600" s="2"/>
      <c r="H600" s="2" t="s">
        <v>2796</v>
      </c>
      <c r="I600" s="2" t="s">
        <v>2797</v>
      </c>
      <c r="J600" s="2"/>
      <c r="K600" s="2"/>
      <c r="L600" s="2"/>
      <c r="M600" s="2"/>
      <c r="N600" s="2"/>
      <c r="Q600" s="18" t="s">
        <v>2798</v>
      </c>
    </row>
    <row r="601" spans="1:17" ht="14.25" customHeight="1" x14ac:dyDescent="0.2">
      <c r="A601" s="62" t="s">
        <v>3416</v>
      </c>
      <c r="B601" s="2" t="s">
        <v>54</v>
      </c>
      <c r="C601" s="2"/>
      <c r="D601" s="2" t="s">
        <v>1130</v>
      </c>
      <c r="E601" s="2"/>
      <c r="F601" s="2" t="s">
        <v>1131</v>
      </c>
      <c r="G601" s="2"/>
      <c r="H601" s="2" t="s">
        <v>1133</v>
      </c>
      <c r="I601" s="2" t="s">
        <v>1134</v>
      </c>
      <c r="J601" s="2"/>
      <c r="K601" s="2"/>
      <c r="L601" s="2"/>
      <c r="M601" s="2"/>
      <c r="N601" s="2"/>
    </row>
    <row r="602" spans="1:17" ht="14.25" customHeight="1" x14ac:dyDescent="0.2">
      <c r="A602" s="62" t="s">
        <v>3417</v>
      </c>
      <c r="B602" s="2" t="s">
        <v>54</v>
      </c>
      <c r="C602" s="2"/>
      <c r="D602" s="2" t="s">
        <v>54</v>
      </c>
      <c r="E602" s="2"/>
      <c r="F602" s="2" t="s">
        <v>54</v>
      </c>
      <c r="G602" s="2"/>
      <c r="H602" s="2" t="s">
        <v>54</v>
      </c>
      <c r="I602" s="2" t="s">
        <v>54</v>
      </c>
      <c r="J602" s="2"/>
      <c r="K602" s="2"/>
      <c r="L602" s="2"/>
      <c r="M602" s="2"/>
      <c r="N602" s="2"/>
    </row>
    <row r="603" spans="1:17" ht="14.25" customHeight="1" x14ac:dyDescent="0.2">
      <c r="A603" s="62" t="s">
        <v>3418</v>
      </c>
      <c r="B603" s="2"/>
      <c r="C603" s="2"/>
      <c r="D603" s="2"/>
      <c r="E603" s="2"/>
      <c r="F603" s="2"/>
      <c r="G603" s="2"/>
      <c r="H603" s="2"/>
      <c r="I603" s="2"/>
      <c r="J603" s="2"/>
      <c r="K603" s="2"/>
      <c r="L603" s="2"/>
      <c r="M603" s="2"/>
      <c r="N603" s="2"/>
    </row>
    <row r="604" spans="1:17" ht="14.25" customHeight="1" x14ac:dyDescent="0.2">
      <c r="A604" s="62" t="s">
        <v>3425</v>
      </c>
      <c r="B604" s="2" t="s">
        <v>5577</v>
      </c>
      <c r="C604" s="2">
        <v>1</v>
      </c>
      <c r="D604" s="2" t="s">
        <v>2003</v>
      </c>
      <c r="E604" s="2"/>
      <c r="F604" s="2" t="s">
        <v>2004</v>
      </c>
      <c r="G604" s="2"/>
      <c r="H604" s="2" t="s">
        <v>2005</v>
      </c>
      <c r="I604" s="2" t="s">
        <v>2006</v>
      </c>
      <c r="J604" s="2"/>
      <c r="K604" s="2"/>
      <c r="L604" s="2"/>
      <c r="M604" s="2"/>
      <c r="N604" s="2"/>
    </row>
    <row r="605" spans="1:17" ht="14.25" customHeight="1" x14ac:dyDescent="0.2">
      <c r="A605" s="62" t="s">
        <v>3432</v>
      </c>
      <c r="B605" s="2" t="s">
        <v>2784</v>
      </c>
      <c r="C605" s="2">
        <v>0</v>
      </c>
      <c r="D605" s="2" t="s">
        <v>2248</v>
      </c>
      <c r="E605" s="2"/>
      <c r="F605" s="2" t="s">
        <v>54</v>
      </c>
      <c r="G605" s="2"/>
      <c r="H605" s="2" t="s">
        <v>2249</v>
      </c>
      <c r="I605" s="2" t="s">
        <v>2250</v>
      </c>
      <c r="J605" s="2"/>
      <c r="K605" s="2"/>
      <c r="L605" s="2"/>
      <c r="M605" s="2"/>
      <c r="N605" s="2"/>
    </row>
    <row r="606" spans="1:17" ht="14.25" customHeight="1" x14ac:dyDescent="0.2">
      <c r="A606" s="62" t="s">
        <v>3437</v>
      </c>
      <c r="B606" s="2" t="s">
        <v>3433</v>
      </c>
      <c r="C606" s="2" t="s">
        <v>727</v>
      </c>
      <c r="D606" s="2" t="s">
        <v>5131</v>
      </c>
      <c r="E606" s="2"/>
      <c r="F606" s="2" t="s">
        <v>185</v>
      </c>
      <c r="G606" s="2"/>
      <c r="H606" s="2" t="s">
        <v>5132</v>
      </c>
      <c r="I606" s="2" t="s">
        <v>5133</v>
      </c>
      <c r="J606" s="2"/>
      <c r="K606" s="2"/>
      <c r="L606" s="2"/>
      <c r="M606" s="2"/>
      <c r="N606" s="2"/>
    </row>
    <row r="607" spans="1:17" ht="14.25" customHeight="1" x14ac:dyDescent="0.2">
      <c r="A607" s="62" t="s">
        <v>3441</v>
      </c>
      <c r="B607" s="2" t="s">
        <v>54</v>
      </c>
      <c r="C607" s="2"/>
      <c r="D607" s="2" t="s">
        <v>2545</v>
      </c>
      <c r="E607" s="2"/>
      <c r="F607" s="2" t="s">
        <v>2546</v>
      </c>
      <c r="G607" s="2"/>
      <c r="H607" s="2" t="s">
        <v>2547</v>
      </c>
      <c r="I607" s="2" t="s">
        <v>2548</v>
      </c>
      <c r="J607" s="2"/>
      <c r="K607" s="2"/>
      <c r="L607" s="2"/>
      <c r="M607" s="2"/>
      <c r="N607" s="2"/>
    </row>
    <row r="608" spans="1:17" ht="14.25" customHeight="1" x14ac:dyDescent="0.2">
      <c r="A608" s="62" t="s">
        <v>3442</v>
      </c>
      <c r="B608" s="2" t="s">
        <v>54</v>
      </c>
      <c r="C608" s="2"/>
      <c r="D608" s="2" t="s">
        <v>2775</v>
      </c>
      <c r="E608" s="2"/>
      <c r="F608" s="2" t="s">
        <v>5256</v>
      </c>
      <c r="G608" s="2"/>
      <c r="H608" s="2" t="s">
        <v>5257</v>
      </c>
      <c r="I608" s="2" t="s">
        <v>5258</v>
      </c>
      <c r="J608" s="2"/>
      <c r="K608" s="2"/>
      <c r="L608" s="2"/>
      <c r="M608" s="2"/>
      <c r="N608" s="2"/>
    </row>
    <row r="609" spans="1:17" ht="14.25" customHeight="1" x14ac:dyDescent="0.2">
      <c r="A609" s="62" t="s">
        <v>3447</v>
      </c>
      <c r="B609" s="2" t="s">
        <v>3443</v>
      </c>
      <c r="C609" s="2" t="s">
        <v>159</v>
      </c>
      <c r="D609" s="2" t="s">
        <v>54</v>
      </c>
      <c r="E609" s="2"/>
      <c r="F609" s="2" t="s">
        <v>1711</v>
      </c>
      <c r="G609" s="2"/>
      <c r="H609" s="2" t="s">
        <v>3592</v>
      </c>
      <c r="I609" s="2" t="s">
        <v>54</v>
      </c>
      <c r="J609" s="2"/>
      <c r="K609" s="2"/>
      <c r="L609" s="2"/>
      <c r="M609" s="2"/>
      <c r="N609" s="2"/>
    </row>
    <row r="610" spans="1:17" ht="14.25" customHeight="1" x14ac:dyDescent="0.2">
      <c r="A610" s="62" t="s">
        <v>3449</v>
      </c>
      <c r="B610" s="2" t="s">
        <v>242</v>
      </c>
      <c r="C610" s="2">
        <v>-999</v>
      </c>
      <c r="D610" s="2" t="s">
        <v>300</v>
      </c>
      <c r="E610" s="2"/>
      <c r="F610" s="2" t="s">
        <v>302</v>
      </c>
      <c r="G610" s="2"/>
      <c r="H610" s="2" t="s">
        <v>304</v>
      </c>
      <c r="I610" s="2" t="s">
        <v>305</v>
      </c>
      <c r="J610" s="2"/>
      <c r="K610" s="2"/>
      <c r="L610" s="2"/>
      <c r="M610" s="2"/>
      <c r="N610" s="2"/>
    </row>
    <row r="611" spans="1:17" ht="14.25" customHeight="1" x14ac:dyDescent="0.2">
      <c r="A611" s="62" t="s">
        <v>3458</v>
      </c>
      <c r="B611" s="2" t="s">
        <v>3450</v>
      </c>
      <c r="C611" s="2" t="s">
        <v>5701</v>
      </c>
      <c r="D611" s="2" t="s">
        <v>2930</v>
      </c>
      <c r="E611" s="2"/>
      <c r="F611" s="2" t="s">
        <v>585</v>
      </c>
      <c r="G611" s="2"/>
      <c r="H611" s="2" t="s">
        <v>2931</v>
      </c>
      <c r="I611" s="2" t="s">
        <v>585</v>
      </c>
      <c r="J611" s="2"/>
      <c r="K611" s="2"/>
      <c r="L611" s="2"/>
      <c r="M611" s="2"/>
      <c r="N611" s="2"/>
    </row>
    <row r="612" spans="1:17" ht="14.25" customHeight="1" x14ac:dyDescent="0.2">
      <c r="A612" s="62" t="s">
        <v>3464</v>
      </c>
      <c r="B612" s="2" t="s">
        <v>3459</v>
      </c>
      <c r="C612" s="2" t="s">
        <v>159</v>
      </c>
      <c r="D612" s="2" t="s">
        <v>4529</v>
      </c>
      <c r="E612" s="2"/>
      <c r="F612" s="2" t="s">
        <v>4531</v>
      </c>
      <c r="G612" s="2"/>
      <c r="H612" s="2" t="s">
        <v>4532</v>
      </c>
      <c r="I612" s="2" t="s">
        <v>4533</v>
      </c>
      <c r="J612" s="2"/>
      <c r="K612" s="2"/>
      <c r="L612" s="2"/>
      <c r="M612" s="2"/>
      <c r="N612" s="2"/>
    </row>
    <row r="613" spans="1:17" ht="14.25" customHeight="1" x14ac:dyDescent="0.2">
      <c r="A613" s="62" t="s">
        <v>3465</v>
      </c>
      <c r="B613" s="2"/>
      <c r="C613" s="2">
        <v>-99</v>
      </c>
      <c r="D613" s="2" t="s">
        <v>2748</v>
      </c>
      <c r="E613" s="2"/>
      <c r="F613" s="2" t="s">
        <v>2749</v>
      </c>
      <c r="G613" s="2"/>
      <c r="H613" s="2" t="s">
        <v>2750</v>
      </c>
      <c r="I613" s="2" t="s">
        <v>2751</v>
      </c>
      <c r="J613" s="2"/>
      <c r="K613" s="2"/>
      <c r="L613" s="2"/>
      <c r="M613" s="2"/>
      <c r="N613" s="2"/>
    </row>
    <row r="614" spans="1:17" ht="14.25" customHeight="1" x14ac:dyDescent="0.2">
      <c r="A614" s="62" t="s">
        <v>3472</v>
      </c>
      <c r="B614" s="2" t="s">
        <v>3466</v>
      </c>
      <c r="C614" s="2" t="s">
        <v>4198</v>
      </c>
      <c r="D614" s="2" t="s">
        <v>1275</v>
      </c>
      <c r="E614" s="2"/>
      <c r="F614" s="2" t="s">
        <v>1276</v>
      </c>
      <c r="G614" s="2"/>
      <c r="H614" s="2" t="s">
        <v>1277</v>
      </c>
      <c r="I614" s="2" t="s">
        <v>1278</v>
      </c>
      <c r="J614" s="2"/>
      <c r="K614" s="2"/>
      <c r="L614" s="2"/>
      <c r="M614" s="2"/>
      <c r="N614" s="2"/>
    </row>
    <row r="615" spans="1:17" ht="14.25" customHeight="1" x14ac:dyDescent="0.2">
      <c r="A615" s="62" t="s">
        <v>3481</v>
      </c>
      <c r="B615" s="2" t="s">
        <v>3473</v>
      </c>
      <c r="C615" s="2" t="s">
        <v>262</v>
      </c>
      <c r="D615" s="2" t="s">
        <v>2021</v>
      </c>
      <c r="E615" s="2"/>
      <c r="F615" s="2" t="s">
        <v>242</v>
      </c>
      <c r="G615" s="2"/>
      <c r="H615" s="2" t="s">
        <v>2022</v>
      </c>
      <c r="I615" s="2" t="s">
        <v>1226</v>
      </c>
      <c r="J615" s="2"/>
      <c r="K615" s="2"/>
      <c r="L615" s="2"/>
      <c r="M615" s="2"/>
      <c r="N615" s="2"/>
    </row>
    <row r="616" spans="1:17" ht="14.25" customHeight="1" x14ac:dyDescent="0.2">
      <c r="A616" s="62" t="s">
        <v>3482</v>
      </c>
      <c r="B616" s="2" t="s">
        <v>54</v>
      </c>
      <c r="C616" s="2"/>
      <c r="D616" s="2" t="s">
        <v>2430</v>
      </c>
      <c r="E616" s="2"/>
      <c r="F616" s="2" t="s">
        <v>2431</v>
      </c>
      <c r="G616" s="2"/>
      <c r="H616" s="2" t="s">
        <v>5223</v>
      </c>
      <c r="I616" s="2" t="s">
        <v>5224</v>
      </c>
      <c r="J616" s="2"/>
      <c r="K616" s="2"/>
      <c r="L616" s="2"/>
      <c r="M616" s="2"/>
      <c r="N616" s="2"/>
    </row>
    <row r="617" spans="1:17" ht="14.25" customHeight="1" x14ac:dyDescent="0.2">
      <c r="A617" s="62" t="s">
        <v>3485</v>
      </c>
      <c r="B617" s="2" t="s">
        <v>3483</v>
      </c>
      <c r="C617" s="2">
        <v>13</v>
      </c>
      <c r="D617" s="2" t="s">
        <v>5104</v>
      </c>
      <c r="E617" s="2"/>
      <c r="F617" s="2" t="s">
        <v>5105</v>
      </c>
      <c r="G617" s="2"/>
      <c r="H617" s="2" t="s">
        <v>5106</v>
      </c>
      <c r="I617" s="2" t="s">
        <v>5107</v>
      </c>
      <c r="J617" s="2"/>
      <c r="K617" s="2"/>
      <c r="L617" s="2"/>
      <c r="M617" s="2"/>
      <c r="N617" s="2"/>
    </row>
    <row r="618" spans="1:17" ht="14.25" customHeight="1" x14ac:dyDescent="0.2">
      <c r="A618" s="62" t="s">
        <v>3486</v>
      </c>
      <c r="B618" s="2" t="s">
        <v>54</v>
      </c>
      <c r="C618" s="2"/>
      <c r="D618" s="2"/>
      <c r="E618" s="2"/>
      <c r="F618" s="2"/>
      <c r="G618" s="2"/>
      <c r="H618" s="2"/>
      <c r="I618" s="2"/>
      <c r="J618" s="2"/>
      <c r="K618" s="2"/>
      <c r="L618" s="2"/>
      <c r="M618" s="2"/>
      <c r="N618" s="2"/>
    </row>
    <row r="619" spans="1:17" ht="14.25" customHeight="1" x14ac:dyDescent="0.2">
      <c r="A619" s="62" t="s">
        <v>3493</v>
      </c>
      <c r="B619" s="2" t="s">
        <v>3487</v>
      </c>
      <c r="C619" s="2">
        <v>6</v>
      </c>
      <c r="D619" s="2" t="s">
        <v>1515</v>
      </c>
      <c r="E619" s="2"/>
      <c r="F619" s="2" t="s">
        <v>1517</v>
      </c>
      <c r="G619" s="2"/>
      <c r="H619" s="2" t="s">
        <v>1518</v>
      </c>
      <c r="I619" s="2" t="s">
        <v>1519</v>
      </c>
      <c r="J619" s="2"/>
      <c r="K619" s="2"/>
      <c r="L619" s="2"/>
      <c r="M619" s="2"/>
      <c r="N619" s="2"/>
    </row>
    <row r="620" spans="1:17" ht="14.25" customHeight="1" x14ac:dyDescent="0.2">
      <c r="A620" s="62" t="s">
        <v>3499</v>
      </c>
      <c r="B620" s="2" t="s">
        <v>3494</v>
      </c>
      <c r="C620" s="2">
        <v>7</v>
      </c>
      <c r="D620" s="2" t="s">
        <v>54</v>
      </c>
      <c r="E620" s="2"/>
      <c r="F620" s="2" t="s">
        <v>54</v>
      </c>
      <c r="G620" s="2"/>
      <c r="H620" s="2" t="s">
        <v>54</v>
      </c>
      <c r="I620" s="2" t="s">
        <v>54</v>
      </c>
      <c r="J620" s="2"/>
      <c r="K620" s="2"/>
      <c r="L620" s="2"/>
      <c r="M620" s="2"/>
      <c r="N620" s="2"/>
    </row>
    <row r="621" spans="1:17" ht="14.25" customHeight="1" x14ac:dyDescent="0.2">
      <c r="A621" s="62" t="s">
        <v>3501</v>
      </c>
      <c r="B621" s="2" t="s">
        <v>3500</v>
      </c>
      <c r="C621" s="2"/>
      <c r="D621" s="2" t="s">
        <v>5373</v>
      </c>
      <c r="E621" s="2"/>
      <c r="F621" s="2" t="s">
        <v>4368</v>
      </c>
      <c r="G621" s="2"/>
      <c r="H621" s="2" t="s">
        <v>5374</v>
      </c>
      <c r="I621" s="2" t="s">
        <v>5375</v>
      </c>
      <c r="J621" s="2"/>
      <c r="K621" s="2"/>
      <c r="L621" s="2"/>
      <c r="M621" s="2"/>
      <c r="N621" s="2"/>
    </row>
    <row r="622" spans="1:17" ht="14.25" customHeight="1" x14ac:dyDescent="0.2">
      <c r="A622" s="62" t="s">
        <v>3507</v>
      </c>
      <c r="B622" s="2" t="s">
        <v>54</v>
      </c>
      <c r="C622" s="2"/>
      <c r="D622" s="2" t="s">
        <v>54</v>
      </c>
      <c r="E622" s="2"/>
      <c r="F622" s="2" t="s">
        <v>54</v>
      </c>
      <c r="G622" s="2"/>
      <c r="H622" s="2" t="s">
        <v>3644</v>
      </c>
      <c r="I622" s="2" t="s">
        <v>3645</v>
      </c>
      <c r="J622" s="2"/>
      <c r="K622" s="2"/>
      <c r="L622" s="2"/>
      <c r="M622" s="2"/>
      <c r="N622" s="2"/>
    </row>
    <row r="623" spans="1:17" ht="14.25" customHeight="1" x14ac:dyDescent="0.2">
      <c r="A623" s="62" t="s">
        <v>3510</v>
      </c>
      <c r="B623" s="2" t="s">
        <v>5581</v>
      </c>
      <c r="C623" s="2">
        <v>6</v>
      </c>
      <c r="D623" s="2" t="s">
        <v>54</v>
      </c>
      <c r="E623" s="2"/>
      <c r="F623" s="2" t="s">
        <v>54</v>
      </c>
      <c r="G623" s="2"/>
      <c r="H623" s="2" t="s">
        <v>54</v>
      </c>
      <c r="I623" s="2" t="s">
        <v>54</v>
      </c>
      <c r="J623" s="2"/>
      <c r="K623" s="2"/>
      <c r="L623" s="2"/>
      <c r="M623" s="2"/>
      <c r="N623" s="2"/>
    </row>
    <row r="624" spans="1:17" ht="14.25" customHeight="1" x14ac:dyDescent="0.2">
      <c r="A624" s="62" t="s">
        <v>3516</v>
      </c>
      <c r="B624" s="2" t="s">
        <v>5582</v>
      </c>
      <c r="C624" s="2">
        <v>6</v>
      </c>
      <c r="D624" s="2" t="s">
        <v>2856</v>
      </c>
      <c r="E624" s="2"/>
      <c r="F624" s="2" t="s">
        <v>898</v>
      </c>
      <c r="G624" s="2"/>
      <c r="H624" s="2" t="s">
        <v>2857</v>
      </c>
      <c r="I624" s="2" t="s">
        <v>2859</v>
      </c>
      <c r="J624" s="2"/>
      <c r="K624" s="2"/>
      <c r="L624" s="2"/>
      <c r="M624" s="2"/>
      <c r="N624" s="2"/>
      <c r="Q624" s="18" t="s">
        <v>2860</v>
      </c>
    </row>
    <row r="625" spans="1:14" ht="14.25" customHeight="1" x14ac:dyDescent="0.2">
      <c r="A625" s="62" t="s">
        <v>3524</v>
      </c>
      <c r="B625" s="2" t="s">
        <v>3517</v>
      </c>
      <c r="C625" s="2" t="s">
        <v>5702</v>
      </c>
      <c r="D625" s="2" t="s">
        <v>250</v>
      </c>
      <c r="E625" s="2"/>
      <c r="F625" s="2" t="s">
        <v>251</v>
      </c>
      <c r="G625" s="2"/>
      <c r="H625" s="2" t="s">
        <v>252</v>
      </c>
      <c r="I625" s="2" t="s">
        <v>253</v>
      </c>
      <c r="J625" s="2"/>
      <c r="K625" s="2"/>
      <c r="L625" s="2"/>
      <c r="M625" s="2"/>
      <c r="N625" s="2"/>
    </row>
    <row r="626" spans="1:14" ht="14.25" customHeight="1" x14ac:dyDescent="0.2">
      <c r="A626" s="62" t="s">
        <v>3530</v>
      </c>
      <c r="B626" s="2" t="s">
        <v>5583</v>
      </c>
      <c r="C626" s="2">
        <v>3</v>
      </c>
      <c r="D626" s="2" t="s">
        <v>1416</v>
      </c>
      <c r="E626" s="2"/>
      <c r="F626" s="2" t="s">
        <v>1418</v>
      </c>
      <c r="G626" s="2"/>
      <c r="H626" s="2" t="s">
        <v>1420</v>
      </c>
      <c r="I626" s="2" t="s">
        <v>1422</v>
      </c>
      <c r="J626" s="2"/>
      <c r="K626" s="2"/>
      <c r="L626" s="2"/>
      <c r="M626" s="2"/>
      <c r="N626" s="2"/>
    </row>
    <row r="627" spans="1:14" ht="14.25" customHeight="1" x14ac:dyDescent="0.2">
      <c r="A627" s="62" t="s">
        <v>3535</v>
      </c>
      <c r="B627" s="2" t="s">
        <v>3531</v>
      </c>
      <c r="C627" s="2" t="s">
        <v>3532</v>
      </c>
      <c r="D627" s="2" t="s">
        <v>1488</v>
      </c>
      <c r="E627" s="2"/>
      <c r="F627" s="2" t="s">
        <v>242</v>
      </c>
      <c r="G627" s="2"/>
      <c r="H627" s="2" t="s">
        <v>1489</v>
      </c>
      <c r="I627" s="2" t="s">
        <v>1490</v>
      </c>
      <c r="J627" s="2"/>
      <c r="K627" s="2"/>
      <c r="L627" s="2"/>
      <c r="M627" s="2"/>
      <c r="N627" s="2"/>
    </row>
    <row r="628" spans="1:14" ht="14.25" customHeight="1" x14ac:dyDescent="0.2">
      <c r="A628" s="62" t="s">
        <v>3542</v>
      </c>
      <c r="B628" s="2" t="s">
        <v>3536</v>
      </c>
      <c r="C628" s="2" t="s">
        <v>5703</v>
      </c>
      <c r="D628" s="2" t="s">
        <v>738</v>
      </c>
      <c r="E628" s="2"/>
      <c r="F628" s="2" t="s">
        <v>739</v>
      </c>
      <c r="G628" s="2"/>
      <c r="H628" s="2" t="s">
        <v>740</v>
      </c>
      <c r="I628" s="2" t="s">
        <v>741</v>
      </c>
      <c r="J628" s="2"/>
      <c r="K628" s="2"/>
      <c r="L628" s="2"/>
      <c r="M628" s="2"/>
      <c r="N628" s="2"/>
    </row>
    <row r="629" spans="1:14" ht="14.25" customHeight="1" x14ac:dyDescent="0.2">
      <c r="A629" s="62" t="s">
        <v>3544</v>
      </c>
      <c r="B629" s="2" t="s">
        <v>54</v>
      </c>
      <c r="C629" s="2"/>
      <c r="D629" s="2" t="s">
        <v>54</v>
      </c>
      <c r="E629" s="2"/>
      <c r="F629" s="2" t="s">
        <v>54</v>
      </c>
      <c r="G629" s="2"/>
      <c r="H629" s="2" t="s">
        <v>54</v>
      </c>
      <c r="I629" s="2" t="s">
        <v>54</v>
      </c>
      <c r="J629" s="2"/>
      <c r="K629" s="2"/>
      <c r="L629" s="2"/>
      <c r="M629" s="2"/>
      <c r="N629" s="2"/>
    </row>
    <row r="630" spans="1:14" ht="14.25" customHeight="1" x14ac:dyDescent="0.2">
      <c r="A630" s="62" t="s">
        <v>3549</v>
      </c>
      <c r="B630" s="2" t="s">
        <v>3545</v>
      </c>
      <c r="C630" s="2">
        <v>6</v>
      </c>
      <c r="D630" s="2" t="s">
        <v>3444</v>
      </c>
      <c r="E630" s="2"/>
      <c r="F630" s="2" t="s">
        <v>3446</v>
      </c>
      <c r="G630" s="2"/>
      <c r="H630" s="2" t="s">
        <v>54</v>
      </c>
      <c r="I630" s="2" t="s">
        <v>54</v>
      </c>
      <c r="J630" s="2"/>
      <c r="K630" s="2"/>
      <c r="L630" s="2"/>
      <c r="M630" s="2"/>
      <c r="N630" s="2"/>
    </row>
    <row r="631" spans="1:14" ht="14.25" customHeight="1" x14ac:dyDescent="0.2">
      <c r="A631" s="62" t="s">
        <v>3555</v>
      </c>
      <c r="B631" s="2" t="s">
        <v>3550</v>
      </c>
      <c r="C631" s="2" t="s">
        <v>159</v>
      </c>
      <c r="D631" s="2" t="s">
        <v>5263</v>
      </c>
      <c r="E631" s="2"/>
      <c r="F631" s="2" t="s">
        <v>5264</v>
      </c>
      <c r="G631" s="2"/>
      <c r="H631" s="2" t="s">
        <v>5265</v>
      </c>
      <c r="I631" s="2" t="s">
        <v>5266</v>
      </c>
      <c r="J631" s="2"/>
      <c r="K631" s="2"/>
      <c r="L631" s="2"/>
      <c r="M631" s="2"/>
      <c r="N631" s="2"/>
    </row>
    <row r="632" spans="1:14" ht="14.25" customHeight="1" x14ac:dyDescent="0.2">
      <c r="A632" s="62" t="s">
        <v>3556</v>
      </c>
      <c r="B632" s="2" t="s">
        <v>54</v>
      </c>
      <c r="C632" s="2">
        <v>-99</v>
      </c>
      <c r="D632" s="2" t="s">
        <v>242</v>
      </c>
      <c r="E632" s="2"/>
      <c r="F632" s="2" t="s">
        <v>4405</v>
      </c>
      <c r="G632" s="2"/>
      <c r="H632" s="2" t="s">
        <v>4406</v>
      </c>
      <c r="I632" s="2" t="s">
        <v>1862</v>
      </c>
      <c r="J632" s="2"/>
      <c r="K632" s="2"/>
      <c r="L632" s="2"/>
      <c r="M632" s="2"/>
      <c r="N632" s="2"/>
    </row>
    <row r="633" spans="1:14" ht="14.25" customHeight="1" x14ac:dyDescent="0.2">
      <c r="A633" s="62" t="s">
        <v>3557</v>
      </c>
      <c r="B633" s="2" t="s">
        <v>54</v>
      </c>
      <c r="C633" s="2">
        <v>-99</v>
      </c>
      <c r="D633" s="2" t="s">
        <v>2150</v>
      </c>
      <c r="E633" s="2"/>
      <c r="F633" s="2" t="s">
        <v>2152</v>
      </c>
      <c r="G633" s="2"/>
      <c r="H633" s="2" t="s">
        <v>2073</v>
      </c>
      <c r="I633" s="2" t="s">
        <v>2153</v>
      </c>
      <c r="J633" s="2"/>
      <c r="K633" s="2"/>
      <c r="L633" s="2"/>
      <c r="M633" s="2"/>
      <c r="N633" s="2"/>
    </row>
    <row r="634" spans="1:14" ht="14.25" customHeight="1" x14ac:dyDescent="0.2">
      <c r="A634" s="62" t="s">
        <v>3562</v>
      </c>
      <c r="B634" s="2" t="s">
        <v>54</v>
      </c>
      <c r="C634" s="2"/>
      <c r="D634" s="2" t="s">
        <v>2391</v>
      </c>
      <c r="E634" s="2"/>
      <c r="F634" s="2" t="s">
        <v>284</v>
      </c>
      <c r="G634" s="2"/>
      <c r="H634" s="2" t="s">
        <v>2392</v>
      </c>
      <c r="I634" s="2" t="s">
        <v>2393</v>
      </c>
      <c r="J634" s="2"/>
      <c r="K634" s="2"/>
      <c r="L634" s="2"/>
      <c r="M634" s="2"/>
      <c r="N634" s="2"/>
    </row>
    <row r="635" spans="1:14" ht="14.25" customHeight="1" x14ac:dyDescent="0.2">
      <c r="A635" s="62" t="s">
        <v>3563</v>
      </c>
      <c r="B635" s="2" t="s">
        <v>54</v>
      </c>
      <c r="C635" s="2"/>
      <c r="D635" s="2" t="s">
        <v>2493</v>
      </c>
      <c r="E635" s="2"/>
      <c r="F635" s="2" t="s">
        <v>2494</v>
      </c>
      <c r="G635" s="2"/>
      <c r="H635" s="2" t="s">
        <v>2495</v>
      </c>
      <c r="I635" s="2" t="s">
        <v>2496</v>
      </c>
      <c r="J635" s="2"/>
      <c r="K635" s="2"/>
      <c r="L635" s="2"/>
      <c r="M635" s="2"/>
      <c r="N635" s="2"/>
    </row>
    <row r="636" spans="1:14" ht="14.25" customHeight="1" x14ac:dyDescent="0.2">
      <c r="A636" s="62" t="s">
        <v>3570</v>
      </c>
      <c r="B636" s="2" t="s">
        <v>3564</v>
      </c>
      <c r="C636" s="2" t="s">
        <v>772</v>
      </c>
      <c r="D636" s="2" t="s">
        <v>417</v>
      </c>
      <c r="E636" s="2"/>
      <c r="F636" s="2" t="s">
        <v>418</v>
      </c>
      <c r="G636" s="2"/>
      <c r="H636" s="2" t="s">
        <v>419</v>
      </c>
      <c r="I636" s="2" t="s">
        <v>420</v>
      </c>
      <c r="J636" s="2"/>
      <c r="K636" s="2"/>
      <c r="L636" s="2"/>
      <c r="M636" s="2"/>
      <c r="N636" s="2"/>
    </row>
    <row r="637" spans="1:14" ht="14.25" customHeight="1" x14ac:dyDescent="0.2">
      <c r="A637" s="62" t="s">
        <v>3571</v>
      </c>
      <c r="B637" s="2" t="s">
        <v>54</v>
      </c>
      <c r="C637" s="2"/>
      <c r="D637" s="2" t="s">
        <v>54</v>
      </c>
      <c r="E637" s="2"/>
      <c r="F637" s="2" t="s">
        <v>54</v>
      </c>
      <c r="G637" s="2"/>
      <c r="H637" s="2" t="s">
        <v>54</v>
      </c>
      <c r="I637" s="2" t="s">
        <v>54</v>
      </c>
      <c r="J637" s="2"/>
      <c r="K637" s="2"/>
      <c r="L637" s="2"/>
      <c r="M637" s="2"/>
      <c r="N637" s="2"/>
    </row>
    <row r="638" spans="1:14" ht="14.25" customHeight="1" x14ac:dyDescent="0.2">
      <c r="A638" s="62" t="s">
        <v>3575</v>
      </c>
      <c r="B638" s="2" t="s">
        <v>3572</v>
      </c>
      <c r="C638" s="2">
        <v>6</v>
      </c>
      <c r="D638" s="2" t="s">
        <v>1589</v>
      </c>
      <c r="E638" s="2"/>
      <c r="F638" s="2" t="s">
        <v>1591</v>
      </c>
      <c r="G638" s="2"/>
      <c r="H638" s="2" t="s">
        <v>1592</v>
      </c>
      <c r="I638" s="2" t="s">
        <v>1593</v>
      </c>
      <c r="J638" s="2"/>
      <c r="K638" s="2"/>
      <c r="L638" s="2"/>
      <c r="M638" s="2"/>
      <c r="N638" s="2"/>
    </row>
    <row r="639" spans="1:14" ht="14.25" customHeight="1" x14ac:dyDescent="0.2">
      <c r="A639" s="62" t="s">
        <v>3576</v>
      </c>
      <c r="B639" s="2" t="s">
        <v>54</v>
      </c>
      <c r="C639" s="2"/>
      <c r="D639" s="2" t="s">
        <v>3502</v>
      </c>
      <c r="E639" s="2"/>
      <c r="F639" s="2" t="s">
        <v>3503</v>
      </c>
      <c r="G639" s="2"/>
      <c r="H639" s="2" t="s">
        <v>3504</v>
      </c>
      <c r="I639" s="2" t="s">
        <v>3505</v>
      </c>
      <c r="J639" s="2"/>
      <c r="K639" s="2"/>
      <c r="L639" s="2"/>
      <c r="M639" s="2"/>
      <c r="N639" s="2"/>
    </row>
    <row r="640" spans="1:14" ht="14.25" customHeight="1" x14ac:dyDescent="0.2">
      <c r="A640" s="62" t="s">
        <v>3584</v>
      </c>
      <c r="B640" s="2" t="s">
        <v>3577</v>
      </c>
      <c r="C640" s="2">
        <v>7</v>
      </c>
      <c r="D640" s="2" t="s">
        <v>58</v>
      </c>
      <c r="E640" s="2"/>
      <c r="F640" s="2" t="s">
        <v>60</v>
      </c>
      <c r="G640" s="2"/>
      <c r="H640" s="2" t="s">
        <v>62</v>
      </c>
      <c r="I640" s="2" t="s">
        <v>64</v>
      </c>
      <c r="J640" s="2"/>
      <c r="K640" s="2"/>
      <c r="L640" s="2"/>
      <c r="M640" s="2"/>
      <c r="N640" s="2"/>
    </row>
    <row r="641" spans="1:18" ht="14.25" customHeight="1" x14ac:dyDescent="0.2">
      <c r="A641" s="62" t="s">
        <v>3589</v>
      </c>
      <c r="B641" s="2" t="s">
        <v>123</v>
      </c>
      <c r="C641" s="2">
        <v>0</v>
      </c>
      <c r="D641" s="2" t="s">
        <v>2353</v>
      </c>
      <c r="E641" s="2"/>
      <c r="F641" s="2" t="s">
        <v>54</v>
      </c>
      <c r="G641" s="2"/>
      <c r="H641" s="2" t="s">
        <v>54</v>
      </c>
      <c r="I641" s="2" t="s">
        <v>2354</v>
      </c>
      <c r="J641" s="2"/>
      <c r="K641" s="2"/>
      <c r="L641" s="2"/>
      <c r="M641" s="2"/>
      <c r="N641" s="2"/>
    </row>
    <row r="642" spans="1:18" ht="14.25" customHeight="1" x14ac:dyDescent="0.2">
      <c r="A642" s="62" t="s">
        <v>3590</v>
      </c>
      <c r="B642" s="2" t="s">
        <v>54</v>
      </c>
      <c r="C642" s="2"/>
      <c r="D642" s="2" t="s">
        <v>4700</v>
      </c>
      <c r="E642" s="2"/>
      <c r="F642" s="2" t="s">
        <v>4701</v>
      </c>
      <c r="G642" s="2"/>
      <c r="H642" s="2" t="s">
        <v>54</v>
      </c>
      <c r="I642" s="2" t="s">
        <v>4702</v>
      </c>
      <c r="J642" s="2"/>
      <c r="K642" s="2"/>
      <c r="L642" s="2"/>
      <c r="M642" s="2"/>
      <c r="N642" s="2"/>
    </row>
    <row r="643" spans="1:18" ht="14.25" customHeight="1" x14ac:dyDescent="0.2">
      <c r="A643" s="62" t="s">
        <v>3593</v>
      </c>
      <c r="B643" s="2" t="s">
        <v>3591</v>
      </c>
      <c r="C643" s="2" t="s">
        <v>159</v>
      </c>
      <c r="D643" s="2" t="s">
        <v>2378</v>
      </c>
      <c r="E643" s="2"/>
      <c r="F643" s="2" t="s">
        <v>2379</v>
      </c>
      <c r="G643" s="2"/>
      <c r="H643" s="2" t="s">
        <v>2380</v>
      </c>
      <c r="I643" s="2" t="s">
        <v>860</v>
      </c>
      <c r="J643" s="2"/>
      <c r="K643" s="2"/>
      <c r="L643" s="2"/>
      <c r="M643" s="2"/>
      <c r="N643" s="2"/>
    </row>
    <row r="644" spans="1:18" ht="14.25" customHeight="1" x14ac:dyDescent="0.2">
      <c r="A644" s="62" t="s">
        <v>3596</v>
      </c>
      <c r="B644" s="2" t="s">
        <v>3594</v>
      </c>
      <c r="C644" s="2">
        <v>6</v>
      </c>
      <c r="D644" s="2" t="s">
        <v>3693</v>
      </c>
      <c r="E644" s="2"/>
      <c r="F644" s="2" t="s">
        <v>3694</v>
      </c>
      <c r="G644" s="2"/>
      <c r="H644" s="2" t="s">
        <v>3695</v>
      </c>
      <c r="I644" s="2" t="s">
        <v>71</v>
      </c>
      <c r="J644" s="2"/>
      <c r="K644" s="2"/>
      <c r="L644" s="2"/>
      <c r="M644" s="2"/>
      <c r="N644" s="2"/>
    </row>
    <row r="645" spans="1:18" ht="14.25" customHeight="1" x14ac:dyDescent="0.2">
      <c r="A645" s="62" t="s">
        <v>3602</v>
      </c>
      <c r="B645" s="2" t="s">
        <v>3597</v>
      </c>
      <c r="C645" s="2" t="s">
        <v>101</v>
      </c>
      <c r="D645" s="2" t="s">
        <v>54</v>
      </c>
      <c r="E645" s="2"/>
      <c r="F645" s="2" t="s">
        <v>54</v>
      </c>
      <c r="G645" s="2"/>
      <c r="H645" s="2" t="s">
        <v>54</v>
      </c>
      <c r="I645" s="2" t="s">
        <v>54</v>
      </c>
      <c r="J645" s="2"/>
      <c r="K645" s="2"/>
      <c r="L645" s="2"/>
      <c r="M645" s="2"/>
      <c r="N645" s="2"/>
      <c r="Q645" s="18" t="s">
        <v>3676</v>
      </c>
      <c r="R645" s="18" t="s">
        <v>3677</v>
      </c>
    </row>
    <row r="646" spans="1:18" ht="14.25" customHeight="1" x14ac:dyDescent="0.2">
      <c r="A646" s="62" t="s">
        <v>3603</v>
      </c>
      <c r="B646" s="2" t="s">
        <v>54</v>
      </c>
      <c r="C646" s="2"/>
      <c r="D646" s="2" t="s">
        <v>5319</v>
      </c>
      <c r="E646" s="2"/>
      <c r="F646" s="2" t="s">
        <v>5320</v>
      </c>
      <c r="G646" s="2"/>
      <c r="H646" s="2" t="s">
        <v>5321</v>
      </c>
      <c r="I646" s="2" t="s">
        <v>5322</v>
      </c>
      <c r="J646" s="2"/>
      <c r="K646" s="2"/>
      <c r="L646" s="2"/>
      <c r="M646" s="2"/>
      <c r="N646" s="2"/>
    </row>
    <row r="647" spans="1:18" ht="14.25" customHeight="1" x14ac:dyDescent="0.2">
      <c r="A647" s="62" t="s">
        <v>3604</v>
      </c>
      <c r="B647" s="2" t="s">
        <v>5582</v>
      </c>
      <c r="C647" s="2">
        <v>6</v>
      </c>
      <c r="D647" s="2" t="s">
        <v>54</v>
      </c>
      <c r="E647" s="2"/>
      <c r="F647" s="2" t="s">
        <v>54</v>
      </c>
      <c r="G647" s="2"/>
      <c r="H647" s="2" t="s">
        <v>54</v>
      </c>
      <c r="I647" s="2" t="s">
        <v>54</v>
      </c>
      <c r="J647" s="2"/>
      <c r="K647" s="2"/>
      <c r="L647" s="2"/>
      <c r="M647" s="2"/>
      <c r="N647" s="2"/>
      <c r="Q647" s="18" t="s">
        <v>3543</v>
      </c>
    </row>
    <row r="648" spans="1:18" ht="14.25" customHeight="1" x14ac:dyDescent="0.2">
      <c r="A648" s="62" t="s">
        <v>3611</v>
      </c>
      <c r="B648" s="2" t="s">
        <v>3605</v>
      </c>
      <c r="C648" s="2">
        <v>6</v>
      </c>
      <c r="D648" s="2" t="s">
        <v>3320</v>
      </c>
      <c r="E648" s="2"/>
      <c r="F648" s="2" t="s">
        <v>3321</v>
      </c>
      <c r="G648" s="2"/>
      <c r="H648" s="2" t="s">
        <v>3322</v>
      </c>
      <c r="I648" s="2" t="s">
        <v>3323</v>
      </c>
      <c r="J648" s="2"/>
      <c r="K648" s="2"/>
      <c r="L648" s="2"/>
      <c r="M648" s="2"/>
      <c r="N648" s="2"/>
    </row>
    <row r="649" spans="1:18" ht="14.25" customHeight="1" x14ac:dyDescent="0.2">
      <c r="A649" s="62" t="s">
        <v>3614</v>
      </c>
      <c r="B649" s="2" t="s">
        <v>54</v>
      </c>
      <c r="C649" s="2"/>
      <c r="D649" s="2" t="s">
        <v>5039</v>
      </c>
      <c r="E649" s="2"/>
      <c r="F649" s="2" t="s">
        <v>5040</v>
      </c>
      <c r="G649" s="2"/>
      <c r="H649" s="2" t="s">
        <v>5041</v>
      </c>
      <c r="I649" s="2" t="s">
        <v>5042</v>
      </c>
      <c r="J649" s="2"/>
      <c r="K649" s="2"/>
      <c r="L649" s="2"/>
      <c r="M649" s="2"/>
      <c r="N649" s="2"/>
    </row>
    <row r="650" spans="1:18" ht="14.25" customHeight="1" x14ac:dyDescent="0.2">
      <c r="A650" s="62" t="s">
        <v>3622</v>
      </c>
      <c r="B650" s="2" t="s">
        <v>3615</v>
      </c>
      <c r="C650" s="2" t="s">
        <v>5704</v>
      </c>
      <c r="D650" s="2" t="s">
        <v>3776</v>
      </c>
      <c r="E650" s="2"/>
      <c r="F650" s="2" t="s">
        <v>3777</v>
      </c>
      <c r="G650" s="2"/>
      <c r="H650" s="2" t="s">
        <v>3778</v>
      </c>
      <c r="I650" s="2" t="s">
        <v>3779</v>
      </c>
      <c r="J650" s="2"/>
      <c r="K650" s="2"/>
      <c r="L650" s="2"/>
      <c r="M650" s="2"/>
      <c r="N650" s="2"/>
    </row>
    <row r="651" spans="1:18" ht="14.25" customHeight="1" x14ac:dyDescent="0.2">
      <c r="A651" s="62" t="s">
        <v>3623</v>
      </c>
      <c r="B651" s="2" t="s">
        <v>54</v>
      </c>
      <c r="C651" s="2"/>
      <c r="D651" s="2" t="s">
        <v>2059</v>
      </c>
      <c r="E651" s="2"/>
      <c r="F651" s="2" t="s">
        <v>54</v>
      </c>
      <c r="G651" s="2"/>
      <c r="H651" s="2" t="s">
        <v>54</v>
      </c>
      <c r="I651" s="2" t="s">
        <v>54</v>
      </c>
      <c r="J651" s="2"/>
      <c r="K651" s="2"/>
      <c r="L651" s="2"/>
      <c r="M651" s="2"/>
      <c r="N651" s="2"/>
    </row>
    <row r="652" spans="1:18" ht="14.25" customHeight="1" x14ac:dyDescent="0.2">
      <c r="A652" s="62" t="s">
        <v>3633</v>
      </c>
      <c r="B652" s="2" t="s">
        <v>3624</v>
      </c>
      <c r="C652" s="2">
        <v>2</v>
      </c>
      <c r="D652" s="2" t="s">
        <v>3300</v>
      </c>
      <c r="E652" s="2"/>
      <c r="F652" s="2" t="s">
        <v>3301</v>
      </c>
      <c r="G652" s="2"/>
      <c r="H652" s="2" t="s">
        <v>3302</v>
      </c>
      <c r="I652" s="2" t="s">
        <v>2236</v>
      </c>
      <c r="J652" s="2"/>
      <c r="K652" s="2"/>
      <c r="L652" s="2"/>
      <c r="M652" s="2"/>
      <c r="N652" s="2"/>
    </row>
    <row r="653" spans="1:18" ht="14.25" customHeight="1" x14ac:dyDescent="0.2">
      <c r="A653" s="62" t="s">
        <v>3634</v>
      </c>
      <c r="B653" s="2" t="s">
        <v>54</v>
      </c>
      <c r="C653" s="2"/>
      <c r="D653" s="2" t="s">
        <v>4614</v>
      </c>
      <c r="E653" s="2"/>
      <c r="F653" s="2" t="s">
        <v>4615</v>
      </c>
      <c r="G653" s="2"/>
      <c r="H653" s="2" t="s">
        <v>4616</v>
      </c>
      <c r="I653" s="2" t="s">
        <v>4617</v>
      </c>
      <c r="J653" s="2"/>
      <c r="K653" s="2"/>
      <c r="L653" s="2"/>
      <c r="M653" s="2"/>
      <c r="N653" s="2"/>
    </row>
    <row r="654" spans="1:18" ht="14.25" customHeight="1" x14ac:dyDescent="0.2">
      <c r="A654" s="62" t="s">
        <v>3642</v>
      </c>
      <c r="B654" s="2" t="s">
        <v>3635</v>
      </c>
      <c r="C654" s="2">
        <v>-999</v>
      </c>
      <c r="D654" s="2" t="s">
        <v>54</v>
      </c>
      <c r="E654" s="2"/>
      <c r="F654" s="2" t="s">
        <v>54</v>
      </c>
      <c r="G654" s="2"/>
      <c r="H654" s="2" t="s">
        <v>54</v>
      </c>
      <c r="I654" s="2" t="s">
        <v>54</v>
      </c>
      <c r="J654" s="2"/>
      <c r="K654" s="2"/>
      <c r="L654" s="2"/>
      <c r="M654" s="2"/>
      <c r="N654" s="2"/>
    </row>
    <row r="655" spans="1:18" ht="14.25" customHeight="1" x14ac:dyDescent="0.2">
      <c r="A655" s="62" t="s">
        <v>3646</v>
      </c>
      <c r="B655" s="2" t="s">
        <v>3643</v>
      </c>
      <c r="C655" s="2">
        <v>0</v>
      </c>
      <c r="D655" s="2" t="s">
        <v>1000</v>
      </c>
      <c r="E655" s="2"/>
      <c r="F655" s="2" t="s">
        <v>1002</v>
      </c>
      <c r="G655" s="2"/>
      <c r="H655" s="2" t="s">
        <v>1003</v>
      </c>
      <c r="I655" s="2" t="s">
        <v>1004</v>
      </c>
      <c r="J655" s="2"/>
      <c r="K655" s="2"/>
      <c r="L655" s="2"/>
      <c r="M655" s="2"/>
      <c r="N655" s="2"/>
    </row>
    <row r="656" spans="1:18" ht="14.25" customHeight="1" x14ac:dyDescent="0.2">
      <c r="A656" s="62" t="s">
        <v>3651</v>
      </c>
      <c r="B656" s="2" t="s">
        <v>1943</v>
      </c>
      <c r="C656" s="2">
        <v>-999</v>
      </c>
      <c r="D656" s="2" t="s">
        <v>2271</v>
      </c>
      <c r="E656" s="2"/>
      <c r="F656" s="2" t="s">
        <v>5108</v>
      </c>
      <c r="G656" s="2"/>
      <c r="H656" s="2" t="s">
        <v>5109</v>
      </c>
      <c r="I656" s="2" t="s">
        <v>5110</v>
      </c>
      <c r="J656" s="2"/>
      <c r="K656" s="2"/>
      <c r="L656" s="2"/>
      <c r="M656" s="2"/>
      <c r="N656" s="2"/>
    </row>
    <row r="657" spans="1:14" ht="14.25" customHeight="1" x14ac:dyDescent="0.2">
      <c r="A657" s="62" t="s">
        <v>3652</v>
      </c>
      <c r="B657" s="2" t="s">
        <v>54</v>
      </c>
      <c r="C657" s="2"/>
      <c r="D657" s="2" t="s">
        <v>54</v>
      </c>
      <c r="E657" s="2"/>
      <c r="F657" s="2" t="s">
        <v>54</v>
      </c>
      <c r="G657" s="2"/>
      <c r="H657" s="2" t="s">
        <v>54</v>
      </c>
      <c r="I657" s="2" t="s">
        <v>54</v>
      </c>
      <c r="J657" s="2"/>
      <c r="K657" s="2"/>
      <c r="L657" s="2"/>
      <c r="M657" s="2"/>
      <c r="N657" s="2"/>
    </row>
    <row r="658" spans="1:14" ht="14.25" customHeight="1" x14ac:dyDescent="0.2">
      <c r="A658" s="62" t="s">
        <v>3661</v>
      </c>
      <c r="B658" s="2" t="s">
        <v>3653</v>
      </c>
      <c r="C658" s="2" t="s">
        <v>5705</v>
      </c>
      <c r="D658" s="2" t="s">
        <v>3087</v>
      </c>
      <c r="E658" s="2"/>
      <c r="F658" s="2" t="s">
        <v>3088</v>
      </c>
      <c r="G658" s="2"/>
      <c r="H658" s="2" t="s">
        <v>3089</v>
      </c>
      <c r="I658" s="2" t="s">
        <v>3090</v>
      </c>
      <c r="J658" s="2"/>
      <c r="K658" s="2"/>
      <c r="L658" s="2"/>
      <c r="M658" s="2"/>
      <c r="N658" s="2"/>
    </row>
    <row r="659" spans="1:14" ht="14.25" customHeight="1" x14ac:dyDescent="0.2">
      <c r="A659" s="62" t="s">
        <v>3662</v>
      </c>
      <c r="B659" s="2" t="s">
        <v>54</v>
      </c>
      <c r="C659" s="2"/>
      <c r="D659" s="2" t="s">
        <v>54</v>
      </c>
      <c r="E659" s="2"/>
      <c r="F659" s="2" t="s">
        <v>54</v>
      </c>
      <c r="G659" s="2"/>
      <c r="H659" s="2" t="s">
        <v>54</v>
      </c>
      <c r="I659" s="2" t="s">
        <v>54</v>
      </c>
      <c r="J659" s="2"/>
      <c r="K659" s="2"/>
      <c r="L659" s="2"/>
      <c r="M659" s="2"/>
      <c r="N659" s="2"/>
    </row>
    <row r="660" spans="1:14" ht="14.25" customHeight="1" x14ac:dyDescent="0.2">
      <c r="A660" s="62" t="s">
        <v>3666</v>
      </c>
      <c r="B660" s="2" t="s">
        <v>3663</v>
      </c>
      <c r="C660" s="2">
        <v>0</v>
      </c>
      <c r="D660" s="2" t="s">
        <v>54</v>
      </c>
      <c r="E660" s="2"/>
      <c r="F660" s="2" t="s">
        <v>54</v>
      </c>
      <c r="G660" s="2"/>
      <c r="H660" s="2" t="s">
        <v>54</v>
      </c>
      <c r="I660" s="2" t="s">
        <v>54</v>
      </c>
      <c r="J660" s="2"/>
      <c r="K660" s="2"/>
      <c r="L660" s="2"/>
      <c r="M660" s="2"/>
      <c r="N660" s="2"/>
    </row>
    <row r="661" spans="1:14" ht="14.25" customHeight="1" x14ac:dyDescent="0.2">
      <c r="A661" s="62" t="s">
        <v>3667</v>
      </c>
      <c r="B661" s="2" t="s">
        <v>54</v>
      </c>
      <c r="C661" s="2"/>
      <c r="D661" s="2"/>
      <c r="E661" s="2"/>
      <c r="F661" s="2"/>
      <c r="G661" s="2"/>
      <c r="H661" s="2"/>
      <c r="I661" s="2"/>
      <c r="J661" s="2"/>
      <c r="K661" s="2"/>
      <c r="L661" s="2"/>
      <c r="M661" s="2"/>
      <c r="N661" s="2"/>
    </row>
    <row r="662" spans="1:14" ht="14.25" customHeight="1" x14ac:dyDescent="0.2">
      <c r="A662" s="62" t="s">
        <v>3675</v>
      </c>
      <c r="B662" s="2" t="s">
        <v>5586</v>
      </c>
      <c r="C662" s="2" t="s">
        <v>3669</v>
      </c>
      <c r="D662" s="2" t="s">
        <v>589</v>
      </c>
      <c r="E662" s="2"/>
      <c r="F662" s="2" t="s">
        <v>590</v>
      </c>
      <c r="G662" s="2"/>
      <c r="H662" s="2" t="s">
        <v>591</v>
      </c>
      <c r="I662" s="2" t="s">
        <v>592</v>
      </c>
      <c r="J662" s="2"/>
      <c r="K662" s="2"/>
      <c r="L662" s="2"/>
      <c r="M662" s="2"/>
      <c r="N662" s="2"/>
    </row>
    <row r="663" spans="1:14" ht="14.25" customHeight="1" x14ac:dyDescent="0.2">
      <c r="A663" s="62" t="s">
        <v>3678</v>
      </c>
      <c r="B663" s="2" t="s">
        <v>54</v>
      </c>
      <c r="C663" s="2"/>
      <c r="D663" s="2" t="s">
        <v>2733</v>
      </c>
      <c r="E663" s="2"/>
      <c r="F663" s="2" t="s">
        <v>2734</v>
      </c>
      <c r="G663" s="2"/>
      <c r="H663" s="2" t="s">
        <v>2735</v>
      </c>
      <c r="I663" s="2" t="s">
        <v>54</v>
      </c>
      <c r="J663" s="2"/>
      <c r="K663" s="2"/>
      <c r="L663" s="2"/>
      <c r="M663" s="2"/>
      <c r="N663" s="2"/>
    </row>
    <row r="664" spans="1:14" ht="14.25" customHeight="1" x14ac:dyDescent="0.2">
      <c r="A664" s="62" t="s">
        <v>3683</v>
      </c>
      <c r="B664" s="2" t="s">
        <v>54</v>
      </c>
      <c r="C664" s="2"/>
      <c r="D664" s="2" t="s">
        <v>5160</v>
      </c>
      <c r="E664" s="2"/>
      <c r="F664" s="2" t="s">
        <v>5161</v>
      </c>
      <c r="G664" s="2"/>
      <c r="H664" s="2" t="s">
        <v>5162</v>
      </c>
      <c r="I664" s="2" t="s">
        <v>187</v>
      </c>
      <c r="J664" s="2"/>
      <c r="K664" s="2"/>
      <c r="L664" s="2"/>
      <c r="M664" s="2"/>
      <c r="N664" s="2"/>
    </row>
    <row r="665" spans="1:14" ht="14.25" customHeight="1" x14ac:dyDescent="0.2">
      <c r="A665" s="62" t="s">
        <v>3691</v>
      </c>
      <c r="B665" s="2" t="s">
        <v>5588</v>
      </c>
      <c r="C665" s="2" t="s">
        <v>173</v>
      </c>
      <c r="D665" s="2" t="s">
        <v>1223</v>
      </c>
      <c r="E665" s="2"/>
      <c r="F665" s="2" t="s">
        <v>1224</v>
      </c>
      <c r="G665" s="2"/>
      <c r="H665" s="2" t="s">
        <v>1225</v>
      </c>
      <c r="I665" s="2" t="s">
        <v>1226</v>
      </c>
      <c r="J665" s="2"/>
      <c r="K665" s="2"/>
      <c r="L665" s="2"/>
      <c r="M665" s="2"/>
      <c r="N665" s="2"/>
    </row>
    <row r="666" spans="1:14" ht="14.25" customHeight="1" x14ac:dyDescent="0.2">
      <c r="A666" s="62" t="s">
        <v>3696</v>
      </c>
      <c r="B666" s="2" t="s">
        <v>3692</v>
      </c>
      <c r="C666" s="2">
        <v>2</v>
      </c>
      <c r="D666" s="2" t="s">
        <v>223</v>
      </c>
      <c r="E666" s="2"/>
      <c r="F666" s="2" t="s">
        <v>225</v>
      </c>
      <c r="G666" s="2"/>
      <c r="H666" s="2" t="s">
        <v>227</v>
      </c>
      <c r="I666" s="2" t="s">
        <v>228</v>
      </c>
      <c r="J666" s="2"/>
      <c r="K666" s="2"/>
      <c r="L666" s="2"/>
      <c r="M666" s="2"/>
      <c r="N666" s="2"/>
    </row>
    <row r="667" spans="1:14" ht="14.25" customHeight="1" x14ac:dyDescent="0.2">
      <c r="A667" s="62" t="s">
        <v>3703</v>
      </c>
      <c r="B667" s="2" t="s">
        <v>3697</v>
      </c>
      <c r="C667" s="2">
        <v>6</v>
      </c>
      <c r="D667" s="2" t="s">
        <v>4182</v>
      </c>
      <c r="E667" s="2"/>
      <c r="F667" s="2" t="s">
        <v>4183</v>
      </c>
      <c r="G667" s="2"/>
      <c r="H667" s="2" t="s">
        <v>4185</v>
      </c>
      <c r="I667" s="2" t="s">
        <v>4186</v>
      </c>
      <c r="J667" s="2"/>
      <c r="K667" s="2"/>
      <c r="L667" s="2"/>
      <c r="M667" s="2"/>
      <c r="N667" s="2"/>
    </row>
    <row r="668" spans="1:14" ht="14.25" customHeight="1" x14ac:dyDescent="0.2">
      <c r="A668" s="62" t="s">
        <v>3709</v>
      </c>
      <c r="B668" s="2" t="s">
        <v>5590</v>
      </c>
      <c r="C668" s="2" t="s">
        <v>452</v>
      </c>
      <c r="D668" s="2" t="s">
        <v>242</v>
      </c>
      <c r="E668" s="2"/>
      <c r="F668" s="2" t="s">
        <v>123</v>
      </c>
      <c r="G668" s="2"/>
      <c r="H668" s="2" t="s">
        <v>5348</v>
      </c>
      <c r="I668" s="2" t="s">
        <v>5349</v>
      </c>
      <c r="J668" s="2"/>
      <c r="K668" s="2"/>
      <c r="L668" s="2"/>
      <c r="M668" s="2"/>
      <c r="N668" s="2"/>
    </row>
    <row r="669" spans="1:14" ht="14.25" customHeight="1" x14ac:dyDescent="0.2">
      <c r="A669" s="62" t="s">
        <v>3713</v>
      </c>
      <c r="B669" s="2" t="s">
        <v>2155</v>
      </c>
      <c r="C669" s="2">
        <v>6</v>
      </c>
      <c r="D669" s="2" t="s">
        <v>4514</v>
      </c>
      <c r="E669" s="2"/>
      <c r="F669" s="2" t="s">
        <v>242</v>
      </c>
      <c r="G669" s="2"/>
      <c r="H669" s="2" t="s">
        <v>4515</v>
      </c>
      <c r="I669" s="2" t="s">
        <v>4516</v>
      </c>
      <c r="J669" s="2"/>
      <c r="K669" s="2"/>
      <c r="L669" s="2"/>
      <c r="M669" s="2"/>
      <c r="N669" s="2"/>
    </row>
    <row r="670" spans="1:14" ht="14.25" customHeight="1" x14ac:dyDescent="0.2">
      <c r="A670" s="62" t="s">
        <v>3719</v>
      </c>
      <c r="B670" s="2" t="s">
        <v>3714</v>
      </c>
      <c r="C670" s="2" t="s">
        <v>3715</v>
      </c>
      <c r="D670" s="2" t="s">
        <v>338</v>
      </c>
      <c r="E670" s="2"/>
      <c r="F670" s="2" t="s">
        <v>340</v>
      </c>
      <c r="G670" s="2"/>
      <c r="H670" s="2" t="s">
        <v>342</v>
      </c>
      <c r="I670" s="2" t="s">
        <v>344</v>
      </c>
      <c r="J670" s="2"/>
      <c r="K670" s="2"/>
      <c r="L670" s="2"/>
      <c r="M670" s="2"/>
      <c r="N670" s="2"/>
    </row>
    <row r="671" spans="1:14" ht="14.25" customHeight="1" x14ac:dyDescent="0.2">
      <c r="A671" s="62" t="s">
        <v>3725</v>
      </c>
      <c r="B671" s="2" t="s">
        <v>3720</v>
      </c>
      <c r="C671" s="2" t="s">
        <v>737</v>
      </c>
      <c r="D671" s="2" t="s">
        <v>3157</v>
      </c>
      <c r="E671" s="2"/>
      <c r="F671" s="2" t="s">
        <v>3158</v>
      </c>
      <c r="G671" s="2"/>
      <c r="H671" s="2" t="s">
        <v>3159</v>
      </c>
      <c r="I671" s="2" t="s">
        <v>54</v>
      </c>
      <c r="J671" s="2"/>
      <c r="K671" s="2"/>
      <c r="L671" s="2"/>
      <c r="M671" s="2"/>
      <c r="N671" s="2"/>
    </row>
    <row r="672" spans="1:14" ht="14.25" customHeight="1" x14ac:dyDescent="0.2">
      <c r="A672" s="62" t="s">
        <v>3732</v>
      </c>
      <c r="B672" s="2" t="s">
        <v>3726</v>
      </c>
      <c r="C672" s="2">
        <v>3</v>
      </c>
      <c r="D672" s="2" t="s">
        <v>5022</v>
      </c>
      <c r="E672" s="2"/>
      <c r="F672" s="2" t="s">
        <v>5023</v>
      </c>
      <c r="G672" s="2"/>
      <c r="H672" s="2" t="s">
        <v>5024</v>
      </c>
      <c r="I672" s="2" t="s">
        <v>5025</v>
      </c>
      <c r="J672" s="2"/>
      <c r="K672" s="2"/>
      <c r="L672" s="2"/>
      <c r="M672" s="2"/>
      <c r="N672" s="2"/>
    </row>
    <row r="673" spans="1:18" ht="14.25" customHeight="1" x14ac:dyDescent="0.2">
      <c r="A673" s="62" t="s">
        <v>3738</v>
      </c>
      <c r="B673" s="2" t="s">
        <v>3733</v>
      </c>
      <c r="C673" s="2" t="s">
        <v>299</v>
      </c>
      <c r="D673" s="2" t="s">
        <v>54</v>
      </c>
      <c r="E673" s="2"/>
      <c r="F673" s="2" t="s">
        <v>54</v>
      </c>
      <c r="G673" s="2"/>
      <c r="H673" s="2" t="s">
        <v>54</v>
      </c>
      <c r="I673" s="2" t="s">
        <v>54</v>
      </c>
      <c r="J673" s="2"/>
      <c r="K673" s="2"/>
      <c r="L673" s="2"/>
      <c r="M673" s="2"/>
      <c r="N673" s="2"/>
    </row>
    <row r="674" spans="1:18" ht="14.25" customHeight="1" x14ac:dyDescent="0.2">
      <c r="A674" s="62" t="s">
        <v>3746</v>
      </c>
      <c r="B674" s="2" t="s">
        <v>3739</v>
      </c>
      <c r="C674" s="2" t="s">
        <v>159</v>
      </c>
      <c r="D674" s="2" t="s">
        <v>54</v>
      </c>
      <c r="E674" s="2"/>
      <c r="F674" s="2" t="s">
        <v>54</v>
      </c>
      <c r="G674" s="2"/>
      <c r="H674" s="2" t="s">
        <v>54</v>
      </c>
      <c r="I674" s="2" t="s">
        <v>54</v>
      </c>
      <c r="J674" s="2"/>
      <c r="K674" s="2"/>
      <c r="L674" s="2"/>
      <c r="M674" s="2"/>
      <c r="N674" s="2"/>
    </row>
    <row r="675" spans="1:18" ht="14.25" customHeight="1" x14ac:dyDescent="0.2">
      <c r="A675" s="62" t="s">
        <v>3747</v>
      </c>
      <c r="B675" s="2" t="s">
        <v>54</v>
      </c>
      <c r="C675" s="2"/>
      <c r="D675" s="2" t="s">
        <v>54</v>
      </c>
      <c r="E675" s="2"/>
      <c r="F675" s="2" t="s">
        <v>54</v>
      </c>
      <c r="G675" s="2"/>
      <c r="H675" s="2" t="s">
        <v>54</v>
      </c>
      <c r="I675" s="2" t="s">
        <v>54</v>
      </c>
      <c r="J675" s="2"/>
      <c r="K675" s="2"/>
      <c r="L675" s="2"/>
      <c r="M675" s="2"/>
      <c r="N675" s="2"/>
    </row>
    <row r="676" spans="1:18" ht="14.25" customHeight="1" x14ac:dyDescent="0.2">
      <c r="A676" s="62" t="s">
        <v>3753</v>
      </c>
      <c r="B676" s="2" t="s">
        <v>3748</v>
      </c>
      <c r="C676" s="2" t="s">
        <v>159</v>
      </c>
      <c r="D676" s="2" t="s">
        <v>1938</v>
      </c>
      <c r="E676" s="2"/>
      <c r="F676" s="2" t="s">
        <v>284</v>
      </c>
      <c r="G676" s="2"/>
      <c r="H676" s="2" t="s">
        <v>1939</v>
      </c>
      <c r="I676" s="2" t="s">
        <v>1940</v>
      </c>
      <c r="J676" s="2"/>
      <c r="K676" s="2"/>
      <c r="L676" s="2"/>
      <c r="M676" s="2"/>
      <c r="N676" s="2"/>
    </row>
    <row r="677" spans="1:18" ht="14.25" customHeight="1" x14ac:dyDescent="0.2">
      <c r="A677" s="62" t="s">
        <v>3761</v>
      </c>
      <c r="B677" s="2" t="s">
        <v>5593</v>
      </c>
      <c r="C677" s="2" t="s">
        <v>5706</v>
      </c>
      <c r="D677" s="2" t="s">
        <v>5239</v>
      </c>
      <c r="E677" s="2"/>
      <c r="F677" s="2" t="s">
        <v>5240</v>
      </c>
      <c r="G677" s="2"/>
      <c r="H677" s="2" t="s">
        <v>5241</v>
      </c>
      <c r="I677" s="2" t="s">
        <v>5242</v>
      </c>
      <c r="J677" s="2"/>
      <c r="K677" s="2"/>
      <c r="L677" s="2"/>
      <c r="M677" s="2"/>
      <c r="N677" s="2"/>
      <c r="Q677" s="18" t="s">
        <v>2654</v>
      </c>
      <c r="R677" s="18" t="s">
        <v>2655</v>
      </c>
    </row>
    <row r="678" spans="1:18" ht="14.25" customHeight="1" x14ac:dyDescent="0.2">
      <c r="A678" s="62" t="s">
        <v>3766</v>
      </c>
      <c r="B678" s="2" t="s">
        <v>3762</v>
      </c>
      <c r="C678" s="2" t="s">
        <v>363</v>
      </c>
      <c r="D678" s="2" t="s">
        <v>4283</v>
      </c>
      <c r="E678" s="2"/>
      <c r="F678" s="2" t="s">
        <v>4284</v>
      </c>
      <c r="G678" s="2"/>
      <c r="H678" s="2" t="s">
        <v>4285</v>
      </c>
      <c r="I678" s="2" t="s">
        <v>4286</v>
      </c>
      <c r="J678" s="2"/>
      <c r="K678" s="2"/>
      <c r="L678" s="2"/>
      <c r="M678" s="2"/>
      <c r="N678" s="2"/>
    </row>
    <row r="679" spans="1:18" ht="14.25" customHeight="1" x14ac:dyDescent="0.2">
      <c r="A679" s="62" t="s">
        <v>3773</v>
      </c>
      <c r="B679" s="2" t="s">
        <v>5595</v>
      </c>
      <c r="C679" s="2">
        <v>6</v>
      </c>
      <c r="D679" s="2" t="s">
        <v>4927</v>
      </c>
      <c r="E679" s="2"/>
      <c r="F679" s="2" t="s">
        <v>1122</v>
      </c>
      <c r="G679" s="2"/>
      <c r="H679" s="2" t="s">
        <v>4929</v>
      </c>
      <c r="I679" s="2" t="s">
        <v>4930</v>
      </c>
      <c r="J679" s="2"/>
      <c r="K679" s="2"/>
      <c r="L679" s="2"/>
      <c r="M679" s="2"/>
      <c r="N679" s="2"/>
      <c r="O679" s="18" t="s">
        <v>4931</v>
      </c>
      <c r="P679" s="18" t="s">
        <v>4932</v>
      </c>
      <c r="Q679" s="50" t="s">
        <v>4933</v>
      </c>
      <c r="R679" s="18" t="s">
        <v>4934</v>
      </c>
    </row>
    <row r="680" spans="1:18" ht="14.25" customHeight="1" x14ac:dyDescent="0.2">
      <c r="A680" s="62" t="s">
        <v>3774</v>
      </c>
      <c r="B680" s="2" t="s">
        <v>2155</v>
      </c>
      <c r="C680" s="2">
        <v>6</v>
      </c>
      <c r="D680" s="2" t="s">
        <v>320</v>
      </c>
      <c r="E680" s="2"/>
      <c r="F680" s="2" t="s">
        <v>322</v>
      </c>
      <c r="G680" s="2"/>
      <c r="H680" s="2" t="s">
        <v>324</v>
      </c>
      <c r="I680" s="2" t="s">
        <v>54</v>
      </c>
      <c r="J680" s="2"/>
      <c r="K680" s="2"/>
      <c r="L680" s="2"/>
      <c r="M680" s="2"/>
      <c r="N680" s="2"/>
    </row>
    <row r="681" spans="1:18" ht="14.25" customHeight="1" x14ac:dyDescent="0.2">
      <c r="A681" s="62" t="s">
        <v>3780</v>
      </c>
      <c r="B681" s="2" t="s">
        <v>3775</v>
      </c>
      <c r="C681" s="2">
        <v>7</v>
      </c>
      <c r="D681" s="2" t="s">
        <v>3223</v>
      </c>
      <c r="E681" s="2"/>
      <c r="F681" s="2" t="s">
        <v>242</v>
      </c>
      <c r="G681" s="2"/>
      <c r="H681" s="2" t="s">
        <v>3224</v>
      </c>
      <c r="I681" s="2" t="s">
        <v>3225</v>
      </c>
      <c r="J681" s="2"/>
      <c r="K681" s="2"/>
      <c r="L681" s="2"/>
      <c r="M681" s="2"/>
      <c r="N681" s="2"/>
    </row>
    <row r="682" spans="1:18" ht="14.25" customHeight="1" x14ac:dyDescent="0.2">
      <c r="A682" s="62" t="s">
        <v>3783</v>
      </c>
      <c r="B682" s="2" t="s">
        <v>54</v>
      </c>
      <c r="C682" s="2"/>
      <c r="D682" s="2" t="s">
        <v>2218</v>
      </c>
      <c r="E682" s="2"/>
      <c r="F682" s="2" t="s">
        <v>2220</v>
      </c>
      <c r="G682" s="2"/>
      <c r="H682" s="2" t="s">
        <v>2221</v>
      </c>
      <c r="I682" s="2" t="s">
        <v>2222</v>
      </c>
      <c r="J682" s="2"/>
      <c r="K682" s="2"/>
      <c r="L682" s="2"/>
      <c r="M682" s="2"/>
      <c r="N682" s="2"/>
    </row>
    <row r="683" spans="1:18" ht="14.25" customHeight="1" x14ac:dyDescent="0.2">
      <c r="A683" s="62" t="s">
        <v>3790</v>
      </c>
      <c r="B683" s="2" t="s">
        <v>54</v>
      </c>
      <c r="C683" s="2"/>
      <c r="D683" s="2" t="s">
        <v>54</v>
      </c>
      <c r="E683" s="2"/>
      <c r="F683" s="2" t="s">
        <v>54</v>
      </c>
      <c r="G683" s="2"/>
      <c r="H683" s="2" t="s">
        <v>54</v>
      </c>
      <c r="I683" s="2" t="s">
        <v>54</v>
      </c>
      <c r="J683" s="2"/>
      <c r="K683" s="2"/>
      <c r="L683" s="2"/>
      <c r="M683" s="2"/>
      <c r="N683" s="2"/>
    </row>
    <row r="684" spans="1:18" ht="14.25" customHeight="1" x14ac:dyDescent="0.2">
      <c r="A684" s="62" t="s">
        <v>3796</v>
      </c>
      <c r="B684" s="2" t="s">
        <v>3791</v>
      </c>
      <c r="C684" s="2">
        <v>2</v>
      </c>
      <c r="D684" s="2" t="s">
        <v>1617</v>
      </c>
      <c r="E684" s="2"/>
      <c r="F684" s="2" t="s">
        <v>242</v>
      </c>
      <c r="G684" s="2"/>
      <c r="H684" s="2" t="s">
        <v>1619</v>
      </c>
      <c r="I684" s="2" t="s">
        <v>1620</v>
      </c>
      <c r="J684" s="2"/>
      <c r="K684" s="2"/>
      <c r="L684" s="2"/>
      <c r="M684" s="2"/>
      <c r="N684" s="2"/>
    </row>
    <row r="685" spans="1:18" ht="14.25" customHeight="1" x14ac:dyDescent="0.2">
      <c r="A685" s="62" t="s">
        <v>3797</v>
      </c>
      <c r="B685" s="2"/>
      <c r="C685" s="2"/>
      <c r="D685" s="2"/>
      <c r="E685" s="2"/>
      <c r="F685" s="2"/>
      <c r="G685" s="2"/>
      <c r="H685" s="2"/>
      <c r="I685" s="2"/>
      <c r="J685" s="2"/>
      <c r="K685" s="2"/>
      <c r="L685" s="2"/>
      <c r="M685" s="2"/>
      <c r="N685" s="2"/>
    </row>
    <row r="686" spans="1:18" ht="14.25" customHeight="1" x14ac:dyDescent="0.2">
      <c r="A686" s="62" t="s">
        <v>3803</v>
      </c>
      <c r="B686" s="2" t="s">
        <v>3798</v>
      </c>
      <c r="C686" s="2">
        <v>3</v>
      </c>
      <c r="D686" s="2" t="s">
        <v>441</v>
      </c>
      <c r="E686" s="2"/>
      <c r="F686" s="2" t="s">
        <v>443</v>
      </c>
      <c r="G686" s="2"/>
      <c r="H686" s="2" t="s">
        <v>444</v>
      </c>
      <c r="I686" s="2" t="s">
        <v>445</v>
      </c>
      <c r="J686" s="2"/>
      <c r="K686" s="2"/>
      <c r="L686" s="2"/>
      <c r="M686" s="2"/>
      <c r="N686" s="2"/>
    </row>
    <row r="687" spans="1:18" ht="14.25" customHeight="1" x14ac:dyDescent="0.2">
      <c r="A687" s="62" t="s">
        <v>3807</v>
      </c>
      <c r="B687" s="2" t="s">
        <v>54</v>
      </c>
      <c r="C687" s="2"/>
      <c r="D687" s="2" t="s">
        <v>284</v>
      </c>
      <c r="E687" s="2"/>
      <c r="F687" s="2" t="s">
        <v>185</v>
      </c>
      <c r="G687" s="2"/>
      <c r="H687" s="2" t="s">
        <v>1126</v>
      </c>
      <c r="I687" s="2" t="s">
        <v>1128</v>
      </c>
      <c r="J687" s="2"/>
      <c r="K687" s="2"/>
      <c r="L687" s="2"/>
      <c r="M687" s="2"/>
      <c r="N687" s="2"/>
    </row>
    <row r="688" spans="1:18" ht="14.25" customHeight="1" x14ac:dyDescent="0.2">
      <c r="A688" s="62" t="s">
        <v>3815</v>
      </c>
      <c r="B688" s="2" t="s">
        <v>3808</v>
      </c>
      <c r="C688" s="2" t="s">
        <v>3809</v>
      </c>
      <c r="D688" s="2" t="s">
        <v>5190</v>
      </c>
      <c r="E688" s="2"/>
      <c r="F688" s="2" t="s">
        <v>5191</v>
      </c>
      <c r="G688" s="2"/>
      <c r="H688" s="2" t="s">
        <v>5192</v>
      </c>
      <c r="I688" s="2" t="s">
        <v>5193</v>
      </c>
      <c r="J688" s="2"/>
      <c r="K688" s="2"/>
      <c r="L688" s="2"/>
      <c r="M688" s="2"/>
      <c r="N688" s="2"/>
    </row>
    <row r="689" spans="1:14" ht="14.25" customHeight="1" x14ac:dyDescent="0.2">
      <c r="A689" s="62" t="s">
        <v>3817</v>
      </c>
      <c r="B689" s="2" t="s">
        <v>3816</v>
      </c>
      <c r="C689" s="2">
        <v>7</v>
      </c>
      <c r="D689" s="2" t="s">
        <v>745</v>
      </c>
      <c r="E689" s="2"/>
      <c r="F689" s="2" t="s">
        <v>747</v>
      </c>
      <c r="G689" s="2"/>
      <c r="H689" s="2" t="s">
        <v>749</v>
      </c>
      <c r="I689" s="2" t="s">
        <v>750</v>
      </c>
      <c r="J689" s="2"/>
      <c r="K689" s="2"/>
      <c r="L689" s="2"/>
      <c r="M689" s="2"/>
      <c r="N689" s="2"/>
    </row>
    <row r="690" spans="1:14" ht="14.25" customHeight="1" x14ac:dyDescent="0.2">
      <c r="A690" s="62" t="s">
        <v>3822</v>
      </c>
      <c r="B690" s="2" t="s">
        <v>3818</v>
      </c>
      <c r="C690" s="2" t="s">
        <v>159</v>
      </c>
      <c r="D690" s="2" t="s">
        <v>1083</v>
      </c>
      <c r="E690" s="2"/>
      <c r="F690" s="2" t="s">
        <v>1085</v>
      </c>
      <c r="G690" s="2"/>
      <c r="H690" s="2" t="s">
        <v>1086</v>
      </c>
      <c r="I690" s="2" t="s">
        <v>1088</v>
      </c>
      <c r="J690" s="2"/>
      <c r="K690" s="2"/>
      <c r="L690" s="2"/>
      <c r="M690" s="2"/>
      <c r="N690" s="2"/>
    </row>
    <row r="691" spans="1:14" ht="14.25" customHeight="1" x14ac:dyDescent="0.2">
      <c r="A691" s="62" t="s">
        <v>3828</v>
      </c>
      <c r="B691" s="2" t="s">
        <v>3823</v>
      </c>
      <c r="C691" s="2" t="s">
        <v>504</v>
      </c>
      <c r="D691" s="2" t="s">
        <v>54</v>
      </c>
      <c r="E691" s="2"/>
      <c r="F691" s="2" t="s">
        <v>54</v>
      </c>
      <c r="G691" s="2"/>
      <c r="H691" s="2" t="s">
        <v>54</v>
      </c>
      <c r="I691" s="2" t="s">
        <v>54</v>
      </c>
      <c r="J691" s="2"/>
      <c r="K691" s="2"/>
      <c r="L691" s="2"/>
      <c r="M691" s="2"/>
      <c r="N691" s="2"/>
    </row>
    <row r="692" spans="1:14" ht="14.25" customHeight="1" x14ac:dyDescent="0.2">
      <c r="A692" s="62" t="s">
        <v>3829</v>
      </c>
      <c r="B692" s="2" t="s">
        <v>54</v>
      </c>
      <c r="C692" s="2"/>
      <c r="D692" s="2" t="s">
        <v>3941</v>
      </c>
      <c r="E692" s="2"/>
      <c r="F692" s="2" t="s">
        <v>185</v>
      </c>
      <c r="G692" s="2"/>
      <c r="H692" s="2" t="s">
        <v>3942</v>
      </c>
      <c r="I692" s="2" t="s">
        <v>3943</v>
      </c>
      <c r="J692" s="2"/>
      <c r="K692" s="2"/>
      <c r="L692" s="2"/>
      <c r="M692" s="2"/>
      <c r="N692" s="2"/>
    </row>
    <row r="693" spans="1:14" ht="14.25" customHeight="1" x14ac:dyDescent="0.2">
      <c r="A693" s="62" t="s">
        <v>3838</v>
      </c>
      <c r="B693" s="2" t="s">
        <v>3830</v>
      </c>
      <c r="C693" s="2" t="s">
        <v>1304</v>
      </c>
      <c r="D693" s="2" t="s">
        <v>4310</v>
      </c>
      <c r="E693" s="2"/>
      <c r="F693" s="2" t="s">
        <v>4311</v>
      </c>
      <c r="G693" s="2"/>
      <c r="H693" s="2" t="s">
        <v>4312</v>
      </c>
      <c r="I693" s="2" t="s">
        <v>4313</v>
      </c>
      <c r="J693" s="2"/>
      <c r="K693" s="2"/>
      <c r="L693" s="2"/>
      <c r="M693" s="2"/>
      <c r="N693" s="2"/>
    </row>
    <row r="694" spans="1:14" ht="14.25" customHeight="1" x14ac:dyDescent="0.2">
      <c r="A694" s="62" t="s">
        <v>3844</v>
      </c>
      <c r="B694" s="2" t="s">
        <v>3839</v>
      </c>
      <c r="C694" s="2" t="s">
        <v>646</v>
      </c>
      <c r="D694" s="2" t="s">
        <v>5072</v>
      </c>
      <c r="E694" s="2"/>
      <c r="F694" s="2" t="s">
        <v>5073</v>
      </c>
      <c r="G694" s="2"/>
      <c r="H694" s="2" t="s">
        <v>5075</v>
      </c>
      <c r="I694" s="2" t="s">
        <v>5076</v>
      </c>
      <c r="J694" s="2"/>
      <c r="K694" s="2"/>
      <c r="L694" s="2"/>
      <c r="M694" s="2"/>
      <c r="N694" s="2"/>
    </row>
    <row r="695" spans="1:14" ht="14.25" customHeight="1" x14ac:dyDescent="0.2">
      <c r="A695" s="62" t="s">
        <v>3846</v>
      </c>
      <c r="B695" s="2" t="s">
        <v>54</v>
      </c>
      <c r="C695" s="2"/>
      <c r="D695" s="2" t="s">
        <v>5368</v>
      </c>
      <c r="E695" s="2"/>
      <c r="F695" s="2" t="s">
        <v>5369</v>
      </c>
      <c r="G695" s="2"/>
      <c r="H695" s="2" t="s">
        <v>5370</v>
      </c>
      <c r="I695" s="2" t="s">
        <v>5371</v>
      </c>
      <c r="J695" s="2"/>
      <c r="K695" s="2"/>
      <c r="L695" s="2"/>
      <c r="M695" s="2"/>
      <c r="N695" s="2"/>
    </row>
    <row r="696" spans="1:14" ht="14.25" customHeight="1" x14ac:dyDescent="0.2">
      <c r="A696" s="62" t="s">
        <v>3850</v>
      </c>
      <c r="B696" s="2" t="s">
        <v>3847</v>
      </c>
      <c r="C696" s="2" t="s">
        <v>159</v>
      </c>
      <c r="D696" s="2" t="s">
        <v>2963</v>
      </c>
      <c r="E696" s="2"/>
      <c r="F696" s="2" t="s">
        <v>2964</v>
      </c>
      <c r="G696" s="2"/>
      <c r="H696" s="2" t="s">
        <v>2965</v>
      </c>
      <c r="I696" s="2" t="s">
        <v>2966</v>
      </c>
      <c r="J696" s="2"/>
      <c r="K696" s="2"/>
      <c r="L696" s="2"/>
      <c r="M696" s="2"/>
      <c r="N696" s="2"/>
    </row>
    <row r="697" spans="1:14" ht="14.25" customHeight="1" x14ac:dyDescent="0.2">
      <c r="A697" s="62" t="s">
        <v>3856</v>
      </c>
      <c r="B697" s="2" t="s">
        <v>3851</v>
      </c>
      <c r="C697" s="2" t="s">
        <v>204</v>
      </c>
      <c r="D697" s="2" t="s">
        <v>5300</v>
      </c>
      <c r="E697" s="2"/>
      <c r="F697" s="2" t="s">
        <v>5301</v>
      </c>
      <c r="G697" s="2"/>
      <c r="H697" s="2" t="s">
        <v>5302</v>
      </c>
      <c r="I697" s="2" t="s">
        <v>5303</v>
      </c>
      <c r="J697" s="2"/>
      <c r="K697" s="2"/>
      <c r="L697" s="2"/>
      <c r="M697" s="2"/>
      <c r="N697" s="2"/>
    </row>
    <row r="698" spans="1:14" ht="14.25" customHeight="1" x14ac:dyDescent="0.2">
      <c r="A698" s="62" t="s">
        <v>3857</v>
      </c>
      <c r="B698" s="2"/>
      <c r="C698" s="2"/>
      <c r="D698" s="2" t="s">
        <v>54</v>
      </c>
      <c r="E698" s="2"/>
      <c r="F698" s="2" t="s">
        <v>54</v>
      </c>
      <c r="G698" s="2"/>
      <c r="H698" s="2" t="s">
        <v>54</v>
      </c>
      <c r="I698" s="2" t="s">
        <v>54</v>
      </c>
      <c r="J698" s="2"/>
      <c r="K698" s="2"/>
      <c r="L698" s="2"/>
      <c r="M698" s="2"/>
      <c r="N698" s="2"/>
    </row>
    <row r="699" spans="1:14" ht="14.25" customHeight="1" x14ac:dyDescent="0.2">
      <c r="A699" s="62" t="s">
        <v>3866</v>
      </c>
      <c r="B699" s="2" t="s">
        <v>3858</v>
      </c>
      <c r="C699" s="2" t="s">
        <v>5707</v>
      </c>
      <c r="D699" s="2" t="s">
        <v>1709</v>
      </c>
      <c r="E699" s="2"/>
      <c r="F699" s="2" t="s">
        <v>1710</v>
      </c>
      <c r="G699" s="2"/>
      <c r="H699" s="2" t="s">
        <v>1711</v>
      </c>
      <c r="I699" s="2" t="s">
        <v>1712</v>
      </c>
      <c r="J699" s="2"/>
      <c r="K699" s="2"/>
      <c r="L699" s="2"/>
      <c r="M699" s="2"/>
      <c r="N699" s="2"/>
    </row>
    <row r="700" spans="1:14" ht="14.25" customHeight="1" x14ac:dyDescent="0.2">
      <c r="A700" s="62" t="s">
        <v>3871</v>
      </c>
      <c r="B700" s="2" t="s">
        <v>3867</v>
      </c>
      <c r="C700" s="2">
        <v>0</v>
      </c>
      <c r="D700" s="2" t="s">
        <v>4106</v>
      </c>
      <c r="E700" s="2"/>
      <c r="F700" s="2" t="s">
        <v>4108</v>
      </c>
      <c r="G700" s="2"/>
      <c r="H700" s="2" t="s">
        <v>4109</v>
      </c>
      <c r="I700" s="2" t="s">
        <v>4111</v>
      </c>
      <c r="J700" s="2"/>
      <c r="K700" s="2"/>
      <c r="L700" s="2"/>
      <c r="M700" s="2"/>
      <c r="N700" s="2"/>
    </row>
    <row r="701" spans="1:14" ht="14.25" customHeight="1" x14ac:dyDescent="0.2">
      <c r="A701" s="62" t="s">
        <v>3877</v>
      </c>
      <c r="B701" s="2" t="s">
        <v>1943</v>
      </c>
      <c r="C701" s="2">
        <v>-999</v>
      </c>
      <c r="D701" s="2" t="s">
        <v>3295</v>
      </c>
      <c r="E701" s="2"/>
      <c r="F701" s="2" t="s">
        <v>123</v>
      </c>
      <c r="G701" s="2"/>
      <c r="H701" s="2" t="s">
        <v>3296</v>
      </c>
      <c r="I701" s="2" t="s">
        <v>3297</v>
      </c>
      <c r="J701" s="2"/>
      <c r="K701" s="2"/>
      <c r="L701" s="2"/>
      <c r="M701" s="2"/>
      <c r="N701" s="2"/>
    </row>
    <row r="702" spans="1:14" ht="14.25" customHeight="1" x14ac:dyDescent="0.2">
      <c r="A702" s="62" t="s">
        <v>3883</v>
      </c>
      <c r="B702" s="2" t="s">
        <v>3878</v>
      </c>
      <c r="C702" s="2">
        <v>6</v>
      </c>
      <c r="D702" s="2" t="s">
        <v>2985</v>
      </c>
      <c r="E702" s="2"/>
      <c r="F702" s="2" t="s">
        <v>2986</v>
      </c>
      <c r="G702" s="2"/>
      <c r="H702" s="2" t="s">
        <v>2987</v>
      </c>
      <c r="I702" s="2" t="s">
        <v>2988</v>
      </c>
      <c r="J702" s="2"/>
      <c r="K702" s="2"/>
      <c r="L702" s="2"/>
      <c r="M702" s="2"/>
      <c r="N702" s="2"/>
    </row>
    <row r="703" spans="1:14" ht="14.25" customHeight="1" x14ac:dyDescent="0.2">
      <c r="A703" s="62" t="s">
        <v>3888</v>
      </c>
      <c r="B703" s="2" t="s">
        <v>3884</v>
      </c>
      <c r="C703" s="2" t="s">
        <v>125</v>
      </c>
      <c r="D703" s="2" t="s">
        <v>54</v>
      </c>
      <c r="E703" s="2"/>
      <c r="F703" s="2" t="s">
        <v>54</v>
      </c>
      <c r="G703" s="2"/>
      <c r="H703" s="2" t="s">
        <v>54</v>
      </c>
      <c r="I703" s="2" t="s">
        <v>54</v>
      </c>
      <c r="J703" s="2"/>
      <c r="K703" s="2"/>
      <c r="L703" s="2"/>
      <c r="M703" s="2"/>
      <c r="N703" s="2"/>
    </row>
    <row r="704" spans="1:14" ht="14.25" customHeight="1" x14ac:dyDescent="0.2">
      <c r="A704" s="62" t="s">
        <v>3893</v>
      </c>
      <c r="B704" s="2" t="s">
        <v>123</v>
      </c>
      <c r="C704" s="2">
        <v>0</v>
      </c>
      <c r="D704" s="2" t="s">
        <v>3959</v>
      </c>
      <c r="E704" s="2"/>
      <c r="F704" s="2" t="s">
        <v>3960</v>
      </c>
      <c r="G704" s="2"/>
      <c r="H704" s="2" t="s">
        <v>3961</v>
      </c>
      <c r="I704" s="2" t="s">
        <v>54</v>
      </c>
      <c r="J704" s="2"/>
      <c r="K704" s="2"/>
      <c r="L704" s="2"/>
      <c r="M704" s="2"/>
      <c r="N704" s="2"/>
    </row>
    <row r="705" spans="1:18" ht="14.25" customHeight="1" x14ac:dyDescent="0.2">
      <c r="A705" s="62" t="s">
        <v>3901</v>
      </c>
      <c r="B705" s="2" t="s">
        <v>5598</v>
      </c>
      <c r="C705" s="2" t="s">
        <v>3895</v>
      </c>
      <c r="D705" s="2" t="s">
        <v>54</v>
      </c>
      <c r="E705" s="2"/>
      <c r="F705" s="2" t="s">
        <v>3612</v>
      </c>
      <c r="G705" s="2"/>
      <c r="H705" s="2" t="s">
        <v>54</v>
      </c>
      <c r="I705" s="2" t="s">
        <v>54</v>
      </c>
      <c r="J705" s="2"/>
      <c r="K705" s="2"/>
      <c r="L705" s="2"/>
      <c r="M705" s="2"/>
      <c r="N705" s="2"/>
    </row>
    <row r="706" spans="1:18" ht="14.25" customHeight="1" x14ac:dyDescent="0.2">
      <c r="A706" s="62" t="s">
        <v>3907</v>
      </c>
      <c r="B706" s="2" t="s">
        <v>2015</v>
      </c>
      <c r="C706" s="2">
        <v>-999</v>
      </c>
      <c r="D706" s="2" t="s">
        <v>4269</v>
      </c>
      <c r="E706" s="2"/>
      <c r="F706" s="2" t="s">
        <v>4271</v>
      </c>
      <c r="G706" s="2"/>
      <c r="H706" s="2" t="s">
        <v>4272</v>
      </c>
      <c r="I706" s="2" t="s">
        <v>4274</v>
      </c>
      <c r="J706" s="2"/>
      <c r="K706" s="2"/>
      <c r="L706" s="2"/>
      <c r="M706" s="2"/>
      <c r="N706" s="2"/>
    </row>
    <row r="707" spans="1:18" ht="14.25" customHeight="1" x14ac:dyDescent="0.2">
      <c r="A707" s="62" t="s">
        <v>3913</v>
      </c>
      <c r="B707" s="2" t="s">
        <v>3908</v>
      </c>
      <c r="C707" s="2" t="s">
        <v>5708</v>
      </c>
      <c r="D707" s="2" t="s">
        <v>5284</v>
      </c>
      <c r="E707" s="2"/>
      <c r="F707" s="2" t="s">
        <v>5285</v>
      </c>
      <c r="G707" s="2"/>
      <c r="H707" s="2" t="s">
        <v>5286</v>
      </c>
      <c r="I707" s="2" t="s">
        <v>3290</v>
      </c>
      <c r="J707" s="2"/>
      <c r="K707" s="2"/>
      <c r="L707" s="2"/>
      <c r="M707" s="2"/>
      <c r="N707" s="2"/>
    </row>
    <row r="708" spans="1:18" ht="14.25" customHeight="1" x14ac:dyDescent="0.2">
      <c r="A708" s="62" t="s">
        <v>3914</v>
      </c>
      <c r="B708" s="2" t="s">
        <v>54</v>
      </c>
      <c r="C708" s="2"/>
      <c r="D708" s="2"/>
      <c r="E708" s="2"/>
      <c r="F708" s="2"/>
      <c r="G708" s="2"/>
      <c r="H708" s="2"/>
      <c r="I708" s="2"/>
      <c r="J708" s="2"/>
      <c r="K708" s="2"/>
      <c r="L708" s="2"/>
      <c r="M708" s="2"/>
      <c r="N708" s="2"/>
    </row>
    <row r="709" spans="1:18" ht="14.25" customHeight="1" x14ac:dyDescent="0.2">
      <c r="A709" s="62" t="s">
        <v>3915</v>
      </c>
      <c r="B709" s="2" t="s">
        <v>185</v>
      </c>
      <c r="C709" s="2">
        <v>-999</v>
      </c>
      <c r="D709" s="2" t="s">
        <v>4453</v>
      </c>
      <c r="E709" s="2"/>
      <c r="F709" s="2" t="s">
        <v>71</v>
      </c>
      <c r="G709" s="2"/>
      <c r="H709" s="2" t="s">
        <v>4454</v>
      </c>
      <c r="I709" s="2" t="s">
        <v>4455</v>
      </c>
      <c r="J709" s="2"/>
      <c r="K709" s="2"/>
      <c r="L709" s="2"/>
      <c r="M709" s="2"/>
      <c r="N709" s="2"/>
    </row>
    <row r="710" spans="1:18" ht="14.25" customHeight="1" x14ac:dyDescent="0.2">
      <c r="A710" s="62" t="s">
        <v>3919</v>
      </c>
      <c r="B710" s="2" t="s">
        <v>3916</v>
      </c>
      <c r="C710" s="2" t="s">
        <v>159</v>
      </c>
      <c r="D710" s="2" t="s">
        <v>1745</v>
      </c>
      <c r="E710" s="2"/>
      <c r="F710" s="2" t="s">
        <v>54</v>
      </c>
      <c r="G710" s="2"/>
      <c r="H710" s="2" t="s">
        <v>1746</v>
      </c>
      <c r="I710" s="2" t="s">
        <v>1747</v>
      </c>
      <c r="J710" s="2"/>
      <c r="K710" s="2"/>
      <c r="L710" s="2"/>
      <c r="M710" s="2"/>
      <c r="N710" s="2"/>
    </row>
    <row r="711" spans="1:18" ht="14.25" customHeight="1" x14ac:dyDescent="0.2">
      <c r="A711" s="62" t="s">
        <v>3924</v>
      </c>
      <c r="B711" s="2" t="s">
        <v>54</v>
      </c>
      <c r="C711" s="2"/>
      <c r="D711" s="2" t="s">
        <v>4101</v>
      </c>
      <c r="E711" s="2"/>
      <c r="F711" s="2" t="s">
        <v>54</v>
      </c>
      <c r="G711" s="2"/>
      <c r="H711" s="2" t="s">
        <v>54</v>
      </c>
      <c r="I711" s="2" t="s">
        <v>54</v>
      </c>
      <c r="J711" s="2"/>
      <c r="K711" s="2"/>
      <c r="L711" s="2"/>
      <c r="M711" s="2"/>
      <c r="N711" s="2"/>
    </row>
    <row r="712" spans="1:18" ht="14.25" customHeight="1" x14ac:dyDescent="0.2">
      <c r="A712" s="62" t="s">
        <v>3930</v>
      </c>
      <c r="B712" s="2" t="s">
        <v>3925</v>
      </c>
      <c r="C712" s="2" t="s">
        <v>159</v>
      </c>
      <c r="D712" s="2" t="s">
        <v>54</v>
      </c>
      <c r="E712" s="2"/>
      <c r="F712" s="2" t="s">
        <v>54</v>
      </c>
      <c r="G712" s="2"/>
      <c r="H712" s="2" t="s">
        <v>54</v>
      </c>
      <c r="I712" s="2" t="s">
        <v>54</v>
      </c>
      <c r="J712" s="2"/>
      <c r="K712" s="2"/>
      <c r="L712" s="2"/>
      <c r="M712" s="2"/>
      <c r="N712" s="2"/>
    </row>
    <row r="713" spans="1:18" ht="14.25" customHeight="1" x14ac:dyDescent="0.2">
      <c r="A713" s="62" t="s">
        <v>3935</v>
      </c>
      <c r="B713" s="2" t="s">
        <v>3931</v>
      </c>
      <c r="C713" s="2" t="s">
        <v>493</v>
      </c>
      <c r="D713" s="2" t="s">
        <v>4763</v>
      </c>
      <c r="E713" s="2"/>
      <c r="F713" s="2" t="s">
        <v>4764</v>
      </c>
      <c r="G713" s="2"/>
      <c r="H713" s="2" t="s">
        <v>4765</v>
      </c>
      <c r="I713" s="2" t="s">
        <v>4766</v>
      </c>
      <c r="J713" s="2"/>
      <c r="K713" s="2"/>
      <c r="L713" s="2"/>
      <c r="M713" s="2"/>
      <c r="N713" s="2"/>
    </row>
    <row r="714" spans="1:18" ht="14.25" customHeight="1" x14ac:dyDescent="0.2">
      <c r="A714" s="62" t="s">
        <v>3939</v>
      </c>
      <c r="B714" s="2" t="s">
        <v>5600</v>
      </c>
      <c r="C714" s="2">
        <v>6</v>
      </c>
      <c r="D714" s="2" t="s">
        <v>148</v>
      </c>
      <c r="E714" s="2"/>
      <c r="F714" s="2" t="s">
        <v>150</v>
      </c>
      <c r="G714" s="2"/>
      <c r="H714" s="2" t="s">
        <v>151</v>
      </c>
      <c r="I714" s="2" t="s">
        <v>153</v>
      </c>
      <c r="J714" s="2"/>
      <c r="K714" s="2"/>
      <c r="L714" s="2"/>
      <c r="M714" s="2"/>
      <c r="N714" s="2"/>
      <c r="Q714" s="18" t="s">
        <v>155</v>
      </c>
      <c r="R714" s="18" t="s">
        <v>156</v>
      </c>
    </row>
    <row r="715" spans="1:18" ht="14.25" customHeight="1" x14ac:dyDescent="0.2">
      <c r="A715" s="62" t="s">
        <v>3944</v>
      </c>
      <c r="B715" s="2" t="s">
        <v>3940</v>
      </c>
      <c r="C715" s="2">
        <v>6</v>
      </c>
      <c r="D715" s="2" t="s">
        <v>645</v>
      </c>
      <c r="E715" s="2"/>
      <c r="F715" s="2" t="s">
        <v>647</v>
      </c>
      <c r="G715" s="2"/>
      <c r="H715" s="2" t="s">
        <v>648</v>
      </c>
      <c r="I715" s="2" t="s">
        <v>650</v>
      </c>
      <c r="J715" s="2"/>
      <c r="K715" s="2"/>
      <c r="L715" s="2"/>
      <c r="M715" s="2"/>
      <c r="N715" s="2"/>
    </row>
    <row r="716" spans="1:18" ht="14.25" customHeight="1" x14ac:dyDescent="0.2">
      <c r="A716" s="62" t="s">
        <v>3950</v>
      </c>
      <c r="B716" s="2" t="s">
        <v>3945</v>
      </c>
      <c r="C716" s="2" t="s">
        <v>5709</v>
      </c>
      <c r="D716" s="2" t="s">
        <v>5310</v>
      </c>
      <c r="E716" s="2"/>
      <c r="F716" s="2" t="s">
        <v>5311</v>
      </c>
      <c r="G716" s="2"/>
      <c r="H716" s="2" t="s">
        <v>5312</v>
      </c>
      <c r="I716" s="2" t="s">
        <v>3529</v>
      </c>
      <c r="J716" s="2"/>
      <c r="K716" s="2"/>
      <c r="L716" s="2"/>
      <c r="M716" s="2"/>
      <c r="N716" s="2"/>
    </row>
    <row r="717" spans="1:18" ht="14.25" customHeight="1" x14ac:dyDescent="0.2">
      <c r="A717" s="62" t="s">
        <v>3951</v>
      </c>
      <c r="B717" s="2" t="s">
        <v>546</v>
      </c>
      <c r="C717" s="2">
        <v>-999</v>
      </c>
      <c r="D717" s="2" t="s">
        <v>3565</v>
      </c>
      <c r="E717" s="2"/>
      <c r="F717" s="2" t="s">
        <v>3567</v>
      </c>
      <c r="G717" s="2"/>
      <c r="H717" s="2" t="s">
        <v>3568</v>
      </c>
      <c r="I717" s="2" t="s">
        <v>3569</v>
      </c>
      <c r="J717" s="2"/>
      <c r="K717" s="2"/>
      <c r="L717" s="2"/>
      <c r="M717" s="2"/>
      <c r="N717" s="2"/>
    </row>
    <row r="718" spans="1:18" ht="14.25" customHeight="1" x14ac:dyDescent="0.2">
      <c r="A718" s="62" t="s">
        <v>3952</v>
      </c>
      <c r="B718" s="2"/>
      <c r="C718" s="2"/>
      <c r="D718" s="2"/>
      <c r="E718" s="2"/>
      <c r="F718" s="2"/>
      <c r="G718" s="2"/>
      <c r="H718" s="2"/>
      <c r="I718" s="2"/>
      <c r="J718" s="2"/>
      <c r="K718" s="2"/>
      <c r="L718" s="2"/>
      <c r="M718" s="2"/>
      <c r="N718" s="2"/>
    </row>
    <row r="719" spans="1:18" ht="14.25" customHeight="1" x14ac:dyDescent="0.2">
      <c r="A719" s="62" t="s">
        <v>3958</v>
      </c>
      <c r="B719" s="2" t="s">
        <v>54</v>
      </c>
      <c r="C719" s="2"/>
      <c r="D719" s="2" t="s">
        <v>2474</v>
      </c>
      <c r="E719" s="2"/>
      <c r="F719" s="2" t="s">
        <v>2476</v>
      </c>
      <c r="G719" s="2"/>
      <c r="H719" s="2" t="s">
        <v>2477</v>
      </c>
      <c r="I719" s="2" t="s">
        <v>2478</v>
      </c>
      <c r="J719" s="2"/>
      <c r="K719" s="2"/>
      <c r="L719" s="2"/>
      <c r="M719" s="2"/>
      <c r="N719" s="2"/>
    </row>
    <row r="720" spans="1:18" ht="14.25" customHeight="1" x14ac:dyDescent="0.2">
      <c r="A720" s="62" t="s">
        <v>3962</v>
      </c>
      <c r="B720" s="2" t="s">
        <v>54</v>
      </c>
      <c r="C720" s="2"/>
      <c r="D720" s="2" t="s">
        <v>4448</v>
      </c>
      <c r="E720" s="2"/>
      <c r="F720" s="2" t="s">
        <v>4449</v>
      </c>
      <c r="G720" s="2"/>
      <c r="H720" s="2" t="s">
        <v>4450</v>
      </c>
      <c r="I720" s="2" t="s">
        <v>1412</v>
      </c>
      <c r="J720" s="2"/>
      <c r="K720" s="2"/>
      <c r="L720" s="2"/>
      <c r="M720" s="2"/>
      <c r="N720" s="2"/>
    </row>
    <row r="721" spans="1:14" ht="14.25" customHeight="1" x14ac:dyDescent="0.2">
      <c r="A721" s="62" t="s">
        <v>3967</v>
      </c>
      <c r="B721" s="2" t="s">
        <v>187</v>
      </c>
      <c r="C721" s="2">
        <v>-999</v>
      </c>
      <c r="D721" s="2" t="s">
        <v>774</v>
      </c>
      <c r="E721" s="2"/>
      <c r="F721" s="2" t="s">
        <v>5129</v>
      </c>
      <c r="G721" s="2"/>
      <c r="H721" s="2" t="s">
        <v>675</v>
      </c>
      <c r="I721" s="2" t="s">
        <v>5130</v>
      </c>
      <c r="J721" s="2"/>
      <c r="K721" s="2"/>
      <c r="L721" s="2"/>
      <c r="M721" s="2"/>
      <c r="N721" s="2"/>
    </row>
    <row r="722" spans="1:14" ht="14.25" customHeight="1" x14ac:dyDescent="0.2">
      <c r="A722" s="62" t="s">
        <v>3968</v>
      </c>
      <c r="B722" s="2"/>
      <c r="C722" s="2"/>
      <c r="D722" s="2" t="s">
        <v>54</v>
      </c>
      <c r="E722" s="2"/>
      <c r="F722" s="2" t="s">
        <v>54</v>
      </c>
      <c r="G722" s="2"/>
      <c r="H722" s="2" t="s">
        <v>54</v>
      </c>
      <c r="I722" s="2" t="s">
        <v>54</v>
      </c>
      <c r="J722" s="2"/>
      <c r="K722" s="2"/>
      <c r="L722" s="2"/>
      <c r="M722" s="2"/>
      <c r="N722" s="2"/>
    </row>
    <row r="723" spans="1:14" ht="14.25" customHeight="1" x14ac:dyDescent="0.2">
      <c r="A723" s="62" t="s">
        <v>3974</v>
      </c>
      <c r="B723" s="2" t="s">
        <v>3969</v>
      </c>
      <c r="C723" s="2">
        <v>2</v>
      </c>
      <c r="D723" s="2" t="s">
        <v>636</v>
      </c>
      <c r="E723" s="2"/>
      <c r="F723" s="2" t="s">
        <v>637</v>
      </c>
      <c r="G723" s="2"/>
      <c r="H723" s="2" t="s">
        <v>638</v>
      </c>
      <c r="I723" s="2" t="s">
        <v>640</v>
      </c>
      <c r="J723" s="2"/>
      <c r="K723" s="2"/>
      <c r="L723" s="2"/>
      <c r="M723" s="2"/>
      <c r="N723" s="2"/>
    </row>
    <row r="724" spans="1:14" ht="14.25" customHeight="1" x14ac:dyDescent="0.2">
      <c r="A724" s="62" t="s">
        <v>3980</v>
      </c>
      <c r="B724" s="2" t="s">
        <v>3975</v>
      </c>
      <c r="C724" s="2" t="s">
        <v>159</v>
      </c>
      <c r="D724" s="2" t="s">
        <v>406</v>
      </c>
      <c r="E724" s="2"/>
      <c r="F724" s="2" t="s">
        <v>408</v>
      </c>
      <c r="G724" s="2"/>
      <c r="H724" s="2" t="s">
        <v>410</v>
      </c>
      <c r="I724" s="2" t="s">
        <v>412</v>
      </c>
      <c r="J724" s="2"/>
      <c r="K724" s="2"/>
      <c r="L724" s="2"/>
      <c r="M724" s="2"/>
      <c r="N724" s="2"/>
    </row>
    <row r="725" spans="1:14" ht="14.25" customHeight="1" x14ac:dyDescent="0.2">
      <c r="A725" s="62" t="s">
        <v>3987</v>
      </c>
      <c r="B725" s="2" t="s">
        <v>5602</v>
      </c>
      <c r="C725" s="2" t="s">
        <v>3982</v>
      </c>
      <c r="D725" s="2" t="s">
        <v>5134</v>
      </c>
      <c r="E725" s="2"/>
      <c r="F725" s="2" t="s">
        <v>5135</v>
      </c>
      <c r="G725" s="2"/>
      <c r="H725" s="2" t="s">
        <v>774</v>
      </c>
      <c r="I725" s="2" t="s">
        <v>775</v>
      </c>
      <c r="J725" s="2"/>
      <c r="K725" s="2"/>
      <c r="L725" s="2"/>
      <c r="M725" s="2"/>
      <c r="N725" s="2"/>
    </row>
    <row r="726" spans="1:14" ht="14.25" customHeight="1" x14ac:dyDescent="0.2">
      <c r="A726" s="62" t="s">
        <v>3993</v>
      </c>
      <c r="B726" s="2" t="s">
        <v>3988</v>
      </c>
      <c r="C726" s="2" t="s">
        <v>159</v>
      </c>
      <c r="D726" s="2" t="s">
        <v>2604</v>
      </c>
      <c r="E726" s="2"/>
      <c r="F726" s="2" t="s">
        <v>2606</v>
      </c>
      <c r="G726" s="2"/>
      <c r="H726" s="2" t="s">
        <v>2607</v>
      </c>
      <c r="I726" s="2" t="s">
        <v>2608</v>
      </c>
      <c r="J726" s="2"/>
      <c r="K726" s="2"/>
      <c r="L726" s="2"/>
      <c r="M726" s="2"/>
      <c r="N726" s="2"/>
    </row>
    <row r="727" spans="1:14" ht="14.25" customHeight="1" x14ac:dyDescent="0.2">
      <c r="A727" s="62" t="s">
        <v>3999</v>
      </c>
      <c r="B727" s="2" t="s">
        <v>3994</v>
      </c>
      <c r="C727" s="2">
        <v>6</v>
      </c>
      <c r="D727" s="2" t="s">
        <v>555</v>
      </c>
      <c r="E727" s="2"/>
      <c r="F727" s="2" t="s">
        <v>557</v>
      </c>
      <c r="G727" s="2"/>
      <c r="H727" s="2" t="s">
        <v>558</v>
      </c>
      <c r="I727" s="2" t="s">
        <v>559</v>
      </c>
      <c r="J727" s="2"/>
      <c r="K727" s="2"/>
      <c r="L727" s="2"/>
      <c r="M727" s="2"/>
      <c r="N727" s="2"/>
    </row>
    <row r="728" spans="1:14" ht="14.25" customHeight="1" x14ac:dyDescent="0.2">
      <c r="A728" s="62" t="s">
        <v>4005</v>
      </c>
      <c r="B728" s="2" t="s">
        <v>4000</v>
      </c>
      <c r="C728" s="2" t="s">
        <v>159</v>
      </c>
      <c r="D728" s="2" t="s">
        <v>4537</v>
      </c>
      <c r="E728" s="2"/>
      <c r="F728" s="2" t="s">
        <v>4538</v>
      </c>
      <c r="G728" s="2"/>
      <c r="H728" s="2" t="s">
        <v>4539</v>
      </c>
      <c r="I728" s="2" t="s">
        <v>4541</v>
      </c>
      <c r="J728" s="2"/>
      <c r="K728" s="2"/>
      <c r="L728" s="2"/>
      <c r="M728" s="2"/>
      <c r="N728" s="2"/>
    </row>
    <row r="729" spans="1:14" ht="14.25" customHeight="1" x14ac:dyDescent="0.2">
      <c r="A729" s="62" t="s">
        <v>4011</v>
      </c>
      <c r="B729" s="2" t="s">
        <v>4006</v>
      </c>
      <c r="C729" s="2">
        <v>6</v>
      </c>
      <c r="D729" s="2" t="s">
        <v>756</v>
      </c>
      <c r="E729" s="2"/>
      <c r="F729" s="2" t="s">
        <v>757</v>
      </c>
      <c r="G729" s="2"/>
      <c r="H729" s="2" t="s">
        <v>758</v>
      </c>
      <c r="I729" s="2" t="s">
        <v>759</v>
      </c>
      <c r="J729" s="2"/>
      <c r="K729" s="2"/>
      <c r="L729" s="2"/>
      <c r="M729" s="2"/>
      <c r="N729" s="2"/>
    </row>
    <row r="730" spans="1:14" ht="14.25" customHeight="1" x14ac:dyDescent="0.2">
      <c r="A730" s="62" t="s">
        <v>4012</v>
      </c>
      <c r="B730" s="2" t="s">
        <v>54</v>
      </c>
      <c r="C730" s="2"/>
      <c r="D730" s="2" t="s">
        <v>457</v>
      </c>
      <c r="E730" s="2"/>
      <c r="F730" s="2" t="s">
        <v>459</v>
      </c>
      <c r="G730" s="2"/>
      <c r="H730" s="2" t="s">
        <v>461</v>
      </c>
      <c r="I730" s="2" t="s">
        <v>462</v>
      </c>
      <c r="J730" s="2"/>
      <c r="K730" s="2"/>
      <c r="L730" s="2"/>
      <c r="M730" s="2"/>
      <c r="N730" s="2"/>
    </row>
    <row r="731" spans="1:14" ht="14.25" customHeight="1" x14ac:dyDescent="0.2">
      <c r="A731" s="62" t="s">
        <v>4017</v>
      </c>
      <c r="B731" s="2" t="s">
        <v>5604</v>
      </c>
      <c r="C731" s="2">
        <v>6</v>
      </c>
      <c r="D731" s="2" t="s">
        <v>2810</v>
      </c>
      <c r="E731" s="2"/>
      <c r="F731" s="2" t="s">
        <v>2811</v>
      </c>
      <c r="G731" s="2"/>
      <c r="H731" s="2" t="s">
        <v>2812</v>
      </c>
      <c r="I731" s="2" t="s">
        <v>2813</v>
      </c>
      <c r="J731" s="2"/>
      <c r="K731" s="2"/>
      <c r="L731" s="2"/>
      <c r="M731" s="2"/>
      <c r="N731" s="2"/>
    </row>
    <row r="732" spans="1:14" ht="14.25" customHeight="1" x14ac:dyDescent="0.2">
      <c r="A732" s="62" t="s">
        <v>4018</v>
      </c>
      <c r="B732" s="2" t="s">
        <v>54</v>
      </c>
      <c r="C732" s="2"/>
      <c r="D732" s="2" t="s">
        <v>2016</v>
      </c>
      <c r="E732" s="2"/>
      <c r="F732" s="2" t="s">
        <v>2017</v>
      </c>
      <c r="G732" s="2"/>
      <c r="H732" s="2" t="s">
        <v>2018</v>
      </c>
      <c r="I732" s="2" t="s">
        <v>2019</v>
      </c>
      <c r="J732" s="2"/>
      <c r="K732" s="2"/>
      <c r="L732" s="2"/>
      <c r="M732" s="2"/>
      <c r="N732" s="2"/>
    </row>
    <row r="733" spans="1:14" ht="14.25" customHeight="1" x14ac:dyDescent="0.2">
      <c r="A733" s="62" t="s">
        <v>4023</v>
      </c>
      <c r="B733" s="2" t="s">
        <v>54</v>
      </c>
      <c r="C733" s="2"/>
      <c r="D733" s="2" t="s">
        <v>4007</v>
      </c>
      <c r="E733" s="2"/>
      <c r="F733" s="2" t="s">
        <v>4008</v>
      </c>
      <c r="G733" s="2"/>
      <c r="H733" s="2" t="s">
        <v>4009</v>
      </c>
      <c r="I733" s="2" t="s">
        <v>4010</v>
      </c>
      <c r="J733" s="2"/>
      <c r="K733" s="2"/>
      <c r="L733" s="2"/>
      <c r="M733" s="2"/>
      <c r="N733" s="2"/>
    </row>
    <row r="734" spans="1:14" ht="14.25" customHeight="1" x14ac:dyDescent="0.2">
      <c r="A734" s="62" t="s">
        <v>4032</v>
      </c>
      <c r="B734" s="2" t="s">
        <v>4024</v>
      </c>
      <c r="C734" s="2" t="s">
        <v>159</v>
      </c>
      <c r="D734" s="2" t="s">
        <v>2944</v>
      </c>
      <c r="E734" s="2"/>
      <c r="F734" s="2" t="s">
        <v>2945</v>
      </c>
      <c r="G734" s="2"/>
      <c r="H734" s="2" t="s">
        <v>2946</v>
      </c>
      <c r="I734" s="2" t="s">
        <v>2948</v>
      </c>
      <c r="J734" s="2"/>
      <c r="K734" s="2"/>
      <c r="L734" s="2"/>
      <c r="M734" s="2"/>
      <c r="N734" s="2"/>
    </row>
    <row r="735" spans="1:14" ht="14.25" customHeight="1" x14ac:dyDescent="0.2">
      <c r="A735" s="62" t="s">
        <v>4039</v>
      </c>
      <c r="B735" s="2" t="s">
        <v>4033</v>
      </c>
      <c r="C735" s="2" t="s">
        <v>159</v>
      </c>
      <c r="D735" s="2" t="s">
        <v>54</v>
      </c>
      <c r="E735" s="2"/>
      <c r="F735" s="2" t="s">
        <v>54</v>
      </c>
      <c r="G735" s="2"/>
      <c r="H735" s="2" t="s">
        <v>54</v>
      </c>
      <c r="I735" s="2" t="s">
        <v>54</v>
      </c>
      <c r="J735" s="2"/>
      <c r="K735" s="2"/>
      <c r="L735" s="2"/>
      <c r="M735" s="2"/>
      <c r="N735" s="2"/>
    </row>
    <row r="736" spans="1:14" ht="14.25" customHeight="1" x14ac:dyDescent="0.2">
      <c r="A736" s="62" t="s">
        <v>4040</v>
      </c>
      <c r="B736" s="2"/>
      <c r="C736" s="2"/>
      <c r="D736" s="2" t="s">
        <v>3799</v>
      </c>
      <c r="E736" s="2"/>
      <c r="F736" s="2" t="s">
        <v>3800</v>
      </c>
      <c r="G736" s="2"/>
      <c r="H736" s="2" t="s">
        <v>3801</v>
      </c>
      <c r="I736" s="2" t="s">
        <v>3802</v>
      </c>
      <c r="J736" s="2"/>
      <c r="K736" s="2"/>
      <c r="L736" s="2"/>
      <c r="M736" s="2"/>
      <c r="N736" s="2"/>
    </row>
    <row r="737" spans="1:14" ht="14.25" customHeight="1" x14ac:dyDescent="0.2">
      <c r="A737" s="62" t="s">
        <v>4046</v>
      </c>
      <c r="B737" s="2" t="s">
        <v>4041</v>
      </c>
      <c r="C737" s="2">
        <v>6</v>
      </c>
      <c r="D737" s="2" t="s">
        <v>5404</v>
      </c>
      <c r="E737" s="2"/>
      <c r="F737" s="2" t="s">
        <v>5405</v>
      </c>
      <c r="G737" s="2"/>
      <c r="H737" s="2" t="s">
        <v>5406</v>
      </c>
      <c r="I737" s="2" t="s">
        <v>5407</v>
      </c>
      <c r="J737" s="2"/>
      <c r="K737" s="2"/>
      <c r="L737" s="2"/>
      <c r="M737" s="2"/>
      <c r="N737" s="2"/>
    </row>
    <row r="738" spans="1:14" ht="14.25" customHeight="1" x14ac:dyDescent="0.2">
      <c r="A738" s="62" t="s">
        <v>4052</v>
      </c>
      <c r="B738" s="2" t="s">
        <v>4047</v>
      </c>
      <c r="C738" s="2" t="s">
        <v>849</v>
      </c>
      <c r="D738" s="2" t="s">
        <v>1036</v>
      </c>
      <c r="E738" s="2"/>
      <c r="F738" s="2" t="s">
        <v>1037</v>
      </c>
      <c r="G738" s="2"/>
      <c r="H738" s="2" t="s">
        <v>1038</v>
      </c>
      <c r="I738" s="2" t="s">
        <v>1039</v>
      </c>
      <c r="J738" s="2"/>
      <c r="K738" s="2"/>
      <c r="L738" s="2"/>
      <c r="M738" s="2"/>
      <c r="N738" s="2"/>
    </row>
    <row r="739" spans="1:14" ht="14.25" customHeight="1" x14ac:dyDescent="0.2">
      <c r="A739" s="62" t="s">
        <v>4060</v>
      </c>
      <c r="B739" s="2" t="s">
        <v>4053</v>
      </c>
      <c r="C739" s="2" t="s">
        <v>5710</v>
      </c>
      <c r="D739" s="2" t="s">
        <v>54</v>
      </c>
      <c r="E739" s="2"/>
      <c r="F739" s="2" t="s">
        <v>54</v>
      </c>
      <c r="G739" s="2"/>
      <c r="H739" s="2" t="s">
        <v>54</v>
      </c>
      <c r="I739" s="2">
        <v>-99</v>
      </c>
      <c r="J739" s="2"/>
      <c r="K739" s="2"/>
      <c r="L739" s="2"/>
      <c r="M739" s="2"/>
      <c r="N739" s="2"/>
    </row>
    <row r="740" spans="1:14" ht="14.25" customHeight="1" x14ac:dyDescent="0.2">
      <c r="A740" s="62" t="s">
        <v>4067</v>
      </c>
      <c r="B740" s="2" t="s">
        <v>4061</v>
      </c>
      <c r="C740" s="2">
        <v>3</v>
      </c>
      <c r="D740" s="2" t="s">
        <v>1596</v>
      </c>
      <c r="E740" s="2"/>
      <c r="F740" s="2" t="s">
        <v>1598</v>
      </c>
      <c r="G740" s="2"/>
      <c r="H740" s="2" t="s">
        <v>1599</v>
      </c>
      <c r="I740" s="2" t="s">
        <v>1601</v>
      </c>
      <c r="J740" s="2"/>
      <c r="K740" s="2"/>
      <c r="L740" s="2"/>
      <c r="M740" s="2"/>
      <c r="N740" s="2"/>
    </row>
    <row r="741" spans="1:14" ht="14.25" customHeight="1" x14ac:dyDescent="0.2">
      <c r="A741" s="62" t="s">
        <v>4072</v>
      </c>
      <c r="B741" s="2" t="s">
        <v>5605</v>
      </c>
      <c r="C741" s="2">
        <v>6</v>
      </c>
      <c r="D741" s="2" t="s">
        <v>2920</v>
      </c>
      <c r="E741" s="2"/>
      <c r="F741" s="2" t="s">
        <v>1122</v>
      </c>
      <c r="G741" s="2"/>
      <c r="H741" s="2" t="s">
        <v>2922</v>
      </c>
      <c r="I741" s="2" t="s">
        <v>2923</v>
      </c>
      <c r="J741" s="2"/>
      <c r="K741" s="2"/>
      <c r="L741" s="2"/>
      <c r="M741" s="2"/>
      <c r="N741" s="2"/>
    </row>
    <row r="742" spans="1:14" ht="14.25" customHeight="1" x14ac:dyDescent="0.2">
      <c r="A742" s="62" t="s">
        <v>4078</v>
      </c>
      <c r="B742" s="2" t="s">
        <v>4073</v>
      </c>
      <c r="C742" s="2">
        <v>7</v>
      </c>
      <c r="D742" s="2" t="s">
        <v>3932</v>
      </c>
      <c r="E742" s="2"/>
      <c r="F742" s="2" t="s">
        <v>3170</v>
      </c>
      <c r="G742" s="2"/>
      <c r="H742" s="2" t="s">
        <v>3933</v>
      </c>
      <c r="I742" s="2" t="s">
        <v>3934</v>
      </c>
      <c r="J742" s="2"/>
      <c r="K742" s="2"/>
      <c r="L742" s="2"/>
      <c r="M742" s="2"/>
      <c r="N742" s="2"/>
    </row>
    <row r="743" spans="1:14" ht="14.25" customHeight="1" x14ac:dyDescent="0.2">
      <c r="A743" s="62" t="s">
        <v>4085</v>
      </c>
      <c r="B743" s="2" t="s">
        <v>4079</v>
      </c>
      <c r="C743" s="2">
        <v>2</v>
      </c>
      <c r="D743" s="2" t="s">
        <v>1267</v>
      </c>
      <c r="E743" s="2"/>
      <c r="F743" s="2" t="s">
        <v>1269</v>
      </c>
      <c r="G743" s="2"/>
      <c r="H743" s="2" t="s">
        <v>1270</v>
      </c>
      <c r="I743" s="2" t="s">
        <v>1271</v>
      </c>
      <c r="J743" s="2"/>
      <c r="K743" s="2"/>
      <c r="L743" s="2"/>
      <c r="M743" s="2"/>
      <c r="N743" s="2"/>
    </row>
    <row r="744" spans="1:14" ht="14.25" customHeight="1" x14ac:dyDescent="0.2">
      <c r="A744" s="62" t="s">
        <v>4090</v>
      </c>
      <c r="B744" s="2" t="s">
        <v>4086</v>
      </c>
      <c r="C744" s="2" t="s">
        <v>59</v>
      </c>
      <c r="D744" s="2" t="s">
        <v>715</v>
      </c>
      <c r="E744" s="2"/>
      <c r="F744" s="2" t="s">
        <v>717</v>
      </c>
      <c r="G744" s="2"/>
      <c r="H744" s="2" t="s">
        <v>718</v>
      </c>
      <c r="I744" s="2" t="s">
        <v>719</v>
      </c>
      <c r="J744" s="2"/>
      <c r="K744" s="2"/>
      <c r="L744" s="2"/>
      <c r="M744" s="2"/>
      <c r="N744" s="2"/>
    </row>
    <row r="745" spans="1:14" ht="14.25" customHeight="1" x14ac:dyDescent="0.2">
      <c r="A745" s="62" t="s">
        <v>4099</v>
      </c>
      <c r="B745" s="2" t="s">
        <v>4091</v>
      </c>
      <c r="C745" s="2" t="s">
        <v>4092</v>
      </c>
      <c r="D745" s="2" t="s">
        <v>54</v>
      </c>
      <c r="E745" s="2"/>
      <c r="F745" s="2" t="s">
        <v>54</v>
      </c>
      <c r="G745" s="2"/>
      <c r="H745" s="2" t="s">
        <v>54</v>
      </c>
      <c r="I745" s="2" t="s">
        <v>54</v>
      </c>
      <c r="J745" s="2"/>
      <c r="K745" s="2"/>
      <c r="L745" s="2"/>
      <c r="M745" s="2"/>
      <c r="N745" s="2"/>
    </row>
    <row r="746" spans="1:14" ht="14.25" customHeight="1" x14ac:dyDescent="0.2">
      <c r="A746" s="62" t="s">
        <v>4102</v>
      </c>
      <c r="B746" s="2" t="s">
        <v>4100</v>
      </c>
      <c r="C746" s="2" t="s">
        <v>350</v>
      </c>
      <c r="D746" s="2" t="s">
        <v>3953</v>
      </c>
      <c r="E746" s="2"/>
      <c r="F746" s="2" t="s">
        <v>3954</v>
      </c>
      <c r="G746" s="2"/>
      <c r="H746" s="2" t="s">
        <v>3955</v>
      </c>
      <c r="I746" s="2" t="s">
        <v>3956</v>
      </c>
      <c r="J746" s="2"/>
      <c r="K746" s="2"/>
      <c r="L746" s="2"/>
      <c r="M746" s="2"/>
      <c r="N746" s="2"/>
    </row>
    <row r="747" spans="1:14" ht="14.25" customHeight="1" x14ac:dyDescent="0.2">
      <c r="A747" s="62" t="s">
        <v>4103</v>
      </c>
      <c r="B747" s="2" t="s">
        <v>54</v>
      </c>
      <c r="C747" s="2">
        <v>-99</v>
      </c>
      <c r="D747" s="2" t="s">
        <v>123</v>
      </c>
      <c r="E747" s="2"/>
      <c r="F747" s="2" t="s">
        <v>54</v>
      </c>
      <c r="G747" s="2"/>
      <c r="H747" s="2" t="s">
        <v>2073</v>
      </c>
      <c r="I747" s="2" t="s">
        <v>3448</v>
      </c>
      <c r="J747" s="2"/>
      <c r="K747" s="2"/>
      <c r="L747" s="2"/>
      <c r="M747" s="2"/>
      <c r="N747" s="2"/>
    </row>
    <row r="748" spans="1:14" ht="14.25" customHeight="1" x14ac:dyDescent="0.2">
      <c r="A748" s="62" t="s">
        <v>4104</v>
      </c>
      <c r="B748" s="2"/>
      <c r="C748" s="2">
        <v>-99</v>
      </c>
      <c r="D748" s="2" t="s">
        <v>5361</v>
      </c>
      <c r="E748" s="2"/>
      <c r="F748" s="2" t="s">
        <v>5362</v>
      </c>
      <c r="G748" s="2"/>
      <c r="H748" s="2" t="s">
        <v>4163</v>
      </c>
      <c r="I748" s="2" t="s">
        <v>5363</v>
      </c>
      <c r="J748" s="2"/>
      <c r="K748" s="2"/>
      <c r="L748" s="2"/>
      <c r="M748" s="2"/>
      <c r="N748" s="2"/>
    </row>
    <row r="749" spans="1:14" ht="14.25" customHeight="1" x14ac:dyDescent="0.2">
      <c r="A749" s="62" t="s">
        <v>4112</v>
      </c>
      <c r="B749" s="2" t="s">
        <v>4105</v>
      </c>
      <c r="C749" s="2" t="s">
        <v>5711</v>
      </c>
      <c r="D749" s="2" t="s">
        <v>3792</v>
      </c>
      <c r="E749" s="2"/>
      <c r="F749" s="2" t="s">
        <v>3793</v>
      </c>
      <c r="G749" s="2"/>
      <c r="H749" s="2" t="s">
        <v>3794</v>
      </c>
      <c r="I749" s="2" t="s">
        <v>3795</v>
      </c>
      <c r="J749" s="2"/>
      <c r="K749" s="2"/>
      <c r="L749" s="2"/>
      <c r="M749" s="2"/>
      <c r="N749" s="2"/>
    </row>
    <row r="750" spans="1:14" ht="14.25" customHeight="1" x14ac:dyDescent="0.2">
      <c r="A750" s="62" t="s">
        <v>4115</v>
      </c>
      <c r="B750" s="2" t="s">
        <v>54</v>
      </c>
      <c r="C750" s="2"/>
      <c r="D750" s="2" t="s">
        <v>4025</v>
      </c>
      <c r="E750" s="2"/>
      <c r="F750" s="2" t="s">
        <v>4027</v>
      </c>
      <c r="G750" s="2"/>
      <c r="H750" s="2" t="s">
        <v>4028</v>
      </c>
      <c r="I750" s="2" t="s">
        <v>4030</v>
      </c>
      <c r="J750" s="2"/>
      <c r="K750" s="2"/>
      <c r="L750" s="2"/>
      <c r="M750" s="2"/>
      <c r="N750" s="2"/>
    </row>
    <row r="751" spans="1:14" ht="14.25" customHeight="1" x14ac:dyDescent="0.2">
      <c r="A751" s="62" t="s">
        <v>4122</v>
      </c>
      <c r="B751" s="2" t="s">
        <v>4116</v>
      </c>
      <c r="C751" s="2" t="s">
        <v>5712</v>
      </c>
      <c r="D751" s="2" t="s">
        <v>54</v>
      </c>
      <c r="E751" s="2"/>
      <c r="F751" s="2" t="s">
        <v>54</v>
      </c>
      <c r="G751" s="2"/>
      <c r="H751" s="2" t="s">
        <v>54</v>
      </c>
      <c r="I751" s="2" t="s">
        <v>54</v>
      </c>
      <c r="J751" s="2"/>
      <c r="K751" s="2"/>
      <c r="L751" s="2"/>
      <c r="M751" s="2"/>
      <c r="N751" s="2"/>
    </row>
    <row r="752" spans="1:14" ht="14.25" customHeight="1" x14ac:dyDescent="0.2">
      <c r="A752" s="62" t="s">
        <v>4129</v>
      </c>
      <c r="B752" s="2" t="s">
        <v>4123</v>
      </c>
      <c r="C752" s="2" t="s">
        <v>1266</v>
      </c>
      <c r="D752" s="2" t="s">
        <v>54</v>
      </c>
      <c r="E752" s="2"/>
      <c r="F752" s="2" t="s">
        <v>1441</v>
      </c>
      <c r="G752" s="2"/>
      <c r="H752" s="2" t="s">
        <v>1443</v>
      </c>
      <c r="I752" s="2" t="s">
        <v>1444</v>
      </c>
      <c r="J752" s="2"/>
      <c r="K752" s="2"/>
      <c r="L752" s="2"/>
      <c r="M752" s="2"/>
      <c r="N752" s="2"/>
    </row>
    <row r="753" spans="1:18" ht="14.25" customHeight="1" x14ac:dyDescent="0.2">
      <c r="A753" s="62" t="s">
        <v>4136</v>
      </c>
      <c r="B753" s="2" t="s">
        <v>4130</v>
      </c>
      <c r="C753" s="2" t="s">
        <v>588</v>
      </c>
      <c r="D753" s="2" t="s">
        <v>3848</v>
      </c>
      <c r="E753" s="2"/>
      <c r="F753" s="2" t="s">
        <v>54</v>
      </c>
      <c r="G753" s="2"/>
      <c r="H753" s="2" t="s">
        <v>3849</v>
      </c>
      <c r="I753" s="2" t="s">
        <v>54</v>
      </c>
      <c r="J753" s="2"/>
      <c r="K753" s="2"/>
      <c r="L753" s="2"/>
      <c r="M753" s="2"/>
      <c r="N753" s="2"/>
    </row>
    <row r="754" spans="1:18" ht="14.25" customHeight="1" x14ac:dyDescent="0.2">
      <c r="A754" s="62" t="s">
        <v>4143</v>
      </c>
      <c r="B754" s="2" t="s">
        <v>4137</v>
      </c>
      <c r="C754" s="2" t="s">
        <v>5713</v>
      </c>
      <c r="D754" s="2" t="s">
        <v>4074</v>
      </c>
      <c r="E754" s="2"/>
      <c r="F754" s="2" t="s">
        <v>4075</v>
      </c>
      <c r="G754" s="2"/>
      <c r="H754" s="2" t="s">
        <v>4076</v>
      </c>
      <c r="I754" s="2" t="s">
        <v>4077</v>
      </c>
      <c r="J754" s="2"/>
      <c r="K754" s="2"/>
      <c r="L754" s="2"/>
      <c r="M754" s="2"/>
      <c r="N754" s="2"/>
    </row>
    <row r="755" spans="1:18" ht="14.25" customHeight="1" x14ac:dyDescent="0.2">
      <c r="A755" s="62" t="s">
        <v>4148</v>
      </c>
      <c r="B755" s="2" t="s">
        <v>123</v>
      </c>
      <c r="C755" s="2">
        <v>0</v>
      </c>
      <c r="D755" s="2" t="s">
        <v>54</v>
      </c>
      <c r="E755" s="2"/>
      <c r="F755" s="2" t="s">
        <v>790</v>
      </c>
      <c r="G755" s="2"/>
      <c r="H755" s="2" t="s">
        <v>791</v>
      </c>
      <c r="I755" s="2" t="s">
        <v>792</v>
      </c>
      <c r="J755" s="2"/>
      <c r="K755" s="2"/>
      <c r="L755" s="2"/>
      <c r="M755" s="2"/>
      <c r="N755" s="2"/>
    </row>
    <row r="756" spans="1:18" ht="14.25" customHeight="1" x14ac:dyDescent="0.2">
      <c r="A756" s="62" t="s">
        <v>4153</v>
      </c>
      <c r="B756" s="2" t="s">
        <v>4149</v>
      </c>
      <c r="C756" s="2">
        <v>6</v>
      </c>
      <c r="D756" s="2" t="s">
        <v>3784</v>
      </c>
      <c r="E756" s="2"/>
      <c r="F756" s="2" t="s">
        <v>3786</v>
      </c>
      <c r="G756" s="2"/>
      <c r="H756" s="2" t="s">
        <v>3788</v>
      </c>
      <c r="I756" s="2" t="s">
        <v>3789</v>
      </c>
      <c r="J756" s="2"/>
      <c r="K756" s="2"/>
      <c r="L756" s="2"/>
      <c r="M756" s="2"/>
      <c r="N756" s="2"/>
    </row>
    <row r="757" spans="1:18" ht="14.25" customHeight="1" x14ac:dyDescent="0.2">
      <c r="A757" s="62" t="s">
        <v>4160</v>
      </c>
      <c r="B757" s="2" t="s">
        <v>4154</v>
      </c>
      <c r="C757" s="2" t="s">
        <v>2132</v>
      </c>
      <c r="D757" s="2" t="s">
        <v>4805</v>
      </c>
      <c r="E757" s="2"/>
      <c r="F757" s="2" t="s">
        <v>4806</v>
      </c>
      <c r="G757" s="2"/>
      <c r="H757" s="2" t="s">
        <v>4807</v>
      </c>
      <c r="I757" s="2" t="s">
        <v>4808</v>
      </c>
      <c r="J757" s="2"/>
      <c r="K757" s="2"/>
      <c r="L757" s="2"/>
      <c r="M757" s="2"/>
      <c r="N757" s="2"/>
    </row>
    <row r="758" spans="1:18" ht="14.25" customHeight="1" x14ac:dyDescent="0.2">
      <c r="A758" s="62" t="s">
        <v>4165</v>
      </c>
      <c r="B758" s="2" t="s">
        <v>54</v>
      </c>
      <c r="C758" s="2"/>
      <c r="D758" s="2"/>
      <c r="E758" s="2"/>
      <c r="F758" s="2"/>
      <c r="G758" s="2"/>
      <c r="H758" s="2"/>
      <c r="I758" s="2"/>
      <c r="J758" s="2"/>
      <c r="K758" s="2"/>
      <c r="L758" s="2"/>
      <c r="M758" s="2"/>
      <c r="N758" s="2"/>
    </row>
    <row r="759" spans="1:18" ht="14.25" customHeight="1" x14ac:dyDescent="0.2">
      <c r="A759" s="62" t="s">
        <v>4171</v>
      </c>
      <c r="B759" s="2" t="s">
        <v>5612</v>
      </c>
      <c r="C759" s="2">
        <v>7</v>
      </c>
      <c r="D759" s="2" t="s">
        <v>4633</v>
      </c>
      <c r="E759" s="2"/>
      <c r="F759" s="2" t="s">
        <v>242</v>
      </c>
      <c r="G759" s="2"/>
      <c r="H759" s="2" t="s">
        <v>4634</v>
      </c>
      <c r="I759" s="2" t="s">
        <v>4635</v>
      </c>
      <c r="J759" s="2"/>
      <c r="K759" s="2"/>
      <c r="L759" s="2"/>
      <c r="M759" s="2"/>
      <c r="N759" s="2"/>
      <c r="Q759" s="43" t="s">
        <v>4636</v>
      </c>
      <c r="R759" s="18" t="s">
        <v>4637</v>
      </c>
    </row>
    <row r="760" spans="1:18" ht="14.25" customHeight="1" x14ac:dyDescent="0.2">
      <c r="A760" s="62" t="s">
        <v>4179</v>
      </c>
      <c r="B760" s="2" t="s">
        <v>5613</v>
      </c>
      <c r="C760" s="2" t="s">
        <v>1091</v>
      </c>
      <c r="D760" s="2" t="s">
        <v>3206</v>
      </c>
      <c r="E760" s="2"/>
      <c r="F760" s="2" t="s">
        <v>3207</v>
      </c>
      <c r="G760" s="2"/>
      <c r="H760" s="2" t="s">
        <v>3209</v>
      </c>
      <c r="I760" s="2" t="s">
        <v>3210</v>
      </c>
      <c r="J760" s="2"/>
      <c r="K760" s="2"/>
      <c r="L760" s="2"/>
      <c r="M760" s="2"/>
      <c r="N760" s="2"/>
    </row>
    <row r="761" spans="1:18" ht="14.25" customHeight="1" x14ac:dyDescent="0.2">
      <c r="A761" s="62" t="s">
        <v>4187</v>
      </c>
      <c r="B761" s="2" t="s">
        <v>4180</v>
      </c>
      <c r="C761" s="2" t="s">
        <v>4181</v>
      </c>
      <c r="D761" s="2" t="s">
        <v>5120</v>
      </c>
      <c r="E761" s="2"/>
      <c r="F761" s="2" t="s">
        <v>5121</v>
      </c>
      <c r="G761" s="2"/>
      <c r="H761" s="2" t="s">
        <v>5122</v>
      </c>
      <c r="I761" s="2" t="s">
        <v>5123</v>
      </c>
      <c r="J761" s="2"/>
      <c r="K761" s="2"/>
      <c r="L761" s="2"/>
      <c r="M761" s="2"/>
      <c r="N761" s="2"/>
    </row>
    <row r="762" spans="1:18" ht="14.25" customHeight="1" x14ac:dyDescent="0.2">
      <c r="A762" s="62" t="s">
        <v>4194</v>
      </c>
      <c r="B762" s="2" t="s">
        <v>4188</v>
      </c>
      <c r="C762" s="2" t="s">
        <v>159</v>
      </c>
      <c r="D762" s="2" t="s">
        <v>54</v>
      </c>
      <c r="E762" s="2"/>
      <c r="F762" s="2" t="s">
        <v>54</v>
      </c>
      <c r="G762" s="2"/>
      <c r="H762" s="2" t="s">
        <v>54</v>
      </c>
      <c r="I762" s="2" t="s">
        <v>54</v>
      </c>
      <c r="J762" s="2"/>
      <c r="K762" s="2"/>
      <c r="L762" s="2"/>
      <c r="M762" s="2"/>
      <c r="N762" s="2"/>
    </row>
    <row r="763" spans="1:18" ht="14.25" customHeight="1" x14ac:dyDescent="0.2">
      <c r="A763" s="62" t="s">
        <v>4202</v>
      </c>
      <c r="B763" s="2" t="s">
        <v>4195</v>
      </c>
      <c r="C763" s="2">
        <v>2</v>
      </c>
      <c r="D763" s="2" t="s">
        <v>5277</v>
      </c>
      <c r="E763" s="2"/>
      <c r="F763" s="2" t="s">
        <v>5278</v>
      </c>
      <c r="G763" s="2"/>
      <c r="H763" s="2" t="s">
        <v>5279</v>
      </c>
      <c r="I763" s="2" t="s">
        <v>3097</v>
      </c>
      <c r="J763" s="2"/>
      <c r="K763" s="2"/>
      <c r="L763" s="2"/>
      <c r="M763" s="2"/>
      <c r="N763" s="2"/>
    </row>
    <row r="764" spans="1:18" ht="14.25" customHeight="1" x14ac:dyDescent="0.2">
      <c r="A764" s="62" t="s">
        <v>4203</v>
      </c>
      <c r="B764" s="2" t="s">
        <v>54</v>
      </c>
      <c r="C764" s="2">
        <v>-99</v>
      </c>
      <c r="D764" s="2"/>
      <c r="E764" s="2"/>
      <c r="F764" s="2"/>
      <c r="G764" s="2"/>
      <c r="H764" s="2"/>
      <c r="I764" s="2"/>
      <c r="J764" s="2"/>
      <c r="K764" s="2"/>
      <c r="L764" s="2"/>
      <c r="M764" s="2"/>
      <c r="N764" s="2"/>
    </row>
    <row r="765" spans="1:18" ht="14.25" customHeight="1" x14ac:dyDescent="0.2">
      <c r="A765" s="62" t="s">
        <v>4209</v>
      </c>
      <c r="B765" s="2" t="s">
        <v>4204</v>
      </c>
      <c r="C765" s="2" t="s">
        <v>173</v>
      </c>
      <c r="D765" s="2" t="s">
        <v>4879</v>
      </c>
      <c r="E765" s="2"/>
      <c r="F765" s="2" t="s">
        <v>4880</v>
      </c>
      <c r="G765" s="2"/>
      <c r="H765" s="2" t="s">
        <v>4882</v>
      </c>
      <c r="I765" s="2" t="s">
        <v>4884</v>
      </c>
      <c r="J765" s="2"/>
      <c r="K765" s="2"/>
      <c r="L765" s="2"/>
      <c r="M765" s="2"/>
      <c r="N765" s="2"/>
    </row>
    <row r="766" spans="1:18" ht="14.25" customHeight="1" x14ac:dyDescent="0.2">
      <c r="A766" s="62" t="s">
        <v>4216</v>
      </c>
      <c r="B766" s="2" t="s">
        <v>4210</v>
      </c>
      <c r="C766" s="2" t="s">
        <v>4211</v>
      </c>
      <c r="D766" s="2" t="s">
        <v>5142</v>
      </c>
      <c r="E766" s="2"/>
      <c r="F766" s="2" t="s">
        <v>5143</v>
      </c>
      <c r="G766" s="2"/>
      <c r="H766" s="2" t="s">
        <v>5144</v>
      </c>
      <c r="I766" s="2" t="s">
        <v>5145</v>
      </c>
      <c r="J766" s="2"/>
      <c r="K766" s="2"/>
      <c r="L766" s="2"/>
      <c r="M766" s="2"/>
      <c r="N766" s="2"/>
    </row>
    <row r="767" spans="1:18" ht="14.25" customHeight="1" x14ac:dyDescent="0.2">
      <c r="A767" s="62" t="s">
        <v>4217</v>
      </c>
      <c r="B767" s="2"/>
      <c r="C767" s="2"/>
      <c r="D767" s="2"/>
      <c r="E767" s="2"/>
      <c r="F767" s="2"/>
      <c r="G767" s="2"/>
      <c r="H767" s="2"/>
      <c r="I767" s="2"/>
      <c r="J767" s="2"/>
      <c r="K767" s="2"/>
      <c r="L767" s="2"/>
      <c r="M767" s="2"/>
      <c r="N767" s="2"/>
    </row>
    <row r="768" spans="1:18" ht="14.25" customHeight="1" x14ac:dyDescent="0.2">
      <c r="A768" s="62" t="s">
        <v>4221</v>
      </c>
      <c r="B768" s="2" t="s">
        <v>144</v>
      </c>
      <c r="C768" s="2">
        <v>-999</v>
      </c>
      <c r="D768" s="2" t="s">
        <v>585</v>
      </c>
      <c r="E768" s="2"/>
      <c r="F768" s="2" t="s">
        <v>2969</v>
      </c>
      <c r="G768" s="2"/>
      <c r="H768" s="2" t="s">
        <v>2970</v>
      </c>
      <c r="I768" s="2" t="s">
        <v>2971</v>
      </c>
      <c r="J768" s="2"/>
      <c r="K768" s="2"/>
      <c r="L768" s="2"/>
      <c r="M768" s="2"/>
      <c r="N768" s="2"/>
    </row>
    <row r="769" spans="1:18" ht="14.25" customHeight="1" x14ac:dyDescent="0.2">
      <c r="A769" s="62" t="s">
        <v>4227</v>
      </c>
      <c r="B769" s="2" t="s">
        <v>4222</v>
      </c>
      <c r="C769" s="2" t="s">
        <v>3129</v>
      </c>
      <c r="D769" s="2" t="s">
        <v>1546</v>
      </c>
      <c r="E769" s="2"/>
      <c r="F769" s="2" t="s">
        <v>1548</v>
      </c>
      <c r="G769" s="2"/>
      <c r="H769" s="2" t="s">
        <v>1549</v>
      </c>
      <c r="I769" s="2" t="s">
        <v>54</v>
      </c>
      <c r="J769" s="2"/>
      <c r="K769" s="2"/>
      <c r="L769" s="2"/>
      <c r="M769" s="2"/>
      <c r="N769" s="2"/>
    </row>
    <row r="770" spans="1:18" ht="14.25" customHeight="1" x14ac:dyDescent="0.2">
      <c r="A770" s="62" t="s">
        <v>4233</v>
      </c>
      <c r="B770" s="2" t="s">
        <v>4228</v>
      </c>
      <c r="C770" s="2" t="s">
        <v>5714</v>
      </c>
      <c r="D770" s="2" t="s">
        <v>105</v>
      </c>
      <c r="E770" s="2"/>
      <c r="F770" s="2" t="s">
        <v>107</v>
      </c>
      <c r="G770" s="2"/>
      <c r="H770" s="2" t="s">
        <v>109</v>
      </c>
      <c r="I770" s="2" t="s">
        <v>110</v>
      </c>
      <c r="J770" s="2"/>
      <c r="K770" s="2"/>
      <c r="L770" s="2"/>
      <c r="M770" s="2"/>
      <c r="N770" s="2"/>
    </row>
    <row r="771" spans="1:18" ht="14.25" customHeight="1" x14ac:dyDescent="0.2">
      <c r="A771" s="62" t="s">
        <v>4238</v>
      </c>
      <c r="B771" s="2" t="s">
        <v>1068</v>
      </c>
      <c r="C771" s="2">
        <v>6</v>
      </c>
      <c r="D771" s="2" t="s">
        <v>54</v>
      </c>
      <c r="E771" s="2"/>
      <c r="F771" s="2" t="s">
        <v>54</v>
      </c>
      <c r="G771" s="2"/>
      <c r="H771" s="2" t="s">
        <v>54</v>
      </c>
      <c r="I771" s="2" t="s">
        <v>54</v>
      </c>
      <c r="J771" s="2"/>
      <c r="K771" s="2"/>
      <c r="L771" s="2"/>
      <c r="M771" s="2"/>
      <c r="N771" s="2"/>
    </row>
    <row r="772" spans="1:18" ht="14.25" customHeight="1" x14ac:dyDescent="0.2">
      <c r="A772" s="62" t="s">
        <v>4239</v>
      </c>
      <c r="B772" s="2" t="s">
        <v>54</v>
      </c>
      <c r="C772" s="2"/>
      <c r="D772" s="2" t="s">
        <v>54</v>
      </c>
      <c r="E772" s="2"/>
      <c r="F772" s="2" t="s">
        <v>4661</v>
      </c>
      <c r="G772" s="2"/>
      <c r="H772" s="2" t="s">
        <v>4662</v>
      </c>
      <c r="I772" s="2" t="s">
        <v>4663</v>
      </c>
      <c r="J772" s="2"/>
      <c r="K772" s="2"/>
      <c r="L772" s="2"/>
      <c r="M772" s="2"/>
      <c r="N772" s="2"/>
    </row>
    <row r="773" spans="1:18" ht="14.25" customHeight="1" x14ac:dyDescent="0.2">
      <c r="A773" s="62" t="s">
        <v>4245</v>
      </c>
      <c r="B773" s="2" t="s">
        <v>4240</v>
      </c>
      <c r="C773" s="2">
        <v>3</v>
      </c>
      <c r="D773" s="2" t="s">
        <v>4587</v>
      </c>
      <c r="E773" s="2"/>
      <c r="F773" s="2" t="s">
        <v>4588</v>
      </c>
      <c r="G773" s="2"/>
      <c r="H773" s="2" t="s">
        <v>54</v>
      </c>
      <c r="I773" s="2" t="s">
        <v>4589</v>
      </c>
      <c r="J773" s="2"/>
      <c r="K773" s="2"/>
      <c r="L773" s="2"/>
      <c r="M773" s="2"/>
      <c r="N773" s="2"/>
    </row>
    <row r="774" spans="1:18" ht="14.25" customHeight="1" x14ac:dyDescent="0.2">
      <c r="A774" s="62" t="s">
        <v>4249</v>
      </c>
      <c r="B774" s="2" t="s">
        <v>4246</v>
      </c>
      <c r="C774" s="2" t="s">
        <v>159</v>
      </c>
      <c r="D774" s="2" t="s">
        <v>596</v>
      </c>
      <c r="E774" s="2"/>
      <c r="F774" s="2" t="s">
        <v>597</v>
      </c>
      <c r="G774" s="2"/>
      <c r="H774" s="2" t="s">
        <v>598</v>
      </c>
      <c r="I774" s="2" t="s">
        <v>599</v>
      </c>
      <c r="J774" s="2"/>
      <c r="K774" s="2"/>
      <c r="L774" s="2"/>
      <c r="M774" s="2"/>
      <c r="N774" s="2"/>
    </row>
    <row r="775" spans="1:18" ht="14.25" customHeight="1" x14ac:dyDescent="0.2">
      <c r="A775" s="62" t="s">
        <v>4256</v>
      </c>
      <c r="B775" s="2" t="s">
        <v>4250</v>
      </c>
      <c r="C775" s="2" t="s">
        <v>1064</v>
      </c>
      <c r="D775" s="2" t="s">
        <v>54</v>
      </c>
      <c r="E775" s="2"/>
      <c r="F775" s="2" t="s">
        <v>54</v>
      </c>
      <c r="G775" s="2"/>
      <c r="H775" s="2" t="s">
        <v>54</v>
      </c>
      <c r="I775" s="2" t="s">
        <v>54</v>
      </c>
      <c r="J775" s="2"/>
      <c r="K775" s="2"/>
      <c r="L775" s="2"/>
      <c r="M775" s="2"/>
      <c r="N775" s="2"/>
    </row>
    <row r="776" spans="1:18" ht="14.25" customHeight="1" x14ac:dyDescent="0.2">
      <c r="A776" s="62" t="s">
        <v>4262</v>
      </c>
      <c r="B776" s="2" t="s">
        <v>4257</v>
      </c>
      <c r="C776" s="2" t="s">
        <v>101</v>
      </c>
      <c r="D776" s="2" t="s">
        <v>1101</v>
      </c>
      <c r="E776" s="2"/>
      <c r="F776" s="2" t="s">
        <v>1102</v>
      </c>
      <c r="G776" s="2"/>
      <c r="H776" s="2" t="s">
        <v>1104</v>
      </c>
      <c r="I776" s="2" t="s">
        <v>1106</v>
      </c>
      <c r="J776" s="2"/>
      <c r="K776" s="2"/>
      <c r="L776" s="2"/>
      <c r="M776" s="2"/>
      <c r="N776" s="2"/>
    </row>
    <row r="777" spans="1:18" ht="14.25" customHeight="1" x14ac:dyDescent="0.2">
      <c r="A777" s="62" t="s">
        <v>4266</v>
      </c>
      <c r="B777" s="2" t="s">
        <v>5618</v>
      </c>
      <c r="C777" s="2">
        <v>0</v>
      </c>
      <c r="D777" s="2" t="s">
        <v>1819</v>
      </c>
      <c r="E777" s="2"/>
      <c r="F777" s="2" t="s">
        <v>1821</v>
      </c>
      <c r="G777" s="2"/>
      <c r="H777" s="2" t="s">
        <v>1822</v>
      </c>
      <c r="I777" s="2" t="s">
        <v>71</v>
      </c>
      <c r="J777" s="2"/>
      <c r="K777" s="2"/>
      <c r="L777" s="2"/>
      <c r="M777" s="2"/>
      <c r="N777" s="2"/>
      <c r="Q777" s="18" t="s">
        <v>1824</v>
      </c>
      <c r="R777" s="18" t="s">
        <v>1825</v>
      </c>
    </row>
    <row r="778" spans="1:18" ht="14.25" customHeight="1" x14ac:dyDescent="0.2">
      <c r="A778" s="62" t="s">
        <v>4275</v>
      </c>
      <c r="B778" s="2" t="s">
        <v>4267</v>
      </c>
      <c r="C778" s="2" t="s">
        <v>4268</v>
      </c>
      <c r="D778" s="2" t="s">
        <v>5252</v>
      </c>
      <c r="E778" s="2"/>
      <c r="F778" s="2" t="s">
        <v>5253</v>
      </c>
      <c r="G778" s="2"/>
      <c r="H778" s="2" t="s">
        <v>5254</v>
      </c>
      <c r="I778" s="2" t="s">
        <v>5255</v>
      </c>
      <c r="J778" s="2"/>
      <c r="K778" s="2"/>
      <c r="L778" s="2"/>
      <c r="M778" s="2"/>
      <c r="N778" s="2"/>
    </row>
    <row r="779" spans="1:18" ht="14.25" customHeight="1" x14ac:dyDescent="0.2">
      <c r="A779" s="62" t="s">
        <v>4281</v>
      </c>
      <c r="B779" s="2" t="s">
        <v>4276</v>
      </c>
      <c r="C779" s="2" t="s">
        <v>1689</v>
      </c>
      <c r="D779" s="2" t="s">
        <v>1603</v>
      </c>
      <c r="E779" s="2"/>
      <c r="F779" s="2" t="s">
        <v>1122</v>
      </c>
      <c r="G779" s="2"/>
      <c r="H779" s="2" t="s">
        <v>1604</v>
      </c>
      <c r="I779" s="2" t="s">
        <v>624</v>
      </c>
      <c r="J779" s="2"/>
      <c r="K779" s="2"/>
      <c r="L779" s="2"/>
      <c r="M779" s="2"/>
      <c r="N779" s="2"/>
    </row>
    <row r="780" spans="1:18" ht="14.25" customHeight="1" x14ac:dyDescent="0.2">
      <c r="A780" s="62" t="s">
        <v>4287</v>
      </c>
      <c r="B780" s="2" t="s">
        <v>4282</v>
      </c>
      <c r="C780" s="2">
        <v>1</v>
      </c>
      <c r="D780" s="2" t="s">
        <v>972</v>
      </c>
      <c r="E780" s="2"/>
      <c r="F780" s="2" t="s">
        <v>54</v>
      </c>
      <c r="G780" s="2"/>
      <c r="H780" s="2" t="s">
        <v>54</v>
      </c>
      <c r="I780" s="2" t="s">
        <v>54</v>
      </c>
      <c r="J780" s="2"/>
      <c r="K780" s="2"/>
      <c r="L780" s="2"/>
      <c r="M780" s="2"/>
      <c r="N780" s="2"/>
    </row>
    <row r="781" spans="1:18" ht="14.25" customHeight="1" x14ac:dyDescent="0.2">
      <c r="A781" s="62" t="s">
        <v>4295</v>
      </c>
      <c r="B781" s="2" t="s">
        <v>4288</v>
      </c>
      <c r="C781" s="2" t="s">
        <v>4289</v>
      </c>
      <c r="D781" s="2" t="s">
        <v>5182</v>
      </c>
      <c r="E781" s="2"/>
      <c r="F781" s="2" t="s">
        <v>5183</v>
      </c>
      <c r="G781" s="2"/>
      <c r="H781" s="2" t="s">
        <v>5184</v>
      </c>
      <c r="I781" s="2" t="s">
        <v>5185</v>
      </c>
      <c r="J781" s="2"/>
      <c r="K781" s="2"/>
      <c r="L781" s="2"/>
      <c r="M781" s="2"/>
      <c r="N781" s="2"/>
    </row>
    <row r="782" spans="1:18" ht="14.25" customHeight="1" x14ac:dyDescent="0.2">
      <c r="A782" s="62" t="s">
        <v>4302</v>
      </c>
      <c r="B782" s="2" t="s">
        <v>4296</v>
      </c>
      <c r="C782" s="2">
        <v>6</v>
      </c>
      <c r="D782" s="2" t="s">
        <v>5372</v>
      </c>
      <c r="E782" s="2"/>
      <c r="F782" s="2" t="s">
        <v>2695</v>
      </c>
      <c r="G782" s="2"/>
      <c r="H782" s="2" t="s">
        <v>54</v>
      </c>
      <c r="I782" s="2" t="s">
        <v>54</v>
      </c>
      <c r="J782" s="2"/>
      <c r="K782" s="2"/>
      <c r="L782" s="2"/>
      <c r="M782" s="2"/>
      <c r="N782" s="2"/>
    </row>
    <row r="783" spans="1:18" ht="14.25" customHeight="1" x14ac:dyDescent="0.2">
      <c r="A783" s="62" t="s">
        <v>4307</v>
      </c>
      <c r="B783" s="2" t="s">
        <v>123</v>
      </c>
      <c r="C783" s="2">
        <v>0</v>
      </c>
      <c r="D783" s="2" t="s">
        <v>4251</v>
      </c>
      <c r="E783" s="2"/>
      <c r="F783" s="2" t="s">
        <v>4253</v>
      </c>
      <c r="G783" s="2"/>
      <c r="H783" s="2" t="s">
        <v>4254</v>
      </c>
      <c r="I783" s="2" t="s">
        <v>4255</v>
      </c>
      <c r="J783" s="2"/>
      <c r="K783" s="2"/>
      <c r="L783" s="2"/>
      <c r="M783" s="2"/>
      <c r="N783" s="2"/>
    </row>
    <row r="784" spans="1:18" ht="14.25" customHeight="1" x14ac:dyDescent="0.2">
      <c r="A784" s="62" t="s">
        <v>4308</v>
      </c>
      <c r="B784" s="2"/>
      <c r="C784" s="2"/>
      <c r="D784" s="2" t="s">
        <v>2356</v>
      </c>
      <c r="E784" s="2"/>
      <c r="F784" s="2" t="s">
        <v>242</v>
      </c>
      <c r="G784" s="2"/>
      <c r="H784" s="2" t="s">
        <v>2357</v>
      </c>
      <c r="I784" s="2" t="s">
        <v>2358</v>
      </c>
      <c r="J784" s="2"/>
      <c r="K784" s="2"/>
      <c r="L784" s="2"/>
      <c r="M784" s="2"/>
      <c r="N784" s="2"/>
    </row>
    <row r="785" spans="1:14" ht="14.25" customHeight="1" x14ac:dyDescent="0.2">
      <c r="A785" s="62" t="s">
        <v>4314</v>
      </c>
      <c r="B785" s="2" t="s">
        <v>4309</v>
      </c>
      <c r="C785" s="2" t="s">
        <v>101</v>
      </c>
      <c r="D785" s="2" t="s">
        <v>54</v>
      </c>
      <c r="E785" s="2"/>
      <c r="F785" s="2" t="s">
        <v>54</v>
      </c>
      <c r="G785" s="2"/>
      <c r="H785" s="2" t="s">
        <v>54</v>
      </c>
      <c r="I785" s="2" t="s">
        <v>54</v>
      </c>
      <c r="J785" s="2"/>
      <c r="K785" s="2"/>
      <c r="L785" s="2"/>
      <c r="M785" s="2"/>
      <c r="N785" s="2"/>
    </row>
    <row r="786" spans="1:14" ht="14.25" customHeight="1" x14ac:dyDescent="0.2">
      <c r="A786" s="62" t="s">
        <v>4321</v>
      </c>
      <c r="B786" s="2" t="s">
        <v>4315</v>
      </c>
      <c r="C786" s="2" t="s">
        <v>5715</v>
      </c>
      <c r="D786" s="2" t="s">
        <v>1192</v>
      </c>
      <c r="E786" s="2"/>
      <c r="F786" s="2" t="s">
        <v>1194</v>
      </c>
      <c r="G786" s="2"/>
      <c r="H786" s="2" t="s">
        <v>1195</v>
      </c>
      <c r="I786" s="2" t="s">
        <v>1196</v>
      </c>
      <c r="J786" s="2"/>
      <c r="K786" s="2"/>
      <c r="L786" s="2"/>
      <c r="M786" s="2"/>
      <c r="N786" s="2"/>
    </row>
    <row r="787" spans="1:14" ht="14.25" customHeight="1" x14ac:dyDescent="0.2">
      <c r="A787" s="62" t="s">
        <v>4329</v>
      </c>
      <c r="B787" s="2" t="s">
        <v>4322</v>
      </c>
      <c r="C787" s="2" t="s">
        <v>5708</v>
      </c>
      <c r="D787" s="2" t="s">
        <v>54</v>
      </c>
      <c r="E787" s="2"/>
      <c r="F787" s="2" t="s">
        <v>54</v>
      </c>
      <c r="G787" s="2"/>
      <c r="H787" s="2" t="s">
        <v>54</v>
      </c>
      <c r="I787" s="2" t="s">
        <v>54</v>
      </c>
      <c r="J787" s="2"/>
      <c r="K787" s="2"/>
      <c r="L787" s="2"/>
      <c r="M787" s="2"/>
      <c r="N787" s="2"/>
    </row>
    <row r="788" spans="1:14" ht="14.25" customHeight="1" x14ac:dyDescent="0.2">
      <c r="A788" s="62" t="s">
        <v>4330</v>
      </c>
      <c r="B788" s="2"/>
      <c r="C788" s="2"/>
      <c r="D788" s="2"/>
      <c r="E788" s="2"/>
      <c r="F788" s="2"/>
      <c r="G788" s="2"/>
      <c r="H788" s="2"/>
      <c r="I788" s="2"/>
      <c r="J788" s="2"/>
      <c r="K788" s="2"/>
      <c r="L788" s="2"/>
      <c r="M788" s="2"/>
      <c r="N788" s="2"/>
    </row>
    <row r="789" spans="1:14" ht="14.25" customHeight="1" x14ac:dyDescent="0.2">
      <c r="A789" s="62" t="s">
        <v>4335</v>
      </c>
      <c r="B789" s="2" t="s">
        <v>54</v>
      </c>
      <c r="C789" s="2"/>
      <c r="D789" s="2" t="s">
        <v>4722</v>
      </c>
      <c r="E789" s="2"/>
      <c r="F789" s="2" t="s">
        <v>4724</v>
      </c>
      <c r="G789" s="2"/>
      <c r="H789" s="2" t="s">
        <v>4725</v>
      </c>
      <c r="I789" s="2" t="s">
        <v>4726</v>
      </c>
      <c r="J789" s="2"/>
      <c r="K789" s="2"/>
      <c r="L789" s="2"/>
      <c r="M789" s="2"/>
      <c r="N789" s="2"/>
    </row>
    <row r="790" spans="1:14" ht="14.25" customHeight="1" x14ac:dyDescent="0.2">
      <c r="A790" s="62" t="s">
        <v>4343</v>
      </c>
      <c r="B790" s="2" t="s">
        <v>4336</v>
      </c>
      <c r="C790" s="2" t="s">
        <v>519</v>
      </c>
      <c r="D790" s="2" t="s">
        <v>144</v>
      </c>
      <c r="E790" s="2"/>
      <c r="F790" s="2" t="s">
        <v>2453</v>
      </c>
      <c r="G790" s="2"/>
      <c r="H790" s="2" t="s">
        <v>2454</v>
      </c>
      <c r="I790" s="2" t="s">
        <v>2455</v>
      </c>
      <c r="J790" s="2"/>
      <c r="K790" s="2"/>
      <c r="L790" s="2"/>
      <c r="M790" s="2"/>
      <c r="N790" s="2"/>
    </row>
    <row r="791" spans="1:14" ht="14.25" customHeight="1" x14ac:dyDescent="0.2">
      <c r="A791" s="62" t="s">
        <v>4350</v>
      </c>
      <c r="B791" s="2" t="s">
        <v>4344</v>
      </c>
      <c r="C791" s="2">
        <v>6</v>
      </c>
      <c r="D791" s="2" t="s">
        <v>1950</v>
      </c>
      <c r="E791" s="2"/>
      <c r="F791" s="2" t="s">
        <v>1952</v>
      </c>
      <c r="G791" s="2"/>
      <c r="H791" s="2" t="s">
        <v>1953</v>
      </c>
      <c r="I791" s="2" t="s">
        <v>1954</v>
      </c>
      <c r="J791" s="2"/>
      <c r="K791" s="2"/>
      <c r="L791" s="2"/>
      <c r="M791" s="2"/>
      <c r="N791" s="2"/>
    </row>
    <row r="792" spans="1:14" ht="14.25" customHeight="1" x14ac:dyDescent="0.2">
      <c r="A792" s="62" t="s">
        <v>4351</v>
      </c>
      <c r="B792" s="2"/>
      <c r="C792" s="2"/>
      <c r="D792" s="2"/>
      <c r="E792" s="2"/>
      <c r="F792" s="2"/>
      <c r="G792" s="2"/>
      <c r="H792" s="2"/>
      <c r="I792" s="2"/>
      <c r="J792" s="2"/>
      <c r="K792" s="2"/>
      <c r="L792" s="2"/>
      <c r="M792" s="2"/>
      <c r="N792" s="2"/>
    </row>
    <row r="793" spans="1:14" ht="14.25" customHeight="1" x14ac:dyDescent="0.2">
      <c r="A793" s="62" t="s">
        <v>4357</v>
      </c>
      <c r="B793" s="2" t="s">
        <v>4352</v>
      </c>
      <c r="C793" s="2" t="s">
        <v>1001</v>
      </c>
      <c r="D793" s="2" t="s">
        <v>54</v>
      </c>
      <c r="E793" s="2"/>
      <c r="F793" s="2" t="s">
        <v>54</v>
      </c>
      <c r="G793" s="2"/>
      <c r="H793" s="2" t="s">
        <v>54</v>
      </c>
      <c r="I793" s="2" t="s">
        <v>54</v>
      </c>
      <c r="J793" s="2"/>
      <c r="K793" s="2"/>
      <c r="L793" s="2"/>
      <c r="M793" s="2"/>
      <c r="N793" s="2"/>
    </row>
    <row r="794" spans="1:14" ht="14.25" customHeight="1" x14ac:dyDescent="0.2">
      <c r="A794" s="62" t="s">
        <v>4363</v>
      </c>
      <c r="B794" s="2" t="s">
        <v>4358</v>
      </c>
      <c r="C794" s="2" t="s">
        <v>399</v>
      </c>
      <c r="D794" s="2" t="s">
        <v>3278</v>
      </c>
      <c r="E794" s="2"/>
      <c r="F794" s="2" t="s">
        <v>54</v>
      </c>
      <c r="G794" s="2"/>
      <c r="H794" s="2" t="s">
        <v>3279</v>
      </c>
      <c r="I794" s="2" t="s">
        <v>3280</v>
      </c>
      <c r="J794" s="2"/>
      <c r="K794" s="2"/>
      <c r="L794" s="2"/>
      <c r="M794" s="2"/>
      <c r="N794" s="2"/>
    </row>
    <row r="795" spans="1:14" ht="14.25" customHeight="1" x14ac:dyDescent="0.2">
      <c r="A795" s="62" t="s">
        <v>4365</v>
      </c>
      <c r="B795" s="2" t="s">
        <v>4364</v>
      </c>
      <c r="C795" s="2" t="s">
        <v>509</v>
      </c>
      <c r="D795" s="2" t="s">
        <v>3840</v>
      </c>
      <c r="E795" s="2"/>
      <c r="F795" s="2" t="s">
        <v>3841</v>
      </c>
      <c r="G795" s="2"/>
      <c r="H795" s="2" t="s">
        <v>3842</v>
      </c>
      <c r="I795" s="2" t="s">
        <v>3843</v>
      </c>
      <c r="J795" s="2"/>
      <c r="K795" s="2"/>
      <c r="L795" s="2"/>
      <c r="M795" s="2"/>
      <c r="N795" s="2"/>
    </row>
    <row r="796" spans="1:14" ht="14.25" customHeight="1" x14ac:dyDescent="0.2">
      <c r="A796" s="62" t="s">
        <v>4371</v>
      </c>
      <c r="B796" s="2" t="s">
        <v>5628</v>
      </c>
      <c r="C796" s="2">
        <v>13</v>
      </c>
      <c r="D796" s="2" t="s">
        <v>4626</v>
      </c>
      <c r="E796" s="2"/>
      <c r="F796" s="2" t="s">
        <v>4627</v>
      </c>
      <c r="G796" s="2"/>
      <c r="H796" s="2" t="s">
        <v>4628</v>
      </c>
      <c r="I796" s="2" t="s">
        <v>4630</v>
      </c>
      <c r="J796" s="2"/>
      <c r="K796" s="2"/>
      <c r="L796" s="2"/>
      <c r="M796" s="2"/>
      <c r="N796" s="2"/>
    </row>
    <row r="797" spans="1:14" ht="14.25" customHeight="1" x14ac:dyDescent="0.2">
      <c r="A797" s="62" t="s">
        <v>4378</v>
      </c>
      <c r="B797" s="2" t="s">
        <v>4372</v>
      </c>
      <c r="C797" s="2" t="s">
        <v>350</v>
      </c>
      <c r="D797" s="2" t="s">
        <v>3119</v>
      </c>
      <c r="E797" s="2"/>
      <c r="F797" s="2" t="s">
        <v>54</v>
      </c>
      <c r="G797" s="2"/>
      <c r="H797" s="2" t="s">
        <v>3120</v>
      </c>
      <c r="I797" s="2" t="s">
        <v>54</v>
      </c>
      <c r="J797" s="2"/>
      <c r="K797" s="2"/>
      <c r="L797" s="2"/>
      <c r="M797" s="2"/>
      <c r="N797" s="2"/>
    </row>
    <row r="798" spans="1:14" ht="14.25" customHeight="1" x14ac:dyDescent="0.2">
      <c r="A798" s="62" t="s">
        <v>4379</v>
      </c>
      <c r="B798" s="2" t="s">
        <v>54</v>
      </c>
      <c r="C798" s="2"/>
      <c r="D798" s="2" t="s">
        <v>5016</v>
      </c>
      <c r="E798" s="2"/>
      <c r="F798" s="2" t="s">
        <v>5017</v>
      </c>
      <c r="G798" s="2"/>
      <c r="H798" s="2" t="s">
        <v>2889</v>
      </c>
      <c r="I798" s="2" t="s">
        <v>5018</v>
      </c>
      <c r="J798" s="2"/>
      <c r="K798" s="2"/>
      <c r="L798" s="2"/>
      <c r="M798" s="2"/>
      <c r="N798" s="2"/>
    </row>
    <row r="799" spans="1:14" ht="14.25" customHeight="1" x14ac:dyDescent="0.2">
      <c r="A799" s="62" t="s">
        <v>4380</v>
      </c>
      <c r="B799" s="2" t="s">
        <v>54</v>
      </c>
      <c r="C799" s="2"/>
      <c r="D799" s="2" t="s">
        <v>54</v>
      </c>
      <c r="E799" s="2"/>
      <c r="F799" s="2" t="s">
        <v>54</v>
      </c>
      <c r="G799" s="2"/>
      <c r="H799" s="2" t="s">
        <v>54</v>
      </c>
      <c r="I799" s="2" t="s">
        <v>54</v>
      </c>
      <c r="J799" s="2"/>
      <c r="K799" s="2"/>
      <c r="L799" s="2"/>
      <c r="M799" s="2"/>
      <c r="N799" s="2"/>
    </row>
    <row r="800" spans="1:14" ht="14.25" customHeight="1" x14ac:dyDescent="0.2">
      <c r="A800" s="62" t="s">
        <v>4387</v>
      </c>
      <c r="B800" s="2" t="s">
        <v>4381</v>
      </c>
      <c r="C800" s="2" t="s">
        <v>1091</v>
      </c>
      <c r="D800" s="2" t="s">
        <v>185</v>
      </c>
      <c r="E800" s="2"/>
      <c r="F800" s="2" t="s">
        <v>284</v>
      </c>
      <c r="G800" s="2"/>
      <c r="H800" s="2" t="s">
        <v>2762</v>
      </c>
      <c r="I800" s="2" t="s">
        <v>2762</v>
      </c>
      <c r="J800" s="2"/>
      <c r="K800" s="2"/>
      <c r="L800" s="2"/>
      <c r="M800" s="2"/>
      <c r="N800" s="2"/>
    </row>
    <row r="801" spans="1:14" ht="14.25" customHeight="1" x14ac:dyDescent="0.2">
      <c r="A801" s="62" t="s">
        <v>4393</v>
      </c>
      <c r="B801" s="2" t="s">
        <v>4388</v>
      </c>
      <c r="C801" s="2" t="s">
        <v>615</v>
      </c>
      <c r="D801" s="2" t="s">
        <v>546</v>
      </c>
      <c r="E801" s="2"/>
      <c r="F801" s="2" t="s">
        <v>546</v>
      </c>
      <c r="G801" s="2"/>
      <c r="H801" s="2" t="s">
        <v>546</v>
      </c>
      <c r="I801" s="2" t="s">
        <v>546</v>
      </c>
      <c r="J801" s="2"/>
      <c r="K801" s="2"/>
      <c r="L801" s="2"/>
      <c r="M801" s="2"/>
      <c r="N801" s="2"/>
    </row>
    <row r="802" spans="1:14" ht="14.25" customHeight="1" x14ac:dyDescent="0.2">
      <c r="A802" s="62" t="s">
        <v>4398</v>
      </c>
      <c r="B802" s="2" t="s">
        <v>4394</v>
      </c>
      <c r="C802" s="2">
        <v>2</v>
      </c>
      <c r="D802" s="2" t="s">
        <v>1476</v>
      </c>
      <c r="E802" s="2"/>
      <c r="F802" s="2" t="s">
        <v>1478</v>
      </c>
      <c r="G802" s="2"/>
      <c r="H802" s="2" t="s">
        <v>1479</v>
      </c>
      <c r="I802" s="2" t="s">
        <v>1480</v>
      </c>
      <c r="J802" s="2"/>
      <c r="K802" s="2"/>
      <c r="L802" s="2"/>
      <c r="M802" s="2"/>
      <c r="N802" s="2"/>
    </row>
    <row r="803" spans="1:14" ht="14.25" customHeight="1" x14ac:dyDescent="0.2">
      <c r="A803" s="62" t="s">
        <v>4403</v>
      </c>
      <c r="B803" s="2" t="s">
        <v>4399</v>
      </c>
      <c r="C803" s="2">
        <v>2</v>
      </c>
      <c r="D803" s="2" t="s">
        <v>3970</v>
      </c>
      <c r="E803" s="2"/>
      <c r="F803" s="2" t="s">
        <v>3971</v>
      </c>
      <c r="G803" s="2"/>
      <c r="H803" s="2" t="s">
        <v>3972</v>
      </c>
      <c r="I803" s="2" t="s">
        <v>3973</v>
      </c>
      <c r="J803" s="2"/>
      <c r="K803" s="2"/>
      <c r="L803" s="2"/>
      <c r="M803" s="2"/>
      <c r="N803" s="2"/>
    </row>
    <row r="804" spans="1:14" ht="14.25" customHeight="1" x14ac:dyDescent="0.2">
      <c r="A804" s="62" t="s">
        <v>4407</v>
      </c>
      <c r="B804" s="2" t="s">
        <v>4404</v>
      </c>
      <c r="C804" s="2">
        <v>7</v>
      </c>
      <c r="D804" s="2" t="s">
        <v>4499</v>
      </c>
      <c r="E804" s="2"/>
      <c r="F804" s="2" t="s">
        <v>4500</v>
      </c>
      <c r="G804" s="2"/>
      <c r="H804" s="2" t="s">
        <v>4502</v>
      </c>
      <c r="I804" s="2" t="s">
        <v>4504</v>
      </c>
      <c r="J804" s="2"/>
      <c r="K804" s="2"/>
      <c r="L804" s="2"/>
      <c r="M804" s="2"/>
      <c r="N804" s="2"/>
    </row>
    <row r="805" spans="1:14" ht="14.25" customHeight="1" x14ac:dyDescent="0.2">
      <c r="A805" s="62" t="s">
        <v>4412</v>
      </c>
      <c r="B805" s="2" t="s">
        <v>4408</v>
      </c>
      <c r="C805" s="2">
        <v>6</v>
      </c>
      <c r="D805" s="2" t="s">
        <v>3344</v>
      </c>
      <c r="E805" s="2"/>
      <c r="F805" s="2" t="s">
        <v>54</v>
      </c>
      <c r="G805" s="2"/>
      <c r="H805" s="2" t="s">
        <v>54</v>
      </c>
      <c r="I805" s="2" t="s">
        <v>54</v>
      </c>
      <c r="J805" s="2"/>
      <c r="K805" s="2"/>
      <c r="L805" s="2"/>
      <c r="M805" s="2"/>
      <c r="N805" s="2"/>
    </row>
    <row r="806" spans="1:14" ht="14.25" customHeight="1" x14ac:dyDescent="0.2">
      <c r="A806" s="62" t="s">
        <v>4419</v>
      </c>
      <c r="B806" s="2" t="s">
        <v>4413</v>
      </c>
      <c r="C806" s="2" t="s">
        <v>504</v>
      </c>
      <c r="D806" s="2" t="s">
        <v>184</v>
      </c>
      <c r="E806" s="2"/>
      <c r="F806" s="2" t="s">
        <v>185</v>
      </c>
      <c r="G806" s="2"/>
      <c r="H806" s="2" t="s">
        <v>184</v>
      </c>
      <c r="I806" s="2" t="s">
        <v>187</v>
      </c>
      <c r="J806" s="2"/>
      <c r="K806" s="2"/>
      <c r="L806" s="2"/>
      <c r="M806" s="2"/>
      <c r="N806" s="2"/>
    </row>
    <row r="807" spans="1:14" ht="14.25" customHeight="1" x14ac:dyDescent="0.2">
      <c r="A807" s="62" t="s">
        <v>4422</v>
      </c>
      <c r="B807" s="2" t="s">
        <v>4420</v>
      </c>
      <c r="C807" s="2" t="s">
        <v>159</v>
      </c>
      <c r="D807" s="2" t="s">
        <v>2345</v>
      </c>
      <c r="E807" s="2"/>
      <c r="F807" s="2" t="s">
        <v>2347</v>
      </c>
      <c r="G807" s="2"/>
      <c r="H807" s="2" t="s">
        <v>2349</v>
      </c>
      <c r="I807" s="2" t="s">
        <v>2350</v>
      </c>
      <c r="J807" s="2"/>
      <c r="K807" s="2"/>
      <c r="L807" s="2"/>
      <c r="M807" s="2"/>
      <c r="N807" s="2"/>
    </row>
    <row r="808" spans="1:14" ht="14.25" customHeight="1" x14ac:dyDescent="0.2">
      <c r="A808" s="62" t="s">
        <v>4428</v>
      </c>
      <c r="B808" s="2" t="s">
        <v>4423</v>
      </c>
      <c r="C808" s="2" t="s">
        <v>1304</v>
      </c>
      <c r="D808" s="2" t="s">
        <v>2294</v>
      </c>
      <c r="E808" s="2"/>
      <c r="F808" s="2" t="s">
        <v>2296</v>
      </c>
      <c r="G808" s="2"/>
      <c r="H808" s="2" t="s">
        <v>2297</v>
      </c>
      <c r="I808" s="2" t="s">
        <v>2299</v>
      </c>
      <c r="J808" s="2"/>
      <c r="K808" s="2"/>
      <c r="L808" s="2"/>
      <c r="M808" s="2"/>
      <c r="N808" s="2"/>
    </row>
    <row r="809" spans="1:14" ht="14.25" customHeight="1" x14ac:dyDescent="0.2">
      <c r="A809" s="62" t="s">
        <v>4432</v>
      </c>
      <c r="B809" s="2" t="s">
        <v>4429</v>
      </c>
      <c r="C809" s="2" t="s">
        <v>159</v>
      </c>
      <c r="D809" s="2" t="s">
        <v>481</v>
      </c>
      <c r="E809" s="2"/>
      <c r="F809" s="2" t="s">
        <v>483</v>
      </c>
      <c r="G809" s="2"/>
      <c r="H809" s="2" t="s">
        <v>485</v>
      </c>
      <c r="I809" s="2" t="s">
        <v>487</v>
      </c>
      <c r="J809" s="2"/>
      <c r="K809" s="2"/>
      <c r="L809" s="2"/>
      <c r="M809" s="2"/>
      <c r="N809" s="2"/>
    </row>
    <row r="810" spans="1:14" ht="14.25" customHeight="1" x14ac:dyDescent="0.2">
      <c r="A810" s="62" t="s">
        <v>4437</v>
      </c>
      <c r="B810" s="2" t="s">
        <v>4433</v>
      </c>
      <c r="C810" s="2">
        <v>6</v>
      </c>
      <c r="D810" s="2" t="s">
        <v>995</v>
      </c>
      <c r="E810" s="2"/>
      <c r="F810" s="2" t="s">
        <v>996</v>
      </c>
      <c r="G810" s="2"/>
      <c r="H810" s="2" t="s">
        <v>997</v>
      </c>
      <c r="I810" s="2" t="s">
        <v>998</v>
      </c>
      <c r="J810" s="2"/>
      <c r="K810" s="2"/>
      <c r="L810" s="2"/>
      <c r="M810" s="2"/>
      <c r="N810" s="2"/>
    </row>
    <row r="811" spans="1:14" ht="14.25" customHeight="1" x14ac:dyDescent="0.2">
      <c r="A811" s="62" t="s">
        <v>4440</v>
      </c>
      <c r="B811" s="2" t="s">
        <v>54</v>
      </c>
      <c r="C811" s="2">
        <v>-99</v>
      </c>
      <c r="D811" s="2"/>
      <c r="E811" s="2"/>
      <c r="F811" s="2"/>
      <c r="G811" s="2"/>
      <c r="H811" s="2"/>
      <c r="I811" s="2"/>
      <c r="J811" s="2"/>
      <c r="K811" s="2"/>
      <c r="L811" s="2"/>
      <c r="M811" s="2"/>
      <c r="N811" s="2"/>
    </row>
    <row r="812" spans="1:14" ht="14.25" customHeight="1" x14ac:dyDescent="0.2">
      <c r="A812" s="62" t="s">
        <v>4446</v>
      </c>
      <c r="B812" s="2" t="s">
        <v>2155</v>
      </c>
      <c r="C812" s="2">
        <v>6</v>
      </c>
      <c r="D812" s="2" t="s">
        <v>54</v>
      </c>
      <c r="E812" s="2"/>
      <c r="F812" s="2" t="s">
        <v>54</v>
      </c>
      <c r="G812" s="2"/>
      <c r="H812" s="2" t="s">
        <v>54</v>
      </c>
      <c r="I812" s="2" t="s">
        <v>54</v>
      </c>
      <c r="J812" s="2"/>
      <c r="K812" s="2"/>
      <c r="L812" s="2"/>
      <c r="M812" s="2"/>
      <c r="N812" s="2"/>
    </row>
    <row r="813" spans="1:14" ht="14.25" customHeight="1" x14ac:dyDescent="0.2">
      <c r="A813" s="62" t="s">
        <v>4451</v>
      </c>
      <c r="B813" s="2" t="s">
        <v>4447</v>
      </c>
      <c r="C813" s="2" t="s">
        <v>2826</v>
      </c>
      <c r="D813" s="2" t="s">
        <v>5229</v>
      </c>
      <c r="E813" s="2"/>
      <c r="F813" s="2" t="s">
        <v>5230</v>
      </c>
      <c r="G813" s="2"/>
      <c r="H813" s="2" t="s">
        <v>5231</v>
      </c>
      <c r="I813" s="2" t="s">
        <v>5232</v>
      </c>
      <c r="J813" s="2"/>
      <c r="K813" s="2"/>
      <c r="L813" s="2"/>
      <c r="M813" s="2"/>
      <c r="N813" s="2"/>
    </row>
    <row r="814" spans="1:14" ht="14.25" customHeight="1" x14ac:dyDescent="0.2">
      <c r="A814" s="62" t="s">
        <v>4456</v>
      </c>
      <c r="B814" s="2" t="s">
        <v>4452</v>
      </c>
      <c r="C814" s="2" t="s">
        <v>770</v>
      </c>
      <c r="D814" s="2" t="s">
        <v>1069</v>
      </c>
      <c r="E814" s="2"/>
      <c r="F814" s="2" t="s">
        <v>1070</v>
      </c>
      <c r="G814" s="2"/>
      <c r="H814" s="2" t="s">
        <v>1071</v>
      </c>
      <c r="I814" s="2" t="s">
        <v>1072</v>
      </c>
      <c r="J814" s="2"/>
      <c r="K814" s="2"/>
      <c r="L814" s="2"/>
      <c r="M814" s="2"/>
      <c r="N814" s="2"/>
    </row>
    <row r="815" spans="1:14" ht="14.25" customHeight="1" x14ac:dyDescent="0.2">
      <c r="A815" s="62" t="s">
        <v>4457</v>
      </c>
      <c r="B815" s="2" t="s">
        <v>54</v>
      </c>
      <c r="C815" s="2"/>
      <c r="D815" s="2" t="s">
        <v>4640</v>
      </c>
      <c r="E815" s="2"/>
      <c r="F815" s="2" t="s">
        <v>4642</v>
      </c>
      <c r="G815" s="2"/>
      <c r="H815" s="2" t="s">
        <v>4643</v>
      </c>
      <c r="I815" s="2" t="s">
        <v>4644</v>
      </c>
      <c r="J815" s="2"/>
      <c r="K815" s="2"/>
      <c r="L815" s="2"/>
      <c r="M815" s="2"/>
      <c r="N815" s="2"/>
    </row>
    <row r="816" spans="1:14" ht="14.25" customHeight="1" x14ac:dyDescent="0.2">
      <c r="A816" s="62" t="s">
        <v>4463</v>
      </c>
      <c r="B816" s="2" t="s">
        <v>4458</v>
      </c>
      <c r="C816" s="2" t="s">
        <v>159</v>
      </c>
      <c r="D816" s="2" t="s">
        <v>1761</v>
      </c>
      <c r="E816" s="2"/>
      <c r="F816" s="2" t="s">
        <v>1763</v>
      </c>
      <c r="G816" s="2"/>
      <c r="H816" s="2" t="s">
        <v>1764</v>
      </c>
      <c r="I816" s="2" t="s">
        <v>1765</v>
      </c>
      <c r="J816" s="2"/>
      <c r="K816" s="2"/>
      <c r="L816" s="2"/>
      <c r="M816" s="2"/>
      <c r="N816" s="2"/>
    </row>
    <row r="817" spans="1:14" ht="14.25" customHeight="1" x14ac:dyDescent="0.2">
      <c r="A817" s="62" t="s">
        <v>4469</v>
      </c>
      <c r="B817" s="2" t="s">
        <v>4464</v>
      </c>
      <c r="C817" s="2">
        <v>3</v>
      </c>
      <c r="D817" s="2" t="s">
        <v>4923</v>
      </c>
      <c r="E817" s="2"/>
      <c r="F817" s="2" t="s">
        <v>242</v>
      </c>
      <c r="G817" s="2"/>
      <c r="H817" s="2" t="s">
        <v>4924</v>
      </c>
      <c r="I817" s="2" t="s">
        <v>71</v>
      </c>
      <c r="J817" s="2"/>
      <c r="K817" s="2"/>
      <c r="L817" s="2"/>
      <c r="M817" s="2"/>
      <c r="N817" s="2"/>
    </row>
    <row r="818" spans="1:14" ht="14.25" customHeight="1" x14ac:dyDescent="0.2">
      <c r="A818" s="62" t="s">
        <v>4475</v>
      </c>
      <c r="B818" s="2" t="s">
        <v>4470</v>
      </c>
      <c r="C818" s="2" t="s">
        <v>159</v>
      </c>
      <c r="D818" s="2" t="s">
        <v>2888</v>
      </c>
      <c r="E818" s="2"/>
      <c r="F818" s="2" t="s">
        <v>242</v>
      </c>
      <c r="G818" s="2"/>
      <c r="H818" s="2" t="s">
        <v>2889</v>
      </c>
      <c r="I818" s="2" t="s">
        <v>71</v>
      </c>
      <c r="J818" s="2"/>
      <c r="K818" s="2"/>
      <c r="L818" s="2"/>
      <c r="M818" s="2"/>
      <c r="N818" s="2"/>
    </row>
    <row r="819" spans="1:14" ht="14.25" customHeight="1" x14ac:dyDescent="0.2">
      <c r="A819" s="62" t="s">
        <v>4477</v>
      </c>
      <c r="B819" s="2" t="s">
        <v>5631</v>
      </c>
      <c r="C819" s="2">
        <v>7</v>
      </c>
      <c r="D819" s="2" t="s">
        <v>3947</v>
      </c>
      <c r="E819" s="2"/>
      <c r="F819" s="2" t="s">
        <v>3948</v>
      </c>
      <c r="G819" s="2"/>
      <c r="H819" s="2" t="s">
        <v>3949</v>
      </c>
      <c r="I819" s="2" t="s">
        <v>3400</v>
      </c>
      <c r="J819" s="2"/>
      <c r="K819" s="2"/>
      <c r="L819" s="2"/>
      <c r="M819" s="2"/>
      <c r="N819" s="2"/>
    </row>
    <row r="820" spans="1:14" ht="14.25" customHeight="1" x14ac:dyDescent="0.2">
      <c r="A820" s="62" t="s">
        <v>4483</v>
      </c>
      <c r="B820" s="2" t="s">
        <v>54</v>
      </c>
      <c r="C820" s="2"/>
      <c r="D820" s="2" t="s">
        <v>1448</v>
      </c>
      <c r="E820" s="2"/>
      <c r="F820" s="2" t="s">
        <v>1449</v>
      </c>
      <c r="G820" s="2"/>
      <c r="H820" s="2" t="s">
        <v>1450</v>
      </c>
      <c r="I820" s="2" t="s">
        <v>1451</v>
      </c>
      <c r="J820" s="2"/>
      <c r="K820" s="2"/>
      <c r="L820" s="2"/>
      <c r="M820" s="2"/>
      <c r="N820" s="2"/>
    </row>
    <row r="821" spans="1:14" ht="14.25" customHeight="1" x14ac:dyDescent="0.2">
      <c r="A821" s="62" t="s">
        <v>4489</v>
      </c>
      <c r="B821" s="2" t="s">
        <v>4484</v>
      </c>
      <c r="C821" s="2">
        <v>-999</v>
      </c>
      <c r="D821" s="2" t="s">
        <v>4290</v>
      </c>
      <c r="E821" s="2"/>
      <c r="F821" s="2" t="s">
        <v>4292</v>
      </c>
      <c r="G821" s="2"/>
      <c r="H821" s="2" t="s">
        <v>4293</v>
      </c>
      <c r="I821" s="2" t="s">
        <v>4294</v>
      </c>
      <c r="J821" s="2"/>
      <c r="K821" s="2"/>
      <c r="L821" s="2"/>
      <c r="M821" s="2"/>
      <c r="N821" s="2"/>
    </row>
    <row r="822" spans="1:14" ht="14.25" customHeight="1" x14ac:dyDescent="0.2">
      <c r="A822" s="62" t="s">
        <v>4497</v>
      </c>
      <c r="B822" s="2" t="s">
        <v>4490</v>
      </c>
      <c r="C822" s="2">
        <v>2</v>
      </c>
      <c r="D822" s="2" t="s">
        <v>777</v>
      </c>
      <c r="E822" s="2"/>
      <c r="F822" s="2" t="s">
        <v>778</v>
      </c>
      <c r="G822" s="2"/>
      <c r="H822" s="2" t="s">
        <v>779</v>
      </c>
      <c r="I822" s="2" t="s">
        <v>54</v>
      </c>
      <c r="J822" s="2"/>
      <c r="K822" s="2"/>
      <c r="L822" s="2"/>
      <c r="M822" s="2"/>
      <c r="N822" s="2"/>
    </row>
    <row r="823" spans="1:14" ht="14.25" customHeight="1" x14ac:dyDescent="0.2">
      <c r="A823" s="62" t="s">
        <v>4505</v>
      </c>
      <c r="B823" s="2" t="s">
        <v>4498</v>
      </c>
      <c r="C823" s="2" t="s">
        <v>1233</v>
      </c>
      <c r="D823" s="2" t="s">
        <v>2458</v>
      </c>
      <c r="E823" s="2"/>
      <c r="F823" s="2" t="s">
        <v>2459</v>
      </c>
      <c r="G823" s="2"/>
      <c r="H823" s="2" t="s">
        <v>2460</v>
      </c>
      <c r="I823" s="2" t="s">
        <v>2461</v>
      </c>
      <c r="J823" s="2"/>
      <c r="K823" s="2"/>
      <c r="L823" s="2"/>
      <c r="M823" s="2"/>
      <c r="N823" s="2"/>
    </row>
    <row r="824" spans="1:14" ht="14.25" customHeight="1" x14ac:dyDescent="0.2">
      <c r="A824" s="62" t="s">
        <v>4512</v>
      </c>
      <c r="B824" s="2" t="s">
        <v>4506</v>
      </c>
      <c r="C824" s="2" t="s">
        <v>849</v>
      </c>
      <c r="D824" s="2" t="s">
        <v>1058</v>
      </c>
      <c r="E824" s="2"/>
      <c r="F824" s="2" t="s">
        <v>54</v>
      </c>
      <c r="G824" s="2"/>
      <c r="H824" s="2" t="s">
        <v>1060</v>
      </c>
      <c r="I824" s="2" t="s">
        <v>1061</v>
      </c>
      <c r="J824" s="2"/>
      <c r="K824" s="2"/>
      <c r="L824" s="2"/>
      <c r="M824" s="2"/>
      <c r="N824" s="2"/>
    </row>
    <row r="825" spans="1:14" ht="14.25" customHeight="1" x14ac:dyDescent="0.2">
      <c r="A825" s="62" t="s">
        <v>4517</v>
      </c>
      <c r="B825" s="2" t="s">
        <v>4513</v>
      </c>
      <c r="C825" s="2" t="s">
        <v>159</v>
      </c>
      <c r="D825" s="2" t="s">
        <v>3872</v>
      </c>
      <c r="E825" s="2"/>
      <c r="F825" s="2" t="s">
        <v>3874</v>
      </c>
      <c r="G825" s="2"/>
      <c r="H825" s="2" t="s">
        <v>3875</v>
      </c>
      <c r="I825" s="2" t="s">
        <v>3876</v>
      </c>
      <c r="J825" s="2"/>
      <c r="K825" s="2"/>
      <c r="L825" s="2"/>
      <c r="M825" s="2"/>
      <c r="N825" s="2"/>
    </row>
    <row r="826" spans="1:14" ht="14.25" customHeight="1" x14ac:dyDescent="0.2">
      <c r="A826" s="62" t="s">
        <v>4523</v>
      </c>
      <c r="B826" s="2" t="s">
        <v>4518</v>
      </c>
      <c r="C826" s="2" t="s">
        <v>258</v>
      </c>
      <c r="D826" s="2" t="s">
        <v>2206</v>
      </c>
      <c r="E826" s="2"/>
      <c r="F826" s="2" t="s">
        <v>2207</v>
      </c>
      <c r="G826" s="2"/>
      <c r="H826" s="2" t="s">
        <v>2208</v>
      </c>
      <c r="I826" s="2" t="s">
        <v>2210</v>
      </c>
      <c r="J826" s="2"/>
      <c r="K826" s="2"/>
      <c r="L826" s="2"/>
      <c r="M826" s="2"/>
      <c r="N826" s="2"/>
    </row>
    <row r="827" spans="1:14" ht="14.25" customHeight="1" x14ac:dyDescent="0.2">
      <c r="A827" s="62" t="s">
        <v>4528</v>
      </c>
      <c r="B827" s="2" t="s">
        <v>4524</v>
      </c>
      <c r="C827" s="2" t="s">
        <v>509</v>
      </c>
      <c r="D827" s="2" t="s">
        <v>242</v>
      </c>
      <c r="E827" s="2"/>
      <c r="F827" s="2" t="s">
        <v>242</v>
      </c>
      <c r="G827" s="2"/>
      <c r="H827" s="2" t="s">
        <v>242</v>
      </c>
      <c r="I827" s="2" t="s">
        <v>242</v>
      </c>
      <c r="J827" s="2"/>
      <c r="K827" s="2"/>
      <c r="L827" s="2"/>
      <c r="M827" s="2"/>
      <c r="N827" s="2"/>
    </row>
    <row r="828" spans="1:14" ht="14.25" customHeight="1" x14ac:dyDescent="0.2">
      <c r="A828" s="62" t="s">
        <v>4535</v>
      </c>
      <c r="B828" s="2" t="s">
        <v>1120</v>
      </c>
      <c r="C828" s="2">
        <v>-999</v>
      </c>
      <c r="D828" s="2" t="s">
        <v>3070</v>
      </c>
      <c r="E828" s="2"/>
      <c r="F828" s="2" t="s">
        <v>3071</v>
      </c>
      <c r="G828" s="2"/>
      <c r="H828" s="2" t="s">
        <v>3072</v>
      </c>
      <c r="I828" s="2" t="s">
        <v>3073</v>
      </c>
      <c r="J828" s="2"/>
      <c r="K828" s="2"/>
      <c r="L828" s="2"/>
      <c r="M828" s="2"/>
      <c r="N828" s="2"/>
    </row>
    <row r="829" spans="1:14" ht="14.25" customHeight="1" x14ac:dyDescent="0.2">
      <c r="A829" s="62" t="s">
        <v>4542</v>
      </c>
      <c r="B829" s="2" t="s">
        <v>4536</v>
      </c>
      <c r="C829" s="2">
        <v>3</v>
      </c>
      <c r="D829" s="2" t="s">
        <v>4792</v>
      </c>
      <c r="E829" s="2"/>
      <c r="F829" s="2" t="s">
        <v>4793</v>
      </c>
      <c r="G829" s="2"/>
      <c r="H829" s="2" t="s">
        <v>4794</v>
      </c>
      <c r="I829" s="2" t="s">
        <v>546</v>
      </c>
      <c r="J829" s="2"/>
      <c r="K829" s="2"/>
      <c r="L829" s="2"/>
      <c r="M829" s="2"/>
      <c r="N829" s="2"/>
    </row>
    <row r="830" spans="1:14" ht="14.25" customHeight="1" x14ac:dyDescent="0.2">
      <c r="A830" s="62" t="s">
        <v>4548</v>
      </c>
      <c r="B830" s="2" t="s">
        <v>4543</v>
      </c>
      <c r="C830" s="2" t="s">
        <v>4544</v>
      </c>
      <c r="D830" s="2" t="s">
        <v>4080</v>
      </c>
      <c r="E830" s="2"/>
      <c r="F830" s="2" t="s">
        <v>4082</v>
      </c>
      <c r="G830" s="2"/>
      <c r="H830" s="2" t="s">
        <v>4083</v>
      </c>
      <c r="I830" s="2" t="s">
        <v>4084</v>
      </c>
      <c r="J830" s="2"/>
      <c r="K830" s="2"/>
      <c r="L830" s="2"/>
      <c r="M830" s="2"/>
      <c r="N830" s="2"/>
    </row>
    <row r="831" spans="1:14" ht="14.25" customHeight="1" x14ac:dyDescent="0.2">
      <c r="A831" s="62" t="s">
        <v>4551</v>
      </c>
      <c r="B831" s="2" t="s">
        <v>4549</v>
      </c>
      <c r="C831" s="2" t="s">
        <v>101</v>
      </c>
      <c r="D831" s="2" t="s">
        <v>2905</v>
      </c>
      <c r="E831" s="2"/>
      <c r="F831" s="2" t="s">
        <v>2907</v>
      </c>
      <c r="G831" s="2"/>
      <c r="H831" s="2" t="s">
        <v>2908</v>
      </c>
      <c r="I831" s="2" t="s">
        <v>2910</v>
      </c>
      <c r="J831" s="2"/>
      <c r="K831" s="2"/>
      <c r="L831" s="2"/>
      <c r="M831" s="2"/>
      <c r="N831" s="2"/>
    </row>
    <row r="832" spans="1:14" ht="14.25" customHeight="1" x14ac:dyDescent="0.2">
      <c r="A832" s="62" t="s">
        <v>4558</v>
      </c>
      <c r="B832" s="2" t="s">
        <v>4552</v>
      </c>
      <c r="C832" s="2" t="s">
        <v>101</v>
      </c>
      <c r="D832" s="2" t="s">
        <v>54</v>
      </c>
      <c r="E832" s="2"/>
      <c r="F832" s="2" t="s">
        <v>54</v>
      </c>
      <c r="G832" s="2"/>
      <c r="H832" s="2" t="s">
        <v>54</v>
      </c>
      <c r="I832" s="2" t="s">
        <v>54</v>
      </c>
      <c r="J832" s="2"/>
      <c r="K832" s="2"/>
      <c r="L832" s="2"/>
      <c r="M832" s="2"/>
      <c r="N832" s="2"/>
    </row>
    <row r="833" spans="1:14" ht="14.25" customHeight="1" x14ac:dyDescent="0.2">
      <c r="A833" s="62" t="s">
        <v>4566</v>
      </c>
      <c r="B833" s="2" t="s">
        <v>5635</v>
      </c>
      <c r="C833" s="2" t="s">
        <v>4560</v>
      </c>
      <c r="D833" s="2" t="s">
        <v>4337</v>
      </c>
      <c r="E833" s="2"/>
      <c r="F833" s="2" t="s">
        <v>4339</v>
      </c>
      <c r="G833" s="2"/>
      <c r="H833" s="2" t="s">
        <v>4340</v>
      </c>
      <c r="I833" s="2" t="s">
        <v>4342</v>
      </c>
      <c r="J833" s="2"/>
      <c r="K833" s="2"/>
      <c r="L833" s="2"/>
      <c r="M833" s="2"/>
      <c r="N833" s="2"/>
    </row>
    <row r="834" spans="1:14" ht="14.25" customHeight="1" x14ac:dyDescent="0.2">
      <c r="A834" s="62" t="s">
        <v>4568</v>
      </c>
      <c r="B834" s="2" t="s">
        <v>54</v>
      </c>
      <c r="C834" s="2"/>
      <c r="D834" s="2" t="s">
        <v>1720</v>
      </c>
      <c r="E834" s="2"/>
      <c r="F834" s="2" t="s">
        <v>1122</v>
      </c>
      <c r="G834" s="2"/>
      <c r="H834" s="2" t="s">
        <v>1721</v>
      </c>
      <c r="I834" s="2" t="s">
        <v>1722</v>
      </c>
      <c r="J834" s="2"/>
      <c r="K834" s="2"/>
      <c r="L834" s="2"/>
      <c r="M834" s="2"/>
      <c r="N834" s="2"/>
    </row>
    <row r="835" spans="1:14" ht="14.25" customHeight="1" x14ac:dyDescent="0.2">
      <c r="A835" s="62" t="s">
        <v>4572</v>
      </c>
      <c r="B835" s="2" t="s">
        <v>54</v>
      </c>
      <c r="C835" s="2"/>
      <c r="D835" s="2" t="s">
        <v>1116</v>
      </c>
      <c r="E835" s="2"/>
      <c r="F835" s="2" t="s">
        <v>54</v>
      </c>
      <c r="G835" s="2"/>
      <c r="H835" s="2" t="s">
        <v>54</v>
      </c>
      <c r="I835" s="2" t="s">
        <v>54</v>
      </c>
      <c r="J835" s="2"/>
      <c r="K835" s="2"/>
      <c r="L835" s="2"/>
      <c r="M835" s="2"/>
      <c r="N835" s="2"/>
    </row>
    <row r="836" spans="1:14" ht="14.25" customHeight="1" x14ac:dyDescent="0.2">
      <c r="A836" s="62" t="s">
        <v>4579</v>
      </c>
      <c r="B836" s="2" t="s">
        <v>1068</v>
      </c>
      <c r="C836" s="2">
        <v>6</v>
      </c>
      <c r="D836" s="2" t="s">
        <v>1409</v>
      </c>
      <c r="E836" s="2"/>
      <c r="F836" s="2" t="s">
        <v>1410</v>
      </c>
      <c r="G836" s="2"/>
      <c r="H836" s="2" t="s">
        <v>1411</v>
      </c>
      <c r="I836" s="2" t="s">
        <v>1412</v>
      </c>
      <c r="J836" s="2"/>
      <c r="K836" s="2"/>
      <c r="L836" s="2"/>
      <c r="M836" s="2"/>
      <c r="N836" s="2"/>
    </row>
    <row r="837" spans="1:14" ht="14.25" customHeight="1" x14ac:dyDescent="0.2">
      <c r="A837" s="62" t="s">
        <v>4584</v>
      </c>
      <c r="B837" s="2" t="s">
        <v>4580</v>
      </c>
      <c r="C837" s="2">
        <v>10</v>
      </c>
      <c r="D837" s="2" t="s">
        <v>2276</v>
      </c>
      <c r="E837" s="2"/>
      <c r="F837" s="2" t="s">
        <v>2277</v>
      </c>
      <c r="G837" s="2"/>
      <c r="H837" s="2" t="s">
        <v>2278</v>
      </c>
      <c r="I837" s="2" t="s">
        <v>2279</v>
      </c>
      <c r="J837" s="2"/>
      <c r="K837" s="2"/>
      <c r="L837" s="2"/>
      <c r="M837" s="2"/>
      <c r="N837" s="2"/>
    </row>
    <row r="838" spans="1:14" ht="14.25" customHeight="1" x14ac:dyDescent="0.2">
      <c r="A838" s="62" t="s">
        <v>4590</v>
      </c>
      <c r="B838" s="2" t="s">
        <v>4585</v>
      </c>
      <c r="C838" s="2" t="s">
        <v>4586</v>
      </c>
      <c r="D838" s="2" t="s">
        <v>803</v>
      </c>
      <c r="E838" s="2"/>
      <c r="F838" s="2" t="s">
        <v>804</v>
      </c>
      <c r="G838" s="2"/>
      <c r="H838" s="2" t="s">
        <v>54</v>
      </c>
      <c r="I838" s="2" t="s">
        <v>54</v>
      </c>
      <c r="J838" s="2"/>
      <c r="K838" s="2"/>
      <c r="L838" s="2"/>
      <c r="M838" s="2"/>
      <c r="N838" s="2"/>
    </row>
    <row r="839" spans="1:14" ht="14.25" customHeight="1" x14ac:dyDescent="0.2">
      <c r="A839" s="62" t="s">
        <v>4598</v>
      </c>
      <c r="B839" s="2" t="s">
        <v>4591</v>
      </c>
      <c r="C839" s="2" t="s">
        <v>4592</v>
      </c>
      <c r="D839" s="2" t="s">
        <v>4938</v>
      </c>
      <c r="E839" s="2"/>
      <c r="F839" s="2" t="s">
        <v>284</v>
      </c>
      <c r="G839" s="2"/>
      <c r="H839" s="2" t="s">
        <v>4939</v>
      </c>
      <c r="I839" s="2" t="s">
        <v>4940</v>
      </c>
      <c r="J839" s="2"/>
      <c r="K839" s="2"/>
      <c r="L839" s="2"/>
      <c r="M839" s="2"/>
      <c r="N839" s="2"/>
    </row>
    <row r="840" spans="1:14" ht="14.25" customHeight="1" x14ac:dyDescent="0.2">
      <c r="A840" s="62" t="s">
        <v>4607</v>
      </c>
      <c r="B840" s="2" t="s">
        <v>4599</v>
      </c>
      <c r="C840" s="2" t="s">
        <v>795</v>
      </c>
      <c r="D840" s="2" t="s">
        <v>1292</v>
      </c>
      <c r="E840" s="2"/>
      <c r="F840" s="2" t="s">
        <v>1293</v>
      </c>
      <c r="G840" s="2"/>
      <c r="H840" s="2" t="s">
        <v>1295</v>
      </c>
      <c r="I840" s="2" t="s">
        <v>1296</v>
      </c>
      <c r="J840" s="2"/>
      <c r="K840" s="2"/>
      <c r="L840" s="2"/>
      <c r="M840" s="2"/>
      <c r="N840" s="2"/>
    </row>
    <row r="841" spans="1:14" ht="14.25" customHeight="1" x14ac:dyDescent="0.2">
      <c r="A841" s="62" t="s">
        <v>4612</v>
      </c>
      <c r="B841" s="2" t="s">
        <v>4608</v>
      </c>
      <c r="C841" s="2" t="s">
        <v>319</v>
      </c>
      <c r="D841" s="2" t="s">
        <v>2499</v>
      </c>
      <c r="E841" s="2"/>
      <c r="F841" s="2" t="s">
        <v>123</v>
      </c>
      <c r="G841" s="2"/>
      <c r="H841" s="2" t="s">
        <v>2501</v>
      </c>
      <c r="I841" s="2" t="s">
        <v>2502</v>
      </c>
      <c r="J841" s="2"/>
      <c r="K841" s="2"/>
      <c r="L841" s="2"/>
      <c r="M841" s="2"/>
      <c r="N841" s="2"/>
    </row>
    <row r="842" spans="1:14" ht="14.25" customHeight="1" x14ac:dyDescent="0.2">
      <c r="A842" s="62" t="s">
        <v>4618</v>
      </c>
      <c r="B842" s="2" t="s">
        <v>4613</v>
      </c>
      <c r="C842" s="2">
        <v>0</v>
      </c>
      <c r="D842" s="2" t="s">
        <v>2270</v>
      </c>
      <c r="E842" s="2"/>
      <c r="F842" s="2" t="s">
        <v>54</v>
      </c>
      <c r="G842" s="2"/>
      <c r="H842" s="2" t="s">
        <v>5117</v>
      </c>
      <c r="I842" s="2" t="s">
        <v>54</v>
      </c>
      <c r="J842" s="2"/>
      <c r="K842" s="2"/>
      <c r="L842" s="2"/>
      <c r="M842" s="2"/>
      <c r="N842" s="2"/>
    </row>
    <row r="843" spans="1:14" ht="14.25" customHeight="1" x14ac:dyDescent="0.2">
      <c r="A843" s="62" t="s">
        <v>4619</v>
      </c>
      <c r="B843" s="2"/>
      <c r="C843" s="2"/>
      <c r="D843" s="2" t="s">
        <v>54</v>
      </c>
      <c r="E843" s="2"/>
      <c r="F843" s="2" t="s">
        <v>1200</v>
      </c>
      <c r="G843" s="2"/>
      <c r="H843" s="2" t="s">
        <v>54</v>
      </c>
      <c r="I843" s="2" t="s">
        <v>54</v>
      </c>
      <c r="J843" s="2"/>
      <c r="K843" s="2"/>
      <c r="L843" s="2"/>
      <c r="M843" s="2"/>
      <c r="N843" s="2"/>
    </row>
    <row r="844" spans="1:14" ht="14.25" customHeight="1" x14ac:dyDescent="0.2">
      <c r="A844" s="62" t="s">
        <v>4623</v>
      </c>
      <c r="B844" s="2" t="s">
        <v>4620</v>
      </c>
      <c r="C844" s="2">
        <v>3</v>
      </c>
      <c r="D844" s="2" t="s">
        <v>5050</v>
      </c>
      <c r="E844" s="2"/>
      <c r="F844" s="2" t="s">
        <v>1703</v>
      </c>
      <c r="G844" s="2"/>
      <c r="H844" s="2" t="s">
        <v>5051</v>
      </c>
      <c r="I844" s="2" t="s">
        <v>5052</v>
      </c>
      <c r="J844" s="2"/>
      <c r="K844" s="2"/>
      <c r="L844" s="2"/>
      <c r="M844" s="2"/>
      <c r="N844" s="2"/>
    </row>
    <row r="845" spans="1:14" ht="14.25" customHeight="1" x14ac:dyDescent="0.2">
      <c r="A845" s="62" t="s">
        <v>4624</v>
      </c>
      <c r="B845" s="2" t="s">
        <v>54</v>
      </c>
      <c r="C845" s="2"/>
      <c r="D845" s="2"/>
      <c r="E845" s="2"/>
      <c r="F845" s="2"/>
      <c r="G845" s="2"/>
      <c r="H845" s="2"/>
      <c r="I845" s="2"/>
      <c r="J845" s="2"/>
      <c r="K845" s="2"/>
      <c r="L845" s="2"/>
      <c r="M845" s="2"/>
      <c r="N845" s="2"/>
    </row>
    <row r="846" spans="1:14" ht="14.25" customHeight="1" x14ac:dyDescent="0.2">
      <c r="A846" s="62" t="s">
        <v>4631</v>
      </c>
      <c r="B846" s="2" t="s">
        <v>4625</v>
      </c>
      <c r="C846" s="2" t="s">
        <v>299</v>
      </c>
      <c r="D846" s="2" t="s">
        <v>4087</v>
      </c>
      <c r="E846" s="2"/>
      <c r="F846" s="2" t="s">
        <v>54</v>
      </c>
      <c r="G846" s="2"/>
      <c r="H846" s="2" t="s">
        <v>4088</v>
      </c>
      <c r="I846" s="2" t="s">
        <v>4089</v>
      </c>
      <c r="J846" s="2"/>
      <c r="K846" s="2"/>
      <c r="L846" s="2"/>
      <c r="M846" s="2"/>
      <c r="N846" s="2"/>
    </row>
    <row r="847" spans="1:14" ht="14.25" customHeight="1" x14ac:dyDescent="0.2">
      <c r="A847" s="62" t="s">
        <v>4638</v>
      </c>
      <c r="B847" s="2" t="s">
        <v>4632</v>
      </c>
      <c r="C847" s="2" t="s">
        <v>350</v>
      </c>
      <c r="D847" s="2" t="s">
        <v>5280</v>
      </c>
      <c r="E847" s="2"/>
      <c r="F847" s="2" t="s">
        <v>5281</v>
      </c>
      <c r="G847" s="2"/>
      <c r="H847" s="2" t="s">
        <v>5282</v>
      </c>
      <c r="I847" s="2" t="s">
        <v>5283</v>
      </c>
      <c r="J847" s="2"/>
      <c r="K847" s="2"/>
      <c r="L847" s="2"/>
      <c r="M847" s="2"/>
      <c r="N847" s="2"/>
    </row>
    <row r="848" spans="1:14" ht="14.25" customHeight="1" x14ac:dyDescent="0.2">
      <c r="A848" s="62" t="s">
        <v>4645</v>
      </c>
      <c r="B848" s="2" t="s">
        <v>4639</v>
      </c>
      <c r="C848" s="2" t="s">
        <v>5714</v>
      </c>
      <c r="D848" s="2" t="s">
        <v>54</v>
      </c>
      <c r="E848" s="2"/>
      <c r="F848" s="2" t="s">
        <v>54</v>
      </c>
      <c r="G848" s="2"/>
      <c r="H848" s="2" t="s">
        <v>54</v>
      </c>
      <c r="I848" s="2" t="s">
        <v>54</v>
      </c>
      <c r="J848" s="2"/>
      <c r="K848" s="2"/>
      <c r="L848" s="2"/>
      <c r="M848" s="2"/>
      <c r="N848" s="2"/>
    </row>
    <row r="849" spans="1:14" ht="14.25" customHeight="1" x14ac:dyDescent="0.2">
      <c r="A849" s="62" t="s">
        <v>4651</v>
      </c>
      <c r="B849" s="2" t="s">
        <v>4646</v>
      </c>
      <c r="C849" s="2" t="s">
        <v>101</v>
      </c>
      <c r="D849" s="2" t="s">
        <v>948</v>
      </c>
      <c r="E849" s="2"/>
      <c r="F849" s="2" t="s">
        <v>54</v>
      </c>
      <c r="G849" s="2"/>
      <c r="H849" s="2" t="s">
        <v>950</v>
      </c>
      <c r="I849" s="2" t="s">
        <v>54</v>
      </c>
      <c r="J849" s="2"/>
      <c r="K849" s="2"/>
      <c r="L849" s="2"/>
      <c r="M849" s="2"/>
      <c r="N849" s="2"/>
    </row>
    <row r="850" spans="1:14" ht="14.25" customHeight="1" x14ac:dyDescent="0.2">
      <c r="A850" s="62" t="s">
        <v>4659</v>
      </c>
      <c r="B850" s="2" t="s">
        <v>4652</v>
      </c>
      <c r="C850" s="2" t="s">
        <v>5716</v>
      </c>
      <c r="D850" s="2" t="s">
        <v>4430</v>
      </c>
      <c r="E850" s="2"/>
      <c r="F850" s="2" t="s">
        <v>4431</v>
      </c>
      <c r="G850" s="2"/>
      <c r="H850" s="2" t="s">
        <v>54</v>
      </c>
      <c r="I850" s="2" t="s">
        <v>54</v>
      </c>
      <c r="J850" s="2"/>
      <c r="K850" s="2"/>
      <c r="L850" s="2"/>
      <c r="M850" s="2"/>
      <c r="N850" s="2"/>
    </row>
    <row r="851" spans="1:14" ht="14.25" customHeight="1" x14ac:dyDescent="0.2">
      <c r="A851" s="62" t="s">
        <v>4664</v>
      </c>
      <c r="B851" s="2" t="s">
        <v>4660</v>
      </c>
      <c r="C851" s="2" t="s">
        <v>159</v>
      </c>
      <c r="D851" s="2" t="s">
        <v>4672</v>
      </c>
      <c r="E851" s="2"/>
      <c r="F851" s="2" t="s">
        <v>4674</v>
      </c>
      <c r="G851" s="2"/>
      <c r="H851" s="2" t="s">
        <v>4675</v>
      </c>
      <c r="I851" s="2" t="s">
        <v>4677</v>
      </c>
      <c r="J851" s="2"/>
      <c r="K851" s="2"/>
      <c r="L851" s="2"/>
      <c r="M851" s="2"/>
      <c r="N851" s="2"/>
    </row>
    <row r="852" spans="1:14" ht="14.25" customHeight="1" x14ac:dyDescent="0.2">
      <c r="A852" s="62" t="s">
        <v>4670</v>
      </c>
      <c r="B852" s="2" t="s">
        <v>4665</v>
      </c>
      <c r="C852" s="2" t="s">
        <v>356</v>
      </c>
      <c r="D852" s="2" t="s">
        <v>4525</v>
      </c>
      <c r="E852" s="2"/>
      <c r="F852" s="2" t="s">
        <v>54</v>
      </c>
      <c r="G852" s="2"/>
      <c r="H852" s="2" t="s">
        <v>4526</v>
      </c>
      <c r="I852" s="2" t="s">
        <v>4527</v>
      </c>
      <c r="J852" s="2"/>
      <c r="K852" s="2"/>
      <c r="L852" s="2"/>
      <c r="M852" s="2"/>
      <c r="N852" s="2"/>
    </row>
    <row r="853" spans="1:14" ht="14.25" customHeight="1" x14ac:dyDescent="0.2">
      <c r="A853" s="62" t="s">
        <v>4678</v>
      </c>
      <c r="B853" s="2" t="s">
        <v>4671</v>
      </c>
      <c r="C853" s="2" t="s">
        <v>59</v>
      </c>
      <c r="D853" s="2" t="s">
        <v>3130</v>
      </c>
      <c r="E853" s="2"/>
      <c r="F853" s="2" t="s">
        <v>54</v>
      </c>
      <c r="G853" s="2"/>
      <c r="H853" s="2" t="s">
        <v>3132</v>
      </c>
      <c r="I853" s="2" t="s">
        <v>3133</v>
      </c>
      <c r="J853" s="2"/>
      <c r="K853" s="2"/>
      <c r="L853" s="2"/>
      <c r="M853" s="2"/>
      <c r="N853" s="2"/>
    </row>
    <row r="854" spans="1:14" ht="14.25" customHeight="1" x14ac:dyDescent="0.2">
      <c r="A854" s="62" t="s">
        <v>4686</v>
      </c>
      <c r="B854" s="2" t="s">
        <v>4679</v>
      </c>
      <c r="C854" s="2" t="s">
        <v>5717</v>
      </c>
      <c r="D854" s="2" t="s">
        <v>3819</v>
      </c>
      <c r="E854" s="2"/>
      <c r="F854" s="2" t="s">
        <v>3820</v>
      </c>
      <c r="G854" s="2"/>
      <c r="H854" s="2" t="s">
        <v>3821</v>
      </c>
      <c r="I854" s="2" t="s">
        <v>54</v>
      </c>
      <c r="J854" s="2"/>
      <c r="K854" s="2"/>
      <c r="L854" s="2"/>
      <c r="M854" s="2"/>
      <c r="N854" s="2"/>
    </row>
    <row r="855" spans="1:14" ht="14.25" customHeight="1" x14ac:dyDescent="0.2">
      <c r="A855" s="62" t="s">
        <v>4694</v>
      </c>
      <c r="B855" s="2" t="s">
        <v>4687</v>
      </c>
      <c r="C855" s="2" t="s">
        <v>5718</v>
      </c>
      <c r="D855" s="2" t="s">
        <v>388</v>
      </c>
      <c r="E855" s="2"/>
      <c r="F855" s="2" t="s">
        <v>390</v>
      </c>
      <c r="G855" s="2"/>
      <c r="H855" s="2" t="s">
        <v>392</v>
      </c>
      <c r="I855" s="2" t="s">
        <v>393</v>
      </c>
      <c r="J855" s="2"/>
      <c r="K855" s="2"/>
      <c r="L855" s="2"/>
      <c r="M855" s="2"/>
      <c r="N855" s="2"/>
    </row>
    <row r="856" spans="1:14" ht="14.25" customHeight="1" x14ac:dyDescent="0.2">
      <c r="A856" s="62" t="s">
        <v>4695</v>
      </c>
      <c r="B856" s="2" t="s">
        <v>54</v>
      </c>
      <c r="C856" s="2"/>
      <c r="D856" s="2" t="s">
        <v>2038</v>
      </c>
      <c r="E856" s="2"/>
      <c r="F856" s="2" t="s">
        <v>2039</v>
      </c>
      <c r="G856" s="2"/>
      <c r="H856" s="2" t="s">
        <v>2041</v>
      </c>
      <c r="I856" s="2" t="s">
        <v>2042</v>
      </c>
      <c r="J856" s="2"/>
      <c r="K856" s="2"/>
      <c r="L856" s="2"/>
      <c r="M856" s="2"/>
      <c r="N856" s="2"/>
    </row>
    <row r="857" spans="1:14" ht="14.25" customHeight="1" x14ac:dyDescent="0.2">
      <c r="A857" s="62" t="s">
        <v>4699</v>
      </c>
      <c r="B857" s="2" t="s">
        <v>4696</v>
      </c>
      <c r="C857" s="2">
        <v>10</v>
      </c>
      <c r="D857" s="2" t="s">
        <v>1043</v>
      </c>
      <c r="E857" s="2"/>
      <c r="F857" s="2" t="s">
        <v>1044</v>
      </c>
      <c r="G857" s="2"/>
      <c r="H857" s="2" t="s">
        <v>1045</v>
      </c>
      <c r="I857" s="2" t="s">
        <v>1046</v>
      </c>
      <c r="J857" s="2"/>
      <c r="K857" s="2"/>
      <c r="L857" s="2"/>
      <c r="M857" s="2"/>
      <c r="N857" s="2"/>
    </row>
    <row r="858" spans="1:14" ht="14.25" customHeight="1" x14ac:dyDescent="0.2">
      <c r="A858" s="62" t="s">
        <v>4703</v>
      </c>
      <c r="B858" s="2" t="s">
        <v>54</v>
      </c>
      <c r="C858" s="2"/>
      <c r="D858" s="2" t="s">
        <v>4609</v>
      </c>
      <c r="E858" s="2"/>
      <c r="F858" s="2" t="s">
        <v>4610</v>
      </c>
      <c r="G858" s="2"/>
      <c r="H858" s="2" t="s">
        <v>54</v>
      </c>
      <c r="I858" s="2" t="s">
        <v>2019</v>
      </c>
      <c r="J858" s="2"/>
      <c r="K858" s="2"/>
      <c r="L858" s="2"/>
      <c r="M858" s="2"/>
      <c r="N858" s="2"/>
    </row>
    <row r="859" spans="1:14" ht="14.25" customHeight="1" x14ac:dyDescent="0.2">
      <c r="A859" s="62" t="s">
        <v>4709</v>
      </c>
      <c r="B859" s="2" t="s">
        <v>4704</v>
      </c>
      <c r="C859" s="2" t="s">
        <v>5719</v>
      </c>
      <c r="D859" s="2" t="s">
        <v>2045</v>
      </c>
      <c r="E859" s="2"/>
      <c r="F859" s="2" t="s">
        <v>2046</v>
      </c>
      <c r="G859" s="2"/>
      <c r="H859" s="2" t="s">
        <v>2048</v>
      </c>
      <c r="I859" s="2" t="s">
        <v>2049</v>
      </c>
      <c r="J859" s="2"/>
      <c r="K859" s="2"/>
      <c r="L859" s="2"/>
      <c r="M859" s="2"/>
      <c r="N859" s="2"/>
    </row>
    <row r="860" spans="1:14" ht="14.25" customHeight="1" x14ac:dyDescent="0.2">
      <c r="A860" s="62" t="s">
        <v>4710</v>
      </c>
      <c r="B860" s="2" t="s">
        <v>54</v>
      </c>
      <c r="C860" s="2"/>
      <c r="D860" s="2" t="s">
        <v>2466</v>
      </c>
      <c r="E860" s="2"/>
      <c r="F860" s="2" t="s">
        <v>242</v>
      </c>
      <c r="G860" s="2"/>
      <c r="H860" s="2" t="s">
        <v>2467</v>
      </c>
      <c r="I860" s="2" t="s">
        <v>71</v>
      </c>
      <c r="J860" s="2"/>
      <c r="K860" s="2"/>
      <c r="L860" s="2"/>
      <c r="M860" s="2"/>
      <c r="N860" s="2"/>
    </row>
    <row r="861" spans="1:14" ht="14.25" customHeight="1" x14ac:dyDescent="0.2">
      <c r="A861" s="62" t="s">
        <v>4715</v>
      </c>
      <c r="B861" s="2" t="s">
        <v>4711</v>
      </c>
      <c r="C861" s="2">
        <v>3</v>
      </c>
      <c r="D861" s="2" t="s">
        <v>2191</v>
      </c>
      <c r="E861" s="2"/>
      <c r="F861" s="2" t="s">
        <v>54</v>
      </c>
      <c r="G861" s="2"/>
      <c r="H861" s="2" t="s">
        <v>54</v>
      </c>
      <c r="I861" s="2" t="s">
        <v>2192</v>
      </c>
      <c r="J861" s="2"/>
      <c r="K861" s="2"/>
      <c r="L861" s="2"/>
      <c r="M861" s="2"/>
      <c r="N861" s="2"/>
    </row>
    <row r="862" spans="1:14" ht="14.25" customHeight="1" x14ac:dyDescent="0.2">
      <c r="A862" s="62" t="s">
        <v>4721</v>
      </c>
      <c r="B862" s="2" t="s">
        <v>4716</v>
      </c>
      <c r="C862" s="2" t="s">
        <v>465</v>
      </c>
      <c r="D862" s="2" t="s">
        <v>210</v>
      </c>
      <c r="E862" s="2"/>
      <c r="F862" s="2" t="s">
        <v>54</v>
      </c>
      <c r="G862" s="2"/>
      <c r="H862" s="2" t="s">
        <v>212</v>
      </c>
      <c r="I862" s="2" t="s">
        <v>213</v>
      </c>
      <c r="J862" s="2"/>
      <c r="K862" s="2"/>
      <c r="L862" s="2"/>
      <c r="M862" s="2"/>
      <c r="N862" s="2"/>
    </row>
    <row r="863" spans="1:14" ht="14.25" customHeight="1" x14ac:dyDescent="0.2">
      <c r="A863" s="62" t="s">
        <v>4727</v>
      </c>
      <c r="B863" s="2" t="s">
        <v>144</v>
      </c>
      <c r="C863" s="2">
        <v>-999</v>
      </c>
      <c r="D863" s="2" t="s">
        <v>541</v>
      </c>
      <c r="E863" s="2"/>
      <c r="F863" s="2" t="s">
        <v>543</v>
      </c>
      <c r="G863" s="2"/>
      <c r="H863" s="2" t="s">
        <v>545</v>
      </c>
      <c r="I863" s="2" t="s">
        <v>546</v>
      </c>
      <c r="J863" s="2"/>
      <c r="K863" s="2"/>
      <c r="L863" s="2"/>
      <c r="M863" s="2"/>
      <c r="N863" s="2"/>
    </row>
    <row r="864" spans="1:14" ht="14.25" customHeight="1" x14ac:dyDescent="0.2">
      <c r="A864" s="62" t="s">
        <v>4732</v>
      </c>
      <c r="B864" s="2" t="s">
        <v>54</v>
      </c>
      <c r="C864" s="2"/>
      <c r="D864" s="2"/>
      <c r="E864" s="2"/>
      <c r="F864" s="2"/>
      <c r="G864" s="2"/>
      <c r="H864" s="2"/>
      <c r="I864" s="2"/>
      <c r="J864" s="2"/>
      <c r="K864" s="2"/>
      <c r="L864" s="2"/>
      <c r="M864" s="2"/>
      <c r="N864" s="2"/>
    </row>
    <row r="865" spans="1:14" ht="14.25" customHeight="1" x14ac:dyDescent="0.2">
      <c r="A865" s="62" t="s">
        <v>4739</v>
      </c>
      <c r="B865" s="2" t="s">
        <v>4733</v>
      </c>
      <c r="C865" s="2" t="s">
        <v>159</v>
      </c>
      <c r="D865" s="2" t="s">
        <v>3029</v>
      </c>
      <c r="E865" s="2"/>
      <c r="F865" s="2" t="s">
        <v>3030</v>
      </c>
      <c r="G865" s="2"/>
      <c r="H865" s="2" t="s">
        <v>3031</v>
      </c>
      <c r="I865" s="2" t="s">
        <v>3032</v>
      </c>
      <c r="J865" s="2"/>
      <c r="K865" s="2"/>
      <c r="L865" s="2"/>
      <c r="M865" s="2"/>
      <c r="N865" s="2"/>
    </row>
    <row r="866" spans="1:14" ht="14.25" customHeight="1" x14ac:dyDescent="0.2">
      <c r="A866" s="62" t="s">
        <v>4746</v>
      </c>
      <c r="B866" s="2" t="s">
        <v>2737</v>
      </c>
      <c r="C866" s="2"/>
      <c r="D866" s="2" t="s">
        <v>513</v>
      </c>
      <c r="E866" s="2"/>
      <c r="F866" s="2" t="s">
        <v>2539</v>
      </c>
      <c r="G866" s="2"/>
      <c r="H866" s="2" t="s">
        <v>2540</v>
      </c>
      <c r="I866" s="2" t="s">
        <v>2542</v>
      </c>
      <c r="J866" s="2"/>
      <c r="K866" s="2"/>
      <c r="L866" s="2"/>
      <c r="M866" s="2"/>
      <c r="N866" s="2"/>
    </row>
    <row r="867" spans="1:14" ht="14.25" customHeight="1" x14ac:dyDescent="0.2">
      <c r="A867" s="62" t="s">
        <v>4747</v>
      </c>
      <c r="B867" s="2"/>
      <c r="C867" s="2"/>
      <c r="D867" s="2" t="s">
        <v>4471</v>
      </c>
      <c r="E867" s="2"/>
      <c r="F867" s="2" t="s">
        <v>4472</v>
      </c>
      <c r="G867" s="2"/>
      <c r="H867" s="2" t="s">
        <v>4473</v>
      </c>
      <c r="I867" s="2" t="s">
        <v>4474</v>
      </c>
      <c r="J867" s="2"/>
      <c r="K867" s="2"/>
      <c r="L867" s="2"/>
      <c r="M867" s="2"/>
      <c r="N867" s="2"/>
    </row>
    <row r="868" spans="1:14" ht="14.25" customHeight="1" x14ac:dyDescent="0.2">
      <c r="A868" s="62" t="s">
        <v>4748</v>
      </c>
      <c r="B868" s="2" t="s">
        <v>54</v>
      </c>
      <c r="C868" s="2"/>
      <c r="D868" s="2"/>
      <c r="E868" s="2"/>
      <c r="F868" s="2"/>
      <c r="G868" s="2"/>
      <c r="H868" s="2"/>
      <c r="I868" s="2"/>
      <c r="J868" s="2"/>
      <c r="K868" s="2"/>
      <c r="L868" s="2"/>
      <c r="M868" s="2"/>
      <c r="N868" s="2"/>
    </row>
    <row r="869" spans="1:14" ht="14.25" customHeight="1" x14ac:dyDescent="0.2">
      <c r="A869" s="62" t="s">
        <v>4755</v>
      </c>
      <c r="B869" s="2" t="s">
        <v>4749</v>
      </c>
      <c r="C869" s="2">
        <v>2</v>
      </c>
      <c r="D869" s="2" t="s">
        <v>4034</v>
      </c>
      <c r="E869" s="2"/>
      <c r="F869" s="2" t="s">
        <v>4036</v>
      </c>
      <c r="G869" s="2"/>
      <c r="H869" s="2" t="s">
        <v>4037</v>
      </c>
      <c r="I869" s="2" t="s">
        <v>4038</v>
      </c>
      <c r="J869" s="2"/>
      <c r="K869" s="2"/>
      <c r="L869" s="2"/>
      <c r="M869" s="2"/>
      <c r="N869" s="2"/>
    </row>
    <row r="870" spans="1:14" ht="14.25" customHeight="1" x14ac:dyDescent="0.2">
      <c r="A870" s="62" t="s">
        <v>4761</v>
      </c>
      <c r="B870" s="2" t="s">
        <v>4756</v>
      </c>
      <c r="C870" s="2">
        <v>6</v>
      </c>
      <c r="D870" s="2" t="s">
        <v>4331</v>
      </c>
      <c r="E870" s="2"/>
      <c r="F870" s="2" t="s">
        <v>4332</v>
      </c>
      <c r="G870" s="2"/>
      <c r="H870" s="2" t="s">
        <v>4333</v>
      </c>
      <c r="I870" s="2" t="s">
        <v>4334</v>
      </c>
      <c r="J870" s="2"/>
      <c r="K870" s="2"/>
      <c r="L870" s="2"/>
      <c r="M870" s="2"/>
      <c r="N870" s="2"/>
    </row>
    <row r="871" spans="1:14" ht="14.25" customHeight="1" x14ac:dyDescent="0.2">
      <c r="A871" s="62" t="s">
        <v>4767</v>
      </c>
      <c r="B871" s="2" t="s">
        <v>4762</v>
      </c>
      <c r="C871" s="2" t="s">
        <v>159</v>
      </c>
      <c r="D871" s="2" t="s">
        <v>4382</v>
      </c>
      <c r="E871" s="2"/>
      <c r="F871" s="2" t="s">
        <v>4383</v>
      </c>
      <c r="G871" s="2"/>
      <c r="H871" s="2" t="s">
        <v>4384</v>
      </c>
      <c r="I871" s="2" t="s">
        <v>4386</v>
      </c>
      <c r="J871" s="2"/>
      <c r="K871" s="2"/>
      <c r="L871" s="2"/>
      <c r="M871" s="2"/>
      <c r="N871" s="2"/>
    </row>
    <row r="872" spans="1:14" ht="14.25" customHeight="1" x14ac:dyDescent="0.2">
      <c r="A872" s="62" t="s">
        <v>4774</v>
      </c>
      <c r="B872" s="2" t="s">
        <v>4768</v>
      </c>
      <c r="C872" s="2" t="s">
        <v>159</v>
      </c>
      <c r="D872" s="2" t="s">
        <v>5296</v>
      </c>
      <c r="E872" s="2"/>
      <c r="F872" s="2" t="s">
        <v>5297</v>
      </c>
      <c r="G872" s="2"/>
      <c r="H872" s="2" t="s">
        <v>5298</v>
      </c>
      <c r="I872" s="2" t="s">
        <v>5299</v>
      </c>
      <c r="J872" s="2"/>
      <c r="K872" s="2"/>
      <c r="L872" s="2"/>
      <c r="M872" s="2"/>
      <c r="N872" s="2"/>
    </row>
    <row r="873" spans="1:14" ht="14.25" customHeight="1" x14ac:dyDescent="0.2">
      <c r="A873" s="62" t="s">
        <v>4776</v>
      </c>
      <c r="B873" s="2" t="s">
        <v>242</v>
      </c>
      <c r="C873" s="2">
        <v>-999</v>
      </c>
      <c r="D873" s="2" t="s">
        <v>5382</v>
      </c>
      <c r="E873" s="2"/>
      <c r="F873" s="2" t="s">
        <v>5383</v>
      </c>
      <c r="G873" s="2"/>
      <c r="H873" s="2" t="s">
        <v>5384</v>
      </c>
      <c r="I873" s="2" t="s">
        <v>5385</v>
      </c>
      <c r="J873" s="2"/>
      <c r="K873" s="2"/>
      <c r="L873" s="2"/>
      <c r="M873" s="2"/>
      <c r="N873" s="2"/>
    </row>
    <row r="874" spans="1:14" ht="14.25" customHeight="1" x14ac:dyDescent="0.2">
      <c r="A874" s="62" t="s">
        <v>4782</v>
      </c>
      <c r="B874" s="2" t="s">
        <v>5643</v>
      </c>
      <c r="C874" s="2">
        <v>2</v>
      </c>
      <c r="D874" s="2" t="s">
        <v>1672</v>
      </c>
      <c r="E874" s="2"/>
      <c r="F874" s="2" t="s">
        <v>1674</v>
      </c>
      <c r="G874" s="2"/>
      <c r="H874" s="2" t="s">
        <v>1676</v>
      </c>
      <c r="I874" s="2" t="s">
        <v>1677</v>
      </c>
      <c r="J874" s="2"/>
      <c r="K874" s="2"/>
      <c r="L874" s="2"/>
      <c r="M874" s="2"/>
      <c r="N874" s="2"/>
    </row>
    <row r="875" spans="1:14" ht="14.25" customHeight="1" x14ac:dyDescent="0.2">
      <c r="A875" s="62" t="s">
        <v>4783</v>
      </c>
      <c r="B875" s="2" t="s">
        <v>54</v>
      </c>
      <c r="C875" s="2"/>
      <c r="D875" s="2" t="s">
        <v>4864</v>
      </c>
      <c r="E875" s="2"/>
      <c r="F875" s="2" t="s">
        <v>4866</v>
      </c>
      <c r="G875" s="2"/>
      <c r="H875" s="2" t="s">
        <v>4868</v>
      </c>
      <c r="I875" s="2" t="s">
        <v>4869</v>
      </c>
      <c r="J875" s="2"/>
      <c r="K875" s="2"/>
      <c r="L875" s="2"/>
      <c r="M875" s="2"/>
      <c r="N875" s="2"/>
    </row>
    <row r="876" spans="1:14" ht="14.25" customHeight="1" x14ac:dyDescent="0.2">
      <c r="A876" s="62" t="s">
        <v>4790</v>
      </c>
      <c r="B876" s="2" t="s">
        <v>4784</v>
      </c>
      <c r="C876" s="2" t="s">
        <v>744</v>
      </c>
      <c r="D876" s="2" t="s">
        <v>3230</v>
      </c>
      <c r="E876" s="2"/>
      <c r="F876" s="2" t="s">
        <v>3231</v>
      </c>
      <c r="G876" s="2"/>
      <c r="H876" s="2" t="s">
        <v>2073</v>
      </c>
      <c r="I876" s="2" t="s">
        <v>3232</v>
      </c>
      <c r="J876" s="2"/>
      <c r="K876" s="2"/>
      <c r="L876" s="2"/>
      <c r="M876" s="2"/>
      <c r="N876" s="2"/>
    </row>
    <row r="877" spans="1:14" ht="14.25" customHeight="1" x14ac:dyDescent="0.2">
      <c r="A877" s="62" t="s">
        <v>4795</v>
      </c>
      <c r="B877" s="2" t="s">
        <v>4791</v>
      </c>
      <c r="C877" s="2" t="s">
        <v>772</v>
      </c>
      <c r="D877" s="2" t="s">
        <v>2305</v>
      </c>
      <c r="E877" s="2"/>
      <c r="F877" s="2" t="s">
        <v>2307</v>
      </c>
      <c r="G877" s="2"/>
      <c r="H877" s="2" t="s">
        <v>2308</v>
      </c>
      <c r="I877" s="2" t="s">
        <v>2309</v>
      </c>
      <c r="J877" s="2"/>
      <c r="K877" s="2"/>
      <c r="L877" s="2"/>
      <c r="M877" s="2"/>
      <c r="N877" s="2"/>
    </row>
    <row r="878" spans="1:14" ht="14.25" customHeight="1" x14ac:dyDescent="0.2">
      <c r="A878" s="62" t="s">
        <v>4802</v>
      </c>
      <c r="B878" s="2" t="s">
        <v>4796</v>
      </c>
      <c r="C878" s="2" t="s">
        <v>4797</v>
      </c>
      <c r="D878" s="2" t="s">
        <v>195</v>
      </c>
      <c r="E878" s="2"/>
      <c r="F878" s="2" t="s">
        <v>197</v>
      </c>
      <c r="G878" s="2"/>
      <c r="H878" s="2" t="s">
        <v>198</v>
      </c>
      <c r="I878" s="2" t="s">
        <v>200</v>
      </c>
      <c r="J878" s="2"/>
      <c r="K878" s="2"/>
      <c r="L878" s="2"/>
      <c r="M878" s="2"/>
      <c r="N878" s="2"/>
    </row>
    <row r="879" spans="1:14" ht="14.25" customHeight="1" x14ac:dyDescent="0.2">
      <c r="A879" s="62" t="s">
        <v>4803</v>
      </c>
      <c r="B879" s="2"/>
      <c r="C879" s="2"/>
      <c r="D879" s="2" t="s">
        <v>52</v>
      </c>
      <c r="E879" s="2"/>
      <c r="F879" s="2" t="s">
        <v>5045</v>
      </c>
      <c r="G879" s="2"/>
      <c r="H879" s="2" t="s">
        <v>5046</v>
      </c>
      <c r="I879" s="2" t="s">
        <v>5047</v>
      </c>
      <c r="J879" s="2"/>
      <c r="K879" s="2"/>
      <c r="L879" s="2"/>
      <c r="M879" s="2"/>
      <c r="N879" s="2"/>
    </row>
    <row r="880" spans="1:14" ht="14.25" customHeight="1" x14ac:dyDescent="0.2">
      <c r="A880" s="62" t="s">
        <v>4809</v>
      </c>
      <c r="B880" s="2" t="s">
        <v>4804</v>
      </c>
      <c r="C880" s="2">
        <v>6</v>
      </c>
      <c r="D880" s="2" t="s">
        <v>54</v>
      </c>
      <c r="E880" s="2"/>
      <c r="F880" s="2" t="s">
        <v>54</v>
      </c>
      <c r="G880" s="2"/>
      <c r="H880" s="2" t="s">
        <v>54</v>
      </c>
      <c r="I880" s="2" t="s">
        <v>54</v>
      </c>
      <c r="J880" s="2"/>
      <c r="K880" s="2"/>
      <c r="L880" s="2"/>
      <c r="M880" s="2"/>
      <c r="N880" s="2"/>
    </row>
    <row r="881" spans="1:14" ht="14.25" customHeight="1" x14ac:dyDescent="0.2">
      <c r="A881" s="62" t="s">
        <v>4816</v>
      </c>
      <c r="B881" s="2" t="s">
        <v>4810</v>
      </c>
      <c r="C881" s="2" t="s">
        <v>5720</v>
      </c>
      <c r="D881" s="2" t="s">
        <v>1920</v>
      </c>
      <c r="E881" s="2"/>
      <c r="F881" s="2" t="s">
        <v>1922</v>
      </c>
      <c r="G881" s="2"/>
      <c r="H881" s="2" t="s">
        <v>1923</v>
      </c>
      <c r="I881" s="2" t="s">
        <v>1924</v>
      </c>
      <c r="J881" s="2"/>
      <c r="K881" s="2"/>
      <c r="L881" s="2"/>
      <c r="M881" s="2"/>
      <c r="N881" s="2"/>
    </row>
    <row r="882" spans="1:14" ht="14.25" customHeight="1" x14ac:dyDescent="0.2">
      <c r="A882" s="62" t="s">
        <v>4826</v>
      </c>
      <c r="B882" s="2" t="s">
        <v>4817</v>
      </c>
      <c r="C882" s="2" t="s">
        <v>5721</v>
      </c>
      <c r="D882" s="2" t="s">
        <v>1257</v>
      </c>
      <c r="E882" s="2"/>
      <c r="F882" s="2" t="s">
        <v>803</v>
      </c>
      <c r="G882" s="2"/>
      <c r="H882" s="2" t="s">
        <v>54</v>
      </c>
      <c r="I882" s="2" t="s">
        <v>1259</v>
      </c>
      <c r="J882" s="2"/>
      <c r="K882" s="2"/>
      <c r="L882" s="2"/>
      <c r="M882" s="2"/>
      <c r="N882" s="2"/>
    </row>
    <row r="883" spans="1:14" ht="14.25" customHeight="1" x14ac:dyDescent="0.2">
      <c r="A883" s="62" t="s">
        <v>4832</v>
      </c>
      <c r="B883" s="2" t="s">
        <v>5646</v>
      </c>
      <c r="C883" s="2">
        <v>-999</v>
      </c>
      <c r="D883" s="2" t="s">
        <v>5217</v>
      </c>
      <c r="E883" s="2"/>
      <c r="F883" s="2" t="s">
        <v>54</v>
      </c>
      <c r="G883" s="2"/>
      <c r="H883" s="2" t="s">
        <v>2327</v>
      </c>
      <c r="I883" s="2" t="s">
        <v>54</v>
      </c>
      <c r="J883" s="2"/>
      <c r="K883" s="2"/>
      <c r="L883" s="2"/>
      <c r="M883" s="2"/>
      <c r="N883" s="2"/>
    </row>
    <row r="884" spans="1:14" ht="14.25" customHeight="1" x14ac:dyDescent="0.2">
      <c r="A884" s="62" t="s">
        <v>4840</v>
      </c>
      <c r="B884" s="2" t="s">
        <v>4833</v>
      </c>
      <c r="C884" s="2" t="s">
        <v>4834</v>
      </c>
      <c r="D884" s="2" t="s">
        <v>3123</v>
      </c>
      <c r="E884" s="2"/>
      <c r="F884" s="2" t="s">
        <v>3124</v>
      </c>
      <c r="G884" s="2"/>
      <c r="H884" s="2" t="s">
        <v>3125</v>
      </c>
      <c r="I884" s="2" t="s">
        <v>3126</v>
      </c>
      <c r="J884" s="2"/>
      <c r="K884" s="2"/>
      <c r="L884" s="2"/>
      <c r="M884" s="2"/>
      <c r="N884" s="2"/>
    </row>
    <row r="885" spans="1:14" ht="14.25" customHeight="1" x14ac:dyDescent="0.2">
      <c r="A885" s="62" t="s">
        <v>4848</v>
      </c>
      <c r="B885" s="2" t="s">
        <v>4841</v>
      </c>
      <c r="C885" s="2">
        <v>3</v>
      </c>
      <c r="D885" s="2" t="s">
        <v>2085</v>
      </c>
      <c r="E885" s="2"/>
      <c r="F885" s="2" t="s">
        <v>54</v>
      </c>
      <c r="G885" s="2"/>
      <c r="H885" s="2" t="s">
        <v>2086</v>
      </c>
      <c r="I885" s="2" t="s">
        <v>54</v>
      </c>
      <c r="J885" s="2"/>
      <c r="K885" s="2"/>
      <c r="L885" s="2"/>
      <c r="M885" s="2"/>
      <c r="N885" s="2"/>
    </row>
    <row r="886" spans="1:14" ht="14.25" customHeight="1" x14ac:dyDescent="0.2">
      <c r="A886" s="62" t="s">
        <v>4855</v>
      </c>
      <c r="B886" s="2" t="s">
        <v>4849</v>
      </c>
      <c r="C886" s="2">
        <v>10</v>
      </c>
      <c r="D886" s="2" t="s">
        <v>54</v>
      </c>
      <c r="E886" s="2"/>
      <c r="F886" s="2" t="s">
        <v>242</v>
      </c>
      <c r="G886" s="2"/>
      <c r="H886" s="2" t="s">
        <v>244</v>
      </c>
      <c r="I886" s="2" t="s">
        <v>2073</v>
      </c>
      <c r="J886" s="2"/>
      <c r="K886" s="2"/>
      <c r="L886" s="2"/>
      <c r="M886" s="2"/>
      <c r="N886" s="2"/>
    </row>
    <row r="887" spans="1:14" ht="14.25" customHeight="1" x14ac:dyDescent="0.2">
      <c r="A887" s="62" t="s">
        <v>4860</v>
      </c>
      <c r="B887" s="2" t="s">
        <v>5648</v>
      </c>
      <c r="C887" s="2" t="s">
        <v>5722</v>
      </c>
      <c r="D887" s="2" t="s">
        <v>2874</v>
      </c>
      <c r="E887" s="2"/>
      <c r="F887" s="2" t="s">
        <v>2875</v>
      </c>
      <c r="G887" s="2"/>
      <c r="H887" s="2" t="s">
        <v>2876</v>
      </c>
      <c r="I887" s="2" t="s">
        <v>2877</v>
      </c>
      <c r="J887" s="2"/>
      <c r="K887" s="2"/>
      <c r="L887" s="2"/>
      <c r="M887" s="2"/>
      <c r="N887" s="2"/>
    </row>
    <row r="888" spans="1:14" ht="14.25" customHeight="1" x14ac:dyDescent="0.2">
      <c r="A888" s="62" t="s">
        <v>4861</v>
      </c>
      <c r="B888" s="2" t="s">
        <v>54</v>
      </c>
      <c r="C888" s="2"/>
      <c r="D888" s="2"/>
      <c r="E888" s="2"/>
      <c r="F888" s="2"/>
      <c r="G888" s="2"/>
      <c r="H888" s="2"/>
      <c r="I888" s="2"/>
      <c r="J888" s="2"/>
      <c r="K888" s="2"/>
      <c r="L888" s="2"/>
      <c r="M888" s="2"/>
      <c r="N888" s="2"/>
    </row>
    <row r="889" spans="1:14" ht="14.25" customHeight="1" x14ac:dyDescent="0.2">
      <c r="A889" s="62" t="s">
        <v>4870</v>
      </c>
      <c r="B889" s="2" t="s">
        <v>4862</v>
      </c>
      <c r="C889" s="2" t="s">
        <v>4863</v>
      </c>
      <c r="D889" s="2" t="s">
        <v>691</v>
      </c>
      <c r="E889" s="2"/>
      <c r="F889" s="2" t="s">
        <v>692</v>
      </c>
      <c r="G889" s="2"/>
      <c r="H889" s="2" t="s">
        <v>693</v>
      </c>
      <c r="I889" s="2" t="s">
        <v>694</v>
      </c>
      <c r="J889" s="2"/>
      <c r="K889" s="2"/>
      <c r="L889" s="2"/>
      <c r="M889" s="2"/>
      <c r="N889" s="2"/>
    </row>
    <row r="890" spans="1:14" ht="14.25" customHeight="1" x14ac:dyDescent="0.2">
      <c r="A890" s="62" t="s">
        <v>4877</v>
      </c>
      <c r="B890" s="2" t="s">
        <v>4871</v>
      </c>
      <c r="C890" s="2"/>
      <c r="D890" s="2" t="s">
        <v>1230</v>
      </c>
      <c r="E890" s="2"/>
      <c r="F890" s="2" t="s">
        <v>1232</v>
      </c>
      <c r="G890" s="2"/>
      <c r="H890" s="2" t="s">
        <v>1234</v>
      </c>
      <c r="I890" s="2" t="s">
        <v>1235</v>
      </c>
      <c r="J890" s="2"/>
      <c r="K890" s="2"/>
      <c r="L890" s="2"/>
      <c r="M890" s="2"/>
      <c r="N890" s="2"/>
    </row>
    <row r="891" spans="1:14" ht="14.25" customHeight="1" x14ac:dyDescent="0.2">
      <c r="A891" s="62" t="s">
        <v>4885</v>
      </c>
      <c r="B891" s="2" t="s">
        <v>4878</v>
      </c>
      <c r="C891" s="2" t="s">
        <v>278</v>
      </c>
      <c r="D891" s="2" t="s">
        <v>2338</v>
      </c>
      <c r="E891" s="2"/>
      <c r="F891" s="2" t="s">
        <v>2340</v>
      </c>
      <c r="G891" s="2"/>
      <c r="H891" s="2" t="s">
        <v>2341</v>
      </c>
      <c r="I891" s="2" t="s">
        <v>2342</v>
      </c>
      <c r="J891" s="2"/>
      <c r="K891" s="2"/>
      <c r="L891" s="2"/>
      <c r="M891" s="2"/>
      <c r="N891" s="2"/>
    </row>
    <row r="892" spans="1:14" ht="14.25" customHeight="1" x14ac:dyDescent="0.2">
      <c r="A892" s="62" t="s">
        <v>4891</v>
      </c>
      <c r="B892" s="2" t="s">
        <v>4886</v>
      </c>
      <c r="C892" s="2" t="s">
        <v>159</v>
      </c>
      <c r="D892" s="2" t="s">
        <v>3824</v>
      </c>
      <c r="E892" s="2"/>
      <c r="F892" s="2" t="s">
        <v>3825</v>
      </c>
      <c r="G892" s="2"/>
      <c r="H892" s="2" t="s">
        <v>3826</v>
      </c>
      <c r="I892" s="2" t="s">
        <v>3827</v>
      </c>
      <c r="J892" s="2"/>
      <c r="K892" s="2"/>
      <c r="L892" s="2"/>
      <c r="M892" s="2"/>
      <c r="N892" s="2"/>
    </row>
    <row r="893" spans="1:14" ht="14.25" customHeight="1" x14ac:dyDescent="0.2">
      <c r="A893" s="62" t="s">
        <v>4896</v>
      </c>
      <c r="B893" s="2" t="s">
        <v>5646</v>
      </c>
      <c r="C893" s="2">
        <v>-999</v>
      </c>
      <c r="D893" s="2" t="s">
        <v>185</v>
      </c>
      <c r="E893" s="2"/>
      <c r="F893" s="2" t="s">
        <v>185</v>
      </c>
      <c r="G893" s="2"/>
      <c r="H893" s="2" t="s">
        <v>54</v>
      </c>
      <c r="I893" s="2" t="s">
        <v>54</v>
      </c>
      <c r="J893" s="2"/>
      <c r="K893" s="2"/>
      <c r="L893" s="2"/>
      <c r="M893" s="2"/>
      <c r="N893" s="2"/>
    </row>
    <row r="894" spans="1:14" ht="14.25" customHeight="1" x14ac:dyDescent="0.2">
      <c r="A894" s="62" t="s">
        <v>4902</v>
      </c>
      <c r="B894" s="2" t="s">
        <v>4897</v>
      </c>
      <c r="C894" s="2">
        <v>0</v>
      </c>
      <c r="D894" s="2" t="s">
        <v>2914</v>
      </c>
      <c r="E894" s="2"/>
      <c r="F894" s="2" t="s">
        <v>2915</v>
      </c>
      <c r="G894" s="2"/>
      <c r="H894" s="2" t="s">
        <v>2916</v>
      </c>
      <c r="I894" s="2" t="s">
        <v>513</v>
      </c>
      <c r="J894" s="2"/>
      <c r="K894" s="2"/>
      <c r="L894" s="2"/>
      <c r="M894" s="2"/>
      <c r="N894" s="2"/>
    </row>
    <row r="895" spans="1:14" ht="14.25" customHeight="1" x14ac:dyDescent="0.2">
      <c r="A895" s="62" t="s">
        <v>4908</v>
      </c>
      <c r="B895" s="2" t="s">
        <v>4903</v>
      </c>
      <c r="C895" s="2" t="s">
        <v>196</v>
      </c>
      <c r="D895" s="2" t="s">
        <v>54</v>
      </c>
      <c r="E895" s="2"/>
      <c r="F895" s="2" t="s">
        <v>54</v>
      </c>
      <c r="G895" s="2"/>
      <c r="H895" s="2" t="s">
        <v>54</v>
      </c>
      <c r="I895" s="2" t="s">
        <v>54</v>
      </c>
      <c r="J895" s="2"/>
      <c r="K895" s="2"/>
      <c r="L895" s="2"/>
      <c r="M895" s="2"/>
      <c r="N895" s="2"/>
    </row>
    <row r="896" spans="1:14" ht="14.25" customHeight="1" x14ac:dyDescent="0.2">
      <c r="A896" s="62" t="s">
        <v>4915</v>
      </c>
      <c r="B896" s="2" t="s">
        <v>4909</v>
      </c>
      <c r="C896" s="2" t="s">
        <v>1091</v>
      </c>
      <c r="D896" s="2" t="s">
        <v>5163</v>
      </c>
      <c r="E896" s="2"/>
      <c r="F896" s="2" t="s">
        <v>5164</v>
      </c>
      <c r="G896" s="2"/>
      <c r="H896" s="2" t="s">
        <v>5165</v>
      </c>
      <c r="I896" s="2" t="s">
        <v>5166</v>
      </c>
      <c r="J896" s="2"/>
      <c r="K896" s="2"/>
      <c r="L896" s="2"/>
      <c r="M896" s="2"/>
      <c r="N896" s="2"/>
    </row>
    <row r="897" spans="1:17" ht="14.25" customHeight="1" x14ac:dyDescent="0.2">
      <c r="A897" s="62" t="s">
        <v>4920</v>
      </c>
      <c r="B897" s="2" t="s">
        <v>4916</v>
      </c>
      <c r="C897" s="2" t="s">
        <v>5708</v>
      </c>
      <c r="D897" s="2" t="s">
        <v>1755</v>
      </c>
      <c r="E897" s="2"/>
      <c r="F897" s="2" t="s">
        <v>1756</v>
      </c>
      <c r="G897" s="2"/>
      <c r="H897" s="2" t="s">
        <v>1757</v>
      </c>
      <c r="I897" s="2" t="s">
        <v>1758</v>
      </c>
      <c r="J897" s="2"/>
      <c r="K897" s="2"/>
      <c r="L897" s="2"/>
      <c r="M897" s="2"/>
      <c r="N897" s="2"/>
    </row>
    <row r="898" spans="1:17" ht="14.25" customHeight="1" x14ac:dyDescent="0.2">
      <c r="A898" s="62" t="s">
        <v>4921</v>
      </c>
      <c r="B898" s="2" t="s">
        <v>54</v>
      </c>
      <c r="C898" s="2"/>
      <c r="D898" s="2" t="s">
        <v>2145</v>
      </c>
      <c r="E898" s="2"/>
      <c r="F898" s="2" t="s">
        <v>1122</v>
      </c>
      <c r="G898" s="2"/>
      <c r="H898" s="2" t="s">
        <v>2146</v>
      </c>
      <c r="I898" s="2" t="s">
        <v>2147</v>
      </c>
      <c r="J898" s="2"/>
      <c r="K898" s="2"/>
      <c r="L898" s="2"/>
      <c r="M898" s="2"/>
      <c r="N898" s="2"/>
    </row>
    <row r="899" spans="1:17" ht="14.25" customHeight="1" x14ac:dyDescent="0.2">
      <c r="A899" s="62" t="s">
        <v>4925</v>
      </c>
      <c r="B899" s="2" t="s">
        <v>4922</v>
      </c>
      <c r="C899" s="2">
        <v>7</v>
      </c>
      <c r="D899" s="2" t="s">
        <v>54</v>
      </c>
      <c r="E899" s="2"/>
      <c r="F899" s="2" t="s">
        <v>54</v>
      </c>
      <c r="G899" s="2"/>
      <c r="H899" s="2" t="s">
        <v>54</v>
      </c>
      <c r="I899" s="2" t="s">
        <v>54</v>
      </c>
      <c r="J899" s="2"/>
      <c r="K899" s="2"/>
      <c r="L899" s="2"/>
      <c r="M899" s="2"/>
      <c r="N899" s="2"/>
    </row>
    <row r="900" spans="1:17" ht="14.25" customHeight="1" x14ac:dyDescent="0.2">
      <c r="A900" s="62" t="s">
        <v>4935</v>
      </c>
      <c r="B900" s="2" t="s">
        <v>4926</v>
      </c>
      <c r="C900" s="2" t="s">
        <v>504</v>
      </c>
      <c r="D900" s="2" t="s">
        <v>981</v>
      </c>
      <c r="E900" s="2"/>
      <c r="F900" s="2" t="s">
        <v>982</v>
      </c>
      <c r="G900" s="2"/>
      <c r="H900" s="2" t="s">
        <v>984</v>
      </c>
      <c r="I900" s="2" t="s">
        <v>985</v>
      </c>
      <c r="J900" s="2"/>
      <c r="K900" s="2"/>
      <c r="L900" s="2"/>
      <c r="M900" s="2"/>
      <c r="N900" s="2"/>
    </row>
    <row r="901" spans="1:17" ht="14.25" customHeight="1" x14ac:dyDescent="0.2">
      <c r="A901" s="62" t="s">
        <v>4941</v>
      </c>
      <c r="B901" s="2" t="s">
        <v>4936</v>
      </c>
      <c r="C901" s="2" t="s">
        <v>550</v>
      </c>
      <c r="D901" s="2" t="s">
        <v>3467</v>
      </c>
      <c r="E901" s="2"/>
      <c r="F901" s="2" t="s">
        <v>3469</v>
      </c>
      <c r="G901" s="2"/>
      <c r="H901" s="2" t="s">
        <v>3470</v>
      </c>
      <c r="I901" s="2" t="s">
        <v>3471</v>
      </c>
      <c r="J901" s="2"/>
      <c r="K901" s="2"/>
      <c r="L901" s="2"/>
      <c r="M901" s="2"/>
      <c r="N901" s="2"/>
    </row>
    <row r="902" spans="1:17" ht="14.25" customHeight="1" x14ac:dyDescent="0.2">
      <c r="A902" s="62" t="s">
        <v>4946</v>
      </c>
      <c r="B902" s="2" t="s">
        <v>5582</v>
      </c>
      <c r="C902" s="2">
        <v>10</v>
      </c>
      <c r="D902" s="2" t="s">
        <v>2613</v>
      </c>
      <c r="E902" s="2"/>
      <c r="F902" s="2" t="s">
        <v>2614</v>
      </c>
      <c r="G902" s="2"/>
      <c r="H902" s="2" t="s">
        <v>2615</v>
      </c>
      <c r="I902" s="2" t="s">
        <v>54</v>
      </c>
      <c r="J902" s="2"/>
      <c r="K902" s="2"/>
      <c r="L902" s="2"/>
      <c r="M902" s="2"/>
      <c r="N902" s="2"/>
      <c r="Q902" s="18" t="s">
        <v>2616</v>
      </c>
    </row>
    <row r="903" spans="1:17" ht="14.25" customHeight="1" x14ac:dyDescent="0.2">
      <c r="A903" s="62" t="s">
        <v>4951</v>
      </c>
      <c r="B903" s="2" t="s">
        <v>4947</v>
      </c>
      <c r="C903" s="2">
        <v>1</v>
      </c>
      <c r="D903" s="2" t="s">
        <v>5345</v>
      </c>
      <c r="E903" s="2"/>
      <c r="F903" s="2" t="s">
        <v>5346</v>
      </c>
      <c r="G903" s="2"/>
      <c r="H903" s="2" t="s">
        <v>5347</v>
      </c>
      <c r="I903" s="2" t="s">
        <v>3900</v>
      </c>
      <c r="J903" s="2"/>
      <c r="K903" s="2"/>
      <c r="L903" s="2"/>
      <c r="M903" s="2"/>
      <c r="N903" s="2"/>
    </row>
    <row r="904" spans="1:17" ht="14.25" customHeight="1" x14ac:dyDescent="0.2">
      <c r="A904" s="62" t="s">
        <v>4956</v>
      </c>
      <c r="B904" s="2" t="s">
        <v>4952</v>
      </c>
      <c r="C904" s="2" t="s">
        <v>1689</v>
      </c>
      <c r="D904" s="2" t="s">
        <v>5292</v>
      </c>
      <c r="E904" s="2"/>
      <c r="F904" s="2" t="s">
        <v>5293</v>
      </c>
      <c r="G904" s="2"/>
      <c r="H904" s="2" t="s">
        <v>5294</v>
      </c>
      <c r="I904" s="2" t="s">
        <v>5295</v>
      </c>
      <c r="J904" s="2"/>
      <c r="K904" s="2"/>
      <c r="L904" s="2"/>
      <c r="M904" s="2"/>
      <c r="N904" s="2"/>
    </row>
    <row r="905" spans="1:17" ht="14.25" customHeight="1" x14ac:dyDescent="0.2">
      <c r="A905" s="62" t="s">
        <v>4962</v>
      </c>
      <c r="B905" s="2" t="s">
        <v>4957</v>
      </c>
      <c r="C905" s="2" t="s">
        <v>4958</v>
      </c>
      <c r="D905" s="2" t="s">
        <v>242</v>
      </c>
      <c r="E905" s="2"/>
      <c r="F905" s="2" t="s">
        <v>123</v>
      </c>
      <c r="G905" s="2"/>
      <c r="H905" s="2" t="s">
        <v>2071</v>
      </c>
      <c r="I905" s="2" t="s">
        <v>2073</v>
      </c>
      <c r="J905" s="2"/>
      <c r="K905" s="2"/>
      <c r="L905" s="2"/>
      <c r="M905" s="2"/>
      <c r="N905" s="2"/>
    </row>
    <row r="906" spans="1:17" ht="14.25" customHeight="1" x14ac:dyDescent="0.2">
      <c r="A906" s="62" t="s">
        <v>4969</v>
      </c>
      <c r="B906" s="2" t="s">
        <v>4963</v>
      </c>
      <c r="C906" s="2" t="s">
        <v>1808</v>
      </c>
      <c r="D906" s="2" t="s">
        <v>3005</v>
      </c>
      <c r="E906" s="2"/>
      <c r="F906" s="2" t="s">
        <v>3007</v>
      </c>
      <c r="G906" s="2"/>
      <c r="H906" s="2" t="s">
        <v>3008</v>
      </c>
      <c r="I906" s="2" t="s">
        <v>3009</v>
      </c>
      <c r="J906" s="2"/>
      <c r="K906" s="2"/>
      <c r="L906" s="2"/>
      <c r="M906" s="2"/>
      <c r="N906" s="2"/>
    </row>
    <row r="907" spans="1:17" ht="14.25" customHeight="1" x14ac:dyDescent="0.2">
      <c r="A907" s="62" t="s">
        <v>4976</v>
      </c>
      <c r="B907" s="2" t="s">
        <v>4970</v>
      </c>
      <c r="C907" s="2" t="s">
        <v>159</v>
      </c>
      <c r="D907" s="2" t="s">
        <v>54</v>
      </c>
      <c r="E907" s="2"/>
      <c r="F907" s="2" t="s">
        <v>54</v>
      </c>
      <c r="G907" s="2"/>
      <c r="H907" s="2" t="s">
        <v>54</v>
      </c>
      <c r="I907" s="2" t="s">
        <v>54</v>
      </c>
      <c r="J907" s="2"/>
      <c r="K907" s="2"/>
      <c r="L907" s="2"/>
      <c r="M907" s="2"/>
      <c r="N907" s="2"/>
    </row>
    <row r="908" spans="1:17" ht="14.25" customHeight="1" x14ac:dyDescent="0.2">
      <c r="A908" s="62" t="s">
        <v>4982</v>
      </c>
      <c r="B908" s="2" t="s">
        <v>4977</v>
      </c>
      <c r="C908" s="2" t="s">
        <v>74</v>
      </c>
      <c r="D908" s="2" t="s">
        <v>5334</v>
      </c>
      <c r="E908" s="2"/>
      <c r="F908" s="2" t="s">
        <v>3758</v>
      </c>
      <c r="G908" s="2"/>
      <c r="H908" s="2" t="s">
        <v>5335</v>
      </c>
      <c r="I908" s="2" t="s">
        <v>5336</v>
      </c>
      <c r="J908" s="2"/>
      <c r="K908" s="2"/>
      <c r="L908" s="2"/>
      <c r="M908" s="2"/>
      <c r="N908" s="2"/>
    </row>
    <row r="909" spans="1:17" ht="14.25" customHeight="1" x14ac:dyDescent="0.2">
      <c r="A909" s="62" t="s">
        <v>4988</v>
      </c>
      <c r="B909" s="2" t="s">
        <v>5657</v>
      </c>
      <c r="C909" s="2">
        <v>10</v>
      </c>
      <c r="D909" s="2" t="s">
        <v>922</v>
      </c>
      <c r="E909" s="2"/>
      <c r="F909" s="2" t="s">
        <v>923</v>
      </c>
      <c r="G909" s="2"/>
      <c r="H909" s="2" t="s">
        <v>924</v>
      </c>
      <c r="I909" s="2" t="s">
        <v>925</v>
      </c>
      <c r="J909" s="2"/>
      <c r="K909" s="2"/>
      <c r="L909" s="2"/>
      <c r="M909" s="2"/>
      <c r="N909" s="2"/>
    </row>
    <row r="910" spans="1:17" ht="14.25" customHeight="1" x14ac:dyDescent="0.2">
      <c r="A910" s="62" t="s">
        <v>4995</v>
      </c>
      <c r="B910" s="2" t="s">
        <v>4989</v>
      </c>
      <c r="C910" s="2">
        <v>7</v>
      </c>
      <c r="D910" s="2" t="s">
        <v>203</v>
      </c>
      <c r="E910" s="2"/>
      <c r="F910" s="2" t="s">
        <v>205</v>
      </c>
      <c r="G910" s="2"/>
      <c r="H910" s="2" t="s">
        <v>206</v>
      </c>
      <c r="I910" s="2" t="s">
        <v>207</v>
      </c>
      <c r="J910" s="2"/>
      <c r="K910" s="2"/>
      <c r="L910" s="2"/>
      <c r="M910" s="2"/>
      <c r="N910" s="2"/>
    </row>
    <row r="911" spans="1:17" ht="14.25" customHeight="1" x14ac:dyDescent="0.2">
      <c r="A911" s="62" t="s">
        <v>5000</v>
      </c>
      <c r="B911" s="2" t="s">
        <v>54</v>
      </c>
      <c r="C911" s="2"/>
      <c r="D911" s="2" t="s">
        <v>4734</v>
      </c>
      <c r="E911" s="2"/>
      <c r="F911" s="2" t="s">
        <v>4736</v>
      </c>
      <c r="G911" s="2"/>
      <c r="H911" s="2" t="s">
        <v>4737</v>
      </c>
      <c r="I911" s="2" t="s">
        <v>4738</v>
      </c>
      <c r="J911" s="2"/>
      <c r="K911" s="2"/>
      <c r="L911" s="2"/>
      <c r="M911" s="2"/>
      <c r="N911" s="2"/>
    </row>
    <row r="912" spans="1:17" ht="14.25" customHeight="1" x14ac:dyDescent="0.2">
      <c r="A912" s="62" t="s">
        <v>5006</v>
      </c>
      <c r="B912" s="2" t="s">
        <v>5001</v>
      </c>
      <c r="C912" s="2" t="s">
        <v>159</v>
      </c>
      <c r="D912" s="2" t="s">
        <v>1111</v>
      </c>
      <c r="E912" s="2"/>
      <c r="F912" s="2" t="s">
        <v>54</v>
      </c>
      <c r="G912" s="2"/>
      <c r="H912" s="2" t="s">
        <v>1112</v>
      </c>
      <c r="I912" s="2" t="s">
        <v>1113</v>
      </c>
      <c r="J912" s="2"/>
      <c r="K912" s="2"/>
      <c r="L912" s="2"/>
      <c r="M912" s="2"/>
      <c r="N912" s="2"/>
    </row>
    <row r="913" spans="1:14" ht="14.25" customHeight="1" x14ac:dyDescent="0.2">
      <c r="A913" s="62" t="s">
        <v>5014</v>
      </c>
      <c r="B913" s="2" t="s">
        <v>5007</v>
      </c>
      <c r="C913" s="2" t="s">
        <v>5723</v>
      </c>
      <c r="D913" s="2" t="s">
        <v>701</v>
      </c>
      <c r="E913" s="2"/>
      <c r="F913" s="2" t="s">
        <v>703</v>
      </c>
      <c r="G913" s="2"/>
      <c r="H913" s="2" t="s">
        <v>705</v>
      </c>
      <c r="I913" s="2" t="s">
        <v>706</v>
      </c>
      <c r="J913" s="2"/>
      <c r="K913" s="2"/>
      <c r="L913" s="2"/>
      <c r="M913" s="2"/>
      <c r="N913" s="2"/>
    </row>
    <row r="914" spans="1:14" ht="14.25" customHeight="1" x14ac:dyDescent="0.2">
      <c r="A914" s="62" t="s">
        <v>5019</v>
      </c>
      <c r="B914" s="2" t="s">
        <v>5015</v>
      </c>
      <c r="C914" s="2" t="s">
        <v>173</v>
      </c>
      <c r="D914" s="2" t="s">
        <v>905</v>
      </c>
      <c r="E914" s="2"/>
      <c r="F914" s="2" t="s">
        <v>907</v>
      </c>
      <c r="G914" s="2"/>
      <c r="H914" s="2" t="s">
        <v>909</v>
      </c>
      <c r="I914" s="2" t="s">
        <v>910</v>
      </c>
      <c r="J914" s="2"/>
      <c r="K914" s="2"/>
      <c r="L914" s="2"/>
      <c r="M914" s="2"/>
      <c r="N914" s="2"/>
    </row>
    <row r="915" spans="1:14" ht="14.25" customHeight="1" x14ac:dyDescent="0.2">
      <c r="A915" s="62" t="s">
        <v>5020</v>
      </c>
      <c r="B915" s="2"/>
      <c r="C915" s="2"/>
      <c r="D915" s="2" t="s">
        <v>67</v>
      </c>
      <c r="E915" s="2"/>
      <c r="F915" s="2" t="s">
        <v>54</v>
      </c>
      <c r="G915" s="2"/>
      <c r="H915" s="2" t="s">
        <v>69</v>
      </c>
      <c r="I915" s="2" t="s">
        <v>71</v>
      </c>
      <c r="J915" s="2"/>
      <c r="K915" s="2"/>
      <c r="L915" s="2"/>
      <c r="M915" s="2"/>
      <c r="N915" s="2"/>
    </row>
    <row r="916" spans="1:14" ht="14.25" customHeight="1" x14ac:dyDescent="0.2">
      <c r="A916" s="62" t="s">
        <v>5026</v>
      </c>
      <c r="B916" s="2" t="s">
        <v>5021</v>
      </c>
      <c r="C916" s="2">
        <v>10</v>
      </c>
      <c r="D916" s="2" t="s">
        <v>1914</v>
      </c>
      <c r="E916" s="2"/>
      <c r="F916" s="2" t="s">
        <v>1915</v>
      </c>
      <c r="G916" s="2"/>
      <c r="H916" s="2" t="s">
        <v>1916</v>
      </c>
      <c r="I916" s="2" t="s">
        <v>1917</v>
      </c>
      <c r="J916" s="2"/>
      <c r="K916" s="2"/>
      <c r="L916" s="2"/>
      <c r="M916" s="2"/>
      <c r="N916" s="2"/>
    </row>
    <row r="917" spans="1:14" ht="14.25" customHeight="1" x14ac:dyDescent="0.2">
      <c r="A917" s="62" t="s">
        <v>5032</v>
      </c>
      <c r="B917" s="2" t="s">
        <v>5027</v>
      </c>
      <c r="C917" s="2">
        <v>2</v>
      </c>
      <c r="D917" s="2" t="s">
        <v>54</v>
      </c>
      <c r="E917" s="2"/>
      <c r="F917" s="2" t="s">
        <v>2952</v>
      </c>
      <c r="G917" s="2"/>
      <c r="H917" s="2" t="s">
        <v>2953</v>
      </c>
      <c r="I917" s="2" t="s">
        <v>2954</v>
      </c>
      <c r="J917" s="2"/>
      <c r="K917" s="2"/>
      <c r="L917" s="2"/>
      <c r="M917" s="2"/>
      <c r="N917" s="2"/>
    </row>
    <row r="918" spans="1:14" ht="14.25" customHeight="1" x14ac:dyDescent="0.2">
      <c r="A918" s="62" t="s">
        <v>5037</v>
      </c>
      <c r="B918" s="2" t="s">
        <v>54</v>
      </c>
      <c r="C918" s="2"/>
      <c r="D918" s="2" t="s">
        <v>3361</v>
      </c>
      <c r="E918" s="2"/>
      <c r="F918" s="2" t="s">
        <v>3362</v>
      </c>
      <c r="G918" s="2"/>
      <c r="H918" s="2" t="s">
        <v>3363</v>
      </c>
      <c r="I918" s="2" t="s">
        <v>3364</v>
      </c>
      <c r="J918" s="2"/>
      <c r="K918" s="2"/>
      <c r="L918" s="2"/>
      <c r="M918" s="2"/>
      <c r="N918" s="2"/>
    </row>
    <row r="919" spans="1:14" ht="14.25" customHeight="1" x14ac:dyDescent="0.2">
      <c r="A919" s="62" t="s">
        <v>5043</v>
      </c>
      <c r="B919" s="2" t="s">
        <v>5038</v>
      </c>
      <c r="C919" s="2" t="s">
        <v>509</v>
      </c>
      <c r="D919" s="2" t="s">
        <v>4042</v>
      </c>
      <c r="E919" s="2"/>
      <c r="F919" s="2" t="s">
        <v>4043</v>
      </c>
      <c r="G919" s="2"/>
      <c r="H919" s="2" t="s">
        <v>4044</v>
      </c>
      <c r="I919" s="2" t="s">
        <v>4045</v>
      </c>
      <c r="J919" s="2"/>
      <c r="K919" s="2"/>
      <c r="L919" s="2"/>
      <c r="M919" s="2"/>
      <c r="N919" s="2"/>
    </row>
    <row r="920" spans="1:14" ht="14.25" customHeight="1" x14ac:dyDescent="0.2">
      <c r="A920" s="62" t="s">
        <v>5048</v>
      </c>
      <c r="B920" s="2" t="s">
        <v>5044</v>
      </c>
      <c r="C920" s="2">
        <v>-999</v>
      </c>
      <c r="D920" s="2" t="s">
        <v>54</v>
      </c>
      <c r="E920" s="2"/>
      <c r="F920" s="2" t="s">
        <v>54</v>
      </c>
      <c r="G920" s="2"/>
      <c r="H920" s="2" t="s">
        <v>54</v>
      </c>
      <c r="I920" s="2" t="s">
        <v>54</v>
      </c>
      <c r="J920" s="2"/>
      <c r="K920" s="2"/>
      <c r="L920" s="2"/>
      <c r="M920" s="2"/>
      <c r="N920" s="2"/>
    </row>
    <row r="921" spans="1:14" ht="14.25" customHeight="1" x14ac:dyDescent="0.2">
      <c r="A921" s="62" t="s">
        <v>5053</v>
      </c>
      <c r="B921" s="2" t="s">
        <v>5049</v>
      </c>
      <c r="C921" s="2">
        <v>7</v>
      </c>
      <c r="D921" s="2" t="s">
        <v>2202</v>
      </c>
      <c r="E921" s="2"/>
      <c r="F921" s="2" t="s">
        <v>54</v>
      </c>
      <c r="G921" s="2"/>
      <c r="H921" s="2" t="s">
        <v>54</v>
      </c>
      <c r="I921" s="2" t="s">
        <v>54</v>
      </c>
      <c r="J921" s="2"/>
      <c r="K921" s="2"/>
      <c r="L921" s="2"/>
      <c r="M921" s="2"/>
      <c r="N921" s="2"/>
    </row>
    <row r="922" spans="1:14" ht="14.25" customHeight="1" x14ac:dyDescent="0.2">
      <c r="A922" s="62" t="s">
        <v>5054</v>
      </c>
      <c r="B922" s="2"/>
      <c r="C922" s="2"/>
      <c r="D922" s="2"/>
      <c r="E922" s="2"/>
      <c r="F922" s="2"/>
      <c r="G922" s="2"/>
      <c r="H922" s="2"/>
      <c r="I922" s="2"/>
      <c r="J922" s="2"/>
      <c r="K922" s="2"/>
      <c r="L922" s="2"/>
      <c r="M922" s="2"/>
      <c r="N922" s="2"/>
    </row>
    <row r="923" spans="1:14" ht="14.25" customHeight="1" x14ac:dyDescent="0.2">
      <c r="A923" s="62" t="s">
        <v>5063</v>
      </c>
      <c r="B923" s="2" t="s">
        <v>5055</v>
      </c>
      <c r="C923" s="2" t="s">
        <v>5724</v>
      </c>
      <c r="D923" s="2" t="s">
        <v>3282</v>
      </c>
      <c r="E923" s="2"/>
      <c r="F923" s="2" t="s">
        <v>3283</v>
      </c>
      <c r="G923" s="2"/>
      <c r="H923" s="2" t="s">
        <v>3285</v>
      </c>
      <c r="I923" s="2" t="s">
        <v>3286</v>
      </c>
      <c r="J923" s="2"/>
      <c r="K923" s="2"/>
      <c r="L923" s="2"/>
      <c r="M923" s="2"/>
      <c r="N923" s="2"/>
    </row>
    <row r="924" spans="1:14" ht="14.25" customHeight="1" x14ac:dyDescent="0.2">
      <c r="A924" s="62" t="s">
        <v>5066</v>
      </c>
      <c r="B924" s="2" t="s">
        <v>5064</v>
      </c>
      <c r="C924" s="2">
        <v>2</v>
      </c>
      <c r="D924" s="2" t="s">
        <v>1402</v>
      </c>
      <c r="E924" s="2"/>
      <c r="F924" s="2" t="s">
        <v>1404</v>
      </c>
      <c r="G924" s="2"/>
      <c r="H924" s="2" t="s">
        <v>1405</v>
      </c>
      <c r="I924" s="2" t="s">
        <v>1407</v>
      </c>
      <c r="J924" s="2"/>
      <c r="K924" s="2"/>
      <c r="L924" s="2"/>
      <c r="M924" s="2"/>
      <c r="N924" s="2"/>
    </row>
    <row r="925" spans="1:14" ht="14.25" customHeight="1" x14ac:dyDescent="0.2">
      <c r="A925" s="62" t="s">
        <v>5070</v>
      </c>
      <c r="B925" s="2" t="s">
        <v>54</v>
      </c>
      <c r="C925" s="2"/>
      <c r="D925" s="2" t="s">
        <v>54</v>
      </c>
      <c r="E925" s="2"/>
      <c r="F925" s="2" t="s">
        <v>54</v>
      </c>
      <c r="G925" s="2"/>
      <c r="H925" s="2" t="s">
        <v>54</v>
      </c>
      <c r="I925" s="2" t="s">
        <v>54</v>
      </c>
      <c r="J925" s="2"/>
      <c r="K925" s="2"/>
      <c r="L925" s="2"/>
      <c r="M925" s="2"/>
      <c r="N925" s="2"/>
    </row>
    <row r="926" spans="1:14" ht="14.25" customHeight="1" x14ac:dyDescent="0.2">
      <c r="A926" s="62" t="s">
        <v>5077</v>
      </c>
      <c r="B926" s="2" t="s">
        <v>5071</v>
      </c>
      <c r="C926" s="2">
        <v>10</v>
      </c>
      <c r="D926" s="2" t="s">
        <v>2689</v>
      </c>
      <c r="E926" s="2"/>
      <c r="F926" s="2" t="s">
        <v>2690</v>
      </c>
      <c r="G926" s="2"/>
      <c r="H926" s="2" t="s">
        <v>2691</v>
      </c>
      <c r="I926" s="2" t="s">
        <v>2692</v>
      </c>
      <c r="J926" s="2"/>
      <c r="K926" s="2"/>
      <c r="L926" s="2"/>
      <c r="M926" s="2"/>
      <c r="N926" s="2"/>
    </row>
    <row r="927" spans="1:14" ht="14.25" customHeight="1" x14ac:dyDescent="0.2">
      <c r="A927" s="62" t="s">
        <v>5082</v>
      </c>
      <c r="B927" s="2" t="s">
        <v>5078</v>
      </c>
      <c r="C927" s="2">
        <v>13</v>
      </c>
      <c r="D927" s="2" t="s">
        <v>3012</v>
      </c>
      <c r="E927" s="2"/>
      <c r="F927" s="2" t="s">
        <v>3013</v>
      </c>
      <c r="G927" s="2"/>
      <c r="H927" s="2" t="s">
        <v>3014</v>
      </c>
      <c r="I927" s="2" t="s">
        <v>3016</v>
      </c>
      <c r="J927" s="2"/>
      <c r="K927" s="2"/>
      <c r="L927" s="2"/>
      <c r="M927" s="2"/>
      <c r="N927" s="2"/>
    </row>
    <row r="928" spans="1:14" ht="14.25" customHeight="1" x14ac:dyDescent="0.2">
      <c r="A928" s="62"/>
      <c r="B928" s="2"/>
      <c r="C928" s="2"/>
      <c r="D928" s="2"/>
      <c r="E928" s="2"/>
      <c r="F928" s="2"/>
      <c r="G928" s="2"/>
      <c r="H928" s="2"/>
      <c r="I928" s="2"/>
      <c r="J928" s="2"/>
      <c r="K928" s="2"/>
      <c r="L928" s="2"/>
      <c r="M928" s="2"/>
      <c r="N928" s="2"/>
    </row>
    <row r="929" spans="1:14" ht="14.25" customHeight="1" x14ac:dyDescent="0.2">
      <c r="A929" s="62"/>
      <c r="B929" s="2"/>
      <c r="C929" s="2"/>
      <c r="D929" s="2"/>
      <c r="E929" s="2"/>
      <c r="F929" s="2"/>
      <c r="G929" s="2"/>
      <c r="H929" s="2"/>
      <c r="I929" s="2"/>
      <c r="J929" s="2"/>
      <c r="K929" s="2"/>
      <c r="L929" s="2"/>
      <c r="M929" s="2"/>
      <c r="N929" s="2"/>
    </row>
    <row r="930" spans="1:14" ht="14.25" customHeight="1" x14ac:dyDescent="0.2">
      <c r="A930" s="62"/>
      <c r="B930" s="2"/>
      <c r="C930" s="2"/>
      <c r="D930" s="2"/>
      <c r="E930" s="2"/>
      <c r="F930" s="2"/>
      <c r="G930" s="2"/>
      <c r="H930" s="2"/>
      <c r="I930" s="2"/>
      <c r="J930" s="2"/>
      <c r="K930" s="2"/>
      <c r="L930" s="2"/>
      <c r="M930" s="2"/>
      <c r="N930" s="2"/>
    </row>
    <row r="931" spans="1:14" ht="14.25" customHeight="1" x14ac:dyDescent="0.2">
      <c r="A931" s="62"/>
      <c r="B931" s="2"/>
      <c r="C931" s="2"/>
      <c r="D931" s="2"/>
      <c r="E931" s="2"/>
      <c r="F931" s="2"/>
      <c r="G931" s="2"/>
      <c r="H931" s="2"/>
      <c r="I931" s="2"/>
      <c r="J931" s="2"/>
      <c r="K931" s="2"/>
      <c r="L931" s="2"/>
      <c r="M931" s="2"/>
      <c r="N931" s="2"/>
    </row>
    <row r="932" spans="1:14" ht="14.25" customHeight="1" x14ac:dyDescent="0.2">
      <c r="A932" s="62"/>
      <c r="B932" s="2"/>
      <c r="C932" s="2"/>
      <c r="D932" s="2"/>
      <c r="E932" s="2"/>
      <c r="F932" s="2"/>
      <c r="G932" s="2"/>
      <c r="H932" s="2"/>
      <c r="I932" s="2"/>
      <c r="J932" s="2"/>
      <c r="K932" s="2"/>
      <c r="L932" s="2"/>
      <c r="M932" s="2"/>
      <c r="N932" s="2"/>
    </row>
    <row r="933" spans="1:14" ht="14.25" customHeight="1" x14ac:dyDescent="0.2">
      <c r="A933" s="62"/>
      <c r="B933" s="2"/>
      <c r="C933" s="2"/>
      <c r="D933" s="2"/>
      <c r="E933" s="2"/>
      <c r="F933" s="2"/>
      <c r="G933" s="2"/>
      <c r="H933" s="2"/>
      <c r="I933" s="2"/>
      <c r="J933" s="2"/>
      <c r="K933" s="2"/>
      <c r="L933" s="2"/>
      <c r="M933" s="2"/>
      <c r="N933" s="2"/>
    </row>
    <row r="934" spans="1:14" ht="14.25" customHeight="1" x14ac:dyDescent="0.2">
      <c r="A934" s="62"/>
      <c r="B934" s="2"/>
      <c r="C934" s="2"/>
      <c r="D934" s="2"/>
      <c r="E934" s="2"/>
      <c r="F934" s="2"/>
      <c r="G934" s="2"/>
      <c r="H934" s="2"/>
      <c r="I934" s="2"/>
      <c r="J934" s="2"/>
      <c r="K934" s="2"/>
      <c r="L934" s="2"/>
      <c r="M934" s="2"/>
      <c r="N934" s="2"/>
    </row>
    <row r="935" spans="1:14" ht="14.25" customHeight="1" x14ac:dyDescent="0.2">
      <c r="A935" s="62"/>
      <c r="B935" s="2"/>
      <c r="C935" s="2"/>
      <c r="D935" s="2"/>
      <c r="E935" s="2"/>
      <c r="F935" s="2"/>
      <c r="G935" s="2"/>
      <c r="H935" s="2"/>
      <c r="I935" s="2"/>
      <c r="J935" s="2"/>
      <c r="K935" s="2"/>
      <c r="L935" s="2"/>
      <c r="M935" s="2"/>
      <c r="N935" s="2"/>
    </row>
    <row r="936" spans="1:14" ht="14.25" customHeight="1" x14ac:dyDescent="0.2">
      <c r="A936" s="62"/>
      <c r="B936" s="2"/>
      <c r="C936" s="2"/>
      <c r="D936" s="2"/>
      <c r="E936" s="2"/>
      <c r="F936" s="2"/>
      <c r="G936" s="2"/>
      <c r="H936" s="2"/>
      <c r="I936" s="2"/>
      <c r="J936" s="2"/>
      <c r="K936" s="2"/>
      <c r="L936" s="2"/>
      <c r="M936" s="2"/>
      <c r="N936" s="2"/>
    </row>
    <row r="937" spans="1:14" ht="14.25" customHeight="1" x14ac:dyDescent="0.2">
      <c r="A937" s="62"/>
      <c r="B937" s="2"/>
      <c r="C937" s="2"/>
      <c r="D937" s="2"/>
      <c r="E937" s="2"/>
      <c r="F937" s="2"/>
      <c r="G937" s="2"/>
      <c r="H937" s="2"/>
      <c r="I937" s="2"/>
      <c r="J937" s="2"/>
      <c r="K937" s="2"/>
      <c r="L937" s="2"/>
      <c r="M937" s="2"/>
      <c r="N937" s="2"/>
    </row>
    <row r="938" spans="1:14" ht="14.25" customHeight="1" x14ac:dyDescent="0.2">
      <c r="A938" s="62"/>
      <c r="B938" s="2"/>
      <c r="C938" s="2"/>
      <c r="D938" s="2"/>
      <c r="E938" s="2"/>
      <c r="F938" s="2"/>
      <c r="G938" s="2"/>
      <c r="H938" s="2"/>
      <c r="I938" s="2"/>
      <c r="J938" s="2"/>
      <c r="K938" s="2"/>
      <c r="L938" s="2"/>
      <c r="M938" s="2"/>
      <c r="N938" s="2"/>
    </row>
    <row r="939" spans="1:14" ht="14.25" customHeight="1" x14ac:dyDescent="0.2">
      <c r="A939" s="62"/>
      <c r="B939" s="2"/>
      <c r="C939" s="2"/>
      <c r="D939" s="2"/>
      <c r="E939" s="2"/>
      <c r="F939" s="2"/>
      <c r="G939" s="2"/>
      <c r="H939" s="2"/>
      <c r="I939" s="2"/>
      <c r="J939" s="2"/>
      <c r="K939" s="2"/>
      <c r="L939" s="2"/>
      <c r="M939" s="2"/>
      <c r="N939" s="2"/>
    </row>
    <row r="940" spans="1:14" ht="14.25" customHeight="1" x14ac:dyDescent="0.2">
      <c r="A940" s="62"/>
      <c r="B940" s="2"/>
      <c r="C940" s="2"/>
      <c r="D940" s="2"/>
      <c r="E940" s="2"/>
      <c r="F940" s="2"/>
      <c r="G940" s="2"/>
      <c r="H940" s="2"/>
      <c r="I940" s="2"/>
      <c r="J940" s="2"/>
      <c r="K940" s="2"/>
      <c r="L940" s="2"/>
      <c r="M940" s="2"/>
      <c r="N940" s="2"/>
    </row>
    <row r="941" spans="1:14" ht="14.25" customHeight="1" x14ac:dyDescent="0.2">
      <c r="A941" s="62"/>
      <c r="B941" s="2"/>
      <c r="C941" s="2"/>
      <c r="D941" s="2"/>
      <c r="E941" s="2"/>
      <c r="F941" s="2"/>
      <c r="G941" s="2"/>
      <c r="H941" s="2"/>
      <c r="I941" s="2"/>
      <c r="J941" s="2"/>
      <c r="K941" s="2"/>
      <c r="L941" s="2"/>
      <c r="M941" s="2"/>
      <c r="N941" s="2"/>
    </row>
    <row r="942" spans="1:14" ht="14.25" customHeight="1" x14ac:dyDescent="0.2">
      <c r="A942" s="62"/>
      <c r="B942" s="2"/>
      <c r="C942" s="2"/>
      <c r="D942" s="2"/>
      <c r="E942" s="2"/>
      <c r="F942" s="2"/>
      <c r="G942" s="2"/>
      <c r="H942" s="2"/>
      <c r="I942" s="2"/>
      <c r="J942" s="2"/>
      <c r="K942" s="2"/>
      <c r="L942" s="2"/>
      <c r="M942" s="2"/>
      <c r="N942" s="2"/>
    </row>
    <row r="943" spans="1:14" ht="14.25" customHeight="1" x14ac:dyDescent="0.2">
      <c r="A943" s="62"/>
      <c r="B943" s="2"/>
      <c r="C943" s="2"/>
      <c r="D943" s="2"/>
      <c r="E943" s="2"/>
      <c r="F943" s="2"/>
      <c r="G943" s="2"/>
      <c r="H943" s="2"/>
      <c r="I943" s="2"/>
      <c r="J943" s="2"/>
      <c r="K943" s="2"/>
      <c r="L943" s="2"/>
      <c r="M943" s="2"/>
      <c r="N943" s="2"/>
    </row>
    <row r="944" spans="1:14" ht="14.25" customHeight="1" x14ac:dyDescent="0.2">
      <c r="A944" s="62"/>
      <c r="B944" s="2"/>
      <c r="C944" s="2"/>
      <c r="D944" s="2"/>
      <c r="E944" s="2"/>
      <c r="F944" s="2"/>
      <c r="G944" s="2"/>
      <c r="H944" s="2"/>
      <c r="I944" s="2"/>
      <c r="J944" s="2"/>
      <c r="K944" s="2"/>
      <c r="L944" s="2"/>
      <c r="M944" s="2"/>
      <c r="N944" s="2"/>
    </row>
    <row r="945" spans="1:14" ht="14.25" customHeight="1" x14ac:dyDescent="0.2">
      <c r="A945" s="62"/>
      <c r="B945" s="2"/>
      <c r="C945" s="2"/>
      <c r="D945" s="2"/>
      <c r="E945" s="2"/>
      <c r="F945" s="2"/>
      <c r="G945" s="2"/>
      <c r="H945" s="2"/>
      <c r="I945" s="2"/>
      <c r="J945" s="2"/>
      <c r="K945" s="2"/>
      <c r="L945" s="2"/>
      <c r="M945" s="2"/>
      <c r="N945" s="2"/>
    </row>
    <row r="946" spans="1:14" ht="14.25" customHeight="1" x14ac:dyDescent="0.2">
      <c r="A946" s="62"/>
      <c r="B946" s="2"/>
      <c r="C946" s="2"/>
      <c r="D946" s="2"/>
      <c r="E946" s="2"/>
      <c r="F946" s="2"/>
      <c r="G946" s="2"/>
      <c r="H946" s="2"/>
      <c r="I946" s="2"/>
      <c r="J946" s="2"/>
      <c r="K946" s="2"/>
      <c r="L946" s="2"/>
      <c r="M946" s="2"/>
      <c r="N946" s="2"/>
    </row>
    <row r="947" spans="1:14" ht="14.25" customHeight="1" x14ac:dyDescent="0.2">
      <c r="A947" s="62"/>
      <c r="B947" s="2"/>
      <c r="C947" s="2"/>
      <c r="D947" s="2"/>
      <c r="E947" s="2"/>
      <c r="F947" s="2"/>
      <c r="G947" s="2"/>
      <c r="H947" s="2"/>
      <c r="I947" s="2"/>
      <c r="J947" s="2"/>
      <c r="K947" s="2"/>
      <c r="L947" s="2"/>
      <c r="M947" s="2"/>
      <c r="N947" s="2"/>
    </row>
    <row r="948" spans="1:14" ht="14.25" customHeight="1" x14ac:dyDescent="0.2">
      <c r="A948" s="62"/>
      <c r="B948" s="2"/>
      <c r="C948" s="2"/>
      <c r="D948" s="2"/>
      <c r="E948" s="2"/>
      <c r="F948" s="2"/>
      <c r="G948" s="2"/>
      <c r="H948" s="2"/>
      <c r="I948" s="2"/>
      <c r="J948" s="2"/>
      <c r="K948" s="2"/>
      <c r="L948" s="2"/>
      <c r="M948" s="2"/>
      <c r="N948" s="2"/>
    </row>
    <row r="949" spans="1:14" ht="14.25" customHeight="1" x14ac:dyDescent="0.2">
      <c r="A949" s="62"/>
      <c r="B949" s="2"/>
      <c r="C949" s="2"/>
      <c r="D949" s="2"/>
      <c r="E949" s="2"/>
      <c r="F949" s="2"/>
      <c r="G949" s="2"/>
      <c r="H949" s="2"/>
      <c r="I949" s="2"/>
      <c r="J949" s="2"/>
      <c r="K949" s="2"/>
      <c r="L949" s="2"/>
      <c r="M949" s="2"/>
      <c r="N949" s="2"/>
    </row>
    <row r="950" spans="1:14" ht="14.25" customHeight="1" x14ac:dyDescent="0.2">
      <c r="A950" s="62"/>
      <c r="B950" s="2"/>
      <c r="C950" s="2"/>
      <c r="D950" s="2"/>
      <c r="E950" s="2"/>
      <c r="F950" s="2"/>
      <c r="G950" s="2"/>
      <c r="H950" s="2"/>
      <c r="I950" s="2"/>
      <c r="J950" s="2"/>
      <c r="K950" s="2"/>
      <c r="L950" s="2"/>
      <c r="M950" s="2"/>
      <c r="N950" s="2"/>
    </row>
    <row r="951" spans="1:14" ht="14.25" customHeight="1" x14ac:dyDescent="0.2">
      <c r="A951" s="62"/>
      <c r="B951" s="2"/>
      <c r="C951" s="2"/>
      <c r="D951" s="2"/>
      <c r="E951" s="2"/>
      <c r="F951" s="2"/>
      <c r="G951" s="2"/>
      <c r="H951" s="2"/>
      <c r="I951" s="2"/>
      <c r="J951" s="2"/>
      <c r="K951" s="2"/>
      <c r="L951" s="2"/>
      <c r="M951" s="2"/>
      <c r="N951" s="2"/>
    </row>
    <row r="952" spans="1:14" ht="14.25" customHeight="1" x14ac:dyDescent="0.2">
      <c r="A952" s="62"/>
      <c r="B952" s="2"/>
      <c r="C952" s="2"/>
      <c r="D952" s="2"/>
      <c r="E952" s="2"/>
      <c r="F952" s="2"/>
      <c r="G952" s="2"/>
      <c r="H952" s="2"/>
      <c r="I952" s="2"/>
      <c r="J952" s="2"/>
      <c r="K952" s="2"/>
      <c r="L952" s="2"/>
      <c r="M952" s="2"/>
      <c r="N952" s="2"/>
    </row>
    <row r="953" spans="1:14" ht="14.25" customHeight="1" x14ac:dyDescent="0.2">
      <c r="A953" s="62"/>
      <c r="B953" s="2"/>
      <c r="C953" s="2"/>
      <c r="D953" s="2"/>
      <c r="E953" s="2"/>
      <c r="F953" s="2"/>
      <c r="G953" s="2"/>
      <c r="H953" s="2"/>
      <c r="I953" s="2"/>
      <c r="J953" s="2"/>
      <c r="K953" s="2"/>
      <c r="L953" s="2"/>
      <c r="M953" s="2"/>
      <c r="N953" s="2"/>
    </row>
    <row r="954" spans="1:14" ht="14.25" customHeight="1" x14ac:dyDescent="0.2">
      <c r="A954" s="62"/>
      <c r="B954" s="2"/>
      <c r="C954" s="2"/>
      <c r="D954" s="2"/>
      <c r="E954" s="2"/>
      <c r="F954" s="2"/>
      <c r="G954" s="2"/>
      <c r="H954" s="2"/>
      <c r="I954" s="2"/>
      <c r="J954" s="2"/>
      <c r="K954" s="2"/>
      <c r="L954" s="2"/>
      <c r="M954" s="2"/>
      <c r="N954" s="2"/>
    </row>
    <row r="955" spans="1:14" ht="14.25" customHeight="1" x14ac:dyDescent="0.2">
      <c r="A955" s="62"/>
      <c r="B955" s="2"/>
      <c r="C955" s="2"/>
      <c r="D955" s="2"/>
      <c r="E955" s="2"/>
      <c r="F955" s="2"/>
      <c r="G955" s="2"/>
      <c r="H955" s="2"/>
      <c r="I955" s="2"/>
      <c r="J955" s="2"/>
      <c r="K955" s="2"/>
      <c r="L955" s="2"/>
      <c r="M955" s="2"/>
      <c r="N955" s="2"/>
    </row>
    <row r="956" spans="1:14" ht="14.25" customHeight="1" x14ac:dyDescent="0.2">
      <c r="A956" s="62"/>
      <c r="B956" s="2"/>
      <c r="C956" s="2"/>
      <c r="D956" s="2"/>
      <c r="E956" s="2"/>
      <c r="F956" s="2"/>
      <c r="G956" s="2"/>
      <c r="H956" s="2"/>
      <c r="I956" s="2"/>
      <c r="J956" s="2"/>
      <c r="K956" s="2"/>
      <c r="L956" s="2"/>
      <c r="M956" s="2"/>
      <c r="N956" s="2"/>
    </row>
    <row r="957" spans="1:14" ht="14.25" customHeight="1" x14ac:dyDescent="0.2">
      <c r="A957" s="62"/>
      <c r="B957" s="2"/>
      <c r="C957" s="2"/>
      <c r="D957" s="2"/>
      <c r="E957" s="2"/>
      <c r="F957" s="2"/>
      <c r="G957" s="2"/>
      <c r="H957" s="2"/>
      <c r="I957" s="2"/>
      <c r="J957" s="2"/>
      <c r="K957" s="2"/>
      <c r="L957" s="2"/>
      <c r="M957" s="2"/>
      <c r="N957" s="2"/>
    </row>
    <row r="958" spans="1:14" ht="14.25" customHeight="1" x14ac:dyDescent="0.2">
      <c r="A958" s="62"/>
      <c r="B958" s="2"/>
      <c r="C958" s="2"/>
      <c r="D958" s="2"/>
      <c r="E958" s="2"/>
      <c r="F958" s="2"/>
      <c r="G958" s="2"/>
      <c r="H958" s="2"/>
      <c r="I958" s="2"/>
      <c r="J958" s="2"/>
      <c r="K958" s="2"/>
      <c r="L958" s="2"/>
      <c r="M958" s="2"/>
      <c r="N958" s="2"/>
    </row>
    <row r="959" spans="1:14" ht="14.25" customHeight="1" x14ac:dyDescent="0.2">
      <c r="A959" s="62"/>
      <c r="B959" s="2"/>
      <c r="C959" s="2"/>
      <c r="D959" s="2"/>
      <c r="E959" s="2"/>
      <c r="F959" s="2"/>
      <c r="G959" s="2"/>
      <c r="H959" s="2"/>
      <c r="I959" s="2"/>
      <c r="J959" s="2"/>
      <c r="K959" s="2"/>
      <c r="L959" s="2"/>
      <c r="M959" s="2"/>
      <c r="N959" s="2"/>
    </row>
    <row r="960" spans="1:14" ht="14.25" customHeight="1" x14ac:dyDescent="0.2">
      <c r="A960" s="62"/>
      <c r="B960" s="2"/>
      <c r="C960" s="2"/>
      <c r="D960" s="2"/>
      <c r="E960" s="2"/>
      <c r="F960" s="2"/>
      <c r="G960" s="2"/>
      <c r="H960" s="2"/>
      <c r="I960" s="2"/>
      <c r="J960" s="2"/>
      <c r="K960" s="2"/>
      <c r="L960" s="2"/>
      <c r="M960" s="2"/>
      <c r="N960" s="2"/>
    </row>
    <row r="961" spans="1:14" ht="14.25" customHeight="1" x14ac:dyDescent="0.2">
      <c r="A961" s="62"/>
      <c r="B961" s="2"/>
      <c r="C961" s="2"/>
      <c r="D961" s="2"/>
      <c r="E961" s="2"/>
      <c r="F961" s="2"/>
      <c r="G961" s="2"/>
      <c r="H961" s="2"/>
      <c r="I961" s="2"/>
      <c r="J961" s="2"/>
      <c r="K961" s="2"/>
      <c r="L961" s="2"/>
      <c r="M961" s="2"/>
      <c r="N961" s="2"/>
    </row>
    <row r="962" spans="1:14" ht="14.25" customHeight="1" x14ac:dyDescent="0.2">
      <c r="A962" s="62"/>
      <c r="B962" s="2"/>
      <c r="C962" s="2"/>
      <c r="D962" s="2"/>
      <c r="E962" s="2"/>
      <c r="F962" s="2"/>
      <c r="G962" s="2"/>
      <c r="H962" s="2"/>
      <c r="I962" s="2"/>
      <c r="J962" s="2"/>
      <c r="K962" s="2"/>
      <c r="L962" s="2"/>
      <c r="M962" s="2"/>
      <c r="N962" s="2"/>
    </row>
    <row r="963" spans="1:14" ht="14.25" customHeight="1" x14ac:dyDescent="0.2">
      <c r="A963" s="62"/>
      <c r="B963" s="2"/>
      <c r="C963" s="2"/>
      <c r="D963" s="2"/>
      <c r="E963" s="2"/>
      <c r="F963" s="2"/>
      <c r="G963" s="2"/>
      <c r="H963" s="2"/>
      <c r="I963" s="2"/>
      <c r="J963" s="2"/>
      <c r="K963" s="2"/>
      <c r="L963" s="2"/>
      <c r="M963" s="2"/>
      <c r="N963" s="2"/>
    </row>
    <row r="964" spans="1:14" ht="14.25" customHeight="1" x14ac:dyDescent="0.2">
      <c r="A964" s="62"/>
      <c r="B964" s="2"/>
      <c r="C964" s="2"/>
      <c r="D964" s="2"/>
      <c r="E964" s="2"/>
      <c r="F964" s="2"/>
      <c r="G964" s="2"/>
      <c r="H964" s="2"/>
      <c r="I964" s="2"/>
      <c r="J964" s="2"/>
      <c r="K964" s="2"/>
      <c r="L964" s="2"/>
      <c r="M964" s="2"/>
      <c r="N964" s="2"/>
    </row>
    <row r="965" spans="1:14" ht="14.25" customHeight="1" x14ac:dyDescent="0.2">
      <c r="A965" s="62"/>
      <c r="B965" s="2"/>
      <c r="C965" s="2"/>
      <c r="D965" s="2"/>
      <c r="E965" s="2"/>
      <c r="F965" s="2"/>
      <c r="G965" s="2"/>
      <c r="H965" s="2"/>
      <c r="I965" s="2"/>
      <c r="J965" s="2"/>
      <c r="K965" s="2"/>
      <c r="L965" s="2"/>
      <c r="M965" s="2"/>
      <c r="N965" s="2"/>
    </row>
    <row r="966" spans="1:14" ht="14.25" customHeight="1" x14ac:dyDescent="0.2">
      <c r="A966" s="62"/>
      <c r="B966" s="2"/>
      <c r="C966" s="2"/>
      <c r="D966" s="2"/>
      <c r="E966" s="2"/>
      <c r="F966" s="2"/>
      <c r="G966" s="2"/>
      <c r="H966" s="2"/>
      <c r="I966" s="2"/>
      <c r="J966" s="2"/>
      <c r="K966" s="2"/>
      <c r="L966" s="2"/>
      <c r="M966" s="2"/>
      <c r="N966" s="2"/>
    </row>
    <row r="967" spans="1:14" ht="14.25" customHeight="1" x14ac:dyDescent="0.2">
      <c r="A967" s="62"/>
      <c r="B967" s="2"/>
      <c r="C967" s="2"/>
      <c r="D967" s="2"/>
      <c r="E967" s="2"/>
      <c r="F967" s="2"/>
      <c r="G967" s="2"/>
      <c r="H967" s="2"/>
      <c r="I967" s="2"/>
      <c r="J967" s="2"/>
      <c r="K967" s="2"/>
      <c r="L967" s="2"/>
      <c r="M967" s="2"/>
      <c r="N967" s="2"/>
    </row>
    <row r="968" spans="1:14" ht="14.25" customHeight="1" x14ac:dyDescent="0.2">
      <c r="A968" s="62"/>
      <c r="B968" s="2"/>
      <c r="C968" s="2"/>
      <c r="D968" s="2"/>
      <c r="E968" s="2"/>
      <c r="F968" s="2"/>
      <c r="G968" s="2"/>
      <c r="H968" s="2"/>
      <c r="I968" s="2"/>
      <c r="J968" s="2"/>
      <c r="K968" s="2"/>
      <c r="L968" s="2"/>
      <c r="M968" s="2"/>
      <c r="N968" s="2"/>
    </row>
    <row r="969" spans="1:14" ht="14.25" customHeight="1" x14ac:dyDescent="0.2">
      <c r="A969" s="62"/>
      <c r="B969" s="2"/>
      <c r="C969" s="2"/>
      <c r="D969" s="2"/>
      <c r="E969" s="2"/>
      <c r="F969" s="2"/>
      <c r="G969" s="2"/>
      <c r="H969" s="2"/>
      <c r="I969" s="2"/>
      <c r="J969" s="2"/>
      <c r="K969" s="2"/>
      <c r="L969" s="2"/>
      <c r="M969" s="2"/>
      <c r="N969" s="2"/>
    </row>
    <row r="970" spans="1:14" ht="14.25" customHeight="1" x14ac:dyDescent="0.2">
      <c r="A970" s="62"/>
      <c r="B970" s="2"/>
      <c r="C970" s="2"/>
      <c r="D970" s="2"/>
      <c r="E970" s="2"/>
      <c r="F970" s="2"/>
      <c r="G970" s="2"/>
      <c r="H970" s="2"/>
      <c r="I970" s="2"/>
      <c r="J970" s="2"/>
      <c r="K970" s="2"/>
      <c r="L970" s="2"/>
      <c r="M970" s="2"/>
      <c r="N970" s="2"/>
    </row>
    <row r="971" spans="1:14" ht="14.25" customHeight="1" x14ac:dyDescent="0.2">
      <c r="A971" s="62"/>
      <c r="B971" s="2"/>
      <c r="C971" s="2"/>
      <c r="D971" s="2"/>
      <c r="E971" s="2"/>
      <c r="F971" s="2"/>
      <c r="G971" s="2"/>
      <c r="H971" s="2"/>
      <c r="I971" s="2"/>
      <c r="J971" s="2"/>
      <c r="K971" s="2"/>
      <c r="L971" s="2"/>
      <c r="M971" s="2"/>
      <c r="N971" s="2"/>
    </row>
    <row r="972" spans="1:14" ht="14.25" customHeight="1" x14ac:dyDescent="0.2">
      <c r="A972" s="62"/>
      <c r="B972" s="2"/>
      <c r="C972" s="2"/>
      <c r="D972" s="2"/>
      <c r="E972" s="2"/>
      <c r="F972" s="2"/>
      <c r="G972" s="2"/>
      <c r="H972" s="2"/>
      <c r="I972" s="2"/>
      <c r="J972" s="2"/>
      <c r="K972" s="2"/>
      <c r="L972" s="2"/>
      <c r="M972" s="2"/>
      <c r="N972" s="2"/>
    </row>
    <row r="973" spans="1:14" ht="14.25" customHeight="1" x14ac:dyDescent="0.2">
      <c r="A973" s="62"/>
      <c r="B973" s="2"/>
      <c r="C973" s="2"/>
      <c r="D973" s="2"/>
      <c r="E973" s="2"/>
      <c r="F973" s="2"/>
      <c r="G973" s="2"/>
      <c r="H973" s="2"/>
      <c r="I973" s="2"/>
      <c r="J973" s="2"/>
      <c r="K973" s="2"/>
      <c r="L973" s="2"/>
      <c r="M973" s="2"/>
      <c r="N973" s="2"/>
    </row>
    <row r="974" spans="1:14" ht="14.25" customHeight="1" x14ac:dyDescent="0.2">
      <c r="A974" s="62"/>
      <c r="B974" s="2"/>
      <c r="C974" s="2"/>
      <c r="D974" s="2"/>
      <c r="E974" s="2"/>
      <c r="F974" s="2"/>
      <c r="G974" s="2"/>
      <c r="H974" s="2"/>
      <c r="I974" s="2"/>
      <c r="J974" s="2"/>
      <c r="K974" s="2"/>
      <c r="L974" s="2"/>
      <c r="M974" s="2"/>
      <c r="N974" s="2"/>
    </row>
    <row r="975" spans="1:14" ht="14.25" customHeight="1" x14ac:dyDescent="0.2">
      <c r="A975" s="62"/>
      <c r="B975" s="2"/>
      <c r="C975" s="2"/>
      <c r="D975" s="2"/>
      <c r="E975" s="2"/>
      <c r="F975" s="2"/>
      <c r="G975" s="2"/>
      <c r="H975" s="2"/>
      <c r="I975" s="2"/>
      <c r="J975" s="2"/>
      <c r="K975" s="2"/>
      <c r="L975" s="2"/>
      <c r="M975" s="2"/>
      <c r="N975" s="2"/>
    </row>
    <row r="976" spans="1:14" ht="14.25" customHeight="1" x14ac:dyDescent="0.2">
      <c r="A976" s="62"/>
      <c r="B976" s="2"/>
      <c r="C976" s="2"/>
      <c r="D976" s="2"/>
      <c r="E976" s="2"/>
      <c r="F976" s="2"/>
      <c r="G976" s="2"/>
      <c r="H976" s="2"/>
      <c r="I976" s="2"/>
      <c r="J976" s="2"/>
      <c r="K976" s="2"/>
      <c r="L976" s="2"/>
      <c r="M976" s="2"/>
      <c r="N976" s="2"/>
    </row>
    <row r="977" spans="1:14" ht="14.25" customHeight="1" x14ac:dyDescent="0.2">
      <c r="A977" s="62"/>
      <c r="B977" s="2"/>
      <c r="C977" s="2"/>
      <c r="D977" s="2"/>
      <c r="E977" s="2"/>
      <c r="F977" s="2"/>
      <c r="G977" s="2"/>
      <c r="H977" s="2"/>
      <c r="I977" s="2"/>
      <c r="J977" s="2"/>
      <c r="K977" s="2"/>
      <c r="L977" s="2"/>
      <c r="M977" s="2"/>
      <c r="N977" s="2"/>
    </row>
    <row r="978" spans="1:14" ht="14.25" customHeight="1" x14ac:dyDescent="0.2">
      <c r="A978" s="62"/>
      <c r="B978" s="2"/>
      <c r="C978" s="2"/>
      <c r="D978" s="2"/>
      <c r="E978" s="2"/>
      <c r="F978" s="2"/>
      <c r="G978" s="2"/>
      <c r="H978" s="2"/>
      <c r="I978" s="2"/>
      <c r="J978" s="2"/>
      <c r="K978" s="2"/>
      <c r="L978" s="2"/>
      <c r="M978" s="2"/>
      <c r="N978" s="2"/>
    </row>
    <row r="979" spans="1:14" ht="14.25" customHeight="1" x14ac:dyDescent="0.2">
      <c r="A979" s="62"/>
      <c r="B979" s="2"/>
      <c r="C979" s="2"/>
      <c r="D979" s="2"/>
      <c r="E979" s="2"/>
      <c r="F979" s="2"/>
      <c r="G979" s="2"/>
      <c r="H979" s="2"/>
      <c r="I979" s="2"/>
      <c r="J979" s="2"/>
      <c r="K979" s="2"/>
      <c r="L979" s="2"/>
      <c r="M979" s="2"/>
      <c r="N979" s="2"/>
    </row>
    <row r="980" spans="1:14" ht="14.25" customHeight="1" x14ac:dyDescent="0.2">
      <c r="A980" s="62"/>
      <c r="B980" s="2"/>
      <c r="C980" s="2"/>
      <c r="D980" s="2"/>
      <c r="E980" s="2"/>
      <c r="F980" s="2"/>
      <c r="G980" s="2"/>
      <c r="H980" s="2"/>
      <c r="I980" s="2"/>
      <c r="J980" s="2"/>
      <c r="K980" s="2"/>
      <c r="L980" s="2"/>
      <c r="M980" s="2"/>
      <c r="N980" s="2"/>
    </row>
    <row r="981" spans="1:14" ht="14.25" customHeight="1" x14ac:dyDescent="0.2">
      <c r="A981" s="62"/>
      <c r="B981" s="2"/>
      <c r="C981" s="2"/>
      <c r="D981" s="2"/>
      <c r="E981" s="2"/>
      <c r="F981" s="2"/>
      <c r="G981" s="2"/>
      <c r="H981" s="2"/>
      <c r="I981" s="2"/>
      <c r="J981" s="2"/>
      <c r="K981" s="2"/>
      <c r="L981" s="2"/>
      <c r="M981" s="2"/>
      <c r="N981" s="2"/>
    </row>
    <row r="982" spans="1:14" ht="14.25" customHeight="1" x14ac:dyDescent="0.2">
      <c r="A982" s="62"/>
      <c r="B982" s="2"/>
      <c r="C982" s="2"/>
      <c r="D982" s="2"/>
      <c r="E982" s="2"/>
      <c r="F982" s="2"/>
      <c r="G982" s="2"/>
      <c r="H982" s="2"/>
      <c r="I982" s="2"/>
      <c r="J982" s="2"/>
      <c r="K982" s="2"/>
      <c r="L982" s="2"/>
      <c r="M982" s="2"/>
      <c r="N982" s="2"/>
    </row>
    <row r="983" spans="1:14" ht="14.25" customHeight="1" x14ac:dyDescent="0.2">
      <c r="A983" s="62"/>
      <c r="B983" s="2"/>
      <c r="C983" s="2"/>
      <c r="D983" s="2"/>
      <c r="E983" s="2"/>
      <c r="F983" s="2"/>
      <c r="G983" s="2"/>
      <c r="H983" s="2"/>
      <c r="I983" s="2"/>
      <c r="J983" s="2"/>
      <c r="K983" s="2"/>
      <c r="L983" s="2"/>
      <c r="M983" s="2"/>
      <c r="N983" s="2"/>
    </row>
    <row r="984" spans="1:14" ht="14.25" customHeight="1" x14ac:dyDescent="0.2">
      <c r="A984" s="62"/>
      <c r="B984" s="2"/>
      <c r="C984" s="2"/>
      <c r="D984" s="2"/>
      <c r="E984" s="2"/>
      <c r="F984" s="2"/>
      <c r="G984" s="2"/>
      <c r="H984" s="2"/>
      <c r="I984" s="2"/>
      <c r="J984" s="2"/>
      <c r="K984" s="2"/>
      <c r="L984" s="2"/>
      <c r="M984" s="2"/>
      <c r="N984" s="2"/>
    </row>
    <row r="985" spans="1:14" ht="14.25" customHeight="1" x14ac:dyDescent="0.2">
      <c r="A985" s="62"/>
      <c r="B985" s="2"/>
      <c r="C985" s="2"/>
      <c r="D985" s="2"/>
      <c r="E985" s="2"/>
      <c r="F985" s="2"/>
      <c r="G985" s="2"/>
      <c r="H985" s="2"/>
      <c r="I985" s="2"/>
      <c r="J985" s="2"/>
      <c r="K985" s="2"/>
      <c r="L985" s="2"/>
      <c r="M985" s="2"/>
      <c r="N985" s="2"/>
    </row>
    <row r="986" spans="1:14" ht="14.25" customHeight="1" x14ac:dyDescent="0.2">
      <c r="A986" s="62"/>
      <c r="B986" s="2"/>
      <c r="C986" s="2"/>
      <c r="D986" s="2"/>
      <c r="E986" s="2"/>
      <c r="F986" s="2"/>
      <c r="G986" s="2"/>
      <c r="H986" s="2"/>
      <c r="I986" s="2"/>
      <c r="J986" s="2"/>
      <c r="K986" s="2"/>
      <c r="L986" s="2"/>
      <c r="M986" s="2"/>
      <c r="N986" s="2"/>
    </row>
    <row r="987" spans="1:14" ht="14.25" customHeight="1" x14ac:dyDescent="0.2">
      <c r="A987" s="62"/>
      <c r="B987" s="2"/>
      <c r="C987" s="2"/>
      <c r="D987" s="2"/>
      <c r="E987" s="2"/>
      <c r="F987" s="2"/>
      <c r="G987" s="2"/>
      <c r="H987" s="2"/>
      <c r="I987" s="2"/>
      <c r="J987" s="2"/>
      <c r="K987" s="2"/>
      <c r="L987" s="2"/>
      <c r="M987" s="2"/>
      <c r="N987" s="2"/>
    </row>
    <row r="988" spans="1:14" ht="14.25" customHeight="1" x14ac:dyDescent="0.2">
      <c r="A988" s="62"/>
      <c r="B988" s="2"/>
      <c r="C988" s="2"/>
      <c r="D988" s="2"/>
      <c r="E988" s="2"/>
      <c r="F988" s="2"/>
      <c r="G988" s="2"/>
      <c r="H988" s="2"/>
      <c r="I988" s="2"/>
      <c r="J988" s="2"/>
      <c r="K988" s="2"/>
      <c r="L988" s="2"/>
      <c r="M988" s="2"/>
      <c r="N988" s="2"/>
    </row>
    <row r="989" spans="1:14" ht="14.25" customHeight="1" x14ac:dyDescent="0.2">
      <c r="A989" s="62"/>
      <c r="B989" s="2"/>
      <c r="C989" s="2"/>
      <c r="D989" s="2"/>
      <c r="E989" s="2"/>
      <c r="F989" s="2"/>
      <c r="G989" s="2"/>
      <c r="H989" s="2"/>
      <c r="I989" s="2"/>
      <c r="J989" s="2"/>
      <c r="K989" s="2"/>
      <c r="L989" s="2"/>
      <c r="M989" s="2"/>
      <c r="N989" s="2"/>
    </row>
    <row r="990" spans="1:14" ht="14.25" customHeight="1" x14ac:dyDescent="0.2">
      <c r="A990" s="62"/>
      <c r="B990" s="2"/>
      <c r="C990" s="2"/>
      <c r="D990" s="2"/>
      <c r="E990" s="2"/>
      <c r="F990" s="2"/>
      <c r="G990" s="2"/>
      <c r="H990" s="2"/>
      <c r="I990" s="2"/>
      <c r="J990" s="2"/>
      <c r="K990" s="2"/>
      <c r="L990" s="2"/>
      <c r="M990" s="2"/>
      <c r="N990" s="2"/>
    </row>
    <row r="991" spans="1:14" ht="14.25" customHeight="1" x14ac:dyDescent="0.2">
      <c r="A991" s="62"/>
      <c r="B991" s="2"/>
      <c r="C991" s="2"/>
      <c r="D991" s="2"/>
      <c r="E991" s="2"/>
      <c r="F991" s="2"/>
      <c r="G991" s="2"/>
      <c r="H991" s="2"/>
      <c r="I991" s="2"/>
      <c r="J991" s="2"/>
      <c r="K991" s="2"/>
      <c r="L991" s="2"/>
      <c r="M991" s="2"/>
      <c r="N991" s="2"/>
    </row>
    <row r="992" spans="1:14" ht="14.25" customHeight="1" x14ac:dyDescent="0.2">
      <c r="A992" s="62"/>
      <c r="B992" s="2"/>
      <c r="C992" s="2"/>
      <c r="D992" s="2"/>
      <c r="E992" s="2"/>
      <c r="F992" s="2"/>
      <c r="G992" s="2"/>
      <c r="H992" s="2"/>
      <c r="I992" s="2"/>
      <c r="J992" s="2"/>
      <c r="K992" s="2"/>
      <c r="L992" s="2"/>
      <c r="M992" s="2"/>
      <c r="N992" s="2"/>
    </row>
    <row r="993" spans="1:14" ht="14.25" customHeight="1" x14ac:dyDescent="0.2">
      <c r="A993" s="62"/>
      <c r="B993" s="2"/>
      <c r="C993" s="2"/>
      <c r="D993" s="2"/>
      <c r="E993" s="2"/>
      <c r="F993" s="2"/>
      <c r="G993" s="2"/>
      <c r="H993" s="2"/>
      <c r="I993" s="2"/>
      <c r="J993" s="2"/>
      <c r="K993" s="2"/>
      <c r="L993" s="2"/>
      <c r="M993" s="2"/>
      <c r="N993" s="2"/>
    </row>
    <row r="994" spans="1:14" ht="14.25" customHeight="1" x14ac:dyDescent="0.2">
      <c r="A994" s="62"/>
      <c r="B994" s="2"/>
      <c r="C994" s="2"/>
      <c r="D994" s="2"/>
      <c r="E994" s="2"/>
      <c r="F994" s="2"/>
      <c r="G994" s="2"/>
      <c r="H994" s="2"/>
      <c r="I994" s="2"/>
      <c r="J994" s="2"/>
      <c r="K994" s="2"/>
      <c r="L994" s="2"/>
      <c r="M994" s="2"/>
      <c r="N994" s="2"/>
    </row>
    <row r="995" spans="1:14" ht="14.25" customHeight="1" x14ac:dyDescent="0.2">
      <c r="A995" s="62"/>
      <c r="B995" s="2"/>
      <c r="C995" s="2"/>
      <c r="D995" s="2"/>
      <c r="E995" s="2"/>
      <c r="F995" s="2"/>
      <c r="G995" s="2"/>
      <c r="H995" s="2"/>
      <c r="I995" s="2"/>
      <c r="J995" s="2"/>
      <c r="K995" s="2"/>
      <c r="L995" s="2"/>
      <c r="M995" s="2"/>
      <c r="N995" s="2"/>
    </row>
    <row r="996" spans="1:14" ht="14.25" customHeight="1" x14ac:dyDescent="0.2">
      <c r="A996" s="62"/>
      <c r="B996" s="2"/>
      <c r="C996" s="2"/>
      <c r="D996" s="2"/>
      <c r="E996" s="2"/>
      <c r="F996" s="2"/>
      <c r="G996" s="2"/>
      <c r="H996" s="2"/>
      <c r="I996" s="2"/>
      <c r="J996" s="2"/>
      <c r="K996" s="2"/>
      <c r="L996" s="2"/>
      <c r="M996" s="2"/>
      <c r="N996" s="2"/>
    </row>
    <row r="997" spans="1:14" ht="14.25" customHeight="1" x14ac:dyDescent="0.2">
      <c r="A997" s="62"/>
      <c r="B997" s="2"/>
      <c r="C997" s="2"/>
      <c r="D997" s="2"/>
      <c r="E997" s="2"/>
      <c r="F997" s="2"/>
      <c r="G997" s="2"/>
      <c r="H997" s="2"/>
      <c r="I997" s="2"/>
      <c r="J997" s="2"/>
      <c r="K997" s="2"/>
      <c r="L997" s="2"/>
      <c r="M997" s="2"/>
      <c r="N997" s="2"/>
    </row>
    <row r="998" spans="1:14" ht="14.25" customHeight="1" x14ac:dyDescent="0.2">
      <c r="A998" s="62"/>
      <c r="B998" s="2"/>
      <c r="C998" s="2"/>
      <c r="D998" s="2"/>
      <c r="E998" s="2"/>
      <c r="F998" s="2"/>
      <c r="G998" s="2"/>
      <c r="H998" s="2"/>
      <c r="I998" s="2"/>
      <c r="J998" s="2"/>
      <c r="K998" s="2"/>
      <c r="L998" s="2"/>
      <c r="M998" s="2"/>
      <c r="N998" s="2"/>
    </row>
    <row r="999" spans="1:14" ht="14.25" customHeight="1" x14ac:dyDescent="0.2">
      <c r="A999" s="62"/>
      <c r="B999" s="2"/>
      <c r="C999" s="2"/>
      <c r="D999" s="2"/>
      <c r="E999" s="2"/>
      <c r="F999" s="2"/>
      <c r="G999" s="2"/>
      <c r="H999" s="2"/>
      <c r="I999" s="2"/>
      <c r="J999" s="2"/>
      <c r="K999" s="2"/>
      <c r="L999" s="2"/>
      <c r="M999" s="2"/>
      <c r="N999" s="2"/>
    </row>
    <row r="1000" spans="1:14" ht="14.25" customHeight="1" x14ac:dyDescent="0.2">
      <c r="A1000" s="62"/>
      <c r="B1000" s="2"/>
      <c r="C1000" s="2"/>
      <c r="D1000" s="2"/>
      <c r="E1000" s="2"/>
      <c r="F1000" s="2"/>
      <c r="G1000" s="2"/>
      <c r="H1000" s="2"/>
      <c r="I1000" s="2"/>
      <c r="J1000" s="2"/>
      <c r="K1000" s="2"/>
      <c r="L1000" s="2"/>
      <c r="M1000" s="2"/>
      <c r="N1000" s="2"/>
    </row>
  </sheetData>
  <mergeCells count="3">
    <mergeCell ref="J1:L1"/>
    <mergeCell ref="M1:N1"/>
    <mergeCell ref="O1:R1"/>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ySplit="2" topLeftCell="A3" activePane="bottomLeft" state="frozen"/>
      <selection pane="bottomLeft" activeCell="B4" sqref="B4"/>
    </sheetView>
  </sheetViews>
  <sheetFormatPr baseColWidth="10" defaultColWidth="14.5" defaultRowHeight="15" customHeight="1" x14ac:dyDescent="0.2"/>
  <cols>
    <col min="1" max="1" width="20.33203125" customWidth="1"/>
    <col min="2" max="2" width="27.33203125" customWidth="1"/>
    <col min="3" max="3" width="11.6640625" customWidth="1"/>
    <col min="4" max="4" width="11.6640625" hidden="1" customWidth="1"/>
    <col min="5" max="5" width="27.5" hidden="1" customWidth="1"/>
    <col min="6" max="6" width="29.83203125" hidden="1" customWidth="1"/>
    <col min="7" max="7" width="27.83203125" hidden="1" customWidth="1"/>
    <col min="8" max="8" width="30.6640625" hidden="1" customWidth="1"/>
    <col min="9" max="9" width="17.1640625" hidden="1" customWidth="1"/>
    <col min="10" max="10" width="9.33203125" hidden="1" customWidth="1"/>
    <col min="11" max="12" width="8.83203125" hidden="1" customWidth="1"/>
    <col min="13" max="13" width="24.5" hidden="1" customWidth="1"/>
    <col min="14" max="14" width="22.83203125" hidden="1" customWidth="1"/>
    <col min="15" max="15" width="17.6640625" hidden="1" customWidth="1"/>
    <col min="16" max="16" width="21.5" hidden="1" customWidth="1"/>
    <col min="17" max="17" width="17.33203125" hidden="1" customWidth="1"/>
    <col min="18" max="26" width="8.83203125" customWidth="1"/>
  </cols>
  <sheetData>
    <row r="1" spans="1:26" ht="44.25" customHeight="1" x14ac:dyDescent="0.2">
      <c r="A1" s="62"/>
      <c r="B1" s="2"/>
      <c r="C1" s="9"/>
      <c r="D1" s="9"/>
      <c r="E1" s="2"/>
      <c r="F1" s="2"/>
      <c r="G1" s="2"/>
      <c r="H1" s="2"/>
      <c r="I1" s="124" t="s">
        <v>2</v>
      </c>
      <c r="J1" s="125"/>
      <c r="K1" s="125"/>
      <c r="L1" s="124" t="s">
        <v>3</v>
      </c>
      <c r="M1" s="125"/>
      <c r="N1" s="124" t="s">
        <v>4</v>
      </c>
      <c r="O1" s="125"/>
      <c r="P1" s="125"/>
      <c r="Q1" s="125"/>
    </row>
    <row r="2" spans="1:26" ht="14.25" customHeight="1" x14ac:dyDescent="0.2">
      <c r="A2" s="68" t="s">
        <v>5</v>
      </c>
      <c r="B2" s="68" t="s">
        <v>14</v>
      </c>
      <c r="C2" s="97" t="s">
        <v>5725</v>
      </c>
      <c r="D2" s="97"/>
      <c r="E2" s="68" t="s">
        <v>16</v>
      </c>
      <c r="F2" s="68" t="s">
        <v>18</v>
      </c>
      <c r="G2" s="68" t="s">
        <v>20</v>
      </c>
      <c r="H2" s="68" t="s">
        <v>22</v>
      </c>
      <c r="I2" s="15" t="s">
        <v>24</v>
      </c>
      <c r="J2" s="15" t="s">
        <v>25</v>
      </c>
      <c r="K2" s="15" t="s">
        <v>26</v>
      </c>
      <c r="L2" s="16" t="s">
        <v>27</v>
      </c>
      <c r="M2" s="16" t="s">
        <v>28</v>
      </c>
      <c r="N2" s="17" t="s">
        <v>29</v>
      </c>
      <c r="O2" s="17" t="s">
        <v>30</v>
      </c>
      <c r="P2" s="17" t="s">
        <v>31</v>
      </c>
      <c r="Q2" s="17" t="s">
        <v>32</v>
      </c>
      <c r="R2" s="83"/>
      <c r="S2" s="83"/>
      <c r="T2" s="83"/>
      <c r="U2" s="83"/>
      <c r="V2" s="83"/>
      <c r="W2" s="83"/>
      <c r="X2" s="83"/>
      <c r="Y2" s="83"/>
      <c r="Z2" s="83"/>
    </row>
    <row r="3" spans="1:26" ht="14.25" customHeight="1" x14ac:dyDescent="0.2">
      <c r="A3" s="62" t="s">
        <v>53</v>
      </c>
      <c r="B3" s="2" t="s">
        <v>1068</v>
      </c>
      <c r="C3" s="9">
        <v>6</v>
      </c>
      <c r="D3" s="9"/>
      <c r="E3" s="2" t="s">
        <v>4007</v>
      </c>
      <c r="F3" s="2" t="s">
        <v>4008</v>
      </c>
      <c r="G3" s="2" t="s">
        <v>4009</v>
      </c>
      <c r="H3" s="2" t="s">
        <v>4010</v>
      </c>
      <c r="I3" s="2"/>
      <c r="J3" s="2"/>
      <c r="K3" s="2"/>
      <c r="L3" s="2"/>
      <c r="M3" s="2"/>
    </row>
    <row r="4" spans="1:26" ht="14.25" customHeight="1" x14ac:dyDescent="0.2">
      <c r="A4" s="62" t="s">
        <v>55</v>
      </c>
      <c r="B4" s="2" t="s">
        <v>54</v>
      </c>
      <c r="C4" s="9">
        <v>-99</v>
      </c>
      <c r="D4" s="9"/>
      <c r="E4" s="2" t="s">
        <v>1797</v>
      </c>
      <c r="F4" s="2" t="s">
        <v>1798</v>
      </c>
      <c r="G4" s="2" t="s">
        <v>1799</v>
      </c>
      <c r="H4" s="2" t="s">
        <v>1800</v>
      </c>
      <c r="I4" s="2"/>
      <c r="J4" s="2"/>
      <c r="K4" s="2"/>
      <c r="L4" s="2"/>
      <c r="M4" s="2"/>
    </row>
    <row r="5" spans="1:26" ht="14.25" customHeight="1" x14ac:dyDescent="0.2">
      <c r="A5" s="62" t="s">
        <v>65</v>
      </c>
      <c r="B5" s="2" t="s">
        <v>56</v>
      </c>
      <c r="C5" s="9">
        <v>6</v>
      </c>
      <c r="D5" s="9"/>
      <c r="E5" s="2" t="s">
        <v>5160</v>
      </c>
      <c r="F5" s="2" t="s">
        <v>5161</v>
      </c>
      <c r="G5" s="2" t="s">
        <v>5162</v>
      </c>
      <c r="H5" s="2" t="s">
        <v>187</v>
      </c>
      <c r="I5" s="2"/>
      <c r="J5" s="2"/>
      <c r="K5" s="2"/>
      <c r="L5" s="2"/>
      <c r="M5" s="2"/>
    </row>
    <row r="6" spans="1:26" ht="14.25" customHeight="1" x14ac:dyDescent="0.2">
      <c r="A6" s="62" t="s">
        <v>72</v>
      </c>
      <c r="B6" s="2" t="s">
        <v>66</v>
      </c>
      <c r="C6" s="9">
        <v>6</v>
      </c>
      <c r="D6" s="9"/>
      <c r="E6" s="2" t="s">
        <v>2555</v>
      </c>
      <c r="F6" s="2" t="s">
        <v>2556</v>
      </c>
      <c r="G6" s="2" t="s">
        <v>2557</v>
      </c>
      <c r="H6" s="2" t="s">
        <v>2559</v>
      </c>
      <c r="I6" s="2"/>
      <c r="J6" s="2"/>
      <c r="K6" s="2"/>
      <c r="L6" s="2"/>
      <c r="M6" s="2"/>
    </row>
    <row r="7" spans="1:26" ht="14.25" customHeight="1" x14ac:dyDescent="0.2">
      <c r="A7" s="62" t="s">
        <v>83</v>
      </c>
      <c r="B7" s="2" t="s">
        <v>73</v>
      </c>
      <c r="C7" s="9">
        <v>10</v>
      </c>
      <c r="D7" s="9"/>
      <c r="E7" s="2" t="s">
        <v>4545</v>
      </c>
      <c r="F7" s="2" t="s">
        <v>4546</v>
      </c>
      <c r="G7" s="2" t="s">
        <v>4547</v>
      </c>
      <c r="H7" s="2" t="s">
        <v>54</v>
      </c>
      <c r="I7" s="2"/>
      <c r="J7" s="2"/>
      <c r="K7" s="2"/>
      <c r="L7" s="2"/>
      <c r="M7" s="2"/>
    </row>
    <row r="8" spans="1:26" ht="14.25" customHeight="1" x14ac:dyDescent="0.2">
      <c r="A8" s="62" t="s">
        <v>84</v>
      </c>
      <c r="B8" s="2" t="s">
        <v>54</v>
      </c>
      <c r="C8" s="9">
        <v>-99</v>
      </c>
      <c r="D8" s="9"/>
      <c r="E8" s="2" t="s">
        <v>2733</v>
      </c>
      <c r="F8" s="2" t="s">
        <v>2734</v>
      </c>
      <c r="G8" s="2" t="s">
        <v>2735</v>
      </c>
      <c r="H8" s="2" t="s">
        <v>54</v>
      </c>
      <c r="I8" s="2"/>
      <c r="J8" s="2"/>
      <c r="K8" s="2"/>
      <c r="L8" s="2"/>
      <c r="M8" s="2"/>
    </row>
    <row r="9" spans="1:26" ht="14.25" customHeight="1" x14ac:dyDescent="0.2">
      <c r="A9" s="62" t="s">
        <v>91</v>
      </c>
      <c r="B9" s="2" t="s">
        <v>85</v>
      </c>
      <c r="C9" s="9" t="s">
        <v>86</v>
      </c>
      <c r="D9" s="9"/>
      <c r="E9" s="2" t="s">
        <v>2260</v>
      </c>
      <c r="F9" s="2" t="s">
        <v>242</v>
      </c>
      <c r="G9" s="2" t="s">
        <v>2261</v>
      </c>
      <c r="H9" s="2" t="s">
        <v>1862</v>
      </c>
      <c r="I9" s="2"/>
      <c r="J9" s="2"/>
      <c r="K9" s="2"/>
      <c r="L9" s="2"/>
      <c r="M9" s="2"/>
    </row>
    <row r="10" spans="1:26" ht="14.25" customHeight="1" x14ac:dyDescent="0.2">
      <c r="A10" s="62" t="s">
        <v>92</v>
      </c>
      <c r="B10" s="2"/>
      <c r="C10" s="9">
        <v>-99</v>
      </c>
      <c r="D10" s="9"/>
      <c r="E10" s="2" t="s">
        <v>54</v>
      </c>
      <c r="F10" s="2" t="s">
        <v>54</v>
      </c>
      <c r="G10" s="2" t="s">
        <v>54</v>
      </c>
      <c r="H10" s="2" t="s">
        <v>54</v>
      </c>
      <c r="I10" s="2"/>
      <c r="J10" s="2"/>
      <c r="K10" s="2"/>
      <c r="L10" s="2"/>
      <c r="M10" s="2"/>
    </row>
    <row r="11" spans="1:26" ht="14.25" customHeight="1" x14ac:dyDescent="0.2">
      <c r="A11" s="62" t="s">
        <v>93</v>
      </c>
      <c r="B11" s="2" t="s">
        <v>54</v>
      </c>
      <c r="C11" s="9">
        <v>-99</v>
      </c>
      <c r="D11" s="9"/>
      <c r="E11" s="2" t="s">
        <v>54</v>
      </c>
      <c r="F11" s="2" t="s">
        <v>54</v>
      </c>
      <c r="G11" s="2" t="s">
        <v>54</v>
      </c>
      <c r="H11" s="2" t="s">
        <v>54</v>
      </c>
      <c r="I11" s="2"/>
      <c r="J11" s="2"/>
      <c r="K11" s="2"/>
      <c r="L11" s="2"/>
      <c r="M11" s="2"/>
    </row>
    <row r="12" spans="1:26" ht="14.25" customHeight="1" x14ac:dyDescent="0.2">
      <c r="A12" s="62" t="s">
        <v>104</v>
      </c>
      <c r="B12" s="2" t="s">
        <v>94</v>
      </c>
      <c r="C12" s="9" t="s">
        <v>5421</v>
      </c>
      <c r="D12" s="9"/>
      <c r="E12" s="2" t="s">
        <v>434</v>
      </c>
      <c r="F12" s="2" t="s">
        <v>435</v>
      </c>
      <c r="G12" s="2" t="s">
        <v>436</v>
      </c>
      <c r="H12" s="2" t="s">
        <v>437</v>
      </c>
      <c r="I12" s="2"/>
      <c r="J12" s="2"/>
      <c r="K12" s="2"/>
      <c r="L12" s="2"/>
      <c r="M12" s="2"/>
    </row>
    <row r="13" spans="1:26" ht="14.25" customHeight="1" x14ac:dyDescent="0.2">
      <c r="A13" s="62" t="s">
        <v>111</v>
      </c>
      <c r="B13" s="2" t="s">
        <v>54</v>
      </c>
      <c r="C13" s="9">
        <v>-99</v>
      </c>
      <c r="D13" s="9"/>
      <c r="E13" s="2" t="s">
        <v>4614</v>
      </c>
      <c r="F13" s="2" t="s">
        <v>4615</v>
      </c>
      <c r="G13" s="2" t="s">
        <v>4616</v>
      </c>
      <c r="H13" s="2" t="s">
        <v>4617</v>
      </c>
      <c r="I13" s="2"/>
      <c r="J13" s="2"/>
      <c r="K13" s="2"/>
      <c r="L13" s="2"/>
      <c r="M13" s="2"/>
    </row>
    <row r="14" spans="1:26" ht="14.25" customHeight="1" x14ac:dyDescent="0.2">
      <c r="A14" s="62" t="s">
        <v>122</v>
      </c>
      <c r="B14" s="2" t="s">
        <v>112</v>
      </c>
      <c r="C14" s="9" t="s">
        <v>231</v>
      </c>
      <c r="D14" s="9"/>
      <c r="E14" s="2" t="s">
        <v>4819</v>
      </c>
      <c r="F14" s="2" t="s">
        <v>4821</v>
      </c>
      <c r="G14" s="2" t="s">
        <v>4823</v>
      </c>
      <c r="H14" s="2" t="s">
        <v>4825</v>
      </c>
      <c r="I14" s="2"/>
      <c r="J14" s="2"/>
      <c r="K14" s="2"/>
      <c r="L14" s="2"/>
      <c r="M14" s="2"/>
    </row>
    <row r="15" spans="1:26" ht="14.25" customHeight="1" x14ac:dyDescent="0.2">
      <c r="A15" s="62" t="s">
        <v>129</v>
      </c>
      <c r="B15" s="2" t="s">
        <v>123</v>
      </c>
      <c r="C15" s="9">
        <v>0</v>
      </c>
      <c r="D15" s="9"/>
      <c r="E15" s="2" t="s">
        <v>602</v>
      </c>
      <c r="F15" s="2" t="s">
        <v>604</v>
      </c>
      <c r="G15" s="2" t="s">
        <v>605</v>
      </c>
      <c r="H15" s="2" t="s">
        <v>54</v>
      </c>
      <c r="I15" s="2"/>
      <c r="J15" s="2"/>
      <c r="K15" s="2"/>
      <c r="L15" s="2"/>
      <c r="M15" s="2"/>
    </row>
    <row r="16" spans="1:26" ht="14.25" customHeight="1" x14ac:dyDescent="0.2">
      <c r="A16" s="62" t="s">
        <v>134</v>
      </c>
      <c r="B16" s="2" t="s">
        <v>54</v>
      </c>
      <c r="C16" s="9">
        <v>-99</v>
      </c>
      <c r="D16" s="9"/>
      <c r="E16" s="2" t="s">
        <v>1879</v>
      </c>
      <c r="F16" s="2" t="s">
        <v>1881</v>
      </c>
      <c r="G16" s="2" t="s">
        <v>1882</v>
      </c>
      <c r="H16" s="2" t="s">
        <v>1883</v>
      </c>
      <c r="I16" s="2"/>
      <c r="J16" s="2"/>
      <c r="K16" s="2"/>
      <c r="L16" s="2"/>
      <c r="M16" s="2"/>
    </row>
    <row r="17" spans="1:13" ht="14.25" customHeight="1" x14ac:dyDescent="0.2">
      <c r="A17" s="62" t="s">
        <v>143</v>
      </c>
      <c r="B17" s="2" t="s">
        <v>135</v>
      </c>
      <c r="C17" s="9" t="s">
        <v>86</v>
      </c>
      <c r="D17" s="9"/>
      <c r="E17" s="2" t="s">
        <v>3308</v>
      </c>
      <c r="F17" s="2" t="s">
        <v>3308</v>
      </c>
      <c r="G17" s="2" t="s">
        <v>54</v>
      </c>
      <c r="H17" s="2" t="s">
        <v>54</v>
      </c>
      <c r="I17" s="2"/>
      <c r="J17" s="2"/>
      <c r="K17" s="2"/>
      <c r="L17" s="2"/>
      <c r="M17" s="2"/>
    </row>
    <row r="18" spans="1:13" ht="14.25" customHeight="1" x14ac:dyDescent="0.2">
      <c r="A18" s="62" t="s">
        <v>146</v>
      </c>
      <c r="B18" s="2" t="s">
        <v>144</v>
      </c>
      <c r="C18" s="9">
        <v>0</v>
      </c>
      <c r="D18" s="9"/>
      <c r="E18" s="2" t="s">
        <v>2038</v>
      </c>
      <c r="F18" s="2" t="s">
        <v>2039</v>
      </c>
      <c r="G18" s="2" t="s">
        <v>2041</v>
      </c>
      <c r="H18" s="2" t="s">
        <v>2042</v>
      </c>
      <c r="I18" s="2"/>
      <c r="J18" s="2"/>
      <c r="K18" s="2"/>
      <c r="L18" s="2"/>
      <c r="M18" s="2"/>
    </row>
    <row r="19" spans="1:13" ht="14.25" customHeight="1" x14ac:dyDescent="0.2">
      <c r="A19" s="62" t="s">
        <v>147</v>
      </c>
      <c r="B19" s="2" t="s">
        <v>54</v>
      </c>
      <c r="C19" s="9">
        <v>-99</v>
      </c>
      <c r="D19" s="9"/>
      <c r="E19" s="2" t="s">
        <v>4448</v>
      </c>
      <c r="F19" s="2" t="s">
        <v>4449</v>
      </c>
      <c r="G19" s="2" t="s">
        <v>4450</v>
      </c>
      <c r="H19" s="2" t="s">
        <v>1412</v>
      </c>
      <c r="I19" s="2"/>
      <c r="J19" s="2"/>
      <c r="K19" s="2"/>
      <c r="L19" s="2"/>
      <c r="M19" s="2"/>
    </row>
    <row r="20" spans="1:13" ht="14.25" customHeight="1" x14ac:dyDescent="0.2">
      <c r="A20" s="62" t="s">
        <v>157</v>
      </c>
      <c r="B20" s="2" t="s">
        <v>54</v>
      </c>
      <c r="C20" s="9">
        <v>-99</v>
      </c>
      <c r="D20" s="9"/>
      <c r="E20" s="2" t="s">
        <v>4234</v>
      </c>
      <c r="F20" s="2" t="s">
        <v>4235</v>
      </c>
      <c r="G20" s="2" t="s">
        <v>4236</v>
      </c>
      <c r="H20" s="2" t="s">
        <v>4237</v>
      </c>
      <c r="I20" s="2"/>
      <c r="J20" s="2"/>
      <c r="K20" s="2"/>
      <c r="L20" s="2"/>
      <c r="M20" s="2"/>
    </row>
    <row r="21" spans="1:13" ht="14.25" customHeight="1" x14ac:dyDescent="0.2">
      <c r="A21" s="62" t="s">
        <v>162</v>
      </c>
      <c r="B21" s="2" t="s">
        <v>158</v>
      </c>
      <c r="C21" s="9" t="s">
        <v>133</v>
      </c>
      <c r="D21" s="9"/>
      <c r="E21" s="2" t="s">
        <v>54</v>
      </c>
      <c r="F21" s="2" t="s">
        <v>54</v>
      </c>
      <c r="G21" s="2" t="s">
        <v>54</v>
      </c>
      <c r="H21" s="2" t="s">
        <v>54</v>
      </c>
      <c r="I21" s="2"/>
      <c r="J21" s="2"/>
      <c r="K21" s="2"/>
      <c r="L21" s="2"/>
      <c r="M21" s="2"/>
    </row>
    <row r="22" spans="1:13" ht="14.25" customHeight="1" x14ac:dyDescent="0.2">
      <c r="A22" s="62" t="s">
        <v>170</v>
      </c>
      <c r="B22" s="2" t="s">
        <v>163</v>
      </c>
      <c r="C22" s="9" t="s">
        <v>5423</v>
      </c>
      <c r="D22" s="9"/>
      <c r="E22" s="2" t="s">
        <v>2975</v>
      </c>
      <c r="F22" s="2" t="s">
        <v>2976</v>
      </c>
      <c r="G22" s="2" t="s">
        <v>2977</v>
      </c>
      <c r="H22" s="2" t="s">
        <v>2978</v>
      </c>
      <c r="I22" s="2"/>
      <c r="J22" s="2"/>
      <c r="K22" s="2"/>
      <c r="L22" s="2"/>
      <c r="M22" s="2"/>
    </row>
    <row r="23" spans="1:13" ht="14.25" customHeight="1" x14ac:dyDescent="0.2">
      <c r="A23" s="62" t="s">
        <v>181</v>
      </c>
      <c r="B23" s="2" t="s">
        <v>171</v>
      </c>
      <c r="C23" s="9" t="s">
        <v>172</v>
      </c>
      <c r="D23" s="9"/>
      <c r="E23" s="2" t="s">
        <v>54</v>
      </c>
      <c r="F23" s="2" t="s">
        <v>54</v>
      </c>
      <c r="G23" s="2" t="s">
        <v>54</v>
      </c>
      <c r="H23" s="2" t="s">
        <v>54</v>
      </c>
      <c r="I23" s="2"/>
      <c r="J23" s="2"/>
      <c r="K23" s="2"/>
      <c r="L23" s="2"/>
      <c r="M23" s="2"/>
    </row>
    <row r="24" spans="1:13" ht="14.25" customHeight="1" x14ac:dyDescent="0.2">
      <c r="A24" s="62" t="s">
        <v>182</v>
      </c>
      <c r="B24" s="2" t="s">
        <v>54</v>
      </c>
      <c r="C24" s="9">
        <v>-99</v>
      </c>
      <c r="D24" s="9"/>
      <c r="E24" s="2" t="s">
        <v>2059</v>
      </c>
      <c r="F24" s="2" t="s">
        <v>54</v>
      </c>
      <c r="G24" s="2" t="s">
        <v>54</v>
      </c>
      <c r="H24" s="2" t="s">
        <v>54</v>
      </c>
      <c r="I24" s="2"/>
      <c r="J24" s="2"/>
      <c r="K24" s="2"/>
      <c r="L24" s="2"/>
      <c r="M24" s="2"/>
    </row>
    <row r="25" spans="1:13" ht="14.25" customHeight="1" x14ac:dyDescent="0.2">
      <c r="A25" s="62" t="s">
        <v>188</v>
      </c>
      <c r="B25" s="2" t="s">
        <v>5424</v>
      </c>
      <c r="C25" s="9">
        <v>6</v>
      </c>
      <c r="D25" s="9"/>
      <c r="E25" s="2" t="s">
        <v>5342</v>
      </c>
      <c r="F25" s="2" t="s">
        <v>5343</v>
      </c>
      <c r="G25" s="2" t="s">
        <v>5344</v>
      </c>
      <c r="H25" s="2" t="s">
        <v>1485</v>
      </c>
      <c r="I25" s="2"/>
      <c r="J25" s="2"/>
      <c r="K25" s="2"/>
      <c r="L25" s="2"/>
      <c r="M25" s="2"/>
    </row>
    <row r="26" spans="1:13" ht="14.25" customHeight="1" x14ac:dyDescent="0.2">
      <c r="A26" s="62" t="s">
        <v>192</v>
      </c>
      <c r="B26" s="2" t="s">
        <v>54</v>
      </c>
      <c r="C26" s="9">
        <v>-99</v>
      </c>
      <c r="D26" s="9"/>
      <c r="E26" s="2" t="s">
        <v>3375</v>
      </c>
      <c r="F26" s="2" t="s">
        <v>3376</v>
      </c>
      <c r="G26" s="2" t="s">
        <v>3377</v>
      </c>
      <c r="H26" s="2" t="s">
        <v>3378</v>
      </c>
      <c r="I26" s="2"/>
      <c r="J26" s="2"/>
      <c r="K26" s="2"/>
      <c r="L26" s="2"/>
      <c r="M26" s="2"/>
    </row>
    <row r="27" spans="1:13" ht="14.25" customHeight="1" x14ac:dyDescent="0.2">
      <c r="A27" s="62" t="s">
        <v>201</v>
      </c>
      <c r="B27" s="2" t="s">
        <v>193</v>
      </c>
      <c r="C27" s="9">
        <v>3</v>
      </c>
      <c r="D27" s="9"/>
      <c r="E27" s="2" t="s">
        <v>2016</v>
      </c>
      <c r="F27" s="2" t="s">
        <v>2017</v>
      </c>
      <c r="G27" s="2" t="s">
        <v>2018</v>
      </c>
      <c r="H27" s="2" t="s">
        <v>2019</v>
      </c>
      <c r="I27" s="2"/>
      <c r="J27" s="2"/>
      <c r="K27" s="2"/>
      <c r="L27" s="2"/>
      <c r="M27" s="2"/>
    </row>
    <row r="28" spans="1:13" ht="14.25" customHeight="1" x14ac:dyDescent="0.2">
      <c r="A28" s="62" t="s">
        <v>208</v>
      </c>
      <c r="B28" s="2" t="s">
        <v>202</v>
      </c>
      <c r="C28" s="9">
        <v>6</v>
      </c>
      <c r="D28" s="9"/>
      <c r="E28" s="2" t="s">
        <v>2024</v>
      </c>
      <c r="F28" s="2" t="s">
        <v>2025</v>
      </c>
      <c r="G28" s="2" t="s">
        <v>2026</v>
      </c>
      <c r="H28" s="2" t="s">
        <v>2027</v>
      </c>
      <c r="I28" s="2"/>
      <c r="J28" s="2"/>
      <c r="K28" s="2"/>
      <c r="L28" s="2"/>
      <c r="M28" s="2"/>
    </row>
    <row r="29" spans="1:13" ht="14.25" customHeight="1" x14ac:dyDescent="0.2">
      <c r="A29" s="62" t="s">
        <v>215</v>
      </c>
      <c r="B29" s="2" t="s">
        <v>209</v>
      </c>
      <c r="C29" s="9" t="s">
        <v>179</v>
      </c>
      <c r="D29" s="9"/>
      <c r="E29" s="2" t="s">
        <v>4722</v>
      </c>
      <c r="F29" s="2" t="s">
        <v>4724</v>
      </c>
      <c r="G29" s="2" t="s">
        <v>4725</v>
      </c>
      <c r="H29" s="2" t="s">
        <v>4726</v>
      </c>
      <c r="I29" s="2"/>
      <c r="J29" s="2"/>
      <c r="K29" s="2"/>
      <c r="L29" s="2"/>
      <c r="M29" s="2"/>
    </row>
    <row r="30" spans="1:13" ht="14.25" customHeight="1" x14ac:dyDescent="0.2">
      <c r="A30" s="62" t="s">
        <v>221</v>
      </c>
      <c r="B30" s="2" t="s">
        <v>216</v>
      </c>
      <c r="C30" s="9" t="s">
        <v>217</v>
      </c>
      <c r="D30" s="9"/>
      <c r="E30" s="2" t="s">
        <v>5386</v>
      </c>
      <c r="F30" s="2" t="s">
        <v>5387</v>
      </c>
      <c r="G30" s="2" t="s">
        <v>5388</v>
      </c>
      <c r="H30" s="2" t="s">
        <v>1485</v>
      </c>
      <c r="I30" s="2"/>
      <c r="J30" s="2"/>
      <c r="K30" s="2"/>
      <c r="L30" s="2"/>
      <c r="M30" s="2"/>
    </row>
    <row r="31" spans="1:13" ht="14.25" customHeight="1" x14ac:dyDescent="0.2">
      <c r="A31" s="62" t="s">
        <v>229</v>
      </c>
      <c r="B31" s="2" t="s">
        <v>222</v>
      </c>
      <c r="C31" s="9" t="s">
        <v>496</v>
      </c>
      <c r="D31" s="9"/>
      <c r="E31" s="2" t="s">
        <v>1886</v>
      </c>
      <c r="F31" s="2" t="s">
        <v>1886</v>
      </c>
      <c r="G31" s="2" t="s">
        <v>5181</v>
      </c>
      <c r="H31" s="2" t="s">
        <v>4999</v>
      </c>
      <c r="I31" s="2"/>
      <c r="J31" s="2"/>
      <c r="K31" s="2"/>
      <c r="L31" s="2"/>
      <c r="M31" s="2"/>
    </row>
    <row r="32" spans="1:13" ht="14.25" customHeight="1" x14ac:dyDescent="0.2">
      <c r="A32" s="62" t="s">
        <v>237</v>
      </c>
      <c r="B32" s="2" t="s">
        <v>230</v>
      </c>
      <c r="C32" s="9" t="s">
        <v>231</v>
      </c>
      <c r="D32" s="9"/>
      <c r="E32" s="2" t="s">
        <v>54</v>
      </c>
      <c r="F32" s="2" t="s">
        <v>54</v>
      </c>
      <c r="G32" s="2" t="s">
        <v>54</v>
      </c>
      <c r="H32" s="2" t="s">
        <v>54</v>
      </c>
      <c r="I32" s="2"/>
      <c r="J32" s="2"/>
      <c r="K32" s="2"/>
      <c r="L32" s="2"/>
      <c r="M32" s="2"/>
    </row>
    <row r="33" spans="1:13" ht="14.25" customHeight="1" x14ac:dyDescent="0.2">
      <c r="A33" s="62" t="s">
        <v>238</v>
      </c>
      <c r="B33" s="2" t="s">
        <v>54</v>
      </c>
      <c r="C33" s="9">
        <v>-99</v>
      </c>
      <c r="D33" s="9"/>
      <c r="E33" s="2" t="s">
        <v>4414</v>
      </c>
      <c r="F33" s="2" t="s">
        <v>4415</v>
      </c>
      <c r="G33" s="2" t="s">
        <v>4416</v>
      </c>
      <c r="H33" s="2" t="s">
        <v>4418</v>
      </c>
      <c r="I33" s="2"/>
      <c r="J33" s="2"/>
      <c r="K33" s="2"/>
      <c r="L33" s="2"/>
      <c r="M33" s="2"/>
    </row>
    <row r="34" spans="1:13" ht="14.25" customHeight="1" x14ac:dyDescent="0.2">
      <c r="A34" s="62" t="s">
        <v>247</v>
      </c>
      <c r="B34" s="2" t="s">
        <v>239</v>
      </c>
      <c r="C34" s="9">
        <v>6</v>
      </c>
      <c r="D34" s="9"/>
      <c r="E34" s="2" t="s">
        <v>2430</v>
      </c>
      <c r="F34" s="2" t="s">
        <v>2431</v>
      </c>
      <c r="G34" s="2" t="s">
        <v>5223</v>
      </c>
      <c r="H34" s="2" t="s">
        <v>5224</v>
      </c>
      <c r="I34" s="2"/>
      <c r="J34" s="2"/>
      <c r="K34" s="2"/>
      <c r="L34" s="2"/>
      <c r="M34" s="2"/>
    </row>
    <row r="35" spans="1:13" ht="14.25" customHeight="1" x14ac:dyDescent="0.2">
      <c r="A35" s="62" t="s">
        <v>254</v>
      </c>
      <c r="B35" s="2" t="s">
        <v>248</v>
      </c>
      <c r="C35" s="9">
        <v>6</v>
      </c>
      <c r="D35" s="9"/>
      <c r="E35" s="2" t="s">
        <v>2177</v>
      </c>
      <c r="F35" s="2" t="s">
        <v>2179</v>
      </c>
      <c r="G35" s="2" t="s">
        <v>2181</v>
      </c>
      <c r="H35" s="2" t="s">
        <v>2183</v>
      </c>
      <c r="I35" s="2"/>
      <c r="J35" s="2"/>
      <c r="K35" s="2"/>
      <c r="L35" s="2"/>
      <c r="M35" s="2"/>
    </row>
    <row r="36" spans="1:13" ht="14.25" customHeight="1" x14ac:dyDescent="0.2">
      <c r="A36" s="62" t="s">
        <v>255</v>
      </c>
      <c r="B36" s="2" t="s">
        <v>54</v>
      </c>
      <c r="C36" s="9">
        <v>-99</v>
      </c>
      <c r="D36" s="9"/>
      <c r="E36" s="2" t="s">
        <v>54</v>
      </c>
      <c r="F36" s="2" t="s">
        <v>54</v>
      </c>
      <c r="G36" s="2" t="s">
        <v>54</v>
      </c>
      <c r="H36" s="2" t="s">
        <v>54</v>
      </c>
      <c r="I36" s="2"/>
      <c r="J36" s="2"/>
      <c r="K36" s="2"/>
      <c r="L36" s="2"/>
      <c r="M36" s="2"/>
    </row>
    <row r="37" spans="1:13" ht="14.25" customHeight="1" x14ac:dyDescent="0.2">
      <c r="A37" s="62" t="s">
        <v>266</v>
      </c>
      <c r="B37" s="2" t="s">
        <v>256</v>
      </c>
      <c r="C37" s="9" t="s">
        <v>257</v>
      </c>
      <c r="D37" s="9"/>
      <c r="E37" s="2" t="s">
        <v>1636</v>
      </c>
      <c r="F37" s="2" t="s">
        <v>54</v>
      </c>
      <c r="G37" s="2" t="s">
        <v>1637</v>
      </c>
      <c r="H37" s="2" t="s">
        <v>54</v>
      </c>
      <c r="I37" s="2"/>
      <c r="J37" s="2"/>
      <c r="K37" s="2"/>
      <c r="L37" s="2"/>
      <c r="M37" s="2"/>
    </row>
    <row r="38" spans="1:13" ht="14.25" customHeight="1" x14ac:dyDescent="0.2">
      <c r="A38" s="62" t="s">
        <v>271</v>
      </c>
      <c r="B38" s="2" t="s">
        <v>267</v>
      </c>
      <c r="C38" s="9">
        <v>6</v>
      </c>
      <c r="D38" s="9"/>
      <c r="E38" s="2" t="s">
        <v>312</v>
      </c>
      <c r="F38" s="2" t="s">
        <v>313</v>
      </c>
      <c r="G38" s="2" t="s">
        <v>314</v>
      </c>
      <c r="H38" s="2" t="s">
        <v>316</v>
      </c>
      <c r="I38" s="2"/>
      <c r="J38" s="2"/>
      <c r="K38" s="2"/>
      <c r="L38" s="2"/>
      <c r="M38" s="2"/>
    </row>
    <row r="39" spans="1:13" ht="14.25" customHeight="1" x14ac:dyDescent="0.2">
      <c r="A39" s="62" t="s">
        <v>272</v>
      </c>
      <c r="B39" s="2" t="s">
        <v>242</v>
      </c>
      <c r="C39" s="9">
        <v>0</v>
      </c>
      <c r="D39" s="9"/>
      <c r="E39" s="2" t="s">
        <v>1802</v>
      </c>
      <c r="F39" s="2" t="s">
        <v>284</v>
      </c>
      <c r="G39" s="2" t="s">
        <v>1803</v>
      </c>
      <c r="H39" s="2" t="s">
        <v>1804</v>
      </c>
      <c r="I39" s="2"/>
      <c r="J39" s="2"/>
      <c r="K39" s="2"/>
      <c r="L39" s="2"/>
      <c r="M39" s="2"/>
    </row>
    <row r="40" spans="1:13" ht="14.25" customHeight="1" x14ac:dyDescent="0.2">
      <c r="A40" s="62" t="s">
        <v>273</v>
      </c>
      <c r="B40" s="2" t="s">
        <v>54</v>
      </c>
      <c r="C40" s="9">
        <v>-99</v>
      </c>
      <c r="D40" s="9"/>
      <c r="E40" s="2" t="s">
        <v>54</v>
      </c>
      <c r="F40" s="2" t="s">
        <v>54</v>
      </c>
      <c r="G40" s="2" t="s">
        <v>54</v>
      </c>
      <c r="H40" s="2" t="s">
        <v>54</v>
      </c>
      <c r="I40" s="2"/>
      <c r="J40" s="2"/>
      <c r="K40" s="2"/>
      <c r="L40" s="2"/>
      <c r="M40" s="2"/>
    </row>
    <row r="41" spans="1:13" ht="14.25" customHeight="1" x14ac:dyDescent="0.2">
      <c r="A41" s="62" t="s">
        <v>275</v>
      </c>
      <c r="B41" s="2" t="s">
        <v>54</v>
      </c>
      <c r="C41" s="9">
        <v>-99</v>
      </c>
      <c r="D41" s="9"/>
      <c r="E41" s="2" t="s">
        <v>5016</v>
      </c>
      <c r="F41" s="2" t="s">
        <v>5017</v>
      </c>
      <c r="G41" s="2" t="s">
        <v>2889</v>
      </c>
      <c r="H41" s="2" t="s">
        <v>5018</v>
      </c>
      <c r="I41" s="2"/>
      <c r="J41" s="2"/>
      <c r="K41" s="2"/>
      <c r="L41" s="2"/>
      <c r="M41" s="2"/>
    </row>
    <row r="42" spans="1:13" ht="14.25" customHeight="1" x14ac:dyDescent="0.2">
      <c r="A42" s="62" t="s">
        <v>282</v>
      </c>
      <c r="B42" s="2" t="s">
        <v>276</v>
      </c>
      <c r="C42" s="9">
        <v>6</v>
      </c>
      <c r="D42" s="9"/>
      <c r="E42" s="2" t="s">
        <v>5039</v>
      </c>
      <c r="F42" s="2" t="s">
        <v>5040</v>
      </c>
      <c r="G42" s="2" t="s">
        <v>5041</v>
      </c>
      <c r="H42" s="2" t="s">
        <v>5042</v>
      </c>
      <c r="I42" s="2"/>
      <c r="J42" s="2"/>
      <c r="K42" s="2"/>
      <c r="L42" s="2"/>
      <c r="M42" s="2"/>
    </row>
    <row r="43" spans="1:13" ht="14.25" customHeight="1" x14ac:dyDescent="0.2">
      <c r="A43" s="62" t="s">
        <v>288</v>
      </c>
      <c r="B43" s="2" t="s">
        <v>185</v>
      </c>
      <c r="C43" s="9">
        <v>0</v>
      </c>
      <c r="D43" s="9"/>
      <c r="E43" s="2" t="s">
        <v>259</v>
      </c>
      <c r="F43" s="2" t="s">
        <v>261</v>
      </c>
      <c r="G43" s="2" t="s">
        <v>263</v>
      </c>
      <c r="H43" s="2" t="s">
        <v>265</v>
      </c>
      <c r="I43" s="2"/>
      <c r="J43" s="2"/>
      <c r="K43" s="2"/>
      <c r="L43" s="2"/>
      <c r="M43" s="2"/>
    </row>
    <row r="44" spans="1:13" ht="14.25" customHeight="1" x14ac:dyDescent="0.2">
      <c r="A44" s="62" t="s">
        <v>289</v>
      </c>
      <c r="B44" s="2" t="s">
        <v>54</v>
      </c>
      <c r="C44" s="9">
        <v>-99</v>
      </c>
      <c r="D44" s="9"/>
      <c r="E44" s="2" t="s">
        <v>4025</v>
      </c>
      <c r="F44" s="2" t="s">
        <v>4027</v>
      </c>
      <c r="G44" s="2" t="s">
        <v>4028</v>
      </c>
      <c r="H44" s="2" t="s">
        <v>4030</v>
      </c>
      <c r="I44" s="2"/>
      <c r="J44" s="2"/>
      <c r="K44" s="2"/>
      <c r="L44" s="2"/>
      <c r="M44" s="2"/>
    </row>
    <row r="45" spans="1:13" ht="14.25" customHeight="1" x14ac:dyDescent="0.2">
      <c r="A45" s="62" t="s">
        <v>297</v>
      </c>
      <c r="B45" s="2" t="s">
        <v>54</v>
      </c>
      <c r="C45" s="9">
        <v>-99</v>
      </c>
      <c r="D45" s="9"/>
      <c r="E45" s="2" t="s">
        <v>3502</v>
      </c>
      <c r="F45" s="2" t="s">
        <v>3503</v>
      </c>
      <c r="G45" s="2" t="s">
        <v>3504</v>
      </c>
      <c r="H45" s="2" t="s">
        <v>3505</v>
      </c>
      <c r="I45" s="2"/>
      <c r="J45" s="2"/>
      <c r="K45" s="2"/>
      <c r="L45" s="2"/>
      <c r="M45" s="2"/>
    </row>
    <row r="46" spans="1:13" ht="14.25" customHeight="1" x14ac:dyDescent="0.2">
      <c r="A46" s="62" t="s">
        <v>306</v>
      </c>
      <c r="B46" s="2" t="s">
        <v>298</v>
      </c>
      <c r="C46" s="9" t="s">
        <v>152</v>
      </c>
      <c r="D46" s="9"/>
      <c r="E46" s="2" t="s">
        <v>54</v>
      </c>
      <c r="F46" s="2" t="s">
        <v>4661</v>
      </c>
      <c r="G46" s="2" t="s">
        <v>4662</v>
      </c>
      <c r="H46" s="2" t="s">
        <v>4663</v>
      </c>
      <c r="I46" s="2"/>
      <c r="J46" s="2"/>
      <c r="K46" s="2"/>
      <c r="L46" s="2"/>
      <c r="M46" s="2"/>
    </row>
    <row r="47" spans="1:13" ht="14.25" customHeight="1" x14ac:dyDescent="0.2">
      <c r="A47" s="62" t="s">
        <v>311</v>
      </c>
      <c r="B47" s="2" t="s">
        <v>54</v>
      </c>
      <c r="C47" s="9">
        <v>-99</v>
      </c>
      <c r="D47" s="9"/>
      <c r="E47" s="2" t="s">
        <v>54</v>
      </c>
      <c r="F47" s="2" t="s">
        <v>54</v>
      </c>
      <c r="G47" s="2" t="s">
        <v>54</v>
      </c>
      <c r="H47" s="2" t="s">
        <v>54</v>
      </c>
      <c r="I47" s="2"/>
      <c r="J47" s="2"/>
      <c r="K47" s="2"/>
      <c r="L47" s="2"/>
      <c r="M47" s="2"/>
    </row>
    <row r="48" spans="1:13" ht="14.25" customHeight="1" x14ac:dyDescent="0.2">
      <c r="A48" s="62" t="s">
        <v>317</v>
      </c>
      <c r="B48" s="2" t="s">
        <v>185</v>
      </c>
      <c r="C48" s="9">
        <v>-999</v>
      </c>
      <c r="D48" s="9"/>
      <c r="E48" s="2" t="s">
        <v>242</v>
      </c>
      <c r="F48" s="2" t="s">
        <v>4405</v>
      </c>
      <c r="G48" s="2" t="s">
        <v>4406</v>
      </c>
      <c r="H48" s="2" t="s">
        <v>1862</v>
      </c>
      <c r="I48" s="2"/>
      <c r="J48" s="2"/>
      <c r="K48" s="2"/>
      <c r="L48" s="2"/>
      <c r="M48" s="2"/>
    </row>
    <row r="49" spans="1:13" ht="14.25" customHeight="1" x14ac:dyDescent="0.2">
      <c r="A49" s="62" t="s">
        <v>325</v>
      </c>
      <c r="B49" s="85" t="s">
        <v>318</v>
      </c>
      <c r="C49" s="9" t="s">
        <v>2669</v>
      </c>
      <c r="D49" s="9"/>
      <c r="E49" s="2" t="s">
        <v>575</v>
      </c>
      <c r="F49" s="2" t="s">
        <v>577</v>
      </c>
      <c r="G49" s="2" t="s">
        <v>578</v>
      </c>
      <c r="H49" s="2" t="s">
        <v>579</v>
      </c>
      <c r="I49" s="2"/>
      <c r="J49" s="2"/>
      <c r="K49" s="2"/>
      <c r="L49" s="2"/>
      <c r="M49" s="2"/>
    </row>
    <row r="50" spans="1:13" ht="14.25" customHeight="1" x14ac:dyDescent="0.2">
      <c r="A50" s="62" t="s">
        <v>334</v>
      </c>
      <c r="B50" s="2" t="s">
        <v>5425</v>
      </c>
      <c r="C50" s="9" t="s">
        <v>5426</v>
      </c>
      <c r="D50" s="9"/>
      <c r="E50" s="2" t="s">
        <v>3193</v>
      </c>
      <c r="F50" s="2" t="s">
        <v>3195</v>
      </c>
      <c r="G50" s="2" t="s">
        <v>3196</v>
      </c>
      <c r="H50" s="2" t="s">
        <v>3197</v>
      </c>
      <c r="I50" s="2"/>
      <c r="J50" s="2"/>
      <c r="K50" s="2"/>
      <c r="L50" s="2"/>
      <c r="M50" s="2"/>
    </row>
    <row r="51" spans="1:13" ht="14.25" customHeight="1" x14ac:dyDescent="0.2">
      <c r="A51" s="62" t="s">
        <v>335</v>
      </c>
      <c r="B51" s="2"/>
      <c r="C51" s="9">
        <v>-99</v>
      </c>
      <c r="D51" s="9"/>
      <c r="E51" s="2" t="s">
        <v>621</v>
      </c>
      <c r="F51" s="2" t="s">
        <v>242</v>
      </c>
      <c r="G51" s="2" t="s">
        <v>3845</v>
      </c>
      <c r="H51" s="2" t="s">
        <v>71</v>
      </c>
      <c r="I51" s="2"/>
      <c r="J51" s="2"/>
      <c r="K51" s="2"/>
      <c r="L51" s="2"/>
      <c r="M51" s="2"/>
    </row>
    <row r="52" spans="1:13" ht="14.25" customHeight="1" x14ac:dyDescent="0.2">
      <c r="A52" s="62" t="s">
        <v>346</v>
      </c>
      <c r="B52" s="2" t="s">
        <v>336</v>
      </c>
      <c r="C52" s="9" t="s">
        <v>231</v>
      </c>
      <c r="D52" s="9"/>
      <c r="E52" s="2" t="s">
        <v>4700</v>
      </c>
      <c r="F52" s="2" t="s">
        <v>4701</v>
      </c>
      <c r="G52" s="2" t="s">
        <v>54</v>
      </c>
      <c r="H52" s="2" t="s">
        <v>4702</v>
      </c>
      <c r="I52" s="2"/>
      <c r="J52" s="2"/>
      <c r="K52" s="2"/>
      <c r="L52" s="2"/>
      <c r="M52" s="2"/>
    </row>
    <row r="53" spans="1:13" ht="14.25" customHeight="1" x14ac:dyDescent="0.2">
      <c r="A53" s="62" t="s">
        <v>353</v>
      </c>
      <c r="B53" s="2" t="s">
        <v>5428</v>
      </c>
      <c r="C53" s="9">
        <v>6</v>
      </c>
      <c r="D53" s="9"/>
      <c r="E53" s="2" t="s">
        <v>54</v>
      </c>
      <c r="F53" s="2" t="s">
        <v>54</v>
      </c>
      <c r="G53" s="2" t="s">
        <v>54</v>
      </c>
      <c r="H53" s="2" t="s">
        <v>54</v>
      </c>
      <c r="I53" s="2"/>
      <c r="J53" s="2"/>
      <c r="K53" s="2"/>
      <c r="L53" s="2"/>
      <c r="M53" s="2"/>
    </row>
    <row r="54" spans="1:13" ht="14.25" customHeight="1" x14ac:dyDescent="0.2">
      <c r="A54" s="62" t="s">
        <v>354</v>
      </c>
      <c r="B54" s="2" t="s">
        <v>54</v>
      </c>
      <c r="C54" s="9">
        <v>-99</v>
      </c>
      <c r="D54" s="9"/>
      <c r="E54" s="2" t="s">
        <v>1903</v>
      </c>
      <c r="F54" s="2" t="s">
        <v>54</v>
      </c>
      <c r="G54" s="2" t="s">
        <v>1905</v>
      </c>
      <c r="H54" s="2" t="s">
        <v>1906</v>
      </c>
      <c r="I54" s="2"/>
      <c r="J54" s="2"/>
      <c r="K54" s="2"/>
      <c r="L54" s="2"/>
      <c r="M54" s="2"/>
    </row>
    <row r="55" spans="1:13" ht="14.25" customHeight="1" x14ac:dyDescent="0.2">
      <c r="A55" s="62" t="s">
        <v>361</v>
      </c>
      <c r="B55" s="2" t="s">
        <v>355</v>
      </c>
      <c r="C55" s="9" t="s">
        <v>5726</v>
      </c>
      <c r="D55" s="9"/>
      <c r="E55" s="2" t="s">
        <v>2391</v>
      </c>
      <c r="F55" s="2" t="s">
        <v>284</v>
      </c>
      <c r="G55" s="2" t="s">
        <v>2392</v>
      </c>
      <c r="H55" s="2" t="s">
        <v>2393</v>
      </c>
      <c r="I55" s="2"/>
      <c r="J55" s="2"/>
      <c r="K55" s="2"/>
      <c r="L55" s="2"/>
      <c r="M55" s="2"/>
    </row>
    <row r="56" spans="1:13" ht="14.25" customHeight="1" x14ac:dyDescent="0.2">
      <c r="A56" s="62" t="s">
        <v>368</v>
      </c>
      <c r="B56" s="2" t="s">
        <v>5429</v>
      </c>
      <c r="C56" s="9">
        <v>10</v>
      </c>
      <c r="D56" s="9"/>
      <c r="E56" s="2" t="s">
        <v>2145</v>
      </c>
      <c r="F56" s="2" t="s">
        <v>1122</v>
      </c>
      <c r="G56" s="2" t="s">
        <v>2146</v>
      </c>
      <c r="H56" s="2" t="s">
        <v>2147</v>
      </c>
      <c r="I56" s="2"/>
      <c r="J56" s="2"/>
      <c r="K56" s="2"/>
      <c r="L56" s="2"/>
      <c r="M56" s="2"/>
    </row>
    <row r="57" spans="1:13" ht="14.25" customHeight="1" x14ac:dyDescent="0.2">
      <c r="A57" s="62" t="s">
        <v>375</v>
      </c>
      <c r="B57" s="2" t="s">
        <v>369</v>
      </c>
      <c r="C57" s="9" t="s">
        <v>2842</v>
      </c>
      <c r="D57" s="9"/>
      <c r="E57" s="2" t="s">
        <v>4964</v>
      </c>
      <c r="F57" s="2" t="s">
        <v>4966</v>
      </c>
      <c r="G57" s="2" t="s">
        <v>4967</v>
      </c>
      <c r="H57" s="2" t="s">
        <v>4968</v>
      </c>
      <c r="I57" s="2"/>
      <c r="J57" s="2"/>
      <c r="K57" s="2"/>
      <c r="L57" s="2"/>
      <c r="M57" s="2"/>
    </row>
    <row r="58" spans="1:13" ht="14.25" customHeight="1" x14ac:dyDescent="0.2">
      <c r="A58" s="62" t="s">
        <v>381</v>
      </c>
      <c r="B58" s="2" t="s">
        <v>5430</v>
      </c>
      <c r="C58" s="9">
        <v>-999</v>
      </c>
      <c r="D58" s="9"/>
      <c r="E58" s="2" t="s">
        <v>1582</v>
      </c>
      <c r="F58" s="2" t="s">
        <v>1583</v>
      </c>
      <c r="G58" s="2" t="s">
        <v>1585</v>
      </c>
      <c r="H58" s="2" t="s">
        <v>1586</v>
      </c>
      <c r="I58" s="2"/>
      <c r="J58" s="2"/>
      <c r="K58" s="2"/>
      <c r="L58" s="2"/>
      <c r="M58" s="2"/>
    </row>
    <row r="59" spans="1:13" ht="14.25" customHeight="1" x14ac:dyDescent="0.2">
      <c r="A59" s="62" t="s">
        <v>385</v>
      </c>
      <c r="B59" s="2" t="s">
        <v>5431</v>
      </c>
      <c r="C59" s="9">
        <v>-999</v>
      </c>
      <c r="D59" s="9"/>
      <c r="E59" s="2" t="s">
        <v>5364</v>
      </c>
      <c r="F59" s="2" t="s">
        <v>5365</v>
      </c>
      <c r="G59" s="2" t="s">
        <v>5366</v>
      </c>
      <c r="H59" s="2" t="s">
        <v>5367</v>
      </c>
      <c r="I59" s="2"/>
      <c r="J59" s="2"/>
      <c r="K59" s="2"/>
      <c r="L59" s="2"/>
      <c r="M59" s="2"/>
    </row>
    <row r="60" spans="1:13" ht="14.25" customHeight="1" x14ac:dyDescent="0.2">
      <c r="A60" s="62" t="s">
        <v>394</v>
      </c>
      <c r="B60" s="2" t="s">
        <v>386</v>
      </c>
      <c r="C60" s="9" t="s">
        <v>1127</v>
      </c>
      <c r="D60" s="9"/>
      <c r="E60" s="2" t="s">
        <v>54</v>
      </c>
      <c r="F60" s="2" t="s">
        <v>54</v>
      </c>
      <c r="G60" s="2" t="s">
        <v>54</v>
      </c>
      <c r="H60" s="2" t="s">
        <v>54</v>
      </c>
      <c r="I60" s="2"/>
      <c r="J60" s="2"/>
      <c r="K60" s="2"/>
      <c r="L60" s="2"/>
      <c r="M60" s="2"/>
    </row>
    <row r="61" spans="1:13" ht="14.25" customHeight="1" x14ac:dyDescent="0.2">
      <c r="A61" s="62" t="s">
        <v>403</v>
      </c>
      <c r="B61" s="2" t="s">
        <v>395</v>
      </c>
      <c r="C61" s="9">
        <v>2</v>
      </c>
      <c r="D61" s="9"/>
      <c r="E61" s="2" t="s">
        <v>284</v>
      </c>
      <c r="F61" s="2" t="s">
        <v>54</v>
      </c>
      <c r="G61" s="2" t="s">
        <v>890</v>
      </c>
      <c r="H61" s="2" t="s">
        <v>891</v>
      </c>
      <c r="I61" s="2"/>
      <c r="J61" s="2"/>
      <c r="K61" s="2"/>
      <c r="L61" s="2"/>
      <c r="M61" s="2"/>
    </row>
    <row r="62" spans="1:13" ht="14.25" customHeight="1" x14ac:dyDescent="0.2">
      <c r="A62" s="62" t="s">
        <v>414</v>
      </c>
      <c r="B62" s="2" t="s">
        <v>404</v>
      </c>
      <c r="C62" s="9" t="s">
        <v>5433</v>
      </c>
      <c r="D62" s="9"/>
      <c r="E62" s="2" t="s">
        <v>5389</v>
      </c>
      <c r="F62" s="2" t="s">
        <v>2404</v>
      </c>
      <c r="G62" s="2" t="s">
        <v>5390</v>
      </c>
      <c r="H62" s="2" t="s">
        <v>5391</v>
      </c>
      <c r="I62" s="2"/>
      <c r="J62" s="2"/>
      <c r="K62" s="2"/>
      <c r="L62" s="2"/>
      <c r="M62" s="2"/>
    </row>
    <row r="63" spans="1:13" ht="14.25" customHeight="1" x14ac:dyDescent="0.2">
      <c r="A63" s="62" t="s">
        <v>422</v>
      </c>
      <c r="B63" s="2" t="s">
        <v>415</v>
      </c>
      <c r="C63" s="9" t="s">
        <v>5727</v>
      </c>
      <c r="D63" s="9"/>
      <c r="E63" s="2" t="s">
        <v>54</v>
      </c>
      <c r="F63" s="2" t="s">
        <v>54</v>
      </c>
      <c r="G63" s="2" t="s">
        <v>54</v>
      </c>
      <c r="H63" s="2" t="s">
        <v>54</v>
      </c>
      <c r="I63" s="2"/>
      <c r="J63" s="2"/>
      <c r="K63" s="2"/>
      <c r="L63" s="2"/>
      <c r="M63" s="2"/>
    </row>
    <row r="64" spans="1:13" ht="14.25" customHeight="1" x14ac:dyDescent="0.2">
      <c r="A64" s="62" t="s">
        <v>430</v>
      </c>
      <c r="B64" s="2" t="s">
        <v>423</v>
      </c>
      <c r="C64" s="9" t="s">
        <v>101</v>
      </c>
      <c r="D64" s="9"/>
      <c r="E64" s="2" t="s">
        <v>160</v>
      </c>
      <c r="F64" s="2" t="s">
        <v>54</v>
      </c>
      <c r="G64" s="2" t="s">
        <v>161</v>
      </c>
      <c r="H64" s="2" t="s">
        <v>54</v>
      </c>
      <c r="I64" s="2"/>
      <c r="J64" s="2"/>
      <c r="K64" s="2"/>
      <c r="L64" s="2"/>
      <c r="M64" s="2"/>
    </row>
    <row r="65" spans="1:13" ht="14.25" customHeight="1" x14ac:dyDescent="0.2">
      <c r="A65" s="62" t="s">
        <v>431</v>
      </c>
      <c r="B65" s="2" t="s">
        <v>54</v>
      </c>
      <c r="C65" s="9">
        <v>-99</v>
      </c>
      <c r="D65" s="9"/>
      <c r="E65" s="2" t="s">
        <v>4640</v>
      </c>
      <c r="F65" s="2" t="s">
        <v>4642</v>
      </c>
      <c r="G65" s="2" t="s">
        <v>4643</v>
      </c>
      <c r="H65" s="2" t="s">
        <v>4644</v>
      </c>
      <c r="I65" s="2"/>
      <c r="J65" s="2"/>
      <c r="K65" s="2"/>
      <c r="L65" s="2"/>
      <c r="M65" s="2"/>
    </row>
    <row r="66" spans="1:13" ht="14.25" customHeight="1" x14ac:dyDescent="0.2">
      <c r="A66" s="62" t="s">
        <v>438</v>
      </c>
      <c r="B66" s="2" t="s">
        <v>432</v>
      </c>
      <c r="C66" s="9" t="s">
        <v>433</v>
      </c>
      <c r="D66" s="9"/>
      <c r="E66" s="2" t="s">
        <v>1130</v>
      </c>
      <c r="F66" s="2" t="s">
        <v>1131</v>
      </c>
      <c r="G66" s="2" t="s">
        <v>1133</v>
      </c>
      <c r="H66" s="2" t="s">
        <v>1134</v>
      </c>
      <c r="I66" s="2"/>
      <c r="J66" s="2"/>
      <c r="K66" s="2"/>
      <c r="L66" s="2"/>
      <c r="M66" s="2"/>
    </row>
    <row r="67" spans="1:13" ht="14.25" customHeight="1" x14ac:dyDescent="0.2">
      <c r="A67" s="62" t="s">
        <v>446</v>
      </c>
      <c r="B67" s="2" t="s">
        <v>439</v>
      </c>
      <c r="C67" s="9" t="s">
        <v>5728</v>
      </c>
      <c r="D67" s="9"/>
      <c r="E67" s="2" t="s">
        <v>4212</v>
      </c>
      <c r="F67" s="2" t="s">
        <v>4213</v>
      </c>
      <c r="G67" s="2" t="s">
        <v>4214</v>
      </c>
      <c r="H67" s="2" t="s">
        <v>4215</v>
      </c>
      <c r="I67" s="2"/>
      <c r="J67" s="2"/>
      <c r="K67" s="2"/>
      <c r="L67" s="2"/>
      <c r="M67" s="2"/>
    </row>
    <row r="68" spans="1:13" ht="14.25" customHeight="1" x14ac:dyDescent="0.2">
      <c r="A68" s="62" t="s">
        <v>455</v>
      </c>
      <c r="B68" s="2" t="s">
        <v>447</v>
      </c>
      <c r="C68" s="9" t="s">
        <v>5423</v>
      </c>
      <c r="D68" s="9"/>
      <c r="E68" s="2" t="s">
        <v>685</v>
      </c>
      <c r="F68" s="2" t="s">
        <v>686</v>
      </c>
      <c r="G68" s="2" t="s">
        <v>687</v>
      </c>
      <c r="H68" s="2" t="s">
        <v>688</v>
      </c>
      <c r="I68" s="2"/>
      <c r="J68" s="2"/>
      <c r="K68" s="2"/>
      <c r="L68" s="2"/>
      <c r="M68" s="2"/>
    </row>
    <row r="69" spans="1:13" ht="14.25" customHeight="1" x14ac:dyDescent="0.2">
      <c r="A69" s="62" t="s">
        <v>463</v>
      </c>
      <c r="B69" s="2" t="s">
        <v>456</v>
      </c>
      <c r="C69" s="9" t="s">
        <v>1279</v>
      </c>
      <c r="D69" s="9"/>
      <c r="E69" s="2" t="s">
        <v>1909</v>
      </c>
      <c r="F69" s="2" t="s">
        <v>1910</v>
      </c>
      <c r="G69" s="2" t="s">
        <v>585</v>
      </c>
      <c r="H69" s="2" t="s">
        <v>1911</v>
      </c>
      <c r="I69" s="2"/>
      <c r="J69" s="2"/>
      <c r="K69" s="2"/>
      <c r="L69" s="2"/>
      <c r="M69" s="2"/>
    </row>
    <row r="70" spans="1:13" ht="14.25" customHeight="1" x14ac:dyDescent="0.2">
      <c r="A70" s="62" t="s">
        <v>472</v>
      </c>
      <c r="B70" s="2" t="s">
        <v>464</v>
      </c>
      <c r="C70" s="9" t="s">
        <v>152</v>
      </c>
      <c r="D70" s="9"/>
      <c r="E70" s="2" t="s">
        <v>4101</v>
      </c>
      <c r="F70" s="2" t="s">
        <v>54</v>
      </c>
      <c r="G70" s="2" t="s">
        <v>54</v>
      </c>
      <c r="H70" s="2" t="s">
        <v>54</v>
      </c>
      <c r="I70" s="2"/>
      <c r="J70" s="2"/>
      <c r="K70" s="2"/>
      <c r="L70" s="2"/>
      <c r="M70" s="2"/>
    </row>
    <row r="71" spans="1:13" ht="14.25" customHeight="1" x14ac:dyDescent="0.2">
      <c r="A71" s="62" t="s">
        <v>479</v>
      </c>
      <c r="B71" s="2" t="s">
        <v>5435</v>
      </c>
      <c r="C71" s="9" t="s">
        <v>5436</v>
      </c>
      <c r="D71" s="9"/>
      <c r="E71" s="2" t="s">
        <v>1976</v>
      </c>
      <c r="F71" s="2" t="s">
        <v>1978</v>
      </c>
      <c r="G71" s="2" t="s">
        <v>1979</v>
      </c>
      <c r="H71" s="2" t="s">
        <v>1980</v>
      </c>
      <c r="I71" s="2"/>
      <c r="J71" s="2"/>
      <c r="K71" s="2"/>
      <c r="L71" s="2"/>
      <c r="M71" s="2"/>
    </row>
    <row r="72" spans="1:13" ht="14.25" customHeight="1" x14ac:dyDescent="0.2">
      <c r="A72" s="62" t="s">
        <v>488</v>
      </c>
      <c r="B72" s="2" t="s">
        <v>480</v>
      </c>
      <c r="C72" s="9" t="s">
        <v>2884</v>
      </c>
      <c r="D72" s="9"/>
      <c r="E72" s="2" t="s">
        <v>2218</v>
      </c>
      <c r="F72" s="2" t="s">
        <v>2220</v>
      </c>
      <c r="G72" s="2" t="s">
        <v>2221</v>
      </c>
      <c r="H72" s="2" t="s">
        <v>2222</v>
      </c>
      <c r="I72" s="2"/>
      <c r="J72" s="2"/>
      <c r="K72" s="2"/>
      <c r="L72" s="2"/>
      <c r="M72" s="2"/>
    </row>
    <row r="73" spans="1:13" ht="14.25" customHeight="1" x14ac:dyDescent="0.2">
      <c r="A73" s="62" t="s">
        <v>498</v>
      </c>
      <c r="B73" s="2" t="s">
        <v>489</v>
      </c>
      <c r="C73" s="9" t="s">
        <v>491</v>
      </c>
      <c r="D73" s="9"/>
      <c r="E73" s="2" t="s">
        <v>1522</v>
      </c>
      <c r="F73" s="2" t="s">
        <v>123</v>
      </c>
      <c r="G73" s="2" t="s">
        <v>54</v>
      </c>
      <c r="H73" s="2" t="s">
        <v>54</v>
      </c>
      <c r="I73" s="2"/>
      <c r="J73" s="2"/>
      <c r="K73" s="2"/>
      <c r="L73" s="2"/>
      <c r="M73" s="2"/>
    </row>
    <row r="74" spans="1:13" ht="14.25" customHeight="1" x14ac:dyDescent="0.2">
      <c r="A74" s="62" t="s">
        <v>507</v>
      </c>
      <c r="B74" s="2" t="s">
        <v>499</v>
      </c>
      <c r="C74" s="9">
        <v>2</v>
      </c>
      <c r="D74" s="9"/>
      <c r="E74" s="2" t="s">
        <v>4842</v>
      </c>
      <c r="F74" s="2" t="s">
        <v>4844</v>
      </c>
      <c r="G74" s="2" t="s">
        <v>4845</v>
      </c>
      <c r="H74" s="2" t="s">
        <v>4847</v>
      </c>
      <c r="I74" s="2"/>
      <c r="J74" s="2"/>
      <c r="K74" s="2"/>
      <c r="L74" s="2"/>
      <c r="M74" s="2"/>
    </row>
    <row r="75" spans="1:13" ht="14.25" customHeight="1" x14ac:dyDescent="0.2">
      <c r="A75" s="62" t="s">
        <v>514</v>
      </c>
      <c r="B75" s="2" t="s">
        <v>508</v>
      </c>
      <c r="C75" s="9" t="s">
        <v>179</v>
      </c>
      <c r="D75" s="9"/>
      <c r="E75" s="2" t="s">
        <v>4138</v>
      </c>
      <c r="F75" s="2" t="s">
        <v>4139</v>
      </c>
      <c r="G75" s="2" t="s">
        <v>4141</v>
      </c>
      <c r="H75" s="2" t="s">
        <v>4142</v>
      </c>
      <c r="I75" s="2"/>
      <c r="J75" s="2"/>
      <c r="K75" s="2"/>
      <c r="L75" s="2"/>
      <c r="M75" s="2"/>
    </row>
    <row r="76" spans="1:13" ht="14.25" customHeight="1" x14ac:dyDescent="0.2">
      <c r="A76" s="62" t="s">
        <v>522</v>
      </c>
      <c r="B76" s="2" t="s">
        <v>515</v>
      </c>
      <c r="C76" s="9" t="s">
        <v>80</v>
      </c>
      <c r="D76" s="9"/>
      <c r="E76" s="2" t="s">
        <v>457</v>
      </c>
      <c r="F76" s="2" t="s">
        <v>459</v>
      </c>
      <c r="G76" s="2" t="s">
        <v>461</v>
      </c>
      <c r="H76" s="2" t="s">
        <v>462</v>
      </c>
      <c r="I76" s="2"/>
      <c r="J76" s="2"/>
      <c r="K76" s="2"/>
      <c r="L76" s="2"/>
      <c r="M76" s="2"/>
    </row>
    <row r="77" spans="1:13" ht="14.25" customHeight="1" x14ac:dyDescent="0.2">
      <c r="A77" s="62" t="s">
        <v>529</v>
      </c>
      <c r="B77" s="2" t="s">
        <v>5437</v>
      </c>
      <c r="C77" s="9" t="s">
        <v>5729</v>
      </c>
      <c r="D77" s="9"/>
      <c r="E77" s="2" t="s">
        <v>4465</v>
      </c>
      <c r="F77" s="2" t="s">
        <v>4466</v>
      </c>
      <c r="G77" s="2" t="s">
        <v>4467</v>
      </c>
      <c r="H77" s="2" t="s">
        <v>4468</v>
      </c>
      <c r="I77" s="2"/>
      <c r="J77" s="2"/>
      <c r="K77" s="2"/>
      <c r="L77" s="2"/>
      <c r="M77" s="2"/>
    </row>
    <row r="78" spans="1:13" ht="14.25" customHeight="1" x14ac:dyDescent="0.2">
      <c r="A78" s="62" t="s">
        <v>538</v>
      </c>
      <c r="B78" s="2" t="s">
        <v>530</v>
      </c>
      <c r="C78" s="9" t="s">
        <v>5512</v>
      </c>
      <c r="D78" s="9"/>
      <c r="E78" s="2" t="s">
        <v>4953</v>
      </c>
      <c r="F78" s="2" t="s">
        <v>4954</v>
      </c>
      <c r="G78" s="2" t="s">
        <v>4955</v>
      </c>
      <c r="H78" s="2" t="s">
        <v>71</v>
      </c>
      <c r="I78" s="2"/>
      <c r="J78" s="2"/>
      <c r="K78" s="2"/>
      <c r="L78" s="2"/>
      <c r="M78" s="2"/>
    </row>
    <row r="79" spans="1:13" ht="14.25" customHeight="1" x14ac:dyDescent="0.2">
      <c r="A79" s="62" t="s">
        <v>547</v>
      </c>
      <c r="B79" s="2" t="s">
        <v>539</v>
      </c>
      <c r="C79" s="9" t="s">
        <v>421</v>
      </c>
      <c r="D79" s="9"/>
      <c r="E79" s="2" t="s">
        <v>975</v>
      </c>
      <c r="F79" s="2" t="s">
        <v>976</v>
      </c>
      <c r="G79" s="2" t="s">
        <v>977</v>
      </c>
      <c r="H79" s="2" t="s">
        <v>54</v>
      </c>
      <c r="I79" s="2"/>
      <c r="J79" s="2"/>
      <c r="K79" s="2"/>
      <c r="L79" s="2"/>
      <c r="M79" s="2"/>
    </row>
    <row r="80" spans="1:13" ht="14.25" customHeight="1" x14ac:dyDescent="0.2">
      <c r="A80" s="62" t="s">
        <v>551</v>
      </c>
      <c r="B80" s="2" t="s">
        <v>548</v>
      </c>
      <c r="C80" s="9">
        <v>6</v>
      </c>
      <c r="D80" s="9"/>
      <c r="E80" s="2" t="s">
        <v>454</v>
      </c>
      <c r="F80" s="2" t="s">
        <v>185</v>
      </c>
      <c r="G80" s="2" t="s">
        <v>454</v>
      </c>
      <c r="H80" s="2" t="s">
        <v>2806</v>
      </c>
      <c r="I80" s="2"/>
      <c r="J80" s="2"/>
      <c r="K80" s="2"/>
      <c r="L80" s="2"/>
      <c r="M80" s="2"/>
    </row>
    <row r="81" spans="1:13" ht="14.25" customHeight="1" x14ac:dyDescent="0.2">
      <c r="A81" s="62" t="s">
        <v>552</v>
      </c>
      <c r="B81" s="2" t="s">
        <v>54</v>
      </c>
      <c r="C81" s="9">
        <v>-99</v>
      </c>
      <c r="D81" s="9"/>
      <c r="E81" s="2" t="s">
        <v>870</v>
      </c>
      <c r="F81" s="2" t="s">
        <v>871</v>
      </c>
      <c r="G81" s="2" t="s">
        <v>872</v>
      </c>
      <c r="H81" s="2" t="s">
        <v>873</v>
      </c>
      <c r="I81" s="2"/>
      <c r="J81" s="2"/>
      <c r="K81" s="2"/>
      <c r="L81" s="2"/>
      <c r="M81" s="2"/>
    </row>
    <row r="82" spans="1:13" ht="14.25" customHeight="1" x14ac:dyDescent="0.2">
      <c r="A82" s="62" t="s">
        <v>560</v>
      </c>
      <c r="B82" s="2" t="s">
        <v>553</v>
      </c>
      <c r="C82" s="9" t="s">
        <v>5438</v>
      </c>
      <c r="D82" s="9"/>
      <c r="E82" s="2" t="s">
        <v>3142</v>
      </c>
      <c r="F82" s="2" t="s">
        <v>3143</v>
      </c>
      <c r="G82" s="2" t="s">
        <v>54</v>
      </c>
      <c r="H82" s="2" t="s">
        <v>3144</v>
      </c>
      <c r="I82" s="2"/>
      <c r="J82" s="2"/>
      <c r="K82" s="2"/>
      <c r="L82" s="2"/>
      <c r="M82" s="2"/>
    </row>
    <row r="83" spans="1:13" ht="14.25" customHeight="1" x14ac:dyDescent="0.2">
      <c r="A83" s="62" t="s">
        <v>567</v>
      </c>
      <c r="B83" s="2" t="s">
        <v>561</v>
      </c>
      <c r="C83" s="9" t="s">
        <v>562</v>
      </c>
      <c r="D83" s="9"/>
      <c r="E83" s="2" t="s">
        <v>2738</v>
      </c>
      <c r="F83" s="2" t="s">
        <v>242</v>
      </c>
      <c r="G83" s="2" t="s">
        <v>2740</v>
      </c>
      <c r="H83" s="2" t="s">
        <v>682</v>
      </c>
      <c r="I83" s="2"/>
      <c r="J83" s="2"/>
      <c r="K83" s="2"/>
      <c r="L83" s="2"/>
      <c r="M83" s="2"/>
    </row>
    <row r="84" spans="1:13" ht="14.25" customHeight="1" x14ac:dyDescent="0.2">
      <c r="A84" s="62" t="s">
        <v>568</v>
      </c>
      <c r="B84" s="2"/>
      <c r="C84" s="9">
        <v>-99</v>
      </c>
      <c r="D84" s="9"/>
      <c r="E84" s="2" t="s">
        <v>1523</v>
      </c>
      <c r="F84" s="2" t="s">
        <v>1524</v>
      </c>
      <c r="G84" s="2" t="s">
        <v>1525</v>
      </c>
      <c r="H84" s="2" t="s">
        <v>1527</v>
      </c>
      <c r="I84" s="2"/>
      <c r="J84" s="2"/>
      <c r="K84" s="2"/>
      <c r="L84" s="2"/>
      <c r="M84" s="2"/>
    </row>
    <row r="85" spans="1:13" ht="14.25" customHeight="1" x14ac:dyDescent="0.2">
      <c r="A85" s="62" t="s">
        <v>572</v>
      </c>
      <c r="B85" s="2" t="s">
        <v>5440</v>
      </c>
      <c r="C85" s="9">
        <v>6</v>
      </c>
      <c r="D85" s="9"/>
      <c r="E85" s="2" t="s">
        <v>1448</v>
      </c>
      <c r="F85" s="2" t="s">
        <v>1449</v>
      </c>
      <c r="G85" s="2" t="s">
        <v>1450</v>
      </c>
      <c r="H85" s="2" t="s">
        <v>1451</v>
      </c>
      <c r="I85" s="2"/>
      <c r="J85" s="2"/>
      <c r="K85" s="2"/>
      <c r="L85" s="2"/>
      <c r="M85" s="2"/>
    </row>
    <row r="86" spans="1:13" ht="14.25" customHeight="1" x14ac:dyDescent="0.2">
      <c r="A86" s="62" t="s">
        <v>573</v>
      </c>
      <c r="B86" s="2"/>
      <c r="C86" s="9">
        <v>-99</v>
      </c>
      <c r="D86" s="9"/>
      <c r="E86" s="2" t="s">
        <v>4864</v>
      </c>
      <c r="F86" s="2" t="s">
        <v>4866</v>
      </c>
      <c r="G86" s="2" t="s">
        <v>4868</v>
      </c>
      <c r="H86" s="2" t="s">
        <v>4869</v>
      </c>
      <c r="I86" s="2"/>
      <c r="J86" s="2"/>
      <c r="K86" s="2"/>
      <c r="L86" s="2"/>
      <c r="M86" s="2"/>
    </row>
    <row r="87" spans="1:13" ht="14.25" customHeight="1" x14ac:dyDescent="0.2">
      <c r="A87" s="62" t="s">
        <v>580</v>
      </c>
      <c r="B87" s="2" t="s">
        <v>574</v>
      </c>
      <c r="C87" s="9" t="s">
        <v>1127</v>
      </c>
      <c r="D87" s="9"/>
      <c r="E87" s="2" t="s">
        <v>4734</v>
      </c>
      <c r="F87" s="2" t="s">
        <v>4736</v>
      </c>
      <c r="G87" s="2" t="s">
        <v>4737</v>
      </c>
      <c r="H87" s="2" t="s">
        <v>4738</v>
      </c>
      <c r="I87" s="2"/>
      <c r="J87" s="2"/>
      <c r="K87" s="2"/>
      <c r="L87" s="2"/>
      <c r="M87" s="2"/>
    </row>
    <row r="88" spans="1:13" ht="14.25" customHeight="1" x14ac:dyDescent="0.2">
      <c r="A88" s="62" t="s">
        <v>586</v>
      </c>
      <c r="B88" s="2" t="s">
        <v>581</v>
      </c>
      <c r="C88" s="9">
        <v>2</v>
      </c>
      <c r="D88" s="9"/>
      <c r="E88" s="2" t="s">
        <v>4757</v>
      </c>
      <c r="F88" s="2" t="s">
        <v>4758</v>
      </c>
      <c r="G88" s="2" t="s">
        <v>4759</v>
      </c>
      <c r="H88" s="2" t="s">
        <v>4760</v>
      </c>
      <c r="I88" s="2"/>
      <c r="J88" s="2"/>
      <c r="K88" s="2"/>
      <c r="L88" s="2"/>
      <c r="M88" s="2"/>
    </row>
    <row r="89" spans="1:13" ht="14.25" customHeight="1" x14ac:dyDescent="0.2">
      <c r="A89" s="62" t="s">
        <v>594</v>
      </c>
      <c r="B89" s="2" t="s">
        <v>587</v>
      </c>
      <c r="C89" s="9" t="s">
        <v>5441</v>
      </c>
      <c r="D89" s="9"/>
      <c r="E89" s="2" t="s">
        <v>2466</v>
      </c>
      <c r="F89" s="2" t="s">
        <v>242</v>
      </c>
      <c r="G89" s="2" t="s">
        <v>2467</v>
      </c>
      <c r="H89" s="2" t="s">
        <v>71</v>
      </c>
      <c r="I89" s="2"/>
      <c r="J89" s="2"/>
      <c r="K89" s="2"/>
      <c r="L89" s="2"/>
      <c r="M89" s="2"/>
    </row>
    <row r="90" spans="1:13" ht="14.25" customHeight="1" x14ac:dyDescent="0.2">
      <c r="A90" s="62" t="s">
        <v>601</v>
      </c>
      <c r="B90" s="2" t="s">
        <v>595</v>
      </c>
      <c r="C90" s="9" t="s">
        <v>1127</v>
      </c>
      <c r="D90" s="9"/>
      <c r="E90" s="2" t="s">
        <v>2869</v>
      </c>
      <c r="F90" s="2" t="s">
        <v>242</v>
      </c>
      <c r="G90" s="2" t="s">
        <v>2870</v>
      </c>
      <c r="H90" s="2" t="s">
        <v>2871</v>
      </c>
      <c r="I90" s="2"/>
      <c r="J90" s="2"/>
      <c r="K90" s="2"/>
      <c r="L90" s="2"/>
      <c r="M90" s="2"/>
    </row>
    <row r="91" spans="1:13" ht="14.25" customHeight="1" x14ac:dyDescent="0.2">
      <c r="A91" s="62" t="s">
        <v>606</v>
      </c>
      <c r="B91" s="2" t="s">
        <v>54</v>
      </c>
      <c r="C91" s="9">
        <v>-99</v>
      </c>
      <c r="D91" s="9"/>
      <c r="E91" s="2" t="s">
        <v>54</v>
      </c>
      <c r="F91" s="2" t="s">
        <v>54</v>
      </c>
      <c r="G91" s="2" t="s">
        <v>54</v>
      </c>
      <c r="H91" s="2" t="s">
        <v>54</v>
      </c>
      <c r="I91" s="2"/>
      <c r="J91" s="2"/>
      <c r="K91" s="2"/>
      <c r="L91" s="2"/>
      <c r="M91" s="2"/>
    </row>
    <row r="92" spans="1:13" ht="14.25" customHeight="1" x14ac:dyDescent="0.2">
      <c r="A92" s="62" t="s">
        <v>613</v>
      </c>
      <c r="B92" s="2" t="s">
        <v>607</v>
      </c>
      <c r="C92" s="9" t="s">
        <v>101</v>
      </c>
      <c r="D92" s="9"/>
      <c r="E92" s="2" t="s">
        <v>54</v>
      </c>
      <c r="F92" s="2" t="s">
        <v>54</v>
      </c>
      <c r="G92" s="2" t="s">
        <v>54</v>
      </c>
      <c r="H92" s="2" t="s">
        <v>54</v>
      </c>
      <c r="I92" s="2"/>
      <c r="J92" s="2"/>
      <c r="K92" s="2"/>
      <c r="L92" s="2"/>
      <c r="M92" s="2"/>
    </row>
    <row r="93" spans="1:13" ht="14.25" customHeight="1" x14ac:dyDescent="0.2">
      <c r="A93" s="62" t="s">
        <v>620</v>
      </c>
      <c r="B93" s="2" t="s">
        <v>54</v>
      </c>
      <c r="C93" s="9">
        <v>-99</v>
      </c>
      <c r="D93" s="9"/>
      <c r="E93" s="2" t="s">
        <v>54</v>
      </c>
      <c r="F93" s="2" t="s">
        <v>54</v>
      </c>
      <c r="G93" s="2" t="s">
        <v>54</v>
      </c>
      <c r="H93" s="2" t="s">
        <v>54</v>
      </c>
      <c r="I93" s="2"/>
      <c r="J93" s="2"/>
      <c r="K93" s="2"/>
      <c r="L93" s="2"/>
      <c r="M93" s="2"/>
    </row>
    <row r="94" spans="1:13" ht="14.25" customHeight="1" x14ac:dyDescent="0.2">
      <c r="A94" s="62" t="s">
        <v>625</v>
      </c>
      <c r="B94" s="2" t="s">
        <v>621</v>
      </c>
      <c r="C94" s="9">
        <v>0</v>
      </c>
      <c r="D94" s="9"/>
      <c r="E94" s="2" t="s">
        <v>3361</v>
      </c>
      <c r="F94" s="2" t="s">
        <v>3362</v>
      </c>
      <c r="G94" s="2" t="s">
        <v>3363</v>
      </c>
      <c r="H94" s="2" t="s">
        <v>3364</v>
      </c>
      <c r="I94" s="2"/>
      <c r="J94" s="2"/>
      <c r="K94" s="2"/>
      <c r="L94" s="2"/>
      <c r="M94" s="2"/>
    </row>
    <row r="95" spans="1:13" ht="14.25" customHeight="1" x14ac:dyDescent="0.2">
      <c r="A95" s="62" t="s">
        <v>634</v>
      </c>
      <c r="B95" s="2" t="s">
        <v>626</v>
      </c>
      <c r="C95" s="9" t="s">
        <v>152</v>
      </c>
      <c r="D95" s="9"/>
      <c r="E95" s="2" t="s">
        <v>54</v>
      </c>
      <c r="F95" s="2" t="s">
        <v>54</v>
      </c>
      <c r="G95" s="2" t="s">
        <v>54</v>
      </c>
      <c r="H95" s="2" t="s">
        <v>54</v>
      </c>
      <c r="I95" s="2"/>
      <c r="J95" s="2"/>
      <c r="K95" s="2"/>
      <c r="L95" s="2"/>
      <c r="M95" s="2"/>
    </row>
    <row r="96" spans="1:13" ht="14.25" customHeight="1" x14ac:dyDescent="0.2">
      <c r="A96" s="62" t="s">
        <v>642</v>
      </c>
      <c r="B96" s="2" t="s">
        <v>635</v>
      </c>
      <c r="C96" s="9">
        <v>6</v>
      </c>
      <c r="D96" s="9"/>
      <c r="E96" s="2" t="s">
        <v>622</v>
      </c>
      <c r="F96" s="2" t="s">
        <v>623</v>
      </c>
      <c r="G96" s="2" t="s">
        <v>244</v>
      </c>
      <c r="H96" s="2" t="s">
        <v>624</v>
      </c>
      <c r="I96" s="2"/>
      <c r="J96" s="2"/>
      <c r="K96" s="2"/>
      <c r="L96" s="2"/>
      <c r="M96" s="2"/>
    </row>
    <row r="97" spans="1:13" ht="14.25" customHeight="1" x14ac:dyDescent="0.2">
      <c r="A97" s="62" t="s">
        <v>643</v>
      </c>
      <c r="B97" s="2" t="s">
        <v>54</v>
      </c>
      <c r="C97" s="9">
        <v>-99</v>
      </c>
      <c r="D97" s="9"/>
      <c r="E97" s="2" t="s">
        <v>585</v>
      </c>
      <c r="F97" s="2" t="s">
        <v>876</v>
      </c>
      <c r="G97" s="2" t="s">
        <v>877</v>
      </c>
      <c r="H97" s="2" t="s">
        <v>878</v>
      </c>
      <c r="I97" s="2"/>
      <c r="J97" s="2"/>
      <c r="K97" s="2"/>
      <c r="L97" s="2"/>
      <c r="M97" s="2"/>
    </row>
    <row r="98" spans="1:13" ht="14.25" customHeight="1" x14ac:dyDescent="0.2">
      <c r="A98" s="62" t="s">
        <v>651</v>
      </c>
      <c r="B98" s="2" t="s">
        <v>644</v>
      </c>
      <c r="C98" s="9">
        <v>0</v>
      </c>
      <c r="D98" s="9"/>
      <c r="E98" s="2" t="s">
        <v>54</v>
      </c>
      <c r="F98" s="2" t="s">
        <v>54</v>
      </c>
      <c r="G98" s="2" t="s">
        <v>54</v>
      </c>
      <c r="H98" s="2" t="s">
        <v>54</v>
      </c>
      <c r="I98" s="2"/>
      <c r="J98" s="2"/>
      <c r="K98" s="2"/>
      <c r="L98" s="2"/>
      <c r="M98" s="2"/>
    </row>
    <row r="99" spans="1:13" ht="14.25" customHeight="1" x14ac:dyDescent="0.2">
      <c r="A99" s="62" t="s">
        <v>658</v>
      </c>
      <c r="B99" s="2" t="s">
        <v>5444</v>
      </c>
      <c r="C99" s="9">
        <v>6</v>
      </c>
      <c r="D99" s="9"/>
      <c r="E99" s="2" t="s">
        <v>2493</v>
      </c>
      <c r="F99" s="2" t="s">
        <v>2494</v>
      </c>
      <c r="G99" s="2" t="s">
        <v>2495</v>
      </c>
      <c r="H99" s="2" t="s">
        <v>2496</v>
      </c>
      <c r="I99" s="2"/>
      <c r="J99" s="2"/>
      <c r="K99" s="2"/>
      <c r="L99" s="2"/>
      <c r="M99" s="2"/>
    </row>
    <row r="100" spans="1:13" ht="14.25" customHeight="1" x14ac:dyDescent="0.2">
      <c r="A100" s="62" t="s">
        <v>666</v>
      </c>
      <c r="B100" s="2" t="s">
        <v>659</v>
      </c>
      <c r="C100" s="9" t="s">
        <v>5445</v>
      </c>
      <c r="D100" s="9"/>
      <c r="E100" s="2" t="s">
        <v>2545</v>
      </c>
      <c r="F100" s="2" t="s">
        <v>2546</v>
      </c>
      <c r="G100" s="2" t="s">
        <v>2547</v>
      </c>
      <c r="H100" s="2" t="s">
        <v>2548</v>
      </c>
      <c r="I100" s="2"/>
      <c r="J100" s="2"/>
      <c r="K100" s="2"/>
      <c r="L100" s="2"/>
      <c r="M100" s="2"/>
    </row>
    <row r="101" spans="1:13" ht="14.25" customHeight="1" x14ac:dyDescent="0.2">
      <c r="A101" s="62" t="s">
        <v>671</v>
      </c>
      <c r="B101" s="2" t="s">
        <v>54</v>
      </c>
      <c r="C101" s="9">
        <v>-99</v>
      </c>
      <c r="D101" s="9"/>
      <c r="E101" s="2" t="s">
        <v>3989</v>
      </c>
      <c r="F101" s="2" t="s">
        <v>3990</v>
      </c>
      <c r="G101" s="2" t="s">
        <v>3991</v>
      </c>
      <c r="H101" s="2" t="s">
        <v>3992</v>
      </c>
      <c r="I101" s="2"/>
      <c r="J101" s="2"/>
      <c r="K101" s="2"/>
      <c r="L101" s="2"/>
      <c r="M101" s="2"/>
    </row>
    <row r="102" spans="1:13" ht="14.25" customHeight="1" x14ac:dyDescent="0.2">
      <c r="A102" s="62" t="s">
        <v>677</v>
      </c>
      <c r="B102" s="2" t="s">
        <v>5447</v>
      </c>
      <c r="C102" s="9">
        <v>6</v>
      </c>
      <c r="D102" s="9"/>
      <c r="E102" s="2" t="s">
        <v>3740</v>
      </c>
      <c r="F102" s="2" t="s">
        <v>3742</v>
      </c>
      <c r="G102" s="2" t="s">
        <v>3744</v>
      </c>
      <c r="H102" s="2" t="s">
        <v>3745</v>
      </c>
      <c r="I102" s="2"/>
      <c r="J102" s="2"/>
      <c r="K102" s="2"/>
      <c r="L102" s="2"/>
      <c r="M102" s="2"/>
    </row>
    <row r="103" spans="1:13" ht="14.25" customHeight="1" x14ac:dyDescent="0.2">
      <c r="A103" s="62" t="s">
        <v>684</v>
      </c>
      <c r="B103" s="2" t="s">
        <v>678</v>
      </c>
      <c r="C103" s="9" t="s">
        <v>101</v>
      </c>
      <c r="D103" s="9"/>
      <c r="E103" s="2" t="s">
        <v>3512</v>
      </c>
      <c r="F103" s="2" t="s">
        <v>2270</v>
      </c>
      <c r="G103" s="2" t="s">
        <v>5308</v>
      </c>
      <c r="H103" s="2" t="s">
        <v>5309</v>
      </c>
      <c r="I103" s="2"/>
      <c r="J103" s="2"/>
      <c r="K103" s="2"/>
      <c r="L103" s="2"/>
      <c r="M103" s="2"/>
    </row>
    <row r="104" spans="1:13" ht="14.25" customHeight="1" x14ac:dyDescent="0.2">
      <c r="A104" s="62" t="s">
        <v>689</v>
      </c>
      <c r="B104" s="2" t="s">
        <v>123</v>
      </c>
      <c r="C104" s="9">
        <v>0</v>
      </c>
      <c r="D104" s="9"/>
      <c r="E104" s="2" t="s">
        <v>2775</v>
      </c>
      <c r="F104" s="2" t="s">
        <v>5256</v>
      </c>
      <c r="G104" s="2" t="s">
        <v>5257</v>
      </c>
      <c r="H104" s="2" t="s">
        <v>5258</v>
      </c>
      <c r="I104" s="2"/>
      <c r="J104" s="2"/>
      <c r="K104" s="2"/>
      <c r="L104" s="2"/>
      <c r="M104" s="2"/>
    </row>
    <row r="105" spans="1:13" ht="14.25" customHeight="1" x14ac:dyDescent="0.2">
      <c r="A105" s="62" t="s">
        <v>695</v>
      </c>
      <c r="B105" s="2" t="s">
        <v>690</v>
      </c>
      <c r="C105" s="9">
        <v>2</v>
      </c>
      <c r="D105" s="9"/>
      <c r="E105" s="2" t="s">
        <v>54</v>
      </c>
      <c r="F105" s="2" t="s">
        <v>54</v>
      </c>
      <c r="G105" s="2" t="s">
        <v>54</v>
      </c>
      <c r="H105" s="2" t="s">
        <v>54</v>
      </c>
      <c r="I105" s="2"/>
      <c r="J105" s="2"/>
      <c r="K105" s="2"/>
      <c r="L105" s="2"/>
      <c r="M105" s="2"/>
    </row>
    <row r="106" spans="1:13" ht="14.25" customHeight="1" x14ac:dyDescent="0.2">
      <c r="A106" s="62" t="s">
        <v>696</v>
      </c>
      <c r="B106" s="2" t="s">
        <v>54</v>
      </c>
      <c r="C106" s="9">
        <v>-99</v>
      </c>
      <c r="D106" s="9"/>
      <c r="E106" s="2" t="s">
        <v>124</v>
      </c>
      <c r="F106" s="2" t="s">
        <v>126</v>
      </c>
      <c r="G106" s="2" t="s">
        <v>127</v>
      </c>
      <c r="H106" s="2" t="s">
        <v>128</v>
      </c>
      <c r="I106" s="2"/>
      <c r="J106" s="2"/>
      <c r="K106" s="2"/>
      <c r="L106" s="2"/>
      <c r="M106" s="2"/>
    </row>
    <row r="107" spans="1:13" ht="14.25" customHeight="1" x14ac:dyDescent="0.2">
      <c r="A107" s="62" t="s">
        <v>698</v>
      </c>
      <c r="B107" s="2" t="s">
        <v>697</v>
      </c>
      <c r="C107" s="9">
        <v>-999</v>
      </c>
      <c r="D107" s="9"/>
      <c r="E107" s="2" t="s">
        <v>4190</v>
      </c>
      <c r="F107" s="2" t="s">
        <v>4191</v>
      </c>
      <c r="G107" s="2" t="s">
        <v>4192</v>
      </c>
      <c r="H107" s="2" t="s">
        <v>4193</v>
      </c>
      <c r="I107" s="2"/>
      <c r="J107" s="2"/>
      <c r="K107" s="2"/>
      <c r="L107" s="2"/>
      <c r="M107" s="2"/>
    </row>
    <row r="108" spans="1:13" ht="14.25" customHeight="1" x14ac:dyDescent="0.2">
      <c r="A108" s="62" t="s">
        <v>708</v>
      </c>
      <c r="B108" s="2" t="s">
        <v>699</v>
      </c>
      <c r="C108" s="9" t="s">
        <v>101</v>
      </c>
      <c r="D108" s="9"/>
      <c r="E108" s="2" t="s">
        <v>1720</v>
      </c>
      <c r="F108" s="2" t="s">
        <v>1122</v>
      </c>
      <c r="G108" s="2" t="s">
        <v>1721</v>
      </c>
      <c r="H108" s="2" t="s">
        <v>1722</v>
      </c>
      <c r="I108" s="2"/>
      <c r="J108" s="2"/>
      <c r="K108" s="2"/>
      <c r="L108" s="2"/>
      <c r="M108" s="2"/>
    </row>
    <row r="109" spans="1:13" ht="14.25" customHeight="1" x14ac:dyDescent="0.2">
      <c r="A109" s="62" t="s">
        <v>712</v>
      </c>
      <c r="B109" s="2" t="s">
        <v>709</v>
      </c>
      <c r="C109" s="9">
        <v>1</v>
      </c>
      <c r="D109" s="9"/>
      <c r="E109" s="2" t="s">
        <v>3716</v>
      </c>
      <c r="F109" s="2" t="s">
        <v>3717</v>
      </c>
      <c r="G109" s="2" t="s">
        <v>54</v>
      </c>
      <c r="H109" s="2" t="s">
        <v>3718</v>
      </c>
      <c r="I109" s="2"/>
      <c r="J109" s="2"/>
      <c r="K109" s="2"/>
      <c r="L109" s="2"/>
      <c r="M109" s="2"/>
    </row>
    <row r="110" spans="1:13" ht="14.25" customHeight="1" x14ac:dyDescent="0.2">
      <c r="A110" s="62" t="s">
        <v>713</v>
      </c>
      <c r="B110" s="2"/>
      <c r="C110" s="9">
        <v>-99</v>
      </c>
      <c r="D110" s="9"/>
      <c r="E110" s="2" t="s">
        <v>896</v>
      </c>
      <c r="F110" s="2" t="s">
        <v>898</v>
      </c>
      <c r="G110" s="2" t="s">
        <v>899</v>
      </c>
      <c r="H110" s="2" t="s">
        <v>901</v>
      </c>
      <c r="I110" s="2"/>
      <c r="J110" s="2"/>
      <c r="K110" s="2"/>
      <c r="L110" s="2"/>
      <c r="M110" s="2"/>
    </row>
    <row r="111" spans="1:13" ht="14.25" customHeight="1" x14ac:dyDescent="0.2">
      <c r="A111" s="62" t="s">
        <v>720</v>
      </c>
      <c r="B111" s="2" t="s">
        <v>714</v>
      </c>
      <c r="C111" s="9">
        <v>1</v>
      </c>
      <c r="D111" s="9"/>
      <c r="E111" s="2" t="s">
        <v>54</v>
      </c>
      <c r="F111" s="2" t="s">
        <v>54</v>
      </c>
      <c r="G111" s="2" t="s">
        <v>54</v>
      </c>
      <c r="H111" s="2" t="s">
        <v>54</v>
      </c>
      <c r="I111" s="2"/>
      <c r="J111" s="2"/>
      <c r="K111" s="2"/>
      <c r="L111" s="2"/>
      <c r="M111" s="2"/>
    </row>
    <row r="112" spans="1:13" ht="14.25" customHeight="1" x14ac:dyDescent="0.2">
      <c r="A112" s="62" t="s">
        <v>725</v>
      </c>
      <c r="B112" s="2" t="s">
        <v>54</v>
      </c>
      <c r="C112" s="9">
        <v>-99</v>
      </c>
      <c r="D112" s="9"/>
      <c r="E112" s="2" t="s">
        <v>54</v>
      </c>
      <c r="F112" s="2" t="s">
        <v>54</v>
      </c>
      <c r="G112" s="2" t="s">
        <v>54</v>
      </c>
      <c r="H112" s="2" t="s">
        <v>54</v>
      </c>
      <c r="I112" s="2"/>
      <c r="J112" s="2"/>
      <c r="K112" s="2"/>
      <c r="L112" s="2"/>
      <c r="M112" s="2"/>
    </row>
    <row r="113" spans="1:13" ht="14.25" customHeight="1" x14ac:dyDescent="0.2">
      <c r="A113" s="62" t="s">
        <v>734</v>
      </c>
      <c r="B113" s="2" t="s">
        <v>726</v>
      </c>
      <c r="C113" s="9">
        <v>6</v>
      </c>
      <c r="D113" s="9"/>
      <c r="E113" s="2" t="s">
        <v>3174</v>
      </c>
      <c r="F113" s="2" t="s">
        <v>3175</v>
      </c>
      <c r="G113" s="2" t="s">
        <v>3176</v>
      </c>
      <c r="H113" s="2" t="s">
        <v>3177</v>
      </c>
      <c r="I113" s="2"/>
      <c r="J113" s="2"/>
      <c r="K113" s="2"/>
      <c r="L113" s="2"/>
      <c r="M113" s="2"/>
    </row>
    <row r="114" spans="1:13" ht="14.25" customHeight="1" x14ac:dyDescent="0.2">
      <c r="A114" s="62" t="s">
        <v>735</v>
      </c>
      <c r="B114" s="2" t="s">
        <v>54</v>
      </c>
      <c r="C114" s="9">
        <v>-99</v>
      </c>
      <c r="D114" s="9"/>
      <c r="E114" s="2" t="s">
        <v>4373</v>
      </c>
      <c r="F114" s="2" t="s">
        <v>4374</v>
      </c>
      <c r="G114" s="2" t="s">
        <v>4375</v>
      </c>
      <c r="H114" s="2" t="s">
        <v>4376</v>
      </c>
      <c r="I114" s="2"/>
      <c r="J114" s="2"/>
      <c r="K114" s="2"/>
      <c r="L114" s="2"/>
      <c r="M114" s="2"/>
    </row>
    <row r="115" spans="1:13" ht="14.25" customHeight="1" x14ac:dyDescent="0.2">
      <c r="A115" s="62" t="s">
        <v>742</v>
      </c>
      <c r="B115" s="2" t="s">
        <v>736</v>
      </c>
      <c r="C115" s="9" t="s">
        <v>1809</v>
      </c>
      <c r="D115" s="9"/>
      <c r="E115" s="2" t="s">
        <v>54</v>
      </c>
      <c r="F115" s="2" t="s">
        <v>54</v>
      </c>
      <c r="G115" s="2" t="s">
        <v>54</v>
      </c>
      <c r="H115" s="2" t="s">
        <v>54</v>
      </c>
      <c r="I115" s="2"/>
      <c r="J115" s="2"/>
      <c r="K115" s="2"/>
      <c r="L115" s="2"/>
      <c r="M115" s="2"/>
    </row>
    <row r="116" spans="1:13" ht="14.25" customHeight="1" x14ac:dyDescent="0.2">
      <c r="A116" s="62" t="s">
        <v>752</v>
      </c>
      <c r="B116" s="2" t="s">
        <v>743</v>
      </c>
      <c r="C116" s="9" t="s">
        <v>900</v>
      </c>
      <c r="D116" s="9"/>
      <c r="E116" s="2" t="s">
        <v>3889</v>
      </c>
      <c r="F116" s="2" t="s">
        <v>3890</v>
      </c>
      <c r="G116" s="2" t="s">
        <v>3891</v>
      </c>
      <c r="H116" s="2" t="s">
        <v>3892</v>
      </c>
      <c r="I116" s="2"/>
      <c r="J116" s="2"/>
      <c r="K116" s="2"/>
      <c r="L116" s="2"/>
      <c r="M116" s="2"/>
    </row>
    <row r="117" spans="1:13" ht="14.25" customHeight="1" x14ac:dyDescent="0.2">
      <c r="A117" s="62" t="s">
        <v>753</v>
      </c>
      <c r="B117" s="2" t="s">
        <v>54</v>
      </c>
      <c r="C117" s="9">
        <v>-99</v>
      </c>
      <c r="D117" s="9"/>
      <c r="E117" s="2" t="s">
        <v>1185</v>
      </c>
      <c r="F117" s="2" t="s">
        <v>1187</v>
      </c>
      <c r="G117" s="2" t="s">
        <v>1188</v>
      </c>
      <c r="H117" s="2" t="s">
        <v>1189</v>
      </c>
      <c r="I117" s="2"/>
      <c r="J117" s="2"/>
      <c r="K117" s="2"/>
      <c r="L117" s="2"/>
      <c r="M117" s="2"/>
    </row>
    <row r="118" spans="1:13" ht="14.25" customHeight="1" x14ac:dyDescent="0.2">
      <c r="A118" s="62" t="s">
        <v>761</v>
      </c>
      <c r="B118" s="2" t="s">
        <v>754</v>
      </c>
      <c r="C118" s="9" t="s">
        <v>5448</v>
      </c>
      <c r="D118" s="9"/>
      <c r="E118" s="2" t="s">
        <v>858</v>
      </c>
      <c r="F118" s="2" t="s">
        <v>859</v>
      </c>
      <c r="G118" s="2" t="s">
        <v>860</v>
      </c>
      <c r="H118" s="2" t="s">
        <v>861</v>
      </c>
      <c r="I118" s="2"/>
      <c r="J118" s="2"/>
      <c r="K118" s="2"/>
      <c r="L118" s="2"/>
      <c r="M118" s="2"/>
    </row>
    <row r="119" spans="1:13" ht="14.25" customHeight="1" x14ac:dyDescent="0.2">
      <c r="A119" s="62" t="s">
        <v>762</v>
      </c>
      <c r="B119" s="2" t="s">
        <v>284</v>
      </c>
      <c r="C119" s="9">
        <v>0</v>
      </c>
      <c r="D119" s="9"/>
      <c r="E119" s="2" t="s">
        <v>5111</v>
      </c>
      <c r="F119" s="2" t="s">
        <v>3057</v>
      </c>
      <c r="G119" s="2" t="s">
        <v>5112</v>
      </c>
      <c r="H119" s="2" t="s">
        <v>5113</v>
      </c>
      <c r="I119" s="2"/>
      <c r="J119" s="2"/>
      <c r="K119" s="2"/>
      <c r="L119" s="2"/>
      <c r="M119" s="2"/>
    </row>
    <row r="120" spans="1:13" ht="14.25" customHeight="1" x14ac:dyDescent="0.2">
      <c r="A120" s="62" t="s">
        <v>768</v>
      </c>
      <c r="B120" s="2" t="s">
        <v>763</v>
      </c>
      <c r="C120" s="9" t="s">
        <v>152</v>
      </c>
      <c r="D120" s="9"/>
      <c r="E120" s="2" t="s">
        <v>54</v>
      </c>
      <c r="F120" s="2" t="s">
        <v>54</v>
      </c>
      <c r="G120" s="2" t="s">
        <v>54</v>
      </c>
      <c r="H120" s="2" t="s">
        <v>54</v>
      </c>
      <c r="I120" s="2"/>
      <c r="J120" s="2"/>
      <c r="K120" s="2"/>
      <c r="L120" s="2"/>
      <c r="M120" s="2"/>
    </row>
    <row r="121" spans="1:13" ht="14.25" customHeight="1" x14ac:dyDescent="0.2">
      <c r="A121" s="62" t="s">
        <v>776</v>
      </c>
      <c r="B121" s="2" t="s">
        <v>5450</v>
      </c>
      <c r="C121" s="9">
        <v>0</v>
      </c>
      <c r="D121" s="9"/>
      <c r="E121" s="2" t="s">
        <v>4223</v>
      </c>
      <c r="F121" s="2" t="s">
        <v>4224</v>
      </c>
      <c r="G121" s="2" t="s">
        <v>4225</v>
      </c>
      <c r="H121" s="2" t="s">
        <v>4226</v>
      </c>
      <c r="I121" s="2"/>
      <c r="J121" s="2"/>
      <c r="K121" s="2"/>
      <c r="L121" s="2"/>
      <c r="M121" s="2"/>
    </row>
    <row r="122" spans="1:13" ht="14.25" customHeight="1" x14ac:dyDescent="0.2">
      <c r="A122" s="62" t="s">
        <v>780</v>
      </c>
      <c r="B122" s="2" t="s">
        <v>54</v>
      </c>
      <c r="C122" s="9">
        <v>-99</v>
      </c>
      <c r="D122" s="9"/>
      <c r="E122" s="2" t="s">
        <v>4196</v>
      </c>
      <c r="F122" s="2" t="s">
        <v>4197</v>
      </c>
      <c r="G122" s="2" t="s">
        <v>4199</v>
      </c>
      <c r="H122" s="2" t="s">
        <v>4201</v>
      </c>
      <c r="I122" s="2"/>
      <c r="J122" s="2"/>
      <c r="K122" s="2"/>
      <c r="L122" s="2"/>
      <c r="M122" s="2"/>
    </row>
    <row r="123" spans="1:13" ht="14.25" customHeight="1" x14ac:dyDescent="0.2">
      <c r="A123" s="62" t="s">
        <v>788</v>
      </c>
      <c r="B123" s="2" t="s">
        <v>781</v>
      </c>
      <c r="C123" s="9" t="s">
        <v>5730</v>
      </c>
      <c r="D123" s="9"/>
      <c r="E123" s="2" t="s">
        <v>1494</v>
      </c>
      <c r="F123" s="2" t="s">
        <v>1495</v>
      </c>
      <c r="G123" s="2" t="s">
        <v>1496</v>
      </c>
      <c r="H123" s="2" t="s">
        <v>1497</v>
      </c>
      <c r="I123" s="2"/>
      <c r="J123" s="2"/>
      <c r="K123" s="2"/>
      <c r="L123" s="2"/>
      <c r="M123" s="2"/>
    </row>
    <row r="124" spans="1:13" ht="14.25" customHeight="1" x14ac:dyDescent="0.2">
      <c r="A124" s="62" t="s">
        <v>793</v>
      </c>
      <c r="B124" s="2" t="s">
        <v>789</v>
      </c>
      <c r="C124" s="9">
        <v>0</v>
      </c>
      <c r="D124" s="9"/>
      <c r="E124" s="2" t="s">
        <v>1432</v>
      </c>
      <c r="F124" s="2" t="s">
        <v>1433</v>
      </c>
      <c r="G124" s="2" t="s">
        <v>1434</v>
      </c>
      <c r="H124" s="2" t="s">
        <v>1435</v>
      </c>
      <c r="I124" s="2"/>
      <c r="J124" s="2"/>
      <c r="K124" s="2"/>
      <c r="L124" s="2"/>
      <c r="M124" s="2"/>
    </row>
    <row r="125" spans="1:13" ht="14.25" customHeight="1" x14ac:dyDescent="0.2">
      <c r="A125" s="62" t="s">
        <v>800</v>
      </c>
      <c r="B125" s="2" t="s">
        <v>242</v>
      </c>
      <c r="C125" s="9">
        <v>0</v>
      </c>
      <c r="D125" s="9"/>
      <c r="E125" s="2" t="s">
        <v>2474</v>
      </c>
      <c r="F125" s="2" t="s">
        <v>2476</v>
      </c>
      <c r="G125" s="2" t="s">
        <v>2477</v>
      </c>
      <c r="H125" s="2" t="s">
        <v>2478</v>
      </c>
      <c r="I125" s="2"/>
      <c r="J125" s="2"/>
      <c r="K125" s="2"/>
      <c r="L125" s="2"/>
      <c r="M125" s="2"/>
    </row>
    <row r="126" spans="1:13" ht="14.25" customHeight="1" x14ac:dyDescent="0.2">
      <c r="A126" s="62" t="s">
        <v>805</v>
      </c>
      <c r="B126" s="2" t="s">
        <v>801</v>
      </c>
      <c r="C126" s="9" t="s">
        <v>1127</v>
      </c>
      <c r="D126" s="9"/>
      <c r="E126" s="2" t="s">
        <v>3500</v>
      </c>
      <c r="F126" s="2" t="s">
        <v>3500</v>
      </c>
      <c r="G126" s="2" t="s">
        <v>3500</v>
      </c>
      <c r="H126" s="2" t="s">
        <v>3500</v>
      </c>
      <c r="I126" s="2"/>
      <c r="J126" s="2"/>
      <c r="K126" s="2"/>
      <c r="L126" s="2"/>
      <c r="M126" s="2"/>
    </row>
    <row r="127" spans="1:13" ht="14.25" customHeight="1" x14ac:dyDescent="0.2">
      <c r="A127" s="62" t="s">
        <v>813</v>
      </c>
      <c r="B127" s="2" t="s">
        <v>806</v>
      </c>
      <c r="C127" s="9" t="s">
        <v>5426</v>
      </c>
      <c r="D127" s="9"/>
      <c r="E127" s="2" t="s">
        <v>174</v>
      </c>
      <c r="F127" s="2" t="s">
        <v>176</v>
      </c>
      <c r="G127" s="2" t="s">
        <v>178</v>
      </c>
      <c r="H127" s="2" t="s">
        <v>180</v>
      </c>
      <c r="I127" s="2"/>
      <c r="J127" s="2"/>
      <c r="K127" s="2"/>
      <c r="L127" s="2"/>
      <c r="M127" s="2"/>
    </row>
    <row r="128" spans="1:13" ht="14.25" customHeight="1" x14ac:dyDescent="0.2">
      <c r="A128" s="62" t="s">
        <v>822</v>
      </c>
      <c r="B128" s="2" t="s">
        <v>814</v>
      </c>
      <c r="C128" s="9" t="s">
        <v>5451</v>
      </c>
      <c r="D128" s="9"/>
      <c r="E128" s="2" t="s">
        <v>1961</v>
      </c>
      <c r="F128" s="2" t="s">
        <v>1962</v>
      </c>
      <c r="G128" s="2" t="s">
        <v>1963</v>
      </c>
      <c r="H128" s="2" t="s">
        <v>1965</v>
      </c>
      <c r="I128" s="2"/>
      <c r="J128" s="2"/>
      <c r="K128" s="2"/>
      <c r="L128" s="2"/>
      <c r="M128" s="2"/>
    </row>
    <row r="129" spans="1:13" ht="14.25" customHeight="1" x14ac:dyDescent="0.2">
      <c r="A129" s="62" t="s">
        <v>831</v>
      </c>
      <c r="B129" s="2" t="s">
        <v>823</v>
      </c>
      <c r="C129" s="9" t="s">
        <v>5731</v>
      </c>
      <c r="D129" s="9"/>
      <c r="E129" s="2" t="s">
        <v>1551</v>
      </c>
      <c r="F129" s="2" t="s">
        <v>54</v>
      </c>
      <c r="G129" s="2" t="s">
        <v>54</v>
      </c>
      <c r="H129" s="2" t="s">
        <v>54</v>
      </c>
      <c r="I129" s="2"/>
      <c r="J129" s="2"/>
      <c r="K129" s="2"/>
      <c r="L129" s="2"/>
      <c r="M129" s="2"/>
    </row>
    <row r="130" spans="1:13" ht="14.25" customHeight="1" x14ac:dyDescent="0.2">
      <c r="A130" s="62" t="s">
        <v>840</v>
      </c>
      <c r="B130" s="2" t="s">
        <v>832</v>
      </c>
      <c r="C130" s="9" t="s">
        <v>5452</v>
      </c>
      <c r="D130" s="9"/>
      <c r="E130" s="2" t="s">
        <v>4400</v>
      </c>
      <c r="F130" s="2" t="s">
        <v>4401</v>
      </c>
      <c r="G130" s="2" t="s">
        <v>4402</v>
      </c>
      <c r="H130" s="2" t="s">
        <v>878</v>
      </c>
      <c r="I130" s="2"/>
      <c r="J130" s="2"/>
      <c r="K130" s="2"/>
      <c r="L130" s="2"/>
      <c r="M130" s="2"/>
    </row>
    <row r="131" spans="1:13" ht="14.25" customHeight="1" x14ac:dyDescent="0.2">
      <c r="A131" s="62" t="s">
        <v>847</v>
      </c>
      <c r="B131" s="2" t="s">
        <v>5454</v>
      </c>
      <c r="C131" s="9" t="s">
        <v>1423</v>
      </c>
      <c r="D131" s="9"/>
      <c r="E131" s="2" t="s">
        <v>4705</v>
      </c>
      <c r="F131" s="2" t="s">
        <v>4707</v>
      </c>
      <c r="G131" s="2" t="s">
        <v>3271</v>
      </c>
      <c r="H131" s="2" t="s">
        <v>4708</v>
      </c>
      <c r="I131" s="2"/>
      <c r="J131" s="2"/>
      <c r="K131" s="2"/>
      <c r="L131" s="2"/>
      <c r="M131" s="2"/>
    </row>
    <row r="132" spans="1:13" ht="14.25" customHeight="1" x14ac:dyDescent="0.2">
      <c r="A132" s="62" t="s">
        <v>853</v>
      </c>
      <c r="B132" s="2" t="s">
        <v>848</v>
      </c>
      <c r="C132" s="9" t="s">
        <v>231</v>
      </c>
      <c r="D132" s="9"/>
      <c r="E132" s="2" t="s">
        <v>1683</v>
      </c>
      <c r="F132" s="2" t="s">
        <v>1684</v>
      </c>
      <c r="G132" s="2" t="s">
        <v>1685</v>
      </c>
      <c r="H132" s="2" t="s">
        <v>1686</v>
      </c>
      <c r="I132" s="2"/>
      <c r="J132" s="2"/>
      <c r="K132" s="2"/>
      <c r="L132" s="2"/>
      <c r="M132" s="2"/>
    </row>
    <row r="133" spans="1:13" ht="14.25" customHeight="1" x14ac:dyDescent="0.2">
      <c r="A133" s="62" t="s">
        <v>856</v>
      </c>
      <c r="B133" s="2" t="s">
        <v>54</v>
      </c>
      <c r="C133" s="9">
        <v>-99</v>
      </c>
      <c r="D133" s="9"/>
      <c r="E133" s="2" t="s">
        <v>3941</v>
      </c>
      <c r="F133" s="2" t="s">
        <v>185</v>
      </c>
      <c r="G133" s="2" t="s">
        <v>3942</v>
      </c>
      <c r="H133" s="2" t="s">
        <v>3943</v>
      </c>
      <c r="I133" s="2"/>
      <c r="J133" s="2"/>
      <c r="K133" s="2"/>
      <c r="L133" s="2"/>
      <c r="M133" s="2"/>
    </row>
    <row r="134" spans="1:13" ht="14.25" customHeight="1" x14ac:dyDescent="0.2">
      <c r="A134" s="62" t="s">
        <v>862</v>
      </c>
      <c r="B134" s="2" t="s">
        <v>857</v>
      </c>
      <c r="C134" s="9">
        <v>0</v>
      </c>
      <c r="D134" s="9"/>
      <c r="E134" s="2" t="s">
        <v>3749</v>
      </c>
      <c r="F134" s="2" t="s">
        <v>54</v>
      </c>
      <c r="G134" s="2" t="s">
        <v>3751</v>
      </c>
      <c r="H134" s="2" t="s">
        <v>3752</v>
      </c>
      <c r="I134" s="2"/>
      <c r="J134" s="2"/>
      <c r="K134" s="2"/>
      <c r="L134" s="2"/>
      <c r="M134" s="2"/>
    </row>
    <row r="135" spans="1:13" ht="14.25" customHeight="1" x14ac:dyDescent="0.2">
      <c r="A135" s="62" t="s">
        <v>868</v>
      </c>
      <c r="B135" s="2" t="s">
        <v>863</v>
      </c>
      <c r="C135" s="9">
        <v>3</v>
      </c>
      <c r="D135" s="9"/>
      <c r="E135" s="2" t="s">
        <v>54</v>
      </c>
      <c r="F135" s="2" t="s">
        <v>54</v>
      </c>
      <c r="G135" s="2" t="s">
        <v>54</v>
      </c>
      <c r="H135" s="2" t="s">
        <v>54</v>
      </c>
      <c r="I135" s="2"/>
      <c r="J135" s="2"/>
      <c r="K135" s="2"/>
      <c r="L135" s="2"/>
      <c r="M135" s="2"/>
    </row>
    <row r="136" spans="1:13" ht="14.25" customHeight="1" x14ac:dyDescent="0.2">
      <c r="A136" s="62" t="s">
        <v>874</v>
      </c>
      <c r="B136" s="2" t="s">
        <v>869</v>
      </c>
      <c r="C136" s="9">
        <v>10</v>
      </c>
      <c r="D136" s="9"/>
      <c r="E136" s="2" t="s">
        <v>1165</v>
      </c>
      <c r="F136" s="2" t="s">
        <v>54</v>
      </c>
      <c r="G136" s="2" t="s">
        <v>54</v>
      </c>
      <c r="H136" s="2" t="s">
        <v>54</v>
      </c>
      <c r="I136" s="2"/>
      <c r="J136" s="2"/>
      <c r="K136" s="2"/>
      <c r="L136" s="2"/>
      <c r="M136" s="2"/>
    </row>
    <row r="137" spans="1:13" ht="14.25" customHeight="1" x14ac:dyDescent="0.2">
      <c r="A137" s="62" t="s">
        <v>879</v>
      </c>
      <c r="B137" s="2" t="s">
        <v>875</v>
      </c>
      <c r="C137" s="9" t="s">
        <v>2669</v>
      </c>
      <c r="D137" s="9"/>
      <c r="E137" s="2" t="s">
        <v>284</v>
      </c>
      <c r="F137" s="2" t="s">
        <v>185</v>
      </c>
      <c r="G137" s="2" t="s">
        <v>1126</v>
      </c>
      <c r="H137" s="2" t="s">
        <v>1128</v>
      </c>
      <c r="I137" s="2"/>
      <c r="J137" s="2"/>
      <c r="K137" s="2"/>
      <c r="L137" s="2"/>
      <c r="M137" s="2"/>
    </row>
    <row r="138" spans="1:13" ht="14.25" customHeight="1" x14ac:dyDescent="0.2">
      <c r="A138" s="62" t="s">
        <v>889</v>
      </c>
      <c r="B138" s="2" t="s">
        <v>880</v>
      </c>
      <c r="C138" s="9" t="s">
        <v>881</v>
      </c>
      <c r="D138" s="9"/>
      <c r="E138" s="2" t="s">
        <v>54</v>
      </c>
      <c r="F138" s="2" t="s">
        <v>54</v>
      </c>
      <c r="G138" s="2" t="s">
        <v>54</v>
      </c>
      <c r="H138" s="2" t="s">
        <v>54</v>
      </c>
      <c r="I138" s="2"/>
      <c r="J138" s="2"/>
      <c r="K138" s="2"/>
      <c r="L138" s="2"/>
      <c r="M138" s="2"/>
    </row>
    <row r="139" spans="1:13" ht="14.25" customHeight="1" x14ac:dyDescent="0.2">
      <c r="A139" s="62" t="s">
        <v>892</v>
      </c>
      <c r="B139" s="2" t="s">
        <v>185</v>
      </c>
      <c r="C139" s="9">
        <v>0</v>
      </c>
      <c r="D139" s="9"/>
      <c r="E139" s="2" t="s">
        <v>1116</v>
      </c>
      <c r="F139" s="2" t="s">
        <v>54</v>
      </c>
      <c r="G139" s="2" t="s">
        <v>54</v>
      </c>
      <c r="H139" s="2" t="s">
        <v>54</v>
      </c>
      <c r="I139" s="2"/>
      <c r="J139" s="2"/>
      <c r="K139" s="2"/>
      <c r="L139" s="2"/>
      <c r="M139" s="2"/>
    </row>
    <row r="140" spans="1:13" ht="14.25" customHeight="1" x14ac:dyDescent="0.2">
      <c r="A140" s="62" t="s">
        <v>893</v>
      </c>
      <c r="B140" s="2"/>
      <c r="C140" s="9">
        <v>-99</v>
      </c>
      <c r="D140" s="9"/>
      <c r="E140" s="2" t="s">
        <v>3852</v>
      </c>
      <c r="F140" s="2" t="s">
        <v>3853</v>
      </c>
      <c r="G140" s="2" t="s">
        <v>3854</v>
      </c>
      <c r="H140" s="2" t="s">
        <v>3855</v>
      </c>
      <c r="I140" s="2"/>
      <c r="J140" s="2"/>
      <c r="K140" s="2"/>
      <c r="L140" s="2"/>
      <c r="M140" s="2"/>
    </row>
    <row r="141" spans="1:13" ht="14.25" customHeight="1" x14ac:dyDescent="0.2">
      <c r="A141" s="62" t="s">
        <v>903</v>
      </c>
      <c r="B141" s="2" t="s">
        <v>894</v>
      </c>
      <c r="C141" s="9" t="s">
        <v>5455</v>
      </c>
      <c r="D141" s="9"/>
      <c r="E141" s="2" t="s">
        <v>54</v>
      </c>
      <c r="F141" s="2" t="s">
        <v>54</v>
      </c>
      <c r="G141" s="2" t="s">
        <v>54</v>
      </c>
      <c r="H141" s="2" t="s">
        <v>54</v>
      </c>
      <c r="I141" s="2"/>
      <c r="J141" s="2"/>
      <c r="K141" s="2"/>
      <c r="L141" s="2"/>
      <c r="M141" s="2"/>
    </row>
    <row r="142" spans="1:13" ht="14.25" customHeight="1" x14ac:dyDescent="0.2">
      <c r="A142" s="62" t="s">
        <v>911</v>
      </c>
      <c r="B142" s="2" t="s">
        <v>904</v>
      </c>
      <c r="C142" s="9">
        <v>1</v>
      </c>
      <c r="D142" s="9"/>
      <c r="E142" s="2" t="s">
        <v>123</v>
      </c>
      <c r="F142" s="2" t="s">
        <v>54</v>
      </c>
      <c r="G142" s="2" t="s">
        <v>2073</v>
      </c>
      <c r="H142" s="2" t="s">
        <v>3448</v>
      </c>
      <c r="I142" s="2"/>
      <c r="J142" s="2"/>
      <c r="K142" s="2"/>
      <c r="L142" s="2"/>
      <c r="M142" s="2"/>
    </row>
    <row r="143" spans="1:13" ht="14.25" customHeight="1" x14ac:dyDescent="0.2">
      <c r="A143" s="62" t="s">
        <v>912</v>
      </c>
      <c r="B143" s="2" t="s">
        <v>54</v>
      </c>
      <c r="C143" s="9">
        <v>-99</v>
      </c>
      <c r="D143" s="9"/>
      <c r="E143" s="2" t="s">
        <v>54</v>
      </c>
      <c r="F143" s="2" t="s">
        <v>54</v>
      </c>
      <c r="G143" s="2" t="s">
        <v>3644</v>
      </c>
      <c r="H143" s="2" t="s">
        <v>3645</v>
      </c>
      <c r="I143" s="2"/>
      <c r="J143" s="2"/>
      <c r="K143" s="2"/>
      <c r="L143" s="2"/>
      <c r="M143" s="2"/>
    </row>
    <row r="144" spans="1:13" ht="14.25" customHeight="1" x14ac:dyDescent="0.2">
      <c r="A144" s="62" t="s">
        <v>919</v>
      </c>
      <c r="B144" s="2" t="s">
        <v>5457</v>
      </c>
      <c r="C144" s="9" t="s">
        <v>125</v>
      </c>
      <c r="D144" s="9"/>
      <c r="E144" s="2" t="s">
        <v>54</v>
      </c>
      <c r="F144" s="2" t="s">
        <v>54</v>
      </c>
      <c r="G144" s="2" t="s">
        <v>54</v>
      </c>
      <c r="H144" s="2" t="s">
        <v>54</v>
      </c>
      <c r="I144" s="2"/>
      <c r="J144" s="2"/>
      <c r="K144" s="2"/>
      <c r="L144" s="2"/>
      <c r="M144" s="2"/>
    </row>
    <row r="145" spans="1:13" ht="14.25" customHeight="1" x14ac:dyDescent="0.2">
      <c r="A145" s="62" t="s">
        <v>926</v>
      </c>
      <c r="B145" s="2" t="s">
        <v>920</v>
      </c>
      <c r="C145" s="9" t="s">
        <v>4653</v>
      </c>
      <c r="D145" s="9"/>
      <c r="E145" s="2" t="s">
        <v>5368</v>
      </c>
      <c r="F145" s="2" t="s">
        <v>5369</v>
      </c>
      <c r="G145" s="2" t="s">
        <v>5370</v>
      </c>
      <c r="H145" s="2" t="s">
        <v>5371</v>
      </c>
      <c r="I145" s="2"/>
      <c r="J145" s="2"/>
      <c r="K145" s="2"/>
      <c r="L145" s="2"/>
      <c r="M145" s="2"/>
    </row>
    <row r="146" spans="1:13" ht="14.25" customHeight="1" x14ac:dyDescent="0.2">
      <c r="A146" s="62" t="s">
        <v>927</v>
      </c>
      <c r="B146" s="2" t="s">
        <v>54</v>
      </c>
      <c r="C146" s="9">
        <v>-99</v>
      </c>
      <c r="D146" s="9"/>
      <c r="E146" s="2" t="s">
        <v>4609</v>
      </c>
      <c r="F146" s="2" t="s">
        <v>4610</v>
      </c>
      <c r="G146" s="2" t="s">
        <v>54</v>
      </c>
      <c r="H146" s="2" t="s">
        <v>2019</v>
      </c>
      <c r="I146" s="2"/>
      <c r="J146" s="2"/>
      <c r="K146" s="2"/>
      <c r="L146" s="2"/>
      <c r="M146" s="2"/>
    </row>
    <row r="147" spans="1:13" ht="14.25" customHeight="1" x14ac:dyDescent="0.2">
      <c r="A147" s="62" t="s">
        <v>935</v>
      </c>
      <c r="B147" s="2" t="s">
        <v>928</v>
      </c>
      <c r="C147" s="9" t="s">
        <v>101</v>
      </c>
      <c r="D147" s="9"/>
      <c r="E147" s="2" t="s">
        <v>5376</v>
      </c>
      <c r="F147" s="2" t="s">
        <v>5377</v>
      </c>
      <c r="G147" s="2" t="s">
        <v>54</v>
      </c>
      <c r="H147" s="2" t="s">
        <v>54</v>
      </c>
      <c r="I147" s="2"/>
      <c r="J147" s="2"/>
      <c r="K147" s="2"/>
      <c r="L147" s="2"/>
      <c r="M147" s="2"/>
    </row>
    <row r="148" spans="1:13" ht="14.25" customHeight="1" x14ac:dyDescent="0.2">
      <c r="A148" s="62" t="s">
        <v>945</v>
      </c>
      <c r="B148" s="2" t="s">
        <v>936</v>
      </c>
      <c r="C148" s="9" t="s">
        <v>101</v>
      </c>
      <c r="D148" s="9"/>
      <c r="E148" s="2" t="s">
        <v>5319</v>
      </c>
      <c r="F148" s="2" t="s">
        <v>5320</v>
      </c>
      <c r="G148" s="2" t="s">
        <v>5321</v>
      </c>
      <c r="H148" s="2" t="s">
        <v>5322</v>
      </c>
      <c r="I148" s="2"/>
      <c r="J148" s="2"/>
      <c r="K148" s="2"/>
      <c r="L148" s="2"/>
      <c r="M148" s="2"/>
    </row>
    <row r="149" spans="1:13" ht="14.25" customHeight="1" x14ac:dyDescent="0.2">
      <c r="A149" s="62" t="s">
        <v>951</v>
      </c>
      <c r="B149" s="2" t="s">
        <v>946</v>
      </c>
      <c r="C149" s="9" t="s">
        <v>5459</v>
      </c>
      <c r="D149" s="9"/>
      <c r="E149" s="2"/>
      <c r="F149" s="2"/>
      <c r="G149" s="2"/>
      <c r="H149" s="2"/>
      <c r="I149" s="2"/>
      <c r="J149" s="2"/>
      <c r="K149" s="2"/>
      <c r="L149" s="2"/>
      <c r="M149" s="2"/>
    </row>
    <row r="150" spans="1:13" ht="14.25" customHeight="1" x14ac:dyDescent="0.2">
      <c r="A150" s="62" t="s">
        <v>958</v>
      </c>
      <c r="B150" s="2" t="s">
        <v>952</v>
      </c>
      <c r="C150" s="9" t="s">
        <v>562</v>
      </c>
      <c r="D150" s="9"/>
      <c r="E150" s="2"/>
      <c r="F150" s="2"/>
      <c r="G150" s="2"/>
      <c r="H150" s="2"/>
      <c r="I150" s="2"/>
      <c r="J150" s="2"/>
      <c r="K150" s="2"/>
      <c r="L150" s="2"/>
      <c r="M150" s="2"/>
    </row>
    <row r="151" spans="1:13" ht="14.25" customHeight="1" x14ac:dyDescent="0.2">
      <c r="A151" s="62" t="s">
        <v>963</v>
      </c>
      <c r="B151" s="2" t="s">
        <v>959</v>
      </c>
      <c r="C151" s="9" t="s">
        <v>724</v>
      </c>
      <c r="D151" s="9"/>
      <c r="E151" s="2"/>
      <c r="F151" s="2"/>
      <c r="G151" s="2"/>
      <c r="H151" s="2"/>
      <c r="I151" s="2"/>
      <c r="J151" s="2"/>
      <c r="K151" s="2"/>
      <c r="L151" s="2"/>
      <c r="M151" s="2"/>
    </row>
    <row r="152" spans="1:13" ht="14.25" customHeight="1" x14ac:dyDescent="0.2">
      <c r="A152" s="62" t="s">
        <v>970</v>
      </c>
      <c r="B152" s="2" t="s">
        <v>964</v>
      </c>
      <c r="C152" s="9">
        <v>-999</v>
      </c>
      <c r="D152" s="9"/>
      <c r="E152" s="2"/>
      <c r="F152" s="2"/>
      <c r="G152" s="2"/>
      <c r="H152" s="2"/>
      <c r="I152" s="2"/>
      <c r="J152" s="2"/>
      <c r="K152" s="2"/>
      <c r="L152" s="2"/>
      <c r="M152" s="2"/>
    </row>
    <row r="153" spans="1:13" ht="14.25" customHeight="1" x14ac:dyDescent="0.2">
      <c r="A153" s="62" t="s">
        <v>973</v>
      </c>
      <c r="B153" s="2" t="s">
        <v>971</v>
      </c>
      <c r="C153" s="9">
        <v>10</v>
      </c>
      <c r="D153" s="9"/>
      <c r="E153" s="2"/>
      <c r="F153" s="2"/>
      <c r="G153" s="2"/>
      <c r="H153" s="2"/>
      <c r="I153" s="2"/>
      <c r="J153" s="2"/>
      <c r="K153" s="2"/>
      <c r="L153" s="2"/>
      <c r="M153" s="2"/>
    </row>
    <row r="154" spans="1:13" ht="14.25" customHeight="1" x14ac:dyDescent="0.2">
      <c r="A154" s="62" t="s">
        <v>978</v>
      </c>
      <c r="B154" s="2" t="s">
        <v>974</v>
      </c>
      <c r="C154" s="9">
        <v>6</v>
      </c>
      <c r="D154" s="9"/>
      <c r="E154" s="2" t="s">
        <v>54</v>
      </c>
      <c r="F154" s="2" t="s">
        <v>54</v>
      </c>
      <c r="G154" s="2" t="s">
        <v>54</v>
      </c>
      <c r="H154" s="2" t="s">
        <v>54</v>
      </c>
      <c r="I154" s="2"/>
      <c r="J154" s="2"/>
      <c r="K154" s="2"/>
      <c r="L154" s="2"/>
      <c r="M154" s="2"/>
    </row>
    <row r="155" spans="1:13" ht="14.25" customHeight="1" x14ac:dyDescent="0.2">
      <c r="A155" s="62" t="s">
        <v>987</v>
      </c>
      <c r="B155" s="2" t="s">
        <v>979</v>
      </c>
      <c r="C155" s="9" t="s">
        <v>633</v>
      </c>
      <c r="D155" s="9"/>
      <c r="E155" s="2" t="s">
        <v>54</v>
      </c>
      <c r="F155" s="2" t="s">
        <v>54</v>
      </c>
      <c r="G155" s="2" t="s">
        <v>54</v>
      </c>
      <c r="H155" s="2" t="s">
        <v>54</v>
      </c>
      <c r="I155" s="2"/>
      <c r="J155" s="2"/>
      <c r="K155" s="2"/>
      <c r="L155" s="2"/>
      <c r="M155" s="2"/>
    </row>
    <row r="156" spans="1:13" ht="14.25" customHeight="1" x14ac:dyDescent="0.2">
      <c r="A156" s="62" t="s">
        <v>993</v>
      </c>
      <c r="B156" s="2" t="s">
        <v>988</v>
      </c>
      <c r="C156" s="9" t="s">
        <v>633</v>
      </c>
      <c r="D156" s="9"/>
      <c r="E156" s="2"/>
      <c r="F156" s="2"/>
      <c r="G156" s="2"/>
      <c r="H156" s="2"/>
      <c r="I156" s="2"/>
      <c r="J156" s="2"/>
      <c r="K156" s="2"/>
      <c r="L156" s="2"/>
      <c r="M156" s="2"/>
    </row>
    <row r="157" spans="1:13" ht="14.25" customHeight="1" x14ac:dyDescent="0.2">
      <c r="A157" s="62" t="s">
        <v>999</v>
      </c>
      <c r="B157" s="2" t="s">
        <v>994</v>
      </c>
      <c r="C157" s="9" t="s">
        <v>562</v>
      </c>
      <c r="D157" s="9"/>
      <c r="E157" s="2" t="s">
        <v>2150</v>
      </c>
      <c r="F157" s="2" t="s">
        <v>2152</v>
      </c>
      <c r="G157" s="2" t="s">
        <v>2073</v>
      </c>
      <c r="H157" s="2" t="s">
        <v>2153</v>
      </c>
      <c r="I157" s="2"/>
      <c r="J157" s="2"/>
      <c r="K157" s="2"/>
      <c r="L157" s="2"/>
      <c r="M157" s="2"/>
    </row>
    <row r="158" spans="1:13" ht="14.25" customHeight="1" x14ac:dyDescent="0.2">
      <c r="A158" s="62" t="s">
        <v>1005</v>
      </c>
      <c r="B158" s="2" t="s">
        <v>54</v>
      </c>
      <c r="C158" s="9">
        <v>-99</v>
      </c>
      <c r="D158" s="9"/>
      <c r="E158" s="2" t="s">
        <v>3228</v>
      </c>
      <c r="F158" s="2" t="s">
        <v>185</v>
      </c>
      <c r="G158" s="2" t="s">
        <v>54</v>
      </c>
      <c r="H158" s="2" t="s">
        <v>2171</v>
      </c>
      <c r="I158" s="2"/>
      <c r="J158" s="2"/>
      <c r="K158" s="2"/>
      <c r="L158" s="2"/>
      <c r="M158" s="2"/>
    </row>
    <row r="159" spans="1:13" ht="14.25" customHeight="1" x14ac:dyDescent="0.2">
      <c r="A159" s="62" t="s">
        <v>1010</v>
      </c>
      <c r="B159" s="2" t="s">
        <v>54</v>
      </c>
      <c r="C159" s="9">
        <v>-99</v>
      </c>
      <c r="D159" s="9"/>
      <c r="E159" s="2"/>
      <c r="F159" s="2"/>
      <c r="G159" s="2"/>
      <c r="H159" s="2"/>
      <c r="I159" s="2"/>
      <c r="J159" s="2"/>
      <c r="K159" s="2"/>
      <c r="L159" s="2"/>
      <c r="M159" s="2"/>
    </row>
    <row r="160" spans="1:13" ht="14.25" customHeight="1" x14ac:dyDescent="0.2">
      <c r="A160" s="62" t="s">
        <v>1015</v>
      </c>
      <c r="B160" s="2" t="s">
        <v>1011</v>
      </c>
      <c r="C160" s="9" t="s">
        <v>125</v>
      </c>
      <c r="D160" s="9"/>
      <c r="E160" s="2"/>
      <c r="F160" s="2"/>
      <c r="G160" s="2"/>
      <c r="H160" s="2"/>
      <c r="I160" s="2"/>
      <c r="J160" s="2"/>
      <c r="K160" s="2"/>
      <c r="L160" s="2"/>
      <c r="M160" s="2"/>
    </row>
    <row r="161" spans="1:13" ht="14.25" customHeight="1" x14ac:dyDescent="0.2">
      <c r="A161" s="62" t="s">
        <v>1022</v>
      </c>
      <c r="B161" s="2" t="s">
        <v>1016</v>
      </c>
      <c r="C161" s="9" t="s">
        <v>633</v>
      </c>
      <c r="D161" s="9"/>
      <c r="E161" s="2" t="s">
        <v>54</v>
      </c>
      <c r="F161" s="2" t="s">
        <v>54</v>
      </c>
      <c r="G161" s="2" t="s">
        <v>54</v>
      </c>
      <c r="H161" s="2" t="s">
        <v>54</v>
      </c>
      <c r="I161" s="2"/>
      <c r="J161" s="2"/>
      <c r="K161" s="2"/>
      <c r="L161" s="2"/>
      <c r="M161" s="2"/>
    </row>
    <row r="162" spans="1:13" ht="14.25" customHeight="1" x14ac:dyDescent="0.2">
      <c r="A162" s="62" t="s">
        <v>1028</v>
      </c>
      <c r="B162" s="2" t="s">
        <v>622</v>
      </c>
      <c r="C162" s="9">
        <v>999</v>
      </c>
      <c r="D162" s="9"/>
      <c r="E162" s="2"/>
      <c r="F162" s="2"/>
      <c r="G162" s="2"/>
      <c r="H162" s="2"/>
      <c r="I162" s="2"/>
      <c r="J162" s="2"/>
      <c r="K162" s="2"/>
      <c r="L162" s="2"/>
      <c r="M162" s="2"/>
    </row>
    <row r="163" spans="1:13" ht="14.25" customHeight="1" x14ac:dyDescent="0.2">
      <c r="A163" s="62" t="s">
        <v>1034</v>
      </c>
      <c r="B163" s="2" t="s">
        <v>1029</v>
      </c>
      <c r="C163" s="9" t="s">
        <v>101</v>
      </c>
      <c r="D163" s="9"/>
      <c r="E163" s="2" t="s">
        <v>54</v>
      </c>
      <c r="F163" s="2" t="s">
        <v>54</v>
      </c>
      <c r="G163" s="2" t="s">
        <v>54</v>
      </c>
      <c r="H163" s="2" t="s">
        <v>54</v>
      </c>
      <c r="I163" s="2"/>
      <c r="J163" s="2"/>
      <c r="K163" s="2"/>
      <c r="L163" s="2"/>
      <c r="M163" s="2"/>
    </row>
    <row r="164" spans="1:13" ht="14.25" customHeight="1" x14ac:dyDescent="0.2">
      <c r="A164" s="62" t="s">
        <v>1041</v>
      </c>
      <c r="B164" s="2" t="s">
        <v>1035</v>
      </c>
      <c r="C164" s="9" t="s">
        <v>101</v>
      </c>
      <c r="D164" s="9"/>
      <c r="E164" s="2"/>
      <c r="F164" s="2"/>
      <c r="G164" s="2"/>
      <c r="H164" s="2"/>
      <c r="I164" s="2"/>
      <c r="J164" s="2"/>
      <c r="K164" s="2"/>
      <c r="L164" s="2"/>
      <c r="M164" s="2"/>
    </row>
    <row r="165" spans="1:13" ht="14.25" customHeight="1" x14ac:dyDescent="0.2">
      <c r="A165" s="62" t="s">
        <v>1048</v>
      </c>
      <c r="B165" s="2" t="s">
        <v>1042</v>
      </c>
      <c r="C165" s="9" t="s">
        <v>101</v>
      </c>
      <c r="D165" s="9"/>
      <c r="E165" s="2"/>
      <c r="F165" s="2"/>
      <c r="G165" s="2"/>
      <c r="H165" s="2"/>
      <c r="I165" s="2"/>
      <c r="J165" s="2"/>
      <c r="K165" s="2"/>
      <c r="L165" s="2"/>
      <c r="M165" s="2"/>
    </row>
    <row r="166" spans="1:13" ht="14.25" customHeight="1" x14ac:dyDescent="0.2">
      <c r="A166" s="62" t="s">
        <v>1056</v>
      </c>
      <c r="B166" s="2" t="s">
        <v>1049</v>
      </c>
      <c r="C166" s="9" t="s">
        <v>101</v>
      </c>
      <c r="D166" s="9"/>
      <c r="E166" s="2"/>
      <c r="F166" s="2"/>
      <c r="G166" s="2"/>
      <c r="H166" s="2"/>
      <c r="I166" s="2"/>
      <c r="J166" s="2"/>
      <c r="K166" s="2"/>
      <c r="L166" s="2"/>
      <c r="M166" s="2"/>
    </row>
    <row r="167" spans="1:13" ht="14.25" customHeight="1" x14ac:dyDescent="0.2">
      <c r="A167" s="62" t="s">
        <v>1062</v>
      </c>
      <c r="B167" s="2" t="s">
        <v>1057</v>
      </c>
      <c r="C167" s="9">
        <v>1</v>
      </c>
      <c r="D167" s="9"/>
      <c r="E167" s="2"/>
      <c r="F167" s="2"/>
      <c r="G167" s="2"/>
      <c r="H167" s="2"/>
      <c r="I167" s="2"/>
      <c r="J167" s="2"/>
      <c r="K167" s="2"/>
      <c r="L167" s="2"/>
      <c r="M167" s="2"/>
    </row>
    <row r="168" spans="1:13" ht="14.25" customHeight="1" x14ac:dyDescent="0.2">
      <c r="A168" s="62" t="s">
        <v>1067</v>
      </c>
      <c r="B168" s="2" t="s">
        <v>1063</v>
      </c>
      <c r="C168" s="9" t="s">
        <v>1127</v>
      </c>
      <c r="D168" s="9"/>
      <c r="E168" s="2"/>
      <c r="F168" s="2"/>
      <c r="G168" s="2"/>
      <c r="H168" s="2"/>
      <c r="I168" s="2"/>
      <c r="J168" s="2"/>
      <c r="K168" s="2"/>
      <c r="L168" s="2"/>
      <c r="M168" s="2"/>
    </row>
    <row r="169" spans="1:13" ht="14.25" customHeight="1" x14ac:dyDescent="0.2">
      <c r="A169" s="62" t="s">
        <v>1073</v>
      </c>
      <c r="B169" s="2" t="s">
        <v>1068</v>
      </c>
      <c r="C169" s="9">
        <v>6</v>
      </c>
      <c r="D169" s="9"/>
      <c r="E169" s="2" t="s">
        <v>54</v>
      </c>
      <c r="F169" s="2" t="s">
        <v>54</v>
      </c>
      <c r="G169" s="2" t="s">
        <v>54</v>
      </c>
      <c r="H169" s="2" t="s">
        <v>54</v>
      </c>
      <c r="I169" s="2"/>
      <c r="J169" s="2"/>
      <c r="K169" s="2"/>
      <c r="L169" s="2"/>
      <c r="M169" s="2"/>
    </row>
    <row r="170" spans="1:13" ht="14.25" customHeight="1" x14ac:dyDescent="0.2">
      <c r="A170" s="62" t="s">
        <v>1081</v>
      </c>
      <c r="B170" s="2" t="s">
        <v>1074</v>
      </c>
      <c r="C170" s="9" t="s">
        <v>101</v>
      </c>
      <c r="D170" s="9"/>
      <c r="E170" s="2"/>
      <c r="F170" s="2"/>
      <c r="G170" s="2"/>
      <c r="H170" s="2"/>
      <c r="I170" s="2"/>
      <c r="J170" s="2"/>
      <c r="K170" s="2"/>
      <c r="L170" s="2"/>
      <c r="M170" s="2"/>
    </row>
    <row r="171" spans="1:13" ht="14.25" customHeight="1" x14ac:dyDescent="0.2">
      <c r="A171" s="62" t="s">
        <v>1089</v>
      </c>
      <c r="B171" s="2" t="s">
        <v>1082</v>
      </c>
      <c r="C171" s="9" t="s">
        <v>80</v>
      </c>
      <c r="D171" s="9"/>
      <c r="E171" s="2" t="s">
        <v>882</v>
      </c>
      <c r="F171" s="2" t="s">
        <v>884</v>
      </c>
      <c r="G171" s="2" t="s">
        <v>886</v>
      </c>
      <c r="H171" s="2" t="s">
        <v>888</v>
      </c>
      <c r="I171" s="2"/>
      <c r="J171" s="2"/>
      <c r="K171" s="2"/>
      <c r="L171" s="2"/>
      <c r="M171" s="2"/>
    </row>
    <row r="172" spans="1:13" ht="14.25" customHeight="1" x14ac:dyDescent="0.2">
      <c r="A172" s="62" t="s">
        <v>1096</v>
      </c>
      <c r="B172" s="2" t="s">
        <v>1090</v>
      </c>
      <c r="C172" s="9" t="s">
        <v>421</v>
      </c>
      <c r="D172" s="9"/>
      <c r="E172" s="2"/>
      <c r="F172" s="2"/>
      <c r="G172" s="2"/>
      <c r="H172" s="2"/>
      <c r="I172" s="2"/>
      <c r="J172" s="2"/>
      <c r="K172" s="2"/>
      <c r="L172" s="2"/>
      <c r="M172" s="2"/>
    </row>
    <row r="173" spans="1:13" ht="14.25" customHeight="1" x14ac:dyDescent="0.2">
      <c r="A173" s="62" t="s">
        <v>1097</v>
      </c>
      <c r="B173" s="2" t="s">
        <v>123</v>
      </c>
      <c r="C173" s="9">
        <v>0</v>
      </c>
      <c r="D173" s="9"/>
      <c r="E173" s="2" t="s">
        <v>5373</v>
      </c>
      <c r="F173" s="2" t="s">
        <v>4368</v>
      </c>
      <c r="G173" s="2" t="s">
        <v>5374</v>
      </c>
      <c r="H173" s="2" t="s">
        <v>5375</v>
      </c>
      <c r="I173" s="2"/>
      <c r="J173" s="2"/>
      <c r="K173" s="2"/>
      <c r="L173" s="2"/>
      <c r="M173" s="2"/>
    </row>
    <row r="174" spans="1:13" ht="14.25" customHeight="1" x14ac:dyDescent="0.2">
      <c r="A174" s="62" t="s">
        <v>1098</v>
      </c>
      <c r="B174" s="2" t="s">
        <v>54</v>
      </c>
      <c r="C174" s="9">
        <v>-99</v>
      </c>
      <c r="D174" s="9"/>
      <c r="E174" s="2" t="s">
        <v>1755</v>
      </c>
      <c r="F174" s="2" t="s">
        <v>1756</v>
      </c>
      <c r="G174" s="2" t="s">
        <v>1757</v>
      </c>
      <c r="H174" s="2" t="s">
        <v>1758</v>
      </c>
      <c r="I174" s="2"/>
      <c r="J174" s="2"/>
      <c r="K174" s="2"/>
      <c r="L174" s="2"/>
      <c r="M174" s="2"/>
    </row>
    <row r="175" spans="1:13" ht="14.25" customHeight="1" x14ac:dyDescent="0.2">
      <c r="A175" s="62" t="s">
        <v>1099</v>
      </c>
      <c r="B175" s="2" t="s">
        <v>54</v>
      </c>
      <c r="C175" s="9">
        <v>-99</v>
      </c>
      <c r="D175" s="9"/>
      <c r="E175" s="2" t="s">
        <v>185</v>
      </c>
      <c r="F175" s="2" t="s">
        <v>284</v>
      </c>
      <c r="G175" s="2" t="s">
        <v>2762</v>
      </c>
      <c r="H175" s="2" t="s">
        <v>2762</v>
      </c>
      <c r="I175" s="2"/>
      <c r="J175" s="2"/>
      <c r="K175" s="2"/>
      <c r="L175" s="2"/>
      <c r="M175" s="2"/>
    </row>
    <row r="176" spans="1:13" ht="14.25" customHeight="1" x14ac:dyDescent="0.2">
      <c r="A176" s="62" t="s">
        <v>1107</v>
      </c>
      <c r="B176" s="2" t="s">
        <v>1100</v>
      </c>
      <c r="C176" s="9" t="s">
        <v>633</v>
      </c>
      <c r="D176" s="9"/>
      <c r="E176" s="2" t="s">
        <v>738</v>
      </c>
      <c r="F176" s="2" t="s">
        <v>739</v>
      </c>
      <c r="G176" s="2" t="s">
        <v>740</v>
      </c>
      <c r="H176" s="2" t="s">
        <v>741</v>
      </c>
      <c r="I176" s="2">
        <f t="array" ref="I176:I177">LEN(C175:C176)-LEN(SUBSTITUTE(C175:C176,"6",""))</f>
        <v>0</v>
      </c>
      <c r="J176" s="2"/>
      <c r="K176" s="2"/>
      <c r="L176" s="2"/>
      <c r="M176" s="2"/>
    </row>
    <row r="177" spans="1:13" ht="14.25" customHeight="1" x14ac:dyDescent="0.2">
      <c r="A177" s="62" t="s">
        <v>1108</v>
      </c>
      <c r="B177" s="2" t="s">
        <v>54</v>
      </c>
      <c r="C177" s="9">
        <v>-99</v>
      </c>
      <c r="D177" s="9"/>
      <c r="E177" s="2" t="s">
        <v>54</v>
      </c>
      <c r="F177" s="2" t="s">
        <v>54</v>
      </c>
      <c r="G177" s="2" t="s">
        <v>54</v>
      </c>
      <c r="H177" s="2" t="s">
        <v>54</v>
      </c>
      <c r="I177" s="2">
        <v>1</v>
      </c>
      <c r="J177" s="2"/>
      <c r="K177" s="2"/>
      <c r="L177" s="2"/>
      <c r="M177" s="2"/>
    </row>
    <row r="178" spans="1:13" ht="14.25" customHeight="1" x14ac:dyDescent="0.2">
      <c r="A178" s="62" t="s">
        <v>1114</v>
      </c>
      <c r="B178" s="2" t="s">
        <v>1109</v>
      </c>
      <c r="C178" s="9" t="s">
        <v>5451</v>
      </c>
      <c r="D178" s="9"/>
      <c r="E178" s="2" t="s">
        <v>3488</v>
      </c>
      <c r="F178" s="2" t="s">
        <v>3489</v>
      </c>
      <c r="G178" s="2" t="s">
        <v>3490</v>
      </c>
      <c r="H178" s="2" t="s">
        <v>3492</v>
      </c>
      <c r="I178" s="2"/>
      <c r="J178" s="2"/>
      <c r="K178" s="2"/>
      <c r="L178" s="2"/>
      <c r="M178" s="2"/>
    </row>
    <row r="179" spans="1:13" ht="14.25" customHeight="1" x14ac:dyDescent="0.2">
      <c r="A179" s="62" t="s">
        <v>1118</v>
      </c>
      <c r="B179" s="2" t="s">
        <v>1115</v>
      </c>
      <c r="C179" s="9" t="s">
        <v>125</v>
      </c>
      <c r="D179" s="9"/>
      <c r="E179" s="2" t="s">
        <v>5284</v>
      </c>
      <c r="F179" s="2" t="s">
        <v>5285</v>
      </c>
      <c r="G179" s="2" t="s">
        <v>5286</v>
      </c>
      <c r="H179" s="2" t="s">
        <v>3290</v>
      </c>
      <c r="I179" s="2"/>
      <c r="J179" s="2"/>
      <c r="K179" s="2"/>
      <c r="L179" s="2"/>
      <c r="M179" s="2"/>
    </row>
    <row r="180" spans="1:13" ht="14.25" customHeight="1" x14ac:dyDescent="0.2">
      <c r="A180" s="62" t="s">
        <v>1119</v>
      </c>
      <c r="B180" s="2" t="s">
        <v>54</v>
      </c>
      <c r="C180" s="9">
        <v>-99</v>
      </c>
      <c r="D180" s="9"/>
      <c r="E180" s="2" t="s">
        <v>1738</v>
      </c>
      <c r="F180" s="2" t="s">
        <v>1739</v>
      </c>
      <c r="G180" s="2" t="s">
        <v>1740</v>
      </c>
      <c r="H180" s="2" t="s">
        <v>1742</v>
      </c>
      <c r="I180" s="2"/>
      <c r="J180" s="2"/>
      <c r="K180" s="2"/>
      <c r="L180" s="2"/>
      <c r="M180" s="2"/>
    </row>
    <row r="181" spans="1:13" ht="14.25" customHeight="1" x14ac:dyDescent="0.2">
      <c r="A181" s="62" t="s">
        <v>1125</v>
      </c>
      <c r="B181" s="2" t="s">
        <v>1120</v>
      </c>
      <c r="C181" s="9">
        <v>0</v>
      </c>
      <c r="D181" s="9"/>
      <c r="E181" s="2" t="s">
        <v>5100</v>
      </c>
      <c r="F181" s="2" t="s">
        <v>5101</v>
      </c>
      <c r="G181" s="2" t="s">
        <v>5102</v>
      </c>
      <c r="H181" s="2" t="s">
        <v>5103</v>
      </c>
      <c r="I181" s="2"/>
      <c r="J181" s="2"/>
      <c r="K181" s="2"/>
      <c r="L181" s="2"/>
      <c r="M181" s="2"/>
    </row>
    <row r="182" spans="1:13" ht="14.25" customHeight="1" x14ac:dyDescent="0.2">
      <c r="A182" s="62" t="s">
        <v>1129</v>
      </c>
      <c r="B182" s="2" t="s">
        <v>185</v>
      </c>
      <c r="C182" s="9">
        <v>0</v>
      </c>
      <c r="D182" s="9"/>
      <c r="E182" s="2" t="s">
        <v>4424</v>
      </c>
      <c r="F182" s="2" t="s">
        <v>4425</v>
      </c>
      <c r="G182" s="2" t="s">
        <v>4426</v>
      </c>
      <c r="H182" s="2" t="s">
        <v>4427</v>
      </c>
      <c r="I182" s="2"/>
      <c r="J182" s="2"/>
      <c r="K182" s="2"/>
      <c r="L182" s="2"/>
      <c r="M182" s="2"/>
    </row>
    <row r="183" spans="1:13" ht="14.25" customHeight="1" x14ac:dyDescent="0.2">
      <c r="A183" s="62" t="s">
        <v>1135</v>
      </c>
      <c r="B183" s="2" t="s">
        <v>313</v>
      </c>
      <c r="C183" s="9">
        <v>0</v>
      </c>
      <c r="D183" s="9"/>
      <c r="E183" s="2" t="s">
        <v>54</v>
      </c>
      <c r="F183" s="2" t="s">
        <v>4014</v>
      </c>
      <c r="G183" s="2" t="s">
        <v>5357</v>
      </c>
      <c r="H183" s="2" t="s">
        <v>4016</v>
      </c>
      <c r="I183" s="2"/>
      <c r="J183" s="2"/>
      <c r="K183" s="2"/>
      <c r="L183" s="2"/>
      <c r="M183" s="2"/>
    </row>
    <row r="184" spans="1:13" ht="14.25" customHeight="1" x14ac:dyDescent="0.2">
      <c r="A184" s="62" t="s">
        <v>1148</v>
      </c>
      <c r="B184" s="2" t="s">
        <v>1136</v>
      </c>
      <c r="C184" s="9" t="s">
        <v>1139</v>
      </c>
      <c r="D184" s="9"/>
      <c r="E184" s="2" t="s">
        <v>54</v>
      </c>
      <c r="F184" s="2" t="s">
        <v>1886</v>
      </c>
      <c r="G184" s="2" t="s">
        <v>5197</v>
      </c>
      <c r="H184" s="2" t="s">
        <v>5198</v>
      </c>
      <c r="I184" s="2"/>
      <c r="J184" s="2"/>
      <c r="K184" s="2"/>
      <c r="L184" s="2"/>
      <c r="M184" s="2"/>
    </row>
    <row r="185" spans="1:13" ht="14.25" customHeight="1" x14ac:dyDescent="0.2">
      <c r="A185" s="62" t="s">
        <v>1149</v>
      </c>
      <c r="B185" s="2" t="s">
        <v>54</v>
      </c>
      <c r="C185" s="9">
        <v>-99</v>
      </c>
      <c r="D185" s="9"/>
      <c r="E185" s="2" t="s">
        <v>54</v>
      </c>
      <c r="F185" s="2" t="s">
        <v>54</v>
      </c>
      <c r="G185" s="2" t="s">
        <v>54</v>
      </c>
      <c r="H185" s="2" t="s">
        <v>54</v>
      </c>
      <c r="I185" s="2"/>
      <c r="J185" s="2"/>
      <c r="K185" s="2"/>
      <c r="L185" s="2"/>
      <c r="M185" s="2"/>
    </row>
    <row r="186" spans="1:13" ht="14.25" customHeight="1" x14ac:dyDescent="0.2">
      <c r="A186" s="62" t="s">
        <v>1153</v>
      </c>
      <c r="B186" s="2" t="s">
        <v>1150</v>
      </c>
      <c r="C186" s="9">
        <v>0</v>
      </c>
      <c r="D186" s="9"/>
      <c r="E186" s="2" t="s">
        <v>1275</v>
      </c>
      <c r="F186" s="2" t="s">
        <v>1276</v>
      </c>
      <c r="G186" s="2" t="s">
        <v>1277</v>
      </c>
      <c r="H186" s="2" t="s">
        <v>1278</v>
      </c>
      <c r="I186" s="2"/>
      <c r="J186" s="2"/>
      <c r="K186" s="2"/>
      <c r="L186" s="2"/>
      <c r="M186" s="2"/>
    </row>
    <row r="187" spans="1:13" ht="14.25" customHeight="1" x14ac:dyDescent="0.2">
      <c r="A187" s="62" t="s">
        <v>1162</v>
      </c>
      <c r="B187" s="2" t="s">
        <v>1154</v>
      </c>
      <c r="C187" s="9" t="s">
        <v>639</v>
      </c>
      <c r="D187" s="9"/>
      <c r="E187" s="2" t="s">
        <v>5280</v>
      </c>
      <c r="F187" s="2" t="s">
        <v>5281</v>
      </c>
      <c r="G187" s="2" t="s">
        <v>5282</v>
      </c>
      <c r="H187" s="2" t="s">
        <v>5283</v>
      </c>
      <c r="I187" s="2"/>
      <c r="J187" s="2"/>
      <c r="K187" s="2"/>
      <c r="L187" s="2"/>
      <c r="M187" s="2"/>
    </row>
    <row r="188" spans="1:13" ht="14.25" customHeight="1" x14ac:dyDescent="0.2">
      <c r="A188" s="62" t="s">
        <v>1163</v>
      </c>
      <c r="B188" s="2"/>
      <c r="C188" s="9">
        <v>-99</v>
      </c>
      <c r="D188" s="9"/>
      <c r="E188" s="2" t="s">
        <v>3953</v>
      </c>
      <c r="F188" s="2" t="s">
        <v>3954</v>
      </c>
      <c r="G188" s="2" t="s">
        <v>3955</v>
      </c>
      <c r="H188" s="2" t="s">
        <v>3956</v>
      </c>
      <c r="I188" s="2"/>
      <c r="J188" s="2"/>
      <c r="K188" s="2"/>
      <c r="L188" s="2"/>
      <c r="M188" s="2"/>
    </row>
    <row r="189" spans="1:13" ht="14.25" customHeight="1" x14ac:dyDescent="0.2">
      <c r="A189" s="62" t="s">
        <v>1166</v>
      </c>
      <c r="B189" s="2" t="s">
        <v>1164</v>
      </c>
      <c r="C189" s="9" t="s">
        <v>101</v>
      </c>
      <c r="D189" s="9"/>
      <c r="E189" s="2" t="s">
        <v>3917</v>
      </c>
      <c r="F189" s="2" t="s">
        <v>3170</v>
      </c>
      <c r="G189" s="2" t="s">
        <v>3918</v>
      </c>
      <c r="H189" s="2" t="s">
        <v>3170</v>
      </c>
      <c r="I189" s="2"/>
      <c r="J189" s="2"/>
      <c r="K189" s="2"/>
      <c r="L189" s="2"/>
      <c r="M189" s="2"/>
    </row>
    <row r="190" spans="1:13" ht="14.25" customHeight="1" x14ac:dyDescent="0.2">
      <c r="A190" s="62" t="s">
        <v>1176</v>
      </c>
      <c r="B190" s="2" t="s">
        <v>1167</v>
      </c>
      <c r="C190" s="9" t="s">
        <v>5732</v>
      </c>
      <c r="D190" s="9"/>
      <c r="E190" s="2" t="s">
        <v>5125</v>
      </c>
      <c r="F190" s="2" t="s">
        <v>5126</v>
      </c>
      <c r="G190" s="2" t="s">
        <v>5127</v>
      </c>
      <c r="H190" s="2" t="s">
        <v>5128</v>
      </c>
      <c r="I190" s="2"/>
      <c r="J190" s="2"/>
      <c r="K190" s="2"/>
      <c r="L190" s="2"/>
      <c r="M190" s="2"/>
    </row>
    <row r="191" spans="1:13" ht="14.25" customHeight="1" x14ac:dyDescent="0.2">
      <c r="A191" s="62" t="s">
        <v>1181</v>
      </c>
      <c r="B191" s="2" t="s">
        <v>1177</v>
      </c>
      <c r="C191" s="9" t="s">
        <v>133</v>
      </c>
      <c r="D191" s="9"/>
      <c r="E191" s="2" t="s">
        <v>5277</v>
      </c>
      <c r="F191" s="2" t="s">
        <v>5278</v>
      </c>
      <c r="G191" s="2" t="s">
        <v>5279</v>
      </c>
      <c r="H191" s="2" t="s">
        <v>3097</v>
      </c>
      <c r="I191" s="2"/>
      <c r="J191" s="2"/>
      <c r="K191" s="2"/>
      <c r="L191" s="2"/>
      <c r="M191" s="2"/>
    </row>
    <row r="192" spans="1:13" ht="14.25" customHeight="1" x14ac:dyDescent="0.2">
      <c r="A192" s="62" t="s">
        <v>1182</v>
      </c>
      <c r="B192" s="2" t="s">
        <v>54</v>
      </c>
      <c r="C192" s="9">
        <v>-99</v>
      </c>
      <c r="D192" s="9"/>
      <c r="E192" s="2" t="s">
        <v>1733</v>
      </c>
      <c r="F192" s="2" t="s">
        <v>54</v>
      </c>
      <c r="G192" s="2" t="s">
        <v>71</v>
      </c>
      <c r="H192" s="2" t="s">
        <v>1734</v>
      </c>
      <c r="I192" s="2"/>
      <c r="J192" s="2"/>
      <c r="K192" s="2"/>
      <c r="L192" s="2"/>
      <c r="M192" s="2"/>
    </row>
    <row r="193" spans="1:13" ht="14.25" customHeight="1" x14ac:dyDescent="0.2">
      <c r="A193" s="62" t="s">
        <v>1183</v>
      </c>
      <c r="B193" s="2" t="s">
        <v>54</v>
      </c>
      <c r="C193" s="9">
        <v>-99</v>
      </c>
      <c r="D193" s="9"/>
      <c r="E193" s="2" t="s">
        <v>3326</v>
      </c>
      <c r="F193" s="2" t="s">
        <v>3327</v>
      </c>
      <c r="G193" s="2" t="s">
        <v>3328</v>
      </c>
      <c r="H193" s="2" t="s">
        <v>3329</v>
      </c>
      <c r="I193" s="2"/>
      <c r="J193" s="2"/>
      <c r="K193" s="2"/>
      <c r="L193" s="2"/>
      <c r="M193" s="2"/>
    </row>
    <row r="194" spans="1:13" ht="14.25" customHeight="1" x14ac:dyDescent="0.2">
      <c r="A194" s="62" t="s">
        <v>1190</v>
      </c>
      <c r="B194" s="2" t="s">
        <v>1184</v>
      </c>
      <c r="C194" s="9">
        <v>0</v>
      </c>
      <c r="D194" s="9"/>
      <c r="E194" s="2" t="s">
        <v>1690</v>
      </c>
      <c r="F194" s="2" t="s">
        <v>5169</v>
      </c>
      <c r="G194" s="2" t="s">
        <v>1692</v>
      </c>
      <c r="H194" s="2" t="s">
        <v>5170</v>
      </c>
      <c r="I194" s="2"/>
      <c r="J194" s="2"/>
      <c r="K194" s="2"/>
      <c r="L194" s="2"/>
      <c r="M194" s="2"/>
    </row>
    <row r="195" spans="1:13" ht="14.25" customHeight="1" x14ac:dyDescent="0.2">
      <c r="A195" s="62" t="s">
        <v>1191</v>
      </c>
      <c r="B195" s="2" t="s">
        <v>54</v>
      </c>
      <c r="C195" s="9">
        <v>-99</v>
      </c>
      <c r="D195" s="9"/>
      <c r="E195" s="2" t="s">
        <v>4144</v>
      </c>
      <c r="F195" s="2" t="s">
        <v>4145</v>
      </c>
      <c r="G195" s="2" t="s">
        <v>4146</v>
      </c>
      <c r="H195" s="2" t="s">
        <v>4147</v>
      </c>
      <c r="I195" s="2"/>
      <c r="J195" s="2"/>
      <c r="K195" s="2"/>
      <c r="L195" s="2"/>
      <c r="M195" s="2"/>
    </row>
    <row r="196" spans="1:13" ht="14.25" customHeight="1" x14ac:dyDescent="0.2">
      <c r="A196" s="62" t="s">
        <v>1198</v>
      </c>
      <c r="B196" s="2" t="s">
        <v>54</v>
      </c>
      <c r="C196" s="9">
        <v>-99</v>
      </c>
      <c r="D196" s="9"/>
      <c r="E196" s="2" t="s">
        <v>54</v>
      </c>
      <c r="F196" s="2" t="s">
        <v>54</v>
      </c>
      <c r="G196" s="2" t="s">
        <v>54</v>
      </c>
      <c r="H196" s="2" t="s">
        <v>54</v>
      </c>
      <c r="I196" s="2"/>
      <c r="J196" s="2"/>
      <c r="K196" s="2"/>
      <c r="L196" s="2"/>
      <c r="M196" s="2"/>
    </row>
    <row r="197" spans="1:13" ht="14.25" customHeight="1" x14ac:dyDescent="0.2">
      <c r="A197" s="62" t="s">
        <v>1201</v>
      </c>
      <c r="B197" s="2" t="s">
        <v>1199</v>
      </c>
      <c r="C197" s="9" t="s">
        <v>101</v>
      </c>
      <c r="D197" s="9"/>
      <c r="E197" s="2" t="s">
        <v>3269</v>
      </c>
      <c r="F197" s="2" t="s">
        <v>3270</v>
      </c>
      <c r="G197" s="2" t="s">
        <v>3271</v>
      </c>
      <c r="H197" s="2" t="s">
        <v>3272</v>
      </c>
      <c r="I197" s="2"/>
      <c r="J197" s="2"/>
      <c r="K197" s="2"/>
      <c r="L197" s="2"/>
      <c r="M197" s="2"/>
    </row>
    <row r="198" spans="1:13" ht="14.25" customHeight="1" x14ac:dyDescent="0.2">
      <c r="A198" s="62" t="s">
        <v>1209</v>
      </c>
      <c r="B198" s="2" t="s">
        <v>1202</v>
      </c>
      <c r="C198" s="9" t="s">
        <v>101</v>
      </c>
      <c r="D198" s="9"/>
      <c r="E198" s="2" t="s">
        <v>5022</v>
      </c>
      <c r="F198" s="2" t="s">
        <v>5023</v>
      </c>
      <c r="G198" s="2" t="s">
        <v>5024</v>
      </c>
      <c r="H198" s="2" t="s">
        <v>5025</v>
      </c>
      <c r="I198" s="2"/>
      <c r="J198" s="2"/>
      <c r="K198" s="2"/>
      <c r="L198" s="2"/>
      <c r="M198" s="2"/>
    </row>
    <row r="199" spans="1:13" ht="14.25" customHeight="1" x14ac:dyDescent="0.2">
      <c r="A199" s="62" t="s">
        <v>1214</v>
      </c>
      <c r="B199" s="2" t="s">
        <v>1210</v>
      </c>
      <c r="C199" s="9" t="s">
        <v>887</v>
      </c>
      <c r="D199" s="9"/>
      <c r="E199" s="2" t="s">
        <v>3460</v>
      </c>
      <c r="F199" s="2" t="s">
        <v>3461</v>
      </c>
      <c r="G199" s="2" t="s">
        <v>3462</v>
      </c>
      <c r="H199" s="2" t="s">
        <v>3463</v>
      </c>
      <c r="I199" s="2"/>
      <c r="J199" s="2"/>
      <c r="K199" s="2"/>
      <c r="L199" s="2"/>
      <c r="M199" s="2"/>
    </row>
    <row r="200" spans="1:13" ht="14.25" customHeight="1" x14ac:dyDescent="0.2">
      <c r="A200" s="62" t="s">
        <v>1215</v>
      </c>
      <c r="B200" s="2" t="s">
        <v>54</v>
      </c>
      <c r="C200" s="9">
        <v>-99</v>
      </c>
      <c r="D200" s="9"/>
      <c r="E200" s="2" t="s">
        <v>54</v>
      </c>
      <c r="F200" s="2" t="s">
        <v>54</v>
      </c>
      <c r="G200" s="2" t="s">
        <v>54</v>
      </c>
      <c r="H200" s="2" t="s">
        <v>54</v>
      </c>
      <c r="I200" s="2"/>
      <c r="J200" s="2"/>
      <c r="K200" s="2"/>
      <c r="L200" s="2"/>
      <c r="M200" s="2"/>
    </row>
    <row r="201" spans="1:13" ht="14.25" customHeight="1" x14ac:dyDescent="0.2">
      <c r="A201" s="62" t="s">
        <v>1220</v>
      </c>
      <c r="B201" s="2" t="s">
        <v>54</v>
      </c>
      <c r="C201" s="9">
        <v>-99</v>
      </c>
      <c r="D201" s="9"/>
      <c r="E201" s="2" t="s">
        <v>2742</v>
      </c>
      <c r="F201" s="2" t="s">
        <v>2743</v>
      </c>
      <c r="G201" s="2" t="s">
        <v>2744</v>
      </c>
      <c r="H201" s="2" t="s">
        <v>2746</v>
      </c>
      <c r="I201" s="2"/>
      <c r="J201" s="2"/>
      <c r="K201" s="2"/>
      <c r="L201" s="2"/>
      <c r="M201" s="2"/>
    </row>
    <row r="202" spans="1:13" ht="14.25" customHeight="1" x14ac:dyDescent="0.2">
      <c r="A202" s="62" t="s">
        <v>1227</v>
      </c>
      <c r="B202" s="2" t="s">
        <v>1221</v>
      </c>
      <c r="C202" s="9" t="s">
        <v>101</v>
      </c>
      <c r="D202" s="9"/>
      <c r="E202" s="2" t="s">
        <v>54</v>
      </c>
      <c r="F202" s="2" t="s">
        <v>3263</v>
      </c>
      <c r="G202" s="2" t="s">
        <v>3265</v>
      </c>
      <c r="H202" s="2" t="s">
        <v>54</v>
      </c>
      <c r="I202" s="2"/>
      <c r="J202" s="2"/>
      <c r="K202" s="2"/>
      <c r="L202" s="2"/>
      <c r="M202" s="2"/>
    </row>
    <row r="203" spans="1:13" ht="14.25" customHeight="1" x14ac:dyDescent="0.2">
      <c r="A203" s="62" t="s">
        <v>1236</v>
      </c>
      <c r="B203" s="2" t="s">
        <v>1228</v>
      </c>
      <c r="C203" s="9">
        <v>6</v>
      </c>
      <c r="D203" s="9"/>
      <c r="E203" s="2" t="s">
        <v>449</v>
      </c>
      <c r="F203" s="2" t="s">
        <v>451</v>
      </c>
      <c r="G203" s="2" t="s">
        <v>453</v>
      </c>
      <c r="H203" s="2" t="s">
        <v>454</v>
      </c>
      <c r="I203" s="2"/>
      <c r="J203" s="2"/>
      <c r="K203" s="2"/>
      <c r="L203" s="2"/>
      <c r="M203" s="2"/>
    </row>
    <row r="204" spans="1:13" ht="14.25" customHeight="1" x14ac:dyDescent="0.2">
      <c r="A204" s="62" t="s">
        <v>1244</v>
      </c>
      <c r="B204" s="2" t="s">
        <v>1237</v>
      </c>
      <c r="C204" s="9" t="s">
        <v>1238</v>
      </c>
      <c r="D204" s="9"/>
      <c r="E204" s="2" t="s">
        <v>2957</v>
      </c>
      <c r="F204" s="2" t="s">
        <v>2959</v>
      </c>
      <c r="G204" s="2" t="s">
        <v>2960</v>
      </c>
      <c r="H204" s="2" t="s">
        <v>2961</v>
      </c>
      <c r="I204" s="2"/>
      <c r="J204" s="2"/>
      <c r="K204" s="2"/>
      <c r="L204" s="2"/>
      <c r="M204" s="2"/>
    </row>
    <row r="205" spans="1:13" ht="14.25" customHeight="1" x14ac:dyDescent="0.2">
      <c r="A205" s="62" t="s">
        <v>1252</v>
      </c>
      <c r="B205" s="2" t="s">
        <v>1245</v>
      </c>
      <c r="C205" s="9" t="s">
        <v>5462</v>
      </c>
      <c r="D205" s="9"/>
      <c r="E205" s="2" t="s">
        <v>54</v>
      </c>
      <c r="F205" s="2" t="s">
        <v>54</v>
      </c>
      <c r="G205" s="2" t="s">
        <v>54</v>
      </c>
      <c r="H205" s="2" t="s">
        <v>54</v>
      </c>
      <c r="I205" s="2"/>
      <c r="J205" s="2"/>
      <c r="K205" s="2"/>
      <c r="L205" s="2"/>
      <c r="M205" s="2"/>
    </row>
    <row r="206" spans="1:13" ht="14.25" customHeight="1" x14ac:dyDescent="0.2">
      <c r="A206" s="62" t="s">
        <v>1255</v>
      </c>
      <c r="B206" s="2" t="s">
        <v>54</v>
      </c>
      <c r="C206" s="9">
        <v>-99</v>
      </c>
      <c r="D206" s="9"/>
      <c r="E206" s="2" t="s">
        <v>864</v>
      </c>
      <c r="F206" s="2" t="s">
        <v>865</v>
      </c>
      <c r="G206" s="2" t="s">
        <v>866</v>
      </c>
      <c r="H206" s="2" t="s">
        <v>867</v>
      </c>
      <c r="I206" s="2"/>
      <c r="J206" s="2"/>
      <c r="K206" s="2"/>
      <c r="L206" s="2"/>
      <c r="M206" s="2"/>
    </row>
    <row r="207" spans="1:13" ht="14.25" customHeight="1" x14ac:dyDescent="0.2">
      <c r="A207" s="62" t="s">
        <v>1260</v>
      </c>
      <c r="B207" s="2" t="s">
        <v>1256</v>
      </c>
      <c r="C207" s="9" t="s">
        <v>101</v>
      </c>
      <c r="D207" s="9"/>
      <c r="E207" s="2" t="s">
        <v>54</v>
      </c>
      <c r="F207" s="2" t="s">
        <v>54</v>
      </c>
      <c r="G207" s="2" t="s">
        <v>54</v>
      </c>
      <c r="H207" s="2" t="s">
        <v>54</v>
      </c>
      <c r="I207" s="2"/>
      <c r="J207" s="2"/>
      <c r="K207" s="2"/>
      <c r="L207" s="2"/>
      <c r="M207" s="2"/>
    </row>
    <row r="208" spans="1:13" ht="14.25" customHeight="1" x14ac:dyDescent="0.2">
      <c r="A208" s="62" t="s">
        <v>1264</v>
      </c>
      <c r="B208" s="2" t="s">
        <v>1261</v>
      </c>
      <c r="C208" s="9">
        <v>2</v>
      </c>
      <c r="D208" s="9"/>
      <c r="E208" s="2" t="s">
        <v>4593</v>
      </c>
      <c r="F208" s="2" t="s">
        <v>4595</v>
      </c>
      <c r="G208" s="2" t="s">
        <v>4596</v>
      </c>
      <c r="H208" s="2" t="s">
        <v>4597</v>
      </c>
      <c r="I208" s="2"/>
      <c r="J208" s="2"/>
      <c r="K208" s="2"/>
      <c r="L208" s="2"/>
      <c r="M208" s="2"/>
    </row>
    <row r="209" spans="1:13" ht="14.25" customHeight="1" x14ac:dyDescent="0.2">
      <c r="A209" s="62" t="s">
        <v>1273</v>
      </c>
      <c r="B209" s="2" t="s">
        <v>1265</v>
      </c>
      <c r="C209" s="9" t="s">
        <v>1160</v>
      </c>
      <c r="D209" s="9"/>
      <c r="E209" s="2" t="s">
        <v>5243</v>
      </c>
      <c r="F209" s="2" t="s">
        <v>5244</v>
      </c>
      <c r="G209" s="2" t="s">
        <v>5245</v>
      </c>
      <c r="H209" s="2" t="s">
        <v>5246</v>
      </c>
      <c r="I209" s="2"/>
      <c r="J209" s="2"/>
      <c r="K209" s="2"/>
      <c r="L209" s="2"/>
      <c r="M209" s="2"/>
    </row>
    <row r="210" spans="1:13" ht="14.25" customHeight="1" x14ac:dyDescent="0.2">
      <c r="A210" s="62" t="s">
        <v>1280</v>
      </c>
      <c r="B210" s="2" t="s">
        <v>1274</v>
      </c>
      <c r="C210" s="9" t="s">
        <v>2669</v>
      </c>
      <c r="D210" s="9"/>
      <c r="E210" s="2" t="s">
        <v>1938</v>
      </c>
      <c r="F210" s="2" t="s">
        <v>284</v>
      </c>
      <c r="G210" s="2" t="s">
        <v>1939</v>
      </c>
      <c r="H210" s="2" t="s">
        <v>1940</v>
      </c>
      <c r="I210" s="2"/>
      <c r="J210" s="2"/>
      <c r="K210" s="2"/>
      <c r="L210" s="2"/>
      <c r="M210" s="2"/>
    </row>
    <row r="211" spans="1:13" ht="14.25" customHeight="1" x14ac:dyDescent="0.2">
      <c r="A211" s="62" t="s">
        <v>1289</v>
      </c>
      <c r="B211" s="2" t="s">
        <v>1281</v>
      </c>
      <c r="C211" s="9" t="s">
        <v>900</v>
      </c>
      <c r="D211" s="9"/>
      <c r="E211" s="2" t="s">
        <v>2206</v>
      </c>
      <c r="F211" s="2" t="s">
        <v>2207</v>
      </c>
      <c r="G211" s="2" t="s">
        <v>2208</v>
      </c>
      <c r="H211" s="2" t="s">
        <v>2210</v>
      </c>
      <c r="I211" s="2"/>
      <c r="J211" s="2"/>
      <c r="K211" s="2"/>
      <c r="L211" s="2"/>
      <c r="M211" s="2"/>
    </row>
    <row r="212" spans="1:13" ht="14.25" customHeight="1" x14ac:dyDescent="0.2">
      <c r="A212" s="62" t="s">
        <v>1298</v>
      </c>
      <c r="B212" s="2" t="s">
        <v>1290</v>
      </c>
      <c r="C212" s="9" t="s">
        <v>5464</v>
      </c>
      <c r="D212" s="9"/>
      <c r="E212" s="2" t="s">
        <v>54</v>
      </c>
      <c r="F212" s="2" t="s">
        <v>54</v>
      </c>
      <c r="G212" s="2" t="s">
        <v>54</v>
      </c>
      <c r="H212" s="2" t="s">
        <v>54</v>
      </c>
      <c r="I212" s="2"/>
      <c r="J212" s="2"/>
      <c r="K212" s="2"/>
      <c r="L212" s="2"/>
      <c r="M212" s="2"/>
    </row>
    <row r="213" spans="1:13" ht="14.25" customHeight="1" x14ac:dyDescent="0.2">
      <c r="A213" s="62" t="s">
        <v>1301</v>
      </c>
      <c r="B213" s="2" t="s">
        <v>1299</v>
      </c>
      <c r="C213" s="9">
        <v>1</v>
      </c>
      <c r="D213" s="9"/>
      <c r="E213" s="2" t="s">
        <v>195</v>
      </c>
      <c r="F213" s="2" t="s">
        <v>197</v>
      </c>
      <c r="G213" s="2" t="s">
        <v>198</v>
      </c>
      <c r="H213" s="2" t="s">
        <v>200</v>
      </c>
      <c r="I213" s="2"/>
      <c r="J213" s="2"/>
      <c r="K213" s="2"/>
      <c r="L213" s="2"/>
      <c r="M213" s="2"/>
    </row>
    <row r="214" spans="1:13" ht="14.25" customHeight="1" x14ac:dyDescent="0.2">
      <c r="A214" s="62" t="s">
        <v>1308</v>
      </c>
      <c r="B214" s="2" t="s">
        <v>1302</v>
      </c>
      <c r="C214" s="9">
        <v>2</v>
      </c>
      <c r="D214" s="9"/>
      <c r="E214" s="2" t="s">
        <v>4938</v>
      </c>
      <c r="F214" s="2" t="s">
        <v>284</v>
      </c>
      <c r="G214" s="2" t="s">
        <v>4939</v>
      </c>
      <c r="H214" s="2" t="s">
        <v>4940</v>
      </c>
      <c r="I214" s="2"/>
      <c r="J214" s="2"/>
      <c r="K214" s="2"/>
      <c r="L214" s="2"/>
      <c r="M214" s="2"/>
    </row>
    <row r="215" spans="1:13" ht="14.25" customHeight="1" x14ac:dyDescent="0.2">
      <c r="A215" s="62" t="s">
        <v>1312</v>
      </c>
      <c r="B215" s="2" t="s">
        <v>1309</v>
      </c>
      <c r="C215" s="9">
        <v>7</v>
      </c>
      <c r="D215" s="9"/>
      <c r="E215" s="2" t="s">
        <v>54</v>
      </c>
      <c r="F215" s="2" t="s">
        <v>54</v>
      </c>
      <c r="G215" s="2" t="s">
        <v>54</v>
      </c>
      <c r="H215" s="2" t="s">
        <v>54</v>
      </c>
      <c r="I215" s="2"/>
      <c r="J215" s="2"/>
      <c r="K215" s="2"/>
      <c r="L215" s="2"/>
      <c r="M215" s="2"/>
    </row>
    <row r="216" spans="1:13" ht="14.25" customHeight="1" x14ac:dyDescent="0.2">
      <c r="A216" s="62" t="s">
        <v>1317</v>
      </c>
      <c r="B216" s="2" t="s">
        <v>5466</v>
      </c>
      <c r="C216" s="9">
        <v>-999</v>
      </c>
      <c r="D216" s="9"/>
      <c r="E216" s="2" t="s">
        <v>2851</v>
      </c>
      <c r="F216" s="2" t="s">
        <v>242</v>
      </c>
      <c r="G216" s="2" t="s">
        <v>2852</v>
      </c>
      <c r="H216" s="2" t="s">
        <v>2853</v>
      </c>
      <c r="I216" s="2"/>
      <c r="J216" s="2"/>
      <c r="K216" s="2"/>
      <c r="L216" s="2"/>
      <c r="M216" s="2"/>
    </row>
    <row r="217" spans="1:13" ht="14.25" customHeight="1" x14ac:dyDescent="0.2">
      <c r="A217" s="62" t="s">
        <v>1325</v>
      </c>
      <c r="B217" s="2" t="s">
        <v>1318</v>
      </c>
      <c r="C217" s="9" t="s">
        <v>421</v>
      </c>
      <c r="D217" s="9"/>
      <c r="E217" s="2" t="s">
        <v>1868</v>
      </c>
      <c r="F217" s="2" t="s">
        <v>1870</v>
      </c>
      <c r="G217" s="2" t="s">
        <v>1871</v>
      </c>
      <c r="H217" s="2" t="s">
        <v>1873</v>
      </c>
      <c r="I217" s="2"/>
      <c r="J217" s="2"/>
      <c r="K217" s="2"/>
      <c r="L217" s="2"/>
      <c r="M217" s="2"/>
    </row>
    <row r="218" spans="1:13" ht="14.25" customHeight="1" x14ac:dyDescent="0.2">
      <c r="A218" s="62" t="s">
        <v>1333</v>
      </c>
      <c r="B218" s="2" t="s">
        <v>1326</v>
      </c>
      <c r="C218" s="9" t="s">
        <v>5467</v>
      </c>
      <c r="D218" s="9"/>
      <c r="E218" s="2" t="s">
        <v>290</v>
      </c>
      <c r="F218" s="2" t="s">
        <v>292</v>
      </c>
      <c r="G218" s="2" t="s">
        <v>294</v>
      </c>
      <c r="H218" s="2" t="s">
        <v>296</v>
      </c>
      <c r="I218" s="2"/>
      <c r="J218" s="2"/>
      <c r="K218" s="2"/>
      <c r="L218" s="2"/>
      <c r="M218" s="2"/>
    </row>
    <row r="219" spans="1:13" ht="14.25" customHeight="1" x14ac:dyDescent="0.2">
      <c r="A219" s="62" t="s">
        <v>1337</v>
      </c>
      <c r="B219" s="2" t="s">
        <v>1120</v>
      </c>
      <c r="C219" s="9">
        <v>-999</v>
      </c>
      <c r="D219" s="9"/>
      <c r="E219" s="2" t="s">
        <v>5307</v>
      </c>
      <c r="F219" s="2" t="s">
        <v>52</v>
      </c>
      <c r="G219" s="2" t="s">
        <v>52</v>
      </c>
      <c r="H219" s="2" t="s">
        <v>52</v>
      </c>
      <c r="I219" s="2"/>
      <c r="J219" s="2"/>
      <c r="K219" s="2"/>
      <c r="L219" s="2"/>
      <c r="M219" s="2"/>
    </row>
    <row r="220" spans="1:13" ht="14.25" customHeight="1" x14ac:dyDescent="0.2">
      <c r="A220" s="62" t="s">
        <v>1343</v>
      </c>
      <c r="B220" s="2" t="s">
        <v>1338</v>
      </c>
      <c r="C220" s="9">
        <v>6</v>
      </c>
      <c r="D220" s="9"/>
      <c r="E220" s="2" t="s">
        <v>513</v>
      </c>
      <c r="F220" s="2" t="s">
        <v>3393</v>
      </c>
      <c r="G220" s="2" t="s">
        <v>3394</v>
      </c>
      <c r="H220" s="2" t="s">
        <v>3395</v>
      </c>
      <c r="I220" s="2"/>
      <c r="J220" s="2"/>
      <c r="K220" s="2"/>
      <c r="L220" s="2"/>
      <c r="M220" s="2"/>
    </row>
    <row r="221" spans="1:13" ht="14.25" customHeight="1" x14ac:dyDescent="0.2">
      <c r="A221" s="62" t="s">
        <v>1349</v>
      </c>
      <c r="B221" s="2" t="s">
        <v>1344</v>
      </c>
      <c r="C221" s="9" t="s">
        <v>70</v>
      </c>
      <c r="D221" s="9"/>
      <c r="E221" s="2" t="s">
        <v>3344</v>
      </c>
      <c r="F221" s="2" t="s">
        <v>54</v>
      </c>
      <c r="G221" s="2" t="s">
        <v>54</v>
      </c>
      <c r="H221" s="2" t="s">
        <v>54</v>
      </c>
      <c r="I221" s="2"/>
      <c r="J221" s="2"/>
      <c r="K221" s="2"/>
      <c r="L221" s="2"/>
      <c r="M221" s="2"/>
    </row>
    <row r="222" spans="1:13" ht="14.25" customHeight="1" x14ac:dyDescent="0.2">
      <c r="A222" s="62" t="s">
        <v>1358</v>
      </c>
      <c r="B222" s="2" t="s">
        <v>1350</v>
      </c>
      <c r="C222" s="9" t="s">
        <v>1145</v>
      </c>
      <c r="D222" s="9"/>
      <c r="E222" s="2" t="s">
        <v>54</v>
      </c>
      <c r="F222" s="2" t="s">
        <v>54</v>
      </c>
      <c r="G222" s="2" t="s">
        <v>54</v>
      </c>
      <c r="H222" s="2" t="s">
        <v>54</v>
      </c>
      <c r="I222" s="2"/>
      <c r="J222" s="2"/>
      <c r="K222" s="2"/>
      <c r="L222" s="2"/>
      <c r="M222" s="2"/>
    </row>
    <row r="223" spans="1:13" ht="14.25" customHeight="1" x14ac:dyDescent="0.2">
      <c r="A223" s="62" t="s">
        <v>1361</v>
      </c>
      <c r="B223" s="2" t="s">
        <v>284</v>
      </c>
      <c r="C223" s="9">
        <v>-999</v>
      </c>
      <c r="D223" s="9"/>
      <c r="E223" s="2" t="s">
        <v>4879</v>
      </c>
      <c r="F223" s="2" t="s">
        <v>4880</v>
      </c>
      <c r="G223" s="2" t="s">
        <v>4882</v>
      </c>
      <c r="H223" s="2" t="s">
        <v>4884</v>
      </c>
      <c r="I223" s="2"/>
      <c r="J223" s="2"/>
      <c r="K223" s="2"/>
      <c r="L223" s="2"/>
      <c r="M223" s="2"/>
    </row>
    <row r="224" spans="1:13" ht="14.25" customHeight="1" x14ac:dyDescent="0.2">
      <c r="A224" s="62" t="s">
        <v>1369</v>
      </c>
      <c r="B224" s="2" t="s">
        <v>1362</v>
      </c>
      <c r="C224" s="9" t="s">
        <v>101</v>
      </c>
      <c r="D224" s="9"/>
      <c r="E224" s="2" t="s">
        <v>3162</v>
      </c>
      <c r="F224" s="2" t="s">
        <v>3164</v>
      </c>
      <c r="G224" s="2" t="s">
        <v>3165</v>
      </c>
      <c r="H224" s="2" t="s">
        <v>3167</v>
      </c>
      <c r="I224" s="2"/>
      <c r="J224" s="2"/>
      <c r="K224" s="2"/>
      <c r="L224" s="2"/>
      <c r="M224" s="2"/>
    </row>
    <row r="225" spans="1:13" ht="14.25" customHeight="1" x14ac:dyDescent="0.2">
      <c r="A225" s="62" t="s">
        <v>1375</v>
      </c>
      <c r="B225" s="2" t="s">
        <v>1370</v>
      </c>
      <c r="C225" s="9" t="s">
        <v>496</v>
      </c>
      <c r="D225" s="9"/>
      <c r="E225" s="2" t="s">
        <v>5415</v>
      </c>
      <c r="F225" s="2" t="s">
        <v>5068</v>
      </c>
      <c r="G225" s="2" t="s">
        <v>5416</v>
      </c>
      <c r="H225" s="2" t="s">
        <v>54</v>
      </c>
      <c r="I225" s="2"/>
      <c r="J225" s="2"/>
      <c r="K225" s="2"/>
      <c r="L225" s="2"/>
      <c r="M225" s="2"/>
    </row>
    <row r="226" spans="1:13" ht="14.25" customHeight="1" x14ac:dyDescent="0.2">
      <c r="A226" s="62" t="s">
        <v>1381</v>
      </c>
      <c r="B226" s="2" t="s">
        <v>5470</v>
      </c>
      <c r="C226" s="9">
        <v>1</v>
      </c>
      <c r="D226" s="9"/>
      <c r="E226" s="2" t="s">
        <v>4345</v>
      </c>
      <c r="F226" s="2" t="s">
        <v>4346</v>
      </c>
      <c r="G226" s="2" t="s">
        <v>4347</v>
      </c>
      <c r="H226" s="2" t="s">
        <v>4349</v>
      </c>
      <c r="I226" s="2"/>
      <c r="J226" s="2"/>
      <c r="K226" s="2"/>
      <c r="L226" s="2"/>
      <c r="M226" s="2"/>
    </row>
    <row r="227" spans="1:13" ht="14.25" customHeight="1" x14ac:dyDescent="0.2">
      <c r="A227" s="62" t="s">
        <v>1382</v>
      </c>
      <c r="B227" s="2" t="s">
        <v>54</v>
      </c>
      <c r="C227" s="9">
        <v>-99</v>
      </c>
      <c r="D227" s="9"/>
      <c r="E227" s="2" t="s">
        <v>680</v>
      </c>
      <c r="F227" s="2" t="s">
        <v>242</v>
      </c>
      <c r="G227" s="2" t="s">
        <v>682</v>
      </c>
      <c r="H227" s="2" t="s">
        <v>683</v>
      </c>
      <c r="I227" s="2"/>
      <c r="J227" s="2"/>
      <c r="K227" s="2"/>
      <c r="L227" s="2"/>
      <c r="M227" s="2"/>
    </row>
    <row r="228" spans="1:13" ht="14.25" customHeight="1" x14ac:dyDescent="0.2">
      <c r="A228" s="62" t="s">
        <v>1383</v>
      </c>
      <c r="B228" s="2" t="s">
        <v>54</v>
      </c>
      <c r="C228" s="9">
        <v>-99</v>
      </c>
      <c r="D228" s="9"/>
      <c r="E228" s="2" t="s">
        <v>54</v>
      </c>
      <c r="F228" s="2" t="s">
        <v>54</v>
      </c>
      <c r="G228" s="2" t="s">
        <v>54</v>
      </c>
      <c r="H228" s="2" t="s">
        <v>54</v>
      </c>
      <c r="I228" s="2"/>
      <c r="J228" s="2"/>
      <c r="K228" s="2"/>
      <c r="L228" s="2"/>
      <c r="M228" s="2"/>
    </row>
    <row r="229" spans="1:13" ht="14.25" customHeight="1" x14ac:dyDescent="0.2">
      <c r="A229" s="62" t="s">
        <v>1389</v>
      </c>
      <c r="B229" s="2" t="s">
        <v>1384</v>
      </c>
      <c r="C229" s="9" t="s">
        <v>4680</v>
      </c>
      <c r="D229" s="9"/>
      <c r="E229" s="2" t="s">
        <v>1672</v>
      </c>
      <c r="F229" s="2" t="s">
        <v>1674</v>
      </c>
      <c r="G229" s="2" t="s">
        <v>1676</v>
      </c>
      <c r="H229" s="2" t="s">
        <v>1677</v>
      </c>
      <c r="I229" s="2"/>
      <c r="J229" s="2"/>
      <c r="K229" s="2"/>
      <c r="L229" s="2"/>
      <c r="M229" s="2"/>
    </row>
    <row r="230" spans="1:13" ht="14.25" customHeight="1" x14ac:dyDescent="0.2">
      <c r="A230" s="62" t="s">
        <v>1390</v>
      </c>
      <c r="B230" s="2" t="s">
        <v>54</v>
      </c>
      <c r="C230" s="9">
        <v>-99</v>
      </c>
      <c r="D230" s="9"/>
      <c r="E230" s="2" t="s">
        <v>3970</v>
      </c>
      <c r="F230" s="2" t="s">
        <v>3971</v>
      </c>
      <c r="G230" s="2" t="s">
        <v>3972</v>
      </c>
      <c r="H230" s="2" t="s">
        <v>3973</v>
      </c>
      <c r="I230" s="2"/>
      <c r="J230" s="2"/>
      <c r="K230" s="2"/>
      <c r="L230" s="2"/>
      <c r="M230" s="2"/>
    </row>
    <row r="231" spans="1:13" ht="14.25" customHeight="1" x14ac:dyDescent="0.2">
      <c r="A231" s="62" t="s">
        <v>1391</v>
      </c>
      <c r="B231" s="2"/>
      <c r="C231" s="9">
        <v>-999</v>
      </c>
      <c r="D231" s="9"/>
      <c r="E231" s="2" t="s">
        <v>960</v>
      </c>
      <c r="F231" s="2" t="s">
        <v>623</v>
      </c>
      <c r="G231" s="2" t="s">
        <v>961</v>
      </c>
      <c r="H231" s="2" t="s">
        <v>962</v>
      </c>
      <c r="I231" s="2"/>
      <c r="J231" s="2"/>
      <c r="K231" s="2"/>
      <c r="L231" s="2"/>
      <c r="M231" s="2"/>
    </row>
    <row r="232" spans="1:13" ht="14.25" customHeight="1" x14ac:dyDescent="0.2">
      <c r="A232" s="62" t="s">
        <v>1398</v>
      </c>
      <c r="B232" s="2" t="s">
        <v>1392</v>
      </c>
      <c r="C232" s="9" t="s">
        <v>231</v>
      </c>
      <c r="D232" s="9"/>
      <c r="E232" s="2" t="s">
        <v>1371</v>
      </c>
      <c r="F232" s="2" t="s">
        <v>1372</v>
      </c>
      <c r="G232" s="2" t="s">
        <v>1373</v>
      </c>
      <c r="H232" s="2" t="s">
        <v>1374</v>
      </c>
      <c r="I232" s="2"/>
      <c r="J232" s="2"/>
      <c r="K232" s="2"/>
      <c r="L232" s="2"/>
      <c r="M232" s="2"/>
    </row>
    <row r="233" spans="1:13" ht="14.25" customHeight="1" x14ac:dyDescent="0.2">
      <c r="A233" s="62" t="s">
        <v>1408</v>
      </c>
      <c r="B233" s="2" t="s">
        <v>1399</v>
      </c>
      <c r="C233" s="9" t="s">
        <v>70</v>
      </c>
      <c r="D233" s="9"/>
      <c r="E233" s="2" t="s">
        <v>4124</v>
      </c>
      <c r="F233" s="2" t="s">
        <v>4125</v>
      </c>
      <c r="G233" s="2" t="s">
        <v>4126</v>
      </c>
      <c r="H233" s="2" t="s">
        <v>4128</v>
      </c>
      <c r="I233" s="2"/>
      <c r="J233" s="2"/>
      <c r="K233" s="2"/>
      <c r="L233" s="2"/>
      <c r="M233" s="2"/>
    </row>
    <row r="234" spans="1:13" ht="14.25" customHeight="1" x14ac:dyDescent="0.2">
      <c r="A234" s="62" t="s">
        <v>1413</v>
      </c>
      <c r="B234" s="2" t="s">
        <v>54</v>
      </c>
      <c r="C234" s="9">
        <v>-99</v>
      </c>
      <c r="D234" s="9"/>
      <c r="E234" s="2" t="s">
        <v>5338</v>
      </c>
      <c r="F234" s="2" t="s">
        <v>5339</v>
      </c>
      <c r="G234" s="2" t="s">
        <v>5340</v>
      </c>
      <c r="H234" s="2" t="s">
        <v>5341</v>
      </c>
      <c r="I234" s="2"/>
      <c r="J234" s="2"/>
      <c r="K234" s="2"/>
      <c r="L234" s="2"/>
      <c r="M234" s="2"/>
    </row>
    <row r="235" spans="1:13" ht="14.25" customHeight="1" x14ac:dyDescent="0.2">
      <c r="A235" s="62" t="s">
        <v>1424</v>
      </c>
      <c r="B235" s="2" t="s">
        <v>1414</v>
      </c>
      <c r="C235" s="9" t="s">
        <v>231</v>
      </c>
      <c r="D235" s="9"/>
      <c r="E235" s="2" t="s">
        <v>3831</v>
      </c>
      <c r="F235" s="2" t="s">
        <v>3833</v>
      </c>
      <c r="G235" s="2" t="s">
        <v>3835</v>
      </c>
      <c r="H235" s="2" t="s">
        <v>3836</v>
      </c>
      <c r="I235" s="2"/>
      <c r="J235" s="2"/>
      <c r="K235" s="2"/>
      <c r="L235" s="2"/>
      <c r="M235" s="2"/>
    </row>
    <row r="236" spans="1:13" ht="14.25" customHeight="1" x14ac:dyDescent="0.2">
      <c r="A236" s="62" t="s">
        <v>1430</v>
      </c>
      <c r="B236" s="2" t="s">
        <v>5473</v>
      </c>
      <c r="C236" s="9" t="s">
        <v>152</v>
      </c>
      <c r="D236" s="9"/>
      <c r="E236" s="2" t="s">
        <v>54</v>
      </c>
      <c r="F236" s="2" t="s">
        <v>54</v>
      </c>
      <c r="G236" s="2" t="s">
        <v>54</v>
      </c>
      <c r="H236" s="2" t="s">
        <v>54</v>
      </c>
      <c r="I236" s="2"/>
      <c r="J236" s="2"/>
      <c r="K236" s="2"/>
      <c r="L236" s="2"/>
      <c r="M236" s="2"/>
    </row>
    <row r="237" spans="1:13" ht="14.25" customHeight="1" x14ac:dyDescent="0.2">
      <c r="A237" s="62" t="s">
        <v>1436</v>
      </c>
      <c r="B237" s="2" t="s">
        <v>1431</v>
      </c>
      <c r="C237" s="9">
        <v>2</v>
      </c>
      <c r="D237" s="9"/>
      <c r="E237" s="2" t="s">
        <v>54</v>
      </c>
      <c r="F237" s="2" t="s">
        <v>54</v>
      </c>
      <c r="G237" s="2" t="s">
        <v>54</v>
      </c>
      <c r="H237" s="2" t="s">
        <v>54</v>
      </c>
      <c r="I237" s="2"/>
      <c r="J237" s="2"/>
      <c r="K237" s="2"/>
      <c r="L237" s="2"/>
      <c r="M237" s="2"/>
    </row>
    <row r="238" spans="1:13" ht="14.25" customHeight="1" x14ac:dyDescent="0.2">
      <c r="A238" s="62" t="s">
        <v>1440</v>
      </c>
      <c r="B238" s="2" t="s">
        <v>54</v>
      </c>
      <c r="C238" s="9">
        <v>-99</v>
      </c>
      <c r="D238" s="9"/>
      <c r="E238" s="2" t="s">
        <v>5202</v>
      </c>
      <c r="F238" s="2" t="s">
        <v>5203</v>
      </c>
      <c r="G238" s="2" t="s">
        <v>2214</v>
      </c>
      <c r="H238" s="2" t="s">
        <v>2215</v>
      </c>
      <c r="I238" s="2"/>
      <c r="J238" s="2"/>
      <c r="K238" s="2"/>
      <c r="L238" s="2"/>
      <c r="M238" s="2"/>
    </row>
    <row r="239" spans="1:13" ht="14.25" customHeight="1" x14ac:dyDescent="0.2">
      <c r="A239" s="62" t="s">
        <v>1446</v>
      </c>
      <c r="B239" s="2" t="s">
        <v>54</v>
      </c>
      <c r="C239" s="9">
        <v>-99</v>
      </c>
      <c r="D239" s="9"/>
      <c r="E239" s="2" t="s">
        <v>4792</v>
      </c>
      <c r="F239" s="2" t="s">
        <v>4793</v>
      </c>
      <c r="G239" s="2" t="s">
        <v>4794</v>
      </c>
      <c r="H239" s="2" t="s">
        <v>546</v>
      </c>
      <c r="I239" s="2"/>
      <c r="J239" s="2"/>
      <c r="K239" s="2"/>
      <c r="L239" s="2"/>
      <c r="M239" s="2"/>
    </row>
    <row r="240" spans="1:13" ht="14.25" customHeight="1" x14ac:dyDescent="0.2">
      <c r="A240" s="62" t="s">
        <v>1452</v>
      </c>
      <c r="B240" s="2" t="s">
        <v>1447</v>
      </c>
      <c r="C240" s="9">
        <v>2</v>
      </c>
      <c r="D240" s="9"/>
      <c r="E240" s="2" t="s">
        <v>5272</v>
      </c>
      <c r="F240" s="2" t="s">
        <v>5273</v>
      </c>
      <c r="G240" s="2" t="s">
        <v>5274</v>
      </c>
      <c r="H240" s="2" t="s">
        <v>54</v>
      </c>
      <c r="I240" s="2"/>
      <c r="J240" s="2"/>
      <c r="K240" s="2"/>
      <c r="L240" s="2"/>
      <c r="M240" s="2"/>
    </row>
    <row r="241" spans="1:13" ht="14.25" customHeight="1" x14ac:dyDescent="0.2">
      <c r="A241" s="62" t="s">
        <v>1460</v>
      </c>
      <c r="B241" s="2" t="s">
        <v>1453</v>
      </c>
      <c r="C241" s="9" t="s">
        <v>5733</v>
      </c>
      <c r="D241" s="9"/>
      <c r="E241" s="2" t="s">
        <v>5134</v>
      </c>
      <c r="F241" s="2" t="s">
        <v>5135</v>
      </c>
      <c r="G241" s="2" t="s">
        <v>774</v>
      </c>
      <c r="H241" s="2" t="s">
        <v>775</v>
      </c>
      <c r="I241" s="2"/>
      <c r="J241" s="2"/>
      <c r="K241" s="2"/>
      <c r="L241" s="2"/>
      <c r="M241" s="2"/>
    </row>
    <row r="242" spans="1:13" ht="14.25" customHeight="1" x14ac:dyDescent="0.2">
      <c r="A242" s="62" t="s">
        <v>1467</v>
      </c>
      <c r="B242" s="2" t="s">
        <v>1461</v>
      </c>
      <c r="C242" s="9">
        <v>6</v>
      </c>
      <c r="D242" s="9"/>
      <c r="E242" s="2" t="s">
        <v>2670</v>
      </c>
      <c r="F242" s="2" t="s">
        <v>2671</v>
      </c>
      <c r="G242" s="2" t="s">
        <v>2672</v>
      </c>
      <c r="H242" s="2" t="s">
        <v>2673</v>
      </c>
      <c r="I242" s="2"/>
      <c r="J242" s="2"/>
      <c r="K242" s="2"/>
      <c r="L242" s="2"/>
      <c r="M242" s="2"/>
    </row>
    <row r="243" spans="1:13" ht="14.25" customHeight="1" x14ac:dyDescent="0.2">
      <c r="A243" s="62" t="s">
        <v>1473</v>
      </c>
      <c r="B243" s="85" t="s">
        <v>5474</v>
      </c>
      <c r="C243" s="9" t="s">
        <v>125</v>
      </c>
      <c r="D243" s="9"/>
      <c r="E243" s="2" t="s">
        <v>3079</v>
      </c>
      <c r="F243" s="2" t="s">
        <v>54</v>
      </c>
      <c r="G243" s="2" t="s">
        <v>3081</v>
      </c>
      <c r="H243" s="2" t="s">
        <v>3082</v>
      </c>
      <c r="I243" s="2"/>
      <c r="J243" s="2"/>
      <c r="K243" s="2"/>
      <c r="L243" s="2"/>
      <c r="M243" s="2"/>
    </row>
    <row r="244" spans="1:13" ht="14.25" customHeight="1" x14ac:dyDescent="0.2">
      <c r="A244" s="62" t="s">
        <v>1482</v>
      </c>
      <c r="B244" s="2" t="s">
        <v>1474</v>
      </c>
      <c r="C244" s="9" t="s">
        <v>5476</v>
      </c>
      <c r="D244" s="9"/>
      <c r="E244" s="2" t="s">
        <v>777</v>
      </c>
      <c r="F244" s="2" t="s">
        <v>778</v>
      </c>
      <c r="G244" s="2" t="s">
        <v>779</v>
      </c>
      <c r="H244" s="2" t="s">
        <v>54</v>
      </c>
      <c r="I244" s="2"/>
      <c r="J244" s="2"/>
      <c r="K244" s="2"/>
      <c r="L244" s="2"/>
      <c r="M244" s="2"/>
    </row>
    <row r="245" spans="1:13" ht="14.25" customHeight="1" x14ac:dyDescent="0.2">
      <c r="A245" s="62" t="s">
        <v>1486</v>
      </c>
      <c r="B245" s="2" t="s">
        <v>54</v>
      </c>
      <c r="C245" s="9">
        <v>-99</v>
      </c>
      <c r="D245" s="9"/>
      <c r="E245" s="2" t="s">
        <v>3278</v>
      </c>
      <c r="F245" s="2" t="s">
        <v>54</v>
      </c>
      <c r="G245" s="2" t="s">
        <v>3279</v>
      </c>
      <c r="H245" s="2" t="s">
        <v>3280</v>
      </c>
      <c r="I245" s="2"/>
      <c r="J245" s="2"/>
      <c r="K245" s="2"/>
      <c r="L245" s="2"/>
      <c r="M245" s="2"/>
    </row>
    <row r="246" spans="1:13" ht="14.25" customHeight="1" x14ac:dyDescent="0.2">
      <c r="A246" s="62" t="s">
        <v>1491</v>
      </c>
      <c r="B246" s="2" t="s">
        <v>1487</v>
      </c>
      <c r="C246" s="9" t="s">
        <v>125</v>
      </c>
      <c r="D246" s="9"/>
      <c r="E246" s="2" t="s">
        <v>1328</v>
      </c>
      <c r="F246" s="2" t="s">
        <v>1330</v>
      </c>
      <c r="G246" s="2" t="s">
        <v>1331</v>
      </c>
      <c r="H246" s="2" t="s">
        <v>1332</v>
      </c>
      <c r="I246" s="2"/>
      <c r="J246" s="2"/>
      <c r="K246" s="2"/>
      <c r="L246" s="2"/>
      <c r="M246" s="2"/>
    </row>
    <row r="247" spans="1:13" ht="14.25" customHeight="1" x14ac:dyDescent="0.2">
      <c r="A247" s="62" t="s">
        <v>1498</v>
      </c>
      <c r="B247" s="2" t="s">
        <v>1492</v>
      </c>
      <c r="C247" s="9" t="s">
        <v>1360</v>
      </c>
      <c r="D247" s="9"/>
      <c r="E247" s="2" t="s">
        <v>1596</v>
      </c>
      <c r="F247" s="2" t="s">
        <v>1598</v>
      </c>
      <c r="G247" s="2" t="s">
        <v>1599</v>
      </c>
      <c r="H247" s="2" t="s">
        <v>1601</v>
      </c>
      <c r="I247" s="2"/>
      <c r="J247" s="2"/>
      <c r="K247" s="2"/>
      <c r="L247" s="2"/>
      <c r="M247" s="2"/>
    </row>
    <row r="248" spans="1:13" ht="14.25" customHeight="1" x14ac:dyDescent="0.2">
      <c r="A248" s="62" t="s">
        <v>1504</v>
      </c>
      <c r="B248" s="2" t="s">
        <v>898</v>
      </c>
      <c r="C248" s="9">
        <v>-999</v>
      </c>
      <c r="D248" s="9"/>
      <c r="E248" s="2" t="s">
        <v>905</v>
      </c>
      <c r="F248" s="2" t="s">
        <v>907</v>
      </c>
      <c r="G248" s="2" t="s">
        <v>909</v>
      </c>
      <c r="H248" s="2" t="s">
        <v>910</v>
      </c>
      <c r="I248" s="2"/>
      <c r="J248" s="2"/>
      <c r="K248" s="2"/>
      <c r="L248" s="2"/>
      <c r="M248" s="2"/>
    </row>
    <row r="249" spans="1:13" ht="14.25" customHeight="1" x14ac:dyDescent="0.2">
      <c r="A249" s="62" t="s">
        <v>1512</v>
      </c>
      <c r="B249" s="2" t="s">
        <v>1505</v>
      </c>
      <c r="C249" s="9">
        <v>2</v>
      </c>
      <c r="D249" s="9"/>
      <c r="E249" s="2" t="s">
        <v>3810</v>
      </c>
      <c r="F249" s="2" t="s">
        <v>3812</v>
      </c>
      <c r="G249" s="2" t="s">
        <v>3813</v>
      </c>
      <c r="H249" s="2" t="s">
        <v>3814</v>
      </c>
      <c r="I249" s="2"/>
      <c r="J249" s="2"/>
      <c r="K249" s="2"/>
      <c r="L249" s="2"/>
      <c r="M249" s="2"/>
    </row>
    <row r="250" spans="1:13" ht="14.25" customHeight="1" x14ac:dyDescent="0.2">
      <c r="A250" s="62" t="s">
        <v>1521</v>
      </c>
      <c r="B250" s="2" t="s">
        <v>1513</v>
      </c>
      <c r="C250" s="9" t="s">
        <v>5479</v>
      </c>
      <c r="D250" s="9"/>
      <c r="E250" s="2" t="s">
        <v>3495</v>
      </c>
      <c r="F250" s="2" t="s">
        <v>3496</v>
      </c>
      <c r="G250" s="2" t="s">
        <v>3497</v>
      </c>
      <c r="H250" s="2" t="s">
        <v>3498</v>
      </c>
      <c r="I250" s="2"/>
      <c r="J250" s="2"/>
      <c r="K250" s="2"/>
      <c r="L250" s="2"/>
      <c r="M250" s="2"/>
    </row>
    <row r="251" spans="1:13" ht="14.25" customHeight="1" x14ac:dyDescent="0.2">
      <c r="A251" s="62" t="s">
        <v>1529</v>
      </c>
      <c r="B251" s="2" t="s">
        <v>1522</v>
      </c>
      <c r="C251" s="9">
        <v>-999</v>
      </c>
      <c r="D251" s="9"/>
      <c r="E251" s="2" t="s">
        <v>54</v>
      </c>
      <c r="F251" s="2" t="s">
        <v>54</v>
      </c>
      <c r="G251" s="2" t="s">
        <v>54</v>
      </c>
      <c r="H251" s="2" t="s">
        <v>54</v>
      </c>
      <c r="I251" s="2"/>
      <c r="J251" s="2"/>
      <c r="K251" s="2"/>
      <c r="L251" s="2"/>
      <c r="M251" s="2"/>
    </row>
    <row r="252" spans="1:13" ht="14.25" customHeight="1" x14ac:dyDescent="0.2">
      <c r="A252" s="62" t="s">
        <v>1530</v>
      </c>
      <c r="B252" s="2"/>
      <c r="C252" s="9">
        <v>-99</v>
      </c>
      <c r="D252" s="9"/>
      <c r="E252" s="2" t="s">
        <v>4626</v>
      </c>
      <c r="F252" s="2" t="s">
        <v>4627</v>
      </c>
      <c r="G252" s="2" t="s">
        <v>4628</v>
      </c>
      <c r="H252" s="2" t="s">
        <v>4630</v>
      </c>
      <c r="I252" s="2"/>
      <c r="J252" s="2"/>
      <c r="K252" s="2"/>
      <c r="L252" s="2"/>
      <c r="M252" s="2"/>
    </row>
    <row r="253" spans="1:13" ht="14.25" customHeight="1" x14ac:dyDescent="0.2">
      <c r="A253" s="62" t="s">
        <v>1537</v>
      </c>
      <c r="B253" s="2" t="s">
        <v>1531</v>
      </c>
      <c r="C253" s="9" t="s">
        <v>1718</v>
      </c>
      <c r="D253" s="9"/>
      <c r="E253" s="2" t="s">
        <v>1769</v>
      </c>
      <c r="F253" s="2" t="s">
        <v>1122</v>
      </c>
      <c r="G253" s="2" t="s">
        <v>1771</v>
      </c>
      <c r="H253" s="2" t="s">
        <v>1772</v>
      </c>
      <c r="I253" s="2"/>
      <c r="J253" s="2"/>
      <c r="K253" s="2"/>
      <c r="L253" s="2"/>
      <c r="M253" s="2"/>
    </row>
    <row r="254" spans="1:13" ht="14.25" customHeight="1" x14ac:dyDescent="0.2">
      <c r="A254" s="62" t="s">
        <v>1543</v>
      </c>
      <c r="B254" s="2" t="s">
        <v>54</v>
      </c>
      <c r="C254" s="9">
        <v>-99</v>
      </c>
      <c r="D254" s="9"/>
      <c r="E254" s="2" t="s">
        <v>1455</v>
      </c>
      <c r="F254" s="2" t="s">
        <v>1457</v>
      </c>
      <c r="G254" s="2" t="s">
        <v>1458</v>
      </c>
      <c r="H254" s="2" t="s">
        <v>1459</v>
      </c>
      <c r="I254" s="2"/>
      <c r="J254" s="2"/>
      <c r="K254" s="2"/>
      <c r="L254" s="2"/>
      <c r="M254" s="2"/>
    </row>
    <row r="255" spans="1:13" ht="14.25" customHeight="1" x14ac:dyDescent="0.2">
      <c r="A255" s="62" t="s">
        <v>1550</v>
      </c>
      <c r="B255" s="2" t="s">
        <v>1544</v>
      </c>
      <c r="C255" s="9" t="s">
        <v>231</v>
      </c>
      <c r="D255" s="9"/>
      <c r="E255" s="2" t="s">
        <v>1700</v>
      </c>
      <c r="F255" s="2" t="s">
        <v>1702</v>
      </c>
      <c r="G255" s="2" t="s">
        <v>1703</v>
      </c>
      <c r="H255" s="2" t="s">
        <v>1704</v>
      </c>
      <c r="I255" s="2"/>
      <c r="J255" s="2"/>
      <c r="K255" s="2"/>
      <c r="L255" s="2"/>
      <c r="M255" s="2"/>
    </row>
    <row r="256" spans="1:13" ht="14.25" customHeight="1" x14ac:dyDescent="0.2">
      <c r="A256" s="62" t="s">
        <v>1552</v>
      </c>
      <c r="B256" s="2" t="s">
        <v>144</v>
      </c>
      <c r="C256" s="9">
        <v>-999</v>
      </c>
      <c r="D256" s="9"/>
      <c r="E256" s="2" t="s">
        <v>5142</v>
      </c>
      <c r="F256" s="2" t="s">
        <v>5143</v>
      </c>
      <c r="G256" s="2" t="s">
        <v>5144</v>
      </c>
      <c r="H256" s="2" t="s">
        <v>5145</v>
      </c>
      <c r="I256" s="2"/>
      <c r="J256" s="2"/>
      <c r="K256" s="2"/>
      <c r="L256" s="2"/>
      <c r="M256" s="2"/>
    </row>
    <row r="257" spans="1:13" ht="14.25" customHeight="1" x14ac:dyDescent="0.2">
      <c r="A257" s="62" t="s">
        <v>1562</v>
      </c>
      <c r="B257" s="2" t="s">
        <v>1553</v>
      </c>
      <c r="C257" s="9" t="s">
        <v>5734</v>
      </c>
      <c r="D257" s="9"/>
      <c r="E257" s="2" t="s">
        <v>1030</v>
      </c>
      <c r="F257" s="2" t="s">
        <v>1031</v>
      </c>
      <c r="G257" s="2" t="s">
        <v>1032</v>
      </c>
      <c r="H257" s="2" t="s">
        <v>1033</v>
      </c>
      <c r="I257" s="2"/>
      <c r="J257" s="2"/>
      <c r="K257" s="2"/>
      <c r="L257" s="2"/>
      <c r="M257" s="2"/>
    </row>
    <row r="258" spans="1:13" ht="14.25" customHeight="1" x14ac:dyDescent="0.2">
      <c r="A258" s="62" t="s">
        <v>1570</v>
      </c>
      <c r="B258" s="2" t="s">
        <v>1563</v>
      </c>
      <c r="C258" s="9" t="s">
        <v>101</v>
      </c>
      <c r="D258" s="9"/>
      <c r="E258" s="2" t="s">
        <v>1987</v>
      </c>
      <c r="F258" s="2" t="s">
        <v>242</v>
      </c>
      <c r="G258" s="2" t="s">
        <v>1988</v>
      </c>
      <c r="H258" s="2" t="s">
        <v>1989</v>
      </c>
      <c r="I258" s="2"/>
      <c r="J258" s="2"/>
      <c r="K258" s="2"/>
      <c r="L258" s="2"/>
      <c r="M258" s="2"/>
    </row>
    <row r="259" spans="1:13" ht="14.25" customHeight="1" x14ac:dyDescent="0.2">
      <c r="A259" s="62" t="s">
        <v>1577</v>
      </c>
      <c r="B259" s="2" t="s">
        <v>1571</v>
      </c>
      <c r="C259" s="9" t="s">
        <v>2884</v>
      </c>
      <c r="D259" s="9"/>
      <c r="E259" s="2" t="s">
        <v>5225</v>
      </c>
      <c r="F259" s="2" t="s">
        <v>5226</v>
      </c>
      <c r="G259" s="2" t="s">
        <v>5227</v>
      </c>
      <c r="H259" s="2" t="s">
        <v>5228</v>
      </c>
      <c r="I259" s="2"/>
      <c r="J259" s="2"/>
      <c r="K259" s="2"/>
      <c r="L259" s="2"/>
      <c r="M259" s="2"/>
    </row>
    <row r="260" spans="1:13" ht="14.25" customHeight="1" x14ac:dyDescent="0.2">
      <c r="A260" s="62" t="s">
        <v>1581</v>
      </c>
      <c r="B260" s="2" t="s">
        <v>1578</v>
      </c>
      <c r="C260" s="9">
        <v>10</v>
      </c>
      <c r="D260" s="9"/>
      <c r="E260" s="2" t="s">
        <v>4567</v>
      </c>
      <c r="F260" s="2" t="s">
        <v>54</v>
      </c>
      <c r="G260" s="2" t="s">
        <v>2889</v>
      </c>
      <c r="H260" s="2" t="s">
        <v>54</v>
      </c>
      <c r="I260" s="2"/>
      <c r="J260" s="2"/>
      <c r="K260" s="2"/>
      <c r="L260" s="2"/>
      <c r="M260" s="2"/>
    </row>
    <row r="261" spans="1:13" ht="14.25" customHeight="1" x14ac:dyDescent="0.2">
      <c r="A261" s="62" t="s">
        <v>1587</v>
      </c>
      <c r="B261" s="2" t="s">
        <v>1068</v>
      </c>
      <c r="C261" s="9">
        <v>6</v>
      </c>
      <c r="D261" s="9"/>
      <c r="E261" s="2" t="s">
        <v>54</v>
      </c>
      <c r="F261" s="2" t="s">
        <v>1711</v>
      </c>
      <c r="G261" s="2" t="s">
        <v>3592</v>
      </c>
      <c r="H261" s="2" t="s">
        <v>54</v>
      </c>
      <c r="I261" s="2"/>
      <c r="J261" s="2"/>
      <c r="K261" s="2"/>
      <c r="L261" s="2"/>
      <c r="M261" s="2"/>
    </row>
    <row r="262" spans="1:13" ht="14.25" customHeight="1" x14ac:dyDescent="0.2">
      <c r="A262" s="62" t="s">
        <v>1594</v>
      </c>
      <c r="B262" s="2" t="s">
        <v>1588</v>
      </c>
      <c r="C262" s="9" t="s">
        <v>2669</v>
      </c>
      <c r="D262" s="9"/>
      <c r="E262" s="2" t="s">
        <v>1300</v>
      </c>
      <c r="F262" s="2" t="s">
        <v>546</v>
      </c>
      <c r="G262" s="2" t="s">
        <v>546</v>
      </c>
      <c r="H262" s="2" t="s">
        <v>1300</v>
      </c>
      <c r="I262" s="2"/>
      <c r="J262" s="2"/>
      <c r="K262" s="2"/>
      <c r="L262" s="2"/>
      <c r="M262" s="2"/>
    </row>
    <row r="263" spans="1:13" ht="14.25" customHeight="1" x14ac:dyDescent="0.2">
      <c r="A263" s="62" t="s">
        <v>1602</v>
      </c>
      <c r="B263" s="2" t="s">
        <v>1595</v>
      </c>
      <c r="C263" s="9">
        <v>10</v>
      </c>
      <c r="D263" s="9"/>
      <c r="E263" s="2" t="s">
        <v>3123</v>
      </c>
      <c r="F263" s="2" t="s">
        <v>3124</v>
      </c>
      <c r="G263" s="2" t="s">
        <v>3125</v>
      </c>
      <c r="H263" s="2" t="s">
        <v>3126</v>
      </c>
      <c r="I263" s="2"/>
      <c r="J263" s="2"/>
      <c r="K263" s="2"/>
      <c r="L263" s="2"/>
      <c r="M263" s="2"/>
    </row>
    <row r="264" spans="1:13" ht="14.25" customHeight="1" x14ac:dyDescent="0.2">
      <c r="A264" s="62" t="s">
        <v>1605</v>
      </c>
      <c r="B264" s="2" t="s">
        <v>54</v>
      </c>
      <c r="C264" s="9">
        <v>-99</v>
      </c>
      <c r="D264" s="9"/>
      <c r="E264" s="2" t="s">
        <v>2052</v>
      </c>
      <c r="F264" s="2" t="s">
        <v>2054</v>
      </c>
      <c r="G264" s="2" t="s">
        <v>2055</v>
      </c>
      <c r="H264" s="2" t="s">
        <v>2056</v>
      </c>
      <c r="I264" s="2"/>
      <c r="J264" s="2"/>
      <c r="K264" s="2"/>
      <c r="L264" s="2"/>
      <c r="M264" s="2"/>
    </row>
    <row r="265" spans="1:13" ht="14.25" customHeight="1" x14ac:dyDescent="0.2">
      <c r="A265" s="62" t="s">
        <v>1615</v>
      </c>
      <c r="B265" s="2" t="s">
        <v>1606</v>
      </c>
      <c r="C265" s="9" t="s">
        <v>421</v>
      </c>
      <c r="D265" s="9"/>
      <c r="E265" s="2" t="s">
        <v>1065</v>
      </c>
      <c r="F265" s="2" t="s">
        <v>54</v>
      </c>
      <c r="G265" s="2" t="s">
        <v>1066</v>
      </c>
      <c r="H265" s="2" t="s">
        <v>54</v>
      </c>
      <c r="I265" s="2"/>
      <c r="J265" s="2"/>
      <c r="K265" s="2"/>
      <c r="L265" s="2"/>
      <c r="M265" s="2"/>
    </row>
    <row r="266" spans="1:13" ht="14.25" customHeight="1" x14ac:dyDescent="0.2">
      <c r="A266" s="62" t="s">
        <v>1621</v>
      </c>
      <c r="B266" s="2" t="s">
        <v>1616</v>
      </c>
      <c r="C266" s="9">
        <v>-999</v>
      </c>
      <c r="D266" s="9"/>
      <c r="E266" s="2" t="s">
        <v>5167</v>
      </c>
      <c r="F266" s="2" t="s">
        <v>242</v>
      </c>
      <c r="G266" s="2" t="s">
        <v>5168</v>
      </c>
      <c r="H266" s="2" t="s">
        <v>1485</v>
      </c>
      <c r="I266" s="2"/>
      <c r="J266" s="2"/>
      <c r="K266" s="2"/>
      <c r="L266" s="2"/>
      <c r="M266" s="2"/>
    </row>
    <row r="267" spans="1:13" ht="14.25" customHeight="1" x14ac:dyDescent="0.2">
      <c r="A267" s="62" t="s">
        <v>1628</v>
      </c>
      <c r="B267" s="2" t="s">
        <v>1622</v>
      </c>
      <c r="C267" s="9">
        <v>6</v>
      </c>
      <c r="D267" s="9"/>
      <c r="E267" s="2" t="s">
        <v>4666</v>
      </c>
      <c r="F267" s="2" t="s">
        <v>242</v>
      </c>
      <c r="G267" s="2" t="s">
        <v>4668</v>
      </c>
      <c r="H267" s="2" t="s">
        <v>4669</v>
      </c>
      <c r="I267" s="2"/>
      <c r="J267" s="2"/>
      <c r="K267" s="2"/>
      <c r="L267" s="2"/>
      <c r="M267" s="2"/>
    </row>
    <row r="268" spans="1:13" ht="14.25" customHeight="1" x14ac:dyDescent="0.2">
      <c r="A268" s="62" t="s">
        <v>1634</v>
      </c>
      <c r="B268" s="2" t="s">
        <v>1629</v>
      </c>
      <c r="C268" s="9">
        <v>2</v>
      </c>
      <c r="D268" s="9"/>
      <c r="E268" s="2" t="s">
        <v>2682</v>
      </c>
      <c r="F268" s="2" t="s">
        <v>2683</v>
      </c>
      <c r="G268" s="2" t="s">
        <v>2685</v>
      </c>
      <c r="H268" s="2" t="s">
        <v>2686</v>
      </c>
      <c r="I268" s="2"/>
      <c r="J268" s="2"/>
      <c r="K268" s="2"/>
      <c r="L268" s="2"/>
      <c r="M268" s="2"/>
    </row>
    <row r="269" spans="1:13" ht="14.25" customHeight="1" x14ac:dyDescent="0.2">
      <c r="A269" s="62" t="s">
        <v>1638</v>
      </c>
      <c r="B269" s="2" t="s">
        <v>1635</v>
      </c>
      <c r="C269" s="9" t="s">
        <v>1127</v>
      </c>
      <c r="D269" s="9"/>
      <c r="E269" s="2" t="s">
        <v>1564</v>
      </c>
      <c r="F269" s="2" t="s">
        <v>1566</v>
      </c>
      <c r="G269" s="2" t="s">
        <v>1567</v>
      </c>
      <c r="H269" s="2" t="s">
        <v>1569</v>
      </c>
      <c r="I269" s="2"/>
      <c r="J269" s="2"/>
      <c r="K269" s="2"/>
      <c r="L269" s="2"/>
      <c r="M269" s="2"/>
    </row>
    <row r="270" spans="1:13" ht="14.25" customHeight="1" x14ac:dyDescent="0.2">
      <c r="A270" s="62" t="s">
        <v>1647</v>
      </c>
      <c r="B270" s="2" t="s">
        <v>1639</v>
      </c>
      <c r="C270" s="9" t="s">
        <v>4629</v>
      </c>
      <c r="D270" s="9"/>
      <c r="E270" s="2" t="s">
        <v>54</v>
      </c>
      <c r="F270" s="2" t="s">
        <v>54</v>
      </c>
      <c r="G270" s="2" t="s">
        <v>54</v>
      </c>
      <c r="H270" s="2" t="s">
        <v>54</v>
      </c>
      <c r="I270" s="2"/>
      <c r="J270" s="2"/>
      <c r="K270" s="2"/>
      <c r="L270" s="2"/>
      <c r="M270" s="2"/>
    </row>
    <row r="271" spans="1:13" ht="14.25" customHeight="1" x14ac:dyDescent="0.2">
      <c r="A271" s="62" t="s">
        <v>1653</v>
      </c>
      <c r="B271" s="2" t="s">
        <v>1648</v>
      </c>
      <c r="C271" s="9" t="s">
        <v>231</v>
      </c>
      <c r="D271" s="9"/>
      <c r="E271" s="2" t="s">
        <v>4499</v>
      </c>
      <c r="F271" s="2" t="s">
        <v>4500</v>
      </c>
      <c r="G271" s="2" t="s">
        <v>4502</v>
      </c>
      <c r="H271" s="2" t="s">
        <v>4504</v>
      </c>
      <c r="I271" s="2"/>
      <c r="J271" s="2"/>
      <c r="K271" s="2"/>
      <c r="L271" s="2"/>
      <c r="M271" s="2"/>
    </row>
    <row r="272" spans="1:13" ht="14.25" customHeight="1" x14ac:dyDescent="0.2">
      <c r="A272" s="62" t="s">
        <v>1656</v>
      </c>
      <c r="B272" s="2" t="s">
        <v>1654</v>
      </c>
      <c r="C272" s="9">
        <v>-999</v>
      </c>
      <c r="D272" s="9"/>
      <c r="E272" s="2" t="s">
        <v>105</v>
      </c>
      <c r="F272" s="2" t="s">
        <v>107</v>
      </c>
      <c r="G272" s="2" t="s">
        <v>109</v>
      </c>
      <c r="H272" s="2" t="s">
        <v>110</v>
      </c>
      <c r="I272" s="2"/>
      <c r="J272" s="2"/>
      <c r="K272" s="2"/>
      <c r="L272" s="2"/>
      <c r="M272" s="2"/>
    </row>
    <row r="273" spans="1:13" ht="14.25" customHeight="1" x14ac:dyDescent="0.2">
      <c r="A273" s="62" t="s">
        <v>1662</v>
      </c>
      <c r="B273" s="2" t="s">
        <v>1657</v>
      </c>
      <c r="C273" s="9">
        <v>2</v>
      </c>
      <c r="D273" s="9"/>
      <c r="E273" s="2" t="s">
        <v>1920</v>
      </c>
      <c r="F273" s="2" t="s">
        <v>1922</v>
      </c>
      <c r="G273" s="2" t="s">
        <v>1923</v>
      </c>
      <c r="H273" s="2" t="s">
        <v>1924</v>
      </c>
      <c r="I273" s="2"/>
      <c r="J273" s="2"/>
      <c r="K273" s="2"/>
      <c r="L273" s="2"/>
      <c r="M273" s="2"/>
    </row>
    <row r="274" spans="1:13" ht="14.25" customHeight="1" x14ac:dyDescent="0.2">
      <c r="A274" s="62" t="s">
        <v>1668</v>
      </c>
      <c r="B274" s="2" t="s">
        <v>1663</v>
      </c>
      <c r="C274" s="9">
        <v>3</v>
      </c>
      <c r="D274" s="9"/>
      <c r="E274" s="2" t="s">
        <v>54</v>
      </c>
      <c r="F274" s="2" t="s">
        <v>54</v>
      </c>
      <c r="G274" s="2" t="s">
        <v>54</v>
      </c>
      <c r="H274" s="2" t="s">
        <v>54</v>
      </c>
      <c r="I274" s="2"/>
      <c r="J274" s="2"/>
      <c r="K274" s="2"/>
      <c r="L274" s="2"/>
      <c r="M274" s="2"/>
    </row>
    <row r="275" spans="1:13" ht="14.25" customHeight="1" x14ac:dyDescent="0.2">
      <c r="A275" s="62" t="s">
        <v>1669</v>
      </c>
      <c r="B275" s="2" t="s">
        <v>54</v>
      </c>
      <c r="C275" s="9">
        <v>-99</v>
      </c>
      <c r="D275" s="9"/>
      <c r="E275" s="2" t="s">
        <v>54</v>
      </c>
      <c r="F275" s="2" t="s">
        <v>54</v>
      </c>
      <c r="G275" s="2" t="s">
        <v>54</v>
      </c>
      <c r="H275" s="2" t="s">
        <v>54</v>
      </c>
      <c r="I275" s="2"/>
      <c r="J275" s="2"/>
      <c r="K275" s="2"/>
      <c r="L275" s="2"/>
      <c r="M275" s="2"/>
    </row>
    <row r="276" spans="1:13" ht="14.25" customHeight="1" x14ac:dyDescent="0.2">
      <c r="A276" s="62" t="s">
        <v>1679</v>
      </c>
      <c r="B276" s="2" t="s">
        <v>1670</v>
      </c>
      <c r="C276" s="9" t="s">
        <v>5485</v>
      </c>
      <c r="D276" s="9"/>
      <c r="E276" s="2" t="s">
        <v>54</v>
      </c>
      <c r="F276" s="2" t="s">
        <v>54</v>
      </c>
      <c r="G276" s="2" t="s">
        <v>54</v>
      </c>
      <c r="H276" s="2" t="s">
        <v>54</v>
      </c>
      <c r="I276" s="2"/>
      <c r="J276" s="2"/>
      <c r="K276" s="2"/>
      <c r="L276" s="2"/>
      <c r="M276" s="2"/>
    </row>
    <row r="277" spans="1:13" ht="14.25" customHeight="1" x14ac:dyDescent="0.2">
      <c r="A277" s="62" t="s">
        <v>1680</v>
      </c>
      <c r="B277" s="2" t="s">
        <v>54</v>
      </c>
      <c r="C277" s="9">
        <v>-99</v>
      </c>
      <c r="D277" s="9"/>
      <c r="E277" s="2" t="s">
        <v>4553</v>
      </c>
      <c r="F277" s="2" t="s">
        <v>4555</v>
      </c>
      <c r="G277" s="2" t="s">
        <v>4556</v>
      </c>
      <c r="H277" s="2" t="s">
        <v>4557</v>
      </c>
      <c r="I277" s="2"/>
      <c r="J277" s="2"/>
      <c r="K277" s="2"/>
      <c r="L277" s="2"/>
      <c r="M277" s="2"/>
    </row>
    <row r="278" spans="1:13" ht="14.25" customHeight="1" x14ac:dyDescent="0.2">
      <c r="A278" s="62" t="s">
        <v>1687</v>
      </c>
      <c r="B278" s="2" t="s">
        <v>1681</v>
      </c>
      <c r="C278" s="9" t="s">
        <v>421</v>
      </c>
      <c r="D278" s="9"/>
      <c r="E278" s="2" t="s">
        <v>54</v>
      </c>
      <c r="F278" s="2" t="s">
        <v>54</v>
      </c>
      <c r="G278" s="2" t="s">
        <v>54</v>
      </c>
      <c r="H278" s="2" t="s">
        <v>54</v>
      </c>
      <c r="I278" s="2"/>
      <c r="J278" s="2"/>
      <c r="K278" s="2"/>
      <c r="L278" s="2"/>
      <c r="M278" s="2"/>
    </row>
    <row r="279" spans="1:13" ht="14.25" customHeight="1" x14ac:dyDescent="0.2">
      <c r="A279" s="62" t="s">
        <v>1694</v>
      </c>
      <c r="B279" s="2" t="s">
        <v>5487</v>
      </c>
      <c r="C279" s="9" t="s">
        <v>881</v>
      </c>
      <c r="D279" s="9"/>
      <c r="E279" s="2" t="s">
        <v>71</v>
      </c>
      <c r="F279" s="2" t="s">
        <v>1579</v>
      </c>
      <c r="G279" s="2" t="s">
        <v>1580</v>
      </c>
      <c r="H279" s="2" t="s">
        <v>71</v>
      </c>
      <c r="I279" s="2"/>
      <c r="J279" s="2"/>
      <c r="K279" s="2"/>
      <c r="L279" s="2"/>
      <c r="M279" s="2"/>
    </row>
    <row r="280" spans="1:13" ht="14.25" customHeight="1" x14ac:dyDescent="0.2">
      <c r="A280" s="62" t="s">
        <v>1699</v>
      </c>
      <c r="B280" s="2" t="s">
        <v>1695</v>
      </c>
      <c r="C280" s="9">
        <v>6</v>
      </c>
      <c r="D280" s="9"/>
      <c r="E280" s="2" t="s">
        <v>277</v>
      </c>
      <c r="F280" s="2" t="s">
        <v>279</v>
      </c>
      <c r="G280" s="2" t="s">
        <v>280</v>
      </c>
      <c r="H280" s="2" t="s">
        <v>281</v>
      </c>
      <c r="I280" s="2"/>
      <c r="J280" s="2"/>
      <c r="K280" s="2"/>
      <c r="L280" s="2"/>
      <c r="M280" s="2"/>
    </row>
    <row r="281" spans="1:13" ht="14.25" customHeight="1" x14ac:dyDescent="0.2">
      <c r="A281" s="62" t="s">
        <v>1705</v>
      </c>
      <c r="B281" s="2" t="s">
        <v>242</v>
      </c>
      <c r="C281" s="9">
        <v>-999</v>
      </c>
      <c r="D281" s="9"/>
      <c r="E281" s="2" t="s">
        <v>3595</v>
      </c>
      <c r="F281" s="2" t="s">
        <v>54</v>
      </c>
      <c r="G281" s="2" t="s">
        <v>54</v>
      </c>
      <c r="H281" s="2" t="s">
        <v>54</v>
      </c>
      <c r="I281" s="2"/>
      <c r="J281" s="2"/>
      <c r="K281" s="2"/>
      <c r="L281" s="2"/>
      <c r="M281" s="2"/>
    </row>
    <row r="282" spans="1:13" ht="14.25" customHeight="1" x14ac:dyDescent="0.2">
      <c r="A282" s="62" t="s">
        <v>1706</v>
      </c>
      <c r="B282" s="2"/>
      <c r="C282" s="9">
        <v>-99</v>
      </c>
      <c r="D282" s="9"/>
      <c r="E282" s="2" t="s">
        <v>1630</v>
      </c>
      <c r="F282" s="2" t="s">
        <v>1631</v>
      </c>
      <c r="G282" s="2" t="s">
        <v>1632</v>
      </c>
      <c r="H282" s="2" t="s">
        <v>1633</v>
      </c>
      <c r="I282" s="2"/>
      <c r="J282" s="2"/>
      <c r="K282" s="2"/>
      <c r="L282" s="2"/>
      <c r="M282" s="2"/>
    </row>
    <row r="283" spans="1:13" ht="14.25" customHeight="1" x14ac:dyDescent="0.2">
      <c r="A283" s="62" t="s">
        <v>1707</v>
      </c>
      <c r="B283" s="2" t="s">
        <v>54</v>
      </c>
      <c r="C283" s="9">
        <v>-99</v>
      </c>
      <c r="D283" s="9"/>
      <c r="E283" s="2" t="s">
        <v>2345</v>
      </c>
      <c r="F283" s="2" t="s">
        <v>2347</v>
      </c>
      <c r="G283" s="2" t="s">
        <v>2349</v>
      </c>
      <c r="H283" s="2" t="s">
        <v>2350</v>
      </c>
      <c r="I283" s="2"/>
      <c r="J283" s="2"/>
      <c r="K283" s="2"/>
      <c r="L283" s="2"/>
      <c r="M283" s="2"/>
    </row>
    <row r="284" spans="1:13" ht="14.25" customHeight="1" x14ac:dyDescent="0.2">
      <c r="A284" s="62" t="s">
        <v>1713</v>
      </c>
      <c r="B284" s="2" t="s">
        <v>1708</v>
      </c>
      <c r="C284" s="9" t="s">
        <v>125</v>
      </c>
      <c r="D284" s="9"/>
      <c r="E284" s="2" t="s">
        <v>2630</v>
      </c>
      <c r="F284" s="2" t="s">
        <v>2631</v>
      </c>
      <c r="G284" s="2" t="s">
        <v>2632</v>
      </c>
      <c r="H284" s="2" t="s">
        <v>2633</v>
      </c>
      <c r="I284" s="2"/>
      <c r="J284" s="2"/>
      <c r="K284" s="2"/>
      <c r="L284" s="2"/>
      <c r="M284" s="2"/>
    </row>
    <row r="285" spans="1:13" ht="14.25" customHeight="1" x14ac:dyDescent="0.2">
      <c r="A285" s="62" t="s">
        <v>1716</v>
      </c>
      <c r="B285" s="2" t="s">
        <v>621</v>
      </c>
      <c r="C285" s="9">
        <v>-999</v>
      </c>
      <c r="D285" s="9"/>
      <c r="E285" s="2" t="s">
        <v>54</v>
      </c>
      <c r="F285" s="2" t="s">
        <v>1982</v>
      </c>
      <c r="G285" s="2" t="s">
        <v>1983</v>
      </c>
      <c r="H285" s="2" t="s">
        <v>1984</v>
      </c>
      <c r="I285" s="2"/>
      <c r="J285" s="2"/>
      <c r="K285" s="2"/>
      <c r="L285" s="2"/>
      <c r="M285" s="2"/>
    </row>
    <row r="286" spans="1:13" ht="14.25" customHeight="1" x14ac:dyDescent="0.2">
      <c r="A286" s="62" t="s">
        <v>1723</v>
      </c>
      <c r="B286" s="2" t="s">
        <v>1717</v>
      </c>
      <c r="C286" s="9" t="s">
        <v>1718</v>
      </c>
      <c r="D286" s="9"/>
      <c r="E286" s="2" t="s">
        <v>223</v>
      </c>
      <c r="F286" s="2" t="s">
        <v>225</v>
      </c>
      <c r="G286" s="2" t="s">
        <v>227</v>
      </c>
      <c r="H286" s="2" t="s">
        <v>228</v>
      </c>
      <c r="I286" s="2"/>
      <c r="J286" s="2"/>
      <c r="K286" s="2"/>
      <c r="L286" s="2"/>
      <c r="M286" s="2"/>
    </row>
    <row r="287" spans="1:13" ht="14.25" customHeight="1" x14ac:dyDescent="0.2">
      <c r="A287" s="62" t="s">
        <v>1724</v>
      </c>
      <c r="B287" s="2" t="s">
        <v>54</v>
      </c>
      <c r="C287" s="9">
        <v>-99</v>
      </c>
      <c r="D287" s="9"/>
      <c r="E287" s="2" t="s">
        <v>4277</v>
      </c>
      <c r="F287" s="2" t="s">
        <v>4278</v>
      </c>
      <c r="G287" s="2" t="s">
        <v>4279</v>
      </c>
      <c r="H287" s="2" t="s">
        <v>4280</v>
      </c>
      <c r="I287" s="2"/>
      <c r="J287" s="2"/>
      <c r="K287" s="2"/>
      <c r="L287" s="2"/>
      <c r="M287" s="2"/>
    </row>
    <row r="288" spans="1:13" ht="14.25" customHeight="1" x14ac:dyDescent="0.2">
      <c r="A288" s="62" t="s">
        <v>1725</v>
      </c>
      <c r="B288" s="2"/>
      <c r="C288" s="9">
        <v>-99</v>
      </c>
      <c r="D288" s="9"/>
      <c r="E288" s="2" t="s">
        <v>54</v>
      </c>
      <c r="F288" s="2" t="s">
        <v>54</v>
      </c>
      <c r="G288" s="2" t="s">
        <v>54</v>
      </c>
      <c r="H288" s="2" t="s">
        <v>54</v>
      </c>
      <c r="I288" s="2"/>
      <c r="J288" s="2"/>
      <c r="K288" s="2"/>
      <c r="L288" s="2"/>
      <c r="M288" s="2"/>
    </row>
    <row r="289" spans="1:13" ht="14.25" customHeight="1" x14ac:dyDescent="0.2">
      <c r="A289" s="62" t="s">
        <v>1731</v>
      </c>
      <c r="B289" s="2" t="s">
        <v>54</v>
      </c>
      <c r="C289" s="9">
        <v>-99</v>
      </c>
      <c r="D289" s="9"/>
      <c r="E289" s="2" t="s">
        <v>1393</v>
      </c>
      <c r="F289" s="2" t="s">
        <v>1395</v>
      </c>
      <c r="G289" s="2" t="s">
        <v>1396</v>
      </c>
      <c r="H289" s="2" t="s">
        <v>1397</v>
      </c>
      <c r="I289" s="2"/>
      <c r="J289" s="2"/>
      <c r="K289" s="2"/>
      <c r="L289" s="2"/>
      <c r="M289" s="2"/>
    </row>
    <row r="290" spans="1:13" ht="14.25" customHeight="1" x14ac:dyDescent="0.2">
      <c r="A290" s="62" t="s">
        <v>1735</v>
      </c>
      <c r="B290" s="2" t="s">
        <v>1732</v>
      </c>
      <c r="C290" s="9" t="s">
        <v>125</v>
      </c>
      <c r="D290" s="9"/>
      <c r="E290" s="2" t="s">
        <v>54</v>
      </c>
      <c r="F290" s="2" t="s">
        <v>54</v>
      </c>
      <c r="G290" s="2" t="s">
        <v>54</v>
      </c>
      <c r="H290" s="2" t="s">
        <v>54</v>
      </c>
      <c r="I290" s="2"/>
      <c r="J290" s="2"/>
      <c r="K290" s="2"/>
      <c r="L290" s="2"/>
      <c r="M290" s="2"/>
    </row>
    <row r="291" spans="1:13" ht="14.25" customHeight="1" x14ac:dyDescent="0.2">
      <c r="A291" s="62" t="s">
        <v>1736</v>
      </c>
      <c r="B291" s="2" t="s">
        <v>1522</v>
      </c>
      <c r="C291" s="9">
        <v>-999</v>
      </c>
      <c r="D291" s="9"/>
      <c r="E291" s="2" t="s">
        <v>1402</v>
      </c>
      <c r="F291" s="2" t="s">
        <v>1404</v>
      </c>
      <c r="G291" s="2" t="s">
        <v>1405</v>
      </c>
      <c r="H291" s="2" t="s">
        <v>1407</v>
      </c>
      <c r="I291" s="2"/>
      <c r="J291" s="2"/>
      <c r="K291" s="2"/>
      <c r="L291" s="2"/>
      <c r="M291" s="2"/>
    </row>
    <row r="292" spans="1:13" ht="14.25" customHeight="1" x14ac:dyDescent="0.2">
      <c r="A292" s="62" t="s">
        <v>1743</v>
      </c>
      <c r="B292" s="2" t="s">
        <v>1737</v>
      </c>
      <c r="C292" s="9" t="s">
        <v>887</v>
      </c>
      <c r="D292" s="9"/>
      <c r="E292" s="2" t="s">
        <v>3438</v>
      </c>
      <c r="F292" s="2" t="s">
        <v>3439</v>
      </c>
      <c r="G292" s="2" t="s">
        <v>3440</v>
      </c>
      <c r="H292" s="2" t="s">
        <v>860</v>
      </c>
      <c r="I292" s="2"/>
      <c r="J292" s="2"/>
      <c r="K292" s="2"/>
      <c r="L292" s="2"/>
      <c r="M292" s="2"/>
    </row>
    <row r="293" spans="1:13" ht="14.25" customHeight="1" x14ac:dyDescent="0.2">
      <c r="A293" s="62" t="s">
        <v>1748</v>
      </c>
      <c r="B293" s="2" t="s">
        <v>1744</v>
      </c>
      <c r="C293" s="9">
        <v>2</v>
      </c>
      <c r="D293" s="9"/>
      <c r="E293" s="2" t="s">
        <v>283</v>
      </c>
      <c r="F293" s="2" t="s">
        <v>284</v>
      </c>
      <c r="G293" s="2" t="s">
        <v>285</v>
      </c>
      <c r="H293" s="2" t="s">
        <v>286</v>
      </c>
      <c r="I293" s="2"/>
      <c r="J293" s="2"/>
      <c r="K293" s="2"/>
      <c r="L293" s="2"/>
      <c r="M293" s="2"/>
    </row>
    <row r="294" spans="1:13" ht="14.25" customHeight="1" x14ac:dyDescent="0.2">
      <c r="A294" s="62" t="s">
        <v>1753</v>
      </c>
      <c r="B294" s="2" t="s">
        <v>123</v>
      </c>
      <c r="C294" s="9">
        <v>-999</v>
      </c>
      <c r="D294" s="9"/>
      <c r="E294" s="2" t="s">
        <v>1854</v>
      </c>
      <c r="F294" s="2" t="s">
        <v>1856</v>
      </c>
      <c r="G294" s="2" t="s">
        <v>1857</v>
      </c>
      <c r="H294" s="2" t="s">
        <v>1858</v>
      </c>
      <c r="I294" s="2"/>
      <c r="J294" s="2"/>
      <c r="K294" s="2"/>
      <c r="L294" s="2"/>
      <c r="M294" s="2"/>
    </row>
    <row r="295" spans="1:13" ht="14.25" customHeight="1" x14ac:dyDescent="0.2">
      <c r="A295" s="62" t="s">
        <v>1759</v>
      </c>
      <c r="B295" s="2" t="s">
        <v>1754</v>
      </c>
      <c r="C295" s="9">
        <v>-999</v>
      </c>
      <c r="D295" s="9"/>
      <c r="E295" s="2" t="s">
        <v>4621</v>
      </c>
      <c r="F295" s="2" t="s">
        <v>54</v>
      </c>
      <c r="G295" s="2" t="s">
        <v>4622</v>
      </c>
      <c r="H295" s="2" t="s">
        <v>54</v>
      </c>
      <c r="I295" s="2"/>
      <c r="J295" s="2"/>
      <c r="K295" s="2"/>
      <c r="L295" s="2"/>
      <c r="M295" s="2"/>
    </row>
    <row r="296" spans="1:13" ht="14.25" customHeight="1" x14ac:dyDescent="0.2">
      <c r="A296" s="62" t="s">
        <v>1760</v>
      </c>
      <c r="B296" s="2" t="s">
        <v>54</v>
      </c>
      <c r="C296" s="9">
        <v>-99</v>
      </c>
      <c r="D296" s="9"/>
      <c r="E296" s="2" t="s">
        <v>1842</v>
      </c>
      <c r="F296" s="2" t="s">
        <v>1843</v>
      </c>
      <c r="G296" s="2" t="s">
        <v>1844</v>
      </c>
      <c r="H296" s="2" t="s">
        <v>1846</v>
      </c>
      <c r="I296" s="2"/>
      <c r="J296" s="2"/>
      <c r="K296" s="2"/>
      <c r="L296" s="2"/>
      <c r="M296" s="2"/>
    </row>
    <row r="297" spans="1:13" ht="14.25" customHeight="1" x14ac:dyDescent="0.2">
      <c r="A297" s="62" t="s">
        <v>1766</v>
      </c>
      <c r="B297" s="2" t="s">
        <v>54</v>
      </c>
      <c r="C297" s="9">
        <v>-99</v>
      </c>
      <c r="D297" s="9"/>
      <c r="E297" s="2" t="s">
        <v>2604</v>
      </c>
      <c r="F297" s="2" t="s">
        <v>2606</v>
      </c>
      <c r="G297" s="2" t="s">
        <v>2607</v>
      </c>
      <c r="H297" s="2" t="s">
        <v>2608</v>
      </c>
      <c r="I297" s="2"/>
      <c r="J297" s="2"/>
      <c r="K297" s="2"/>
      <c r="L297" s="2"/>
      <c r="M297" s="2"/>
    </row>
    <row r="298" spans="1:13" ht="14.25" customHeight="1" x14ac:dyDescent="0.2">
      <c r="A298" s="62" t="s">
        <v>1773</v>
      </c>
      <c r="B298" s="2" t="s">
        <v>1767</v>
      </c>
      <c r="C298" s="9" t="s">
        <v>2669</v>
      </c>
      <c r="D298" s="9"/>
      <c r="E298" s="2" t="s">
        <v>1641</v>
      </c>
      <c r="F298" s="2" t="s">
        <v>1643</v>
      </c>
      <c r="G298" s="2" t="s">
        <v>1645</v>
      </c>
      <c r="H298" s="2" t="s">
        <v>1646</v>
      </c>
      <c r="I298" s="2"/>
      <c r="J298" s="2"/>
      <c r="K298" s="2"/>
      <c r="L298" s="2"/>
      <c r="M298" s="2"/>
    </row>
    <row r="299" spans="1:13" ht="14.25" customHeight="1" x14ac:dyDescent="0.2">
      <c r="A299" s="62" t="s">
        <v>1782</v>
      </c>
      <c r="B299" s="2" t="s">
        <v>1774</v>
      </c>
      <c r="C299" s="9">
        <v>3</v>
      </c>
      <c r="D299" s="9"/>
      <c r="E299" s="2" t="s">
        <v>5398</v>
      </c>
      <c r="F299" s="2" t="s">
        <v>54</v>
      </c>
      <c r="G299" s="2" t="s">
        <v>5399</v>
      </c>
      <c r="H299" s="2" t="s">
        <v>3900</v>
      </c>
      <c r="I299" s="2"/>
      <c r="J299" s="2"/>
      <c r="K299" s="2"/>
      <c r="L299" s="2"/>
      <c r="M299" s="2"/>
    </row>
    <row r="300" spans="1:13" ht="14.25" customHeight="1" x14ac:dyDescent="0.2">
      <c r="A300" s="62" t="s">
        <v>1789</v>
      </c>
      <c r="B300" s="2" t="s">
        <v>5489</v>
      </c>
      <c r="C300" s="9" t="s">
        <v>2669</v>
      </c>
      <c r="D300" s="9"/>
      <c r="E300" s="2" t="s">
        <v>4917</v>
      </c>
      <c r="F300" s="2" t="s">
        <v>4918</v>
      </c>
      <c r="G300" s="2" t="s">
        <v>4919</v>
      </c>
      <c r="H300" s="2" t="s">
        <v>54</v>
      </c>
      <c r="I300" s="2"/>
      <c r="J300" s="2"/>
      <c r="K300" s="2"/>
      <c r="L300" s="2"/>
      <c r="M300" s="2"/>
    </row>
    <row r="301" spans="1:13" ht="14.25" customHeight="1" x14ac:dyDescent="0.2">
      <c r="A301" s="62" t="s">
        <v>1795</v>
      </c>
      <c r="B301" s="2" t="s">
        <v>5491</v>
      </c>
      <c r="C301" s="9" t="s">
        <v>633</v>
      </c>
      <c r="D301" s="9"/>
      <c r="E301" s="2" t="s">
        <v>2636</v>
      </c>
      <c r="F301" s="2" t="s">
        <v>2637</v>
      </c>
      <c r="G301" s="2" t="s">
        <v>5237</v>
      </c>
      <c r="H301" s="2" t="s">
        <v>5238</v>
      </c>
      <c r="I301" s="2"/>
      <c r="J301" s="2"/>
      <c r="K301" s="2"/>
      <c r="L301" s="2"/>
      <c r="M301" s="2"/>
    </row>
    <row r="302" spans="1:13" ht="14.25" customHeight="1" x14ac:dyDescent="0.2">
      <c r="A302" s="62" t="s">
        <v>1801</v>
      </c>
      <c r="B302" s="2" t="s">
        <v>1796</v>
      </c>
      <c r="C302" s="9" t="s">
        <v>101</v>
      </c>
      <c r="D302" s="9"/>
      <c r="E302" s="2" t="s">
        <v>54</v>
      </c>
      <c r="F302" s="2" t="s">
        <v>54</v>
      </c>
      <c r="G302" s="2" t="s">
        <v>54</v>
      </c>
      <c r="H302" s="2" t="s">
        <v>54</v>
      </c>
      <c r="I302" s="2"/>
      <c r="J302" s="2"/>
      <c r="K302" s="2"/>
      <c r="L302" s="2"/>
      <c r="M302" s="2"/>
    </row>
    <row r="303" spans="1:13" ht="14.25" customHeight="1" x14ac:dyDescent="0.2">
      <c r="A303" s="62" t="s">
        <v>1805</v>
      </c>
      <c r="B303" s="2" t="s">
        <v>185</v>
      </c>
      <c r="C303" s="9">
        <v>-999</v>
      </c>
      <c r="D303" s="9"/>
      <c r="E303" s="2" t="s">
        <v>3698</v>
      </c>
      <c r="F303" s="2" t="s">
        <v>3699</v>
      </c>
      <c r="G303" s="2" t="s">
        <v>3701</v>
      </c>
      <c r="H303" s="2" t="s">
        <v>3702</v>
      </c>
      <c r="I303" s="2"/>
      <c r="J303" s="2"/>
      <c r="K303" s="2"/>
      <c r="L303" s="2"/>
      <c r="M303" s="2"/>
    </row>
    <row r="304" spans="1:13" ht="14.25" customHeight="1" x14ac:dyDescent="0.2">
      <c r="A304" s="62" t="s">
        <v>1817</v>
      </c>
      <c r="B304" s="2" t="s">
        <v>1806</v>
      </c>
      <c r="C304" s="9" t="s">
        <v>1807</v>
      </c>
      <c r="D304" s="9"/>
      <c r="E304" s="2" t="s">
        <v>728</v>
      </c>
      <c r="F304" s="2" t="s">
        <v>730</v>
      </c>
      <c r="G304" s="2" t="s">
        <v>732</v>
      </c>
      <c r="H304" s="2" t="s">
        <v>733</v>
      </c>
      <c r="I304" s="2"/>
      <c r="J304" s="2"/>
      <c r="K304" s="2"/>
      <c r="L304" s="2"/>
      <c r="M304" s="2"/>
    </row>
    <row r="305" spans="1:13" ht="14.25" customHeight="1" x14ac:dyDescent="0.2">
      <c r="A305" s="62" t="s">
        <v>1826</v>
      </c>
      <c r="B305" s="2" t="s">
        <v>1818</v>
      </c>
      <c r="C305" s="9">
        <v>2</v>
      </c>
      <c r="D305" s="9"/>
      <c r="E305" s="2" t="s">
        <v>1204</v>
      </c>
      <c r="F305" s="2" t="s">
        <v>1206</v>
      </c>
      <c r="G305" s="2" t="s">
        <v>1207</v>
      </c>
      <c r="H305" s="2" t="s">
        <v>1208</v>
      </c>
      <c r="I305" s="2"/>
      <c r="J305" s="2"/>
      <c r="K305" s="2"/>
      <c r="L305" s="2"/>
      <c r="M305" s="2"/>
    </row>
    <row r="306" spans="1:13" ht="14.25" customHeight="1" x14ac:dyDescent="0.2">
      <c r="A306" s="62" t="s">
        <v>1831</v>
      </c>
      <c r="B306" s="2" t="s">
        <v>54</v>
      </c>
      <c r="C306" s="9">
        <v>-99</v>
      </c>
      <c r="D306" s="9"/>
      <c r="E306" s="2" t="s">
        <v>54</v>
      </c>
      <c r="F306" s="2" t="s">
        <v>54</v>
      </c>
      <c r="G306" s="2" t="s">
        <v>54</v>
      </c>
      <c r="H306" s="2" t="s">
        <v>54</v>
      </c>
      <c r="I306" s="2"/>
      <c r="J306" s="2"/>
      <c r="K306" s="2"/>
      <c r="L306" s="2"/>
      <c r="M306" s="2"/>
    </row>
    <row r="307" spans="1:13" ht="14.25" customHeight="1" x14ac:dyDescent="0.2">
      <c r="A307" s="62" t="s">
        <v>1838</v>
      </c>
      <c r="B307" s="2" t="s">
        <v>1832</v>
      </c>
      <c r="C307" s="9" t="s">
        <v>5492</v>
      </c>
      <c r="D307" s="9"/>
      <c r="E307" s="2" t="s">
        <v>54</v>
      </c>
      <c r="F307" s="2" t="s">
        <v>2952</v>
      </c>
      <c r="G307" s="2" t="s">
        <v>2953</v>
      </c>
      <c r="H307" s="2" t="s">
        <v>2954</v>
      </c>
      <c r="I307" s="2"/>
      <c r="J307" s="2"/>
      <c r="K307" s="2"/>
      <c r="L307" s="2"/>
      <c r="M307" s="2"/>
    </row>
    <row r="308" spans="1:13" ht="14.25" customHeight="1" x14ac:dyDescent="0.2">
      <c r="A308" s="62" t="s">
        <v>1847</v>
      </c>
      <c r="B308" s="2" t="s">
        <v>1839</v>
      </c>
      <c r="C308" s="9" t="s">
        <v>5493</v>
      </c>
      <c r="D308" s="9"/>
      <c r="E308" s="2" t="s">
        <v>54</v>
      </c>
      <c r="F308" s="2" t="s">
        <v>1441</v>
      </c>
      <c r="G308" s="2" t="s">
        <v>1443</v>
      </c>
      <c r="H308" s="2" t="s">
        <v>1444</v>
      </c>
      <c r="I308" s="2"/>
      <c r="J308" s="2"/>
      <c r="K308" s="2"/>
      <c r="L308" s="2"/>
      <c r="M308" s="2"/>
    </row>
    <row r="309" spans="1:13" ht="14.25" customHeight="1" x14ac:dyDescent="0.2">
      <c r="A309" s="62" t="s">
        <v>1853</v>
      </c>
      <c r="B309" s="2" t="s">
        <v>1848</v>
      </c>
      <c r="C309" s="9">
        <v>2</v>
      </c>
      <c r="D309" s="9"/>
      <c r="E309" s="2" t="s">
        <v>5104</v>
      </c>
      <c r="F309" s="2" t="s">
        <v>5105</v>
      </c>
      <c r="G309" s="2" t="s">
        <v>5106</v>
      </c>
      <c r="H309" s="2" t="s">
        <v>5107</v>
      </c>
      <c r="I309" s="2"/>
      <c r="J309" s="2"/>
      <c r="K309" s="2"/>
      <c r="L309" s="2"/>
      <c r="M309" s="2"/>
    </row>
    <row r="310" spans="1:13" ht="14.25" customHeight="1" x14ac:dyDescent="0.2">
      <c r="A310" s="62" t="s">
        <v>1859</v>
      </c>
      <c r="B310" s="2" t="s">
        <v>585</v>
      </c>
      <c r="C310" s="9">
        <v>-99</v>
      </c>
      <c r="D310" s="9"/>
      <c r="E310" s="2" t="s">
        <v>185</v>
      </c>
      <c r="F310" s="2" t="s">
        <v>4303</v>
      </c>
      <c r="G310" s="2" t="s">
        <v>4305</v>
      </c>
      <c r="H310" s="2" t="s">
        <v>4306</v>
      </c>
      <c r="I310" s="2"/>
      <c r="J310" s="2"/>
      <c r="K310" s="2"/>
      <c r="L310" s="2"/>
      <c r="M310" s="2"/>
    </row>
    <row r="311" spans="1:13" ht="14.25" customHeight="1" x14ac:dyDescent="0.2">
      <c r="A311" s="62" t="s">
        <v>1860</v>
      </c>
      <c r="B311" s="2"/>
      <c r="C311" s="9">
        <v>-99</v>
      </c>
      <c r="D311" s="9"/>
      <c r="E311" s="2" t="s">
        <v>2164</v>
      </c>
      <c r="F311" s="2" t="s">
        <v>2165</v>
      </c>
      <c r="G311" s="2" t="s">
        <v>2166</v>
      </c>
      <c r="H311" s="2" t="s">
        <v>2167</v>
      </c>
      <c r="I311" s="2"/>
      <c r="J311" s="2"/>
      <c r="K311" s="2"/>
      <c r="L311" s="2"/>
      <c r="M311" s="2"/>
    </row>
    <row r="312" spans="1:13" ht="14.25" customHeight="1" x14ac:dyDescent="0.2">
      <c r="A312" s="62" t="s">
        <v>1865</v>
      </c>
      <c r="B312" s="2" t="s">
        <v>1861</v>
      </c>
      <c r="C312" s="9">
        <v>6</v>
      </c>
      <c r="D312" s="9"/>
      <c r="E312" s="2" t="s">
        <v>1364</v>
      </c>
      <c r="F312" s="2" t="s">
        <v>54</v>
      </c>
      <c r="G312" s="2" t="s">
        <v>1366</v>
      </c>
      <c r="H312" s="2" t="s">
        <v>1368</v>
      </c>
      <c r="I312" s="2"/>
      <c r="J312" s="2"/>
      <c r="K312" s="2"/>
      <c r="L312" s="2"/>
      <c r="M312" s="2"/>
    </row>
    <row r="313" spans="1:13" ht="14.25" customHeight="1" x14ac:dyDescent="0.2">
      <c r="A313" s="62" t="s">
        <v>1875</v>
      </c>
      <c r="B313" s="2" t="s">
        <v>1866</v>
      </c>
      <c r="C313" s="9" t="s">
        <v>231</v>
      </c>
      <c r="D313" s="9"/>
      <c r="E313" s="2" t="s">
        <v>2112</v>
      </c>
      <c r="F313" s="2" t="s">
        <v>2114</v>
      </c>
      <c r="G313" s="2" t="s">
        <v>2115</v>
      </c>
      <c r="H313" s="2" t="s">
        <v>2117</v>
      </c>
      <c r="I313" s="2"/>
      <c r="J313" s="2"/>
      <c r="K313" s="2"/>
      <c r="L313" s="2"/>
      <c r="M313" s="2"/>
    </row>
    <row r="314" spans="1:13" ht="14.25" customHeight="1" x14ac:dyDescent="0.2">
      <c r="A314" s="62" t="s">
        <v>1877</v>
      </c>
      <c r="B314" s="2" t="s">
        <v>54</v>
      </c>
      <c r="C314" s="9">
        <v>-99</v>
      </c>
      <c r="D314" s="9"/>
      <c r="E314" s="2" t="s">
        <v>5095</v>
      </c>
      <c r="F314" s="2" t="s">
        <v>2784</v>
      </c>
      <c r="G314" s="2" t="s">
        <v>5096</v>
      </c>
      <c r="H314" s="2" t="s">
        <v>5097</v>
      </c>
      <c r="I314" s="2"/>
      <c r="J314" s="2"/>
      <c r="K314" s="2"/>
      <c r="L314" s="2"/>
      <c r="M314" s="2"/>
    </row>
    <row r="315" spans="1:13" ht="14.25" customHeight="1" x14ac:dyDescent="0.2">
      <c r="A315" s="62" t="s">
        <v>1884</v>
      </c>
      <c r="B315" s="2" t="s">
        <v>1878</v>
      </c>
      <c r="C315" s="9">
        <v>8</v>
      </c>
      <c r="D315" s="9"/>
      <c r="E315" s="2" t="s">
        <v>4382</v>
      </c>
      <c r="F315" s="2" t="s">
        <v>4383</v>
      </c>
      <c r="G315" s="2" t="s">
        <v>4384</v>
      </c>
      <c r="H315" s="2" t="s">
        <v>4386</v>
      </c>
      <c r="I315" s="2"/>
      <c r="J315" s="2"/>
      <c r="K315" s="2"/>
      <c r="L315" s="2"/>
      <c r="M315" s="2"/>
    </row>
    <row r="316" spans="1:13" ht="14.25" customHeight="1" x14ac:dyDescent="0.2">
      <c r="A316" s="62" t="s">
        <v>1889</v>
      </c>
      <c r="B316" s="2" t="s">
        <v>5495</v>
      </c>
      <c r="C316" s="9">
        <v>1</v>
      </c>
      <c r="D316" s="9"/>
      <c r="E316" s="2" t="s">
        <v>5163</v>
      </c>
      <c r="F316" s="2" t="s">
        <v>5164</v>
      </c>
      <c r="G316" s="2" t="s">
        <v>5165</v>
      </c>
      <c r="H316" s="2" t="s">
        <v>5166</v>
      </c>
      <c r="I316" s="2"/>
      <c r="J316" s="2"/>
      <c r="K316" s="2"/>
      <c r="L316" s="2"/>
      <c r="M316" s="2"/>
    </row>
    <row r="317" spans="1:13" ht="14.25" customHeight="1" x14ac:dyDescent="0.2">
      <c r="A317" s="62" t="s">
        <v>1896</v>
      </c>
      <c r="B317" s="2" t="s">
        <v>5496</v>
      </c>
      <c r="C317" s="9" t="s">
        <v>5497</v>
      </c>
      <c r="D317" s="9"/>
      <c r="E317" s="2" t="s">
        <v>5140</v>
      </c>
      <c r="F317" s="2" t="s">
        <v>5141</v>
      </c>
      <c r="G317" s="2" t="s">
        <v>54</v>
      </c>
      <c r="H317" s="2" t="s">
        <v>54</v>
      </c>
      <c r="I317" s="2"/>
      <c r="J317" s="2"/>
      <c r="K317" s="2"/>
      <c r="L317" s="2"/>
      <c r="M317" s="2"/>
    </row>
    <row r="318" spans="1:13" ht="14.25" customHeight="1" x14ac:dyDescent="0.2">
      <c r="A318" s="62" t="s">
        <v>1901</v>
      </c>
      <c r="B318" s="2" t="s">
        <v>1897</v>
      </c>
      <c r="C318" s="9">
        <v>3</v>
      </c>
      <c r="D318" s="9"/>
      <c r="E318" s="2" t="s">
        <v>3057</v>
      </c>
      <c r="F318" s="2" t="s">
        <v>2270</v>
      </c>
      <c r="G318" s="2" t="s">
        <v>5275</v>
      </c>
      <c r="H318" s="2" t="s">
        <v>5276</v>
      </c>
      <c r="I318" s="2"/>
      <c r="J318" s="2"/>
      <c r="K318" s="2"/>
      <c r="L318" s="2"/>
      <c r="M318" s="2"/>
    </row>
    <row r="319" spans="1:13" ht="14.25" customHeight="1" x14ac:dyDescent="0.2">
      <c r="A319" s="62" t="s">
        <v>1907</v>
      </c>
      <c r="B319" s="2" t="s">
        <v>1902</v>
      </c>
      <c r="C319" s="9">
        <v>-999</v>
      </c>
      <c r="D319" s="9"/>
      <c r="E319" s="2" t="s">
        <v>5229</v>
      </c>
      <c r="F319" s="2" t="s">
        <v>5230</v>
      </c>
      <c r="G319" s="2" t="s">
        <v>5231</v>
      </c>
      <c r="H319" s="2" t="s">
        <v>5232</v>
      </c>
      <c r="I319" s="2"/>
      <c r="J319" s="2"/>
      <c r="K319" s="2"/>
      <c r="L319" s="2"/>
      <c r="M319" s="2"/>
    </row>
    <row r="320" spans="1:13" ht="14.25" customHeight="1" x14ac:dyDescent="0.2">
      <c r="A320" s="62" t="s">
        <v>1912</v>
      </c>
      <c r="B320" s="2" t="s">
        <v>1908</v>
      </c>
      <c r="C320" s="9" t="s">
        <v>179</v>
      </c>
      <c r="D320" s="9"/>
      <c r="E320" s="2" t="s">
        <v>417</v>
      </c>
      <c r="F320" s="2" t="s">
        <v>418</v>
      </c>
      <c r="G320" s="2" t="s">
        <v>419</v>
      </c>
      <c r="H320" s="2" t="s">
        <v>420</v>
      </c>
      <c r="I320" s="2"/>
      <c r="J320" s="2"/>
      <c r="K320" s="2"/>
      <c r="L320" s="2"/>
      <c r="M320" s="2"/>
    </row>
    <row r="321" spans="1:13" ht="14.25" customHeight="1" x14ac:dyDescent="0.2">
      <c r="A321" s="62" t="s">
        <v>1918</v>
      </c>
      <c r="B321" s="2" t="s">
        <v>1913</v>
      </c>
      <c r="C321" s="9" t="s">
        <v>133</v>
      </c>
      <c r="D321" s="9"/>
      <c r="E321" s="2" t="s">
        <v>1506</v>
      </c>
      <c r="F321" s="2" t="s">
        <v>1508</v>
      </c>
      <c r="G321" s="2" t="s">
        <v>1510</v>
      </c>
      <c r="H321" s="2" t="s">
        <v>1511</v>
      </c>
      <c r="I321" s="2"/>
      <c r="J321" s="2"/>
      <c r="K321" s="2"/>
      <c r="L321" s="2"/>
      <c r="M321" s="2"/>
    </row>
    <row r="322" spans="1:13" ht="14.25" customHeight="1" x14ac:dyDescent="0.2">
      <c r="A322" s="62" t="s">
        <v>1925</v>
      </c>
      <c r="B322" s="2" t="s">
        <v>1919</v>
      </c>
      <c r="C322" s="9" t="s">
        <v>1248</v>
      </c>
      <c r="D322" s="9"/>
      <c r="E322" s="2" t="s">
        <v>3546</v>
      </c>
      <c r="F322" s="2" t="s">
        <v>242</v>
      </c>
      <c r="G322" s="2" t="s">
        <v>3547</v>
      </c>
      <c r="H322" s="2" t="s">
        <v>3548</v>
      </c>
      <c r="I322" s="2"/>
      <c r="J322" s="2"/>
      <c r="K322" s="2"/>
      <c r="L322" s="2"/>
      <c r="M322" s="2"/>
    </row>
    <row r="323" spans="1:13" ht="14.25" customHeight="1" x14ac:dyDescent="0.2">
      <c r="A323" s="62" t="s">
        <v>1930</v>
      </c>
      <c r="B323" s="2" t="s">
        <v>1926</v>
      </c>
      <c r="C323" s="9" t="s">
        <v>125</v>
      </c>
      <c r="D323" s="9"/>
      <c r="E323" s="2" t="s">
        <v>54</v>
      </c>
      <c r="F323" s="2" t="s">
        <v>54</v>
      </c>
      <c r="G323" s="2" t="s">
        <v>54</v>
      </c>
      <c r="H323" s="2" t="s">
        <v>54</v>
      </c>
      <c r="I323" s="2"/>
      <c r="J323" s="2"/>
      <c r="K323" s="2"/>
      <c r="L323" s="2"/>
      <c r="M323" s="2"/>
    </row>
    <row r="324" spans="1:13" ht="14.25" customHeight="1" x14ac:dyDescent="0.2">
      <c r="A324" s="62" t="s">
        <v>1937</v>
      </c>
      <c r="B324" s="2" t="s">
        <v>1931</v>
      </c>
      <c r="C324" s="9" t="s">
        <v>5426</v>
      </c>
      <c r="D324" s="9"/>
      <c r="E324" s="2" t="s">
        <v>5392</v>
      </c>
      <c r="F324" s="2" t="s">
        <v>5393</v>
      </c>
      <c r="G324" s="2" t="s">
        <v>5394</v>
      </c>
      <c r="H324" s="2" t="s">
        <v>5395</v>
      </c>
      <c r="I324" s="2"/>
      <c r="J324" s="2"/>
      <c r="K324" s="2"/>
      <c r="L324" s="2"/>
      <c r="M324" s="2"/>
    </row>
    <row r="325" spans="1:13" ht="14.25" customHeight="1" x14ac:dyDescent="0.2">
      <c r="A325" s="62" t="s">
        <v>1941</v>
      </c>
      <c r="B325" s="2" t="s">
        <v>284</v>
      </c>
      <c r="C325" s="9">
        <v>-999</v>
      </c>
      <c r="D325" s="9"/>
      <c r="E325" s="2" t="s">
        <v>406</v>
      </c>
      <c r="F325" s="2" t="s">
        <v>408</v>
      </c>
      <c r="G325" s="2" t="s">
        <v>410</v>
      </c>
      <c r="H325" s="2" t="s">
        <v>412</v>
      </c>
      <c r="I325" s="2"/>
      <c r="J325" s="2"/>
      <c r="K325" s="2"/>
      <c r="L325" s="2"/>
      <c r="M325" s="2"/>
    </row>
    <row r="326" spans="1:13" ht="14.25" customHeight="1" x14ac:dyDescent="0.2">
      <c r="A326" s="62" t="s">
        <v>1942</v>
      </c>
      <c r="B326" s="2" t="s">
        <v>54</v>
      </c>
      <c r="C326" s="9">
        <v>-99</v>
      </c>
      <c r="D326" s="9"/>
      <c r="E326" s="2" t="s">
        <v>4959</v>
      </c>
      <c r="F326" s="2" t="s">
        <v>4960</v>
      </c>
      <c r="G326" s="2" t="s">
        <v>4961</v>
      </c>
      <c r="H326" s="2" t="s">
        <v>4152</v>
      </c>
      <c r="I326" s="2"/>
      <c r="J326" s="2"/>
      <c r="K326" s="2"/>
      <c r="L326" s="2"/>
      <c r="M326" s="2"/>
    </row>
    <row r="327" spans="1:13" ht="14.25" customHeight="1" x14ac:dyDescent="0.2">
      <c r="A327" s="62" t="s">
        <v>1949</v>
      </c>
      <c r="B327" s="2" t="s">
        <v>1943</v>
      </c>
      <c r="C327" s="9">
        <v>-999</v>
      </c>
      <c r="D327" s="9"/>
      <c r="E327" s="2" t="s">
        <v>2321</v>
      </c>
      <c r="F327" s="2" t="s">
        <v>2322</v>
      </c>
      <c r="G327" s="2" t="s">
        <v>2323</v>
      </c>
      <c r="H327" s="2" t="s">
        <v>2324</v>
      </c>
      <c r="I327" s="2"/>
      <c r="J327" s="2"/>
      <c r="K327" s="2"/>
      <c r="L327" s="2"/>
      <c r="M327" s="2"/>
    </row>
    <row r="328" spans="1:13" ht="14.25" customHeight="1" x14ac:dyDescent="0.2">
      <c r="A328" s="62" t="s">
        <v>1955</v>
      </c>
      <c r="B328" s="2" t="s">
        <v>284</v>
      </c>
      <c r="C328" s="9">
        <v>-999</v>
      </c>
      <c r="D328" s="9"/>
      <c r="E328" s="2" t="s">
        <v>1649</v>
      </c>
      <c r="F328" s="2" t="s">
        <v>1650</v>
      </c>
      <c r="G328" s="2" t="s">
        <v>1651</v>
      </c>
      <c r="H328" s="2" t="s">
        <v>1652</v>
      </c>
      <c r="I328" s="2"/>
      <c r="J328" s="2"/>
      <c r="K328" s="2"/>
      <c r="L328" s="2"/>
      <c r="M328" s="2"/>
    </row>
    <row r="329" spans="1:13" ht="14.25" customHeight="1" x14ac:dyDescent="0.2">
      <c r="A329" s="62" t="s">
        <v>1959</v>
      </c>
      <c r="B329" s="2" t="s">
        <v>123</v>
      </c>
      <c r="C329" s="9">
        <v>-999</v>
      </c>
      <c r="D329" s="9"/>
      <c r="E329" s="2" t="s">
        <v>4581</v>
      </c>
      <c r="F329" s="2" t="s">
        <v>4582</v>
      </c>
      <c r="G329" s="2" t="s">
        <v>4583</v>
      </c>
      <c r="H329" s="2" t="s">
        <v>54</v>
      </c>
      <c r="I329" s="2"/>
      <c r="J329" s="2"/>
      <c r="K329" s="2"/>
      <c r="L329" s="2"/>
      <c r="M329" s="2"/>
    </row>
    <row r="330" spans="1:13" ht="14.25" customHeight="1" x14ac:dyDescent="0.2">
      <c r="A330" s="62" t="s">
        <v>1967</v>
      </c>
      <c r="B330" s="2" t="s">
        <v>1960</v>
      </c>
      <c r="C330" s="9" t="s">
        <v>80</v>
      </c>
      <c r="D330" s="9"/>
      <c r="E330" s="2" t="s">
        <v>54</v>
      </c>
      <c r="F330" s="2" t="s">
        <v>1314</v>
      </c>
      <c r="G330" s="2" t="s">
        <v>5151</v>
      </c>
      <c r="H330" s="2" t="s">
        <v>5152</v>
      </c>
      <c r="I330" s="2"/>
      <c r="J330" s="2"/>
      <c r="K330" s="2"/>
      <c r="L330" s="2"/>
      <c r="M330" s="2"/>
    </row>
    <row r="331" spans="1:13" ht="14.25" customHeight="1" x14ac:dyDescent="0.2">
      <c r="A331" s="62" t="s">
        <v>1973</v>
      </c>
      <c r="B331" s="2" t="s">
        <v>1968</v>
      </c>
      <c r="C331" s="9" t="s">
        <v>5426</v>
      </c>
      <c r="D331" s="9"/>
      <c r="E331" s="2" t="s">
        <v>582</v>
      </c>
      <c r="F331" s="2" t="s">
        <v>583</v>
      </c>
      <c r="G331" s="2" t="s">
        <v>584</v>
      </c>
      <c r="H331" s="2" t="s">
        <v>585</v>
      </c>
      <c r="I331" s="2"/>
      <c r="J331" s="2"/>
      <c r="K331" s="2"/>
      <c r="L331" s="2"/>
      <c r="M331" s="2"/>
    </row>
    <row r="332" spans="1:13" ht="14.25" customHeight="1" x14ac:dyDescent="0.2">
      <c r="A332" s="62" t="s">
        <v>1981</v>
      </c>
      <c r="B332" s="2" t="s">
        <v>1974</v>
      </c>
      <c r="C332" s="9" t="s">
        <v>2541</v>
      </c>
      <c r="D332" s="9"/>
      <c r="E332" s="2" t="s">
        <v>5033</v>
      </c>
      <c r="F332" s="2" t="s">
        <v>5034</v>
      </c>
      <c r="G332" s="2" t="s">
        <v>5035</v>
      </c>
      <c r="H332" s="2" t="s">
        <v>5036</v>
      </c>
      <c r="I332" s="2"/>
      <c r="J332" s="2"/>
      <c r="K332" s="2"/>
      <c r="L332" s="2"/>
      <c r="M332" s="2"/>
    </row>
    <row r="333" spans="1:13" ht="14.25" customHeight="1" x14ac:dyDescent="0.2">
      <c r="A333" s="62" t="s">
        <v>1985</v>
      </c>
      <c r="B333" s="2" t="s">
        <v>54</v>
      </c>
      <c r="C333" s="9">
        <v>-99</v>
      </c>
      <c r="D333" s="9"/>
      <c r="E333" s="2" t="s">
        <v>4205</v>
      </c>
      <c r="F333" s="2" t="s">
        <v>4206</v>
      </c>
      <c r="G333" s="2" t="s">
        <v>4207</v>
      </c>
      <c r="H333" s="2" t="s">
        <v>4208</v>
      </c>
      <c r="I333" s="2"/>
      <c r="J333" s="2"/>
      <c r="K333" s="2"/>
      <c r="L333" s="2"/>
      <c r="M333" s="2"/>
    </row>
    <row r="334" spans="1:13" ht="14.25" customHeight="1" x14ac:dyDescent="0.2">
      <c r="A334" s="62" t="s">
        <v>1990</v>
      </c>
      <c r="B334" s="2" t="s">
        <v>1986</v>
      </c>
      <c r="C334" s="9" t="s">
        <v>2669</v>
      </c>
      <c r="D334" s="9"/>
      <c r="E334" s="2" t="s">
        <v>4525</v>
      </c>
      <c r="F334" s="2" t="s">
        <v>54</v>
      </c>
      <c r="G334" s="2" t="s">
        <v>4526</v>
      </c>
      <c r="H334" s="2" t="s">
        <v>4527</v>
      </c>
      <c r="I334" s="2"/>
      <c r="J334" s="2"/>
      <c r="K334" s="2"/>
      <c r="L334" s="2"/>
      <c r="M334" s="2"/>
    </row>
    <row r="335" spans="1:13" ht="14.25" customHeight="1" x14ac:dyDescent="0.2">
      <c r="A335" s="62" t="s">
        <v>1996</v>
      </c>
      <c r="B335" s="2" t="s">
        <v>5498</v>
      </c>
      <c r="C335" s="9" t="s">
        <v>821</v>
      </c>
      <c r="D335" s="9"/>
      <c r="E335" s="2" t="s">
        <v>614</v>
      </c>
      <c r="F335" s="2" t="s">
        <v>616</v>
      </c>
      <c r="G335" s="2" t="s">
        <v>618</v>
      </c>
      <c r="H335" s="2" t="s">
        <v>619</v>
      </c>
      <c r="I335" s="2"/>
      <c r="J335" s="2"/>
      <c r="K335" s="2"/>
      <c r="L335" s="2"/>
      <c r="M335" s="2"/>
    </row>
    <row r="336" spans="1:13" ht="14.25" customHeight="1" x14ac:dyDescent="0.2">
      <c r="A336" s="62" t="s">
        <v>2001</v>
      </c>
      <c r="B336" s="2" t="s">
        <v>1997</v>
      </c>
      <c r="C336" s="9" t="s">
        <v>5735</v>
      </c>
      <c r="D336" s="9"/>
      <c r="E336" s="2" t="s">
        <v>54</v>
      </c>
      <c r="F336" s="2" t="s">
        <v>54</v>
      </c>
      <c r="G336" s="2" t="s">
        <v>54</v>
      </c>
      <c r="H336" s="2" t="s">
        <v>54</v>
      </c>
      <c r="I336" s="2"/>
      <c r="J336" s="2"/>
      <c r="K336" s="2"/>
      <c r="L336" s="2"/>
      <c r="M336" s="2"/>
    </row>
    <row r="337" spans="1:13" ht="14.25" customHeight="1" x14ac:dyDescent="0.2">
      <c r="A337" s="62" t="s">
        <v>2007</v>
      </c>
      <c r="B337" s="2" t="s">
        <v>2002</v>
      </c>
      <c r="C337" s="9" t="s">
        <v>199</v>
      </c>
      <c r="D337" s="9"/>
      <c r="E337" s="2" t="s">
        <v>2944</v>
      </c>
      <c r="F337" s="2" t="s">
        <v>2945</v>
      </c>
      <c r="G337" s="2" t="s">
        <v>2946</v>
      </c>
      <c r="H337" s="2" t="s">
        <v>2948</v>
      </c>
      <c r="I337" s="2"/>
      <c r="J337" s="2"/>
      <c r="K337" s="2"/>
      <c r="L337" s="2"/>
      <c r="M337" s="2"/>
    </row>
    <row r="338" spans="1:13" ht="14.25" customHeight="1" x14ac:dyDescent="0.2">
      <c r="A338" s="62" t="s">
        <v>2014</v>
      </c>
      <c r="B338" s="2" t="s">
        <v>2008</v>
      </c>
      <c r="C338" s="9">
        <v>6</v>
      </c>
      <c r="D338" s="9"/>
      <c r="E338" s="2" t="s">
        <v>3995</v>
      </c>
      <c r="F338" s="2" t="s">
        <v>3996</v>
      </c>
      <c r="G338" s="2" t="s">
        <v>3997</v>
      </c>
      <c r="H338" s="2" t="s">
        <v>3998</v>
      </c>
      <c r="I338" s="2"/>
      <c r="J338" s="2"/>
      <c r="K338" s="2"/>
      <c r="L338" s="2"/>
      <c r="M338" s="2"/>
    </row>
    <row r="339" spans="1:13" ht="14.25" customHeight="1" x14ac:dyDescent="0.2">
      <c r="A339" s="62" t="s">
        <v>2020</v>
      </c>
      <c r="B339" s="2" t="s">
        <v>2015</v>
      </c>
      <c r="C339" s="9">
        <v>-999</v>
      </c>
      <c r="D339" s="9"/>
      <c r="E339" s="2" t="s">
        <v>937</v>
      </c>
      <c r="F339" s="2" t="s">
        <v>939</v>
      </c>
      <c r="G339" s="2" t="s">
        <v>941</v>
      </c>
      <c r="H339" s="2" t="s">
        <v>943</v>
      </c>
      <c r="I339" s="2"/>
      <c r="J339" s="2"/>
      <c r="K339" s="2"/>
      <c r="L339" s="2"/>
      <c r="M339" s="2"/>
    </row>
    <row r="340" spans="1:13" ht="14.25" customHeight="1" x14ac:dyDescent="0.2">
      <c r="A340" s="62" t="s">
        <v>2023</v>
      </c>
      <c r="B340" s="2" t="s">
        <v>1943</v>
      </c>
      <c r="C340" s="9">
        <v>-999</v>
      </c>
      <c r="D340" s="9"/>
      <c r="E340" s="2" t="s">
        <v>4537</v>
      </c>
      <c r="F340" s="2" t="s">
        <v>4538</v>
      </c>
      <c r="G340" s="2" t="s">
        <v>4539</v>
      </c>
      <c r="H340" s="2" t="s">
        <v>4541</v>
      </c>
      <c r="I340" s="2"/>
      <c r="J340" s="2"/>
      <c r="K340" s="2"/>
      <c r="L340" s="2"/>
      <c r="M340" s="2"/>
    </row>
    <row r="341" spans="1:13" ht="14.25" customHeight="1" x14ac:dyDescent="0.2">
      <c r="A341" s="62" t="s">
        <v>2028</v>
      </c>
      <c r="B341" s="2" t="s">
        <v>54</v>
      </c>
      <c r="C341" s="9">
        <v>-99</v>
      </c>
      <c r="D341" s="9"/>
      <c r="E341" s="2" t="s">
        <v>2689</v>
      </c>
      <c r="F341" s="2" t="s">
        <v>2690</v>
      </c>
      <c r="G341" s="2" t="s">
        <v>2691</v>
      </c>
      <c r="H341" s="2" t="s">
        <v>2692</v>
      </c>
      <c r="I341" s="2"/>
      <c r="J341" s="2"/>
      <c r="K341" s="2"/>
      <c r="L341" s="2"/>
      <c r="M341" s="2"/>
    </row>
    <row r="342" spans="1:13" ht="14.25" customHeight="1" x14ac:dyDescent="0.2">
      <c r="A342" s="62" t="s">
        <v>2035</v>
      </c>
      <c r="B342" s="2" t="s">
        <v>2029</v>
      </c>
      <c r="C342" s="9" t="s">
        <v>5499</v>
      </c>
      <c r="D342" s="9"/>
      <c r="E342" s="2" t="s">
        <v>2784</v>
      </c>
      <c r="F342" s="2" t="s">
        <v>54</v>
      </c>
      <c r="G342" s="2" t="s">
        <v>2925</v>
      </c>
      <c r="H342" s="2" t="s">
        <v>3304</v>
      </c>
      <c r="I342" s="2"/>
      <c r="J342" s="2"/>
      <c r="K342" s="2"/>
      <c r="L342" s="2"/>
      <c r="M342" s="2"/>
    </row>
    <row r="343" spans="1:13" ht="14.25" customHeight="1" x14ac:dyDescent="0.2">
      <c r="A343" s="62" t="s">
        <v>2043</v>
      </c>
      <c r="B343" s="2" t="s">
        <v>2036</v>
      </c>
      <c r="C343" s="9" t="s">
        <v>5736</v>
      </c>
      <c r="D343" s="9"/>
      <c r="E343" s="2" t="s">
        <v>5408</v>
      </c>
      <c r="F343" s="2" t="s">
        <v>5409</v>
      </c>
      <c r="G343" s="2" t="s">
        <v>5410</v>
      </c>
      <c r="H343" s="2" t="s">
        <v>5411</v>
      </c>
      <c r="I343" s="2"/>
      <c r="J343" s="2"/>
      <c r="K343" s="2"/>
      <c r="L343" s="2"/>
      <c r="M343" s="2"/>
    </row>
    <row r="344" spans="1:13" ht="14.25" customHeight="1" x14ac:dyDescent="0.2">
      <c r="A344" s="62" t="s">
        <v>2050</v>
      </c>
      <c r="B344" s="2" t="s">
        <v>2044</v>
      </c>
      <c r="C344" s="9">
        <v>6</v>
      </c>
      <c r="D344" s="9"/>
      <c r="E344" s="2" t="s">
        <v>4459</v>
      </c>
      <c r="F344" s="2" t="s">
        <v>898</v>
      </c>
      <c r="G344" s="2" t="s">
        <v>4461</v>
      </c>
      <c r="H344" s="2" t="s">
        <v>4462</v>
      </c>
      <c r="I344" s="2"/>
      <c r="J344" s="2"/>
      <c r="K344" s="2"/>
      <c r="L344" s="2"/>
      <c r="M344" s="2"/>
    </row>
    <row r="345" spans="1:13" ht="14.25" customHeight="1" x14ac:dyDescent="0.2">
      <c r="A345" s="62" t="s">
        <v>2057</v>
      </c>
      <c r="B345" s="2" t="s">
        <v>2051</v>
      </c>
      <c r="C345" s="9" t="s">
        <v>70</v>
      </c>
      <c r="D345" s="9"/>
      <c r="E345" s="2" t="s">
        <v>3012</v>
      </c>
      <c r="F345" s="2" t="s">
        <v>3013</v>
      </c>
      <c r="G345" s="2" t="s">
        <v>3014</v>
      </c>
      <c r="H345" s="2" t="s">
        <v>3016</v>
      </c>
      <c r="I345" s="2"/>
      <c r="J345" s="2"/>
      <c r="K345" s="2"/>
      <c r="L345" s="2"/>
      <c r="M345" s="2"/>
    </row>
    <row r="346" spans="1:13" ht="14.25" customHeight="1" x14ac:dyDescent="0.2">
      <c r="A346" s="62" t="s">
        <v>2061</v>
      </c>
      <c r="B346" s="2" t="s">
        <v>2058</v>
      </c>
      <c r="C346" s="9" t="s">
        <v>101</v>
      </c>
      <c r="D346" s="9"/>
      <c r="E346" s="2" t="s">
        <v>2550</v>
      </c>
      <c r="F346" s="2" t="s">
        <v>2551</v>
      </c>
      <c r="G346" s="2" t="s">
        <v>2552</v>
      </c>
      <c r="H346" s="2" t="s">
        <v>2553</v>
      </c>
      <c r="I346" s="2"/>
      <c r="J346" s="2"/>
      <c r="K346" s="2"/>
      <c r="L346" s="2"/>
      <c r="M346" s="2"/>
    </row>
    <row r="347" spans="1:13" ht="14.25" customHeight="1" x14ac:dyDescent="0.2">
      <c r="A347" s="62" t="s">
        <v>2068</v>
      </c>
      <c r="B347" s="2" t="s">
        <v>2062</v>
      </c>
      <c r="C347" s="9" t="s">
        <v>2072</v>
      </c>
      <c r="D347" s="9"/>
      <c r="E347" s="2" t="s">
        <v>54</v>
      </c>
      <c r="F347" s="2" t="s">
        <v>54</v>
      </c>
      <c r="G347" s="2" t="s">
        <v>54</v>
      </c>
      <c r="H347" s="2" t="s">
        <v>54</v>
      </c>
      <c r="I347" s="2"/>
      <c r="J347" s="2"/>
      <c r="K347" s="2"/>
      <c r="L347" s="2"/>
      <c r="M347" s="2"/>
    </row>
    <row r="348" spans="1:13" ht="14.25" customHeight="1" x14ac:dyDescent="0.2">
      <c r="A348" s="62" t="s">
        <v>2074</v>
      </c>
      <c r="B348" s="2" t="s">
        <v>2069</v>
      </c>
      <c r="C348" s="9" t="s">
        <v>649</v>
      </c>
      <c r="D348" s="9"/>
      <c r="E348" s="2" t="s">
        <v>972</v>
      </c>
      <c r="F348" s="2" t="s">
        <v>54</v>
      </c>
      <c r="G348" s="2" t="s">
        <v>54</v>
      </c>
      <c r="H348" s="2" t="s">
        <v>54</v>
      </c>
      <c r="I348" s="2"/>
      <c r="J348" s="2"/>
      <c r="K348" s="2"/>
      <c r="L348" s="2"/>
      <c r="M348" s="2"/>
    </row>
    <row r="349" spans="1:13" ht="14.25" customHeight="1" x14ac:dyDescent="0.2">
      <c r="A349" s="62" t="s">
        <v>2082</v>
      </c>
      <c r="B349" s="2" t="s">
        <v>5500</v>
      </c>
      <c r="C349" s="9">
        <v>6</v>
      </c>
      <c r="D349" s="9"/>
      <c r="E349" s="2" t="s">
        <v>1950</v>
      </c>
      <c r="F349" s="2" t="s">
        <v>1952</v>
      </c>
      <c r="G349" s="2" t="s">
        <v>1953</v>
      </c>
      <c r="H349" s="2" t="s">
        <v>1954</v>
      </c>
      <c r="I349" s="2"/>
      <c r="J349" s="2"/>
      <c r="K349" s="2"/>
      <c r="L349" s="2"/>
      <c r="M349" s="2"/>
    </row>
    <row r="350" spans="1:13" ht="14.25" customHeight="1" x14ac:dyDescent="0.2">
      <c r="A350" s="62" t="s">
        <v>2087</v>
      </c>
      <c r="B350" s="2" t="s">
        <v>2083</v>
      </c>
      <c r="C350" s="9">
        <v>10</v>
      </c>
      <c r="D350" s="9"/>
      <c r="E350" s="2" t="s">
        <v>5331</v>
      </c>
      <c r="F350" s="2" t="s">
        <v>5332</v>
      </c>
      <c r="G350" s="2" t="s">
        <v>5333</v>
      </c>
      <c r="H350" s="2" t="s">
        <v>3708</v>
      </c>
      <c r="I350" s="2"/>
      <c r="J350" s="2"/>
      <c r="K350" s="2"/>
      <c r="L350" s="2"/>
      <c r="M350" s="2"/>
    </row>
    <row r="351" spans="1:13" ht="14.25" customHeight="1" x14ac:dyDescent="0.2">
      <c r="A351" s="62" t="s">
        <v>2091</v>
      </c>
      <c r="B351" s="2" t="s">
        <v>2088</v>
      </c>
      <c r="C351" s="9">
        <v>1</v>
      </c>
      <c r="D351" s="9"/>
      <c r="E351" s="2" t="s">
        <v>5233</v>
      </c>
      <c r="F351" s="2" t="s">
        <v>5234</v>
      </c>
      <c r="G351" s="2" t="s">
        <v>5235</v>
      </c>
      <c r="H351" s="2" t="s">
        <v>5236</v>
      </c>
      <c r="I351" s="2"/>
      <c r="J351" s="2"/>
      <c r="K351" s="2"/>
      <c r="L351" s="2"/>
      <c r="M351" s="2"/>
    </row>
    <row r="352" spans="1:13" ht="14.25" customHeight="1" x14ac:dyDescent="0.2">
      <c r="A352" s="62" t="s">
        <v>2092</v>
      </c>
      <c r="B352" s="2"/>
      <c r="C352" s="9">
        <v>-99</v>
      </c>
      <c r="D352" s="9"/>
      <c r="E352" s="2" t="s">
        <v>608</v>
      </c>
      <c r="F352" s="2" t="s">
        <v>610</v>
      </c>
      <c r="G352" s="2" t="s">
        <v>611</v>
      </c>
      <c r="H352" s="2" t="s">
        <v>612</v>
      </c>
      <c r="I352" s="2"/>
      <c r="J352" s="2"/>
      <c r="K352" s="2"/>
      <c r="L352" s="2"/>
      <c r="M352" s="2"/>
    </row>
    <row r="353" spans="1:13" ht="14.25" customHeight="1" x14ac:dyDescent="0.2">
      <c r="A353" s="62" t="s">
        <v>2097</v>
      </c>
      <c r="B353" s="2" t="s">
        <v>2093</v>
      </c>
      <c r="C353" s="9" t="s">
        <v>217</v>
      </c>
      <c r="D353" s="9"/>
      <c r="E353" s="2" t="s">
        <v>2578</v>
      </c>
      <c r="F353" s="2" t="s">
        <v>2580</v>
      </c>
      <c r="G353" s="2" t="s">
        <v>2581</v>
      </c>
      <c r="H353" s="2" t="s">
        <v>2582</v>
      </c>
      <c r="I353" s="2"/>
      <c r="J353" s="2"/>
      <c r="K353" s="2"/>
      <c r="L353" s="2"/>
      <c r="M353" s="2"/>
    </row>
    <row r="354" spans="1:13" ht="14.25" customHeight="1" x14ac:dyDescent="0.2">
      <c r="A354" s="62" t="s">
        <v>2101</v>
      </c>
      <c r="B354" s="2" t="s">
        <v>54</v>
      </c>
      <c r="C354" s="9">
        <v>-99</v>
      </c>
      <c r="D354" s="9"/>
      <c r="E354" s="2" t="s">
        <v>1608</v>
      </c>
      <c r="F354" s="2" t="s">
        <v>1610</v>
      </c>
      <c r="G354" s="2" t="s">
        <v>1612</v>
      </c>
      <c r="H354" s="2" t="s">
        <v>1613</v>
      </c>
      <c r="I354" s="2"/>
      <c r="J354" s="2"/>
      <c r="K354" s="2"/>
      <c r="L354" s="2"/>
      <c r="M354" s="2"/>
    </row>
    <row r="355" spans="1:13" ht="14.25" customHeight="1" x14ac:dyDescent="0.2">
      <c r="A355" s="62" t="s">
        <v>2109</v>
      </c>
      <c r="B355" s="2" t="s">
        <v>2102</v>
      </c>
      <c r="C355" s="9" t="s">
        <v>5501</v>
      </c>
      <c r="D355" s="9"/>
      <c r="E355" s="2" t="s">
        <v>4034</v>
      </c>
      <c r="F355" s="2" t="s">
        <v>4036</v>
      </c>
      <c r="G355" s="2" t="s">
        <v>4037</v>
      </c>
      <c r="H355" s="2" t="s">
        <v>4038</v>
      </c>
      <c r="I355" s="2"/>
      <c r="J355" s="2"/>
      <c r="K355" s="2"/>
      <c r="L355" s="2"/>
      <c r="M355" s="2"/>
    </row>
    <row r="356" spans="1:13" ht="14.25" customHeight="1" x14ac:dyDescent="0.2">
      <c r="A356" s="62" t="s">
        <v>2118</v>
      </c>
      <c r="B356" s="2" t="s">
        <v>2110</v>
      </c>
      <c r="C356" s="9" t="s">
        <v>231</v>
      </c>
      <c r="D356" s="9"/>
      <c r="E356" s="2" t="s">
        <v>3019</v>
      </c>
      <c r="F356" s="2" t="s">
        <v>3020</v>
      </c>
      <c r="G356" s="2" t="s">
        <v>54</v>
      </c>
      <c r="H356" s="2" t="s">
        <v>54</v>
      </c>
      <c r="I356" s="2"/>
      <c r="J356" s="2"/>
      <c r="K356" s="2"/>
      <c r="L356" s="2"/>
      <c r="M356" s="2"/>
    </row>
    <row r="357" spans="1:13" ht="14.25" customHeight="1" x14ac:dyDescent="0.2">
      <c r="A357" s="62" t="s">
        <v>2130</v>
      </c>
      <c r="B357" s="2" t="s">
        <v>2119</v>
      </c>
      <c r="C357" s="9" t="s">
        <v>1874</v>
      </c>
      <c r="D357" s="9"/>
      <c r="E357" s="2" t="s">
        <v>1303</v>
      </c>
      <c r="F357" s="2" t="s">
        <v>1305</v>
      </c>
      <c r="G357" s="2" t="s">
        <v>1306</v>
      </c>
      <c r="H357" s="2" t="s">
        <v>1307</v>
      </c>
      <c r="I357" s="2"/>
      <c r="J357" s="2"/>
      <c r="K357" s="2"/>
      <c r="L357" s="2"/>
      <c r="M357" s="2"/>
    </row>
    <row r="358" spans="1:13" ht="14.25" customHeight="1" x14ac:dyDescent="0.2">
      <c r="A358" s="62" t="s">
        <v>2137</v>
      </c>
      <c r="B358" s="2" t="s">
        <v>2131</v>
      </c>
      <c r="C358" s="9" t="s">
        <v>5502</v>
      </c>
      <c r="D358" s="9"/>
      <c r="E358" s="2" t="s">
        <v>441</v>
      </c>
      <c r="F358" s="2" t="s">
        <v>443</v>
      </c>
      <c r="G358" s="2" t="s">
        <v>444</v>
      </c>
      <c r="H358" s="2" t="s">
        <v>445</v>
      </c>
      <c r="I358" s="2"/>
      <c r="J358" s="2"/>
      <c r="K358" s="2"/>
      <c r="L358" s="2"/>
      <c r="M358" s="2"/>
    </row>
    <row r="359" spans="1:13" ht="14.25" customHeight="1" x14ac:dyDescent="0.2">
      <c r="A359" s="62" t="s">
        <v>2143</v>
      </c>
      <c r="B359" s="2" t="s">
        <v>2138</v>
      </c>
      <c r="C359" s="9" t="s">
        <v>2541</v>
      </c>
      <c r="D359" s="9"/>
      <c r="E359" s="2" t="s">
        <v>54</v>
      </c>
      <c r="F359" s="2" t="s">
        <v>54</v>
      </c>
      <c r="G359" s="2" t="s">
        <v>54</v>
      </c>
      <c r="H359" s="2" t="s">
        <v>54</v>
      </c>
      <c r="I359" s="2"/>
      <c r="J359" s="2"/>
      <c r="K359" s="2"/>
      <c r="L359" s="2"/>
      <c r="M359" s="2"/>
    </row>
    <row r="360" spans="1:13" ht="14.25" customHeight="1" x14ac:dyDescent="0.2">
      <c r="A360" s="62" t="s">
        <v>2148</v>
      </c>
      <c r="B360" s="2" t="s">
        <v>2144</v>
      </c>
      <c r="C360" s="9">
        <v>6</v>
      </c>
      <c r="D360" s="9"/>
      <c r="E360" s="2" t="s">
        <v>3065</v>
      </c>
      <c r="F360" s="2" t="s">
        <v>3066</v>
      </c>
      <c r="G360" s="2" t="s">
        <v>3067</v>
      </c>
      <c r="H360" s="2" t="s">
        <v>3068</v>
      </c>
      <c r="I360" s="2"/>
      <c r="J360" s="2"/>
      <c r="K360" s="2"/>
      <c r="L360" s="2"/>
      <c r="M360" s="2"/>
    </row>
    <row r="361" spans="1:13" ht="14.25" customHeight="1" x14ac:dyDescent="0.2">
      <c r="A361" s="62" t="s">
        <v>2154</v>
      </c>
      <c r="B361" s="2" t="s">
        <v>2149</v>
      </c>
      <c r="C361" s="9">
        <v>-999</v>
      </c>
      <c r="D361" s="9"/>
      <c r="E361" s="2" t="s">
        <v>54</v>
      </c>
      <c r="F361" s="2" t="s">
        <v>710</v>
      </c>
      <c r="G361" s="2" t="s">
        <v>711</v>
      </c>
      <c r="H361" s="2" t="s">
        <v>54</v>
      </c>
      <c r="I361" s="2"/>
      <c r="J361" s="2"/>
      <c r="K361" s="2"/>
      <c r="L361" s="2"/>
      <c r="M361" s="2"/>
    </row>
    <row r="362" spans="1:13" ht="14.25" customHeight="1" x14ac:dyDescent="0.2">
      <c r="A362" s="62" t="s">
        <v>2160</v>
      </c>
      <c r="B362" s="2" t="s">
        <v>2155</v>
      </c>
      <c r="C362" s="9">
        <v>6</v>
      </c>
      <c r="D362" s="9"/>
      <c r="E362" s="2" t="s">
        <v>834</v>
      </c>
      <c r="F362" s="2" t="s">
        <v>835</v>
      </c>
      <c r="G362" s="2" t="s">
        <v>837</v>
      </c>
      <c r="H362" s="2" t="s">
        <v>839</v>
      </c>
      <c r="I362" s="2"/>
      <c r="J362" s="2"/>
      <c r="K362" s="2"/>
      <c r="L362" s="2"/>
      <c r="M362" s="2"/>
    </row>
    <row r="363" spans="1:13" ht="14.25" customHeight="1" x14ac:dyDescent="0.2">
      <c r="A363" s="62" t="s">
        <v>2163</v>
      </c>
      <c r="B363" s="2" t="s">
        <v>54</v>
      </c>
      <c r="C363" s="9">
        <v>-99</v>
      </c>
      <c r="D363" s="9"/>
      <c r="E363" s="2" t="s">
        <v>2816</v>
      </c>
      <c r="F363" s="2" t="s">
        <v>2818</v>
      </c>
      <c r="G363" s="2" t="s">
        <v>2820</v>
      </c>
      <c r="H363" s="2" t="s">
        <v>2821</v>
      </c>
      <c r="I363" s="2"/>
      <c r="J363" s="2"/>
      <c r="K363" s="2"/>
      <c r="L363" s="2"/>
      <c r="M363" s="2"/>
    </row>
    <row r="364" spans="1:13" ht="14.25" customHeight="1" x14ac:dyDescent="0.2">
      <c r="A364" s="62" t="s">
        <v>2168</v>
      </c>
      <c r="B364" s="2" t="s">
        <v>242</v>
      </c>
      <c r="C364" s="9">
        <v>-999</v>
      </c>
      <c r="D364" s="9"/>
      <c r="E364" s="2" t="s">
        <v>3848</v>
      </c>
      <c r="F364" s="2" t="s">
        <v>54</v>
      </c>
      <c r="G364" s="2" t="s">
        <v>3849</v>
      </c>
      <c r="H364" s="2" t="s">
        <v>54</v>
      </c>
      <c r="I364" s="2"/>
      <c r="J364" s="2"/>
      <c r="K364" s="2"/>
      <c r="L364" s="2"/>
      <c r="M364" s="2"/>
    </row>
    <row r="365" spans="1:13" ht="14.25" customHeight="1" x14ac:dyDescent="0.2">
      <c r="A365" s="62" t="s">
        <v>2175</v>
      </c>
      <c r="B365" s="2" t="s">
        <v>2169</v>
      </c>
      <c r="C365" s="9" t="s">
        <v>426</v>
      </c>
      <c r="D365" s="9"/>
      <c r="E365" s="2" t="s">
        <v>2397</v>
      </c>
      <c r="F365" s="2" t="s">
        <v>2398</v>
      </c>
      <c r="G365" s="2" t="s">
        <v>5218</v>
      </c>
      <c r="H365" s="2" t="s">
        <v>5219</v>
      </c>
      <c r="I365" s="2"/>
      <c r="J365" s="2"/>
      <c r="K365" s="2"/>
      <c r="L365" s="2"/>
      <c r="M365" s="2"/>
    </row>
    <row r="366" spans="1:13" ht="14.25" customHeight="1" x14ac:dyDescent="0.2">
      <c r="A366" s="62" t="s">
        <v>2184</v>
      </c>
      <c r="B366" s="2" t="s">
        <v>2176</v>
      </c>
      <c r="C366" s="9">
        <v>2</v>
      </c>
      <c r="D366" s="9"/>
      <c r="E366" s="2" t="s">
        <v>2985</v>
      </c>
      <c r="F366" s="2" t="s">
        <v>2986</v>
      </c>
      <c r="G366" s="2" t="s">
        <v>2987</v>
      </c>
      <c r="H366" s="2" t="s">
        <v>2988</v>
      </c>
      <c r="I366" s="2"/>
      <c r="J366" s="2"/>
      <c r="K366" s="2"/>
      <c r="L366" s="2"/>
      <c r="M366" s="2"/>
    </row>
    <row r="367" spans="1:13" ht="14.25" customHeight="1" x14ac:dyDescent="0.2">
      <c r="A367" s="62" t="s">
        <v>2189</v>
      </c>
      <c r="B367" s="2" t="s">
        <v>1943</v>
      </c>
      <c r="C367" s="9">
        <v>-999</v>
      </c>
      <c r="D367" s="9"/>
      <c r="E367" s="2" t="s">
        <v>1927</v>
      </c>
      <c r="F367" s="2" t="s">
        <v>123</v>
      </c>
      <c r="G367" s="2" t="s">
        <v>1928</v>
      </c>
      <c r="H367" s="2" t="s">
        <v>1014</v>
      </c>
      <c r="I367" s="2"/>
      <c r="J367" s="2"/>
      <c r="K367" s="2"/>
      <c r="L367" s="2"/>
      <c r="M367" s="2"/>
    </row>
    <row r="368" spans="1:13" ht="14.25" customHeight="1" x14ac:dyDescent="0.2">
      <c r="A368" s="62" t="s">
        <v>2193</v>
      </c>
      <c r="B368" s="2" t="s">
        <v>2190</v>
      </c>
      <c r="C368" s="9">
        <v>6</v>
      </c>
      <c r="D368" s="9"/>
      <c r="E368" s="2" t="s">
        <v>4390</v>
      </c>
      <c r="F368" s="2" t="s">
        <v>4391</v>
      </c>
      <c r="G368" s="2" t="s">
        <v>54</v>
      </c>
      <c r="H368" s="2" t="s">
        <v>4392</v>
      </c>
      <c r="I368" s="2"/>
      <c r="J368" s="2"/>
      <c r="K368" s="2"/>
      <c r="L368" s="2"/>
      <c r="M368" s="2"/>
    </row>
    <row r="369" spans="1:13" ht="14.25" customHeight="1" x14ac:dyDescent="0.2">
      <c r="A369" s="62" t="s">
        <v>2194</v>
      </c>
      <c r="B369" s="2"/>
      <c r="C369" s="9">
        <v>-99</v>
      </c>
      <c r="D369" s="9"/>
      <c r="E369" s="2" t="s">
        <v>1017</v>
      </c>
      <c r="F369" s="2" t="s">
        <v>1019</v>
      </c>
      <c r="G369" s="2" t="s">
        <v>1020</v>
      </c>
      <c r="H369" s="2" t="s">
        <v>1021</v>
      </c>
      <c r="I369" s="2"/>
      <c r="J369" s="2"/>
      <c r="K369" s="2"/>
      <c r="L369" s="2"/>
      <c r="M369" s="2"/>
    </row>
    <row r="370" spans="1:13" ht="14.25" customHeight="1" x14ac:dyDescent="0.2">
      <c r="A370" s="62" t="s">
        <v>2200</v>
      </c>
      <c r="B370" s="2" t="s">
        <v>5503</v>
      </c>
      <c r="C370" s="9" t="s">
        <v>5497</v>
      </c>
      <c r="D370" s="9"/>
      <c r="E370" s="2" t="s">
        <v>4654</v>
      </c>
      <c r="F370" s="2" t="s">
        <v>4656</v>
      </c>
      <c r="G370" s="2" t="s">
        <v>4657</v>
      </c>
      <c r="H370" s="2" t="s">
        <v>4658</v>
      </c>
      <c r="I370" s="2"/>
      <c r="J370" s="2"/>
      <c r="K370" s="2"/>
      <c r="L370" s="2"/>
      <c r="M370" s="2"/>
    </row>
    <row r="371" spans="1:13" ht="14.25" customHeight="1" x14ac:dyDescent="0.2">
      <c r="A371" s="62" t="s">
        <v>2204</v>
      </c>
      <c r="B371" s="2" t="s">
        <v>2201</v>
      </c>
      <c r="C371" s="9" t="s">
        <v>3474</v>
      </c>
      <c r="D371" s="9"/>
      <c r="E371" s="2" t="s">
        <v>1775</v>
      </c>
      <c r="F371" s="2" t="s">
        <v>1777</v>
      </c>
      <c r="G371" s="2" t="s">
        <v>1779</v>
      </c>
      <c r="H371" s="2" t="s">
        <v>1780</v>
      </c>
      <c r="I371" s="2"/>
      <c r="J371" s="2"/>
      <c r="K371" s="2"/>
      <c r="L371" s="2"/>
      <c r="M371" s="2"/>
    </row>
    <row r="372" spans="1:13" ht="14.25" customHeight="1" x14ac:dyDescent="0.2">
      <c r="A372" s="62" t="s">
        <v>2211</v>
      </c>
      <c r="B372" s="2" t="s">
        <v>2205</v>
      </c>
      <c r="C372" s="9" t="s">
        <v>2598</v>
      </c>
      <c r="D372" s="9"/>
      <c r="E372" s="2" t="s">
        <v>1914</v>
      </c>
      <c r="F372" s="2" t="s">
        <v>1915</v>
      </c>
      <c r="G372" s="2" t="s">
        <v>1916</v>
      </c>
      <c r="H372" s="2" t="s">
        <v>1917</v>
      </c>
      <c r="I372" s="2"/>
      <c r="J372" s="2"/>
      <c r="K372" s="2"/>
      <c r="L372" s="2"/>
      <c r="M372" s="2"/>
    </row>
    <row r="373" spans="1:13" ht="14.25" customHeight="1" x14ac:dyDescent="0.2">
      <c r="A373" s="62" t="s">
        <v>2216</v>
      </c>
      <c r="B373" s="2" t="s">
        <v>54</v>
      </c>
      <c r="C373" s="9">
        <v>-99</v>
      </c>
      <c r="D373" s="9"/>
      <c r="E373" s="2" t="s">
        <v>803</v>
      </c>
      <c r="F373" s="2" t="s">
        <v>804</v>
      </c>
      <c r="G373" s="2" t="s">
        <v>54</v>
      </c>
      <c r="H373" s="2" t="s">
        <v>54</v>
      </c>
      <c r="I373" s="2"/>
      <c r="J373" s="2"/>
      <c r="K373" s="2"/>
      <c r="L373" s="2"/>
      <c r="M373" s="2"/>
    </row>
    <row r="374" spans="1:13" ht="14.25" customHeight="1" x14ac:dyDescent="0.2">
      <c r="A374" s="62" t="s">
        <v>2223</v>
      </c>
      <c r="B374" s="2" t="s">
        <v>2217</v>
      </c>
      <c r="C374" s="9" t="s">
        <v>101</v>
      </c>
      <c r="D374" s="9"/>
      <c r="E374" s="2" t="s">
        <v>3606</v>
      </c>
      <c r="F374" s="2" t="s">
        <v>3607</v>
      </c>
      <c r="G374" s="2" t="s">
        <v>3608</v>
      </c>
      <c r="H374" s="2" t="s">
        <v>3609</v>
      </c>
      <c r="I374" s="2"/>
      <c r="J374" s="2"/>
      <c r="K374" s="2"/>
      <c r="L374" s="2"/>
      <c r="M374" s="2"/>
    </row>
    <row r="375" spans="1:13" ht="14.25" customHeight="1" x14ac:dyDescent="0.2">
      <c r="A375" s="62" t="s">
        <v>2231</v>
      </c>
      <c r="B375" s="2" t="s">
        <v>2224</v>
      </c>
      <c r="C375" s="9" t="s">
        <v>231</v>
      </c>
      <c r="D375" s="9"/>
      <c r="E375" s="2" t="s">
        <v>807</v>
      </c>
      <c r="F375" s="2" t="s">
        <v>809</v>
      </c>
      <c r="G375" s="2" t="s">
        <v>811</v>
      </c>
      <c r="H375" s="2" t="s">
        <v>812</v>
      </c>
      <c r="I375" s="2"/>
      <c r="J375" s="2"/>
      <c r="K375" s="2"/>
      <c r="L375" s="2"/>
      <c r="M375" s="2"/>
    </row>
    <row r="376" spans="1:13" ht="14.25" customHeight="1" x14ac:dyDescent="0.2">
      <c r="A376" s="62" t="s">
        <v>2237</v>
      </c>
      <c r="B376" s="2" t="s">
        <v>2232</v>
      </c>
      <c r="C376" s="9">
        <v>2</v>
      </c>
      <c r="D376" s="9"/>
      <c r="E376" s="2" t="s">
        <v>3119</v>
      </c>
      <c r="F376" s="2" t="s">
        <v>54</v>
      </c>
      <c r="G376" s="2" t="s">
        <v>3120</v>
      </c>
      <c r="H376" s="2" t="s">
        <v>54</v>
      </c>
      <c r="I376" s="2"/>
      <c r="J376" s="2"/>
      <c r="K376" s="2"/>
      <c r="L376" s="2"/>
      <c r="M376" s="2"/>
    </row>
    <row r="377" spans="1:13" ht="14.25" customHeight="1" x14ac:dyDescent="0.2">
      <c r="A377" s="62" t="s">
        <v>2245</v>
      </c>
      <c r="B377" s="2" t="s">
        <v>2238</v>
      </c>
      <c r="C377" s="9" t="s">
        <v>1127</v>
      </c>
      <c r="D377" s="9"/>
      <c r="E377" s="2" t="s">
        <v>5412</v>
      </c>
      <c r="F377" s="2" t="s">
        <v>5413</v>
      </c>
      <c r="G377" s="2" t="s">
        <v>5414</v>
      </c>
      <c r="H377" s="2" t="s">
        <v>4999</v>
      </c>
      <c r="I377" s="2"/>
      <c r="J377" s="2"/>
      <c r="K377" s="2"/>
      <c r="L377" s="2"/>
      <c r="M377" s="2"/>
    </row>
    <row r="378" spans="1:13" ht="14.25" customHeight="1" x14ac:dyDescent="0.2">
      <c r="A378" s="62" t="s">
        <v>2246</v>
      </c>
      <c r="B378" s="2" t="s">
        <v>54</v>
      </c>
      <c r="C378" s="9">
        <v>-99</v>
      </c>
      <c r="D378" s="9"/>
      <c r="E378" s="2" t="s">
        <v>1696</v>
      </c>
      <c r="F378" s="2" t="s">
        <v>242</v>
      </c>
      <c r="G378" s="2" t="s">
        <v>1697</v>
      </c>
      <c r="H378" s="2" t="s">
        <v>1698</v>
      </c>
      <c r="I378" s="2"/>
      <c r="J378" s="2"/>
      <c r="K378" s="2"/>
      <c r="L378" s="2"/>
      <c r="M378" s="2"/>
    </row>
    <row r="379" spans="1:13" ht="14.25" customHeight="1" x14ac:dyDescent="0.2">
      <c r="A379" s="62" t="s">
        <v>2251</v>
      </c>
      <c r="B379" s="2" t="s">
        <v>2247</v>
      </c>
      <c r="C379" s="9" t="s">
        <v>231</v>
      </c>
      <c r="D379" s="9"/>
      <c r="E379" s="2" t="s">
        <v>54</v>
      </c>
      <c r="F379" s="2" t="s">
        <v>54</v>
      </c>
      <c r="G379" s="2" t="s">
        <v>54</v>
      </c>
      <c r="H379" s="2" t="s">
        <v>54</v>
      </c>
      <c r="I379" s="2"/>
      <c r="J379" s="2"/>
      <c r="K379" s="2"/>
      <c r="L379" s="2"/>
      <c r="M379" s="2"/>
    </row>
    <row r="380" spans="1:13" ht="14.25" customHeight="1" x14ac:dyDescent="0.2">
      <c r="A380" s="62" t="s">
        <v>2258</v>
      </c>
      <c r="B380" s="2" t="s">
        <v>5505</v>
      </c>
      <c r="C380" s="9">
        <v>6</v>
      </c>
      <c r="D380" s="9"/>
      <c r="E380" s="2" t="s">
        <v>2185</v>
      </c>
      <c r="F380" s="2" t="s">
        <v>2186</v>
      </c>
      <c r="G380" s="2" t="s">
        <v>2187</v>
      </c>
      <c r="H380" s="2" t="s">
        <v>2188</v>
      </c>
      <c r="I380" s="2"/>
      <c r="J380" s="2"/>
      <c r="K380" s="2"/>
      <c r="L380" s="2"/>
      <c r="M380" s="2"/>
    </row>
    <row r="381" spans="1:13" ht="14.25" customHeight="1" x14ac:dyDescent="0.2">
      <c r="A381" s="62" t="s">
        <v>2262</v>
      </c>
      <c r="B381" s="2" t="s">
        <v>2259</v>
      </c>
      <c r="C381" s="9" t="s">
        <v>101</v>
      </c>
      <c r="D381" s="9"/>
      <c r="E381" s="2" t="s">
        <v>3636</v>
      </c>
      <c r="F381" s="2" t="s">
        <v>3638</v>
      </c>
      <c r="G381" s="2" t="s">
        <v>3639</v>
      </c>
      <c r="H381" s="2" t="s">
        <v>3640</v>
      </c>
      <c r="I381" s="2"/>
      <c r="J381" s="2"/>
      <c r="K381" s="2"/>
      <c r="L381" s="2"/>
      <c r="M381" s="2"/>
    </row>
    <row r="382" spans="1:13" ht="14.25" customHeight="1" x14ac:dyDescent="0.2">
      <c r="A382" s="62" t="s">
        <v>2268</v>
      </c>
      <c r="B382" s="2" t="s">
        <v>2263</v>
      </c>
      <c r="C382" s="9">
        <v>-999</v>
      </c>
      <c r="D382" s="9"/>
      <c r="E382" s="2" t="s">
        <v>5118</v>
      </c>
      <c r="F382" s="2" t="s">
        <v>5119</v>
      </c>
      <c r="G382" s="2" t="s">
        <v>54</v>
      </c>
      <c r="H382" s="2" t="s">
        <v>54</v>
      </c>
      <c r="I382" s="2"/>
      <c r="J382" s="2"/>
      <c r="K382" s="2"/>
      <c r="L382" s="2"/>
      <c r="M382" s="2"/>
    </row>
    <row r="383" spans="1:13" ht="14.25" customHeight="1" x14ac:dyDescent="0.2">
      <c r="A383" s="62" t="s">
        <v>2274</v>
      </c>
      <c r="B383" s="2" t="s">
        <v>5506</v>
      </c>
      <c r="C383" s="9">
        <v>0</v>
      </c>
      <c r="D383" s="9"/>
      <c r="E383" s="2" t="s">
        <v>4812</v>
      </c>
      <c r="F383" s="2" t="s">
        <v>4813</v>
      </c>
      <c r="G383" s="2" t="s">
        <v>4814</v>
      </c>
      <c r="H383" s="2" t="s">
        <v>4815</v>
      </c>
      <c r="I383" s="2"/>
      <c r="J383" s="2"/>
      <c r="K383" s="2"/>
      <c r="L383" s="2"/>
      <c r="M383" s="2"/>
    </row>
    <row r="384" spans="1:13" ht="14.25" customHeight="1" x14ac:dyDescent="0.2">
      <c r="A384" s="62" t="s">
        <v>2280</v>
      </c>
      <c r="B384" s="2" t="s">
        <v>2275</v>
      </c>
      <c r="C384" s="9">
        <v>-999</v>
      </c>
      <c r="D384" s="9"/>
      <c r="E384" s="2" t="s">
        <v>5378</v>
      </c>
      <c r="F384" s="2" t="s">
        <v>5379</v>
      </c>
      <c r="G384" s="2" t="s">
        <v>5380</v>
      </c>
      <c r="H384" s="2" t="s">
        <v>5381</v>
      </c>
      <c r="I384" s="2"/>
      <c r="J384" s="2"/>
      <c r="K384" s="2"/>
      <c r="L384" s="2"/>
      <c r="M384" s="2"/>
    </row>
    <row r="385" spans="1:13" ht="14.25" customHeight="1" x14ac:dyDescent="0.2">
      <c r="A385" s="62" t="s">
        <v>2285</v>
      </c>
      <c r="B385" s="2" t="s">
        <v>5507</v>
      </c>
      <c r="C385" s="9" t="s">
        <v>5508</v>
      </c>
      <c r="D385" s="9"/>
      <c r="E385" s="2" t="s">
        <v>54</v>
      </c>
      <c r="F385" s="2" t="s">
        <v>54</v>
      </c>
      <c r="G385" s="2" t="s">
        <v>54</v>
      </c>
      <c r="H385" s="2" t="s">
        <v>54</v>
      </c>
      <c r="I385" s="2"/>
      <c r="J385" s="2"/>
      <c r="K385" s="2"/>
      <c r="L385" s="2"/>
      <c r="M385" s="2"/>
    </row>
    <row r="386" spans="1:13" ht="14.25" customHeight="1" x14ac:dyDescent="0.2">
      <c r="A386" s="62" t="s">
        <v>2286</v>
      </c>
      <c r="B386" s="2" t="s">
        <v>54</v>
      </c>
      <c r="C386" s="9">
        <v>-99</v>
      </c>
      <c r="D386" s="9"/>
      <c r="E386" s="2" t="s">
        <v>1111</v>
      </c>
      <c r="F386" s="2" t="s">
        <v>54</v>
      </c>
      <c r="G386" s="2" t="s">
        <v>1112</v>
      </c>
      <c r="H386" s="2" t="s">
        <v>1113</v>
      </c>
      <c r="I386" s="2"/>
      <c r="J386" s="2"/>
      <c r="K386" s="2"/>
      <c r="L386" s="2"/>
      <c r="M386" s="2"/>
    </row>
    <row r="387" spans="1:13" ht="14.25" customHeight="1" x14ac:dyDescent="0.2">
      <c r="A387" s="62" t="s">
        <v>2292</v>
      </c>
      <c r="B387" s="2" t="s">
        <v>2287</v>
      </c>
      <c r="C387" s="9" t="s">
        <v>101</v>
      </c>
      <c r="D387" s="9"/>
      <c r="E387" s="2" t="s">
        <v>2233</v>
      </c>
      <c r="F387" s="2" t="s">
        <v>185</v>
      </c>
      <c r="G387" s="2" t="s">
        <v>2234</v>
      </c>
      <c r="H387" s="2" t="s">
        <v>2236</v>
      </c>
      <c r="I387" s="2"/>
      <c r="J387" s="2"/>
      <c r="K387" s="2"/>
      <c r="L387" s="2"/>
      <c r="M387" s="2"/>
    </row>
    <row r="388" spans="1:13" ht="14.25" customHeight="1" x14ac:dyDescent="0.2">
      <c r="A388" s="62" t="s">
        <v>2300</v>
      </c>
      <c r="B388" s="2" t="s">
        <v>2293</v>
      </c>
      <c r="C388" s="9" t="s">
        <v>80</v>
      </c>
      <c r="D388" s="9"/>
      <c r="E388" s="2" t="s">
        <v>1709</v>
      </c>
      <c r="F388" s="2" t="s">
        <v>1710</v>
      </c>
      <c r="G388" s="2" t="s">
        <v>1711</v>
      </c>
      <c r="H388" s="2" t="s">
        <v>1712</v>
      </c>
      <c r="I388" s="2"/>
      <c r="J388" s="2"/>
      <c r="K388" s="2"/>
      <c r="L388" s="2"/>
      <c r="M388" s="2"/>
    </row>
    <row r="389" spans="1:13" ht="14.25" customHeight="1" x14ac:dyDescent="0.2">
      <c r="A389" s="62" t="s">
        <v>2303</v>
      </c>
      <c r="B389" s="2" t="s">
        <v>54</v>
      </c>
      <c r="C389" s="9">
        <v>-99</v>
      </c>
      <c r="D389" s="9"/>
      <c r="E389" s="2" t="s">
        <v>2021</v>
      </c>
      <c r="F389" s="2" t="s">
        <v>242</v>
      </c>
      <c r="G389" s="2" t="s">
        <v>2022</v>
      </c>
      <c r="H389" s="2" t="s">
        <v>1226</v>
      </c>
      <c r="I389" s="2"/>
      <c r="J389" s="2"/>
      <c r="K389" s="2"/>
      <c r="L389" s="2"/>
      <c r="M389" s="2"/>
    </row>
    <row r="390" spans="1:13" ht="14.25" customHeight="1" x14ac:dyDescent="0.2">
      <c r="A390" s="62" t="s">
        <v>2311</v>
      </c>
      <c r="B390" s="2" t="s">
        <v>2304</v>
      </c>
      <c r="C390" s="9" t="s">
        <v>5509</v>
      </c>
      <c r="D390" s="9"/>
      <c r="E390" s="2" t="s">
        <v>3382</v>
      </c>
      <c r="F390" s="2" t="s">
        <v>3383</v>
      </c>
      <c r="G390" s="2" t="s">
        <v>3384</v>
      </c>
      <c r="H390" s="2" t="s">
        <v>3386</v>
      </c>
      <c r="I390" s="2"/>
      <c r="J390" s="2"/>
      <c r="K390" s="2"/>
      <c r="L390" s="2"/>
      <c r="M390" s="2"/>
    </row>
    <row r="391" spans="1:13" ht="14.25" customHeight="1" x14ac:dyDescent="0.2">
      <c r="A391" s="62" t="s">
        <v>2319</v>
      </c>
      <c r="B391" s="2" t="s">
        <v>5511</v>
      </c>
      <c r="C391" s="9" t="s">
        <v>5512</v>
      </c>
      <c r="D391" s="9"/>
      <c r="E391" s="2" t="s">
        <v>5213</v>
      </c>
      <c r="F391" s="2" t="s">
        <v>5214</v>
      </c>
      <c r="G391" s="2" t="s">
        <v>5215</v>
      </c>
      <c r="H391" s="2" t="s">
        <v>5216</v>
      </c>
      <c r="I391" s="2"/>
      <c r="J391" s="2"/>
      <c r="K391" s="2"/>
      <c r="L391" s="2"/>
      <c r="M391" s="2"/>
    </row>
    <row r="392" spans="1:13" ht="14.25" customHeight="1" x14ac:dyDescent="0.2">
      <c r="A392" s="62" t="s">
        <v>2325</v>
      </c>
      <c r="B392" s="2" t="s">
        <v>2320</v>
      </c>
      <c r="C392" s="9" t="s">
        <v>1360</v>
      </c>
      <c r="D392" s="9"/>
      <c r="E392" s="2" t="s">
        <v>1462</v>
      </c>
      <c r="F392" s="2" t="s">
        <v>1463</v>
      </c>
      <c r="G392" s="2" t="s">
        <v>1465</v>
      </c>
      <c r="H392" s="2" t="s">
        <v>1466</v>
      </c>
      <c r="I392" s="2"/>
      <c r="J392" s="2"/>
      <c r="K392" s="2"/>
      <c r="L392" s="2"/>
      <c r="M392" s="2"/>
    </row>
    <row r="393" spans="1:13" ht="14.25" customHeight="1" x14ac:dyDescent="0.2">
      <c r="A393" s="62" t="s">
        <v>2328</v>
      </c>
      <c r="B393" s="2" t="s">
        <v>54</v>
      </c>
      <c r="C393" s="9">
        <v>-99</v>
      </c>
      <c r="D393" s="9"/>
      <c r="E393" s="2" t="s">
        <v>2360</v>
      </c>
      <c r="F393" s="2" t="s">
        <v>54</v>
      </c>
      <c r="G393" s="2" t="s">
        <v>54</v>
      </c>
      <c r="H393" s="2" t="s">
        <v>54</v>
      </c>
      <c r="I393" s="2"/>
      <c r="J393" s="2"/>
      <c r="K393" s="2"/>
      <c r="L393" s="2"/>
      <c r="M393" s="2"/>
    </row>
    <row r="394" spans="1:13" ht="14.25" customHeight="1" x14ac:dyDescent="0.2">
      <c r="A394" s="62" t="s">
        <v>2334</v>
      </c>
      <c r="B394" s="2" t="s">
        <v>54</v>
      </c>
      <c r="C394" s="9">
        <v>-99</v>
      </c>
      <c r="D394" s="9"/>
      <c r="E394" s="2" t="s">
        <v>210</v>
      </c>
      <c r="F394" s="2" t="s">
        <v>54</v>
      </c>
      <c r="G394" s="2" t="s">
        <v>212</v>
      </c>
      <c r="H394" s="2" t="s">
        <v>213</v>
      </c>
      <c r="I394" s="2"/>
      <c r="J394" s="2"/>
      <c r="K394" s="2"/>
      <c r="L394" s="2"/>
      <c r="M394" s="2"/>
    </row>
    <row r="395" spans="1:13" ht="14.25" customHeight="1" x14ac:dyDescent="0.2">
      <c r="A395" s="62" t="s">
        <v>2343</v>
      </c>
      <c r="B395" s="2" t="s">
        <v>2335</v>
      </c>
      <c r="C395" s="9">
        <v>6</v>
      </c>
      <c r="D395" s="9"/>
      <c r="E395" s="2" t="s">
        <v>54</v>
      </c>
      <c r="F395" s="2" t="s">
        <v>54</v>
      </c>
      <c r="G395" s="2" t="s">
        <v>54</v>
      </c>
      <c r="H395" s="2" t="s">
        <v>54</v>
      </c>
      <c r="I395" s="2"/>
      <c r="J395" s="2"/>
      <c r="K395" s="2"/>
      <c r="L395" s="2"/>
      <c r="M395" s="2"/>
    </row>
    <row r="396" spans="1:13" ht="14.25" customHeight="1" x14ac:dyDescent="0.2">
      <c r="A396" s="62" t="s">
        <v>2351</v>
      </c>
      <c r="B396" s="2" t="s">
        <v>2344</v>
      </c>
      <c r="C396" s="9" t="s">
        <v>2337</v>
      </c>
      <c r="D396" s="9"/>
      <c r="E396" s="2" t="s">
        <v>1121</v>
      </c>
      <c r="F396" s="2" t="s">
        <v>1122</v>
      </c>
      <c r="G396" s="2" t="s">
        <v>1123</v>
      </c>
      <c r="H396" s="2" t="s">
        <v>1124</v>
      </c>
      <c r="I396" s="2"/>
      <c r="J396" s="2"/>
      <c r="K396" s="2"/>
      <c r="L396" s="2"/>
      <c r="M396" s="2"/>
    </row>
    <row r="397" spans="1:13" ht="14.25" customHeight="1" x14ac:dyDescent="0.2">
      <c r="A397" s="62" t="s">
        <v>2355</v>
      </c>
      <c r="B397" s="2" t="s">
        <v>2352</v>
      </c>
      <c r="C397" s="9" t="s">
        <v>421</v>
      </c>
      <c r="D397" s="9"/>
      <c r="E397" s="2" t="s">
        <v>5028</v>
      </c>
      <c r="F397" s="2" t="s">
        <v>5029</v>
      </c>
      <c r="G397" s="2" t="s">
        <v>5030</v>
      </c>
      <c r="H397" s="2" t="s">
        <v>5031</v>
      </c>
      <c r="I397" s="2"/>
      <c r="J397" s="2"/>
      <c r="K397" s="2"/>
      <c r="L397" s="2"/>
      <c r="M397" s="2"/>
    </row>
    <row r="398" spans="1:13" ht="14.25" customHeight="1" x14ac:dyDescent="0.2">
      <c r="A398" s="62" t="s">
        <v>2359</v>
      </c>
      <c r="B398" s="2" t="s">
        <v>622</v>
      </c>
      <c r="C398" s="9">
        <v>-999</v>
      </c>
      <c r="D398" s="9"/>
      <c r="E398" s="2" t="s">
        <v>2599</v>
      </c>
      <c r="F398" s="2" t="s">
        <v>2600</v>
      </c>
      <c r="G398" s="2" t="s">
        <v>54</v>
      </c>
      <c r="H398" s="2" t="s">
        <v>2601</v>
      </c>
      <c r="I398" s="2"/>
      <c r="J398" s="2"/>
      <c r="K398" s="2"/>
      <c r="L398" s="2"/>
      <c r="M398" s="2"/>
    </row>
    <row r="399" spans="1:13" ht="14.25" customHeight="1" x14ac:dyDescent="0.2">
      <c r="A399" s="62" t="s">
        <v>2361</v>
      </c>
      <c r="B399" s="2" t="s">
        <v>54</v>
      </c>
      <c r="C399" s="9">
        <v>-99</v>
      </c>
      <c r="D399" s="9"/>
      <c r="E399" s="2" t="s">
        <v>627</v>
      </c>
      <c r="F399" s="2" t="s">
        <v>629</v>
      </c>
      <c r="G399" s="2" t="s">
        <v>631</v>
      </c>
      <c r="H399" s="2" t="s">
        <v>632</v>
      </c>
      <c r="I399" s="2"/>
      <c r="J399" s="2"/>
      <c r="K399" s="2"/>
      <c r="L399" s="2"/>
      <c r="M399" s="2"/>
    </row>
    <row r="400" spans="1:13" ht="14.25" customHeight="1" x14ac:dyDescent="0.2">
      <c r="A400" s="62" t="s">
        <v>2362</v>
      </c>
      <c r="B400" s="2" t="s">
        <v>54</v>
      </c>
      <c r="C400" s="9">
        <v>-99</v>
      </c>
      <c r="D400" s="9"/>
      <c r="E400" s="2" t="s">
        <v>2499</v>
      </c>
      <c r="F400" s="2" t="s">
        <v>123</v>
      </c>
      <c r="G400" s="2" t="s">
        <v>2501</v>
      </c>
      <c r="H400" s="2" t="s">
        <v>2502</v>
      </c>
      <c r="I400" s="2"/>
      <c r="J400" s="2"/>
      <c r="K400" s="2"/>
      <c r="L400" s="2"/>
      <c r="M400" s="2"/>
    </row>
    <row r="401" spans="1:13" ht="14.25" customHeight="1" x14ac:dyDescent="0.2">
      <c r="A401" s="62" t="s">
        <v>2368</v>
      </c>
      <c r="B401" s="2" t="s">
        <v>2363</v>
      </c>
      <c r="C401" s="9" t="s">
        <v>101</v>
      </c>
      <c r="D401" s="9"/>
      <c r="E401" s="2" t="s">
        <v>1876</v>
      </c>
      <c r="F401" s="2" t="s">
        <v>54</v>
      </c>
      <c r="G401" s="2" t="s">
        <v>54</v>
      </c>
      <c r="H401" s="2" t="s">
        <v>54</v>
      </c>
      <c r="I401" s="2"/>
      <c r="J401" s="2"/>
      <c r="K401" s="2"/>
      <c r="L401" s="2"/>
      <c r="M401" s="2"/>
    </row>
    <row r="402" spans="1:13" ht="14.25" customHeight="1" x14ac:dyDescent="0.2">
      <c r="A402" s="62" t="s">
        <v>2375</v>
      </c>
      <c r="B402" s="2" t="s">
        <v>2369</v>
      </c>
      <c r="C402" s="9" t="s">
        <v>2669</v>
      </c>
      <c r="D402" s="9"/>
      <c r="E402" s="2" t="s">
        <v>3320</v>
      </c>
      <c r="F402" s="2" t="s">
        <v>3321</v>
      </c>
      <c r="G402" s="2" t="s">
        <v>3322</v>
      </c>
      <c r="H402" s="2" t="s">
        <v>3323</v>
      </c>
      <c r="I402" s="2"/>
      <c r="J402" s="2"/>
      <c r="K402" s="2"/>
      <c r="L402" s="2"/>
      <c r="M402" s="2"/>
    </row>
    <row r="403" spans="1:13" ht="14.25" customHeight="1" x14ac:dyDescent="0.2">
      <c r="A403" s="62" t="s">
        <v>2376</v>
      </c>
      <c r="B403" s="2" t="s">
        <v>54</v>
      </c>
      <c r="C403" s="9">
        <v>-99</v>
      </c>
      <c r="D403" s="9"/>
      <c r="E403" s="2" t="s">
        <v>3484</v>
      </c>
      <c r="F403" s="2" t="s">
        <v>54</v>
      </c>
      <c r="G403" s="2" t="s">
        <v>54</v>
      </c>
      <c r="H403" s="2" t="s">
        <v>54</v>
      </c>
      <c r="I403" s="2"/>
      <c r="J403" s="2"/>
      <c r="K403" s="2"/>
      <c r="L403" s="2"/>
      <c r="M403" s="2"/>
    </row>
    <row r="404" spans="1:13" ht="14.25" customHeight="1" x14ac:dyDescent="0.2">
      <c r="A404" s="62" t="s">
        <v>2381</v>
      </c>
      <c r="B404" s="2" t="s">
        <v>2377</v>
      </c>
      <c r="C404" s="9" t="s">
        <v>2669</v>
      </c>
      <c r="D404" s="9"/>
      <c r="E404" s="2" t="s">
        <v>3585</v>
      </c>
      <c r="F404" s="2" t="s">
        <v>3586</v>
      </c>
      <c r="G404" s="2" t="s">
        <v>3587</v>
      </c>
      <c r="H404" s="2" t="s">
        <v>3588</v>
      </c>
      <c r="I404" s="2"/>
      <c r="J404" s="2"/>
      <c r="K404" s="2"/>
      <c r="L404" s="2"/>
      <c r="M404" s="2"/>
    </row>
    <row r="405" spans="1:13" ht="14.25" customHeight="1" x14ac:dyDescent="0.2">
      <c r="A405" s="62" t="s">
        <v>2388</v>
      </c>
      <c r="B405" s="2" t="s">
        <v>2382</v>
      </c>
      <c r="C405" s="9">
        <v>2</v>
      </c>
      <c r="D405" s="9"/>
      <c r="E405" s="2" t="s">
        <v>1538</v>
      </c>
      <c r="F405" s="2" t="s">
        <v>1539</v>
      </c>
      <c r="G405" s="2" t="s">
        <v>1541</v>
      </c>
      <c r="H405" s="2" t="s">
        <v>1542</v>
      </c>
      <c r="I405" s="2"/>
      <c r="J405" s="2"/>
      <c r="K405" s="2"/>
      <c r="L405" s="2"/>
      <c r="M405" s="2"/>
    </row>
    <row r="406" spans="1:13" ht="14.25" customHeight="1" x14ac:dyDescent="0.2">
      <c r="A406" s="62" t="s">
        <v>2389</v>
      </c>
      <c r="B406" s="2" t="s">
        <v>54</v>
      </c>
      <c r="C406" s="9">
        <v>-99</v>
      </c>
      <c r="D406" s="9"/>
      <c r="E406" s="2" t="s">
        <v>2893</v>
      </c>
      <c r="F406" s="2" t="s">
        <v>2895</v>
      </c>
      <c r="G406" s="2" t="s">
        <v>2896</v>
      </c>
      <c r="H406" s="2" t="s">
        <v>2897</v>
      </c>
      <c r="I406" s="2"/>
      <c r="J406" s="2"/>
      <c r="K406" s="2"/>
      <c r="L406" s="2"/>
      <c r="M406" s="2"/>
    </row>
    <row r="407" spans="1:13" ht="14.25" customHeight="1" x14ac:dyDescent="0.2">
      <c r="A407" s="62" t="s">
        <v>2394</v>
      </c>
      <c r="B407" s="2" t="s">
        <v>2390</v>
      </c>
      <c r="C407" s="9" t="s">
        <v>101</v>
      </c>
      <c r="D407" s="9"/>
      <c r="E407" s="2" t="s">
        <v>2045</v>
      </c>
      <c r="F407" s="2" t="s">
        <v>2046</v>
      </c>
      <c r="G407" s="2" t="s">
        <v>2048</v>
      </c>
      <c r="H407" s="2" t="s">
        <v>2049</v>
      </c>
      <c r="I407" s="2"/>
      <c r="J407" s="2"/>
      <c r="K407" s="2"/>
      <c r="L407" s="2"/>
      <c r="M407" s="2"/>
    </row>
    <row r="408" spans="1:13" ht="14.25" customHeight="1" x14ac:dyDescent="0.2">
      <c r="A408" s="62" t="s">
        <v>2401</v>
      </c>
      <c r="B408" s="2" t="s">
        <v>5513</v>
      </c>
      <c r="C408" s="9" t="s">
        <v>133</v>
      </c>
      <c r="D408" s="9"/>
      <c r="E408" s="2" t="s">
        <v>701</v>
      </c>
      <c r="F408" s="2" t="s">
        <v>703</v>
      </c>
      <c r="G408" s="2" t="s">
        <v>705</v>
      </c>
      <c r="H408" s="2" t="s">
        <v>706</v>
      </c>
      <c r="I408" s="2"/>
      <c r="J408" s="2"/>
      <c r="K408" s="2"/>
      <c r="L408" s="2"/>
      <c r="M408" s="2"/>
    </row>
    <row r="409" spans="1:13" ht="14.25" customHeight="1" x14ac:dyDescent="0.2">
      <c r="A409" s="62" t="s">
        <v>2407</v>
      </c>
      <c r="B409" s="2" t="s">
        <v>5514</v>
      </c>
      <c r="C409" s="9" t="s">
        <v>101</v>
      </c>
      <c r="D409" s="9"/>
      <c r="E409" s="2" t="s">
        <v>2264</v>
      </c>
      <c r="F409" s="2" t="s">
        <v>2265</v>
      </c>
      <c r="G409" s="2" t="s">
        <v>2266</v>
      </c>
      <c r="H409" s="2" t="s">
        <v>2267</v>
      </c>
      <c r="I409" s="2"/>
      <c r="J409" s="2"/>
      <c r="K409" s="2"/>
      <c r="L409" s="2"/>
      <c r="M409" s="2"/>
    </row>
    <row r="410" spans="1:13" ht="14.25" customHeight="1" x14ac:dyDescent="0.2">
      <c r="A410" s="62" t="s">
        <v>2408</v>
      </c>
      <c r="B410" s="2"/>
      <c r="C410" s="9">
        <v>-99</v>
      </c>
      <c r="D410" s="9"/>
      <c r="E410" s="2" t="s">
        <v>136</v>
      </c>
      <c r="F410" s="2" t="s">
        <v>138</v>
      </c>
      <c r="G410" s="2" t="s">
        <v>139</v>
      </c>
      <c r="H410" s="2" t="s">
        <v>141</v>
      </c>
      <c r="I410" s="2"/>
      <c r="J410" s="2"/>
      <c r="K410" s="2"/>
      <c r="L410" s="2"/>
      <c r="M410" s="2"/>
    </row>
    <row r="411" spans="1:13" ht="14.25" customHeight="1" x14ac:dyDescent="0.2">
      <c r="A411" s="62" t="s">
        <v>2415</v>
      </c>
      <c r="B411" s="2" t="s">
        <v>2409</v>
      </c>
      <c r="C411" s="9">
        <v>-999</v>
      </c>
      <c r="D411" s="9"/>
      <c r="E411" s="2" t="s">
        <v>948</v>
      </c>
      <c r="F411" s="2" t="s">
        <v>54</v>
      </c>
      <c r="G411" s="2" t="s">
        <v>950</v>
      </c>
      <c r="H411" s="2" t="s">
        <v>54</v>
      </c>
      <c r="I411" s="2"/>
      <c r="J411" s="2"/>
      <c r="K411" s="2"/>
      <c r="L411" s="2"/>
      <c r="M411" s="2"/>
    </row>
    <row r="412" spans="1:13" ht="14.25" customHeight="1" x14ac:dyDescent="0.2">
      <c r="A412" s="62" t="s">
        <v>2416</v>
      </c>
      <c r="B412" s="2" t="s">
        <v>54</v>
      </c>
      <c r="C412" s="9">
        <v>-99</v>
      </c>
      <c r="D412" s="9"/>
      <c r="E412" s="2" t="s">
        <v>4359</v>
      </c>
      <c r="F412" s="2" t="s">
        <v>4360</v>
      </c>
      <c r="G412" s="2" t="s">
        <v>4361</v>
      </c>
      <c r="H412" s="2" t="s">
        <v>4362</v>
      </c>
      <c r="I412" s="2"/>
      <c r="J412" s="2"/>
      <c r="K412" s="2"/>
      <c r="L412" s="2"/>
      <c r="M412" s="2"/>
    </row>
    <row r="413" spans="1:13" ht="14.25" customHeight="1" x14ac:dyDescent="0.2">
      <c r="A413" s="62" t="s">
        <v>2417</v>
      </c>
      <c r="B413" s="2"/>
      <c r="C413" s="9">
        <v>-99</v>
      </c>
      <c r="D413" s="9"/>
      <c r="E413" s="2" t="s">
        <v>1156</v>
      </c>
      <c r="F413" s="2" t="s">
        <v>1157</v>
      </c>
      <c r="G413" s="2" t="s">
        <v>1159</v>
      </c>
      <c r="H413" s="2" t="s">
        <v>1161</v>
      </c>
      <c r="I413" s="2"/>
      <c r="J413" s="2"/>
      <c r="K413" s="2"/>
      <c r="L413" s="2"/>
      <c r="M413" s="2"/>
    </row>
    <row r="414" spans="1:13" ht="14.25" customHeight="1" x14ac:dyDescent="0.2">
      <c r="A414" s="62" t="s">
        <v>2423</v>
      </c>
      <c r="B414" s="2" t="s">
        <v>2418</v>
      </c>
      <c r="C414" s="9" t="s">
        <v>101</v>
      </c>
      <c r="D414" s="9"/>
      <c r="E414" s="2" t="s">
        <v>3029</v>
      </c>
      <c r="F414" s="2" t="s">
        <v>3030</v>
      </c>
      <c r="G414" s="2" t="s">
        <v>3031</v>
      </c>
      <c r="H414" s="2" t="s">
        <v>3032</v>
      </c>
      <c r="I414" s="2"/>
      <c r="J414" s="2"/>
      <c r="K414" s="2"/>
      <c r="L414" s="2"/>
      <c r="M414" s="2"/>
    </row>
    <row r="415" spans="1:13" ht="14.25" customHeight="1" x14ac:dyDescent="0.2">
      <c r="A415" s="62" t="s">
        <v>2429</v>
      </c>
      <c r="B415" s="2" t="s">
        <v>2424</v>
      </c>
      <c r="C415" s="9">
        <v>-999</v>
      </c>
      <c r="D415" s="9"/>
      <c r="E415" s="2" t="s">
        <v>3868</v>
      </c>
      <c r="F415" s="2" t="s">
        <v>3869</v>
      </c>
      <c r="G415" s="2" t="s">
        <v>3870</v>
      </c>
      <c r="H415" s="2" t="s">
        <v>54</v>
      </c>
      <c r="I415" s="2"/>
      <c r="J415" s="2"/>
      <c r="K415" s="2"/>
      <c r="L415" s="2"/>
      <c r="M415" s="2"/>
    </row>
    <row r="416" spans="1:13" ht="14.25" customHeight="1" x14ac:dyDescent="0.2">
      <c r="A416" s="62" t="s">
        <v>2434</v>
      </c>
      <c r="B416" s="2" t="s">
        <v>5424</v>
      </c>
      <c r="C416" s="9">
        <v>6</v>
      </c>
      <c r="D416" s="9"/>
      <c r="E416" s="2" t="s">
        <v>1555</v>
      </c>
      <c r="F416" s="2" t="s">
        <v>1557</v>
      </c>
      <c r="G416" s="2" t="s">
        <v>1558</v>
      </c>
      <c r="H416" s="2" t="s">
        <v>1560</v>
      </c>
      <c r="I416" s="2"/>
      <c r="J416" s="2"/>
      <c r="K416" s="2"/>
      <c r="L416" s="2"/>
      <c r="M416" s="2"/>
    </row>
    <row r="417" spans="1:13" ht="14.25" customHeight="1" x14ac:dyDescent="0.2">
      <c r="A417" s="62" t="s">
        <v>2441</v>
      </c>
      <c r="B417" s="2" t="s">
        <v>2435</v>
      </c>
      <c r="C417" s="9" t="s">
        <v>821</v>
      </c>
      <c r="D417" s="9"/>
      <c r="E417" s="2" t="s">
        <v>5259</v>
      </c>
      <c r="F417" s="2" t="s">
        <v>5260</v>
      </c>
      <c r="G417" s="2" t="s">
        <v>5261</v>
      </c>
      <c r="H417" s="2" t="s">
        <v>5262</v>
      </c>
      <c r="I417" s="2"/>
      <c r="J417" s="2"/>
      <c r="K417" s="2"/>
      <c r="L417" s="2"/>
      <c r="M417" s="2"/>
    </row>
    <row r="418" spans="1:13" ht="14.25" customHeight="1" x14ac:dyDescent="0.2">
      <c r="A418" s="62" t="s">
        <v>2442</v>
      </c>
      <c r="B418" s="2" t="s">
        <v>2155</v>
      </c>
      <c r="C418" s="9">
        <v>6</v>
      </c>
      <c r="D418" s="9"/>
      <c r="E418" s="2" t="s">
        <v>5057</v>
      </c>
      <c r="F418" s="2" t="s">
        <v>5059</v>
      </c>
      <c r="G418" s="2" t="s">
        <v>5060</v>
      </c>
      <c r="H418" s="2" t="s">
        <v>5062</v>
      </c>
      <c r="I418" s="2"/>
      <c r="J418" s="2"/>
      <c r="K418" s="2"/>
      <c r="L418" s="2"/>
      <c r="M418" s="2"/>
    </row>
    <row r="419" spans="1:13" ht="14.25" customHeight="1" x14ac:dyDescent="0.2">
      <c r="A419" s="62" t="s">
        <v>2446</v>
      </c>
      <c r="B419" s="2" t="s">
        <v>2275</v>
      </c>
      <c r="C419" s="9">
        <v>-999</v>
      </c>
      <c r="D419" s="9"/>
      <c r="E419" s="2" t="s">
        <v>4529</v>
      </c>
      <c r="F419" s="2" t="s">
        <v>4531</v>
      </c>
      <c r="G419" s="2" t="s">
        <v>4532</v>
      </c>
      <c r="H419" s="2" t="s">
        <v>4533</v>
      </c>
      <c r="I419" s="2"/>
      <c r="J419" s="2"/>
      <c r="K419" s="2"/>
      <c r="L419" s="2"/>
      <c r="M419" s="2"/>
    </row>
    <row r="420" spans="1:13" ht="14.25" customHeight="1" x14ac:dyDescent="0.2">
      <c r="A420" s="62" t="s">
        <v>2451</v>
      </c>
      <c r="B420" s="2" t="s">
        <v>2447</v>
      </c>
      <c r="C420" s="9">
        <v>-999</v>
      </c>
      <c r="D420" s="9"/>
      <c r="E420" s="2" t="s">
        <v>4805</v>
      </c>
      <c r="F420" s="2" t="s">
        <v>4806</v>
      </c>
      <c r="G420" s="2" t="s">
        <v>4807</v>
      </c>
      <c r="H420" s="2" t="s">
        <v>4808</v>
      </c>
      <c r="I420" s="2"/>
      <c r="J420" s="2"/>
      <c r="K420" s="2"/>
      <c r="L420" s="2"/>
      <c r="M420" s="2"/>
    </row>
    <row r="421" spans="1:13" ht="14.25" customHeight="1" x14ac:dyDescent="0.2">
      <c r="A421" s="62" t="s">
        <v>2456</v>
      </c>
      <c r="B421" s="2" t="s">
        <v>2452</v>
      </c>
      <c r="C421" s="9" t="s">
        <v>101</v>
      </c>
      <c r="D421" s="9"/>
      <c r="E421" s="2" t="s">
        <v>1655</v>
      </c>
      <c r="F421" s="2" t="s">
        <v>185</v>
      </c>
      <c r="G421" s="2" t="s">
        <v>313</v>
      </c>
      <c r="H421" s="2" t="s">
        <v>313</v>
      </c>
      <c r="I421" s="2"/>
      <c r="J421" s="2"/>
      <c r="K421" s="2"/>
      <c r="L421" s="2"/>
      <c r="M421" s="2"/>
    </row>
    <row r="422" spans="1:13" ht="14.25" customHeight="1" x14ac:dyDescent="0.2">
      <c r="A422" s="62" t="s">
        <v>2462</v>
      </c>
      <c r="B422" s="2" t="s">
        <v>2457</v>
      </c>
      <c r="C422" s="9" t="s">
        <v>101</v>
      </c>
      <c r="D422" s="9"/>
      <c r="E422" s="2" t="s">
        <v>54</v>
      </c>
      <c r="F422" s="2" t="s">
        <v>54</v>
      </c>
      <c r="G422" s="2" t="s">
        <v>274</v>
      </c>
      <c r="H422" s="2" t="s">
        <v>54</v>
      </c>
      <c r="I422" s="2"/>
      <c r="J422" s="2"/>
      <c r="K422" s="2"/>
      <c r="L422" s="2"/>
      <c r="M422" s="2"/>
    </row>
    <row r="423" spans="1:13" ht="14.25" customHeight="1" x14ac:dyDescent="0.2">
      <c r="A423" s="62" t="s">
        <v>2463</v>
      </c>
      <c r="B423" s="2" t="s">
        <v>54</v>
      </c>
      <c r="C423" s="9">
        <v>-99</v>
      </c>
      <c r="D423" s="9"/>
      <c r="E423" s="2" t="s">
        <v>189</v>
      </c>
      <c r="F423" s="2" t="s">
        <v>185</v>
      </c>
      <c r="G423" s="2" t="s">
        <v>190</v>
      </c>
      <c r="H423" s="2" t="s">
        <v>191</v>
      </c>
      <c r="I423" s="2"/>
      <c r="J423" s="2"/>
      <c r="K423" s="2"/>
      <c r="L423" s="2"/>
      <c r="M423" s="2"/>
    </row>
    <row r="424" spans="1:13" ht="14.25" customHeight="1" x14ac:dyDescent="0.2">
      <c r="A424" s="62" t="s">
        <v>2464</v>
      </c>
      <c r="B424" s="2" t="s">
        <v>54</v>
      </c>
      <c r="C424" s="9">
        <v>-99</v>
      </c>
      <c r="D424" s="9"/>
      <c r="E424" s="2" t="s">
        <v>1223</v>
      </c>
      <c r="F424" s="2" t="s">
        <v>1224</v>
      </c>
      <c r="G424" s="2" t="s">
        <v>1225</v>
      </c>
      <c r="H424" s="2" t="s">
        <v>1226</v>
      </c>
      <c r="I424" s="2"/>
      <c r="J424" s="2"/>
      <c r="K424" s="2"/>
      <c r="L424" s="2"/>
      <c r="M424" s="2"/>
    </row>
    <row r="425" spans="1:13" ht="14.25" customHeight="1" x14ac:dyDescent="0.2">
      <c r="A425" s="62" t="s">
        <v>2468</v>
      </c>
      <c r="B425" s="2" t="s">
        <v>2465</v>
      </c>
      <c r="C425" s="9">
        <v>1</v>
      </c>
      <c r="D425" s="9"/>
      <c r="E425" s="2" t="s">
        <v>5146</v>
      </c>
      <c r="F425" s="2" t="s">
        <v>5147</v>
      </c>
      <c r="G425" s="2" t="s">
        <v>967</v>
      </c>
      <c r="H425" s="2" t="s">
        <v>5148</v>
      </c>
      <c r="I425" s="2"/>
      <c r="J425" s="2"/>
      <c r="K425" s="2"/>
      <c r="L425" s="2"/>
      <c r="M425" s="2"/>
    </row>
    <row r="426" spans="1:13" ht="14.25" customHeight="1" x14ac:dyDescent="0.2">
      <c r="A426" s="62" t="s">
        <v>2472</v>
      </c>
      <c r="B426" s="2" t="s">
        <v>2469</v>
      </c>
      <c r="C426" s="9" t="s">
        <v>101</v>
      </c>
      <c r="D426" s="9"/>
      <c r="E426" s="2" t="s">
        <v>2094</v>
      </c>
      <c r="F426" s="2" t="s">
        <v>2095</v>
      </c>
      <c r="G426" s="2" t="s">
        <v>2096</v>
      </c>
      <c r="H426" s="2" t="s">
        <v>624</v>
      </c>
      <c r="I426" s="2"/>
      <c r="J426" s="2"/>
      <c r="K426" s="2"/>
      <c r="L426" s="2"/>
      <c r="M426" s="2"/>
    </row>
    <row r="427" spans="1:13" ht="14.25" customHeight="1" x14ac:dyDescent="0.2">
      <c r="A427" s="62" t="s">
        <v>2480</v>
      </c>
      <c r="B427" s="2" t="s">
        <v>2473</v>
      </c>
      <c r="C427" s="9" t="s">
        <v>1718</v>
      </c>
      <c r="D427" s="9"/>
      <c r="E427" s="2" t="s">
        <v>242</v>
      </c>
      <c r="F427" s="2" t="s">
        <v>123</v>
      </c>
      <c r="G427" s="2" t="s">
        <v>2071</v>
      </c>
      <c r="H427" s="2" t="s">
        <v>2073</v>
      </c>
      <c r="I427" s="2"/>
      <c r="J427" s="2"/>
      <c r="K427" s="2"/>
      <c r="L427" s="2"/>
      <c r="M427" s="2"/>
    </row>
    <row r="428" spans="1:13" ht="14.25" customHeight="1" x14ac:dyDescent="0.2">
      <c r="A428" s="62" t="s">
        <v>2485</v>
      </c>
      <c r="B428" s="2" t="s">
        <v>54</v>
      </c>
      <c r="C428" s="9">
        <v>-99</v>
      </c>
      <c r="D428" s="9"/>
      <c r="E428" s="2" t="s">
        <v>2963</v>
      </c>
      <c r="F428" s="2" t="s">
        <v>2964</v>
      </c>
      <c r="G428" s="2" t="s">
        <v>2965</v>
      </c>
      <c r="H428" s="2" t="s">
        <v>2966</v>
      </c>
      <c r="I428" s="2"/>
      <c r="J428" s="2"/>
      <c r="K428" s="2"/>
      <c r="L428" s="2"/>
      <c r="M428" s="2"/>
    </row>
    <row r="429" spans="1:13" ht="14.25" customHeight="1" x14ac:dyDescent="0.2">
      <c r="A429" s="62" t="s">
        <v>2490</v>
      </c>
      <c r="B429" s="2" t="s">
        <v>2486</v>
      </c>
      <c r="C429" s="9">
        <v>1</v>
      </c>
      <c r="D429" s="9"/>
      <c r="E429" s="2" t="s">
        <v>4229</v>
      </c>
      <c r="F429" s="2" t="s">
        <v>4230</v>
      </c>
      <c r="G429" s="2" t="s">
        <v>4231</v>
      </c>
      <c r="H429" s="2" t="s">
        <v>4232</v>
      </c>
      <c r="I429" s="2"/>
      <c r="J429" s="2"/>
      <c r="K429" s="2"/>
      <c r="L429" s="2"/>
      <c r="M429" s="2"/>
    </row>
    <row r="430" spans="1:13" ht="14.25" customHeight="1" x14ac:dyDescent="0.2">
      <c r="A430" s="62" t="s">
        <v>2497</v>
      </c>
      <c r="B430" s="2" t="s">
        <v>2491</v>
      </c>
      <c r="C430" s="9" t="s">
        <v>900</v>
      </c>
      <c r="D430" s="9"/>
      <c r="E430" s="2" t="s">
        <v>3763</v>
      </c>
      <c r="F430" s="2" t="s">
        <v>5337</v>
      </c>
      <c r="G430" s="2" t="s">
        <v>2327</v>
      </c>
      <c r="H430" s="2" t="s">
        <v>3765</v>
      </c>
      <c r="I430" s="2"/>
      <c r="J430" s="2"/>
      <c r="K430" s="2"/>
      <c r="L430" s="2"/>
      <c r="M430" s="2"/>
    </row>
    <row r="431" spans="1:13" ht="14.25" customHeight="1" x14ac:dyDescent="0.2">
      <c r="A431" s="62" t="s">
        <v>2503</v>
      </c>
      <c r="B431" s="2" t="s">
        <v>2498</v>
      </c>
      <c r="C431" s="9" t="s">
        <v>80</v>
      </c>
      <c r="D431" s="9"/>
      <c r="E431" s="2" t="s">
        <v>3434</v>
      </c>
      <c r="F431" s="2" t="s">
        <v>54</v>
      </c>
      <c r="G431" s="2" t="s">
        <v>3435</v>
      </c>
      <c r="H431" s="2" t="s">
        <v>3436</v>
      </c>
      <c r="I431" s="2"/>
      <c r="J431" s="2"/>
      <c r="K431" s="2"/>
      <c r="L431" s="2"/>
      <c r="M431" s="2"/>
    </row>
    <row r="432" spans="1:13" ht="14.25" customHeight="1" x14ac:dyDescent="0.2">
      <c r="A432" s="62" t="s">
        <v>2510</v>
      </c>
      <c r="B432" s="2" t="s">
        <v>2504</v>
      </c>
      <c r="C432" s="9" t="s">
        <v>421</v>
      </c>
      <c r="D432" s="9"/>
      <c r="E432" s="2" t="s">
        <v>54</v>
      </c>
      <c r="F432" s="2" t="s">
        <v>54</v>
      </c>
      <c r="G432" s="2" t="s">
        <v>54</v>
      </c>
      <c r="H432" s="2" t="s">
        <v>54</v>
      </c>
      <c r="I432" s="2"/>
      <c r="J432" s="2"/>
      <c r="K432" s="2"/>
      <c r="L432" s="2"/>
      <c r="M432" s="2"/>
    </row>
    <row r="433" spans="1:13" ht="14.25" customHeight="1" x14ac:dyDescent="0.2">
      <c r="A433" s="62" t="s">
        <v>2517</v>
      </c>
      <c r="B433" s="2" t="s">
        <v>5515</v>
      </c>
      <c r="C433" s="9">
        <v>6</v>
      </c>
      <c r="D433" s="9"/>
      <c r="E433" s="2" t="s">
        <v>5217</v>
      </c>
      <c r="F433" s="2" t="s">
        <v>54</v>
      </c>
      <c r="G433" s="2" t="s">
        <v>2327</v>
      </c>
      <c r="H433" s="2" t="s">
        <v>54</v>
      </c>
      <c r="I433" s="2"/>
      <c r="J433" s="2"/>
      <c r="K433" s="2"/>
      <c r="L433" s="2"/>
      <c r="M433" s="2"/>
    </row>
    <row r="434" spans="1:13" ht="14.25" customHeight="1" x14ac:dyDescent="0.2">
      <c r="A434" s="62" t="s">
        <v>2524</v>
      </c>
      <c r="B434" s="2" t="s">
        <v>5516</v>
      </c>
      <c r="C434" s="9">
        <v>6</v>
      </c>
      <c r="D434" s="9"/>
      <c r="E434" s="2" t="s">
        <v>185</v>
      </c>
      <c r="F434" s="2" t="s">
        <v>185</v>
      </c>
      <c r="G434" s="2" t="s">
        <v>54</v>
      </c>
      <c r="H434" s="2" t="s">
        <v>54</v>
      </c>
      <c r="I434" s="2"/>
      <c r="J434" s="2"/>
      <c r="K434" s="2"/>
      <c r="L434" s="2"/>
      <c r="M434" s="2"/>
    </row>
    <row r="435" spans="1:13" ht="14.25" customHeight="1" x14ac:dyDescent="0.2">
      <c r="A435" s="62" t="s">
        <v>2531</v>
      </c>
      <c r="B435" s="2" t="s">
        <v>5517</v>
      </c>
      <c r="C435" s="9" t="s">
        <v>5499</v>
      </c>
      <c r="D435" s="9"/>
      <c r="E435" s="2" t="s">
        <v>87</v>
      </c>
      <c r="F435" s="2" t="s">
        <v>88</v>
      </c>
      <c r="G435" s="2" t="s">
        <v>89</v>
      </c>
      <c r="H435" s="2" t="s">
        <v>90</v>
      </c>
      <c r="I435" s="2"/>
      <c r="J435" s="2"/>
      <c r="K435" s="2"/>
      <c r="L435" s="2"/>
      <c r="M435" s="2"/>
    </row>
    <row r="436" spans="1:13" ht="14.25" customHeight="1" x14ac:dyDescent="0.2">
      <c r="A436" s="62" t="s">
        <v>2537</v>
      </c>
      <c r="B436" s="2" t="s">
        <v>2532</v>
      </c>
      <c r="C436" s="9" t="s">
        <v>3755</v>
      </c>
      <c r="D436" s="9"/>
      <c r="E436" s="2" t="s">
        <v>2832</v>
      </c>
      <c r="F436" s="2" t="s">
        <v>2833</v>
      </c>
      <c r="G436" s="2" t="s">
        <v>2834</v>
      </c>
      <c r="H436" s="2" t="s">
        <v>2835</v>
      </c>
      <c r="I436" s="2"/>
      <c r="J436" s="2"/>
      <c r="K436" s="2"/>
      <c r="L436" s="2"/>
      <c r="M436" s="2"/>
    </row>
    <row r="437" spans="1:13" ht="14.25" customHeight="1" x14ac:dyDescent="0.2">
      <c r="A437" s="62" t="s">
        <v>2543</v>
      </c>
      <c r="B437" s="2" t="s">
        <v>2538</v>
      </c>
      <c r="C437" s="9">
        <v>2</v>
      </c>
      <c r="D437" s="9"/>
      <c r="E437" s="2" t="s">
        <v>2827</v>
      </c>
      <c r="F437" s="2" t="s">
        <v>54</v>
      </c>
      <c r="G437" s="2" t="s">
        <v>2828</v>
      </c>
      <c r="H437" s="2" t="s">
        <v>2829</v>
      </c>
      <c r="I437" s="2"/>
      <c r="J437" s="2"/>
      <c r="K437" s="2"/>
      <c r="L437" s="2"/>
      <c r="M437" s="2"/>
    </row>
    <row r="438" spans="1:13" ht="14.25" customHeight="1" x14ac:dyDescent="0.2">
      <c r="A438" s="62" t="s">
        <v>2549</v>
      </c>
      <c r="B438" s="2" t="s">
        <v>2544</v>
      </c>
      <c r="C438" s="9">
        <v>6</v>
      </c>
      <c r="D438" s="9"/>
      <c r="E438" s="2" t="s">
        <v>4155</v>
      </c>
      <c r="F438" s="2" t="s">
        <v>4157</v>
      </c>
      <c r="G438" s="2" t="s">
        <v>4158</v>
      </c>
      <c r="H438" s="2" t="s">
        <v>4159</v>
      </c>
      <c r="I438" s="2"/>
      <c r="J438" s="2"/>
      <c r="K438" s="2"/>
      <c r="L438" s="2"/>
      <c r="M438" s="2"/>
    </row>
    <row r="439" spans="1:13" ht="14.25" customHeight="1" x14ac:dyDescent="0.2">
      <c r="A439" s="62" t="s">
        <v>2554</v>
      </c>
      <c r="B439" s="2" t="s">
        <v>54</v>
      </c>
      <c r="C439" s="9">
        <v>-99</v>
      </c>
      <c r="D439" s="9"/>
      <c r="E439" s="2" t="s">
        <v>1267</v>
      </c>
      <c r="F439" s="2" t="s">
        <v>1269</v>
      </c>
      <c r="G439" s="2" t="s">
        <v>1270</v>
      </c>
      <c r="H439" s="2" t="s">
        <v>1271</v>
      </c>
      <c r="I439" s="2"/>
      <c r="J439" s="2"/>
      <c r="K439" s="2"/>
      <c r="L439" s="2"/>
      <c r="M439" s="2"/>
    </row>
    <row r="440" spans="1:13" ht="14.25" customHeight="1" x14ac:dyDescent="0.2">
      <c r="A440" s="62" t="s">
        <v>2560</v>
      </c>
      <c r="B440" s="2" t="s">
        <v>54</v>
      </c>
      <c r="C440" s="9">
        <v>-99</v>
      </c>
      <c r="D440" s="9"/>
      <c r="E440" s="2" t="s">
        <v>4241</v>
      </c>
      <c r="F440" s="2" t="s">
        <v>4242</v>
      </c>
      <c r="G440" s="2" t="s">
        <v>4243</v>
      </c>
      <c r="H440" s="2" t="s">
        <v>4244</v>
      </c>
      <c r="I440" s="2"/>
      <c r="J440" s="2"/>
      <c r="K440" s="2"/>
      <c r="L440" s="2"/>
      <c r="M440" s="2"/>
    </row>
    <row r="441" spans="1:13" ht="14.25" customHeight="1" x14ac:dyDescent="0.2">
      <c r="A441" s="62" t="s">
        <v>2569</v>
      </c>
      <c r="B441" s="2" t="s">
        <v>2561</v>
      </c>
      <c r="C441" s="9" t="s">
        <v>4680</v>
      </c>
      <c r="D441" s="9"/>
      <c r="E441" s="2" t="s">
        <v>1239</v>
      </c>
      <c r="F441" s="2" t="s">
        <v>1241</v>
      </c>
      <c r="G441" s="2" t="s">
        <v>1242</v>
      </c>
      <c r="H441" s="2" t="s">
        <v>1243</v>
      </c>
      <c r="I441" s="2"/>
      <c r="J441" s="2"/>
      <c r="K441" s="2"/>
      <c r="L441" s="2"/>
      <c r="M441" s="2"/>
    </row>
    <row r="442" spans="1:13" ht="14.25" customHeight="1" x14ac:dyDescent="0.2">
      <c r="A442" s="62" t="s">
        <v>2576</v>
      </c>
      <c r="B442" s="2" t="s">
        <v>2570</v>
      </c>
      <c r="C442" s="9">
        <v>1</v>
      </c>
      <c r="D442" s="9"/>
      <c r="E442" s="2" t="s">
        <v>5353</v>
      </c>
      <c r="F442" s="2" t="s">
        <v>5354</v>
      </c>
      <c r="G442" s="2" t="s">
        <v>5355</v>
      </c>
      <c r="H442" s="2" t="s">
        <v>5356</v>
      </c>
      <c r="I442" s="2"/>
      <c r="J442" s="2"/>
      <c r="K442" s="2"/>
      <c r="L442" s="2"/>
      <c r="M442" s="2"/>
    </row>
    <row r="443" spans="1:13" ht="14.25" customHeight="1" x14ac:dyDescent="0.2">
      <c r="A443" s="62" t="s">
        <v>2583</v>
      </c>
      <c r="B443" s="2" t="s">
        <v>2577</v>
      </c>
      <c r="C443" s="9" t="s">
        <v>217</v>
      </c>
      <c r="D443" s="9"/>
      <c r="E443" s="2" t="s">
        <v>5186</v>
      </c>
      <c r="F443" s="2" t="s">
        <v>5187</v>
      </c>
      <c r="G443" s="2" t="s">
        <v>5188</v>
      </c>
      <c r="H443" s="2" t="s">
        <v>5189</v>
      </c>
      <c r="I443" s="2"/>
      <c r="J443" s="2"/>
      <c r="K443" s="2"/>
      <c r="L443" s="2"/>
      <c r="M443" s="2"/>
    </row>
    <row r="444" spans="1:13" ht="14.25" customHeight="1" x14ac:dyDescent="0.2">
      <c r="A444" s="62" t="s">
        <v>2589</v>
      </c>
      <c r="B444" s="2" t="s">
        <v>2584</v>
      </c>
      <c r="C444" s="9" t="s">
        <v>101</v>
      </c>
      <c r="D444" s="9"/>
      <c r="E444" s="2" t="s">
        <v>1761</v>
      </c>
      <c r="F444" s="2" t="s">
        <v>1763</v>
      </c>
      <c r="G444" s="2" t="s">
        <v>1764</v>
      </c>
      <c r="H444" s="2" t="s">
        <v>1765</v>
      </c>
      <c r="I444" s="2"/>
      <c r="J444" s="2"/>
      <c r="K444" s="2"/>
      <c r="L444" s="2"/>
      <c r="M444" s="2"/>
    </row>
    <row r="445" spans="1:13" ht="14.25" customHeight="1" x14ac:dyDescent="0.2">
      <c r="A445" s="62" t="s">
        <v>2590</v>
      </c>
      <c r="B445" s="2" t="s">
        <v>123</v>
      </c>
      <c r="C445" s="9">
        <v>-999</v>
      </c>
      <c r="D445" s="9"/>
      <c r="E445" s="2" t="s">
        <v>5345</v>
      </c>
      <c r="F445" s="2" t="s">
        <v>5346</v>
      </c>
      <c r="G445" s="2" t="s">
        <v>5347</v>
      </c>
      <c r="H445" s="2" t="s">
        <v>3900</v>
      </c>
      <c r="I445" s="2"/>
      <c r="J445" s="2"/>
      <c r="K445" s="2"/>
      <c r="L445" s="2"/>
      <c r="M445" s="2"/>
    </row>
    <row r="446" spans="1:13" ht="14.25" customHeight="1" x14ac:dyDescent="0.2">
      <c r="A446" s="62" t="s">
        <v>2596</v>
      </c>
      <c r="B446" s="2" t="s">
        <v>2591</v>
      </c>
      <c r="C446" s="9" t="s">
        <v>179</v>
      </c>
      <c r="D446" s="9"/>
      <c r="E446" s="2" t="s">
        <v>5358</v>
      </c>
      <c r="F446" s="2" t="s">
        <v>2637</v>
      </c>
      <c r="G446" s="2" t="s">
        <v>5359</v>
      </c>
      <c r="H446" s="2" t="s">
        <v>5360</v>
      </c>
      <c r="I446" s="2"/>
      <c r="J446" s="2"/>
      <c r="K446" s="2"/>
      <c r="L446" s="2"/>
      <c r="M446" s="2"/>
    </row>
    <row r="447" spans="1:13" ht="14.25" customHeight="1" x14ac:dyDescent="0.2">
      <c r="A447" s="62" t="s">
        <v>2602</v>
      </c>
      <c r="B447" s="2" t="s">
        <v>2597</v>
      </c>
      <c r="C447" s="9" t="s">
        <v>2598</v>
      </c>
      <c r="D447" s="9"/>
      <c r="E447" s="2" t="s">
        <v>764</v>
      </c>
      <c r="F447" s="2" t="s">
        <v>765</v>
      </c>
      <c r="G447" s="2" t="s">
        <v>766</v>
      </c>
      <c r="H447" s="2" t="s">
        <v>767</v>
      </c>
      <c r="I447" s="2"/>
      <c r="J447" s="2"/>
      <c r="K447" s="2"/>
      <c r="L447" s="2"/>
      <c r="M447" s="2"/>
    </row>
    <row r="448" spans="1:13" ht="14.25" customHeight="1" x14ac:dyDescent="0.2">
      <c r="A448" s="62" t="s">
        <v>2609</v>
      </c>
      <c r="B448" s="2" t="s">
        <v>2603</v>
      </c>
      <c r="C448" s="9" t="s">
        <v>5452</v>
      </c>
      <c r="D448" s="9"/>
      <c r="E448" s="2" t="s">
        <v>481</v>
      </c>
      <c r="F448" s="2" t="s">
        <v>483</v>
      </c>
      <c r="G448" s="2" t="s">
        <v>485</v>
      </c>
      <c r="H448" s="2" t="s">
        <v>487</v>
      </c>
      <c r="I448" s="2"/>
      <c r="J448" s="2"/>
      <c r="K448" s="2"/>
      <c r="L448" s="2"/>
      <c r="M448" s="2"/>
    </row>
    <row r="449" spans="1:13" ht="14.25" customHeight="1" x14ac:dyDescent="0.2">
      <c r="A449" s="62" t="s">
        <v>2612</v>
      </c>
      <c r="B449" s="2" t="s">
        <v>2610</v>
      </c>
      <c r="C449" s="9">
        <v>6</v>
      </c>
      <c r="D449" s="9"/>
      <c r="E449" s="2" t="s">
        <v>3300</v>
      </c>
      <c r="F449" s="2" t="s">
        <v>3301</v>
      </c>
      <c r="G449" s="2" t="s">
        <v>3302</v>
      </c>
      <c r="H449" s="2" t="s">
        <v>2236</v>
      </c>
      <c r="I449" s="2"/>
      <c r="J449" s="2"/>
      <c r="K449" s="2"/>
      <c r="L449" s="2"/>
      <c r="M449" s="2"/>
    </row>
    <row r="450" spans="1:13" ht="14.25" customHeight="1" x14ac:dyDescent="0.2">
      <c r="A450" s="62" t="s">
        <v>2617</v>
      </c>
      <c r="B450" s="2" t="s">
        <v>54</v>
      </c>
      <c r="C450" s="9">
        <v>-99</v>
      </c>
      <c r="D450" s="9"/>
      <c r="E450" s="2" t="s">
        <v>585</v>
      </c>
      <c r="F450" s="2" t="s">
        <v>2969</v>
      </c>
      <c r="G450" s="2" t="s">
        <v>2970</v>
      </c>
      <c r="H450" s="2" t="s">
        <v>2971</v>
      </c>
      <c r="I450" s="2"/>
      <c r="J450" s="2"/>
      <c r="K450" s="2"/>
      <c r="L450" s="2"/>
      <c r="M450" s="2"/>
    </row>
    <row r="451" spans="1:13" ht="14.25" customHeight="1" x14ac:dyDescent="0.2">
      <c r="A451" s="62" t="s">
        <v>2622</v>
      </c>
      <c r="B451" s="2" t="s">
        <v>2618</v>
      </c>
      <c r="C451" s="9" t="s">
        <v>5451</v>
      </c>
      <c r="D451" s="9"/>
      <c r="E451" s="2" t="s">
        <v>5174</v>
      </c>
      <c r="F451" s="2" t="s">
        <v>5175</v>
      </c>
      <c r="G451" s="2" t="s">
        <v>5176</v>
      </c>
      <c r="H451" s="2" t="s">
        <v>5177</v>
      </c>
      <c r="I451" s="2"/>
      <c r="J451" s="2"/>
      <c r="K451" s="2"/>
      <c r="L451" s="2"/>
      <c r="M451" s="2"/>
    </row>
    <row r="452" spans="1:13" ht="14.25" customHeight="1" x14ac:dyDescent="0.2">
      <c r="A452" s="62" t="s">
        <v>2628</v>
      </c>
      <c r="B452" s="2" t="s">
        <v>2623</v>
      </c>
      <c r="C452" s="9" t="s">
        <v>231</v>
      </c>
      <c r="D452" s="9"/>
      <c r="E452" s="2" t="s">
        <v>2271</v>
      </c>
      <c r="F452" s="2" t="s">
        <v>5108</v>
      </c>
      <c r="G452" s="2" t="s">
        <v>5109</v>
      </c>
      <c r="H452" s="2" t="s">
        <v>5110</v>
      </c>
      <c r="I452" s="2"/>
      <c r="J452" s="2"/>
      <c r="K452" s="2"/>
      <c r="L452" s="2"/>
      <c r="M452" s="2"/>
    </row>
    <row r="453" spans="1:13" ht="14.25" customHeight="1" x14ac:dyDescent="0.2">
      <c r="A453" s="62" t="s">
        <v>2634</v>
      </c>
      <c r="B453" s="2" t="s">
        <v>2629</v>
      </c>
      <c r="C453" s="9" t="s">
        <v>2669</v>
      </c>
      <c r="D453" s="9"/>
      <c r="E453" s="2" t="s">
        <v>4910</v>
      </c>
      <c r="F453" s="2" t="s">
        <v>4911</v>
      </c>
      <c r="G453" s="2" t="s">
        <v>4913</v>
      </c>
      <c r="H453" s="2" t="s">
        <v>4914</v>
      </c>
      <c r="I453" s="2"/>
      <c r="J453" s="2"/>
      <c r="K453" s="2"/>
      <c r="L453" s="2"/>
      <c r="M453" s="2"/>
    </row>
    <row r="454" spans="1:13" ht="14.25" customHeight="1" x14ac:dyDescent="0.2">
      <c r="A454" s="62" t="s">
        <v>2642</v>
      </c>
      <c r="B454" s="2" t="s">
        <v>5519</v>
      </c>
      <c r="C454" s="9">
        <v>-999</v>
      </c>
      <c r="D454" s="9"/>
      <c r="E454" s="2" t="s">
        <v>3295</v>
      </c>
      <c r="F454" s="2" t="s">
        <v>123</v>
      </c>
      <c r="G454" s="2" t="s">
        <v>3296</v>
      </c>
      <c r="H454" s="2" t="s">
        <v>3297</v>
      </c>
      <c r="I454" s="2"/>
      <c r="J454" s="2"/>
      <c r="K454" s="2"/>
      <c r="L454" s="2"/>
      <c r="M454" s="2"/>
    </row>
    <row r="455" spans="1:13" ht="14.25" customHeight="1" x14ac:dyDescent="0.2">
      <c r="A455" s="62" t="s">
        <v>2648</v>
      </c>
      <c r="B455" s="2" t="s">
        <v>1068</v>
      </c>
      <c r="C455" s="9">
        <v>6</v>
      </c>
      <c r="D455" s="9"/>
      <c r="E455" s="2" t="s">
        <v>2880</v>
      </c>
      <c r="F455" s="2" t="s">
        <v>2882</v>
      </c>
      <c r="G455" s="2" t="s">
        <v>2883</v>
      </c>
      <c r="H455" s="2" t="s">
        <v>2885</v>
      </c>
      <c r="I455" s="2"/>
      <c r="J455" s="2"/>
      <c r="K455" s="2"/>
      <c r="L455" s="2"/>
      <c r="M455" s="2"/>
    </row>
    <row r="456" spans="1:13" ht="14.25" customHeight="1" x14ac:dyDescent="0.2">
      <c r="A456" s="62" t="s">
        <v>2656</v>
      </c>
      <c r="B456" s="2" t="s">
        <v>54</v>
      </c>
      <c r="C456" s="9">
        <v>-99</v>
      </c>
      <c r="D456" s="9"/>
      <c r="E456" s="2" t="s">
        <v>2270</v>
      </c>
      <c r="F456" s="2" t="s">
        <v>2271</v>
      </c>
      <c r="G456" s="2" t="s">
        <v>5208</v>
      </c>
      <c r="H456" s="2" t="s">
        <v>5209</v>
      </c>
      <c r="I456" s="2"/>
      <c r="J456" s="2"/>
      <c r="K456" s="2"/>
      <c r="L456" s="2"/>
      <c r="M456" s="2"/>
    </row>
    <row r="457" spans="1:13" ht="14.25" customHeight="1" x14ac:dyDescent="0.2">
      <c r="A457" s="62" t="s">
        <v>2662</v>
      </c>
      <c r="B457" s="2" t="s">
        <v>5520</v>
      </c>
      <c r="C457" s="9" t="s">
        <v>5521</v>
      </c>
      <c r="D457" s="9"/>
      <c r="E457" s="2" t="s">
        <v>541</v>
      </c>
      <c r="F457" s="2" t="s">
        <v>543</v>
      </c>
      <c r="G457" s="2" t="s">
        <v>545</v>
      </c>
      <c r="H457" s="2" t="s">
        <v>546</v>
      </c>
      <c r="I457" s="2"/>
      <c r="J457" s="2"/>
      <c r="K457" s="2"/>
      <c r="L457" s="2"/>
      <c r="M457" s="2"/>
    </row>
    <row r="458" spans="1:13" ht="14.25" customHeight="1" x14ac:dyDescent="0.2">
      <c r="A458" s="62" t="s">
        <v>2667</v>
      </c>
      <c r="B458" s="2" t="s">
        <v>5523</v>
      </c>
      <c r="C458" s="9" t="s">
        <v>231</v>
      </c>
      <c r="D458" s="9"/>
      <c r="E458" s="2" t="s">
        <v>4258</v>
      </c>
      <c r="F458" s="2" t="s">
        <v>54</v>
      </c>
      <c r="G458" s="2" t="s">
        <v>4260</v>
      </c>
      <c r="H458" s="2" t="s">
        <v>4261</v>
      </c>
      <c r="I458" s="2"/>
      <c r="J458" s="2"/>
      <c r="K458" s="2"/>
      <c r="L458" s="2"/>
      <c r="M458" s="2"/>
    </row>
    <row r="459" spans="1:13" ht="14.25" customHeight="1" x14ac:dyDescent="0.2">
      <c r="A459" s="62" t="s">
        <v>2674</v>
      </c>
      <c r="B459" s="2" t="s">
        <v>2668</v>
      </c>
      <c r="C459" s="9" t="s">
        <v>2669</v>
      </c>
      <c r="D459" s="9"/>
      <c r="E459" s="2" t="s">
        <v>5210</v>
      </c>
      <c r="F459" s="2" t="s">
        <v>5211</v>
      </c>
      <c r="G459" s="2" t="s">
        <v>5212</v>
      </c>
      <c r="H459" s="2" t="s">
        <v>54</v>
      </c>
      <c r="I459" s="2"/>
      <c r="J459" s="2"/>
      <c r="K459" s="2"/>
      <c r="L459" s="2"/>
      <c r="M459" s="2"/>
    </row>
    <row r="460" spans="1:13" ht="14.25" customHeight="1" x14ac:dyDescent="0.2">
      <c r="A460" s="62" t="s">
        <v>2681</v>
      </c>
      <c r="B460" s="2" t="s">
        <v>2675</v>
      </c>
      <c r="C460" s="9" t="s">
        <v>5524</v>
      </c>
      <c r="D460" s="9"/>
      <c r="E460" s="2" t="s">
        <v>75</v>
      </c>
      <c r="F460" s="2" t="s">
        <v>77</v>
      </c>
      <c r="G460" s="2" t="s">
        <v>79</v>
      </c>
      <c r="H460" s="2" t="s">
        <v>81</v>
      </c>
      <c r="I460" s="2"/>
      <c r="J460" s="2"/>
      <c r="K460" s="2"/>
      <c r="L460" s="2"/>
      <c r="M460" s="2"/>
    </row>
    <row r="461" spans="1:13" ht="14.25" customHeight="1" x14ac:dyDescent="0.2">
      <c r="A461" s="62" t="s">
        <v>2687</v>
      </c>
      <c r="B461" s="2" t="s">
        <v>1635</v>
      </c>
      <c r="C461" s="9" t="s">
        <v>1127</v>
      </c>
      <c r="D461" s="9"/>
      <c r="E461" s="2" t="s">
        <v>4269</v>
      </c>
      <c r="F461" s="2" t="s">
        <v>4271</v>
      </c>
      <c r="G461" s="2" t="s">
        <v>4272</v>
      </c>
      <c r="H461" s="2" t="s">
        <v>4274</v>
      </c>
      <c r="I461" s="2"/>
      <c r="J461" s="2"/>
      <c r="K461" s="2"/>
      <c r="L461" s="2"/>
      <c r="M461" s="2"/>
    </row>
    <row r="462" spans="1:13" ht="14.25" customHeight="1" x14ac:dyDescent="0.2">
      <c r="A462" s="62" t="s">
        <v>2693</v>
      </c>
      <c r="B462" s="2" t="s">
        <v>2688</v>
      </c>
      <c r="C462" s="9">
        <v>2</v>
      </c>
      <c r="D462" s="9"/>
      <c r="E462" s="2" t="s">
        <v>623</v>
      </c>
      <c r="F462" s="2" t="s">
        <v>623</v>
      </c>
      <c r="G462" s="2" t="s">
        <v>4697</v>
      </c>
      <c r="H462" s="2" t="s">
        <v>4698</v>
      </c>
      <c r="I462" s="2"/>
      <c r="J462" s="2"/>
      <c r="K462" s="2"/>
      <c r="L462" s="2"/>
      <c r="M462" s="2"/>
    </row>
    <row r="463" spans="1:13" ht="14.25" customHeight="1" x14ac:dyDescent="0.2">
      <c r="A463" s="62" t="s">
        <v>2698</v>
      </c>
      <c r="B463" s="2" t="s">
        <v>5526</v>
      </c>
      <c r="C463" s="9">
        <v>-999</v>
      </c>
      <c r="D463" s="9"/>
      <c r="E463" s="2" t="s">
        <v>284</v>
      </c>
      <c r="F463" s="2" t="s">
        <v>284</v>
      </c>
      <c r="G463" s="2" t="s">
        <v>1359</v>
      </c>
      <c r="H463" s="2" t="s">
        <v>546</v>
      </c>
      <c r="I463" s="2"/>
      <c r="J463" s="2"/>
      <c r="K463" s="2"/>
      <c r="L463" s="2"/>
      <c r="M463" s="2"/>
    </row>
    <row r="464" spans="1:13" ht="14.25" customHeight="1" x14ac:dyDescent="0.2">
      <c r="A464" s="62" t="s">
        <v>2699</v>
      </c>
      <c r="B464" s="2" t="s">
        <v>54</v>
      </c>
      <c r="C464" s="9">
        <v>-99</v>
      </c>
      <c r="D464" s="9"/>
      <c r="E464" s="2" t="s">
        <v>370</v>
      </c>
      <c r="F464" s="2" t="s">
        <v>371</v>
      </c>
      <c r="G464" s="2" t="s">
        <v>372</v>
      </c>
      <c r="H464" s="2" t="s">
        <v>373</v>
      </c>
      <c r="I464" s="2"/>
      <c r="J464" s="2"/>
      <c r="K464" s="2"/>
      <c r="L464" s="2"/>
      <c r="M464" s="2"/>
    </row>
    <row r="465" spans="1:13" ht="14.25" customHeight="1" x14ac:dyDescent="0.2">
      <c r="A465" s="62" t="s">
        <v>2708</v>
      </c>
      <c r="B465" s="2" t="s">
        <v>2700</v>
      </c>
      <c r="C465" s="3" t="s">
        <v>2702</v>
      </c>
      <c r="D465" s="9"/>
      <c r="E465" s="2" t="s">
        <v>4150</v>
      </c>
      <c r="F465" s="2" t="s">
        <v>3735</v>
      </c>
      <c r="G465" s="2" t="s">
        <v>4151</v>
      </c>
      <c r="H465" s="2" t="s">
        <v>4152</v>
      </c>
      <c r="I465" s="2"/>
      <c r="J465" s="2"/>
      <c r="K465" s="2"/>
      <c r="L465" s="2"/>
      <c r="M465" s="2"/>
    </row>
    <row r="466" spans="1:13" ht="14.25" customHeight="1" x14ac:dyDescent="0.2">
      <c r="A466" s="62" t="s">
        <v>2714</v>
      </c>
      <c r="B466" s="2" t="s">
        <v>2709</v>
      </c>
      <c r="C466" s="9" t="s">
        <v>70</v>
      </c>
      <c r="D466" s="9"/>
      <c r="E466" s="2" t="s">
        <v>1862</v>
      </c>
      <c r="F466" s="2" t="s">
        <v>242</v>
      </c>
      <c r="G466" s="2" t="s">
        <v>1863</v>
      </c>
      <c r="H466" s="2" t="s">
        <v>1864</v>
      </c>
      <c r="I466" s="2"/>
      <c r="J466" s="2"/>
      <c r="K466" s="2"/>
      <c r="L466" s="2"/>
      <c r="M466" s="2"/>
    </row>
    <row r="467" spans="1:13" ht="14.25" customHeight="1" x14ac:dyDescent="0.2">
      <c r="A467" s="62" t="s">
        <v>2717</v>
      </c>
      <c r="B467" s="2" t="s">
        <v>546</v>
      </c>
      <c r="C467" s="9">
        <v>-999</v>
      </c>
      <c r="D467" s="9"/>
      <c r="E467" s="2" t="s">
        <v>3781</v>
      </c>
      <c r="F467" s="2" t="s">
        <v>54</v>
      </c>
      <c r="G467" s="2" t="s">
        <v>3782</v>
      </c>
      <c r="H467" s="2" t="s">
        <v>54</v>
      </c>
      <c r="I467" s="2"/>
      <c r="J467" s="2"/>
      <c r="K467" s="2"/>
      <c r="L467" s="2"/>
      <c r="M467" s="2"/>
    </row>
    <row r="468" spans="1:13" ht="14.25" customHeight="1" x14ac:dyDescent="0.2">
      <c r="A468" s="62" t="s">
        <v>2725</v>
      </c>
      <c r="B468" s="2" t="s">
        <v>2718</v>
      </c>
      <c r="C468" s="9" t="s">
        <v>2719</v>
      </c>
      <c r="D468" s="9"/>
      <c r="E468" s="2" t="s">
        <v>3070</v>
      </c>
      <c r="F468" s="2" t="s">
        <v>3071</v>
      </c>
      <c r="G468" s="2" t="s">
        <v>3072</v>
      </c>
      <c r="H468" s="2" t="s">
        <v>3073</v>
      </c>
      <c r="I468" s="2"/>
      <c r="J468" s="2"/>
      <c r="K468" s="2"/>
      <c r="L468" s="2"/>
      <c r="M468" s="2"/>
    </row>
    <row r="469" spans="1:13" ht="14.25" customHeight="1" x14ac:dyDescent="0.2">
      <c r="A469" s="62" t="s">
        <v>2731</v>
      </c>
      <c r="B469" s="2" t="s">
        <v>2726</v>
      </c>
      <c r="C469" s="9">
        <v>6</v>
      </c>
      <c r="D469" s="9"/>
      <c r="E469" s="2" t="s">
        <v>3153</v>
      </c>
      <c r="F469" s="2" t="s">
        <v>185</v>
      </c>
      <c r="G469" s="2" t="s">
        <v>3154</v>
      </c>
      <c r="H469" s="2" t="s">
        <v>1300</v>
      </c>
      <c r="I469" s="2"/>
      <c r="J469" s="2"/>
      <c r="K469" s="2"/>
      <c r="L469" s="2"/>
      <c r="M469" s="2"/>
    </row>
    <row r="470" spans="1:13" ht="14.25" customHeight="1" x14ac:dyDescent="0.2">
      <c r="A470" s="62" t="s">
        <v>2736</v>
      </c>
      <c r="B470" s="2" t="s">
        <v>2732</v>
      </c>
      <c r="C470" s="9" t="s">
        <v>101</v>
      </c>
      <c r="D470" s="9"/>
      <c r="E470" s="2" t="s">
        <v>3398</v>
      </c>
      <c r="F470" s="2" t="s">
        <v>123</v>
      </c>
      <c r="G470" s="2" t="s">
        <v>3399</v>
      </c>
      <c r="H470" s="2" t="s">
        <v>3400</v>
      </c>
      <c r="I470" s="2"/>
      <c r="J470" s="2"/>
      <c r="K470" s="2"/>
      <c r="L470" s="2"/>
      <c r="M470" s="2"/>
    </row>
    <row r="471" spans="1:13" ht="14.25" customHeight="1" x14ac:dyDescent="0.2">
      <c r="A471" s="62" t="s">
        <v>2741</v>
      </c>
      <c r="B471" s="2" t="s">
        <v>2737</v>
      </c>
      <c r="C471" s="9">
        <v>-999</v>
      </c>
      <c r="D471" s="9"/>
      <c r="E471" s="2" t="s">
        <v>549</v>
      </c>
      <c r="F471" s="2" t="s">
        <v>242</v>
      </c>
      <c r="G471" s="2" t="s">
        <v>513</v>
      </c>
      <c r="H471" s="2" t="s">
        <v>513</v>
      </c>
      <c r="I471" s="2"/>
      <c r="J471" s="2"/>
      <c r="K471" s="2"/>
      <c r="L471" s="2"/>
      <c r="M471" s="2"/>
    </row>
    <row r="472" spans="1:13" ht="14.25" customHeight="1" x14ac:dyDescent="0.2">
      <c r="A472" s="62" t="s">
        <v>2747</v>
      </c>
      <c r="B472" s="2" t="s">
        <v>1635</v>
      </c>
      <c r="C472" s="9" t="s">
        <v>101</v>
      </c>
      <c r="D472" s="9"/>
      <c r="E472" s="2" t="s">
        <v>667</v>
      </c>
      <c r="F472" s="2" t="s">
        <v>668</v>
      </c>
      <c r="G472" s="2" t="s">
        <v>669</v>
      </c>
      <c r="H472" s="2" t="s">
        <v>670</v>
      </c>
      <c r="I472" s="2"/>
      <c r="J472" s="2"/>
      <c r="K472" s="2"/>
      <c r="L472" s="2"/>
      <c r="M472" s="2"/>
    </row>
    <row r="473" spans="1:13" ht="14.25" customHeight="1" x14ac:dyDescent="0.2">
      <c r="A473" s="62" t="s">
        <v>2752</v>
      </c>
      <c r="B473" s="2" t="s">
        <v>144</v>
      </c>
      <c r="C473" s="9">
        <v>-999</v>
      </c>
      <c r="D473" s="9"/>
      <c r="E473" s="2" t="s">
        <v>3136</v>
      </c>
      <c r="F473" s="2" t="s">
        <v>3137</v>
      </c>
      <c r="G473" s="2" t="s">
        <v>3138</v>
      </c>
      <c r="H473" s="2" t="s">
        <v>3139</v>
      </c>
      <c r="I473" s="2"/>
      <c r="J473" s="2"/>
      <c r="K473" s="2"/>
      <c r="L473" s="2"/>
      <c r="M473" s="2"/>
    </row>
    <row r="474" spans="1:13" ht="14.25" customHeight="1" x14ac:dyDescent="0.2">
      <c r="A474" s="62" t="s">
        <v>2760</v>
      </c>
      <c r="B474" s="2" t="s">
        <v>2753</v>
      </c>
      <c r="C474" s="9" t="s">
        <v>2754</v>
      </c>
      <c r="D474" s="9"/>
      <c r="E474" s="2" t="s">
        <v>4087</v>
      </c>
      <c r="F474" s="2" t="s">
        <v>54</v>
      </c>
      <c r="G474" s="2" t="s">
        <v>4088</v>
      </c>
      <c r="H474" s="2" t="s">
        <v>4089</v>
      </c>
      <c r="I474" s="2"/>
      <c r="J474" s="2"/>
      <c r="K474" s="2"/>
      <c r="L474" s="2"/>
      <c r="M474" s="2"/>
    </row>
    <row r="475" spans="1:13" ht="14.25" customHeight="1" x14ac:dyDescent="0.2">
      <c r="A475" s="62" t="s">
        <v>2763</v>
      </c>
      <c r="B475" s="2" t="s">
        <v>5527</v>
      </c>
      <c r="C475" s="9">
        <v>6</v>
      </c>
      <c r="D475" s="9"/>
      <c r="E475" s="2" t="s">
        <v>4519</v>
      </c>
      <c r="F475" s="2" t="s">
        <v>4520</v>
      </c>
      <c r="G475" s="2" t="s">
        <v>4521</v>
      </c>
      <c r="H475" s="2" t="s">
        <v>4522</v>
      </c>
      <c r="I475" s="2"/>
      <c r="J475" s="2"/>
      <c r="K475" s="2"/>
      <c r="L475" s="2"/>
      <c r="M475" s="2"/>
    </row>
    <row r="476" spans="1:13" ht="14.25" customHeight="1" x14ac:dyDescent="0.2">
      <c r="A476" s="62" t="s">
        <v>2772</v>
      </c>
      <c r="B476" s="2" t="s">
        <v>2764</v>
      </c>
      <c r="C476" s="9" t="s">
        <v>264</v>
      </c>
      <c r="D476" s="9"/>
      <c r="E476" s="2" t="s">
        <v>4337</v>
      </c>
      <c r="F476" s="2" t="s">
        <v>4339</v>
      </c>
      <c r="G476" s="2" t="s">
        <v>4340</v>
      </c>
      <c r="H476" s="2" t="s">
        <v>4342</v>
      </c>
      <c r="I476" s="2"/>
      <c r="J476" s="2"/>
      <c r="K476" s="2"/>
      <c r="L476" s="2"/>
      <c r="M476" s="2"/>
    </row>
    <row r="477" spans="1:13" ht="14.25" customHeight="1" x14ac:dyDescent="0.2">
      <c r="A477" s="62" t="s">
        <v>2781</v>
      </c>
      <c r="B477" s="2" t="s">
        <v>5529</v>
      </c>
      <c r="C477" s="9" t="s">
        <v>295</v>
      </c>
      <c r="D477" s="9"/>
      <c r="E477" s="2" t="s">
        <v>54</v>
      </c>
      <c r="F477" s="2" t="s">
        <v>54</v>
      </c>
      <c r="G477" s="2" t="s">
        <v>54</v>
      </c>
      <c r="H477" s="2" t="s">
        <v>54</v>
      </c>
      <c r="I477" s="2"/>
      <c r="J477" s="2"/>
      <c r="K477" s="2"/>
      <c r="L477" s="2"/>
      <c r="M477" s="2"/>
    </row>
    <row r="478" spans="1:13" ht="14.25" customHeight="1" x14ac:dyDescent="0.2">
      <c r="A478" s="62" t="s">
        <v>2786</v>
      </c>
      <c r="B478" s="2" t="s">
        <v>2782</v>
      </c>
      <c r="C478" s="9" t="s">
        <v>5737</v>
      </c>
      <c r="D478" s="9"/>
      <c r="E478" s="2" t="s">
        <v>3920</v>
      </c>
      <c r="F478" s="2" t="s">
        <v>3921</v>
      </c>
      <c r="G478" s="2" t="s">
        <v>3922</v>
      </c>
      <c r="H478" s="2" t="s">
        <v>3923</v>
      </c>
      <c r="I478" s="2"/>
      <c r="J478" s="2"/>
      <c r="K478" s="2"/>
      <c r="L478" s="2"/>
      <c r="M478" s="2"/>
    </row>
    <row r="479" spans="1:13" ht="14.25" customHeight="1" x14ac:dyDescent="0.2">
      <c r="A479" s="62" t="s">
        <v>2792</v>
      </c>
      <c r="B479" s="2" t="s">
        <v>2787</v>
      </c>
      <c r="C479" s="9">
        <v>2</v>
      </c>
      <c r="D479" s="9"/>
      <c r="E479" s="2" t="s">
        <v>185</v>
      </c>
      <c r="F479" s="2" t="s">
        <v>284</v>
      </c>
      <c r="G479" s="2" t="s">
        <v>2470</v>
      </c>
      <c r="H479" s="2" t="s">
        <v>2471</v>
      </c>
      <c r="I479" s="2"/>
      <c r="J479" s="2"/>
      <c r="K479" s="2"/>
      <c r="L479" s="2"/>
      <c r="M479" s="2"/>
    </row>
    <row r="480" spans="1:13" ht="14.25" customHeight="1" x14ac:dyDescent="0.2">
      <c r="A480" s="62" t="s">
        <v>2799</v>
      </c>
      <c r="B480" s="2" t="s">
        <v>2793</v>
      </c>
      <c r="C480" s="9">
        <v>11</v>
      </c>
      <c r="D480" s="9"/>
      <c r="E480" s="2" t="s">
        <v>2810</v>
      </c>
      <c r="F480" s="2" t="s">
        <v>2811</v>
      </c>
      <c r="G480" s="2" t="s">
        <v>2812</v>
      </c>
      <c r="H480" s="2" t="s">
        <v>2813</v>
      </c>
      <c r="I480" s="2"/>
      <c r="J480" s="2"/>
      <c r="K480" s="2"/>
      <c r="L480" s="2"/>
      <c r="M480" s="2"/>
    </row>
    <row r="481" spans="1:13" ht="14.25" customHeight="1" x14ac:dyDescent="0.2">
      <c r="A481" s="62" t="s">
        <v>2805</v>
      </c>
      <c r="B481" s="2" t="s">
        <v>5533</v>
      </c>
      <c r="C481" s="9" t="s">
        <v>2669</v>
      </c>
      <c r="D481" s="9"/>
      <c r="E481" s="2" t="s">
        <v>3710</v>
      </c>
      <c r="F481" s="2" t="s">
        <v>3711</v>
      </c>
      <c r="G481" s="2" t="s">
        <v>3712</v>
      </c>
      <c r="H481" s="2" t="s">
        <v>54</v>
      </c>
      <c r="I481" s="2"/>
      <c r="J481" s="2"/>
      <c r="K481" s="2"/>
      <c r="L481" s="2"/>
      <c r="M481" s="2"/>
    </row>
    <row r="482" spans="1:13" ht="14.25" customHeight="1" x14ac:dyDescent="0.2">
      <c r="A482" s="62" t="s">
        <v>2807</v>
      </c>
      <c r="B482" s="2" t="s">
        <v>454</v>
      </c>
      <c r="C482" s="9">
        <v>-999</v>
      </c>
      <c r="D482" s="9"/>
      <c r="E482" s="2" t="s">
        <v>3926</v>
      </c>
      <c r="F482" s="2" t="s">
        <v>3927</v>
      </c>
      <c r="G482" s="2" t="s">
        <v>3928</v>
      </c>
      <c r="H482" s="2" t="s">
        <v>3929</v>
      </c>
      <c r="I482" s="2"/>
      <c r="J482" s="2"/>
      <c r="K482" s="2"/>
      <c r="L482" s="2"/>
      <c r="M482" s="2"/>
    </row>
    <row r="483" spans="1:13" ht="14.25" customHeight="1" x14ac:dyDescent="0.2">
      <c r="A483" s="62" t="s">
        <v>2814</v>
      </c>
      <c r="B483" s="2" t="s">
        <v>2808</v>
      </c>
      <c r="C483" s="9" t="s">
        <v>5497</v>
      </c>
      <c r="D483" s="9"/>
      <c r="E483" s="2" t="s">
        <v>1083</v>
      </c>
      <c r="F483" s="2" t="s">
        <v>1085</v>
      </c>
      <c r="G483" s="2" t="s">
        <v>1086</v>
      </c>
      <c r="H483" s="2" t="s">
        <v>1088</v>
      </c>
      <c r="I483" s="2"/>
      <c r="J483" s="2"/>
      <c r="K483" s="2"/>
      <c r="L483" s="2"/>
      <c r="M483" s="2"/>
    </row>
    <row r="484" spans="1:13" ht="14.25" customHeight="1" x14ac:dyDescent="0.2">
      <c r="A484" s="62" t="s">
        <v>2823</v>
      </c>
      <c r="B484" s="2" t="s">
        <v>2815</v>
      </c>
      <c r="C484" s="9" t="s">
        <v>639</v>
      </c>
      <c r="D484" s="9"/>
      <c r="E484" s="2" t="s">
        <v>715</v>
      </c>
      <c r="F484" s="2" t="s">
        <v>717</v>
      </c>
      <c r="G484" s="2" t="s">
        <v>718</v>
      </c>
      <c r="H484" s="2" t="s">
        <v>719</v>
      </c>
      <c r="I484" s="2"/>
      <c r="J484" s="2"/>
      <c r="K484" s="2"/>
      <c r="L484" s="2"/>
      <c r="M484" s="2"/>
    </row>
    <row r="485" spans="1:13" ht="14.25" customHeight="1" x14ac:dyDescent="0.2">
      <c r="A485" s="62" t="s">
        <v>2824</v>
      </c>
      <c r="B485" s="2" t="s">
        <v>54</v>
      </c>
      <c r="C485" s="9">
        <v>-99</v>
      </c>
      <c r="D485" s="9"/>
      <c r="E485" s="2" t="s">
        <v>4491</v>
      </c>
      <c r="F485" s="2" t="s">
        <v>4493</v>
      </c>
      <c r="G485" s="2" t="s">
        <v>4495</v>
      </c>
      <c r="H485" s="2" t="s">
        <v>4496</v>
      </c>
      <c r="I485" s="2"/>
      <c r="J485" s="2"/>
      <c r="K485" s="2"/>
      <c r="L485" s="2"/>
      <c r="M485" s="2"/>
    </row>
    <row r="486" spans="1:13" ht="14.25" customHeight="1" x14ac:dyDescent="0.2">
      <c r="A486" s="62" t="s">
        <v>2830</v>
      </c>
      <c r="B486" s="2" t="s">
        <v>2825</v>
      </c>
      <c r="C486" s="9" t="s">
        <v>2669</v>
      </c>
      <c r="D486" s="9"/>
      <c r="E486" s="2" t="s">
        <v>4971</v>
      </c>
      <c r="F486" s="2" t="s">
        <v>4973</v>
      </c>
      <c r="G486" s="2" t="s">
        <v>4974</v>
      </c>
      <c r="H486" s="2" t="s">
        <v>4975</v>
      </c>
      <c r="I486" s="2"/>
      <c r="J486" s="2"/>
      <c r="K486" s="2"/>
      <c r="L486" s="2"/>
      <c r="M486" s="2"/>
    </row>
    <row r="487" spans="1:13" ht="14.25" customHeight="1" x14ac:dyDescent="0.2">
      <c r="A487" s="62" t="s">
        <v>2836</v>
      </c>
      <c r="B487" s="2" t="s">
        <v>2831</v>
      </c>
      <c r="C487" s="9">
        <v>2</v>
      </c>
      <c r="D487" s="9"/>
      <c r="E487" s="2" t="s">
        <v>3213</v>
      </c>
      <c r="F487" s="2" t="s">
        <v>3214</v>
      </c>
      <c r="G487" s="2" t="s">
        <v>3215</v>
      </c>
      <c r="H487" s="2" t="s">
        <v>585</v>
      </c>
      <c r="I487" s="2"/>
      <c r="J487" s="2"/>
      <c r="K487" s="2"/>
      <c r="L487" s="2"/>
      <c r="M487" s="2"/>
    </row>
    <row r="488" spans="1:13" ht="14.25" customHeight="1" x14ac:dyDescent="0.2">
      <c r="A488" s="62" t="s">
        <v>2837</v>
      </c>
      <c r="B488" s="2" t="s">
        <v>54</v>
      </c>
      <c r="C488" s="9">
        <v>-99</v>
      </c>
      <c r="D488" s="9"/>
      <c r="E488" s="2" t="s">
        <v>3282</v>
      </c>
      <c r="F488" s="2" t="s">
        <v>3283</v>
      </c>
      <c r="G488" s="2" t="s">
        <v>3285</v>
      </c>
      <c r="H488" s="2" t="s">
        <v>3286</v>
      </c>
      <c r="I488" s="2"/>
      <c r="J488" s="2"/>
      <c r="K488" s="2"/>
      <c r="L488" s="2"/>
      <c r="M488" s="2"/>
    </row>
    <row r="489" spans="1:13" ht="14.25" customHeight="1" x14ac:dyDescent="0.2">
      <c r="A489" s="62" t="s">
        <v>2840</v>
      </c>
      <c r="B489" s="2" t="s">
        <v>2838</v>
      </c>
      <c r="C489" s="9">
        <v>3</v>
      </c>
      <c r="D489" s="9"/>
      <c r="E489" s="2" t="s">
        <v>1023</v>
      </c>
      <c r="F489" s="2" t="s">
        <v>242</v>
      </c>
      <c r="G489" s="2" t="s">
        <v>1025</v>
      </c>
      <c r="H489" s="2" t="s">
        <v>1027</v>
      </c>
      <c r="I489" s="2"/>
      <c r="J489" s="2"/>
      <c r="K489" s="2"/>
      <c r="L489" s="2"/>
      <c r="M489" s="2"/>
    </row>
    <row r="490" spans="1:13" ht="14.25" customHeight="1" x14ac:dyDescent="0.2">
      <c r="A490" s="62" t="s">
        <v>2848</v>
      </c>
      <c r="B490" s="2" t="s">
        <v>2841</v>
      </c>
      <c r="C490" s="9" t="s">
        <v>2842</v>
      </c>
      <c r="D490" s="9"/>
      <c r="E490" s="2" t="s">
        <v>4182</v>
      </c>
      <c r="F490" s="2" t="s">
        <v>4183</v>
      </c>
      <c r="G490" s="2" t="s">
        <v>4185</v>
      </c>
      <c r="H490" s="2" t="s">
        <v>4186</v>
      </c>
      <c r="I490" s="2"/>
      <c r="J490" s="2"/>
      <c r="K490" s="2"/>
      <c r="L490" s="2"/>
      <c r="M490" s="2"/>
    </row>
    <row r="491" spans="1:13" ht="14.25" customHeight="1" x14ac:dyDescent="0.2">
      <c r="A491" s="62" t="s">
        <v>2849</v>
      </c>
      <c r="B491" s="2" t="s">
        <v>54</v>
      </c>
      <c r="C491" s="9">
        <v>-99</v>
      </c>
      <c r="D491" s="9"/>
      <c r="E491" s="2" t="s">
        <v>645</v>
      </c>
      <c r="F491" s="2" t="s">
        <v>647</v>
      </c>
      <c r="G491" s="2" t="s">
        <v>648</v>
      </c>
      <c r="H491" s="2" t="s">
        <v>650</v>
      </c>
      <c r="I491" s="2"/>
      <c r="J491" s="2"/>
      <c r="K491" s="2"/>
      <c r="L491" s="2"/>
      <c r="M491" s="2"/>
    </row>
    <row r="492" spans="1:13" ht="14.25" customHeight="1" x14ac:dyDescent="0.2">
      <c r="A492" s="62" t="s">
        <v>2854</v>
      </c>
      <c r="B492" s="2" t="s">
        <v>2850</v>
      </c>
      <c r="C492" s="9" t="s">
        <v>125</v>
      </c>
      <c r="D492" s="9"/>
      <c r="E492" s="2" t="s">
        <v>1058</v>
      </c>
      <c r="F492" s="2" t="s">
        <v>54</v>
      </c>
      <c r="G492" s="2" t="s">
        <v>1060</v>
      </c>
      <c r="H492" s="2" t="s">
        <v>1061</v>
      </c>
      <c r="I492" s="2"/>
      <c r="J492" s="2"/>
      <c r="K492" s="2"/>
      <c r="L492" s="2"/>
      <c r="M492" s="2"/>
    </row>
    <row r="493" spans="1:13" ht="14.25" customHeight="1" x14ac:dyDescent="0.2">
      <c r="A493" s="62" t="s">
        <v>2861</v>
      </c>
      <c r="B493" s="2" t="s">
        <v>2855</v>
      </c>
      <c r="C493" s="9" t="s">
        <v>1026</v>
      </c>
      <c r="D493" s="9"/>
      <c r="E493" s="2" t="s">
        <v>4550</v>
      </c>
      <c r="F493" s="2" t="s">
        <v>54</v>
      </c>
      <c r="G493" s="2" t="s">
        <v>54</v>
      </c>
      <c r="H493" s="2" t="s">
        <v>54</v>
      </c>
      <c r="I493" s="2"/>
      <c r="J493" s="2"/>
      <c r="K493" s="2"/>
      <c r="L493" s="2"/>
      <c r="M493" s="2"/>
    </row>
    <row r="494" spans="1:13" ht="14.25" customHeight="1" x14ac:dyDescent="0.2">
      <c r="A494" s="62" t="s">
        <v>2868</v>
      </c>
      <c r="B494" s="2" t="s">
        <v>5537</v>
      </c>
      <c r="C494" s="9">
        <v>-999</v>
      </c>
      <c r="D494" s="9"/>
      <c r="E494" s="2" t="s">
        <v>54</v>
      </c>
      <c r="F494" s="2" t="s">
        <v>54</v>
      </c>
      <c r="G494" s="2" t="s">
        <v>54</v>
      </c>
      <c r="H494" s="2" t="s">
        <v>54</v>
      </c>
      <c r="I494" s="2"/>
      <c r="J494" s="2"/>
      <c r="K494" s="2"/>
      <c r="L494" s="2"/>
      <c r="M494" s="2"/>
    </row>
    <row r="495" spans="1:13" ht="14.25" customHeight="1" x14ac:dyDescent="0.2">
      <c r="A495" s="62" t="s">
        <v>2872</v>
      </c>
      <c r="B495" s="2" t="s">
        <v>242</v>
      </c>
      <c r="C495" s="9">
        <v>-999</v>
      </c>
      <c r="D495" s="9"/>
      <c r="E495" s="2" t="s">
        <v>989</v>
      </c>
      <c r="F495" s="2" t="s">
        <v>990</v>
      </c>
      <c r="G495" s="2" t="s">
        <v>991</v>
      </c>
      <c r="H495" s="2" t="s">
        <v>992</v>
      </c>
      <c r="I495" s="2"/>
      <c r="J495" s="2"/>
      <c r="K495" s="2"/>
      <c r="L495" s="2"/>
      <c r="M495" s="2"/>
    </row>
    <row r="496" spans="1:13" ht="14.25" customHeight="1" x14ac:dyDescent="0.2">
      <c r="A496" s="62" t="s">
        <v>2878</v>
      </c>
      <c r="B496" s="2" t="s">
        <v>2873</v>
      </c>
      <c r="C496" s="9">
        <v>6</v>
      </c>
      <c r="D496" s="9"/>
      <c r="E496" s="2" t="s">
        <v>5153</v>
      </c>
      <c r="F496" s="2" t="s">
        <v>5154</v>
      </c>
      <c r="G496" s="2" t="s">
        <v>5155</v>
      </c>
      <c r="H496" s="2" t="s">
        <v>5156</v>
      </c>
      <c r="I496" s="2"/>
      <c r="J496" s="2"/>
      <c r="K496" s="2"/>
      <c r="L496" s="2"/>
      <c r="M496" s="2"/>
    </row>
    <row r="497" spans="1:13" ht="14.25" customHeight="1" x14ac:dyDescent="0.2">
      <c r="A497" s="62" t="s">
        <v>2886</v>
      </c>
      <c r="B497" s="2" t="s">
        <v>2879</v>
      </c>
      <c r="C497" s="9">
        <v>2</v>
      </c>
      <c r="D497" s="9"/>
      <c r="E497" s="2" t="s">
        <v>5314</v>
      </c>
      <c r="F497" s="2" t="s">
        <v>5315</v>
      </c>
      <c r="G497" s="2" t="s">
        <v>5316</v>
      </c>
      <c r="H497" s="2" t="s">
        <v>5317</v>
      </c>
      <c r="I497" s="2"/>
      <c r="J497" s="2"/>
      <c r="K497" s="2"/>
      <c r="L497" s="2"/>
      <c r="M497" s="2"/>
    </row>
    <row r="498" spans="1:13" ht="14.25" customHeight="1" x14ac:dyDescent="0.2">
      <c r="A498" s="62" t="s">
        <v>2890</v>
      </c>
      <c r="B498" s="2" t="s">
        <v>2887</v>
      </c>
      <c r="C498" s="9" t="s">
        <v>821</v>
      </c>
      <c r="D498" s="9"/>
      <c r="E498" s="2" t="s">
        <v>5296</v>
      </c>
      <c r="F498" s="2" t="s">
        <v>5297</v>
      </c>
      <c r="G498" s="2" t="s">
        <v>5298</v>
      </c>
      <c r="H498" s="2" t="s">
        <v>5299</v>
      </c>
      <c r="I498" s="2"/>
      <c r="J498" s="2"/>
      <c r="K498" s="2"/>
      <c r="L498" s="2"/>
      <c r="M498" s="2"/>
    </row>
    <row r="499" spans="1:13" ht="14.25" customHeight="1" x14ac:dyDescent="0.2">
      <c r="A499" s="62" t="s">
        <v>2891</v>
      </c>
      <c r="B499" s="2"/>
      <c r="C499" s="9">
        <v>-99</v>
      </c>
      <c r="D499" s="9"/>
      <c r="E499" s="2" t="s">
        <v>2191</v>
      </c>
      <c r="F499" s="2" t="s">
        <v>54</v>
      </c>
      <c r="G499" s="2" t="s">
        <v>54</v>
      </c>
      <c r="H499" s="2" t="s">
        <v>2192</v>
      </c>
      <c r="I499" s="2"/>
      <c r="J499" s="2"/>
      <c r="K499" s="2"/>
      <c r="L499" s="2"/>
      <c r="M499" s="2"/>
    </row>
    <row r="500" spans="1:13" ht="14.25" customHeight="1" x14ac:dyDescent="0.2">
      <c r="A500" s="62" t="s">
        <v>2898</v>
      </c>
      <c r="B500" s="2" t="s">
        <v>2892</v>
      </c>
      <c r="C500" s="9" t="s">
        <v>101</v>
      </c>
      <c r="D500" s="9"/>
      <c r="E500" s="2" t="s">
        <v>54</v>
      </c>
      <c r="F500" s="2" t="s">
        <v>54</v>
      </c>
      <c r="G500" s="2" t="s">
        <v>54</v>
      </c>
      <c r="H500" s="2" t="s">
        <v>54</v>
      </c>
      <c r="I500" s="2"/>
      <c r="J500" s="2"/>
      <c r="K500" s="2"/>
      <c r="L500" s="2"/>
      <c r="M500" s="2"/>
    </row>
    <row r="501" spans="1:13" ht="14.25" customHeight="1" x14ac:dyDescent="0.2">
      <c r="A501" s="62" t="s">
        <v>2902</v>
      </c>
      <c r="B501" s="2" t="s">
        <v>2899</v>
      </c>
      <c r="C501" s="9">
        <v>2</v>
      </c>
      <c r="D501" s="9"/>
      <c r="E501" s="2" t="s">
        <v>2085</v>
      </c>
      <c r="F501" s="2" t="s">
        <v>54</v>
      </c>
      <c r="G501" s="2" t="s">
        <v>2086</v>
      </c>
      <c r="H501" s="2" t="s">
        <v>54</v>
      </c>
      <c r="I501" s="2"/>
      <c r="J501" s="2"/>
      <c r="K501" s="2"/>
      <c r="L501" s="2"/>
      <c r="M501" s="2"/>
    </row>
    <row r="502" spans="1:13" ht="14.25" customHeight="1" x14ac:dyDescent="0.2">
      <c r="A502" s="62" t="s">
        <v>2903</v>
      </c>
      <c r="B502" s="2"/>
      <c r="C502" s="9">
        <v>-999</v>
      </c>
      <c r="D502" s="9"/>
      <c r="E502" s="2" t="s">
        <v>2727</v>
      </c>
      <c r="F502" s="2" t="s">
        <v>2728</v>
      </c>
      <c r="G502" s="2" t="s">
        <v>2729</v>
      </c>
      <c r="H502" s="2" t="s">
        <v>2730</v>
      </c>
      <c r="I502" s="2"/>
      <c r="J502" s="2"/>
      <c r="K502" s="2"/>
      <c r="L502" s="2"/>
      <c r="M502" s="2"/>
    </row>
    <row r="503" spans="1:13" ht="14.25" customHeight="1" x14ac:dyDescent="0.2">
      <c r="A503" s="62" t="s">
        <v>2911</v>
      </c>
      <c r="B503" s="2" t="s">
        <v>2904</v>
      </c>
      <c r="C503" s="9" t="s">
        <v>2669</v>
      </c>
      <c r="D503" s="9"/>
      <c r="E503" s="2" t="s">
        <v>4688</v>
      </c>
      <c r="F503" s="2" t="s">
        <v>4690</v>
      </c>
      <c r="G503" s="2" t="s">
        <v>4692</v>
      </c>
      <c r="H503" s="2" t="s">
        <v>4693</v>
      </c>
      <c r="I503" s="2"/>
      <c r="J503" s="2"/>
      <c r="K503" s="2"/>
      <c r="L503" s="2"/>
      <c r="M503" s="2"/>
    </row>
    <row r="504" spans="1:13" ht="14.25" customHeight="1" x14ac:dyDescent="0.2">
      <c r="A504" s="62" t="s">
        <v>2917</v>
      </c>
      <c r="B504" s="2" t="s">
        <v>2912</v>
      </c>
      <c r="C504" s="9" t="s">
        <v>5540</v>
      </c>
      <c r="D504" s="9"/>
      <c r="E504" s="2" t="s">
        <v>3411</v>
      </c>
      <c r="F504" s="2" t="s">
        <v>3413</v>
      </c>
      <c r="G504" s="2" t="s">
        <v>3414</v>
      </c>
      <c r="H504" s="2" t="s">
        <v>3415</v>
      </c>
      <c r="I504" s="2"/>
      <c r="J504" s="2"/>
      <c r="K504" s="2"/>
      <c r="L504" s="2"/>
      <c r="M504" s="2"/>
    </row>
    <row r="505" spans="1:13" ht="14.25" customHeight="1" x14ac:dyDescent="0.2">
      <c r="A505" s="62" t="s">
        <v>2918</v>
      </c>
      <c r="B505" s="2"/>
      <c r="C505" s="9">
        <v>-99</v>
      </c>
      <c r="D505" s="9"/>
      <c r="E505" s="2" t="s">
        <v>3885</v>
      </c>
      <c r="F505" s="2" t="s">
        <v>242</v>
      </c>
      <c r="G505" s="2" t="s">
        <v>3886</v>
      </c>
      <c r="H505" s="2" t="s">
        <v>3887</v>
      </c>
      <c r="I505" s="2"/>
      <c r="J505" s="2"/>
      <c r="K505" s="2"/>
      <c r="L505" s="2"/>
      <c r="M505" s="2"/>
    </row>
    <row r="506" spans="1:13" ht="14.25" customHeight="1" x14ac:dyDescent="0.2">
      <c r="A506" s="62" t="s">
        <v>2924</v>
      </c>
      <c r="B506" s="2" t="s">
        <v>2919</v>
      </c>
      <c r="C506" s="9" t="s">
        <v>125</v>
      </c>
      <c r="D506" s="9"/>
      <c r="E506" s="2" t="s">
        <v>3727</v>
      </c>
      <c r="F506" s="2" t="s">
        <v>3729</v>
      </c>
      <c r="G506" s="2" t="s">
        <v>3730</v>
      </c>
      <c r="H506" s="2" t="s">
        <v>3731</v>
      </c>
      <c r="I506" s="2"/>
      <c r="J506" s="2"/>
      <c r="K506" s="2"/>
      <c r="L506" s="2"/>
      <c r="M506" s="2"/>
    </row>
    <row r="507" spans="1:13" ht="14.25" customHeight="1" x14ac:dyDescent="0.2">
      <c r="A507" s="62" t="s">
        <v>2928</v>
      </c>
      <c r="B507" s="2" t="s">
        <v>2925</v>
      </c>
      <c r="C507" s="9">
        <v>-999</v>
      </c>
      <c r="D507" s="9"/>
      <c r="E507" s="2" t="s">
        <v>54</v>
      </c>
      <c r="F507" s="2" t="s">
        <v>54</v>
      </c>
      <c r="G507" s="2" t="s">
        <v>54</v>
      </c>
      <c r="H507" s="2" t="s">
        <v>54</v>
      </c>
      <c r="I507" s="2"/>
      <c r="J507" s="2"/>
      <c r="K507" s="2"/>
      <c r="L507" s="2"/>
      <c r="M507" s="2"/>
    </row>
    <row r="508" spans="1:13" ht="14.25" customHeight="1" x14ac:dyDescent="0.2">
      <c r="A508" s="62" t="s">
        <v>2932</v>
      </c>
      <c r="B508" s="2" t="s">
        <v>2929</v>
      </c>
      <c r="C508" s="9" t="s">
        <v>125</v>
      </c>
      <c r="D508" s="9"/>
      <c r="E508" s="2" t="s">
        <v>3664</v>
      </c>
      <c r="F508" s="2" t="s">
        <v>54</v>
      </c>
      <c r="G508" s="2" t="s">
        <v>3665</v>
      </c>
      <c r="H508" s="2" t="s">
        <v>54</v>
      </c>
      <c r="I508" s="2"/>
      <c r="J508" s="2"/>
      <c r="K508" s="2"/>
      <c r="L508" s="2"/>
      <c r="M508" s="2"/>
    </row>
    <row r="509" spans="1:13" ht="14.25" customHeight="1" x14ac:dyDescent="0.2">
      <c r="A509" s="62" t="s">
        <v>2942</v>
      </c>
      <c r="B509" s="2" t="s">
        <v>2933</v>
      </c>
      <c r="C509" s="9" t="s">
        <v>2934</v>
      </c>
      <c r="D509" s="9"/>
      <c r="E509" s="2" t="s">
        <v>5268</v>
      </c>
      <c r="F509" s="2" t="s">
        <v>5269</v>
      </c>
      <c r="G509" s="2" t="s">
        <v>5270</v>
      </c>
      <c r="H509" s="2" t="s">
        <v>5271</v>
      </c>
      <c r="I509" s="2"/>
      <c r="J509" s="2"/>
      <c r="K509" s="2"/>
      <c r="L509" s="2"/>
      <c r="M509" s="2"/>
    </row>
    <row r="510" spans="1:13" ht="14.25" customHeight="1" x14ac:dyDescent="0.2">
      <c r="A510" s="62" t="s">
        <v>2949</v>
      </c>
      <c r="B510" s="2" t="s">
        <v>2943</v>
      </c>
      <c r="C510" s="9" t="s">
        <v>70</v>
      </c>
      <c r="D510" s="9"/>
      <c r="E510" s="2" t="s">
        <v>636</v>
      </c>
      <c r="F510" s="2" t="s">
        <v>637</v>
      </c>
      <c r="G510" s="2" t="s">
        <v>638</v>
      </c>
      <c r="H510" s="2" t="s">
        <v>640</v>
      </c>
      <c r="I510" s="2"/>
      <c r="J510" s="2"/>
      <c r="K510" s="2"/>
      <c r="L510" s="2"/>
      <c r="M510" s="2"/>
    </row>
    <row r="511" spans="1:13" ht="14.25" customHeight="1" x14ac:dyDescent="0.2">
      <c r="A511" s="62" t="s">
        <v>2955</v>
      </c>
      <c r="B511" s="2" t="s">
        <v>2950</v>
      </c>
      <c r="C511" s="9" t="s">
        <v>5738</v>
      </c>
      <c r="D511" s="9"/>
      <c r="E511" s="2" t="s">
        <v>1000</v>
      </c>
      <c r="F511" s="2" t="s">
        <v>1002</v>
      </c>
      <c r="G511" s="2" t="s">
        <v>1003</v>
      </c>
      <c r="H511" s="2" t="s">
        <v>1004</v>
      </c>
      <c r="I511" s="2"/>
      <c r="J511" s="2"/>
      <c r="K511" s="2"/>
      <c r="L511" s="2"/>
      <c r="M511" s="2"/>
    </row>
    <row r="512" spans="1:13" ht="14.25" customHeight="1" x14ac:dyDescent="0.2">
      <c r="A512" s="62" t="s">
        <v>2962</v>
      </c>
      <c r="B512" s="2" t="s">
        <v>2956</v>
      </c>
      <c r="C512" s="9">
        <v>2</v>
      </c>
      <c r="D512" s="9"/>
      <c r="E512" s="2" t="s">
        <v>3573</v>
      </c>
      <c r="F512" s="2" t="s">
        <v>3574</v>
      </c>
      <c r="G512" s="2" t="s">
        <v>1033</v>
      </c>
      <c r="H512" s="2" t="s">
        <v>1122</v>
      </c>
      <c r="I512" s="2"/>
      <c r="J512" s="2"/>
      <c r="K512" s="2"/>
      <c r="L512" s="2"/>
      <c r="M512" s="2"/>
    </row>
    <row r="513" spans="1:13" ht="14.25" customHeight="1" x14ac:dyDescent="0.2">
      <c r="A513" s="62" t="s">
        <v>2967</v>
      </c>
      <c r="B513" s="2" t="s">
        <v>54</v>
      </c>
      <c r="C513" s="9">
        <v>-99</v>
      </c>
      <c r="D513" s="9"/>
      <c r="E513" s="2" t="s">
        <v>1532</v>
      </c>
      <c r="F513" s="2" t="s">
        <v>1534</v>
      </c>
      <c r="G513" s="2" t="s">
        <v>1535</v>
      </c>
      <c r="H513" s="2" t="s">
        <v>1536</v>
      </c>
      <c r="I513" s="2"/>
      <c r="J513" s="2"/>
      <c r="K513" s="2"/>
      <c r="L513" s="2"/>
      <c r="M513" s="2"/>
    </row>
    <row r="514" spans="1:13" ht="14.25" customHeight="1" x14ac:dyDescent="0.2">
      <c r="A514" s="62" t="s">
        <v>2972</v>
      </c>
      <c r="B514" s="2" t="s">
        <v>2968</v>
      </c>
      <c r="C514" s="9" t="s">
        <v>142</v>
      </c>
      <c r="D514" s="9"/>
      <c r="E514" s="2" t="s">
        <v>2676</v>
      </c>
      <c r="F514" s="2" t="s">
        <v>2678</v>
      </c>
      <c r="G514" s="2" t="s">
        <v>2679</v>
      </c>
      <c r="H514" s="2" t="s">
        <v>2680</v>
      </c>
      <c r="I514" s="2"/>
      <c r="J514" s="2"/>
      <c r="K514" s="2"/>
      <c r="L514" s="2"/>
      <c r="M514" s="2"/>
    </row>
    <row r="515" spans="1:13" ht="14.25" customHeight="1" x14ac:dyDescent="0.2">
      <c r="A515" s="62" t="s">
        <v>2980</v>
      </c>
      <c r="B515" s="2" t="s">
        <v>2973</v>
      </c>
      <c r="C515" s="9" t="s">
        <v>5546</v>
      </c>
      <c r="D515" s="9"/>
      <c r="E515" s="2" t="s">
        <v>1664</v>
      </c>
      <c r="F515" s="2" t="s">
        <v>1665</v>
      </c>
      <c r="G515" s="2" t="s">
        <v>1666</v>
      </c>
      <c r="H515" s="2" t="s">
        <v>1667</v>
      </c>
      <c r="I515" s="2"/>
      <c r="J515" s="2"/>
      <c r="K515" s="2"/>
      <c r="L515" s="2"/>
      <c r="M515" s="2"/>
    </row>
    <row r="516" spans="1:13" ht="14.25" customHeight="1" x14ac:dyDescent="0.2">
      <c r="A516" s="62" t="s">
        <v>2989</v>
      </c>
      <c r="B516" s="2" t="s">
        <v>2981</v>
      </c>
      <c r="C516" s="3" t="s">
        <v>220</v>
      </c>
      <c r="D516" s="9"/>
      <c r="E516" s="2" t="s">
        <v>1898</v>
      </c>
      <c r="F516" s="2" t="s">
        <v>54</v>
      </c>
      <c r="G516" s="2" t="s">
        <v>1899</v>
      </c>
      <c r="H516" s="2" t="s">
        <v>1900</v>
      </c>
      <c r="I516" s="2"/>
      <c r="J516" s="2"/>
      <c r="K516" s="2"/>
      <c r="L516" s="2"/>
      <c r="M516" s="2"/>
    </row>
    <row r="517" spans="1:13" ht="14.25" customHeight="1" x14ac:dyDescent="0.2">
      <c r="A517" s="62" t="s">
        <v>2990</v>
      </c>
      <c r="B517" s="2" t="s">
        <v>54</v>
      </c>
      <c r="C517" s="9">
        <v>-99</v>
      </c>
      <c r="D517" s="9"/>
      <c r="E517" s="2" t="s">
        <v>2239</v>
      </c>
      <c r="F517" s="2" t="s">
        <v>2241</v>
      </c>
      <c r="G517" s="2" t="s">
        <v>2242</v>
      </c>
      <c r="H517" s="2" t="s">
        <v>2244</v>
      </c>
      <c r="I517" s="2"/>
      <c r="J517" s="2"/>
      <c r="K517" s="2"/>
      <c r="L517" s="2"/>
      <c r="M517" s="2"/>
    </row>
    <row r="518" spans="1:13" ht="14.25" customHeight="1" x14ac:dyDescent="0.2">
      <c r="A518" s="62" t="s">
        <v>2996</v>
      </c>
      <c r="B518" s="2" t="s">
        <v>2991</v>
      </c>
      <c r="C518" s="9" t="s">
        <v>231</v>
      </c>
      <c r="D518" s="9"/>
      <c r="E518" s="2" t="s">
        <v>425</v>
      </c>
      <c r="F518" s="2" t="s">
        <v>54</v>
      </c>
      <c r="G518" s="2" t="s">
        <v>427</v>
      </c>
      <c r="H518" s="2" t="s">
        <v>428</v>
      </c>
      <c r="I518" s="2"/>
      <c r="J518" s="2"/>
      <c r="K518" s="2"/>
      <c r="L518" s="2"/>
      <c r="M518" s="2"/>
    </row>
    <row r="519" spans="1:13" ht="14.25" customHeight="1" x14ac:dyDescent="0.2">
      <c r="A519" s="62" t="s">
        <v>3003</v>
      </c>
      <c r="B519" s="2" t="s">
        <v>5548</v>
      </c>
      <c r="C519" s="9">
        <v>2</v>
      </c>
      <c r="D519" s="9"/>
      <c r="E519" s="2" t="s">
        <v>54</v>
      </c>
      <c r="F519" s="2" t="s">
        <v>54</v>
      </c>
      <c r="G519" s="2" t="s">
        <v>54</v>
      </c>
      <c r="H519" s="2" t="s">
        <v>54</v>
      </c>
      <c r="I519" s="2"/>
      <c r="J519" s="2"/>
      <c r="K519" s="2"/>
      <c r="L519" s="2"/>
      <c r="M519" s="2"/>
    </row>
    <row r="520" spans="1:13" ht="14.25" customHeight="1" x14ac:dyDescent="0.2">
      <c r="A520" s="62" t="s">
        <v>3010</v>
      </c>
      <c r="B520" s="2" t="s">
        <v>3004</v>
      </c>
      <c r="C520" s="9">
        <v>2</v>
      </c>
      <c r="D520" s="9"/>
      <c r="E520" s="2" t="s">
        <v>3258</v>
      </c>
      <c r="F520" s="2" t="s">
        <v>3259</v>
      </c>
      <c r="G520" s="2" t="s">
        <v>3260</v>
      </c>
      <c r="H520" s="2" t="s">
        <v>3261</v>
      </c>
      <c r="I520" s="2"/>
      <c r="J520" s="2"/>
      <c r="K520" s="2"/>
      <c r="L520" s="2"/>
      <c r="M520" s="2"/>
    </row>
    <row r="521" spans="1:13" ht="14.25" customHeight="1" x14ac:dyDescent="0.2">
      <c r="A521" s="62" t="s">
        <v>3017</v>
      </c>
      <c r="B521" s="2" t="s">
        <v>3011</v>
      </c>
      <c r="C521" s="9" t="s">
        <v>2598</v>
      </c>
      <c r="D521" s="9"/>
      <c r="E521" s="2" t="s">
        <v>2888</v>
      </c>
      <c r="F521" s="2" t="s">
        <v>242</v>
      </c>
      <c r="G521" s="2" t="s">
        <v>2889</v>
      </c>
      <c r="H521" s="2" t="s">
        <v>71</v>
      </c>
      <c r="I521" s="2"/>
      <c r="J521" s="2"/>
      <c r="K521" s="2"/>
      <c r="L521" s="2"/>
      <c r="M521" s="2"/>
    </row>
    <row r="522" spans="1:13" ht="14.25" customHeight="1" x14ac:dyDescent="0.2">
      <c r="A522" s="62" t="s">
        <v>3021</v>
      </c>
      <c r="B522" s="2" t="s">
        <v>3018</v>
      </c>
      <c r="C522" s="9" t="s">
        <v>5550</v>
      </c>
      <c r="D522" s="9"/>
      <c r="E522" s="2" t="s">
        <v>114</v>
      </c>
      <c r="F522" s="2" t="s">
        <v>116</v>
      </c>
      <c r="G522" s="2" t="s">
        <v>118</v>
      </c>
      <c r="H522" s="2" t="s">
        <v>120</v>
      </c>
      <c r="I522" s="2"/>
      <c r="J522" s="2"/>
      <c r="K522" s="2"/>
      <c r="L522" s="2"/>
      <c r="M522" s="2"/>
    </row>
    <row r="523" spans="1:13" ht="14.25" customHeight="1" x14ac:dyDescent="0.2">
      <c r="A523" s="62" t="s">
        <v>3027</v>
      </c>
      <c r="B523" s="2" t="s">
        <v>5552</v>
      </c>
      <c r="C523" s="9" t="s">
        <v>5553</v>
      </c>
      <c r="D523" s="9"/>
      <c r="E523" s="2" t="s">
        <v>2695</v>
      </c>
      <c r="F523" s="2" t="s">
        <v>2271</v>
      </c>
      <c r="G523" s="2" t="s">
        <v>54</v>
      </c>
      <c r="H523" s="2" t="s">
        <v>54</v>
      </c>
      <c r="I523" s="2"/>
      <c r="J523" s="2"/>
      <c r="K523" s="2"/>
      <c r="L523" s="2"/>
      <c r="M523" s="2"/>
    </row>
    <row r="524" spans="1:13" ht="14.25" customHeight="1" x14ac:dyDescent="0.2">
      <c r="A524" s="62" t="s">
        <v>3033</v>
      </c>
      <c r="B524" s="2" t="s">
        <v>3028</v>
      </c>
      <c r="C524" s="9" t="s">
        <v>231</v>
      </c>
      <c r="D524" s="9"/>
      <c r="E524" s="2" t="s">
        <v>1522</v>
      </c>
      <c r="F524" s="2" t="s">
        <v>242</v>
      </c>
      <c r="G524" s="2" t="s">
        <v>3533</v>
      </c>
      <c r="H524" s="2" t="s">
        <v>3534</v>
      </c>
      <c r="I524" s="2"/>
      <c r="J524" s="2"/>
      <c r="K524" s="2"/>
      <c r="L524" s="2"/>
      <c r="M524" s="2"/>
    </row>
    <row r="525" spans="1:13" ht="14.25" customHeight="1" x14ac:dyDescent="0.2">
      <c r="A525" s="62" t="s">
        <v>3037</v>
      </c>
      <c r="B525" s="2" t="s">
        <v>3034</v>
      </c>
      <c r="C525" s="9" t="s">
        <v>101</v>
      </c>
      <c r="D525" s="9"/>
      <c r="E525" s="2" t="s">
        <v>1617</v>
      </c>
      <c r="F525" s="2" t="s">
        <v>242</v>
      </c>
      <c r="G525" s="2" t="s">
        <v>1619</v>
      </c>
      <c r="H525" s="2" t="s">
        <v>1620</v>
      </c>
      <c r="I525" s="2"/>
      <c r="J525" s="2"/>
      <c r="K525" s="2"/>
      <c r="L525" s="2"/>
      <c r="M525" s="2"/>
    </row>
    <row r="526" spans="1:13" ht="14.25" customHeight="1" x14ac:dyDescent="0.2">
      <c r="A526" s="62" t="s">
        <v>3043</v>
      </c>
      <c r="B526" s="2" t="s">
        <v>3038</v>
      </c>
      <c r="C526" s="9" t="s">
        <v>3039</v>
      </c>
      <c r="D526" s="9"/>
      <c r="E526" s="2" t="s">
        <v>1658</v>
      </c>
      <c r="F526" s="2" t="s">
        <v>1659</v>
      </c>
      <c r="G526" s="2" t="s">
        <v>1660</v>
      </c>
      <c r="H526" s="2" t="s">
        <v>1661</v>
      </c>
      <c r="I526" s="2"/>
      <c r="J526" s="2"/>
      <c r="K526" s="2"/>
      <c r="L526" s="2"/>
      <c r="M526" s="2"/>
    </row>
    <row r="527" spans="1:13" ht="14.25" customHeight="1" x14ac:dyDescent="0.2">
      <c r="A527" s="62" t="s">
        <v>3055</v>
      </c>
      <c r="B527" s="2" t="s">
        <v>3044</v>
      </c>
      <c r="C527" s="9" t="s">
        <v>80</v>
      </c>
      <c r="D527" s="9"/>
      <c r="E527" s="2" t="s">
        <v>4485</v>
      </c>
      <c r="F527" s="2" t="s">
        <v>4486</v>
      </c>
      <c r="G527" s="2" t="s">
        <v>4487</v>
      </c>
      <c r="H527" s="2" t="s">
        <v>4488</v>
      </c>
      <c r="I527" s="2"/>
      <c r="J527" s="2"/>
      <c r="K527" s="2"/>
      <c r="L527" s="2"/>
      <c r="M527" s="2"/>
    </row>
    <row r="528" spans="1:13" ht="14.25" customHeight="1" x14ac:dyDescent="0.2">
      <c r="A528" s="62" t="s">
        <v>3060</v>
      </c>
      <c r="B528" s="85" t="s">
        <v>5555</v>
      </c>
      <c r="C528" s="9"/>
      <c r="D528" s="9"/>
      <c r="E528" s="2" t="s">
        <v>2425</v>
      </c>
      <c r="F528" s="2" t="s">
        <v>2427</v>
      </c>
      <c r="G528" s="2" t="s">
        <v>2428</v>
      </c>
      <c r="H528" s="2" t="s">
        <v>71</v>
      </c>
      <c r="I528" s="2"/>
      <c r="J528" s="2"/>
      <c r="K528" s="2"/>
      <c r="L528" s="2"/>
      <c r="M528" s="2"/>
    </row>
    <row r="529" spans="1:13" ht="14.25" customHeight="1" x14ac:dyDescent="0.2">
      <c r="A529" s="62" t="s">
        <v>3069</v>
      </c>
      <c r="B529" s="2" t="s">
        <v>3061</v>
      </c>
      <c r="C529" s="9" t="s">
        <v>3062</v>
      </c>
      <c r="D529" s="9"/>
      <c r="E529" s="2" t="s">
        <v>2419</v>
      </c>
      <c r="F529" s="2" t="s">
        <v>2420</v>
      </c>
      <c r="G529" s="2" t="s">
        <v>2421</v>
      </c>
      <c r="H529" s="2" t="s">
        <v>2422</v>
      </c>
      <c r="I529" s="2"/>
      <c r="J529" s="2"/>
      <c r="K529" s="2"/>
      <c r="L529" s="2"/>
      <c r="M529" s="2"/>
    </row>
    <row r="530" spans="1:13" ht="14.25" customHeight="1" x14ac:dyDescent="0.2">
      <c r="A530" s="62" t="s">
        <v>3074</v>
      </c>
      <c r="B530" s="2" t="s">
        <v>54</v>
      </c>
      <c r="C530" s="9">
        <v>-99</v>
      </c>
      <c r="D530" s="9"/>
      <c r="E530" s="2" t="s">
        <v>1151</v>
      </c>
      <c r="F530" s="2" t="s">
        <v>54</v>
      </c>
      <c r="G530" s="2" t="s">
        <v>1152</v>
      </c>
      <c r="H530" s="2" t="s">
        <v>54</v>
      </c>
      <c r="I530" s="2"/>
      <c r="J530" s="2"/>
      <c r="K530" s="2"/>
      <c r="L530" s="2"/>
      <c r="M530" s="2"/>
    </row>
    <row r="531" spans="1:13" ht="14.25" customHeight="1" x14ac:dyDescent="0.2">
      <c r="A531" s="62" t="s">
        <v>3084</v>
      </c>
      <c r="B531" s="2" t="s">
        <v>3075</v>
      </c>
      <c r="C531" s="9" t="s">
        <v>5739</v>
      </c>
      <c r="D531" s="9"/>
      <c r="E531" s="2" t="s">
        <v>3157</v>
      </c>
      <c r="F531" s="2" t="s">
        <v>3158</v>
      </c>
      <c r="G531" s="2" t="s">
        <v>3159</v>
      </c>
      <c r="H531" s="2" t="s">
        <v>54</v>
      </c>
      <c r="I531" s="2"/>
      <c r="J531" s="2"/>
      <c r="K531" s="2"/>
      <c r="L531" s="2"/>
      <c r="M531" s="2"/>
    </row>
    <row r="532" spans="1:13" ht="14.25" customHeight="1" x14ac:dyDescent="0.2">
      <c r="A532" s="62" t="s">
        <v>3085</v>
      </c>
      <c r="B532" s="2" t="s">
        <v>54</v>
      </c>
      <c r="C532" s="9">
        <v>-99</v>
      </c>
      <c r="D532" s="9"/>
      <c r="E532" s="2" t="s">
        <v>2288</v>
      </c>
      <c r="F532" s="2" t="s">
        <v>2289</v>
      </c>
      <c r="G532" s="2" t="s">
        <v>2290</v>
      </c>
      <c r="H532" s="2" t="s">
        <v>2291</v>
      </c>
      <c r="I532" s="2"/>
      <c r="J532" s="2"/>
      <c r="K532" s="2"/>
      <c r="L532" s="2"/>
      <c r="M532" s="2"/>
    </row>
    <row r="533" spans="1:13" ht="14.25" customHeight="1" x14ac:dyDescent="0.2">
      <c r="A533" s="62" t="s">
        <v>3091</v>
      </c>
      <c r="B533" s="2" t="s">
        <v>3086</v>
      </c>
      <c r="C533" s="9" t="s">
        <v>231</v>
      </c>
      <c r="D533" s="9"/>
      <c r="E533" s="2" t="s">
        <v>4904</v>
      </c>
      <c r="F533" s="2" t="s">
        <v>4905</v>
      </c>
      <c r="G533" s="2" t="s">
        <v>4906</v>
      </c>
      <c r="H533" s="2" t="s">
        <v>4907</v>
      </c>
      <c r="I533" s="2"/>
      <c r="J533" s="2"/>
      <c r="K533" s="2"/>
      <c r="L533" s="2"/>
      <c r="M533" s="2"/>
    </row>
    <row r="534" spans="1:13" ht="14.25" customHeight="1" x14ac:dyDescent="0.2">
      <c r="A534" s="62" t="s">
        <v>3098</v>
      </c>
      <c r="B534" s="2" t="s">
        <v>5558</v>
      </c>
      <c r="C534" s="9">
        <v>6</v>
      </c>
      <c r="D534" s="9"/>
      <c r="E534" s="2" t="s">
        <v>1386</v>
      </c>
      <c r="F534" s="2" t="s">
        <v>803</v>
      </c>
      <c r="G534" s="2" t="s">
        <v>1387</v>
      </c>
      <c r="H534" s="2" t="s">
        <v>1388</v>
      </c>
      <c r="I534" s="2"/>
      <c r="J534" s="2"/>
      <c r="K534" s="2"/>
      <c r="L534" s="2"/>
      <c r="M534" s="2"/>
    </row>
    <row r="535" spans="1:13" ht="14.25" customHeight="1" x14ac:dyDescent="0.2">
      <c r="A535" s="62" t="s">
        <v>3103</v>
      </c>
      <c r="B535" s="2" t="s">
        <v>3099</v>
      </c>
      <c r="C535" s="9" t="s">
        <v>133</v>
      </c>
      <c r="D535" s="9"/>
      <c r="E535" s="2" t="s">
        <v>54</v>
      </c>
      <c r="F535" s="2" t="s">
        <v>54</v>
      </c>
      <c r="G535" s="2" t="s">
        <v>54</v>
      </c>
      <c r="H535" s="2" t="s">
        <v>54</v>
      </c>
      <c r="I535" s="2"/>
      <c r="J535" s="2"/>
      <c r="K535" s="2"/>
      <c r="L535" s="2"/>
      <c r="M535" s="2"/>
    </row>
    <row r="536" spans="1:13" ht="14.25" customHeight="1" x14ac:dyDescent="0.2">
      <c r="A536" s="62" t="s">
        <v>3111</v>
      </c>
      <c r="B536" s="2" t="s">
        <v>3104</v>
      </c>
      <c r="C536" s="9" t="s">
        <v>5559</v>
      </c>
      <c r="D536" s="9"/>
      <c r="E536" s="2" t="s">
        <v>3206</v>
      </c>
      <c r="F536" s="2" t="s">
        <v>3207</v>
      </c>
      <c r="G536" s="2" t="s">
        <v>3209</v>
      </c>
      <c r="H536" s="2" t="s">
        <v>3210</v>
      </c>
      <c r="I536" s="2"/>
      <c r="J536" s="2"/>
      <c r="K536" s="2"/>
      <c r="L536" s="2"/>
      <c r="M536" s="2"/>
    </row>
    <row r="537" spans="1:13" ht="14.25" customHeight="1" x14ac:dyDescent="0.2">
      <c r="A537" s="62" t="s">
        <v>3118</v>
      </c>
      <c r="B537" s="2" t="s">
        <v>3112</v>
      </c>
      <c r="C537" s="9" t="s">
        <v>154</v>
      </c>
      <c r="D537" s="9"/>
      <c r="E537" s="2" t="s">
        <v>4434</v>
      </c>
      <c r="F537" s="2" t="s">
        <v>4435</v>
      </c>
      <c r="G537" s="2" t="s">
        <v>4436</v>
      </c>
      <c r="H537" s="2" t="s">
        <v>71</v>
      </c>
      <c r="I537" s="2"/>
      <c r="J537" s="2"/>
      <c r="K537" s="2"/>
      <c r="L537" s="2"/>
      <c r="M537" s="2"/>
    </row>
    <row r="538" spans="1:13" ht="14.25" customHeight="1" x14ac:dyDescent="0.2">
      <c r="A538" s="62" t="s">
        <v>3121</v>
      </c>
      <c r="B538" s="2" t="s">
        <v>54</v>
      </c>
      <c r="C538" s="9">
        <v>-99</v>
      </c>
      <c r="D538" s="9"/>
      <c r="E538" s="2" t="s">
        <v>2003</v>
      </c>
      <c r="F538" s="2" t="s">
        <v>2004</v>
      </c>
      <c r="G538" s="2" t="s">
        <v>2005</v>
      </c>
      <c r="H538" s="2" t="s">
        <v>2006</v>
      </c>
      <c r="I538" s="2"/>
      <c r="J538" s="2"/>
      <c r="K538" s="2"/>
      <c r="L538" s="2"/>
      <c r="M538" s="2"/>
    </row>
    <row r="539" spans="1:13" ht="14.25" customHeight="1" x14ac:dyDescent="0.2">
      <c r="A539" s="62" t="s">
        <v>3127</v>
      </c>
      <c r="B539" s="2" t="s">
        <v>3122</v>
      </c>
      <c r="C539" s="9">
        <v>6</v>
      </c>
      <c r="D539" s="9"/>
      <c r="E539" s="2" t="s">
        <v>1178</v>
      </c>
      <c r="F539" s="2" t="s">
        <v>1179</v>
      </c>
      <c r="G539" s="2" t="s">
        <v>54</v>
      </c>
      <c r="H539" s="2" t="s">
        <v>1180</v>
      </c>
      <c r="I539" s="2"/>
      <c r="J539" s="2"/>
      <c r="K539" s="2"/>
      <c r="L539" s="2"/>
      <c r="M539" s="2"/>
    </row>
    <row r="540" spans="1:13" ht="14.25" customHeight="1" x14ac:dyDescent="0.2">
      <c r="A540" s="62" t="s">
        <v>3134</v>
      </c>
      <c r="B540" s="2" t="s">
        <v>3128</v>
      </c>
      <c r="C540" s="9">
        <v>2</v>
      </c>
      <c r="D540" s="9"/>
      <c r="E540" s="2" t="s">
        <v>165</v>
      </c>
      <c r="F540" s="2" t="s">
        <v>167</v>
      </c>
      <c r="G540" s="2" t="s">
        <v>168</v>
      </c>
      <c r="H540" s="2" t="s">
        <v>169</v>
      </c>
      <c r="I540" s="2"/>
      <c r="J540" s="2"/>
      <c r="K540" s="2"/>
      <c r="L540" s="2"/>
      <c r="M540" s="2"/>
    </row>
    <row r="541" spans="1:13" ht="14.25" customHeight="1" x14ac:dyDescent="0.2">
      <c r="A541" s="62" t="s">
        <v>3140</v>
      </c>
      <c r="B541" s="2" t="s">
        <v>3135</v>
      </c>
      <c r="C541" s="9" t="s">
        <v>101</v>
      </c>
      <c r="D541" s="9"/>
      <c r="E541" s="2" t="s">
        <v>4247</v>
      </c>
      <c r="F541" s="2" t="s">
        <v>4248</v>
      </c>
      <c r="G541" s="2" t="s">
        <v>54</v>
      </c>
      <c r="H541" s="2" t="s">
        <v>54</v>
      </c>
      <c r="I541" s="2"/>
      <c r="J541" s="2"/>
      <c r="K541" s="2"/>
      <c r="L541" s="2"/>
      <c r="M541" s="2"/>
    </row>
    <row r="542" spans="1:13" ht="14.25" customHeight="1" x14ac:dyDescent="0.2">
      <c r="A542" s="62" t="s">
        <v>3145</v>
      </c>
      <c r="B542" s="2" t="s">
        <v>3141</v>
      </c>
      <c r="C542" s="9">
        <v>6</v>
      </c>
      <c r="D542" s="9"/>
      <c r="E542" s="2" t="s">
        <v>4923</v>
      </c>
      <c r="F542" s="2" t="s">
        <v>242</v>
      </c>
      <c r="G542" s="2" t="s">
        <v>4924</v>
      </c>
      <c r="H542" s="2" t="s">
        <v>71</v>
      </c>
      <c r="I542" s="2"/>
      <c r="J542" s="2"/>
      <c r="K542" s="2"/>
      <c r="L542" s="2"/>
      <c r="M542" s="2"/>
    </row>
    <row r="543" spans="1:13" ht="14.25" customHeight="1" x14ac:dyDescent="0.2">
      <c r="A543" s="62" t="s">
        <v>3151</v>
      </c>
      <c r="B543" s="2" t="s">
        <v>5562</v>
      </c>
      <c r="C543" s="9" t="s">
        <v>1526</v>
      </c>
      <c r="D543" s="9"/>
      <c r="E543" s="2" t="s">
        <v>2534</v>
      </c>
      <c r="F543" s="2" t="s">
        <v>54</v>
      </c>
      <c r="G543" s="2" t="s">
        <v>2535</v>
      </c>
      <c r="H543" s="2" t="s">
        <v>2536</v>
      </c>
      <c r="I543" s="2"/>
      <c r="J543" s="2"/>
      <c r="K543" s="2"/>
      <c r="L543" s="2"/>
      <c r="M543" s="2"/>
    </row>
    <row r="544" spans="1:13" ht="14.25" customHeight="1" x14ac:dyDescent="0.2">
      <c r="A544" s="62" t="s">
        <v>3155</v>
      </c>
      <c r="B544" s="2" t="s">
        <v>3152</v>
      </c>
      <c r="C544" s="9">
        <v>2</v>
      </c>
      <c r="D544" s="9"/>
      <c r="E544" s="2" t="s">
        <v>2458</v>
      </c>
      <c r="F544" s="2" t="s">
        <v>2459</v>
      </c>
      <c r="G544" s="2" t="s">
        <v>2460</v>
      </c>
      <c r="H544" s="2" t="s">
        <v>2461</v>
      </c>
      <c r="I544" s="2"/>
      <c r="J544" s="2"/>
      <c r="K544" s="2"/>
      <c r="L544" s="2"/>
      <c r="M544" s="2"/>
    </row>
    <row r="545" spans="1:13" ht="14.25" customHeight="1" x14ac:dyDescent="0.2">
      <c r="A545" s="62" t="s">
        <v>3160</v>
      </c>
      <c r="B545" s="2" t="s">
        <v>3156</v>
      </c>
      <c r="C545" s="9" t="s">
        <v>101</v>
      </c>
      <c r="D545" s="9"/>
      <c r="E545" s="2" t="s">
        <v>981</v>
      </c>
      <c r="F545" s="2" t="s">
        <v>982</v>
      </c>
      <c r="G545" s="2" t="s">
        <v>984</v>
      </c>
      <c r="H545" s="2" t="s">
        <v>985</v>
      </c>
      <c r="I545" s="2"/>
      <c r="J545" s="2"/>
      <c r="K545" s="2"/>
      <c r="L545" s="2"/>
      <c r="M545" s="2"/>
    </row>
    <row r="546" spans="1:13" ht="14.25" customHeight="1" x14ac:dyDescent="0.2">
      <c r="A546" s="62" t="s">
        <v>3168</v>
      </c>
      <c r="B546" s="2" t="s">
        <v>3161</v>
      </c>
      <c r="C546" s="9">
        <v>3</v>
      </c>
      <c r="D546" s="9"/>
      <c r="E546" s="2" t="s">
        <v>3519</v>
      </c>
      <c r="F546" s="2" t="s">
        <v>3521</v>
      </c>
      <c r="G546" s="2" t="s">
        <v>3522</v>
      </c>
      <c r="H546" s="2" t="s">
        <v>3523</v>
      </c>
      <c r="I546" s="2"/>
      <c r="J546" s="2"/>
      <c r="K546" s="2"/>
      <c r="L546" s="2"/>
      <c r="M546" s="2"/>
    </row>
    <row r="547" spans="1:13" ht="14.25" customHeight="1" x14ac:dyDescent="0.2">
      <c r="A547" s="62" t="s">
        <v>3172</v>
      </c>
      <c r="B547" s="2" t="s">
        <v>3169</v>
      </c>
      <c r="C547" s="9">
        <v>-999</v>
      </c>
      <c r="D547" s="9"/>
      <c r="E547" s="2" t="s">
        <v>4898</v>
      </c>
      <c r="F547" s="2" t="s">
        <v>4899</v>
      </c>
      <c r="G547" s="2" t="s">
        <v>4900</v>
      </c>
      <c r="H547" s="2" t="s">
        <v>4901</v>
      </c>
      <c r="I547" s="2"/>
      <c r="J547" s="2"/>
      <c r="K547" s="2"/>
      <c r="L547" s="2"/>
      <c r="M547" s="2"/>
    </row>
    <row r="548" spans="1:13" ht="14.25" customHeight="1" x14ac:dyDescent="0.2">
      <c r="A548" s="62" t="s">
        <v>3178</v>
      </c>
      <c r="B548" s="2" t="s">
        <v>3173</v>
      </c>
      <c r="C548" s="9" t="s">
        <v>496</v>
      </c>
      <c r="D548" s="9"/>
      <c r="E548" s="2" t="s">
        <v>555</v>
      </c>
      <c r="F548" s="2" t="s">
        <v>557</v>
      </c>
      <c r="G548" s="2" t="s">
        <v>558</v>
      </c>
      <c r="H548" s="2" t="s">
        <v>559</v>
      </c>
      <c r="I548" s="2"/>
      <c r="J548" s="2"/>
      <c r="K548" s="2"/>
      <c r="L548" s="2"/>
      <c r="M548" s="2"/>
    </row>
    <row r="549" spans="1:13" ht="14.25" customHeight="1" x14ac:dyDescent="0.2">
      <c r="A549" s="62" t="s">
        <v>3185</v>
      </c>
      <c r="B549" s="2" t="s">
        <v>3179</v>
      </c>
      <c r="C549" s="9" t="s">
        <v>3180</v>
      </c>
      <c r="D549" s="9"/>
      <c r="E549" s="2" t="s">
        <v>2202</v>
      </c>
      <c r="F549" s="2" t="s">
        <v>54</v>
      </c>
      <c r="G549" s="2" t="s">
        <v>54</v>
      </c>
      <c r="H549" s="2" t="s">
        <v>54</v>
      </c>
      <c r="I549" s="2"/>
      <c r="J549" s="2"/>
      <c r="K549" s="2"/>
      <c r="L549" s="2"/>
      <c r="M549" s="2"/>
    </row>
    <row r="550" spans="1:13" ht="14.25" customHeight="1" x14ac:dyDescent="0.2">
      <c r="A550" s="62" t="s">
        <v>3191</v>
      </c>
      <c r="B550" s="2" t="s">
        <v>3186</v>
      </c>
      <c r="C550" s="9">
        <v>6</v>
      </c>
      <c r="D550" s="9"/>
      <c r="E550" s="2" t="s">
        <v>5072</v>
      </c>
      <c r="F550" s="2" t="s">
        <v>5073</v>
      </c>
      <c r="G550" s="2" t="s">
        <v>5075</v>
      </c>
      <c r="H550" s="2" t="s">
        <v>5076</v>
      </c>
      <c r="I550" s="2"/>
      <c r="J550" s="2"/>
      <c r="K550" s="2"/>
      <c r="L550" s="2"/>
      <c r="M550" s="2"/>
    </row>
    <row r="551" spans="1:13" ht="14.25" customHeight="1" x14ac:dyDescent="0.2">
      <c r="A551" s="62" t="s">
        <v>3198</v>
      </c>
      <c r="B551" s="2" t="s">
        <v>3192</v>
      </c>
      <c r="C551" s="9">
        <v>2</v>
      </c>
      <c r="D551" s="9"/>
      <c r="E551" s="2" t="s">
        <v>54</v>
      </c>
      <c r="F551" s="2" t="s">
        <v>54</v>
      </c>
      <c r="G551" s="2" t="s">
        <v>54</v>
      </c>
      <c r="H551" s="2" t="s">
        <v>54</v>
      </c>
      <c r="I551" s="2"/>
      <c r="J551" s="2"/>
      <c r="K551" s="2"/>
      <c r="L551" s="2"/>
      <c r="M551" s="2"/>
    </row>
    <row r="552" spans="1:13" ht="14.25" customHeight="1" x14ac:dyDescent="0.2">
      <c r="A552" s="62" t="s">
        <v>3204</v>
      </c>
      <c r="B552" s="2" t="s">
        <v>3199</v>
      </c>
      <c r="C552" s="9" t="s">
        <v>421</v>
      </c>
      <c r="D552" s="9"/>
      <c r="E552" s="2" t="s">
        <v>5050</v>
      </c>
      <c r="F552" s="2" t="s">
        <v>1703</v>
      </c>
      <c r="G552" s="2" t="s">
        <v>5051</v>
      </c>
      <c r="H552" s="2" t="s">
        <v>5052</v>
      </c>
      <c r="I552" s="2"/>
      <c r="J552" s="2"/>
      <c r="K552" s="2"/>
      <c r="L552" s="2"/>
      <c r="M552" s="2"/>
    </row>
    <row r="553" spans="1:13" ht="14.25" customHeight="1" x14ac:dyDescent="0.2">
      <c r="A553" s="62" t="s">
        <v>3211</v>
      </c>
      <c r="B553" s="2" t="s">
        <v>3205</v>
      </c>
      <c r="C553" s="9" t="s">
        <v>2669</v>
      </c>
      <c r="D553" s="9"/>
      <c r="E553" s="2" t="s">
        <v>501</v>
      </c>
      <c r="F553" s="2" t="s">
        <v>503</v>
      </c>
      <c r="G553" s="2" t="s">
        <v>505</v>
      </c>
      <c r="H553" s="2" t="s">
        <v>506</v>
      </c>
      <c r="I553" s="2"/>
      <c r="J553" s="2"/>
      <c r="K553" s="2"/>
      <c r="L553" s="2"/>
      <c r="M553" s="2"/>
    </row>
    <row r="554" spans="1:13" ht="14.25" customHeight="1" x14ac:dyDescent="0.2">
      <c r="A554" s="62" t="s">
        <v>3216</v>
      </c>
      <c r="B554" s="2" t="s">
        <v>3212</v>
      </c>
      <c r="C554" s="9">
        <v>6</v>
      </c>
      <c r="D554" s="9"/>
      <c r="E554" s="2" t="s">
        <v>1745</v>
      </c>
      <c r="F554" s="2" t="s">
        <v>54</v>
      </c>
      <c r="G554" s="2" t="s">
        <v>1746</v>
      </c>
      <c r="H554" s="2" t="s">
        <v>1747</v>
      </c>
      <c r="I554" s="2"/>
      <c r="J554" s="2"/>
      <c r="K554" s="2"/>
      <c r="L554" s="2"/>
      <c r="M554" s="2"/>
    </row>
    <row r="555" spans="1:13" ht="14.25" customHeight="1" x14ac:dyDescent="0.2">
      <c r="A555" s="62" t="s">
        <v>3222</v>
      </c>
      <c r="B555" s="2" t="s">
        <v>3217</v>
      </c>
      <c r="C555" s="9">
        <v>3</v>
      </c>
      <c r="D555" s="9"/>
      <c r="E555" s="2" t="s">
        <v>816</v>
      </c>
      <c r="F555" s="2" t="s">
        <v>818</v>
      </c>
      <c r="G555" s="2" t="s">
        <v>819</v>
      </c>
      <c r="H555" s="2" t="s">
        <v>820</v>
      </c>
      <c r="I555" s="2"/>
      <c r="J555" s="2"/>
      <c r="K555" s="2"/>
      <c r="L555" s="2"/>
      <c r="M555" s="2"/>
    </row>
    <row r="556" spans="1:13" ht="14.25" customHeight="1" x14ac:dyDescent="0.2">
      <c r="A556" s="62" t="s">
        <v>3226</v>
      </c>
      <c r="B556" s="2" t="s">
        <v>185</v>
      </c>
      <c r="C556" s="9">
        <v>-999</v>
      </c>
      <c r="D556" s="9"/>
      <c r="E556" s="2" t="s">
        <v>4672</v>
      </c>
      <c r="F556" s="2" t="s">
        <v>4674</v>
      </c>
      <c r="G556" s="2" t="s">
        <v>4675</v>
      </c>
      <c r="H556" s="2" t="s">
        <v>4677</v>
      </c>
      <c r="I556" s="2"/>
      <c r="J556" s="2"/>
      <c r="K556" s="2"/>
      <c r="L556" s="2"/>
      <c r="M556" s="2"/>
    </row>
    <row r="557" spans="1:13" ht="14.25" customHeight="1" x14ac:dyDescent="0.2">
      <c r="A557" s="62" t="s">
        <v>3229</v>
      </c>
      <c r="B557" s="2" t="s">
        <v>3227</v>
      </c>
      <c r="C557" s="9" t="s">
        <v>101</v>
      </c>
      <c r="D557" s="9"/>
      <c r="E557" s="2" t="s">
        <v>54</v>
      </c>
      <c r="F557" s="2" t="s">
        <v>54</v>
      </c>
      <c r="G557" s="2" t="s">
        <v>54</v>
      </c>
      <c r="H557" s="2" t="s">
        <v>54</v>
      </c>
      <c r="I557" s="2"/>
      <c r="J557" s="2"/>
      <c r="K557" s="2"/>
      <c r="L557" s="2"/>
      <c r="M557" s="2"/>
    </row>
    <row r="558" spans="1:13" ht="14.25" customHeight="1" x14ac:dyDescent="0.2">
      <c r="A558" s="62" t="s">
        <v>3233</v>
      </c>
      <c r="B558" s="2" t="s">
        <v>71</v>
      </c>
      <c r="C558" s="9">
        <v>-999</v>
      </c>
      <c r="D558" s="9"/>
      <c r="E558" s="2" t="s">
        <v>54</v>
      </c>
      <c r="F558" s="2" t="s">
        <v>54</v>
      </c>
      <c r="G558" s="2" t="s">
        <v>54</v>
      </c>
      <c r="H558" s="2" t="s">
        <v>54</v>
      </c>
      <c r="I558" s="2"/>
      <c r="J558" s="2"/>
      <c r="K558" s="2"/>
      <c r="L558" s="2"/>
      <c r="M558" s="2"/>
    </row>
    <row r="559" spans="1:13" ht="14.25" customHeight="1" x14ac:dyDescent="0.2">
      <c r="A559" s="62" t="s">
        <v>3240</v>
      </c>
      <c r="B559" s="2" t="s">
        <v>3234</v>
      </c>
      <c r="C559" s="9" t="s">
        <v>421</v>
      </c>
      <c r="D559" s="9"/>
      <c r="E559" s="2" t="s">
        <v>4587</v>
      </c>
      <c r="F559" s="2" t="s">
        <v>4588</v>
      </c>
      <c r="G559" s="2" t="s">
        <v>54</v>
      </c>
      <c r="H559" s="2" t="s">
        <v>4589</v>
      </c>
      <c r="I559" s="2"/>
      <c r="J559" s="2"/>
      <c r="K559" s="2"/>
      <c r="L559" s="2"/>
      <c r="M559" s="2"/>
    </row>
    <row r="560" spans="1:13" ht="14.25" customHeight="1" x14ac:dyDescent="0.2">
      <c r="A560" s="62" t="s">
        <v>3248</v>
      </c>
      <c r="B560" s="2" t="s">
        <v>3241</v>
      </c>
      <c r="C560" s="9" t="s">
        <v>5568</v>
      </c>
      <c r="D560" s="9"/>
      <c r="E560" s="2" t="s">
        <v>510</v>
      </c>
      <c r="F560" s="2" t="s">
        <v>242</v>
      </c>
      <c r="G560" s="2" t="s">
        <v>512</v>
      </c>
      <c r="H560" s="2" t="s">
        <v>513</v>
      </c>
      <c r="I560" s="2"/>
      <c r="J560" s="2"/>
      <c r="K560" s="2"/>
      <c r="L560" s="2"/>
      <c r="M560" s="2"/>
    </row>
    <row r="561" spans="1:13" ht="14.25" customHeight="1" x14ac:dyDescent="0.2">
      <c r="A561" s="62" t="s">
        <v>3256</v>
      </c>
      <c r="B561" s="2" t="s">
        <v>3249</v>
      </c>
      <c r="C561" s="9" t="s">
        <v>821</v>
      </c>
      <c r="D561" s="9"/>
      <c r="E561" s="2" t="s">
        <v>1546</v>
      </c>
      <c r="F561" s="2" t="s">
        <v>1548</v>
      </c>
      <c r="G561" s="2" t="s">
        <v>1549</v>
      </c>
      <c r="H561" s="2" t="s">
        <v>54</v>
      </c>
      <c r="I561" s="2"/>
      <c r="J561" s="2"/>
      <c r="K561" s="2"/>
      <c r="L561" s="2"/>
      <c r="M561" s="2"/>
    </row>
    <row r="562" spans="1:13" ht="14.25" customHeight="1" x14ac:dyDescent="0.2">
      <c r="A562" s="62" t="s">
        <v>3262</v>
      </c>
      <c r="B562" s="2" t="s">
        <v>3257</v>
      </c>
      <c r="C562" s="9" t="s">
        <v>231</v>
      </c>
      <c r="D562" s="9"/>
      <c r="E562" s="2" t="s">
        <v>3721</v>
      </c>
      <c r="F562" s="2" t="s">
        <v>3722</v>
      </c>
      <c r="G562" s="2" t="s">
        <v>3723</v>
      </c>
      <c r="H562" s="2" t="s">
        <v>3724</v>
      </c>
      <c r="I562" s="2"/>
      <c r="J562" s="2"/>
      <c r="K562" s="2"/>
      <c r="L562" s="2"/>
      <c r="M562" s="2"/>
    </row>
    <row r="563" spans="1:13" ht="14.25" customHeight="1" x14ac:dyDescent="0.2">
      <c r="A563" s="62" t="s">
        <v>3267</v>
      </c>
      <c r="B563" s="2" t="s">
        <v>54</v>
      </c>
      <c r="C563" s="9">
        <v>-99</v>
      </c>
      <c r="D563" s="9"/>
      <c r="E563" s="2" t="s">
        <v>3048</v>
      </c>
      <c r="F563" s="2" t="s">
        <v>3050</v>
      </c>
      <c r="G563" s="2" t="s">
        <v>3051</v>
      </c>
      <c r="H563" s="2" t="s">
        <v>3053</v>
      </c>
      <c r="I563" s="2"/>
      <c r="J563" s="2"/>
      <c r="K563" s="2"/>
      <c r="L563" s="2"/>
      <c r="M563" s="2"/>
    </row>
    <row r="564" spans="1:13" ht="14.25" customHeight="1" x14ac:dyDescent="0.2">
      <c r="A564" s="62" t="s">
        <v>3273</v>
      </c>
      <c r="B564" s="2" t="s">
        <v>3268</v>
      </c>
      <c r="C564" s="9" t="s">
        <v>199</v>
      </c>
      <c r="D564" s="9"/>
      <c r="E564" s="2" t="s">
        <v>4851</v>
      </c>
      <c r="F564" s="2" t="s">
        <v>4852</v>
      </c>
      <c r="G564" s="2" t="s">
        <v>4853</v>
      </c>
      <c r="H564" s="2" t="s">
        <v>4854</v>
      </c>
      <c r="I564" s="2"/>
      <c r="J564" s="2"/>
      <c r="K564" s="2"/>
      <c r="L564" s="2"/>
      <c r="M564" s="2"/>
    </row>
    <row r="565" spans="1:13" ht="14.25" customHeight="1" x14ac:dyDescent="0.2">
      <c r="A565" s="62" t="s">
        <v>3274</v>
      </c>
      <c r="B565" s="2" t="s">
        <v>54</v>
      </c>
      <c r="C565" s="9">
        <v>-99</v>
      </c>
      <c r="D565" s="9"/>
      <c r="E565" s="2" t="s">
        <v>1230</v>
      </c>
      <c r="F565" s="2" t="s">
        <v>1232</v>
      </c>
      <c r="G565" s="2" t="s">
        <v>1234</v>
      </c>
      <c r="H565" s="2" t="s">
        <v>1235</v>
      </c>
      <c r="I565" s="2"/>
      <c r="J565" s="2"/>
      <c r="K565" s="2"/>
      <c r="L565" s="2"/>
      <c r="M565" s="2"/>
    </row>
    <row r="566" spans="1:13" ht="14.25" customHeight="1" x14ac:dyDescent="0.2">
      <c r="A566" s="62" t="s">
        <v>3275</v>
      </c>
      <c r="B566" s="2" t="s">
        <v>185</v>
      </c>
      <c r="C566" s="9">
        <v>-999</v>
      </c>
      <c r="D566" s="9"/>
      <c r="E566" s="2" t="s">
        <v>5323</v>
      </c>
      <c r="F566" s="2" t="s">
        <v>5324</v>
      </c>
      <c r="G566" s="2" t="s">
        <v>5325</v>
      </c>
      <c r="H566" s="2" t="s">
        <v>5326</v>
      </c>
      <c r="I566" s="2"/>
      <c r="J566" s="2"/>
      <c r="K566" s="2"/>
      <c r="L566" s="2"/>
      <c r="M566" s="2"/>
    </row>
    <row r="567" spans="1:13" ht="14.25" customHeight="1" x14ac:dyDescent="0.2">
      <c r="A567" s="62" t="s">
        <v>3276</v>
      </c>
      <c r="B567" s="2" t="s">
        <v>54</v>
      </c>
      <c r="C567" s="9">
        <v>-99</v>
      </c>
      <c r="D567" s="9"/>
      <c r="E567" s="2" t="s">
        <v>4080</v>
      </c>
      <c r="F567" s="2" t="s">
        <v>4082</v>
      </c>
      <c r="G567" s="2" t="s">
        <v>4083</v>
      </c>
      <c r="H567" s="2" t="s">
        <v>4084</v>
      </c>
      <c r="I567" s="2"/>
      <c r="J567" s="2"/>
      <c r="K567" s="2"/>
      <c r="L567" s="2"/>
      <c r="M567" s="2"/>
    </row>
    <row r="568" spans="1:13" ht="14.25" customHeight="1" x14ac:dyDescent="0.2">
      <c r="A568" s="62" t="s">
        <v>3281</v>
      </c>
      <c r="B568" s="2" t="s">
        <v>3277</v>
      </c>
      <c r="C568" s="9" t="s">
        <v>133</v>
      </c>
      <c r="D568" s="9"/>
      <c r="E568" s="2" t="s">
        <v>5204</v>
      </c>
      <c r="F568" s="2" t="s">
        <v>5205</v>
      </c>
      <c r="G568" s="2" t="s">
        <v>5206</v>
      </c>
      <c r="H568" s="2" t="s">
        <v>5207</v>
      </c>
      <c r="I568" s="2"/>
      <c r="J568" s="2"/>
      <c r="K568" s="2"/>
      <c r="L568" s="2"/>
      <c r="M568" s="2"/>
    </row>
    <row r="569" spans="1:13" ht="14.25" customHeight="1" x14ac:dyDescent="0.2">
      <c r="A569" s="62" t="s">
        <v>3287</v>
      </c>
      <c r="B569" s="2" t="s">
        <v>54</v>
      </c>
      <c r="C569" s="9">
        <v>-99</v>
      </c>
      <c r="D569" s="9"/>
      <c r="E569" s="2" t="s">
        <v>5157</v>
      </c>
      <c r="F569" s="2" t="s">
        <v>1314</v>
      </c>
      <c r="G569" s="2" t="s">
        <v>5158</v>
      </c>
      <c r="H569" s="2" t="s">
        <v>5159</v>
      </c>
      <c r="I569" s="2"/>
      <c r="J569" s="2"/>
      <c r="K569" s="2"/>
      <c r="L569" s="2"/>
      <c r="M569" s="2"/>
    </row>
    <row r="570" spans="1:13" ht="14.25" customHeight="1" x14ac:dyDescent="0.2">
      <c r="A570" s="62" t="s">
        <v>3288</v>
      </c>
      <c r="B570" s="2" t="s">
        <v>54</v>
      </c>
      <c r="C570" s="9">
        <v>-99</v>
      </c>
      <c r="D570" s="9"/>
      <c r="E570" s="2" t="s">
        <v>3100</v>
      </c>
      <c r="F570" s="2" t="s">
        <v>468</v>
      </c>
      <c r="G570" s="2" t="s">
        <v>3101</v>
      </c>
      <c r="H570" s="2" t="s">
        <v>3102</v>
      </c>
      <c r="I570" s="2"/>
      <c r="J570" s="2"/>
      <c r="K570" s="2"/>
      <c r="L570" s="2"/>
      <c r="M570" s="2"/>
    </row>
    <row r="571" spans="1:13" ht="14.25" customHeight="1" x14ac:dyDescent="0.2">
      <c r="A571" s="62" t="s">
        <v>3289</v>
      </c>
      <c r="B571" s="2" t="s">
        <v>54</v>
      </c>
      <c r="C571" s="9">
        <v>-99</v>
      </c>
      <c r="D571" s="9"/>
      <c r="E571" s="2" t="s">
        <v>596</v>
      </c>
      <c r="F571" s="2" t="s">
        <v>597</v>
      </c>
      <c r="G571" s="2" t="s">
        <v>598</v>
      </c>
      <c r="H571" s="2" t="s">
        <v>599</v>
      </c>
      <c r="I571" s="2"/>
      <c r="J571" s="2"/>
      <c r="K571" s="2"/>
      <c r="L571" s="2"/>
      <c r="M571" s="2"/>
    </row>
    <row r="572" spans="1:13" ht="14.25" customHeight="1" x14ac:dyDescent="0.2">
      <c r="A572" s="62" t="s">
        <v>3294</v>
      </c>
      <c r="B572" s="2" t="s">
        <v>3290</v>
      </c>
      <c r="C572" s="9">
        <v>-999</v>
      </c>
      <c r="D572" s="9"/>
      <c r="E572" s="2" t="s">
        <v>3824</v>
      </c>
      <c r="F572" s="2" t="s">
        <v>3825</v>
      </c>
      <c r="G572" s="2" t="s">
        <v>3826</v>
      </c>
      <c r="H572" s="2" t="s">
        <v>3827</v>
      </c>
      <c r="I572" s="2"/>
      <c r="J572" s="2"/>
      <c r="K572" s="2"/>
      <c r="L572" s="2"/>
      <c r="M572" s="2"/>
    </row>
    <row r="573" spans="1:13" ht="14.25" customHeight="1" x14ac:dyDescent="0.2">
      <c r="A573" s="62" t="s">
        <v>3298</v>
      </c>
      <c r="B573" s="2" t="s">
        <v>3295</v>
      </c>
      <c r="C573" s="9">
        <v>-999</v>
      </c>
      <c r="D573" s="9"/>
      <c r="E573" s="2" t="s">
        <v>4430</v>
      </c>
      <c r="F573" s="2" t="s">
        <v>4431</v>
      </c>
      <c r="G573" s="2" t="s">
        <v>54</v>
      </c>
      <c r="H573" s="2" t="s">
        <v>54</v>
      </c>
      <c r="I573" s="2"/>
      <c r="J573" s="2"/>
      <c r="K573" s="2"/>
      <c r="L573" s="2"/>
      <c r="M573" s="2"/>
    </row>
    <row r="574" spans="1:13" ht="14.25" customHeight="1" x14ac:dyDescent="0.2">
      <c r="A574" s="62" t="s">
        <v>3303</v>
      </c>
      <c r="B574" s="2" t="s">
        <v>3299</v>
      </c>
      <c r="C574" s="9" t="s">
        <v>125</v>
      </c>
      <c r="D574" s="9"/>
      <c r="E574" s="2" t="s">
        <v>1352</v>
      </c>
      <c r="F574" s="2" t="s">
        <v>1354</v>
      </c>
      <c r="G574" s="2" t="s">
        <v>1355</v>
      </c>
      <c r="H574" s="2" t="s">
        <v>1356</v>
      </c>
      <c r="I574" s="2"/>
      <c r="J574" s="2"/>
      <c r="K574" s="2"/>
      <c r="L574" s="2"/>
      <c r="M574" s="2"/>
    </row>
    <row r="575" spans="1:13" ht="14.25" customHeight="1" x14ac:dyDescent="0.2">
      <c r="A575" s="62" t="s">
        <v>3305</v>
      </c>
      <c r="B575" s="2" t="s">
        <v>185</v>
      </c>
      <c r="C575" s="9">
        <v>-999</v>
      </c>
      <c r="D575" s="9"/>
      <c r="E575" s="2" t="s">
        <v>3332</v>
      </c>
      <c r="F575" s="2" t="s">
        <v>513</v>
      </c>
      <c r="G575" s="2" t="s">
        <v>3334</v>
      </c>
      <c r="H575" s="2" t="s">
        <v>3335</v>
      </c>
      <c r="I575" s="2"/>
      <c r="J575" s="2"/>
      <c r="K575" s="2"/>
      <c r="L575" s="2"/>
      <c r="M575" s="2"/>
    </row>
    <row r="576" spans="1:13" ht="14.25" customHeight="1" x14ac:dyDescent="0.2">
      <c r="A576" s="62" t="s">
        <v>3306</v>
      </c>
      <c r="B576" s="2" t="s">
        <v>54</v>
      </c>
      <c r="C576" s="9">
        <v>-99</v>
      </c>
      <c r="D576" s="9"/>
      <c r="E576" s="2" t="s">
        <v>54</v>
      </c>
      <c r="F576" s="2" t="s">
        <v>54</v>
      </c>
      <c r="G576" s="2" t="s">
        <v>54</v>
      </c>
      <c r="H576" s="2" t="s">
        <v>54</v>
      </c>
      <c r="I576" s="2"/>
      <c r="J576" s="2"/>
      <c r="K576" s="2"/>
      <c r="L576" s="2"/>
      <c r="M576" s="2"/>
    </row>
    <row r="577" spans="1:13" ht="14.25" customHeight="1" x14ac:dyDescent="0.2">
      <c r="A577" s="62" t="s">
        <v>3309</v>
      </c>
      <c r="B577" s="2" t="s">
        <v>5570</v>
      </c>
      <c r="C577" s="9">
        <v>6</v>
      </c>
      <c r="D577" s="9"/>
      <c r="E577" s="2" t="s">
        <v>54</v>
      </c>
      <c r="F577" s="2" t="s">
        <v>242</v>
      </c>
      <c r="G577" s="2" t="s">
        <v>244</v>
      </c>
      <c r="H577" s="2" t="s">
        <v>2073</v>
      </c>
      <c r="I577" s="2"/>
      <c r="J577" s="2"/>
      <c r="K577" s="2"/>
      <c r="L577" s="2"/>
      <c r="M577" s="2"/>
    </row>
    <row r="578" spans="1:13" ht="14.25" customHeight="1" x14ac:dyDescent="0.2">
      <c r="A578" s="62" t="s">
        <v>3310</v>
      </c>
      <c r="B578" s="2" t="s">
        <v>54</v>
      </c>
      <c r="C578" s="9">
        <v>-99</v>
      </c>
      <c r="D578" s="9"/>
      <c r="E578" s="2" t="s">
        <v>4712</v>
      </c>
      <c r="F578" s="2" t="s">
        <v>4713</v>
      </c>
      <c r="G578" s="2" t="s">
        <v>4714</v>
      </c>
      <c r="H578" s="2" t="s">
        <v>54</v>
      </c>
      <c r="I578" s="2"/>
      <c r="J578" s="2"/>
      <c r="K578" s="2"/>
      <c r="L578" s="2"/>
      <c r="M578" s="2"/>
    </row>
    <row r="579" spans="1:13" ht="14.25" customHeight="1" x14ac:dyDescent="0.2">
      <c r="A579" s="62" t="s">
        <v>3315</v>
      </c>
      <c r="B579" s="2" t="s">
        <v>3311</v>
      </c>
      <c r="C579" s="9" t="s">
        <v>80</v>
      </c>
      <c r="D579" s="9"/>
      <c r="E579" s="2" t="s">
        <v>4769</v>
      </c>
      <c r="F579" s="2" t="s">
        <v>4771</v>
      </c>
      <c r="G579" s="2" t="s">
        <v>4772</v>
      </c>
      <c r="H579" s="2" t="s">
        <v>4773</v>
      </c>
      <c r="I579" s="2"/>
      <c r="J579" s="2"/>
      <c r="K579" s="2"/>
      <c r="L579" s="2"/>
      <c r="M579" s="2"/>
    </row>
    <row r="580" spans="1:13" ht="14.25" customHeight="1" x14ac:dyDescent="0.2">
      <c r="A580" s="62" t="s">
        <v>3318</v>
      </c>
      <c r="B580" s="2" t="s">
        <v>54</v>
      </c>
      <c r="C580" s="9">
        <v>-99</v>
      </c>
      <c r="D580" s="9"/>
      <c r="E580" s="2" t="s">
        <v>3130</v>
      </c>
      <c r="F580" s="2" t="s">
        <v>54</v>
      </c>
      <c r="G580" s="2" t="s">
        <v>3132</v>
      </c>
      <c r="H580" s="2" t="s">
        <v>3133</v>
      </c>
      <c r="I580" s="2"/>
      <c r="J580" s="2"/>
      <c r="K580" s="2"/>
      <c r="L580" s="2"/>
      <c r="M580" s="2"/>
    </row>
    <row r="581" spans="1:13" ht="14.25" customHeight="1" x14ac:dyDescent="0.2">
      <c r="A581" s="62" t="s">
        <v>3324</v>
      </c>
      <c r="B581" s="2" t="s">
        <v>3319</v>
      </c>
      <c r="C581" s="9" t="s">
        <v>125</v>
      </c>
      <c r="D581" s="9"/>
      <c r="E581" s="2" t="s">
        <v>54</v>
      </c>
      <c r="F581" s="2" t="s">
        <v>54</v>
      </c>
      <c r="G581" s="2" t="s">
        <v>54</v>
      </c>
      <c r="H581" s="2" t="s">
        <v>54</v>
      </c>
      <c r="I581" s="2"/>
      <c r="J581" s="2"/>
      <c r="K581" s="2"/>
      <c r="L581" s="2"/>
      <c r="M581" s="2"/>
    </row>
    <row r="582" spans="1:13" ht="14.25" customHeight="1" x14ac:dyDescent="0.2">
      <c r="A582" s="62" t="s">
        <v>3325</v>
      </c>
      <c r="B582" s="2" t="s">
        <v>242</v>
      </c>
      <c r="C582" s="9">
        <v>-999</v>
      </c>
      <c r="D582" s="9"/>
      <c r="E582" s="2" t="s">
        <v>54</v>
      </c>
      <c r="F582" s="2" t="s">
        <v>54</v>
      </c>
      <c r="G582" s="2" t="s">
        <v>54</v>
      </c>
      <c r="H582" s="2" t="s">
        <v>54</v>
      </c>
      <c r="I582" s="2"/>
      <c r="J582" s="2"/>
      <c r="K582" s="2"/>
      <c r="L582" s="2"/>
      <c r="M582" s="2"/>
    </row>
    <row r="583" spans="1:13" ht="14.25" customHeight="1" x14ac:dyDescent="0.2">
      <c r="A583" s="62" t="s">
        <v>3330</v>
      </c>
      <c r="B583" s="2" t="s">
        <v>54</v>
      </c>
      <c r="C583" s="9">
        <v>-99</v>
      </c>
      <c r="D583" s="9"/>
      <c r="E583" s="2" t="s">
        <v>3872</v>
      </c>
      <c r="F583" s="2" t="s">
        <v>3874</v>
      </c>
      <c r="G583" s="2" t="s">
        <v>3875</v>
      </c>
      <c r="H583" s="2" t="s">
        <v>3876</v>
      </c>
      <c r="I583" s="2"/>
      <c r="J583" s="2"/>
      <c r="K583" s="2"/>
      <c r="L583" s="2"/>
      <c r="M583" s="2"/>
    </row>
    <row r="584" spans="1:13" ht="14.25" customHeight="1" x14ac:dyDescent="0.2">
      <c r="A584" s="62" t="s">
        <v>3336</v>
      </c>
      <c r="B584" s="2" t="s">
        <v>3331</v>
      </c>
      <c r="C584" s="9">
        <v>6</v>
      </c>
      <c r="D584" s="9"/>
      <c r="E584" s="2" t="s">
        <v>3243</v>
      </c>
      <c r="F584" s="2" t="s">
        <v>3245</v>
      </c>
      <c r="G584" s="2" t="s">
        <v>3246</v>
      </c>
      <c r="H584" s="2" t="s">
        <v>3247</v>
      </c>
      <c r="I584" s="2"/>
      <c r="J584" s="2"/>
      <c r="K584" s="2"/>
      <c r="L584" s="2"/>
      <c r="M584" s="2"/>
    </row>
    <row r="585" spans="1:13" ht="14.25" customHeight="1" x14ac:dyDescent="0.2">
      <c r="A585" s="62" t="s">
        <v>3342</v>
      </c>
      <c r="B585" s="2" t="s">
        <v>3337</v>
      </c>
      <c r="C585" s="9" t="s">
        <v>101</v>
      </c>
      <c r="D585" s="9"/>
      <c r="E585" s="2" t="s">
        <v>1140</v>
      </c>
      <c r="F585" s="2" t="s">
        <v>1142</v>
      </c>
      <c r="G585" s="2" t="s">
        <v>1144</v>
      </c>
      <c r="H585" s="2" t="s">
        <v>1146</v>
      </c>
      <c r="I585" s="2"/>
      <c r="J585" s="2"/>
      <c r="K585" s="2"/>
      <c r="L585" s="2"/>
      <c r="M585" s="2"/>
    </row>
    <row r="586" spans="1:13" ht="14.25" customHeight="1" x14ac:dyDescent="0.2">
      <c r="A586" s="62" t="s">
        <v>3345</v>
      </c>
      <c r="B586" s="2" t="s">
        <v>3343</v>
      </c>
      <c r="C586" s="9" t="s">
        <v>125</v>
      </c>
      <c r="D586" s="9"/>
      <c r="E586" s="2" t="s">
        <v>4042</v>
      </c>
      <c r="F586" s="2" t="s">
        <v>4043</v>
      </c>
      <c r="G586" s="2" t="s">
        <v>4044</v>
      </c>
      <c r="H586" s="2" t="s">
        <v>4045</v>
      </c>
      <c r="I586" s="2"/>
      <c r="J586" s="2"/>
      <c r="K586" s="2"/>
      <c r="L586" s="2"/>
      <c r="M586" s="2"/>
    </row>
    <row r="587" spans="1:13" ht="14.25" customHeight="1" x14ac:dyDescent="0.2">
      <c r="A587" s="62" t="s">
        <v>3353</v>
      </c>
      <c r="B587" s="2" t="s">
        <v>5572</v>
      </c>
      <c r="C587" s="9">
        <v>1</v>
      </c>
      <c r="D587" s="9"/>
      <c r="E587" s="2" t="s">
        <v>3840</v>
      </c>
      <c r="F587" s="2" t="s">
        <v>3841</v>
      </c>
      <c r="G587" s="2" t="s">
        <v>3842</v>
      </c>
      <c r="H587" s="2" t="s">
        <v>3843</v>
      </c>
      <c r="I587" s="2"/>
      <c r="J587" s="2"/>
      <c r="K587" s="2"/>
      <c r="L587" s="2"/>
      <c r="M587" s="2"/>
    </row>
    <row r="588" spans="1:13" ht="14.25" customHeight="1" x14ac:dyDescent="0.2">
      <c r="A588" s="62" t="s">
        <v>3359</v>
      </c>
      <c r="B588" s="2" t="s">
        <v>5573</v>
      </c>
      <c r="C588" s="9" t="s">
        <v>2669</v>
      </c>
      <c r="D588" s="9"/>
      <c r="E588" s="2" t="s">
        <v>3558</v>
      </c>
      <c r="F588" s="2" t="s">
        <v>54</v>
      </c>
      <c r="G588" s="2" t="s">
        <v>3560</v>
      </c>
      <c r="H588" s="2" t="s">
        <v>3561</v>
      </c>
      <c r="I588" s="2"/>
      <c r="J588" s="2"/>
      <c r="K588" s="2"/>
      <c r="L588" s="2"/>
      <c r="M588" s="2"/>
    </row>
    <row r="589" spans="1:13" ht="14.25" customHeight="1" x14ac:dyDescent="0.2">
      <c r="A589" s="62" t="s">
        <v>3365</v>
      </c>
      <c r="B589" s="2" t="s">
        <v>3360</v>
      </c>
      <c r="C589" s="9">
        <v>6</v>
      </c>
      <c r="D589" s="9"/>
      <c r="E589" s="2" t="s">
        <v>54</v>
      </c>
      <c r="F589" s="2" t="s">
        <v>54</v>
      </c>
      <c r="G589" s="2" t="s">
        <v>54</v>
      </c>
      <c r="H589" s="2" t="s">
        <v>54</v>
      </c>
      <c r="I589" s="2"/>
      <c r="J589" s="2"/>
      <c r="K589" s="2"/>
      <c r="L589" s="2"/>
      <c r="M589" s="2"/>
    </row>
    <row r="590" spans="1:13" ht="14.25" customHeight="1" x14ac:dyDescent="0.2">
      <c r="A590" s="62" t="s">
        <v>3366</v>
      </c>
      <c r="B590" s="2" t="s">
        <v>54</v>
      </c>
      <c r="C590" s="9">
        <v>-99</v>
      </c>
      <c r="D590" s="9"/>
      <c r="E590" s="2" t="s">
        <v>1932</v>
      </c>
      <c r="F590" s="2" t="s">
        <v>1934</v>
      </c>
      <c r="G590" s="2" t="s">
        <v>1935</v>
      </c>
      <c r="H590" s="2" t="s">
        <v>1936</v>
      </c>
      <c r="I590" s="2"/>
      <c r="J590" s="2"/>
      <c r="K590" s="2"/>
      <c r="L590" s="2"/>
      <c r="M590" s="2"/>
    </row>
    <row r="591" spans="1:13" ht="14.25" customHeight="1" x14ac:dyDescent="0.2">
      <c r="A591" s="62" t="s">
        <v>3373</v>
      </c>
      <c r="B591" s="2" t="s">
        <v>5575</v>
      </c>
      <c r="C591" s="9">
        <v>2</v>
      </c>
      <c r="D591" s="9"/>
      <c r="E591" s="2" t="s">
        <v>4507</v>
      </c>
      <c r="F591" s="2" t="s">
        <v>4508</v>
      </c>
      <c r="G591" s="2" t="s">
        <v>4510</v>
      </c>
      <c r="H591" s="2" t="s">
        <v>4511</v>
      </c>
      <c r="I591" s="2"/>
      <c r="J591" s="2"/>
      <c r="K591" s="2"/>
      <c r="L591" s="2"/>
      <c r="M591" s="2"/>
    </row>
    <row r="592" spans="1:13" ht="14.25" customHeight="1" x14ac:dyDescent="0.2">
      <c r="A592" s="62" t="s">
        <v>3379</v>
      </c>
      <c r="B592" s="2" t="s">
        <v>3374</v>
      </c>
      <c r="C592" s="9">
        <v>6</v>
      </c>
      <c r="D592" s="9"/>
      <c r="E592" s="2" t="s">
        <v>1476</v>
      </c>
      <c r="F592" s="2" t="s">
        <v>1478</v>
      </c>
      <c r="G592" s="2" t="s">
        <v>1479</v>
      </c>
      <c r="H592" s="2" t="s">
        <v>1480</v>
      </c>
      <c r="I592" s="2"/>
      <c r="J592" s="2"/>
      <c r="K592" s="2"/>
      <c r="L592" s="2"/>
      <c r="M592" s="2"/>
    </row>
    <row r="593" spans="1:13" ht="14.25" customHeight="1" x14ac:dyDescent="0.2">
      <c r="A593" s="62" t="s">
        <v>3388</v>
      </c>
      <c r="B593" s="2" t="s">
        <v>3380</v>
      </c>
      <c r="C593" s="9" t="s">
        <v>3381</v>
      </c>
      <c r="D593" s="9"/>
      <c r="E593" s="2" t="s">
        <v>2905</v>
      </c>
      <c r="F593" s="2" t="s">
        <v>2907</v>
      </c>
      <c r="G593" s="2" t="s">
        <v>2908</v>
      </c>
      <c r="H593" s="2" t="s">
        <v>2910</v>
      </c>
      <c r="I593" s="2"/>
      <c r="J593" s="2"/>
      <c r="K593" s="2"/>
      <c r="L593" s="2"/>
      <c r="M593" s="2"/>
    </row>
    <row r="594" spans="1:13" ht="14.25" customHeight="1" x14ac:dyDescent="0.2">
      <c r="A594" s="62" t="s">
        <v>3391</v>
      </c>
      <c r="B594" s="2" t="s">
        <v>54</v>
      </c>
      <c r="C594" s="9">
        <v>-99</v>
      </c>
      <c r="D594" s="9"/>
      <c r="E594" s="2" t="s">
        <v>54</v>
      </c>
      <c r="F594" s="2" t="s">
        <v>54</v>
      </c>
      <c r="G594" s="2" t="s">
        <v>54</v>
      </c>
      <c r="H594" s="2" t="s">
        <v>3389</v>
      </c>
      <c r="I594" s="2"/>
      <c r="J594" s="2"/>
      <c r="K594" s="2"/>
      <c r="L594" s="2"/>
      <c r="M594" s="2"/>
    </row>
    <row r="595" spans="1:13" ht="14.25" customHeight="1" x14ac:dyDescent="0.2">
      <c r="A595" s="62" t="s">
        <v>3396</v>
      </c>
      <c r="B595" s="2" t="s">
        <v>3392</v>
      </c>
      <c r="C595" s="9" t="s">
        <v>152</v>
      </c>
      <c r="D595" s="9"/>
      <c r="E595" s="2" t="s">
        <v>5372</v>
      </c>
      <c r="F595" s="2" t="s">
        <v>2695</v>
      </c>
      <c r="G595" s="2" t="s">
        <v>54</v>
      </c>
      <c r="H595" s="2" t="s">
        <v>54</v>
      </c>
      <c r="I595" s="2"/>
      <c r="J595" s="2"/>
      <c r="K595" s="2"/>
      <c r="L595" s="2"/>
      <c r="M595" s="2"/>
    </row>
    <row r="596" spans="1:13" ht="14.25" customHeight="1" x14ac:dyDescent="0.2">
      <c r="A596" s="62" t="s">
        <v>3401</v>
      </c>
      <c r="B596" s="2" t="s">
        <v>3397</v>
      </c>
      <c r="C596" s="9">
        <v>6</v>
      </c>
      <c r="D596" s="9"/>
      <c r="E596" s="2" t="s">
        <v>54</v>
      </c>
      <c r="F596" s="2" t="s">
        <v>54</v>
      </c>
      <c r="G596" s="2" t="s">
        <v>54</v>
      </c>
      <c r="H596" s="2" t="s">
        <v>54</v>
      </c>
      <c r="I596" s="2"/>
      <c r="J596" s="2"/>
      <c r="K596" s="2"/>
      <c r="L596" s="2"/>
      <c r="M596" s="2"/>
    </row>
    <row r="597" spans="1:13" ht="14.25" customHeight="1" x14ac:dyDescent="0.2">
      <c r="A597" s="62" t="s">
        <v>3402</v>
      </c>
      <c r="B597" s="2"/>
      <c r="C597" s="9">
        <v>-99</v>
      </c>
      <c r="D597" s="9"/>
      <c r="E597" s="2" t="s">
        <v>4001</v>
      </c>
      <c r="F597" s="2" t="s">
        <v>4002</v>
      </c>
      <c r="G597" s="2" t="s">
        <v>4003</v>
      </c>
      <c r="H597" s="2" t="s">
        <v>4004</v>
      </c>
      <c r="I597" s="2"/>
      <c r="J597" s="2"/>
      <c r="K597" s="2"/>
      <c r="L597" s="2"/>
      <c r="M597" s="2"/>
    </row>
    <row r="598" spans="1:13" ht="14.25" customHeight="1" x14ac:dyDescent="0.2">
      <c r="A598" s="62" t="s">
        <v>3403</v>
      </c>
      <c r="B598" s="2" t="s">
        <v>54</v>
      </c>
      <c r="C598" s="9">
        <v>-99</v>
      </c>
      <c r="D598" s="9"/>
      <c r="E598" s="2" t="s">
        <v>1499</v>
      </c>
      <c r="F598" s="2" t="s">
        <v>1501</v>
      </c>
      <c r="G598" s="2" t="s">
        <v>1502</v>
      </c>
      <c r="H598" s="2" t="s">
        <v>1503</v>
      </c>
      <c r="I598" s="2"/>
      <c r="J598" s="2"/>
      <c r="K598" s="2"/>
      <c r="L598" s="2"/>
      <c r="M598" s="2"/>
    </row>
    <row r="599" spans="1:13" ht="14.25" customHeight="1" x14ac:dyDescent="0.2">
      <c r="A599" s="62" t="s">
        <v>3404</v>
      </c>
      <c r="B599" s="2" t="s">
        <v>284</v>
      </c>
      <c r="C599" s="9">
        <v>-999</v>
      </c>
      <c r="D599" s="9"/>
      <c r="E599" s="2" t="s">
        <v>357</v>
      </c>
      <c r="F599" s="2" t="s">
        <v>358</v>
      </c>
      <c r="G599" s="2" t="s">
        <v>359</v>
      </c>
      <c r="H599" s="2" t="s">
        <v>360</v>
      </c>
      <c r="I599" s="2"/>
      <c r="J599" s="2"/>
      <c r="K599" s="2"/>
      <c r="L599" s="2"/>
      <c r="M599" s="2"/>
    </row>
    <row r="600" spans="1:13" ht="14.25" customHeight="1" x14ac:dyDescent="0.2">
      <c r="A600" s="62" t="s">
        <v>3410</v>
      </c>
      <c r="B600" s="2" t="s">
        <v>5576</v>
      </c>
      <c r="C600" s="9" t="s">
        <v>921</v>
      </c>
      <c r="D600" s="9"/>
      <c r="E600" s="2" t="s">
        <v>4421</v>
      </c>
      <c r="F600" s="2" t="s">
        <v>54</v>
      </c>
      <c r="G600" s="2" t="s">
        <v>54</v>
      </c>
      <c r="H600" s="2" t="s">
        <v>54</v>
      </c>
      <c r="I600" s="2"/>
      <c r="J600" s="2"/>
      <c r="K600" s="2"/>
      <c r="L600" s="2"/>
      <c r="M600" s="2"/>
    </row>
    <row r="601" spans="1:13" ht="14.25" customHeight="1" x14ac:dyDescent="0.2">
      <c r="A601" s="62" t="s">
        <v>3416</v>
      </c>
      <c r="B601" s="2" t="s">
        <v>54</v>
      </c>
      <c r="C601" s="9">
        <v>-99</v>
      </c>
      <c r="D601" s="9"/>
      <c r="E601" s="2" t="s">
        <v>5334</v>
      </c>
      <c r="F601" s="2" t="s">
        <v>3758</v>
      </c>
      <c r="G601" s="2" t="s">
        <v>5335</v>
      </c>
      <c r="H601" s="2" t="s">
        <v>5336</v>
      </c>
      <c r="I601" s="2"/>
      <c r="J601" s="2"/>
      <c r="K601" s="2"/>
      <c r="L601" s="2"/>
      <c r="M601" s="2"/>
    </row>
    <row r="602" spans="1:13" ht="14.25" customHeight="1" x14ac:dyDescent="0.2">
      <c r="A602" s="62" t="s">
        <v>3417</v>
      </c>
      <c r="B602" s="2" t="s">
        <v>54</v>
      </c>
      <c r="C602" s="9">
        <v>-99</v>
      </c>
      <c r="D602" s="9"/>
      <c r="E602" s="2" t="s">
        <v>3453</v>
      </c>
      <c r="F602" s="2" t="s">
        <v>3454</v>
      </c>
      <c r="G602" s="2" t="s">
        <v>3456</v>
      </c>
      <c r="H602" s="2" t="s">
        <v>3457</v>
      </c>
      <c r="I602" s="2"/>
      <c r="J602" s="2"/>
      <c r="K602" s="2"/>
      <c r="L602" s="2"/>
      <c r="M602" s="2"/>
    </row>
    <row r="603" spans="1:13" ht="14.25" customHeight="1" x14ac:dyDescent="0.2">
      <c r="A603" s="62" t="s">
        <v>3418</v>
      </c>
      <c r="B603" s="2"/>
      <c r="C603" s="9">
        <v>-99</v>
      </c>
      <c r="D603" s="9"/>
      <c r="E603" s="2" t="s">
        <v>5252</v>
      </c>
      <c r="F603" s="2" t="s">
        <v>5253</v>
      </c>
      <c r="G603" s="2" t="s">
        <v>5254</v>
      </c>
      <c r="H603" s="2" t="s">
        <v>5255</v>
      </c>
      <c r="I603" s="2"/>
      <c r="J603" s="2"/>
      <c r="K603" s="2"/>
      <c r="L603" s="2"/>
      <c r="M603" s="2"/>
    </row>
    <row r="604" spans="1:13" ht="14.25" customHeight="1" x14ac:dyDescent="0.2">
      <c r="A604" s="62" t="s">
        <v>3425</v>
      </c>
      <c r="B604" s="2" t="s">
        <v>5577</v>
      </c>
      <c r="C604" s="9" t="s">
        <v>101</v>
      </c>
      <c r="D604" s="9"/>
      <c r="E604" s="2" t="s">
        <v>4441</v>
      </c>
      <c r="F604" s="2" t="s">
        <v>4443</v>
      </c>
      <c r="G604" s="2" t="s">
        <v>4444</v>
      </c>
      <c r="H604" s="2" t="s">
        <v>4445</v>
      </c>
      <c r="I604" s="2"/>
      <c r="J604" s="2"/>
      <c r="K604" s="2"/>
      <c r="L604" s="2"/>
      <c r="M604" s="2"/>
    </row>
    <row r="605" spans="1:13" ht="14.25" customHeight="1" x14ac:dyDescent="0.2">
      <c r="A605" s="62" t="s">
        <v>3432</v>
      </c>
      <c r="B605" s="2" t="s">
        <v>2784</v>
      </c>
      <c r="C605" s="9">
        <v>-999</v>
      </c>
      <c r="D605" s="9"/>
      <c r="E605" s="2" t="s">
        <v>54</v>
      </c>
      <c r="F605" s="2" t="s">
        <v>54</v>
      </c>
      <c r="G605" s="2" t="s">
        <v>54</v>
      </c>
      <c r="H605" s="2" t="s">
        <v>54</v>
      </c>
      <c r="I605" s="2"/>
      <c r="J605" s="2"/>
      <c r="K605" s="2"/>
      <c r="L605" s="2"/>
      <c r="M605" s="2"/>
    </row>
    <row r="606" spans="1:13" ht="14.25" customHeight="1" x14ac:dyDescent="0.2">
      <c r="A606" s="62" t="s">
        <v>3437</v>
      </c>
      <c r="B606" s="2" t="s">
        <v>3433</v>
      </c>
      <c r="C606" s="9" t="s">
        <v>2669</v>
      </c>
      <c r="D606" s="9"/>
      <c r="E606" s="2" t="s">
        <v>4835</v>
      </c>
      <c r="F606" s="2" t="s">
        <v>4837</v>
      </c>
      <c r="G606" s="2" t="s">
        <v>4839</v>
      </c>
      <c r="H606" s="2" t="s">
        <v>2073</v>
      </c>
      <c r="I606" s="2"/>
      <c r="J606" s="2"/>
      <c r="K606" s="2"/>
      <c r="L606" s="2"/>
      <c r="M606" s="2"/>
    </row>
    <row r="607" spans="1:13" ht="14.25" customHeight="1" x14ac:dyDescent="0.2">
      <c r="A607" s="62" t="s">
        <v>3441</v>
      </c>
      <c r="B607" s="2" t="s">
        <v>54</v>
      </c>
      <c r="C607" s="9">
        <v>-99</v>
      </c>
      <c r="D607" s="9"/>
      <c r="E607" s="2" t="s">
        <v>4785</v>
      </c>
      <c r="F607" s="2" t="s">
        <v>4787</v>
      </c>
      <c r="G607" s="2" t="s">
        <v>4788</v>
      </c>
      <c r="H607" s="2" t="s">
        <v>4789</v>
      </c>
      <c r="I607" s="2"/>
      <c r="J607" s="2"/>
      <c r="K607" s="2"/>
      <c r="L607" s="2"/>
      <c r="M607" s="2"/>
    </row>
    <row r="608" spans="1:13" ht="14.25" customHeight="1" x14ac:dyDescent="0.2">
      <c r="A608" s="62" t="s">
        <v>3442</v>
      </c>
      <c r="B608" s="2" t="s">
        <v>54</v>
      </c>
      <c r="C608" s="9">
        <v>-99</v>
      </c>
      <c r="D608" s="9"/>
      <c r="E608" s="2" t="s">
        <v>774</v>
      </c>
      <c r="F608" s="2" t="s">
        <v>5129</v>
      </c>
      <c r="G608" s="2" t="s">
        <v>675</v>
      </c>
      <c r="H608" s="2" t="s">
        <v>5130</v>
      </c>
      <c r="I608" s="2"/>
      <c r="J608" s="2"/>
      <c r="K608" s="2"/>
      <c r="L608" s="2"/>
      <c r="M608" s="2"/>
    </row>
    <row r="609" spans="1:13" ht="14.25" customHeight="1" x14ac:dyDescent="0.2">
      <c r="A609" s="62" t="s">
        <v>3447</v>
      </c>
      <c r="B609" s="2" t="s">
        <v>3443</v>
      </c>
      <c r="C609" s="9" t="s">
        <v>101</v>
      </c>
      <c r="D609" s="9"/>
      <c r="E609" s="2" t="s">
        <v>123</v>
      </c>
      <c r="F609" s="2" t="s">
        <v>2926</v>
      </c>
      <c r="G609" s="2" t="s">
        <v>2927</v>
      </c>
      <c r="H609" s="2" t="s">
        <v>54</v>
      </c>
      <c r="I609" s="2"/>
      <c r="J609" s="2"/>
      <c r="K609" s="2"/>
      <c r="L609" s="2"/>
      <c r="M609" s="2"/>
    </row>
    <row r="610" spans="1:13" ht="14.25" customHeight="1" x14ac:dyDescent="0.2">
      <c r="A610" s="62" t="s">
        <v>3449</v>
      </c>
      <c r="B610" s="2" t="s">
        <v>242</v>
      </c>
      <c r="C610" s="9">
        <v>-999</v>
      </c>
      <c r="D610" s="9"/>
      <c r="E610" s="2" t="s">
        <v>3312</v>
      </c>
      <c r="F610" s="2" t="s">
        <v>3313</v>
      </c>
      <c r="G610" s="2" t="s">
        <v>3314</v>
      </c>
      <c r="H610" s="2" t="s">
        <v>5287</v>
      </c>
      <c r="I610" s="2"/>
      <c r="J610" s="2"/>
      <c r="K610" s="2"/>
      <c r="L610" s="2"/>
      <c r="M610" s="2"/>
    </row>
    <row r="611" spans="1:13" ht="14.25" customHeight="1" x14ac:dyDescent="0.2">
      <c r="A611" s="62" t="s">
        <v>3458</v>
      </c>
      <c r="B611" s="2" t="s">
        <v>3450</v>
      </c>
      <c r="C611" s="9" t="s">
        <v>101</v>
      </c>
      <c r="D611" s="9"/>
      <c r="E611" s="2" t="s">
        <v>3200</v>
      </c>
      <c r="F611" s="2" t="s">
        <v>3201</v>
      </c>
      <c r="G611" s="2" t="s">
        <v>3202</v>
      </c>
      <c r="H611" s="2" t="s">
        <v>3203</v>
      </c>
      <c r="I611" s="2"/>
      <c r="J611" s="2"/>
      <c r="K611" s="2"/>
      <c r="L611" s="2"/>
      <c r="M611" s="2"/>
    </row>
    <row r="612" spans="1:13" ht="14.25" customHeight="1" x14ac:dyDescent="0.2">
      <c r="A612" s="62" t="s">
        <v>3464</v>
      </c>
      <c r="B612" s="2" t="s">
        <v>3459</v>
      </c>
      <c r="C612" s="9" t="s">
        <v>101</v>
      </c>
      <c r="D612" s="9"/>
      <c r="E612" s="2" t="s">
        <v>2637</v>
      </c>
      <c r="F612" s="2" t="s">
        <v>5124</v>
      </c>
      <c r="G612" s="2" t="s">
        <v>54</v>
      </c>
      <c r="H612" s="2" t="s">
        <v>54</v>
      </c>
      <c r="I612" s="2"/>
      <c r="J612" s="2"/>
      <c r="K612" s="2"/>
      <c r="L612" s="2"/>
      <c r="M612" s="2"/>
    </row>
    <row r="613" spans="1:13" ht="14.25" customHeight="1" x14ac:dyDescent="0.2">
      <c r="A613" s="62" t="s">
        <v>3465</v>
      </c>
      <c r="B613" s="2"/>
      <c r="C613" s="9">
        <v>-99</v>
      </c>
      <c r="D613" s="9"/>
      <c r="E613" s="2" t="s">
        <v>242</v>
      </c>
      <c r="F613" s="2" t="s">
        <v>185</v>
      </c>
      <c r="G613" s="2" t="s">
        <v>5065</v>
      </c>
      <c r="H613" s="2" t="s">
        <v>54</v>
      </c>
      <c r="I613" s="2"/>
      <c r="J613" s="2"/>
      <c r="K613" s="2"/>
      <c r="L613" s="2"/>
      <c r="M613" s="2"/>
    </row>
    <row r="614" spans="1:13" ht="14.25" customHeight="1" x14ac:dyDescent="0.2">
      <c r="A614" s="62" t="s">
        <v>3472</v>
      </c>
      <c r="B614" s="2" t="s">
        <v>3466</v>
      </c>
      <c r="C614" s="9" t="s">
        <v>70</v>
      </c>
      <c r="D614" s="9"/>
      <c r="E614" s="2" t="s">
        <v>5382</v>
      </c>
      <c r="F614" s="2" t="s">
        <v>5383</v>
      </c>
      <c r="G614" s="2" t="s">
        <v>5384</v>
      </c>
      <c r="H614" s="2" t="s">
        <v>5385</v>
      </c>
      <c r="I614" s="2"/>
      <c r="J614" s="2"/>
      <c r="K614" s="2"/>
      <c r="L614" s="2"/>
      <c r="M614" s="2"/>
    </row>
    <row r="615" spans="1:13" ht="14.25" customHeight="1" x14ac:dyDescent="0.2">
      <c r="A615" s="62" t="s">
        <v>3481</v>
      </c>
      <c r="B615" s="2" t="s">
        <v>3473</v>
      </c>
      <c r="C615" s="9" t="s">
        <v>3474</v>
      </c>
      <c r="D615" s="9"/>
      <c r="E615" s="2" t="s">
        <v>54</v>
      </c>
      <c r="F615" s="2" t="s">
        <v>54</v>
      </c>
      <c r="G615" s="2" t="s">
        <v>54</v>
      </c>
      <c r="H615" s="2" t="s">
        <v>54</v>
      </c>
      <c r="I615" s="2"/>
      <c r="J615" s="2"/>
      <c r="K615" s="2"/>
      <c r="L615" s="2"/>
      <c r="M615" s="2"/>
    </row>
    <row r="616" spans="1:13" ht="14.25" customHeight="1" x14ac:dyDescent="0.2">
      <c r="A616" s="62" t="s">
        <v>3482</v>
      </c>
      <c r="B616" s="2" t="s">
        <v>54</v>
      </c>
      <c r="C616" s="9">
        <v>-99</v>
      </c>
      <c r="D616" s="9"/>
      <c r="E616" s="2" t="s">
        <v>1076</v>
      </c>
      <c r="F616" s="2" t="s">
        <v>1078</v>
      </c>
      <c r="G616" s="2" t="s">
        <v>1079</v>
      </c>
      <c r="H616" s="2" t="s">
        <v>1080</v>
      </c>
      <c r="I616" s="2"/>
      <c r="J616" s="2"/>
      <c r="K616" s="2"/>
      <c r="L616" s="2"/>
      <c r="M616" s="2"/>
    </row>
    <row r="617" spans="1:13" ht="14.25" customHeight="1" x14ac:dyDescent="0.2">
      <c r="A617" s="62" t="s">
        <v>3485</v>
      </c>
      <c r="B617" s="2" t="s">
        <v>3483</v>
      </c>
      <c r="C617" s="9">
        <v>-999</v>
      </c>
      <c r="D617" s="9"/>
      <c r="E617" s="2" t="s">
        <v>4055</v>
      </c>
      <c r="F617" s="2" t="s">
        <v>4057</v>
      </c>
      <c r="G617" s="2" t="s">
        <v>4058</v>
      </c>
      <c r="H617" s="2" t="s">
        <v>4059</v>
      </c>
      <c r="I617" s="2"/>
      <c r="J617" s="2"/>
      <c r="K617" s="2"/>
      <c r="L617" s="2"/>
      <c r="M617" s="2"/>
    </row>
    <row r="618" spans="1:13" ht="14.25" customHeight="1" x14ac:dyDescent="0.2">
      <c r="A618" s="62" t="s">
        <v>3486</v>
      </c>
      <c r="B618" s="2" t="s">
        <v>54</v>
      </c>
      <c r="C618" s="9">
        <v>-99</v>
      </c>
      <c r="D618" s="9"/>
      <c r="E618" s="2" t="s">
        <v>1051</v>
      </c>
      <c r="F618" s="2" t="s">
        <v>1052</v>
      </c>
      <c r="G618" s="2" t="s">
        <v>1054</v>
      </c>
      <c r="H618" s="2" t="s">
        <v>1055</v>
      </c>
      <c r="I618" s="2"/>
      <c r="J618" s="2"/>
      <c r="K618" s="2"/>
      <c r="L618" s="2"/>
      <c r="M618" s="2"/>
    </row>
    <row r="619" spans="1:13" ht="14.25" customHeight="1" x14ac:dyDescent="0.2">
      <c r="A619" s="62" t="s">
        <v>3493</v>
      </c>
      <c r="B619" s="2" t="s">
        <v>3487</v>
      </c>
      <c r="C619" s="9">
        <v>6</v>
      </c>
      <c r="D619" s="9"/>
      <c r="E619" s="2" t="s">
        <v>1749</v>
      </c>
      <c r="F619" s="2" t="s">
        <v>1750</v>
      </c>
      <c r="G619" s="2" t="s">
        <v>1751</v>
      </c>
      <c r="H619" s="2" t="s">
        <v>1752</v>
      </c>
      <c r="I619" s="2"/>
      <c r="J619" s="2"/>
      <c r="K619" s="2"/>
      <c r="L619" s="2"/>
      <c r="M619" s="2"/>
    </row>
    <row r="620" spans="1:13" ht="14.25" customHeight="1" x14ac:dyDescent="0.2">
      <c r="A620" s="62" t="s">
        <v>3499</v>
      </c>
      <c r="B620" s="2" t="s">
        <v>3494</v>
      </c>
      <c r="C620" s="9" t="s">
        <v>142</v>
      </c>
      <c r="D620" s="9"/>
      <c r="E620" s="2" t="s">
        <v>242</v>
      </c>
      <c r="F620" s="2" t="s">
        <v>242</v>
      </c>
      <c r="G620" s="2" t="s">
        <v>4775</v>
      </c>
      <c r="H620" s="2" t="s">
        <v>2073</v>
      </c>
      <c r="I620" s="2"/>
      <c r="J620" s="2"/>
      <c r="K620" s="2"/>
      <c r="L620" s="2"/>
      <c r="M620" s="2"/>
    </row>
    <row r="621" spans="1:13" ht="14.25" customHeight="1" x14ac:dyDescent="0.2">
      <c r="A621" s="62" t="s">
        <v>3501</v>
      </c>
      <c r="B621" s="2" t="s">
        <v>3500</v>
      </c>
      <c r="C621" s="9">
        <v>-99</v>
      </c>
      <c r="D621" s="9"/>
      <c r="E621" s="2" t="s">
        <v>2694</v>
      </c>
      <c r="F621" s="2" t="s">
        <v>2695</v>
      </c>
      <c r="G621" s="2" t="s">
        <v>5249</v>
      </c>
      <c r="H621" s="2" t="s">
        <v>5250</v>
      </c>
      <c r="I621" s="2"/>
      <c r="J621" s="2"/>
      <c r="K621" s="2"/>
      <c r="L621" s="2"/>
      <c r="M621" s="2"/>
    </row>
    <row r="622" spans="1:13" ht="14.25" customHeight="1" x14ac:dyDescent="0.2">
      <c r="A622" s="62" t="s">
        <v>3507</v>
      </c>
      <c r="B622" s="2" t="s">
        <v>54</v>
      </c>
      <c r="C622" s="9">
        <v>-99</v>
      </c>
      <c r="D622" s="9"/>
      <c r="E622" s="2" t="s">
        <v>1827</v>
      </c>
      <c r="F622" s="2" t="s">
        <v>5178</v>
      </c>
      <c r="G622" s="2" t="s">
        <v>5179</v>
      </c>
      <c r="H622" s="2" t="s">
        <v>5180</v>
      </c>
      <c r="I622" s="2"/>
      <c r="J622" s="2"/>
      <c r="K622" s="2"/>
      <c r="L622" s="2"/>
      <c r="M622" s="2"/>
    </row>
    <row r="623" spans="1:13" ht="14.25" customHeight="1" x14ac:dyDescent="0.2">
      <c r="A623" s="62" t="s">
        <v>3510</v>
      </c>
      <c r="B623" s="2" t="s">
        <v>5581</v>
      </c>
      <c r="C623" s="9">
        <v>6</v>
      </c>
      <c r="D623" s="9"/>
      <c r="E623" s="2" t="s">
        <v>54</v>
      </c>
      <c r="F623" s="2" t="s">
        <v>54</v>
      </c>
      <c r="G623" s="2" t="s">
        <v>54</v>
      </c>
      <c r="H623" s="2" t="s">
        <v>54</v>
      </c>
      <c r="I623" s="2"/>
      <c r="J623" s="2"/>
      <c r="K623" s="2"/>
      <c r="L623" s="2"/>
      <c r="M623" s="2"/>
    </row>
    <row r="624" spans="1:13" ht="14.25" customHeight="1" x14ac:dyDescent="0.2">
      <c r="A624" s="62" t="s">
        <v>3516</v>
      </c>
      <c r="B624" s="2" t="s">
        <v>5582</v>
      </c>
      <c r="C624" s="9">
        <v>6</v>
      </c>
      <c r="D624" s="9"/>
      <c r="E624" s="2" t="s">
        <v>2592</v>
      </c>
      <c r="F624" s="2" t="s">
        <v>2593</v>
      </c>
      <c r="G624" s="2" t="s">
        <v>2594</v>
      </c>
      <c r="H624" s="2" t="s">
        <v>2595</v>
      </c>
      <c r="I624" s="2"/>
      <c r="J624" s="2"/>
      <c r="K624" s="2"/>
      <c r="L624" s="2"/>
      <c r="M624" s="2"/>
    </row>
    <row r="625" spans="1:13" ht="14.25" customHeight="1" x14ac:dyDescent="0.2">
      <c r="A625" s="62" t="s">
        <v>3524</v>
      </c>
      <c r="B625" s="2" t="s">
        <v>3517</v>
      </c>
      <c r="C625" s="9" t="s">
        <v>3518</v>
      </c>
      <c r="D625" s="9"/>
      <c r="E625" s="2" t="s">
        <v>4316</v>
      </c>
      <c r="F625" s="2" t="s">
        <v>4318</v>
      </c>
      <c r="G625" s="2" t="s">
        <v>4319</v>
      </c>
      <c r="H625" s="2" t="s">
        <v>4320</v>
      </c>
      <c r="I625" s="2"/>
      <c r="J625" s="2"/>
      <c r="K625" s="2"/>
      <c r="L625" s="2"/>
      <c r="M625" s="2"/>
    </row>
    <row r="626" spans="1:13" ht="14.25" customHeight="1" x14ac:dyDescent="0.2">
      <c r="A626" s="62" t="s">
        <v>3530</v>
      </c>
      <c r="B626" s="2" t="s">
        <v>5583</v>
      </c>
      <c r="C626" s="9" t="s">
        <v>125</v>
      </c>
      <c r="D626" s="9"/>
      <c r="E626" s="2" t="s">
        <v>4453</v>
      </c>
      <c r="F626" s="2" t="s">
        <v>71</v>
      </c>
      <c r="G626" s="2" t="s">
        <v>4454</v>
      </c>
      <c r="H626" s="2" t="s">
        <v>4455</v>
      </c>
      <c r="I626" s="2"/>
      <c r="J626" s="2"/>
      <c r="K626" s="2"/>
      <c r="L626" s="2"/>
      <c r="M626" s="2"/>
    </row>
    <row r="627" spans="1:13" ht="14.25" customHeight="1" x14ac:dyDescent="0.2">
      <c r="A627" s="62" t="s">
        <v>3535</v>
      </c>
      <c r="B627" s="2" t="s">
        <v>3531</v>
      </c>
      <c r="C627" s="9">
        <v>6</v>
      </c>
      <c r="D627" s="9"/>
      <c r="E627" s="2" t="s">
        <v>300</v>
      </c>
      <c r="F627" s="2" t="s">
        <v>302</v>
      </c>
      <c r="G627" s="2" t="s">
        <v>304</v>
      </c>
      <c r="H627" s="2" t="s">
        <v>305</v>
      </c>
      <c r="I627" s="2"/>
      <c r="J627" s="2"/>
      <c r="K627" s="2"/>
      <c r="L627" s="2"/>
      <c r="M627" s="2"/>
    </row>
    <row r="628" spans="1:13" ht="14.25" customHeight="1" x14ac:dyDescent="0.2">
      <c r="A628" s="62" t="s">
        <v>3542</v>
      </c>
      <c r="B628" s="2" t="s">
        <v>3536</v>
      </c>
      <c r="C628" s="9" t="s">
        <v>5740</v>
      </c>
      <c r="D628" s="9"/>
      <c r="E628" s="2" t="s">
        <v>2839</v>
      </c>
      <c r="F628" s="2" t="s">
        <v>54</v>
      </c>
      <c r="G628" s="2" t="s">
        <v>54</v>
      </c>
      <c r="H628" s="2" t="s">
        <v>54</v>
      </c>
      <c r="I628" s="2"/>
      <c r="J628" s="2"/>
      <c r="K628" s="2"/>
      <c r="L628" s="2"/>
      <c r="M628" s="2"/>
    </row>
    <row r="629" spans="1:13" ht="14.25" customHeight="1" x14ac:dyDescent="0.2">
      <c r="A629" s="62" t="s">
        <v>3544</v>
      </c>
      <c r="B629" s="2" t="s">
        <v>54</v>
      </c>
      <c r="C629" s="9">
        <v>-99</v>
      </c>
      <c r="D629" s="9"/>
      <c r="E629" s="2" t="s">
        <v>2625</v>
      </c>
      <c r="F629" s="2" t="s">
        <v>242</v>
      </c>
      <c r="G629" s="2" t="s">
        <v>2626</v>
      </c>
      <c r="H629" s="2" t="s">
        <v>2627</v>
      </c>
      <c r="I629" s="2"/>
      <c r="J629" s="2"/>
      <c r="K629" s="2"/>
      <c r="L629" s="2"/>
      <c r="M629" s="2"/>
    </row>
    <row r="630" spans="1:13" ht="14.25" customHeight="1" x14ac:dyDescent="0.2">
      <c r="A630" s="62" t="s">
        <v>3549</v>
      </c>
      <c r="B630" s="2" t="s">
        <v>3545</v>
      </c>
      <c r="C630" s="9">
        <v>6</v>
      </c>
      <c r="D630" s="9"/>
      <c r="E630" s="2" t="s">
        <v>54</v>
      </c>
      <c r="F630" s="2" t="s">
        <v>54</v>
      </c>
      <c r="G630" s="2" t="s">
        <v>54</v>
      </c>
      <c r="H630" s="2" t="s">
        <v>54</v>
      </c>
      <c r="I630" s="2"/>
      <c r="J630" s="2"/>
      <c r="K630" s="2"/>
      <c r="L630" s="2"/>
      <c r="M630" s="2"/>
    </row>
    <row r="631" spans="1:13" ht="14.25" customHeight="1" x14ac:dyDescent="0.2">
      <c r="A631" s="62" t="s">
        <v>3555</v>
      </c>
      <c r="B631" s="2" t="s">
        <v>3550</v>
      </c>
      <c r="C631" s="9" t="s">
        <v>101</v>
      </c>
      <c r="D631" s="9"/>
      <c r="E631" s="2" t="s">
        <v>4354</v>
      </c>
      <c r="F631" s="2" t="s">
        <v>1122</v>
      </c>
      <c r="G631" s="2" t="s">
        <v>4355</v>
      </c>
      <c r="H631" s="2" t="s">
        <v>4356</v>
      </c>
      <c r="I631" s="2"/>
      <c r="J631" s="2"/>
      <c r="K631" s="2"/>
      <c r="L631" s="2"/>
      <c r="M631" s="2"/>
    </row>
    <row r="632" spans="1:13" ht="14.25" customHeight="1" x14ac:dyDescent="0.2">
      <c r="A632" s="62" t="s">
        <v>3556</v>
      </c>
      <c r="B632" s="2" t="s">
        <v>54</v>
      </c>
      <c r="C632" s="9">
        <v>-99</v>
      </c>
      <c r="D632" s="9"/>
      <c r="E632" s="2" t="s">
        <v>2156</v>
      </c>
      <c r="F632" s="2" t="s">
        <v>2157</v>
      </c>
      <c r="G632" s="2" t="s">
        <v>2158</v>
      </c>
      <c r="H632" s="2" t="s">
        <v>2159</v>
      </c>
      <c r="I632" s="2"/>
      <c r="J632" s="2"/>
      <c r="K632" s="2"/>
      <c r="L632" s="2"/>
      <c r="M632" s="2"/>
    </row>
    <row r="633" spans="1:13" ht="14.25" customHeight="1" x14ac:dyDescent="0.2">
      <c r="A633" s="62" t="s">
        <v>3557</v>
      </c>
      <c r="B633" s="2" t="s">
        <v>54</v>
      </c>
      <c r="C633" s="9">
        <v>-99</v>
      </c>
      <c r="D633" s="9"/>
      <c r="E633" s="2" t="s">
        <v>745</v>
      </c>
      <c r="F633" s="2" t="s">
        <v>747</v>
      </c>
      <c r="G633" s="2" t="s">
        <v>749</v>
      </c>
      <c r="H633" s="2" t="s">
        <v>750</v>
      </c>
      <c r="I633" s="2"/>
      <c r="J633" s="2"/>
      <c r="K633" s="2"/>
      <c r="L633" s="2"/>
      <c r="M633" s="2"/>
    </row>
    <row r="634" spans="1:13" ht="14.25" customHeight="1" x14ac:dyDescent="0.2">
      <c r="A634" s="62" t="s">
        <v>3562</v>
      </c>
      <c r="B634" s="2" t="s">
        <v>54</v>
      </c>
      <c r="C634" s="9">
        <v>-99</v>
      </c>
      <c r="D634" s="9"/>
      <c r="E634" s="2" t="s">
        <v>1012</v>
      </c>
      <c r="F634" s="2" t="s">
        <v>242</v>
      </c>
      <c r="G634" s="2" t="s">
        <v>1013</v>
      </c>
      <c r="H634" s="2" t="s">
        <v>1014</v>
      </c>
      <c r="I634" s="2"/>
      <c r="J634" s="2"/>
      <c r="K634" s="2"/>
      <c r="L634" s="2"/>
      <c r="M634" s="2"/>
    </row>
    <row r="635" spans="1:13" ht="14.25" customHeight="1" x14ac:dyDescent="0.2">
      <c r="A635" s="62" t="s">
        <v>3563</v>
      </c>
      <c r="B635" s="2" t="s">
        <v>54</v>
      </c>
      <c r="C635" s="9">
        <v>-99</v>
      </c>
      <c r="D635" s="9"/>
      <c r="E635" s="2" t="s">
        <v>1603</v>
      </c>
      <c r="F635" s="2" t="s">
        <v>1122</v>
      </c>
      <c r="G635" s="2" t="s">
        <v>1604</v>
      </c>
      <c r="H635" s="2" t="s">
        <v>624</v>
      </c>
      <c r="I635" s="2"/>
      <c r="J635" s="2"/>
      <c r="K635" s="2"/>
      <c r="L635" s="2"/>
      <c r="M635" s="2"/>
    </row>
    <row r="636" spans="1:13" ht="14.25" customHeight="1" x14ac:dyDescent="0.2">
      <c r="A636" s="62" t="s">
        <v>3570</v>
      </c>
      <c r="B636" s="2" t="s">
        <v>3564</v>
      </c>
      <c r="C636" s="9" t="s">
        <v>724</v>
      </c>
      <c r="D636" s="9"/>
      <c r="E636" s="2" t="s">
        <v>5300</v>
      </c>
      <c r="F636" s="2" t="s">
        <v>5301</v>
      </c>
      <c r="G636" s="2" t="s">
        <v>5302</v>
      </c>
      <c r="H636" s="2" t="s">
        <v>5303</v>
      </c>
      <c r="I636" s="2"/>
      <c r="J636" s="2"/>
      <c r="K636" s="2"/>
      <c r="L636" s="2"/>
      <c r="M636" s="2"/>
    </row>
    <row r="637" spans="1:13" ht="14.25" customHeight="1" x14ac:dyDescent="0.2">
      <c r="A637" s="62" t="s">
        <v>3571</v>
      </c>
      <c r="B637" s="2" t="s">
        <v>54</v>
      </c>
      <c r="C637" s="9">
        <v>-99</v>
      </c>
      <c r="D637" s="9"/>
      <c r="E637" s="2" t="s">
        <v>54</v>
      </c>
      <c r="F637" s="2" t="s">
        <v>54</v>
      </c>
      <c r="G637" s="2" t="s">
        <v>54</v>
      </c>
      <c r="H637" s="2" t="s">
        <v>54</v>
      </c>
      <c r="I637" s="2"/>
      <c r="J637" s="2"/>
      <c r="K637" s="2"/>
      <c r="L637" s="2"/>
      <c r="M637" s="2"/>
    </row>
    <row r="638" spans="1:13" ht="14.25" customHeight="1" x14ac:dyDescent="0.2">
      <c r="A638" s="62" t="s">
        <v>3575</v>
      </c>
      <c r="B638" s="2" t="s">
        <v>3572</v>
      </c>
      <c r="C638" s="9">
        <v>6</v>
      </c>
      <c r="D638" s="9"/>
      <c r="E638" s="2" t="s">
        <v>2874</v>
      </c>
      <c r="F638" s="2" t="s">
        <v>2875</v>
      </c>
      <c r="G638" s="2" t="s">
        <v>2876</v>
      </c>
      <c r="H638" s="2" t="s">
        <v>2877</v>
      </c>
      <c r="I638" s="2"/>
      <c r="J638" s="2"/>
      <c r="K638" s="2"/>
      <c r="L638" s="2"/>
      <c r="M638" s="2"/>
    </row>
    <row r="639" spans="1:13" ht="14.25" customHeight="1" x14ac:dyDescent="0.2">
      <c r="A639" s="62" t="s">
        <v>3576</v>
      </c>
      <c r="B639" s="2" t="s">
        <v>54</v>
      </c>
      <c r="C639" s="9">
        <v>-99</v>
      </c>
      <c r="D639" s="9"/>
      <c r="E639" s="2" t="s">
        <v>3565</v>
      </c>
      <c r="F639" s="2" t="s">
        <v>3567</v>
      </c>
      <c r="G639" s="2" t="s">
        <v>3568</v>
      </c>
      <c r="H639" s="2" t="s">
        <v>3569</v>
      </c>
      <c r="I639" s="2"/>
      <c r="J639" s="2"/>
      <c r="K639" s="2"/>
      <c r="L639" s="2"/>
      <c r="M639" s="2"/>
    </row>
    <row r="640" spans="1:13" ht="14.25" customHeight="1" x14ac:dyDescent="0.2">
      <c r="A640" s="62" t="s">
        <v>3584</v>
      </c>
      <c r="B640" s="2" t="s">
        <v>3577</v>
      </c>
      <c r="C640" s="9" t="s">
        <v>1047</v>
      </c>
      <c r="D640" s="9"/>
      <c r="E640" s="2" t="s">
        <v>3963</v>
      </c>
      <c r="F640" s="2" t="s">
        <v>5350</v>
      </c>
      <c r="G640" s="2" t="s">
        <v>5351</v>
      </c>
      <c r="H640" s="2" t="s">
        <v>5352</v>
      </c>
      <c r="I640" s="2"/>
      <c r="J640" s="2"/>
      <c r="K640" s="2"/>
      <c r="L640" s="2"/>
      <c r="M640" s="2"/>
    </row>
    <row r="641" spans="1:13" ht="14.25" customHeight="1" x14ac:dyDescent="0.2">
      <c r="A641" s="62" t="s">
        <v>3589</v>
      </c>
      <c r="B641" s="2" t="s">
        <v>123</v>
      </c>
      <c r="C641" s="9">
        <v>-999</v>
      </c>
      <c r="D641" s="9"/>
      <c r="E641" s="2" t="s">
        <v>3879</v>
      </c>
      <c r="F641" s="2" t="s">
        <v>3880</v>
      </c>
      <c r="G641" s="2" t="s">
        <v>3881</v>
      </c>
      <c r="H641" s="2" t="s">
        <v>3882</v>
      </c>
      <c r="I641" s="2"/>
      <c r="J641" s="2"/>
      <c r="K641" s="2"/>
      <c r="L641" s="2"/>
      <c r="M641" s="2"/>
    </row>
    <row r="642" spans="1:13" ht="14.25" customHeight="1" x14ac:dyDescent="0.2">
      <c r="A642" s="62" t="s">
        <v>3590</v>
      </c>
      <c r="B642" s="2" t="s">
        <v>54</v>
      </c>
      <c r="C642" s="9">
        <v>-99</v>
      </c>
      <c r="D642" s="9"/>
      <c r="E642" s="2" t="s">
        <v>4290</v>
      </c>
      <c r="F642" s="2" t="s">
        <v>4292</v>
      </c>
      <c r="G642" s="2" t="s">
        <v>4293</v>
      </c>
      <c r="H642" s="2" t="s">
        <v>4294</v>
      </c>
      <c r="I642" s="2"/>
      <c r="J642" s="2"/>
      <c r="K642" s="2"/>
      <c r="L642" s="2"/>
      <c r="M642" s="2"/>
    </row>
    <row r="643" spans="1:13" ht="14.25" customHeight="1" x14ac:dyDescent="0.2">
      <c r="A643" s="62" t="s">
        <v>3593</v>
      </c>
      <c r="B643" s="2" t="s">
        <v>3591</v>
      </c>
      <c r="C643" s="9" t="s">
        <v>101</v>
      </c>
      <c r="D643" s="9"/>
      <c r="E643" s="2" t="s">
        <v>4740</v>
      </c>
      <c r="F643" s="2" t="s">
        <v>4742</v>
      </c>
      <c r="G643" s="2" t="s">
        <v>4744</v>
      </c>
      <c r="H643" s="2" t="s">
        <v>4745</v>
      </c>
      <c r="I643" s="2"/>
      <c r="J643" s="2"/>
      <c r="K643" s="2"/>
      <c r="L643" s="2"/>
      <c r="M643" s="2"/>
    </row>
    <row r="644" spans="1:13" ht="14.25" customHeight="1" x14ac:dyDescent="0.2">
      <c r="A644" s="62" t="s">
        <v>3596</v>
      </c>
      <c r="B644" s="2" t="s">
        <v>3594</v>
      </c>
      <c r="C644" s="9">
        <v>6</v>
      </c>
      <c r="D644" s="9"/>
      <c r="E644" s="2" t="s">
        <v>5327</v>
      </c>
      <c r="F644" s="2" t="s">
        <v>5328</v>
      </c>
      <c r="G644" s="2" t="s">
        <v>5329</v>
      </c>
      <c r="H644" s="2" t="s">
        <v>5330</v>
      </c>
      <c r="I644" s="2"/>
      <c r="J644" s="2"/>
      <c r="K644" s="2"/>
      <c r="L644" s="2"/>
      <c r="M644" s="2"/>
    </row>
    <row r="645" spans="1:13" ht="14.25" customHeight="1" x14ac:dyDescent="0.2">
      <c r="A645" s="62" t="s">
        <v>3602</v>
      </c>
      <c r="B645" s="2" t="s">
        <v>3597</v>
      </c>
      <c r="C645" s="9" t="s">
        <v>101</v>
      </c>
      <c r="D645" s="9"/>
      <c r="E645" s="2" t="s">
        <v>4601</v>
      </c>
      <c r="F645" s="2" t="s">
        <v>4603</v>
      </c>
      <c r="G645" s="2" t="s">
        <v>4605</v>
      </c>
      <c r="H645" s="2" t="s">
        <v>4606</v>
      </c>
      <c r="I645" s="2"/>
      <c r="J645" s="2"/>
      <c r="K645" s="2"/>
      <c r="L645" s="2"/>
      <c r="M645" s="2"/>
    </row>
    <row r="646" spans="1:13" ht="14.25" customHeight="1" x14ac:dyDescent="0.2">
      <c r="A646" s="62" t="s">
        <v>3603</v>
      </c>
      <c r="B646" s="2" t="s">
        <v>54</v>
      </c>
      <c r="C646" s="9">
        <v>-99</v>
      </c>
      <c r="D646" s="9"/>
      <c r="E646" s="2" t="s">
        <v>54</v>
      </c>
      <c r="F646" s="2" t="s">
        <v>54</v>
      </c>
      <c r="G646" s="2" t="s">
        <v>54</v>
      </c>
      <c r="H646" s="2" t="s">
        <v>54</v>
      </c>
      <c r="I646" s="2"/>
      <c r="J646" s="2"/>
      <c r="K646" s="2"/>
      <c r="L646" s="2"/>
      <c r="M646" s="2"/>
    </row>
    <row r="647" spans="1:13" ht="14.25" customHeight="1" x14ac:dyDescent="0.2">
      <c r="A647" s="62" t="s">
        <v>3604</v>
      </c>
      <c r="B647" s="2" t="s">
        <v>5582</v>
      </c>
      <c r="C647" s="9">
        <v>6</v>
      </c>
      <c r="D647" s="9"/>
      <c r="E647" s="2" t="s">
        <v>513</v>
      </c>
      <c r="F647" s="2" t="s">
        <v>2539</v>
      </c>
      <c r="G647" s="2" t="s">
        <v>2540</v>
      </c>
      <c r="H647" s="2" t="s">
        <v>2542</v>
      </c>
      <c r="I647" s="2"/>
      <c r="J647" s="2"/>
      <c r="K647" s="2"/>
      <c r="L647" s="2"/>
      <c r="M647" s="2"/>
    </row>
    <row r="648" spans="1:13" ht="14.25" customHeight="1" x14ac:dyDescent="0.2">
      <c r="A648" s="62" t="s">
        <v>3611</v>
      </c>
      <c r="B648" s="2" t="s">
        <v>3605</v>
      </c>
      <c r="C648" s="9" t="s">
        <v>821</v>
      </c>
      <c r="D648" s="9"/>
      <c r="E648" s="2" t="s">
        <v>54</v>
      </c>
      <c r="F648" s="2" t="s">
        <v>54</v>
      </c>
      <c r="G648" s="2" t="s">
        <v>54</v>
      </c>
      <c r="H648" s="2" t="s">
        <v>54</v>
      </c>
      <c r="I648" s="2"/>
      <c r="J648" s="2"/>
      <c r="K648" s="2"/>
      <c r="L648" s="2"/>
      <c r="M648" s="2"/>
    </row>
    <row r="649" spans="1:13" ht="14.25" customHeight="1" x14ac:dyDescent="0.2">
      <c r="A649" s="62" t="s">
        <v>3614</v>
      </c>
      <c r="B649" s="2" t="s">
        <v>54</v>
      </c>
      <c r="C649" s="9">
        <v>-99</v>
      </c>
      <c r="D649" s="9"/>
      <c r="E649" s="2" t="s">
        <v>54</v>
      </c>
      <c r="F649" s="2" t="s">
        <v>54</v>
      </c>
      <c r="G649" s="2" t="s">
        <v>54</v>
      </c>
      <c r="H649" s="2" t="s">
        <v>54</v>
      </c>
      <c r="I649" s="2"/>
      <c r="J649" s="2"/>
      <c r="K649" s="2"/>
      <c r="L649" s="2"/>
      <c r="M649" s="2"/>
    </row>
    <row r="650" spans="1:13" ht="14.25" customHeight="1" x14ac:dyDescent="0.2">
      <c r="A650" s="62" t="s">
        <v>3622</v>
      </c>
      <c r="B650" s="2" t="s">
        <v>3615</v>
      </c>
      <c r="C650" s="9" t="s">
        <v>3616</v>
      </c>
      <c r="D650" s="9"/>
      <c r="E650" s="2" t="s">
        <v>1169</v>
      </c>
      <c r="F650" s="2" t="s">
        <v>1171</v>
      </c>
      <c r="G650" s="2" t="s">
        <v>1173</v>
      </c>
      <c r="H650" s="2" t="s">
        <v>1174</v>
      </c>
      <c r="I650" s="2"/>
      <c r="J650" s="2"/>
      <c r="K650" s="2"/>
      <c r="L650" s="2"/>
      <c r="M650" s="2"/>
    </row>
    <row r="651" spans="1:13" ht="14.25" customHeight="1" x14ac:dyDescent="0.2">
      <c r="A651" s="62" t="s">
        <v>3623</v>
      </c>
      <c r="B651" s="2" t="s">
        <v>54</v>
      </c>
      <c r="C651" s="9">
        <v>-99</v>
      </c>
      <c r="D651" s="9"/>
      <c r="E651" s="2" t="s">
        <v>2571</v>
      </c>
      <c r="F651" s="2" t="s">
        <v>2573</v>
      </c>
      <c r="G651" s="2" t="s">
        <v>2574</v>
      </c>
      <c r="H651" s="2" t="s">
        <v>2575</v>
      </c>
      <c r="I651" s="2"/>
      <c r="J651" s="2"/>
      <c r="K651" s="2"/>
      <c r="L651" s="2"/>
      <c r="M651" s="2"/>
    </row>
    <row r="652" spans="1:13" ht="14.25" customHeight="1" x14ac:dyDescent="0.2">
      <c r="A652" s="62" t="s">
        <v>3633</v>
      </c>
      <c r="B652" s="2" t="s">
        <v>3624</v>
      </c>
      <c r="C652" s="9">
        <v>2</v>
      </c>
      <c r="D652" s="9"/>
      <c r="E652" s="2" t="s">
        <v>4113</v>
      </c>
      <c r="F652" s="2" t="s">
        <v>54</v>
      </c>
      <c r="G652" s="2" t="s">
        <v>54</v>
      </c>
      <c r="H652" s="2" t="s">
        <v>4114</v>
      </c>
      <c r="I652" s="2"/>
      <c r="J652" s="2"/>
      <c r="K652" s="2"/>
      <c r="L652" s="2"/>
      <c r="M652" s="2"/>
    </row>
    <row r="653" spans="1:13" ht="14.25" customHeight="1" x14ac:dyDescent="0.2">
      <c r="A653" s="62" t="s">
        <v>3634</v>
      </c>
      <c r="B653" s="2" t="s">
        <v>54</v>
      </c>
      <c r="C653" s="9">
        <v>-99</v>
      </c>
      <c r="D653" s="9"/>
      <c r="E653" s="2" t="s">
        <v>2248</v>
      </c>
      <c r="F653" s="2" t="s">
        <v>54</v>
      </c>
      <c r="G653" s="2" t="s">
        <v>2249</v>
      </c>
      <c r="H653" s="2" t="s">
        <v>2250</v>
      </c>
      <c r="I653" s="2"/>
      <c r="J653" s="2"/>
      <c r="K653" s="2"/>
      <c r="L653" s="2"/>
      <c r="M653" s="2"/>
    </row>
    <row r="654" spans="1:13" ht="14.25" customHeight="1" x14ac:dyDescent="0.2">
      <c r="A654" s="62" t="s">
        <v>3642</v>
      </c>
      <c r="B654" s="2" t="s">
        <v>3635</v>
      </c>
      <c r="C654" s="9">
        <v>-999</v>
      </c>
      <c r="D654" s="9"/>
      <c r="E654" s="2" t="s">
        <v>2930</v>
      </c>
      <c r="F654" s="2" t="s">
        <v>585</v>
      </c>
      <c r="G654" s="2" t="s">
        <v>2931</v>
      </c>
      <c r="H654" s="2" t="s">
        <v>585</v>
      </c>
      <c r="I654" s="2"/>
      <c r="J654" s="2"/>
      <c r="K654" s="2"/>
      <c r="L654" s="2"/>
      <c r="M654" s="2"/>
    </row>
    <row r="655" spans="1:13" ht="14.25" customHeight="1" x14ac:dyDescent="0.2">
      <c r="A655" s="62" t="s">
        <v>3646</v>
      </c>
      <c r="B655" s="2" t="s">
        <v>3643</v>
      </c>
      <c r="C655" s="9">
        <v>-999</v>
      </c>
      <c r="D655" s="9"/>
      <c r="E655" s="2" t="s">
        <v>232</v>
      </c>
      <c r="F655" s="2" t="s">
        <v>234</v>
      </c>
      <c r="G655" s="2" t="s">
        <v>235</v>
      </c>
      <c r="H655" s="2" t="s">
        <v>236</v>
      </c>
      <c r="I655" s="2"/>
      <c r="J655" s="2"/>
      <c r="K655" s="2"/>
      <c r="L655" s="2"/>
      <c r="M655" s="2"/>
    </row>
    <row r="656" spans="1:13" ht="14.25" customHeight="1" x14ac:dyDescent="0.2">
      <c r="A656" s="62" t="s">
        <v>3651</v>
      </c>
      <c r="B656" s="2" t="s">
        <v>1943</v>
      </c>
      <c r="C656" s="9">
        <v>-999</v>
      </c>
      <c r="D656" s="9"/>
      <c r="E656" s="2" t="s">
        <v>1292</v>
      </c>
      <c r="F656" s="2" t="s">
        <v>1293</v>
      </c>
      <c r="G656" s="2" t="s">
        <v>1295</v>
      </c>
      <c r="H656" s="2" t="s">
        <v>1296</v>
      </c>
      <c r="I656" s="2"/>
      <c r="J656" s="2"/>
      <c r="K656" s="2"/>
      <c r="L656" s="2"/>
      <c r="M656" s="2"/>
    </row>
    <row r="657" spans="1:13" ht="14.25" customHeight="1" x14ac:dyDescent="0.2">
      <c r="A657" s="62" t="s">
        <v>3652</v>
      </c>
      <c r="B657" s="2" t="s">
        <v>54</v>
      </c>
      <c r="C657" s="9">
        <v>-99</v>
      </c>
      <c r="D657" s="9"/>
      <c r="E657" s="2" t="s">
        <v>1320</v>
      </c>
      <c r="F657" s="2" t="s">
        <v>1321</v>
      </c>
      <c r="G657" s="2" t="s">
        <v>1322</v>
      </c>
      <c r="H657" s="2" t="s">
        <v>1324</v>
      </c>
      <c r="I657" s="2"/>
      <c r="J657" s="2"/>
      <c r="K657" s="2"/>
      <c r="L657" s="2"/>
      <c r="M657" s="2"/>
    </row>
    <row r="658" spans="1:13" ht="14.25" customHeight="1" x14ac:dyDescent="0.2">
      <c r="A658" s="62" t="s">
        <v>3661</v>
      </c>
      <c r="B658" s="2" t="s">
        <v>3653</v>
      </c>
      <c r="C658" s="9" t="s">
        <v>3654</v>
      </c>
      <c r="D658" s="9"/>
      <c r="E658" s="2" t="s">
        <v>54</v>
      </c>
      <c r="F658" s="2" t="s">
        <v>54</v>
      </c>
      <c r="G658" s="2" t="s">
        <v>54</v>
      </c>
      <c r="H658" s="2" t="s">
        <v>54</v>
      </c>
      <c r="I658" s="2"/>
      <c r="J658" s="2"/>
      <c r="K658" s="2"/>
      <c r="L658" s="2"/>
      <c r="M658" s="2"/>
    </row>
    <row r="659" spans="1:13" ht="14.25" customHeight="1" x14ac:dyDescent="0.2">
      <c r="A659" s="62" t="s">
        <v>3662</v>
      </c>
      <c r="B659" s="2" t="s">
        <v>54</v>
      </c>
      <c r="C659" s="9">
        <v>-99</v>
      </c>
      <c r="D659" s="9"/>
      <c r="E659" s="2" t="s">
        <v>4323</v>
      </c>
      <c r="F659" s="2" t="s">
        <v>4325</v>
      </c>
      <c r="G659" s="2" t="s">
        <v>4327</v>
      </c>
      <c r="H659" s="2" t="s">
        <v>4328</v>
      </c>
      <c r="I659" s="2"/>
      <c r="J659" s="2"/>
      <c r="K659" s="2"/>
      <c r="L659" s="2"/>
      <c r="M659" s="2"/>
    </row>
    <row r="660" spans="1:13" ht="14.25" customHeight="1" x14ac:dyDescent="0.2">
      <c r="A660" s="62" t="s">
        <v>3666</v>
      </c>
      <c r="B660" s="2" t="s">
        <v>3663</v>
      </c>
      <c r="C660" s="9">
        <v>10</v>
      </c>
      <c r="D660" s="9"/>
      <c r="E660" s="2" t="s">
        <v>1043</v>
      </c>
      <c r="F660" s="2" t="s">
        <v>1044</v>
      </c>
      <c r="G660" s="2" t="s">
        <v>1045</v>
      </c>
      <c r="H660" s="2" t="s">
        <v>1046</v>
      </c>
      <c r="I660" s="2"/>
      <c r="J660" s="2"/>
      <c r="K660" s="2"/>
      <c r="L660" s="2"/>
      <c r="M660" s="2"/>
    </row>
    <row r="661" spans="1:13" ht="14.25" customHeight="1" x14ac:dyDescent="0.2">
      <c r="A661" s="62" t="s">
        <v>3667</v>
      </c>
      <c r="B661" s="2" t="s">
        <v>54</v>
      </c>
      <c r="C661" s="9">
        <v>-99</v>
      </c>
      <c r="D661" s="9"/>
      <c r="E661" s="2" t="s">
        <v>2276</v>
      </c>
      <c r="F661" s="2" t="s">
        <v>2277</v>
      </c>
      <c r="G661" s="2" t="s">
        <v>2278</v>
      </c>
      <c r="H661" s="2" t="s">
        <v>2279</v>
      </c>
      <c r="I661" s="2"/>
      <c r="J661" s="2"/>
      <c r="K661" s="2"/>
      <c r="L661" s="2"/>
      <c r="M661" s="2"/>
    </row>
    <row r="662" spans="1:13" ht="14.25" customHeight="1" x14ac:dyDescent="0.2">
      <c r="A662" s="62" t="s">
        <v>3675</v>
      </c>
      <c r="B662" s="2" t="s">
        <v>5586</v>
      </c>
      <c r="C662" s="9" t="s">
        <v>4818</v>
      </c>
      <c r="D662" s="9"/>
      <c r="E662" s="2" t="s">
        <v>5002</v>
      </c>
      <c r="F662" s="2" t="s">
        <v>5004</v>
      </c>
      <c r="G662" s="2" t="s">
        <v>513</v>
      </c>
      <c r="H662" s="2" t="s">
        <v>5005</v>
      </c>
      <c r="I662" s="2"/>
      <c r="J662" s="2"/>
      <c r="K662" s="2"/>
      <c r="L662" s="2"/>
      <c r="M662" s="2"/>
    </row>
    <row r="663" spans="1:13" ht="14.25" customHeight="1" x14ac:dyDescent="0.2">
      <c r="A663" s="62" t="s">
        <v>3678</v>
      </c>
      <c r="B663" s="2" t="s">
        <v>54</v>
      </c>
      <c r="C663" s="9">
        <v>-99</v>
      </c>
      <c r="D663" s="9"/>
      <c r="E663" s="2" t="s">
        <v>4131</v>
      </c>
      <c r="F663" s="2" t="s">
        <v>4133</v>
      </c>
      <c r="G663" s="2" t="s">
        <v>4134</v>
      </c>
      <c r="H663" s="2" t="s">
        <v>4135</v>
      </c>
      <c r="I663" s="2"/>
      <c r="J663" s="2"/>
      <c r="K663" s="2"/>
      <c r="L663" s="2"/>
      <c r="M663" s="2"/>
    </row>
    <row r="664" spans="1:13" ht="14.25" customHeight="1" x14ac:dyDescent="0.2">
      <c r="A664" s="62" t="s">
        <v>3683</v>
      </c>
      <c r="B664" s="2" t="s">
        <v>54</v>
      </c>
      <c r="C664" s="9">
        <v>-99</v>
      </c>
      <c r="D664" s="9"/>
      <c r="E664" s="2" t="s">
        <v>1211</v>
      </c>
      <c r="F664" s="2" t="s">
        <v>54</v>
      </c>
      <c r="G664" s="2" t="s">
        <v>54</v>
      </c>
      <c r="H664" s="2" t="s">
        <v>1213</v>
      </c>
      <c r="I664" s="2"/>
      <c r="J664" s="2"/>
      <c r="K664" s="2"/>
      <c r="L664" s="2"/>
      <c r="M664" s="2"/>
    </row>
    <row r="665" spans="1:13" ht="14.25" customHeight="1" x14ac:dyDescent="0.2">
      <c r="A665" s="62" t="s">
        <v>3691</v>
      </c>
      <c r="B665" s="2" t="s">
        <v>5588</v>
      </c>
      <c r="C665" s="9" t="s">
        <v>5461</v>
      </c>
      <c r="D665" s="9"/>
      <c r="E665" s="2" t="s">
        <v>5136</v>
      </c>
      <c r="F665" s="2" t="s">
        <v>5137</v>
      </c>
      <c r="G665" s="2" t="s">
        <v>5138</v>
      </c>
      <c r="H665" s="2" t="s">
        <v>5139</v>
      </c>
      <c r="I665" s="2"/>
      <c r="J665" s="2"/>
      <c r="K665" s="2"/>
      <c r="L665" s="2"/>
      <c r="M665" s="2"/>
    </row>
    <row r="666" spans="1:13" ht="14.25" customHeight="1" x14ac:dyDescent="0.2">
      <c r="A666" s="62" t="s">
        <v>3696</v>
      </c>
      <c r="B666" s="2" t="s">
        <v>3692</v>
      </c>
      <c r="C666" s="9">
        <v>2</v>
      </c>
      <c r="D666" s="9"/>
      <c r="E666" s="2" t="s">
        <v>2225</v>
      </c>
      <c r="F666" s="2" t="s">
        <v>2227</v>
      </c>
      <c r="G666" s="2" t="s">
        <v>2228</v>
      </c>
      <c r="H666" s="2" t="s">
        <v>2229</v>
      </c>
      <c r="I666" s="2"/>
      <c r="J666" s="2"/>
      <c r="K666" s="2"/>
      <c r="L666" s="2"/>
      <c r="M666" s="2"/>
    </row>
    <row r="667" spans="1:13" ht="14.25" customHeight="1" x14ac:dyDescent="0.2">
      <c r="A667" s="62" t="s">
        <v>3703</v>
      </c>
      <c r="B667" s="2" t="s">
        <v>3697</v>
      </c>
      <c r="C667" s="9" t="s">
        <v>421</v>
      </c>
      <c r="D667" s="9"/>
      <c r="E667" s="2" t="s">
        <v>145</v>
      </c>
      <c r="F667" s="2" t="s">
        <v>54</v>
      </c>
      <c r="G667" s="2" t="s">
        <v>54</v>
      </c>
      <c r="H667" s="2" t="s">
        <v>54</v>
      </c>
      <c r="I667" s="2"/>
      <c r="J667" s="2"/>
      <c r="K667" s="2"/>
      <c r="L667" s="2"/>
      <c r="M667" s="2"/>
    </row>
    <row r="668" spans="1:13" ht="14.25" customHeight="1" x14ac:dyDescent="0.2">
      <c r="A668" s="62" t="s">
        <v>3709</v>
      </c>
      <c r="B668" s="2" t="s">
        <v>5590</v>
      </c>
      <c r="C668" s="9">
        <v>2</v>
      </c>
      <c r="D668" s="9"/>
      <c r="E668" s="2" t="s">
        <v>4948</v>
      </c>
      <c r="F668" s="2" t="s">
        <v>4949</v>
      </c>
      <c r="G668" s="2" t="s">
        <v>4950</v>
      </c>
      <c r="H668" s="2" t="s">
        <v>1862</v>
      </c>
      <c r="I668" s="2"/>
      <c r="J668" s="2"/>
      <c r="K668" s="2"/>
      <c r="L668" s="2"/>
      <c r="M668" s="2"/>
    </row>
    <row r="669" spans="1:13" ht="14.25" customHeight="1" x14ac:dyDescent="0.2">
      <c r="A669" s="62" t="s">
        <v>3713</v>
      </c>
      <c r="B669" s="2" t="s">
        <v>2155</v>
      </c>
      <c r="C669" s="9">
        <v>6</v>
      </c>
      <c r="D669" s="9"/>
      <c r="E669" s="2" t="s">
        <v>242</v>
      </c>
      <c r="F669" s="2" t="s">
        <v>242</v>
      </c>
      <c r="G669" s="2" t="s">
        <v>242</v>
      </c>
      <c r="H669" s="2" t="s">
        <v>242</v>
      </c>
      <c r="I669" s="2"/>
      <c r="J669" s="2"/>
      <c r="K669" s="2"/>
      <c r="L669" s="2"/>
      <c r="M669" s="2"/>
    </row>
    <row r="670" spans="1:13" ht="14.25" customHeight="1" x14ac:dyDescent="0.2">
      <c r="A670" s="62" t="s">
        <v>3719</v>
      </c>
      <c r="B670" s="2" t="s">
        <v>3714</v>
      </c>
      <c r="C670" s="9" t="s">
        <v>496</v>
      </c>
      <c r="D670" s="9"/>
      <c r="E670" s="2" t="s">
        <v>242</v>
      </c>
      <c r="F670" s="2" t="s">
        <v>123</v>
      </c>
      <c r="G670" s="2" t="s">
        <v>5348</v>
      </c>
      <c r="H670" s="2" t="s">
        <v>5349</v>
      </c>
      <c r="I670" s="2"/>
      <c r="J670" s="2"/>
      <c r="K670" s="2"/>
      <c r="L670" s="2"/>
      <c r="M670" s="2"/>
    </row>
    <row r="671" spans="1:13" ht="14.25" customHeight="1" x14ac:dyDescent="0.2">
      <c r="A671" s="62" t="s">
        <v>3725</v>
      </c>
      <c r="B671" s="2" t="s">
        <v>3720</v>
      </c>
      <c r="C671" s="9" t="s">
        <v>2070</v>
      </c>
      <c r="D671" s="9"/>
      <c r="E671" s="2" t="s">
        <v>54</v>
      </c>
      <c r="F671" s="2" t="s">
        <v>3612</v>
      </c>
      <c r="G671" s="2" t="s">
        <v>54</v>
      </c>
      <c r="H671" s="2" t="s">
        <v>54</v>
      </c>
      <c r="I671" s="2"/>
      <c r="J671" s="2"/>
      <c r="K671" s="2"/>
      <c r="L671" s="2"/>
      <c r="M671" s="2"/>
    </row>
    <row r="672" spans="1:13" ht="14.25" customHeight="1" x14ac:dyDescent="0.2">
      <c r="A672" s="62" t="s">
        <v>3732</v>
      </c>
      <c r="B672" s="2" t="s">
        <v>3726</v>
      </c>
      <c r="C672" s="9">
        <v>3</v>
      </c>
      <c r="D672" s="9"/>
      <c r="E672" s="2" t="s">
        <v>3467</v>
      </c>
      <c r="F672" s="2" t="s">
        <v>3469</v>
      </c>
      <c r="G672" s="2" t="s">
        <v>3470</v>
      </c>
      <c r="H672" s="2" t="s">
        <v>3471</v>
      </c>
      <c r="I672" s="2"/>
      <c r="J672" s="2"/>
      <c r="K672" s="2"/>
      <c r="L672" s="2"/>
      <c r="M672" s="2"/>
    </row>
    <row r="673" spans="1:13" ht="14.25" customHeight="1" x14ac:dyDescent="0.2">
      <c r="A673" s="62" t="s">
        <v>3738</v>
      </c>
      <c r="B673" s="2" t="s">
        <v>3733</v>
      </c>
      <c r="C673" s="9" t="s">
        <v>179</v>
      </c>
      <c r="D673" s="9"/>
      <c r="E673" s="2" t="s">
        <v>3792</v>
      </c>
      <c r="F673" s="2" t="s">
        <v>3793</v>
      </c>
      <c r="G673" s="2" t="s">
        <v>3794</v>
      </c>
      <c r="H673" s="2" t="s">
        <v>3795</v>
      </c>
      <c r="I673" s="2"/>
      <c r="J673" s="2"/>
      <c r="K673" s="2"/>
      <c r="L673" s="2"/>
      <c r="M673" s="2"/>
    </row>
    <row r="674" spans="1:13" ht="14.25" customHeight="1" x14ac:dyDescent="0.2">
      <c r="A674" s="62" t="s">
        <v>3746</v>
      </c>
      <c r="B674" s="2" t="s">
        <v>3739</v>
      </c>
      <c r="C674" s="9" t="s">
        <v>101</v>
      </c>
      <c r="D674" s="9"/>
      <c r="E674" s="2" t="s">
        <v>184</v>
      </c>
      <c r="F674" s="2" t="s">
        <v>185</v>
      </c>
      <c r="G674" s="2" t="s">
        <v>184</v>
      </c>
      <c r="H674" s="2" t="s">
        <v>187</v>
      </c>
      <c r="I674" s="2"/>
      <c r="J674" s="2"/>
      <c r="K674" s="2"/>
      <c r="L674" s="2"/>
      <c r="M674" s="2"/>
    </row>
    <row r="675" spans="1:13" ht="14.25" customHeight="1" x14ac:dyDescent="0.2">
      <c r="A675" s="62" t="s">
        <v>3747</v>
      </c>
      <c r="B675" s="2" t="s">
        <v>54</v>
      </c>
      <c r="C675" s="9">
        <v>-99</v>
      </c>
      <c r="D675" s="9"/>
      <c r="E675" s="2" t="s">
        <v>2305</v>
      </c>
      <c r="F675" s="2" t="s">
        <v>2307</v>
      </c>
      <c r="G675" s="2" t="s">
        <v>2308</v>
      </c>
      <c r="H675" s="2" t="s">
        <v>2309</v>
      </c>
      <c r="I675" s="2"/>
      <c r="J675" s="2"/>
      <c r="K675" s="2"/>
      <c r="L675" s="2"/>
      <c r="M675" s="2"/>
    </row>
    <row r="676" spans="1:13" ht="14.25" customHeight="1" x14ac:dyDescent="0.2">
      <c r="A676" s="62" t="s">
        <v>3753</v>
      </c>
      <c r="B676" s="2" t="s">
        <v>3748</v>
      </c>
      <c r="C676" s="9" t="s">
        <v>101</v>
      </c>
      <c r="D676" s="9"/>
      <c r="E676" s="2" t="s">
        <v>5171</v>
      </c>
      <c r="F676" s="2" t="s">
        <v>5172</v>
      </c>
      <c r="G676" s="2" t="s">
        <v>5173</v>
      </c>
      <c r="H676" s="2" t="s">
        <v>54</v>
      </c>
      <c r="I676" s="2"/>
      <c r="J676" s="2"/>
      <c r="K676" s="2"/>
      <c r="L676" s="2"/>
      <c r="M676" s="2"/>
    </row>
    <row r="677" spans="1:13" ht="14.25" customHeight="1" x14ac:dyDescent="0.2">
      <c r="A677" s="62" t="s">
        <v>3761</v>
      </c>
      <c r="B677" s="2" t="s">
        <v>5593</v>
      </c>
      <c r="C677" s="9" t="s">
        <v>2072</v>
      </c>
      <c r="D677" s="9"/>
      <c r="E677" s="2" t="s">
        <v>54</v>
      </c>
      <c r="F677" s="2" t="s">
        <v>54</v>
      </c>
      <c r="G677" s="2" t="s">
        <v>54</v>
      </c>
      <c r="H677" s="2" t="s">
        <v>54</v>
      </c>
      <c r="I677" s="2"/>
      <c r="J677" s="2"/>
      <c r="K677" s="2"/>
      <c r="L677" s="2"/>
      <c r="M677" s="2"/>
    </row>
    <row r="678" spans="1:13" ht="14.25" customHeight="1" x14ac:dyDescent="0.2">
      <c r="A678" s="62" t="s">
        <v>3766</v>
      </c>
      <c r="B678" s="2" t="s">
        <v>3762</v>
      </c>
      <c r="C678" s="9">
        <v>6</v>
      </c>
      <c r="D678" s="9"/>
      <c r="E678" s="2" t="s">
        <v>3537</v>
      </c>
      <c r="F678" s="2" t="s">
        <v>3538</v>
      </c>
      <c r="G678" s="2" t="s">
        <v>3539</v>
      </c>
      <c r="H678" s="2" t="s">
        <v>3541</v>
      </c>
      <c r="I678" s="2"/>
      <c r="J678" s="2"/>
      <c r="K678" s="2"/>
      <c r="L678" s="2"/>
      <c r="M678" s="2"/>
    </row>
    <row r="679" spans="1:13" ht="14.25" customHeight="1" x14ac:dyDescent="0.2">
      <c r="A679" s="62" t="s">
        <v>3773</v>
      </c>
      <c r="B679" s="2" t="s">
        <v>5595</v>
      </c>
      <c r="C679" s="9">
        <v>6</v>
      </c>
      <c r="D679" s="9"/>
      <c r="E679" s="2" t="s">
        <v>2619</v>
      </c>
      <c r="F679" s="2" t="s">
        <v>2620</v>
      </c>
      <c r="G679" s="2" t="s">
        <v>54</v>
      </c>
      <c r="H679" s="2" t="s">
        <v>2621</v>
      </c>
      <c r="I679" s="2"/>
      <c r="J679" s="2"/>
      <c r="K679" s="2"/>
      <c r="L679" s="2"/>
      <c r="M679" s="2"/>
    </row>
    <row r="680" spans="1:13" ht="14.25" customHeight="1" x14ac:dyDescent="0.2">
      <c r="A680" s="62" t="s">
        <v>3774</v>
      </c>
      <c r="B680" s="2" t="s">
        <v>2155</v>
      </c>
      <c r="C680" s="9">
        <v>6</v>
      </c>
      <c r="D680" s="9"/>
      <c r="E680" s="2" t="s">
        <v>2089</v>
      </c>
      <c r="F680" s="2" t="s">
        <v>123</v>
      </c>
      <c r="G680" s="2" t="s">
        <v>2090</v>
      </c>
      <c r="H680" s="2" t="s">
        <v>1511</v>
      </c>
      <c r="I680" s="2"/>
      <c r="J680" s="2"/>
      <c r="K680" s="2"/>
      <c r="L680" s="2"/>
      <c r="M680" s="2"/>
    </row>
    <row r="681" spans="1:13" ht="14.25" customHeight="1" x14ac:dyDescent="0.2">
      <c r="A681" s="62" t="s">
        <v>3780</v>
      </c>
      <c r="B681" s="2" t="s">
        <v>3775</v>
      </c>
      <c r="C681" s="9" t="s">
        <v>125</v>
      </c>
      <c r="D681" s="9"/>
      <c r="E681" s="2" t="s">
        <v>3784</v>
      </c>
      <c r="F681" s="2" t="s">
        <v>3786</v>
      </c>
      <c r="G681" s="2" t="s">
        <v>3788</v>
      </c>
      <c r="H681" s="2" t="s">
        <v>3789</v>
      </c>
      <c r="I681" s="2"/>
      <c r="J681" s="2"/>
      <c r="K681" s="2"/>
      <c r="L681" s="2"/>
      <c r="M681" s="2"/>
    </row>
    <row r="682" spans="1:13" ht="14.25" customHeight="1" x14ac:dyDescent="0.2">
      <c r="A682" s="62" t="s">
        <v>3783</v>
      </c>
      <c r="B682" s="2" t="s">
        <v>54</v>
      </c>
      <c r="C682" s="9">
        <v>-99</v>
      </c>
      <c r="D682" s="9"/>
      <c r="E682" s="2" t="s">
        <v>5400</v>
      </c>
      <c r="F682" s="2" t="s">
        <v>5401</v>
      </c>
      <c r="G682" s="2" t="s">
        <v>5402</v>
      </c>
      <c r="H682" s="2" t="s">
        <v>5403</v>
      </c>
      <c r="I682" s="2"/>
      <c r="J682" s="2"/>
      <c r="K682" s="2"/>
      <c r="L682" s="2"/>
      <c r="M682" s="2"/>
    </row>
    <row r="683" spans="1:13" ht="14.25" customHeight="1" x14ac:dyDescent="0.2">
      <c r="A683" s="62" t="s">
        <v>3790</v>
      </c>
      <c r="B683" s="2" t="s">
        <v>54</v>
      </c>
      <c r="C683" s="9">
        <v>-99</v>
      </c>
      <c r="D683" s="9"/>
      <c r="E683" s="2" t="s">
        <v>3170</v>
      </c>
      <c r="F683" s="2" t="s">
        <v>123</v>
      </c>
      <c r="G683" s="2" t="s">
        <v>3171</v>
      </c>
      <c r="H683" s="2" t="s">
        <v>2073</v>
      </c>
      <c r="I683" s="2"/>
      <c r="J683" s="2"/>
      <c r="K683" s="2"/>
      <c r="L683" s="2"/>
      <c r="M683" s="2"/>
    </row>
    <row r="684" spans="1:13" ht="14.25" customHeight="1" x14ac:dyDescent="0.2">
      <c r="A684" s="62" t="s">
        <v>3796</v>
      </c>
      <c r="B684" s="2" t="s">
        <v>3791</v>
      </c>
      <c r="C684" s="9">
        <v>2</v>
      </c>
      <c r="D684" s="9"/>
      <c r="E684" s="2" t="s">
        <v>1416</v>
      </c>
      <c r="F684" s="2" t="s">
        <v>1418</v>
      </c>
      <c r="G684" s="2" t="s">
        <v>1420</v>
      </c>
      <c r="H684" s="2" t="s">
        <v>1422</v>
      </c>
      <c r="I684" s="2"/>
      <c r="J684" s="2"/>
      <c r="K684" s="2"/>
      <c r="L684" s="2"/>
      <c r="M684" s="2"/>
    </row>
    <row r="685" spans="1:13" ht="14.25" customHeight="1" x14ac:dyDescent="0.2">
      <c r="A685" s="62" t="s">
        <v>3797</v>
      </c>
      <c r="B685" s="2"/>
      <c r="C685" s="9">
        <v>-999</v>
      </c>
      <c r="D685" s="9"/>
      <c r="E685" s="2" t="s">
        <v>2139</v>
      </c>
      <c r="F685" s="2" t="s">
        <v>242</v>
      </c>
      <c r="G685" s="2" t="s">
        <v>2141</v>
      </c>
      <c r="H685" s="2" t="s">
        <v>2142</v>
      </c>
      <c r="I685" s="2"/>
      <c r="J685" s="2"/>
      <c r="K685" s="2"/>
      <c r="L685" s="2"/>
      <c r="M685" s="2"/>
    </row>
    <row r="686" spans="1:13" ht="14.25" customHeight="1" x14ac:dyDescent="0.2">
      <c r="A686" s="62" t="s">
        <v>3803</v>
      </c>
      <c r="B686" s="2" t="s">
        <v>3798</v>
      </c>
      <c r="C686" s="9" t="s">
        <v>133</v>
      </c>
      <c r="D686" s="9"/>
      <c r="E686" s="2" t="s">
        <v>2914</v>
      </c>
      <c r="F686" s="2" t="s">
        <v>2915</v>
      </c>
      <c r="G686" s="2" t="s">
        <v>2916</v>
      </c>
      <c r="H686" s="2" t="s">
        <v>513</v>
      </c>
      <c r="I686" s="2"/>
      <c r="J686" s="2"/>
      <c r="K686" s="2"/>
      <c r="L686" s="2"/>
      <c r="M686" s="2"/>
    </row>
    <row r="687" spans="1:13" ht="14.25" customHeight="1" x14ac:dyDescent="0.2">
      <c r="A687" s="62" t="s">
        <v>3807</v>
      </c>
      <c r="B687" s="2" t="s">
        <v>54</v>
      </c>
      <c r="C687" s="9">
        <v>-99</v>
      </c>
      <c r="D687" s="9"/>
      <c r="E687" s="2" t="s">
        <v>1488</v>
      </c>
      <c r="F687" s="2" t="s">
        <v>242</v>
      </c>
      <c r="G687" s="2" t="s">
        <v>1489</v>
      </c>
      <c r="H687" s="2" t="s">
        <v>1490</v>
      </c>
      <c r="I687" s="2"/>
      <c r="J687" s="2"/>
      <c r="K687" s="2"/>
      <c r="L687" s="2"/>
      <c r="M687" s="2"/>
    </row>
    <row r="688" spans="1:13" ht="14.25" customHeight="1" x14ac:dyDescent="0.2">
      <c r="A688" s="62" t="s">
        <v>3815</v>
      </c>
      <c r="B688" s="2" t="s">
        <v>3808</v>
      </c>
      <c r="C688" s="9" t="s">
        <v>787</v>
      </c>
      <c r="D688" s="9"/>
      <c r="E688" s="2" t="s">
        <v>4763</v>
      </c>
      <c r="F688" s="2" t="s">
        <v>4764</v>
      </c>
      <c r="G688" s="2" t="s">
        <v>4765</v>
      </c>
      <c r="H688" s="2" t="s">
        <v>4766</v>
      </c>
      <c r="I688" s="2"/>
      <c r="J688" s="2"/>
      <c r="K688" s="2"/>
      <c r="L688" s="2"/>
      <c r="M688" s="2"/>
    </row>
    <row r="689" spans="1:13" ht="14.25" customHeight="1" x14ac:dyDescent="0.2">
      <c r="A689" s="62" t="s">
        <v>3817</v>
      </c>
      <c r="B689" s="2" t="s">
        <v>3816</v>
      </c>
      <c r="C689" s="9" t="s">
        <v>125</v>
      </c>
      <c r="D689" s="9"/>
      <c r="E689" s="2" t="s">
        <v>2378</v>
      </c>
      <c r="F689" s="2" t="s">
        <v>2379</v>
      </c>
      <c r="G689" s="2" t="s">
        <v>2380</v>
      </c>
      <c r="H689" s="2" t="s">
        <v>860</v>
      </c>
      <c r="I689" s="2"/>
      <c r="J689" s="2"/>
      <c r="K689" s="2"/>
      <c r="L689" s="2"/>
      <c r="M689" s="2"/>
    </row>
    <row r="690" spans="1:13" ht="14.25" customHeight="1" x14ac:dyDescent="0.2">
      <c r="A690" s="62" t="s">
        <v>3822</v>
      </c>
      <c r="B690" s="2" t="s">
        <v>3818</v>
      </c>
      <c r="C690" s="9" t="s">
        <v>70</v>
      </c>
      <c r="D690" s="9"/>
      <c r="E690" s="2" t="s">
        <v>954</v>
      </c>
      <c r="F690" s="2" t="s">
        <v>955</v>
      </c>
      <c r="G690" s="2" t="s">
        <v>956</v>
      </c>
      <c r="H690" s="2" t="s">
        <v>957</v>
      </c>
      <c r="I690" s="2"/>
      <c r="J690" s="2"/>
      <c r="K690" s="2"/>
      <c r="L690" s="2"/>
      <c r="M690" s="2"/>
    </row>
    <row r="691" spans="1:13" ht="14.25" customHeight="1" x14ac:dyDescent="0.2">
      <c r="A691" s="62" t="s">
        <v>3828</v>
      </c>
      <c r="B691" s="2" t="s">
        <v>3823</v>
      </c>
      <c r="C691" s="9" t="s">
        <v>70</v>
      </c>
      <c r="D691" s="9"/>
      <c r="E691" s="2" t="s">
        <v>54</v>
      </c>
      <c r="F691" s="2" t="s">
        <v>54</v>
      </c>
      <c r="G691" s="2" t="s">
        <v>54</v>
      </c>
      <c r="H691" s="2" t="s">
        <v>54</v>
      </c>
      <c r="I691" s="2"/>
      <c r="J691" s="2"/>
      <c r="K691" s="2"/>
      <c r="L691" s="2"/>
      <c r="M691" s="2"/>
    </row>
    <row r="692" spans="1:13" ht="14.25" customHeight="1" x14ac:dyDescent="0.2">
      <c r="A692" s="62" t="s">
        <v>3829</v>
      </c>
      <c r="B692" s="2" t="s">
        <v>54</v>
      </c>
      <c r="C692" s="9">
        <v>-99</v>
      </c>
      <c r="D692" s="9"/>
      <c r="E692" s="2" t="s">
        <v>338</v>
      </c>
      <c r="F692" s="2" t="s">
        <v>340</v>
      </c>
      <c r="G692" s="2" t="s">
        <v>342</v>
      </c>
      <c r="H692" s="2" t="s">
        <v>344</v>
      </c>
      <c r="I692" s="2"/>
      <c r="J692" s="2"/>
      <c r="K692" s="2"/>
      <c r="L692" s="2"/>
      <c r="M692" s="2"/>
    </row>
    <row r="693" spans="1:13" ht="14.25" customHeight="1" x14ac:dyDescent="0.2">
      <c r="A693" s="62" t="s">
        <v>3838</v>
      </c>
      <c r="B693" s="2" t="s">
        <v>3830</v>
      </c>
      <c r="C693" s="9" t="s">
        <v>821</v>
      </c>
      <c r="D693" s="9"/>
      <c r="E693" s="2" t="s">
        <v>3223</v>
      </c>
      <c r="F693" s="2" t="s">
        <v>242</v>
      </c>
      <c r="G693" s="2" t="s">
        <v>3224</v>
      </c>
      <c r="H693" s="2" t="s">
        <v>3225</v>
      </c>
      <c r="I693" s="2"/>
      <c r="J693" s="2"/>
      <c r="K693" s="2"/>
      <c r="L693" s="2"/>
      <c r="M693" s="2"/>
    </row>
    <row r="694" spans="1:13" ht="14.25" customHeight="1" x14ac:dyDescent="0.2">
      <c r="A694" s="62" t="s">
        <v>3844</v>
      </c>
      <c r="B694" s="2" t="s">
        <v>3839</v>
      </c>
      <c r="C694" s="9" t="s">
        <v>217</v>
      </c>
      <c r="D694" s="9"/>
      <c r="E694" s="2" t="s">
        <v>3251</v>
      </c>
      <c r="F694" s="2" t="s">
        <v>3253</v>
      </c>
      <c r="G694" s="2" t="s">
        <v>3254</v>
      </c>
      <c r="H694" s="2" t="s">
        <v>3255</v>
      </c>
      <c r="I694" s="2"/>
      <c r="J694" s="2"/>
      <c r="K694" s="2"/>
      <c r="L694" s="2"/>
      <c r="M694" s="2"/>
    </row>
    <row r="695" spans="1:13" ht="14.25" customHeight="1" x14ac:dyDescent="0.2">
      <c r="A695" s="62" t="s">
        <v>3846</v>
      </c>
      <c r="B695" s="2" t="s">
        <v>54</v>
      </c>
      <c r="C695" s="9">
        <v>-99</v>
      </c>
      <c r="D695" s="9"/>
      <c r="E695" s="2" t="s">
        <v>2338</v>
      </c>
      <c r="F695" s="2" t="s">
        <v>2340</v>
      </c>
      <c r="G695" s="2" t="s">
        <v>2341</v>
      </c>
      <c r="H695" s="2" t="s">
        <v>2342</v>
      </c>
      <c r="I695" s="2"/>
      <c r="J695" s="2"/>
      <c r="K695" s="2"/>
      <c r="L695" s="2"/>
      <c r="M695" s="2"/>
    </row>
    <row r="696" spans="1:13" ht="14.25" customHeight="1" x14ac:dyDescent="0.2">
      <c r="A696" s="62" t="s">
        <v>3850</v>
      </c>
      <c r="B696" s="2" t="s">
        <v>3847</v>
      </c>
      <c r="C696" s="9" t="s">
        <v>5452</v>
      </c>
      <c r="D696" s="9"/>
      <c r="E696" s="2" t="s">
        <v>4106</v>
      </c>
      <c r="F696" s="2" t="s">
        <v>4108</v>
      </c>
      <c r="G696" s="2" t="s">
        <v>4109</v>
      </c>
      <c r="H696" s="2" t="s">
        <v>4111</v>
      </c>
      <c r="I696" s="2"/>
      <c r="J696" s="2"/>
      <c r="K696" s="2"/>
      <c r="L696" s="2"/>
      <c r="M696" s="2"/>
    </row>
    <row r="697" spans="1:13" ht="14.25" customHeight="1" x14ac:dyDescent="0.2">
      <c r="A697" s="62" t="s">
        <v>3856</v>
      </c>
      <c r="B697" s="2" t="s">
        <v>3851</v>
      </c>
      <c r="C697" s="9">
        <v>1</v>
      </c>
      <c r="D697" s="9"/>
      <c r="E697" s="2" t="s">
        <v>3647</v>
      </c>
      <c r="F697" s="2" t="s">
        <v>3648</v>
      </c>
      <c r="G697" s="2" t="s">
        <v>3649</v>
      </c>
      <c r="H697" s="2" t="s">
        <v>3650</v>
      </c>
      <c r="I697" s="2"/>
      <c r="J697" s="2"/>
      <c r="K697" s="2"/>
      <c r="L697" s="2"/>
      <c r="M697" s="2"/>
    </row>
    <row r="698" spans="1:13" ht="14.25" customHeight="1" x14ac:dyDescent="0.2">
      <c r="A698" s="62" t="s">
        <v>3857</v>
      </c>
      <c r="B698" s="2"/>
      <c r="C698" s="9">
        <v>-99</v>
      </c>
      <c r="D698" s="9"/>
      <c r="E698" s="2" t="s">
        <v>691</v>
      </c>
      <c r="F698" s="2" t="s">
        <v>692</v>
      </c>
      <c r="G698" s="2" t="s">
        <v>693</v>
      </c>
      <c r="H698" s="2" t="s">
        <v>694</v>
      </c>
      <c r="I698" s="2"/>
      <c r="J698" s="2"/>
      <c r="K698" s="2"/>
      <c r="L698" s="2"/>
      <c r="M698" s="2"/>
    </row>
    <row r="699" spans="1:13" ht="14.25" customHeight="1" x14ac:dyDescent="0.2">
      <c r="A699" s="62" t="s">
        <v>3866</v>
      </c>
      <c r="B699" s="2" t="s">
        <v>3858</v>
      </c>
      <c r="C699" s="9" t="s">
        <v>5741</v>
      </c>
      <c r="D699" s="9"/>
      <c r="E699" s="2" t="s">
        <v>2133</v>
      </c>
      <c r="F699" s="2" t="s">
        <v>54</v>
      </c>
      <c r="G699" s="2" t="s">
        <v>2135</v>
      </c>
      <c r="H699" s="2" t="s">
        <v>2136</v>
      </c>
      <c r="I699" s="2"/>
      <c r="J699" s="2"/>
      <c r="K699" s="2"/>
      <c r="L699" s="2"/>
      <c r="M699" s="2"/>
    </row>
    <row r="700" spans="1:13" ht="14.25" customHeight="1" x14ac:dyDescent="0.2">
      <c r="A700" s="62" t="s">
        <v>3871</v>
      </c>
      <c r="B700" s="2" t="s">
        <v>3867</v>
      </c>
      <c r="C700" s="9">
        <v>-999</v>
      </c>
      <c r="D700" s="9"/>
      <c r="E700" s="2" t="s">
        <v>3947</v>
      </c>
      <c r="F700" s="2" t="s">
        <v>3948</v>
      </c>
      <c r="G700" s="2" t="s">
        <v>3949</v>
      </c>
      <c r="H700" s="2" t="s">
        <v>3400</v>
      </c>
      <c r="I700" s="2"/>
      <c r="J700" s="2"/>
      <c r="K700" s="2"/>
      <c r="L700" s="2"/>
      <c r="M700" s="2"/>
    </row>
    <row r="701" spans="1:13" ht="14.25" customHeight="1" x14ac:dyDescent="0.2">
      <c r="A701" s="62" t="s">
        <v>3877</v>
      </c>
      <c r="B701" s="2" t="s">
        <v>1943</v>
      </c>
      <c r="C701" s="9">
        <v>-999</v>
      </c>
      <c r="D701" s="9"/>
      <c r="E701" s="2" t="s">
        <v>589</v>
      </c>
      <c r="F701" s="2" t="s">
        <v>590</v>
      </c>
      <c r="G701" s="2" t="s">
        <v>591</v>
      </c>
      <c r="H701" s="2" t="s">
        <v>592</v>
      </c>
      <c r="I701" s="2"/>
      <c r="J701" s="2"/>
      <c r="K701" s="2"/>
      <c r="L701" s="2"/>
      <c r="M701" s="2"/>
    </row>
    <row r="702" spans="1:13" ht="14.25" customHeight="1" x14ac:dyDescent="0.2">
      <c r="A702" s="62" t="s">
        <v>3883</v>
      </c>
      <c r="B702" s="2" t="s">
        <v>3878</v>
      </c>
      <c r="C702" s="9">
        <v>6</v>
      </c>
      <c r="D702" s="9"/>
      <c r="E702" s="2" t="s">
        <v>58</v>
      </c>
      <c r="F702" s="2" t="s">
        <v>60</v>
      </c>
      <c r="G702" s="2" t="s">
        <v>62</v>
      </c>
      <c r="H702" s="2" t="s">
        <v>64</v>
      </c>
      <c r="I702" s="2"/>
      <c r="J702" s="2"/>
      <c r="K702" s="2"/>
      <c r="L702" s="2"/>
      <c r="M702" s="2"/>
    </row>
    <row r="703" spans="1:13" ht="14.25" customHeight="1" x14ac:dyDescent="0.2">
      <c r="A703" s="62" t="s">
        <v>3888</v>
      </c>
      <c r="B703" s="2" t="s">
        <v>3884</v>
      </c>
      <c r="C703" s="9" t="s">
        <v>101</v>
      </c>
      <c r="D703" s="9"/>
      <c r="E703" s="2" t="s">
        <v>2935</v>
      </c>
      <c r="F703" s="2" t="s">
        <v>2937</v>
      </c>
      <c r="G703" s="2" t="s">
        <v>2939</v>
      </c>
      <c r="H703" s="2" t="s">
        <v>2941</v>
      </c>
      <c r="I703" s="2"/>
      <c r="J703" s="2"/>
      <c r="K703" s="2"/>
      <c r="L703" s="2"/>
      <c r="M703" s="2"/>
    </row>
    <row r="704" spans="1:13" ht="14.25" customHeight="1" x14ac:dyDescent="0.2">
      <c r="A704" s="62" t="s">
        <v>3893</v>
      </c>
      <c r="B704" s="2" t="s">
        <v>123</v>
      </c>
      <c r="C704" s="9">
        <v>-999</v>
      </c>
      <c r="D704" s="9"/>
      <c r="E704" s="2" t="s">
        <v>2715</v>
      </c>
      <c r="F704" s="2" t="s">
        <v>185</v>
      </c>
      <c r="G704" s="2" t="s">
        <v>2716</v>
      </c>
      <c r="H704" s="2" t="s">
        <v>546</v>
      </c>
      <c r="I704" s="2"/>
      <c r="J704" s="2"/>
      <c r="K704" s="2"/>
      <c r="L704" s="2"/>
      <c r="M704" s="2"/>
    </row>
    <row r="705" spans="1:13" ht="14.25" customHeight="1" x14ac:dyDescent="0.2">
      <c r="A705" s="62" t="s">
        <v>3901</v>
      </c>
      <c r="B705" s="2" t="s">
        <v>5598</v>
      </c>
      <c r="C705" s="9"/>
      <c r="D705" s="9"/>
      <c r="E705" s="2" t="s">
        <v>54</v>
      </c>
      <c r="F705" s="2" t="s">
        <v>54</v>
      </c>
      <c r="G705" s="2" t="s">
        <v>54</v>
      </c>
      <c r="H705" s="2" t="s">
        <v>54</v>
      </c>
      <c r="I705" s="2"/>
      <c r="J705" s="2"/>
      <c r="K705" s="2"/>
      <c r="L705" s="2"/>
      <c r="M705" s="2"/>
    </row>
    <row r="706" spans="1:13" ht="14.25" customHeight="1" x14ac:dyDescent="0.2">
      <c r="A706" s="62" t="s">
        <v>3907</v>
      </c>
      <c r="B706" s="2" t="s">
        <v>2015</v>
      </c>
      <c r="C706" s="9">
        <v>-999</v>
      </c>
      <c r="D706" s="9"/>
      <c r="E706" s="2" t="s">
        <v>3909</v>
      </c>
      <c r="F706" s="2" t="s">
        <v>3910</v>
      </c>
      <c r="G706" s="2" t="s">
        <v>3911</v>
      </c>
      <c r="H706" s="2" t="s">
        <v>3912</v>
      </c>
      <c r="I706" s="2"/>
      <c r="J706" s="2"/>
      <c r="K706" s="2"/>
      <c r="L706" s="2"/>
      <c r="M706" s="2"/>
    </row>
    <row r="707" spans="1:13" ht="14.25" customHeight="1" x14ac:dyDescent="0.2">
      <c r="A707" s="62" t="s">
        <v>3913</v>
      </c>
      <c r="B707" s="2" t="s">
        <v>3908</v>
      </c>
      <c r="C707" s="9">
        <v>10</v>
      </c>
      <c r="D707" s="9"/>
      <c r="E707" s="2" t="s">
        <v>492</v>
      </c>
      <c r="F707" s="2" t="s">
        <v>494</v>
      </c>
      <c r="G707" s="2" t="s">
        <v>495</v>
      </c>
      <c r="H707" s="2" t="s">
        <v>497</v>
      </c>
      <c r="I707" s="2"/>
      <c r="J707" s="2"/>
      <c r="K707" s="2"/>
      <c r="L707" s="2"/>
      <c r="M707" s="2"/>
    </row>
    <row r="708" spans="1:13" ht="14.25" customHeight="1" x14ac:dyDescent="0.2">
      <c r="A708" s="62" t="s">
        <v>3914</v>
      </c>
      <c r="B708" s="2" t="s">
        <v>54</v>
      </c>
      <c r="C708" s="9">
        <v>-99</v>
      </c>
      <c r="D708" s="9"/>
      <c r="E708" s="2" t="s">
        <v>4074</v>
      </c>
      <c r="F708" s="2" t="s">
        <v>4075</v>
      </c>
      <c r="G708" s="2" t="s">
        <v>4076</v>
      </c>
      <c r="H708" s="2" t="s">
        <v>4077</v>
      </c>
      <c r="I708" s="2"/>
      <c r="J708" s="2"/>
      <c r="K708" s="2"/>
      <c r="L708" s="2"/>
      <c r="M708" s="2"/>
    </row>
    <row r="709" spans="1:13" ht="14.25" customHeight="1" x14ac:dyDescent="0.2">
      <c r="A709" s="62" t="s">
        <v>3915</v>
      </c>
      <c r="B709" s="2" t="s">
        <v>185</v>
      </c>
      <c r="C709" s="9">
        <v>-999</v>
      </c>
      <c r="D709" s="9"/>
      <c r="E709" s="2" t="s">
        <v>54</v>
      </c>
      <c r="F709" s="2" t="s">
        <v>54</v>
      </c>
      <c r="G709" s="2" t="s">
        <v>54</v>
      </c>
      <c r="H709" s="2" t="s">
        <v>54</v>
      </c>
      <c r="I709" s="2"/>
      <c r="J709" s="2"/>
      <c r="K709" s="2"/>
      <c r="L709" s="2"/>
      <c r="M709" s="2"/>
    </row>
    <row r="710" spans="1:13" ht="14.25" customHeight="1" x14ac:dyDescent="0.2">
      <c r="A710" s="62" t="s">
        <v>3919</v>
      </c>
      <c r="B710" s="2" t="s">
        <v>3916</v>
      </c>
      <c r="C710" s="9" t="s">
        <v>2598</v>
      </c>
      <c r="D710" s="9"/>
      <c r="E710" s="2" t="s">
        <v>3235</v>
      </c>
      <c r="F710" s="2" t="s">
        <v>3237</v>
      </c>
      <c r="G710" s="2" t="s">
        <v>3238</v>
      </c>
      <c r="H710" s="2" t="s">
        <v>3239</v>
      </c>
      <c r="I710" s="2"/>
      <c r="J710" s="2"/>
      <c r="K710" s="2"/>
      <c r="L710" s="2"/>
      <c r="M710" s="2"/>
    </row>
    <row r="711" spans="1:13" ht="14.25" customHeight="1" x14ac:dyDescent="0.2">
      <c r="A711" s="62" t="s">
        <v>3924</v>
      </c>
      <c r="B711" s="2" t="s">
        <v>54</v>
      </c>
      <c r="C711" s="9">
        <v>-99</v>
      </c>
      <c r="D711" s="9"/>
      <c r="E711" s="2" t="s">
        <v>794</v>
      </c>
      <c r="F711" s="2" t="s">
        <v>796</v>
      </c>
      <c r="G711" s="2" t="s">
        <v>797</v>
      </c>
      <c r="H711" s="2" t="s">
        <v>799</v>
      </c>
      <c r="I711" s="2"/>
      <c r="J711" s="2"/>
      <c r="K711" s="2"/>
      <c r="L711" s="2"/>
      <c r="M711" s="2"/>
    </row>
    <row r="712" spans="1:13" ht="14.25" customHeight="1" x14ac:dyDescent="0.2">
      <c r="A712" s="62" t="s">
        <v>3930</v>
      </c>
      <c r="B712" s="2" t="s">
        <v>3925</v>
      </c>
      <c r="C712" s="9" t="s">
        <v>101</v>
      </c>
      <c r="D712" s="9"/>
      <c r="E712" s="2" t="s">
        <v>2585</v>
      </c>
      <c r="F712" s="2" t="s">
        <v>2586</v>
      </c>
      <c r="G712" s="2" t="s">
        <v>2587</v>
      </c>
      <c r="H712" s="2" t="s">
        <v>2588</v>
      </c>
      <c r="I712" s="2"/>
      <c r="J712" s="2"/>
      <c r="K712" s="2"/>
      <c r="L712" s="2"/>
      <c r="M712" s="2"/>
    </row>
    <row r="713" spans="1:13" ht="14.25" customHeight="1" x14ac:dyDescent="0.2">
      <c r="A713" s="62" t="s">
        <v>3935</v>
      </c>
      <c r="B713" s="2" t="s">
        <v>3931</v>
      </c>
      <c r="C713" s="9" t="s">
        <v>821</v>
      </c>
      <c r="D713" s="9"/>
      <c r="E713" s="2" t="s">
        <v>3035</v>
      </c>
      <c r="F713" s="2" t="s">
        <v>242</v>
      </c>
      <c r="G713" s="2" t="s">
        <v>3036</v>
      </c>
      <c r="H713" s="2" t="s">
        <v>71</v>
      </c>
      <c r="I713" s="2"/>
      <c r="J713" s="2"/>
      <c r="K713" s="2"/>
      <c r="L713" s="2"/>
      <c r="M713" s="2"/>
    </row>
    <row r="714" spans="1:13" ht="14.25" customHeight="1" x14ac:dyDescent="0.2">
      <c r="A714" s="62" t="s">
        <v>3939</v>
      </c>
      <c r="B714" s="2" t="s">
        <v>5600</v>
      </c>
      <c r="C714" s="9" t="s">
        <v>421</v>
      </c>
      <c r="D714" s="9"/>
      <c r="E714" s="2" t="s">
        <v>3932</v>
      </c>
      <c r="F714" s="2" t="s">
        <v>3170</v>
      </c>
      <c r="G714" s="2" t="s">
        <v>3933</v>
      </c>
      <c r="H714" s="2" t="s">
        <v>3934</v>
      </c>
      <c r="I714" s="2"/>
      <c r="J714" s="2"/>
      <c r="K714" s="2"/>
      <c r="L714" s="2"/>
      <c r="M714" s="2"/>
    </row>
    <row r="715" spans="1:13" ht="14.25" customHeight="1" x14ac:dyDescent="0.2">
      <c r="A715" s="62" t="s">
        <v>3944</v>
      </c>
      <c r="B715" s="2" t="s">
        <v>3940</v>
      </c>
      <c r="C715" s="9" t="s">
        <v>101</v>
      </c>
      <c r="D715" s="9"/>
      <c r="E715" s="2" t="s">
        <v>4978</v>
      </c>
      <c r="F715" s="2" t="s">
        <v>4979</v>
      </c>
      <c r="G715" s="2" t="s">
        <v>4980</v>
      </c>
      <c r="H715" s="2" t="s">
        <v>4981</v>
      </c>
      <c r="I715" s="2"/>
      <c r="J715" s="2"/>
      <c r="K715" s="2"/>
      <c r="L715" s="2"/>
      <c r="M715" s="2"/>
    </row>
    <row r="716" spans="1:13" ht="14.25" customHeight="1" x14ac:dyDescent="0.2">
      <c r="A716" s="62" t="s">
        <v>3950</v>
      </c>
      <c r="B716" s="2" t="s">
        <v>3945</v>
      </c>
      <c r="C716" s="9">
        <v>6</v>
      </c>
      <c r="D716" s="9"/>
      <c r="E716" s="2" t="s">
        <v>5199</v>
      </c>
      <c r="F716" s="2" t="s">
        <v>54</v>
      </c>
      <c r="G716" s="2" t="s">
        <v>5200</v>
      </c>
      <c r="H716" s="2" t="s">
        <v>5201</v>
      </c>
      <c r="I716" s="2"/>
      <c r="J716" s="2"/>
      <c r="K716" s="2"/>
      <c r="L716" s="2"/>
      <c r="M716" s="2"/>
    </row>
    <row r="717" spans="1:13" ht="14.25" customHeight="1" x14ac:dyDescent="0.2">
      <c r="A717" s="62" t="s">
        <v>3951</v>
      </c>
      <c r="B717" s="2" t="s">
        <v>546</v>
      </c>
      <c r="C717" s="9">
        <v>-999</v>
      </c>
      <c r="D717" s="9"/>
      <c r="E717" s="2" t="s">
        <v>203</v>
      </c>
      <c r="F717" s="2" t="s">
        <v>205</v>
      </c>
      <c r="G717" s="2" t="s">
        <v>206</v>
      </c>
      <c r="H717" s="2" t="s">
        <v>207</v>
      </c>
      <c r="I717" s="2"/>
      <c r="J717" s="2"/>
      <c r="K717" s="2"/>
      <c r="L717" s="2"/>
      <c r="M717" s="2"/>
    </row>
    <row r="718" spans="1:13" ht="14.25" customHeight="1" x14ac:dyDescent="0.2">
      <c r="A718" s="62" t="s">
        <v>3952</v>
      </c>
      <c r="B718" s="2"/>
      <c r="C718" s="9">
        <v>-99</v>
      </c>
      <c r="D718" s="9"/>
      <c r="E718" s="2" t="s">
        <v>54</v>
      </c>
      <c r="F718" s="2" t="s">
        <v>54</v>
      </c>
      <c r="G718" s="2" t="s">
        <v>54</v>
      </c>
      <c r="H718" s="2" t="s">
        <v>54</v>
      </c>
      <c r="I718" s="2"/>
      <c r="J718" s="2"/>
      <c r="K718" s="2"/>
      <c r="L718" s="2"/>
      <c r="M718" s="2"/>
    </row>
    <row r="719" spans="1:13" ht="14.25" customHeight="1" x14ac:dyDescent="0.2">
      <c r="A719" s="62" t="s">
        <v>3958</v>
      </c>
      <c r="B719" s="2" t="s">
        <v>54</v>
      </c>
      <c r="C719" s="9">
        <v>-99</v>
      </c>
      <c r="D719" s="9"/>
      <c r="E719" s="2" t="s">
        <v>1069</v>
      </c>
      <c r="F719" s="2" t="s">
        <v>1070</v>
      </c>
      <c r="G719" s="2" t="s">
        <v>1071</v>
      </c>
      <c r="H719" s="2" t="s">
        <v>1072</v>
      </c>
      <c r="I719" s="2"/>
      <c r="J719" s="2"/>
      <c r="K719" s="2"/>
      <c r="L719" s="2"/>
      <c r="M719" s="2"/>
    </row>
    <row r="720" spans="1:13" ht="14.25" customHeight="1" x14ac:dyDescent="0.2">
      <c r="A720" s="62" t="s">
        <v>3962</v>
      </c>
      <c r="B720" s="2" t="s">
        <v>54</v>
      </c>
      <c r="C720" s="9">
        <v>-99</v>
      </c>
      <c r="D720" s="9"/>
      <c r="E720" s="2" t="s">
        <v>3655</v>
      </c>
      <c r="F720" s="2" t="s">
        <v>3657</v>
      </c>
      <c r="G720" s="2" t="s">
        <v>3658</v>
      </c>
      <c r="H720" s="2" t="s">
        <v>3660</v>
      </c>
      <c r="I720" s="2"/>
      <c r="J720" s="2"/>
      <c r="K720" s="2"/>
      <c r="L720" s="2"/>
      <c r="M720" s="2"/>
    </row>
    <row r="721" spans="1:13" ht="14.25" customHeight="1" x14ac:dyDescent="0.2">
      <c r="A721" s="62" t="s">
        <v>3967</v>
      </c>
      <c r="B721" s="2" t="s">
        <v>187</v>
      </c>
      <c r="C721" s="9">
        <v>-99</v>
      </c>
      <c r="D721" s="9"/>
      <c r="E721" s="2" t="s">
        <v>2436</v>
      </c>
      <c r="F721" s="2" t="s">
        <v>2438</v>
      </c>
      <c r="G721" s="2" t="s">
        <v>2439</v>
      </c>
      <c r="H721" s="2" t="s">
        <v>2440</v>
      </c>
      <c r="I721" s="2"/>
      <c r="J721" s="2"/>
      <c r="K721" s="2"/>
      <c r="L721" s="2"/>
      <c r="M721" s="2"/>
    </row>
    <row r="722" spans="1:13" ht="14.25" customHeight="1" x14ac:dyDescent="0.2">
      <c r="A722" s="62" t="s">
        <v>3968</v>
      </c>
      <c r="B722" s="2"/>
      <c r="C722" s="9">
        <v>-99</v>
      </c>
      <c r="D722" s="9"/>
      <c r="E722" s="2" t="s">
        <v>54</v>
      </c>
      <c r="F722" s="2" t="s">
        <v>54</v>
      </c>
      <c r="G722" s="2" t="s">
        <v>54</v>
      </c>
      <c r="H722" s="2" t="s">
        <v>54</v>
      </c>
      <c r="I722" s="2"/>
      <c r="J722" s="2"/>
      <c r="K722" s="2"/>
      <c r="L722" s="2"/>
      <c r="M722" s="2"/>
    </row>
    <row r="723" spans="1:13" ht="14.25" customHeight="1" x14ac:dyDescent="0.2">
      <c r="A723" s="62" t="s">
        <v>3974</v>
      </c>
      <c r="B723" s="2" t="s">
        <v>3969</v>
      </c>
      <c r="C723" s="9">
        <v>2</v>
      </c>
      <c r="D723" s="9"/>
      <c r="E723" s="2" t="s">
        <v>5120</v>
      </c>
      <c r="F723" s="2" t="s">
        <v>5121</v>
      </c>
      <c r="G723" s="2" t="s">
        <v>5122</v>
      </c>
      <c r="H723" s="2" t="s">
        <v>5123</v>
      </c>
      <c r="I723" s="2"/>
      <c r="J723" s="2"/>
      <c r="K723" s="2"/>
      <c r="L723" s="2"/>
      <c r="M723" s="2"/>
    </row>
    <row r="724" spans="1:13" ht="14.25" customHeight="1" x14ac:dyDescent="0.2">
      <c r="A724" s="62" t="s">
        <v>3980</v>
      </c>
      <c r="B724" s="2" t="s">
        <v>3975</v>
      </c>
      <c r="C724" s="9" t="s">
        <v>101</v>
      </c>
      <c r="D724" s="9"/>
      <c r="E724" s="2" t="s">
        <v>2410</v>
      </c>
      <c r="F724" s="2" t="s">
        <v>2412</v>
      </c>
      <c r="G724" s="2" t="s">
        <v>2413</v>
      </c>
      <c r="H724" s="2" t="s">
        <v>2414</v>
      </c>
      <c r="I724" s="2"/>
      <c r="J724" s="2"/>
      <c r="K724" s="2"/>
      <c r="L724" s="2"/>
      <c r="M724" s="2"/>
    </row>
    <row r="725" spans="1:13" ht="14.25" customHeight="1" x14ac:dyDescent="0.2">
      <c r="A725" s="62" t="s">
        <v>3987</v>
      </c>
      <c r="B725" s="2" t="s">
        <v>5602</v>
      </c>
      <c r="C725" s="9" t="s">
        <v>125</v>
      </c>
      <c r="D725" s="9"/>
      <c r="E725" s="2" t="s">
        <v>1339</v>
      </c>
      <c r="F725" s="2" t="s">
        <v>1340</v>
      </c>
      <c r="G725" s="2" t="s">
        <v>1341</v>
      </c>
      <c r="H725" s="2" t="s">
        <v>54</v>
      </c>
      <c r="I725" s="2"/>
      <c r="J725" s="2"/>
      <c r="K725" s="2"/>
      <c r="L725" s="2"/>
      <c r="M725" s="2"/>
    </row>
    <row r="726" spans="1:13" ht="14.25" customHeight="1" x14ac:dyDescent="0.2">
      <c r="A726" s="62" t="s">
        <v>3993</v>
      </c>
      <c r="B726" s="2" t="s">
        <v>3988</v>
      </c>
      <c r="C726" s="9" t="s">
        <v>101</v>
      </c>
      <c r="D726" s="9"/>
      <c r="E726" s="2" t="s">
        <v>3551</v>
      </c>
      <c r="F726" s="2" t="s">
        <v>3552</v>
      </c>
      <c r="G726" s="2" t="s">
        <v>3553</v>
      </c>
      <c r="H726" s="2" t="s">
        <v>3554</v>
      </c>
      <c r="I726" s="2"/>
      <c r="J726" s="2"/>
      <c r="K726" s="2"/>
      <c r="L726" s="2"/>
      <c r="M726" s="2"/>
    </row>
    <row r="727" spans="1:13" ht="14.25" customHeight="1" x14ac:dyDescent="0.2">
      <c r="A727" s="62" t="s">
        <v>3999</v>
      </c>
      <c r="B727" s="2" t="s">
        <v>3994</v>
      </c>
      <c r="C727" s="9">
        <v>6</v>
      </c>
      <c r="D727" s="9"/>
      <c r="E727" s="2" t="s">
        <v>1101</v>
      </c>
      <c r="F727" s="2" t="s">
        <v>1102</v>
      </c>
      <c r="G727" s="2" t="s">
        <v>1104</v>
      </c>
      <c r="H727" s="2" t="s">
        <v>1106</v>
      </c>
      <c r="I727" s="2"/>
      <c r="J727" s="2"/>
      <c r="K727" s="2"/>
      <c r="L727" s="2"/>
      <c r="M727" s="2"/>
    </row>
    <row r="728" spans="1:13" ht="14.25" customHeight="1" x14ac:dyDescent="0.2">
      <c r="A728" s="62" t="s">
        <v>4005</v>
      </c>
      <c r="B728" s="2" t="s">
        <v>4000</v>
      </c>
      <c r="C728" s="9" t="s">
        <v>101</v>
      </c>
      <c r="D728" s="9"/>
      <c r="E728" s="2" t="s">
        <v>5304</v>
      </c>
      <c r="F728" s="2" t="s">
        <v>3422</v>
      </c>
      <c r="G728" s="2" t="s">
        <v>5305</v>
      </c>
      <c r="H728" s="2" t="s">
        <v>5306</v>
      </c>
      <c r="I728" s="2"/>
      <c r="J728" s="2"/>
      <c r="K728" s="2"/>
      <c r="L728" s="2"/>
      <c r="M728" s="2"/>
    </row>
    <row r="729" spans="1:13" ht="14.25" customHeight="1" x14ac:dyDescent="0.2">
      <c r="A729" s="62" t="s">
        <v>4011</v>
      </c>
      <c r="B729" s="2" t="s">
        <v>4006</v>
      </c>
      <c r="C729" s="9">
        <v>6</v>
      </c>
      <c r="D729" s="9"/>
      <c r="E729" s="2" t="s">
        <v>3087</v>
      </c>
      <c r="F729" s="2" t="s">
        <v>3088</v>
      </c>
      <c r="G729" s="2" t="s">
        <v>3089</v>
      </c>
      <c r="H729" s="2" t="s">
        <v>3090</v>
      </c>
      <c r="I729" s="2"/>
      <c r="J729" s="2"/>
      <c r="K729" s="2"/>
      <c r="L729" s="2"/>
      <c r="M729" s="2"/>
    </row>
    <row r="730" spans="1:13" ht="14.25" customHeight="1" x14ac:dyDescent="0.2">
      <c r="A730" s="62" t="s">
        <v>4012</v>
      </c>
      <c r="B730" s="2" t="s">
        <v>54</v>
      </c>
      <c r="C730" s="9">
        <v>-99</v>
      </c>
      <c r="D730" s="9"/>
      <c r="E730" s="2" t="s">
        <v>5182</v>
      </c>
      <c r="F730" s="2" t="s">
        <v>5183</v>
      </c>
      <c r="G730" s="2" t="s">
        <v>5184</v>
      </c>
      <c r="H730" s="2" t="s">
        <v>5185</v>
      </c>
      <c r="I730" s="2"/>
      <c r="J730" s="2"/>
      <c r="K730" s="2"/>
      <c r="L730" s="2"/>
      <c r="M730" s="2"/>
    </row>
    <row r="731" spans="1:13" ht="14.25" customHeight="1" x14ac:dyDescent="0.2">
      <c r="A731" s="62" t="s">
        <v>4017</v>
      </c>
      <c r="B731" s="2" t="s">
        <v>5604</v>
      </c>
      <c r="C731" s="9">
        <v>6</v>
      </c>
      <c r="D731" s="9"/>
      <c r="E731" s="2" t="s">
        <v>922</v>
      </c>
      <c r="F731" s="2" t="s">
        <v>923</v>
      </c>
      <c r="G731" s="2" t="s">
        <v>924</v>
      </c>
      <c r="H731" s="2" t="s">
        <v>925</v>
      </c>
      <c r="I731" s="2"/>
      <c r="J731" s="2"/>
      <c r="K731" s="2"/>
      <c r="L731" s="2"/>
      <c r="M731" s="2"/>
    </row>
    <row r="732" spans="1:13" ht="14.25" customHeight="1" x14ac:dyDescent="0.2">
      <c r="A732" s="62" t="s">
        <v>4018</v>
      </c>
      <c r="B732" s="2" t="s">
        <v>54</v>
      </c>
      <c r="C732" s="9">
        <v>-99</v>
      </c>
      <c r="D732" s="9"/>
      <c r="E732" s="2" t="s">
        <v>2329</v>
      </c>
      <c r="F732" s="2" t="s">
        <v>2331</v>
      </c>
      <c r="G732" s="2" t="s">
        <v>2332</v>
      </c>
      <c r="H732" s="2" t="s">
        <v>2333</v>
      </c>
      <c r="I732" s="2"/>
      <c r="J732" s="2"/>
      <c r="K732" s="2"/>
      <c r="L732" s="2"/>
      <c r="M732" s="2"/>
    </row>
    <row r="733" spans="1:13" ht="14.25" customHeight="1" x14ac:dyDescent="0.2">
      <c r="A733" s="62" t="s">
        <v>4023</v>
      </c>
      <c r="B733" s="2" t="s">
        <v>54</v>
      </c>
      <c r="C733" s="9">
        <v>-99</v>
      </c>
      <c r="D733" s="9"/>
      <c r="E733" s="2" t="s">
        <v>5190</v>
      </c>
      <c r="F733" s="2" t="s">
        <v>5191</v>
      </c>
      <c r="G733" s="2" t="s">
        <v>5192</v>
      </c>
      <c r="H733" s="2" t="s">
        <v>5193</v>
      </c>
      <c r="I733" s="2"/>
      <c r="J733" s="2"/>
      <c r="K733" s="2"/>
      <c r="L733" s="2"/>
      <c r="M733" s="2"/>
    </row>
    <row r="734" spans="1:13" ht="14.25" customHeight="1" x14ac:dyDescent="0.2">
      <c r="A734" s="62" t="s">
        <v>4032</v>
      </c>
      <c r="B734" s="2" t="s">
        <v>4024</v>
      </c>
      <c r="C734" s="9" t="s">
        <v>231</v>
      </c>
      <c r="D734" s="9"/>
      <c r="E734" s="2" t="s">
        <v>2755</v>
      </c>
      <c r="F734" s="2" t="s">
        <v>2756</v>
      </c>
      <c r="G734" s="2" t="s">
        <v>2757</v>
      </c>
      <c r="H734" s="2" t="s">
        <v>2759</v>
      </c>
      <c r="I734" s="2"/>
      <c r="J734" s="2"/>
      <c r="K734" s="2"/>
      <c r="L734" s="2"/>
      <c r="M734" s="2"/>
    </row>
    <row r="735" spans="1:13" ht="14.25" customHeight="1" x14ac:dyDescent="0.2">
      <c r="A735" s="62" t="s">
        <v>4039</v>
      </c>
      <c r="B735" s="2" t="s">
        <v>4033</v>
      </c>
      <c r="C735" s="9" t="s">
        <v>101</v>
      </c>
      <c r="D735" s="9"/>
      <c r="E735" s="2" t="s">
        <v>3734</v>
      </c>
      <c r="F735" s="2" t="s">
        <v>3735</v>
      </c>
      <c r="G735" s="2" t="s">
        <v>3736</v>
      </c>
      <c r="H735" s="2" t="s">
        <v>3737</v>
      </c>
      <c r="I735" s="2"/>
      <c r="J735" s="2"/>
      <c r="K735" s="2"/>
      <c r="L735" s="2"/>
      <c r="M735" s="2"/>
    </row>
    <row r="736" spans="1:13" ht="14.25" customHeight="1" x14ac:dyDescent="0.2">
      <c r="A736" s="62" t="s">
        <v>4040</v>
      </c>
      <c r="B736" s="2"/>
      <c r="C736" s="9">
        <v>-99</v>
      </c>
      <c r="D736" s="9"/>
      <c r="E736" s="2" t="s">
        <v>5396</v>
      </c>
      <c r="F736" s="2" t="s">
        <v>5397</v>
      </c>
      <c r="G736" s="2" t="s">
        <v>4830</v>
      </c>
      <c r="H736" s="2" t="s">
        <v>4831</v>
      </c>
      <c r="I736" s="2"/>
      <c r="J736" s="2"/>
      <c r="K736" s="2"/>
      <c r="L736" s="2"/>
      <c r="M736" s="2"/>
    </row>
    <row r="737" spans="1:13" ht="14.25" customHeight="1" x14ac:dyDescent="0.2">
      <c r="A737" s="62" t="s">
        <v>4046</v>
      </c>
      <c r="B737" s="2" t="s">
        <v>4041</v>
      </c>
      <c r="C737" s="9">
        <v>6</v>
      </c>
      <c r="D737" s="9"/>
      <c r="E737" s="2" t="s">
        <v>3230</v>
      </c>
      <c r="F737" s="2" t="s">
        <v>3231</v>
      </c>
      <c r="G737" s="2" t="s">
        <v>2073</v>
      </c>
      <c r="H737" s="2" t="s">
        <v>3232</v>
      </c>
      <c r="I737" s="2"/>
      <c r="J737" s="2"/>
      <c r="K737" s="2"/>
      <c r="L737" s="2"/>
      <c r="M737" s="2"/>
    </row>
    <row r="738" spans="1:13" ht="14.25" customHeight="1" x14ac:dyDescent="0.2">
      <c r="A738" s="62" t="s">
        <v>4052</v>
      </c>
      <c r="B738" s="2" t="s">
        <v>4047</v>
      </c>
      <c r="C738" s="9" t="s">
        <v>231</v>
      </c>
      <c r="D738" s="9"/>
      <c r="E738" s="2" t="s">
        <v>4062</v>
      </c>
      <c r="F738" s="2" t="s">
        <v>4064</v>
      </c>
      <c r="G738" s="2" t="s">
        <v>4065</v>
      </c>
      <c r="H738" s="2" t="s">
        <v>4066</v>
      </c>
      <c r="I738" s="2"/>
      <c r="J738" s="2"/>
      <c r="K738" s="2"/>
      <c r="L738" s="2"/>
      <c r="M738" s="2"/>
    </row>
    <row r="739" spans="1:13" ht="14.25" customHeight="1" x14ac:dyDescent="0.2">
      <c r="A739" s="62" t="s">
        <v>4060</v>
      </c>
      <c r="B739" s="2" t="s">
        <v>4053</v>
      </c>
      <c r="C739" s="9" t="s">
        <v>5742</v>
      </c>
      <c r="D739" s="9"/>
      <c r="E739" s="2" t="s">
        <v>1969</v>
      </c>
      <c r="F739" s="2" t="s">
        <v>1970</v>
      </c>
      <c r="G739" s="2" t="s">
        <v>1971</v>
      </c>
      <c r="H739" s="2" t="s">
        <v>1972</v>
      </c>
      <c r="I739" s="2"/>
      <c r="J739" s="2"/>
      <c r="K739" s="2"/>
      <c r="L739" s="2"/>
      <c r="M739" s="2"/>
    </row>
    <row r="740" spans="1:13" ht="14.25" customHeight="1" x14ac:dyDescent="0.2">
      <c r="A740" s="62" t="s">
        <v>4067</v>
      </c>
      <c r="B740" s="2" t="s">
        <v>4061</v>
      </c>
      <c r="C740" s="9">
        <v>3</v>
      </c>
      <c r="D740" s="9"/>
      <c r="E740" s="2" t="s">
        <v>2104</v>
      </c>
      <c r="F740" s="2" t="s">
        <v>2105</v>
      </c>
      <c r="G740" s="2" t="s">
        <v>2106</v>
      </c>
      <c r="H740" s="2" t="s">
        <v>2107</v>
      </c>
      <c r="I740" s="2"/>
      <c r="J740" s="2"/>
      <c r="K740" s="2"/>
      <c r="L740" s="2"/>
      <c r="M740" s="2"/>
    </row>
    <row r="741" spans="1:13" ht="14.25" customHeight="1" x14ac:dyDescent="0.2">
      <c r="A741" s="62" t="s">
        <v>4072</v>
      </c>
      <c r="B741" s="2" t="s">
        <v>5605</v>
      </c>
      <c r="C741" s="9">
        <v>6</v>
      </c>
      <c r="D741" s="9"/>
      <c r="E741" s="2" t="s">
        <v>4283</v>
      </c>
      <c r="F741" s="2" t="s">
        <v>4284</v>
      </c>
      <c r="G741" s="2" t="s">
        <v>4285</v>
      </c>
      <c r="H741" s="2" t="s">
        <v>4286</v>
      </c>
      <c r="I741" s="2"/>
      <c r="J741" s="2"/>
      <c r="K741" s="2"/>
      <c r="L741" s="2"/>
      <c r="M741" s="2"/>
    </row>
    <row r="742" spans="1:13" ht="14.25" customHeight="1" x14ac:dyDescent="0.2">
      <c r="A742" s="62" t="s">
        <v>4078</v>
      </c>
      <c r="B742" s="2" t="s">
        <v>4073</v>
      </c>
      <c r="C742" s="9" t="s">
        <v>1026</v>
      </c>
      <c r="D742" s="9"/>
      <c r="E742" s="2" t="s">
        <v>2783</v>
      </c>
      <c r="F742" s="2" t="s">
        <v>2784</v>
      </c>
      <c r="G742" s="2" t="s">
        <v>2785</v>
      </c>
      <c r="H742" s="2" t="s">
        <v>71</v>
      </c>
      <c r="I742" s="2"/>
      <c r="J742" s="2"/>
      <c r="K742" s="2"/>
      <c r="L742" s="2"/>
      <c r="M742" s="2"/>
    </row>
    <row r="743" spans="1:13" ht="14.25" customHeight="1" x14ac:dyDescent="0.2">
      <c r="A743" s="62" t="s">
        <v>4085</v>
      </c>
      <c r="B743" s="2" t="s">
        <v>4079</v>
      </c>
      <c r="C743" s="9">
        <v>2</v>
      </c>
      <c r="D743" s="9"/>
      <c r="E743" s="2" t="s">
        <v>2270</v>
      </c>
      <c r="F743" s="2" t="s">
        <v>54</v>
      </c>
      <c r="G743" s="2" t="s">
        <v>5117</v>
      </c>
      <c r="H743" s="2" t="s">
        <v>54</v>
      </c>
      <c r="I743" s="2"/>
      <c r="J743" s="2"/>
      <c r="K743" s="2"/>
      <c r="L743" s="2"/>
      <c r="M743" s="2"/>
    </row>
    <row r="744" spans="1:13" ht="14.25" customHeight="1" x14ac:dyDescent="0.2">
      <c r="A744" s="62" t="s">
        <v>4090</v>
      </c>
      <c r="B744" s="2" t="s">
        <v>4086</v>
      </c>
      <c r="C744" s="9" t="s">
        <v>101</v>
      </c>
      <c r="D744" s="9"/>
      <c r="E744" s="2" t="s">
        <v>3106</v>
      </c>
      <c r="F744" s="2" t="s">
        <v>3108</v>
      </c>
      <c r="G744" s="2" t="s">
        <v>3109</v>
      </c>
      <c r="H744" s="2" t="s">
        <v>3110</v>
      </c>
      <c r="I744" s="2"/>
      <c r="J744" s="2"/>
      <c r="K744" s="2"/>
      <c r="L744" s="2"/>
      <c r="M744" s="2"/>
    </row>
    <row r="745" spans="1:13" ht="14.25" customHeight="1" x14ac:dyDescent="0.2">
      <c r="A745" s="62" t="s">
        <v>4099</v>
      </c>
      <c r="B745" s="2" t="s">
        <v>4091</v>
      </c>
      <c r="C745" s="9" t="s">
        <v>5743</v>
      </c>
      <c r="D745" s="9"/>
      <c r="E745" s="2" t="s">
        <v>2123</v>
      </c>
      <c r="F745" s="2" t="s">
        <v>2125</v>
      </c>
      <c r="G745" s="2" t="s">
        <v>2126</v>
      </c>
      <c r="H745" s="2" t="s">
        <v>2128</v>
      </c>
      <c r="I745" s="2"/>
      <c r="J745" s="2"/>
      <c r="K745" s="2"/>
      <c r="L745" s="2"/>
      <c r="M745" s="2"/>
    </row>
    <row r="746" spans="1:13" ht="14.25" customHeight="1" x14ac:dyDescent="0.2">
      <c r="A746" s="62" t="s">
        <v>4102</v>
      </c>
      <c r="B746" s="2" t="s">
        <v>4100</v>
      </c>
      <c r="C746" s="9" t="s">
        <v>2598</v>
      </c>
      <c r="D746" s="9"/>
      <c r="E746" s="2" t="s">
        <v>54</v>
      </c>
      <c r="F746" s="2" t="s">
        <v>54</v>
      </c>
      <c r="G746" s="2" t="s">
        <v>54</v>
      </c>
      <c r="H746" s="2" t="s">
        <v>54</v>
      </c>
      <c r="I746" s="2"/>
      <c r="J746" s="2"/>
      <c r="K746" s="2"/>
      <c r="L746" s="2"/>
      <c r="M746" s="2"/>
    </row>
    <row r="747" spans="1:13" ht="14.25" customHeight="1" x14ac:dyDescent="0.2">
      <c r="A747" s="62" t="s">
        <v>4103</v>
      </c>
      <c r="B747" s="2" t="s">
        <v>54</v>
      </c>
      <c r="C747" s="9">
        <v>-99</v>
      </c>
      <c r="D747" s="9"/>
      <c r="E747" s="2" t="s">
        <v>388</v>
      </c>
      <c r="F747" s="2" t="s">
        <v>390</v>
      </c>
      <c r="G747" s="2" t="s">
        <v>392</v>
      </c>
      <c r="H747" s="2" t="s">
        <v>393</v>
      </c>
      <c r="I747" s="2"/>
      <c r="J747" s="2"/>
      <c r="K747" s="2"/>
      <c r="L747" s="2"/>
      <c r="M747" s="2"/>
    </row>
    <row r="748" spans="1:13" ht="14.25" customHeight="1" x14ac:dyDescent="0.2">
      <c r="A748" s="62" t="s">
        <v>4104</v>
      </c>
      <c r="B748" s="2"/>
      <c r="C748" s="9">
        <v>-99</v>
      </c>
      <c r="D748" s="9"/>
      <c r="E748" s="2" t="s">
        <v>1944</v>
      </c>
      <c r="F748" s="2" t="s">
        <v>1946</v>
      </c>
      <c r="G748" s="2" t="s">
        <v>1947</v>
      </c>
      <c r="H748" s="2" t="s">
        <v>1948</v>
      </c>
      <c r="I748" s="2"/>
      <c r="J748" s="2"/>
      <c r="K748" s="2"/>
      <c r="L748" s="2"/>
      <c r="M748" s="2"/>
    </row>
    <row r="749" spans="1:13" ht="14.25" customHeight="1" x14ac:dyDescent="0.2">
      <c r="A749" s="62" t="s">
        <v>4112</v>
      </c>
      <c r="B749" s="2" t="s">
        <v>4105</v>
      </c>
      <c r="C749" s="9">
        <v>2</v>
      </c>
      <c r="D749" s="9"/>
      <c r="E749" s="2" t="s">
        <v>1334</v>
      </c>
      <c r="F749" s="2" t="s">
        <v>1335</v>
      </c>
      <c r="G749" s="2" t="s">
        <v>54</v>
      </c>
      <c r="H749" s="2" t="s">
        <v>1336</v>
      </c>
      <c r="I749" s="2"/>
      <c r="J749" s="2"/>
      <c r="K749" s="2"/>
      <c r="L749" s="2"/>
      <c r="M749" s="2"/>
    </row>
    <row r="750" spans="1:13" ht="14.25" customHeight="1" x14ac:dyDescent="0.2">
      <c r="A750" s="62" t="s">
        <v>4115</v>
      </c>
      <c r="B750" s="2" t="s">
        <v>54</v>
      </c>
      <c r="C750" s="9">
        <v>-99</v>
      </c>
      <c r="D750" s="9"/>
      <c r="E750" s="2" t="s">
        <v>5263</v>
      </c>
      <c r="F750" s="2" t="s">
        <v>5264</v>
      </c>
      <c r="G750" s="2" t="s">
        <v>5265</v>
      </c>
      <c r="H750" s="2" t="s">
        <v>5266</v>
      </c>
      <c r="I750" s="2"/>
      <c r="J750" s="2"/>
      <c r="K750" s="2"/>
      <c r="L750" s="2"/>
      <c r="M750" s="2"/>
    </row>
    <row r="751" spans="1:13" ht="14.25" customHeight="1" x14ac:dyDescent="0.2">
      <c r="A751" s="62" t="s">
        <v>4122</v>
      </c>
      <c r="B751" s="2" t="s">
        <v>4116</v>
      </c>
      <c r="C751" s="9" t="s">
        <v>421</v>
      </c>
      <c r="D751" s="9"/>
      <c r="E751" s="2" t="s">
        <v>144</v>
      </c>
      <c r="F751" s="2" t="s">
        <v>2453</v>
      </c>
      <c r="G751" s="2" t="s">
        <v>2454</v>
      </c>
      <c r="H751" s="2" t="s">
        <v>2455</v>
      </c>
      <c r="I751" s="2"/>
      <c r="J751" s="2"/>
      <c r="K751" s="2"/>
      <c r="L751" s="2"/>
      <c r="M751" s="2"/>
    </row>
    <row r="752" spans="1:13" ht="14.25" customHeight="1" x14ac:dyDescent="0.2">
      <c r="A752" s="62" t="s">
        <v>4129</v>
      </c>
      <c r="B752" s="2" t="s">
        <v>4123</v>
      </c>
      <c r="C752" s="9" t="s">
        <v>900</v>
      </c>
      <c r="D752" s="9"/>
      <c r="E752" s="2" t="s">
        <v>5079</v>
      </c>
      <c r="F752" s="2" t="s">
        <v>242</v>
      </c>
      <c r="G752" s="2" t="s">
        <v>5080</v>
      </c>
      <c r="H752" s="2" t="s">
        <v>5081</v>
      </c>
      <c r="I752" s="2"/>
      <c r="J752" s="2"/>
      <c r="K752" s="2"/>
      <c r="L752" s="2"/>
      <c r="M752" s="2"/>
    </row>
    <row r="753" spans="1:13" ht="14.25" customHeight="1" x14ac:dyDescent="0.2">
      <c r="A753" s="62" t="s">
        <v>4136</v>
      </c>
      <c r="B753" s="2" t="s">
        <v>4130</v>
      </c>
      <c r="C753" s="9" t="s">
        <v>787</v>
      </c>
      <c r="D753" s="9"/>
      <c r="E753" s="2" t="s">
        <v>1998</v>
      </c>
      <c r="F753" s="2" t="s">
        <v>1999</v>
      </c>
      <c r="G753" s="2" t="s">
        <v>2000</v>
      </c>
      <c r="H753" s="2" t="s">
        <v>1412</v>
      </c>
      <c r="I753" s="2"/>
      <c r="J753" s="2"/>
      <c r="K753" s="2"/>
      <c r="L753" s="2"/>
      <c r="M753" s="2"/>
    </row>
    <row r="754" spans="1:13" ht="14.25" customHeight="1" x14ac:dyDescent="0.2">
      <c r="A754" s="62" t="s">
        <v>4143</v>
      </c>
      <c r="B754" s="2" t="s">
        <v>4137</v>
      </c>
      <c r="C754" s="9" t="s">
        <v>1788</v>
      </c>
      <c r="D754" s="9"/>
      <c r="E754" s="2" t="s">
        <v>3316</v>
      </c>
      <c r="F754" s="2" t="s">
        <v>54</v>
      </c>
      <c r="G754" s="2" t="s">
        <v>3317</v>
      </c>
      <c r="H754" s="2" t="s">
        <v>54</v>
      </c>
      <c r="I754" s="2"/>
      <c r="J754" s="2"/>
      <c r="K754" s="2"/>
      <c r="L754" s="2"/>
      <c r="M754" s="2"/>
    </row>
    <row r="755" spans="1:13" ht="14.25" customHeight="1" x14ac:dyDescent="0.2">
      <c r="A755" s="62" t="s">
        <v>4148</v>
      </c>
      <c r="B755" s="2" t="s">
        <v>123</v>
      </c>
      <c r="C755" s="9">
        <v>-999</v>
      </c>
      <c r="D755" s="9"/>
      <c r="E755" s="2" t="s">
        <v>54</v>
      </c>
      <c r="F755" s="2" t="s">
        <v>54</v>
      </c>
      <c r="G755" s="2" t="s">
        <v>54</v>
      </c>
      <c r="H755" s="2" t="s">
        <v>54</v>
      </c>
      <c r="I755" s="2"/>
      <c r="J755" s="2"/>
      <c r="K755" s="2"/>
      <c r="L755" s="2"/>
      <c r="M755" s="2"/>
    </row>
    <row r="756" spans="1:13" ht="14.25" customHeight="1" x14ac:dyDescent="0.2">
      <c r="A756" s="62" t="s">
        <v>4153</v>
      </c>
      <c r="B756" s="2" t="s">
        <v>4149</v>
      </c>
      <c r="C756" s="9" t="s">
        <v>1423</v>
      </c>
      <c r="D756" s="9"/>
      <c r="E756" s="2" t="s">
        <v>1623</v>
      </c>
      <c r="F756" s="2" t="s">
        <v>1624</v>
      </c>
      <c r="G756" s="2" t="s">
        <v>1626</v>
      </c>
      <c r="H756" s="2" t="s">
        <v>1627</v>
      </c>
      <c r="I756" s="2"/>
      <c r="J756" s="2"/>
      <c r="K756" s="2"/>
      <c r="L756" s="2"/>
      <c r="M756" s="2"/>
    </row>
    <row r="757" spans="1:13" ht="14.25" customHeight="1" x14ac:dyDescent="0.2">
      <c r="A757" s="62" t="s">
        <v>4160</v>
      </c>
      <c r="B757" s="2" t="s">
        <v>4154</v>
      </c>
      <c r="C757" s="9" t="s">
        <v>5610</v>
      </c>
      <c r="D757" s="9"/>
      <c r="E757" s="2" t="s">
        <v>5310</v>
      </c>
      <c r="F757" s="2" t="s">
        <v>5311</v>
      </c>
      <c r="G757" s="2" t="s">
        <v>5312</v>
      </c>
      <c r="H757" s="2" t="s">
        <v>3529</v>
      </c>
      <c r="I757" s="2"/>
      <c r="J757" s="2"/>
      <c r="K757" s="2"/>
      <c r="L757" s="2"/>
      <c r="M757" s="2"/>
    </row>
    <row r="758" spans="1:13" ht="14.25" customHeight="1" x14ac:dyDescent="0.2">
      <c r="A758" s="62" t="s">
        <v>4165</v>
      </c>
      <c r="B758" s="2" t="s">
        <v>54</v>
      </c>
      <c r="C758" s="9">
        <v>-99</v>
      </c>
      <c r="D758" s="9"/>
      <c r="E758" s="2" t="s">
        <v>3040</v>
      </c>
      <c r="F758" s="2" t="s">
        <v>3041</v>
      </c>
      <c r="G758" s="2" t="s">
        <v>3042</v>
      </c>
      <c r="H758" s="2" t="s">
        <v>2019</v>
      </c>
      <c r="I758" s="2"/>
      <c r="J758" s="2"/>
      <c r="K758" s="2"/>
      <c r="L758" s="2"/>
      <c r="M758" s="2"/>
    </row>
    <row r="759" spans="1:13" ht="14.25" customHeight="1" x14ac:dyDescent="0.2">
      <c r="A759" s="62" t="s">
        <v>4171</v>
      </c>
      <c r="B759" s="2" t="s">
        <v>5612</v>
      </c>
      <c r="C759" s="9" t="s">
        <v>125</v>
      </c>
      <c r="D759" s="9"/>
      <c r="E759" s="2" t="s">
        <v>1589</v>
      </c>
      <c r="F759" s="2" t="s">
        <v>1591</v>
      </c>
      <c r="G759" s="2" t="s">
        <v>1592</v>
      </c>
      <c r="H759" s="2" t="s">
        <v>1593</v>
      </c>
      <c r="I759" s="2"/>
      <c r="J759" s="2"/>
      <c r="K759" s="2"/>
      <c r="L759" s="2"/>
      <c r="M759" s="2"/>
    </row>
    <row r="760" spans="1:13" ht="14.25" customHeight="1" x14ac:dyDescent="0.2">
      <c r="A760" s="62" t="s">
        <v>4179</v>
      </c>
      <c r="B760" s="2" t="s">
        <v>5613</v>
      </c>
      <c r="C760" s="9" t="s">
        <v>4173</v>
      </c>
      <c r="D760" s="9"/>
      <c r="E760" s="2" t="s">
        <v>2487</v>
      </c>
      <c r="F760" s="2" t="s">
        <v>2488</v>
      </c>
      <c r="G760" s="2" t="s">
        <v>2489</v>
      </c>
      <c r="H760" s="2" t="s">
        <v>71</v>
      </c>
      <c r="I760" s="2"/>
      <c r="J760" s="2"/>
      <c r="K760" s="2"/>
      <c r="L760" s="2"/>
      <c r="M760" s="2"/>
    </row>
    <row r="761" spans="1:13" ht="14.25" customHeight="1" x14ac:dyDescent="0.2">
      <c r="A761" s="62" t="s">
        <v>4187</v>
      </c>
      <c r="B761" s="2" t="s">
        <v>4180</v>
      </c>
      <c r="C761" s="9" t="s">
        <v>5614</v>
      </c>
      <c r="D761" s="9"/>
      <c r="E761" s="2" t="s">
        <v>2788</v>
      </c>
      <c r="F761" s="2" t="s">
        <v>2789</v>
      </c>
      <c r="G761" s="2" t="s">
        <v>2790</v>
      </c>
      <c r="H761" s="2" t="s">
        <v>2791</v>
      </c>
      <c r="I761" s="2"/>
      <c r="J761" s="2"/>
      <c r="K761" s="2"/>
      <c r="L761" s="2"/>
      <c r="M761" s="2"/>
    </row>
    <row r="762" spans="1:13" ht="14.25" customHeight="1" x14ac:dyDescent="0.2">
      <c r="A762" s="62" t="s">
        <v>4194</v>
      </c>
      <c r="B762" s="2" t="s">
        <v>4188</v>
      </c>
      <c r="C762" s="9" t="s">
        <v>70</v>
      </c>
      <c r="D762" s="9"/>
      <c r="E762" s="2" t="s">
        <v>5194</v>
      </c>
      <c r="F762" s="2" t="s">
        <v>185</v>
      </c>
      <c r="G762" s="2" t="s">
        <v>5195</v>
      </c>
      <c r="H762" s="2" t="s">
        <v>5196</v>
      </c>
      <c r="I762" s="2"/>
      <c r="J762" s="2"/>
      <c r="K762" s="2"/>
      <c r="L762" s="2"/>
      <c r="M762" s="2"/>
    </row>
    <row r="763" spans="1:13" ht="14.25" customHeight="1" x14ac:dyDescent="0.2">
      <c r="A763" s="62" t="s">
        <v>4202</v>
      </c>
      <c r="B763" s="2" t="s">
        <v>4195</v>
      </c>
      <c r="C763" s="9">
        <v>2</v>
      </c>
      <c r="D763" s="9"/>
      <c r="E763" s="2" t="s">
        <v>1833</v>
      </c>
      <c r="F763" s="2" t="s">
        <v>1835</v>
      </c>
      <c r="G763" s="2" t="s">
        <v>1836</v>
      </c>
      <c r="H763" s="2" t="s">
        <v>1837</v>
      </c>
      <c r="I763" s="2"/>
      <c r="J763" s="2"/>
      <c r="K763" s="2"/>
      <c r="L763" s="2"/>
      <c r="M763" s="2"/>
    </row>
    <row r="764" spans="1:13" ht="14.25" customHeight="1" x14ac:dyDescent="0.2">
      <c r="A764" s="62" t="s">
        <v>4203</v>
      </c>
      <c r="B764" s="2" t="s">
        <v>54</v>
      </c>
      <c r="C764" s="9">
        <v>-99</v>
      </c>
      <c r="D764" s="9"/>
      <c r="E764" s="2" t="s">
        <v>54</v>
      </c>
      <c r="F764" s="2" t="s">
        <v>54</v>
      </c>
      <c r="G764" s="2" t="s">
        <v>54</v>
      </c>
      <c r="H764" s="2" t="s">
        <v>54</v>
      </c>
      <c r="I764" s="2"/>
      <c r="J764" s="2"/>
      <c r="K764" s="2"/>
      <c r="L764" s="2"/>
      <c r="M764" s="2"/>
    </row>
    <row r="765" spans="1:13" ht="14.25" customHeight="1" x14ac:dyDescent="0.2">
      <c r="A765" s="62" t="s">
        <v>4209</v>
      </c>
      <c r="B765" s="2" t="s">
        <v>4204</v>
      </c>
      <c r="C765" s="9" t="s">
        <v>5616</v>
      </c>
      <c r="D765" s="9"/>
      <c r="E765" s="2" t="s">
        <v>4647</v>
      </c>
      <c r="F765" s="2" t="s">
        <v>54</v>
      </c>
      <c r="G765" s="2" t="s">
        <v>4649</v>
      </c>
      <c r="H765" s="2" t="s">
        <v>4650</v>
      </c>
      <c r="I765" s="2"/>
      <c r="J765" s="2"/>
      <c r="K765" s="2"/>
      <c r="L765" s="2"/>
      <c r="M765" s="2"/>
    </row>
    <row r="766" spans="1:13" ht="14.25" customHeight="1" x14ac:dyDescent="0.2">
      <c r="A766" s="62" t="s">
        <v>4216</v>
      </c>
      <c r="B766" s="2" t="s">
        <v>4210</v>
      </c>
      <c r="C766" s="9" t="s">
        <v>2070</v>
      </c>
      <c r="D766" s="9"/>
      <c r="E766" s="2" t="s">
        <v>4331</v>
      </c>
      <c r="F766" s="2" t="s">
        <v>4332</v>
      </c>
      <c r="G766" s="2" t="s">
        <v>4333</v>
      </c>
      <c r="H766" s="2" t="s">
        <v>4334</v>
      </c>
      <c r="I766" s="2"/>
      <c r="J766" s="2"/>
      <c r="K766" s="2"/>
      <c r="L766" s="2"/>
      <c r="M766" s="2"/>
    </row>
    <row r="767" spans="1:13" ht="14.25" customHeight="1" x14ac:dyDescent="0.2">
      <c r="A767" s="62" t="s">
        <v>4217</v>
      </c>
      <c r="B767" s="2"/>
      <c r="C767" s="9">
        <v>-99</v>
      </c>
      <c r="D767" s="9"/>
      <c r="E767" s="2" t="s">
        <v>2722</v>
      </c>
      <c r="F767" s="2" t="s">
        <v>54</v>
      </c>
      <c r="G767" s="2" t="s">
        <v>2723</v>
      </c>
      <c r="H767" s="2" t="s">
        <v>2724</v>
      </c>
      <c r="I767" s="2"/>
      <c r="J767" s="2"/>
      <c r="K767" s="2"/>
      <c r="L767" s="2"/>
      <c r="M767" s="2"/>
    </row>
    <row r="768" spans="1:13" ht="14.25" customHeight="1" x14ac:dyDescent="0.2">
      <c r="A768" s="62" t="s">
        <v>4221</v>
      </c>
      <c r="B768" s="2" t="s">
        <v>144</v>
      </c>
      <c r="C768" s="9">
        <v>-999</v>
      </c>
      <c r="D768" s="9"/>
      <c r="E768" s="2" t="s">
        <v>1247</v>
      </c>
      <c r="F768" s="2" t="s">
        <v>1249</v>
      </c>
      <c r="G768" s="2" t="s">
        <v>1250</v>
      </c>
      <c r="H768" s="2" t="s">
        <v>1251</v>
      </c>
      <c r="I768" s="2"/>
      <c r="J768" s="2"/>
      <c r="K768" s="2"/>
      <c r="L768" s="2"/>
      <c r="M768" s="2"/>
    </row>
    <row r="769" spans="1:13" ht="14.25" customHeight="1" x14ac:dyDescent="0.2">
      <c r="A769" s="62" t="s">
        <v>4227</v>
      </c>
      <c r="B769" s="2" t="s">
        <v>4222</v>
      </c>
      <c r="C769" s="9">
        <v>2</v>
      </c>
      <c r="D769" s="9"/>
      <c r="E769" s="2" t="s">
        <v>1192</v>
      </c>
      <c r="F769" s="2" t="s">
        <v>1194</v>
      </c>
      <c r="G769" s="2" t="s">
        <v>1195</v>
      </c>
      <c r="H769" s="2" t="s">
        <v>1196</v>
      </c>
      <c r="I769" s="2"/>
      <c r="J769" s="2"/>
      <c r="K769" s="2"/>
      <c r="L769" s="2"/>
      <c r="M769" s="2"/>
    </row>
    <row r="770" spans="1:13" ht="14.25" customHeight="1" x14ac:dyDescent="0.2">
      <c r="A770" s="62" t="s">
        <v>4233</v>
      </c>
      <c r="B770" s="2" t="s">
        <v>4228</v>
      </c>
      <c r="C770" s="9" t="s">
        <v>3946</v>
      </c>
      <c r="D770" s="9"/>
      <c r="E770" s="2" t="s">
        <v>2294</v>
      </c>
      <c r="F770" s="2" t="s">
        <v>2296</v>
      </c>
      <c r="G770" s="2" t="s">
        <v>2297</v>
      </c>
      <c r="H770" s="2" t="s">
        <v>2299</v>
      </c>
      <c r="I770" s="2"/>
      <c r="J770" s="2"/>
      <c r="K770" s="2"/>
      <c r="L770" s="2"/>
      <c r="M770" s="2"/>
    </row>
    <row r="771" spans="1:13" ht="14.25" customHeight="1" x14ac:dyDescent="0.2">
      <c r="A771" s="62" t="s">
        <v>4238</v>
      </c>
      <c r="B771" s="2" t="s">
        <v>1068</v>
      </c>
      <c r="C771" s="9">
        <v>6</v>
      </c>
      <c r="D771" s="9"/>
      <c r="E771" s="2" t="s">
        <v>2992</v>
      </c>
      <c r="F771" s="2" t="s">
        <v>2993</v>
      </c>
      <c r="G771" s="2" t="s">
        <v>2994</v>
      </c>
      <c r="H771" s="2" t="s">
        <v>2995</v>
      </c>
      <c r="I771" s="2"/>
      <c r="J771" s="2"/>
      <c r="K771" s="2"/>
      <c r="L771" s="2"/>
      <c r="M771" s="2"/>
    </row>
    <row r="772" spans="1:13" ht="14.25" customHeight="1" x14ac:dyDescent="0.2">
      <c r="A772" s="62" t="s">
        <v>4239</v>
      </c>
      <c r="B772" s="2" t="s">
        <v>54</v>
      </c>
      <c r="C772" s="9">
        <v>-99</v>
      </c>
      <c r="D772" s="9"/>
      <c r="E772" s="2" t="s">
        <v>4048</v>
      </c>
      <c r="F772" s="2" t="s">
        <v>4049</v>
      </c>
      <c r="G772" s="2" t="s">
        <v>4050</v>
      </c>
      <c r="H772" s="2" t="s">
        <v>4051</v>
      </c>
      <c r="I772" s="2"/>
      <c r="J772" s="2"/>
      <c r="K772" s="2"/>
      <c r="L772" s="2"/>
      <c r="M772" s="2"/>
    </row>
    <row r="773" spans="1:13" ht="14.25" customHeight="1" x14ac:dyDescent="0.2">
      <c r="A773" s="62" t="s">
        <v>4245</v>
      </c>
      <c r="B773" s="2" t="s">
        <v>4240</v>
      </c>
      <c r="C773" s="9">
        <v>3</v>
      </c>
      <c r="D773" s="9"/>
      <c r="E773" s="2" t="s">
        <v>4990</v>
      </c>
      <c r="F773" s="2" t="s">
        <v>4991</v>
      </c>
      <c r="G773" s="2" t="s">
        <v>4992</v>
      </c>
      <c r="H773" s="2" t="s">
        <v>4994</v>
      </c>
      <c r="I773" s="2"/>
      <c r="J773" s="2"/>
      <c r="K773" s="2"/>
      <c r="L773" s="2"/>
      <c r="M773" s="2"/>
    </row>
    <row r="774" spans="1:13" ht="14.25" customHeight="1" x14ac:dyDescent="0.2">
      <c r="A774" s="62" t="s">
        <v>4249</v>
      </c>
      <c r="B774" s="2" t="s">
        <v>4246</v>
      </c>
      <c r="C774" s="9" t="s">
        <v>101</v>
      </c>
      <c r="D774" s="9"/>
      <c r="E774" s="2" t="s">
        <v>4872</v>
      </c>
      <c r="F774" s="2" t="s">
        <v>4874</v>
      </c>
      <c r="G774" s="2" t="s">
        <v>4875</v>
      </c>
      <c r="H774" s="2" t="s">
        <v>4876</v>
      </c>
      <c r="I774" s="2"/>
      <c r="J774" s="2"/>
      <c r="K774" s="2"/>
      <c r="L774" s="2"/>
      <c r="M774" s="2"/>
    </row>
    <row r="775" spans="1:13" ht="14.25" customHeight="1" x14ac:dyDescent="0.2">
      <c r="A775" s="62" t="s">
        <v>4256</v>
      </c>
      <c r="B775" s="2" t="s">
        <v>4250</v>
      </c>
      <c r="C775" s="9">
        <v>6</v>
      </c>
      <c r="D775" s="9"/>
      <c r="E775" s="2" t="s">
        <v>1409</v>
      </c>
      <c r="F775" s="2" t="s">
        <v>1410</v>
      </c>
      <c r="G775" s="2" t="s">
        <v>1411</v>
      </c>
      <c r="H775" s="2" t="s">
        <v>1412</v>
      </c>
      <c r="I775" s="2"/>
      <c r="J775" s="2"/>
      <c r="K775" s="2"/>
      <c r="L775" s="2"/>
      <c r="M775" s="2"/>
    </row>
    <row r="776" spans="1:13" ht="14.25" customHeight="1" x14ac:dyDescent="0.2">
      <c r="A776" s="62" t="s">
        <v>4262</v>
      </c>
      <c r="B776" s="2" t="s">
        <v>4257</v>
      </c>
      <c r="C776" s="9" t="s">
        <v>70</v>
      </c>
      <c r="D776" s="9"/>
      <c r="E776" s="2" t="s">
        <v>466</v>
      </c>
      <c r="F776" s="2" t="s">
        <v>468</v>
      </c>
      <c r="G776" s="2" t="s">
        <v>469</v>
      </c>
      <c r="H776" s="2" t="s">
        <v>470</v>
      </c>
      <c r="I776" s="2"/>
      <c r="J776" s="2"/>
      <c r="K776" s="2"/>
      <c r="L776" s="2"/>
      <c r="M776" s="2"/>
    </row>
    <row r="777" spans="1:13" ht="14.25" customHeight="1" x14ac:dyDescent="0.2">
      <c r="A777" s="62" t="s">
        <v>4266</v>
      </c>
      <c r="B777" s="2" t="s">
        <v>5618</v>
      </c>
      <c r="C777" s="9">
        <v>-999</v>
      </c>
      <c r="D777" s="9"/>
      <c r="E777" s="2" t="s">
        <v>5009</v>
      </c>
      <c r="F777" s="2" t="s">
        <v>5011</v>
      </c>
      <c r="G777" s="2" t="s">
        <v>5012</v>
      </c>
      <c r="H777" s="2" t="s">
        <v>5013</v>
      </c>
      <c r="I777" s="2"/>
      <c r="J777" s="2"/>
      <c r="K777" s="2"/>
      <c r="L777" s="2"/>
      <c r="M777" s="2"/>
    </row>
    <row r="778" spans="1:13" ht="14.25" customHeight="1" x14ac:dyDescent="0.2">
      <c r="A778" s="62" t="s">
        <v>4275</v>
      </c>
      <c r="B778" s="2" t="s">
        <v>4267</v>
      </c>
      <c r="C778" s="9" t="s">
        <v>5619</v>
      </c>
      <c r="D778" s="9"/>
      <c r="E778" s="2" t="s">
        <v>376</v>
      </c>
      <c r="F778" s="2" t="s">
        <v>5114</v>
      </c>
      <c r="G778" s="2" t="s">
        <v>5115</v>
      </c>
      <c r="H778" s="2" t="s">
        <v>5116</v>
      </c>
      <c r="I778" s="2"/>
      <c r="J778" s="2"/>
      <c r="K778" s="2"/>
      <c r="L778" s="2"/>
      <c r="M778" s="2"/>
    </row>
    <row r="779" spans="1:13" ht="14.25" customHeight="1" x14ac:dyDescent="0.2">
      <c r="A779" s="62" t="s">
        <v>4281</v>
      </c>
      <c r="B779" s="2" t="s">
        <v>4276</v>
      </c>
      <c r="C779" s="9" t="s">
        <v>5621</v>
      </c>
      <c r="D779" s="9"/>
      <c r="E779" s="2" t="s">
        <v>54</v>
      </c>
      <c r="F779" s="2" t="s">
        <v>54</v>
      </c>
      <c r="G779" s="2" t="s">
        <v>54</v>
      </c>
      <c r="H779" s="2" t="s">
        <v>54</v>
      </c>
      <c r="I779" s="2"/>
      <c r="J779" s="2"/>
      <c r="K779" s="2"/>
      <c r="L779" s="2"/>
      <c r="M779" s="2"/>
    </row>
    <row r="780" spans="1:13" ht="14.25" customHeight="1" x14ac:dyDescent="0.2">
      <c r="A780" s="62" t="s">
        <v>4287</v>
      </c>
      <c r="B780" s="2" t="s">
        <v>4282</v>
      </c>
      <c r="C780" s="9" t="s">
        <v>3180</v>
      </c>
      <c r="D780" s="9"/>
      <c r="E780" s="2" t="s">
        <v>4514</v>
      </c>
      <c r="F780" s="2" t="s">
        <v>242</v>
      </c>
      <c r="G780" s="2" t="s">
        <v>4515</v>
      </c>
      <c r="H780" s="2" t="s">
        <v>4516</v>
      </c>
      <c r="I780" s="2"/>
      <c r="J780" s="2"/>
      <c r="K780" s="2"/>
      <c r="L780" s="2"/>
      <c r="M780" s="2"/>
    </row>
    <row r="781" spans="1:13" ht="14.25" customHeight="1" x14ac:dyDescent="0.2">
      <c r="A781" s="62" t="s">
        <v>4295</v>
      </c>
      <c r="B781" s="2" t="s">
        <v>4288</v>
      </c>
      <c r="C781" s="9" t="s">
        <v>3052</v>
      </c>
      <c r="D781" s="9"/>
      <c r="E781" s="2" t="s">
        <v>1253</v>
      </c>
      <c r="F781" s="2" t="s">
        <v>242</v>
      </c>
      <c r="G781" s="2" t="s">
        <v>1254</v>
      </c>
      <c r="H781" s="2" t="s">
        <v>71</v>
      </c>
      <c r="I781" s="2"/>
      <c r="J781" s="2"/>
      <c r="K781" s="2"/>
      <c r="L781" s="2"/>
      <c r="M781" s="2"/>
    </row>
    <row r="782" spans="1:13" ht="14.25" customHeight="1" x14ac:dyDescent="0.2">
      <c r="A782" s="62" t="s">
        <v>4302</v>
      </c>
      <c r="B782" s="2" t="s">
        <v>4296</v>
      </c>
      <c r="C782" s="9">
        <v>6</v>
      </c>
      <c r="D782" s="9"/>
      <c r="E782" s="2" t="s">
        <v>396</v>
      </c>
      <c r="F782" s="2" t="s">
        <v>398</v>
      </c>
      <c r="G782" s="2" t="s">
        <v>400</v>
      </c>
      <c r="H782" s="2" t="s">
        <v>402</v>
      </c>
      <c r="I782" s="2"/>
      <c r="J782" s="2"/>
      <c r="K782" s="2"/>
      <c r="L782" s="2"/>
      <c r="M782" s="2"/>
    </row>
    <row r="783" spans="1:13" ht="14.25" customHeight="1" x14ac:dyDescent="0.2">
      <c r="A783" s="62" t="s">
        <v>4307</v>
      </c>
      <c r="B783" s="2" t="s">
        <v>123</v>
      </c>
      <c r="C783" s="9">
        <v>-999</v>
      </c>
      <c r="D783" s="9"/>
      <c r="E783" s="2" t="s">
        <v>320</v>
      </c>
      <c r="F783" s="2" t="s">
        <v>322</v>
      </c>
      <c r="G783" s="2" t="s">
        <v>324</v>
      </c>
      <c r="H783" s="2" t="s">
        <v>54</v>
      </c>
      <c r="I783" s="2"/>
      <c r="J783" s="2"/>
      <c r="K783" s="2"/>
      <c r="L783" s="2"/>
      <c r="M783" s="2"/>
    </row>
    <row r="784" spans="1:13" ht="14.25" customHeight="1" x14ac:dyDescent="0.2">
      <c r="A784" s="62" t="s">
        <v>4308</v>
      </c>
      <c r="B784" s="2"/>
      <c r="C784" s="9">
        <v>-99</v>
      </c>
      <c r="D784" s="9"/>
      <c r="E784" s="2" t="s">
        <v>54</v>
      </c>
      <c r="F784" s="2" t="s">
        <v>54</v>
      </c>
      <c r="G784" s="2" t="s">
        <v>54</v>
      </c>
      <c r="H784" s="2" t="s">
        <v>54</v>
      </c>
      <c r="I784" s="2"/>
      <c r="J784" s="2"/>
      <c r="K784" s="2"/>
      <c r="L784" s="2"/>
      <c r="M784" s="2"/>
    </row>
    <row r="785" spans="1:13" ht="14.25" customHeight="1" x14ac:dyDescent="0.2">
      <c r="A785" s="62" t="s">
        <v>4314</v>
      </c>
      <c r="B785" s="2" t="s">
        <v>4309</v>
      </c>
      <c r="C785" s="9" t="s">
        <v>5625</v>
      </c>
      <c r="D785" s="9"/>
      <c r="E785" s="2" t="s">
        <v>850</v>
      </c>
      <c r="F785" s="2" t="s">
        <v>54</v>
      </c>
      <c r="G785" s="2" t="s">
        <v>852</v>
      </c>
      <c r="H785" s="2" t="s">
        <v>54</v>
      </c>
      <c r="I785" s="2"/>
      <c r="J785" s="2"/>
      <c r="K785" s="2"/>
      <c r="L785" s="2"/>
      <c r="M785" s="2"/>
    </row>
    <row r="786" spans="1:13" ht="14.25" customHeight="1" x14ac:dyDescent="0.2">
      <c r="A786" s="62" t="s">
        <v>4321</v>
      </c>
      <c r="B786" s="2" t="s">
        <v>4315</v>
      </c>
      <c r="C786" s="9" t="s">
        <v>1423</v>
      </c>
      <c r="D786" s="9"/>
      <c r="E786" s="2" t="s">
        <v>5404</v>
      </c>
      <c r="F786" s="2" t="s">
        <v>5405</v>
      </c>
      <c r="G786" s="2" t="s">
        <v>5406</v>
      </c>
      <c r="H786" s="2" t="s">
        <v>5407</v>
      </c>
      <c r="I786" s="2"/>
      <c r="J786" s="2"/>
      <c r="K786" s="2"/>
      <c r="L786" s="2"/>
      <c r="M786" s="2"/>
    </row>
    <row r="787" spans="1:13" ht="14.25" customHeight="1" x14ac:dyDescent="0.2">
      <c r="A787" s="62" t="s">
        <v>4329</v>
      </c>
      <c r="B787" s="2" t="s">
        <v>4322</v>
      </c>
      <c r="C787" s="9" t="s">
        <v>1145</v>
      </c>
      <c r="D787" s="9"/>
      <c r="E787" s="2" t="s">
        <v>54</v>
      </c>
      <c r="F787" s="2" t="s">
        <v>54</v>
      </c>
      <c r="G787" s="2" t="s">
        <v>54</v>
      </c>
      <c r="H787" s="2" t="s">
        <v>54</v>
      </c>
      <c r="I787" s="2"/>
      <c r="J787" s="2"/>
      <c r="K787" s="2"/>
      <c r="L787" s="2"/>
      <c r="M787" s="2"/>
    </row>
    <row r="788" spans="1:13" ht="14.25" customHeight="1" x14ac:dyDescent="0.2">
      <c r="A788" s="62" t="s">
        <v>4330</v>
      </c>
      <c r="B788" s="2"/>
      <c r="C788" s="9">
        <v>-99</v>
      </c>
      <c r="D788" s="9"/>
      <c r="E788" s="2" t="s">
        <v>4717</v>
      </c>
      <c r="F788" s="2" t="s">
        <v>4718</v>
      </c>
      <c r="G788" s="2" t="s">
        <v>4719</v>
      </c>
      <c r="H788" s="2" t="s">
        <v>4720</v>
      </c>
      <c r="I788" s="2"/>
      <c r="J788" s="2"/>
      <c r="K788" s="2"/>
      <c r="L788" s="2"/>
      <c r="M788" s="2"/>
    </row>
    <row r="789" spans="1:13" ht="14.25" customHeight="1" x14ac:dyDescent="0.2">
      <c r="A789" s="62" t="s">
        <v>4335</v>
      </c>
      <c r="B789" s="2" t="s">
        <v>54</v>
      </c>
      <c r="C789" s="9">
        <v>-99</v>
      </c>
      <c r="D789" s="9"/>
      <c r="E789" s="2" t="s">
        <v>756</v>
      </c>
      <c r="F789" s="2" t="s">
        <v>757</v>
      </c>
      <c r="G789" s="2" t="s">
        <v>758</v>
      </c>
      <c r="H789" s="2" t="s">
        <v>759</v>
      </c>
      <c r="I789" s="2"/>
      <c r="J789" s="2"/>
      <c r="K789" s="2"/>
      <c r="L789" s="2"/>
      <c r="M789" s="2"/>
    </row>
    <row r="790" spans="1:13" ht="14.25" customHeight="1" x14ac:dyDescent="0.2">
      <c r="A790" s="62" t="s">
        <v>4343</v>
      </c>
      <c r="B790" s="2" t="s">
        <v>4336</v>
      </c>
      <c r="C790" s="9" t="s">
        <v>133</v>
      </c>
      <c r="D790" s="9"/>
      <c r="E790" s="2" t="s">
        <v>995</v>
      </c>
      <c r="F790" s="2" t="s">
        <v>996</v>
      </c>
      <c r="G790" s="2" t="s">
        <v>997</v>
      </c>
      <c r="H790" s="2" t="s">
        <v>998</v>
      </c>
      <c r="I790" s="2"/>
      <c r="J790" s="2"/>
      <c r="K790" s="2"/>
      <c r="L790" s="2"/>
      <c r="M790" s="2"/>
    </row>
    <row r="791" spans="1:13" ht="14.25" customHeight="1" x14ac:dyDescent="0.2">
      <c r="A791" s="62" t="s">
        <v>4350</v>
      </c>
      <c r="B791" s="2" t="s">
        <v>4344</v>
      </c>
      <c r="C791" s="9">
        <v>6</v>
      </c>
      <c r="D791" s="9"/>
      <c r="E791" s="2" t="s">
        <v>1257</v>
      </c>
      <c r="F791" s="2" t="s">
        <v>803</v>
      </c>
      <c r="G791" s="2" t="s">
        <v>54</v>
      </c>
      <c r="H791" s="2" t="s">
        <v>1259</v>
      </c>
      <c r="I791" s="2"/>
      <c r="J791" s="2"/>
      <c r="K791" s="2"/>
      <c r="L791" s="2"/>
      <c r="M791" s="2"/>
    </row>
    <row r="792" spans="1:13" ht="14.25" customHeight="1" x14ac:dyDescent="0.2">
      <c r="A792" s="62" t="s">
        <v>4351</v>
      </c>
      <c r="B792" s="2"/>
      <c r="C792" s="9">
        <v>-99</v>
      </c>
      <c r="D792" s="9"/>
      <c r="E792" s="2" t="s">
        <v>2030</v>
      </c>
      <c r="F792" s="2" t="s">
        <v>2032</v>
      </c>
      <c r="G792" s="2" t="s">
        <v>2033</v>
      </c>
      <c r="H792" s="2" t="s">
        <v>2034</v>
      </c>
      <c r="I792" s="2"/>
      <c r="J792" s="2"/>
      <c r="K792" s="2"/>
      <c r="L792" s="2"/>
      <c r="M792" s="2"/>
    </row>
    <row r="793" spans="1:13" ht="14.25" customHeight="1" x14ac:dyDescent="0.2">
      <c r="A793" s="62" t="s">
        <v>4357</v>
      </c>
      <c r="B793" s="2" t="s">
        <v>4352</v>
      </c>
      <c r="C793" s="9" t="s">
        <v>4353</v>
      </c>
      <c r="D793" s="9"/>
      <c r="E793" s="2" t="s">
        <v>4750</v>
      </c>
      <c r="F793" s="2" t="s">
        <v>4752</v>
      </c>
      <c r="G793" s="2" t="s">
        <v>4753</v>
      </c>
      <c r="H793" s="2" t="s">
        <v>4754</v>
      </c>
      <c r="I793" s="2"/>
      <c r="J793" s="2"/>
      <c r="K793" s="2"/>
      <c r="L793" s="2"/>
      <c r="M793" s="2"/>
    </row>
    <row r="794" spans="1:13" ht="14.25" customHeight="1" x14ac:dyDescent="0.2">
      <c r="A794" s="62" t="s">
        <v>4363</v>
      </c>
      <c r="B794" s="2" t="s">
        <v>4358</v>
      </c>
      <c r="C794" s="9" t="s">
        <v>2909</v>
      </c>
      <c r="D794" s="9"/>
      <c r="E794" s="2" t="s">
        <v>250</v>
      </c>
      <c r="F794" s="2" t="s">
        <v>251</v>
      </c>
      <c r="G794" s="2" t="s">
        <v>252</v>
      </c>
      <c r="H794" s="2" t="s">
        <v>253</v>
      </c>
      <c r="I794" s="2"/>
      <c r="J794" s="2"/>
      <c r="K794" s="2"/>
      <c r="L794" s="2"/>
      <c r="M794" s="2"/>
    </row>
    <row r="795" spans="1:13" ht="14.25" customHeight="1" x14ac:dyDescent="0.2">
      <c r="A795" s="62" t="s">
        <v>4365</v>
      </c>
      <c r="B795" s="2" t="s">
        <v>4364</v>
      </c>
      <c r="C795" s="9" t="s">
        <v>5626</v>
      </c>
      <c r="D795" s="9"/>
      <c r="E795" s="2" t="s">
        <v>4682</v>
      </c>
      <c r="F795" s="2" t="s">
        <v>4683</v>
      </c>
      <c r="G795" s="2" t="s">
        <v>4684</v>
      </c>
      <c r="H795" s="2" t="s">
        <v>585</v>
      </c>
      <c r="I795" s="2"/>
      <c r="J795" s="2"/>
      <c r="K795" s="2"/>
      <c r="L795" s="2"/>
      <c r="M795" s="2"/>
    </row>
    <row r="796" spans="1:13" ht="14.25" customHeight="1" x14ac:dyDescent="0.2">
      <c r="A796" s="62" t="s">
        <v>4371</v>
      </c>
      <c r="B796" s="2" t="s">
        <v>5628</v>
      </c>
      <c r="C796" s="9">
        <v>-999</v>
      </c>
      <c r="D796" s="9"/>
      <c r="E796" s="2" t="s">
        <v>5292</v>
      </c>
      <c r="F796" s="2" t="s">
        <v>5293</v>
      </c>
      <c r="G796" s="2" t="s">
        <v>5294</v>
      </c>
      <c r="H796" s="2" t="s">
        <v>5295</v>
      </c>
      <c r="I796" s="2"/>
      <c r="J796" s="2"/>
      <c r="K796" s="2"/>
      <c r="L796" s="2"/>
      <c r="M796" s="2"/>
    </row>
    <row r="797" spans="1:13" ht="14.25" customHeight="1" x14ac:dyDescent="0.2">
      <c r="A797" s="62" t="s">
        <v>4378</v>
      </c>
      <c r="B797" s="2" t="s">
        <v>4372</v>
      </c>
      <c r="C797" s="9" t="s">
        <v>2598</v>
      </c>
      <c r="D797" s="9"/>
      <c r="E797" s="2" t="s">
        <v>54</v>
      </c>
      <c r="F797" s="2" t="s">
        <v>54</v>
      </c>
      <c r="G797" s="2" t="s">
        <v>54</v>
      </c>
      <c r="H797" s="2" t="s">
        <v>54</v>
      </c>
      <c r="I797" s="2"/>
      <c r="J797" s="2"/>
      <c r="K797" s="2"/>
      <c r="L797" s="2"/>
      <c r="M797" s="2"/>
    </row>
    <row r="798" spans="1:13" ht="14.25" customHeight="1" x14ac:dyDescent="0.2">
      <c r="A798" s="62" t="s">
        <v>4379</v>
      </c>
      <c r="B798" s="2" t="s">
        <v>54</v>
      </c>
      <c r="C798" s="9">
        <v>-99</v>
      </c>
      <c r="D798" s="9"/>
      <c r="E798" s="2" t="s">
        <v>3338</v>
      </c>
      <c r="F798" s="2" t="s">
        <v>3339</v>
      </c>
      <c r="G798" s="2" t="s">
        <v>3340</v>
      </c>
      <c r="H798" s="2" t="s">
        <v>3341</v>
      </c>
      <c r="I798" s="2"/>
      <c r="J798" s="2"/>
      <c r="K798" s="2"/>
      <c r="L798" s="2"/>
      <c r="M798" s="2"/>
    </row>
    <row r="799" spans="1:13" ht="14.25" customHeight="1" x14ac:dyDescent="0.2">
      <c r="A799" s="62" t="s">
        <v>4380</v>
      </c>
      <c r="B799" s="2" t="s">
        <v>54</v>
      </c>
      <c r="C799" s="9">
        <v>-99</v>
      </c>
      <c r="D799" s="9"/>
      <c r="E799" s="2" t="s">
        <v>5131</v>
      </c>
      <c r="F799" s="2" t="s">
        <v>185</v>
      </c>
      <c r="G799" s="2" t="s">
        <v>5132</v>
      </c>
      <c r="H799" s="2" t="s">
        <v>5133</v>
      </c>
      <c r="I799" s="2"/>
      <c r="J799" s="2"/>
      <c r="K799" s="2"/>
      <c r="L799" s="2"/>
      <c r="M799" s="2"/>
    </row>
    <row r="800" spans="1:13" ht="14.25" customHeight="1" x14ac:dyDescent="0.2">
      <c r="A800" s="62" t="s">
        <v>4387</v>
      </c>
      <c r="B800" s="2" t="s">
        <v>4381</v>
      </c>
      <c r="C800" s="9">
        <v>6</v>
      </c>
      <c r="D800" s="9"/>
      <c r="E800" s="2" t="s">
        <v>1515</v>
      </c>
      <c r="F800" s="2" t="s">
        <v>1517</v>
      </c>
      <c r="G800" s="2" t="s">
        <v>1518</v>
      </c>
      <c r="H800" s="2" t="s">
        <v>1519</v>
      </c>
      <c r="I800" s="2"/>
      <c r="J800" s="2"/>
      <c r="K800" s="2"/>
      <c r="L800" s="2"/>
      <c r="M800" s="2"/>
    </row>
    <row r="801" spans="1:13" ht="14.25" customHeight="1" x14ac:dyDescent="0.2">
      <c r="A801" s="62" t="s">
        <v>4393</v>
      </c>
      <c r="B801" s="2" t="s">
        <v>4388</v>
      </c>
      <c r="C801" s="9" t="s">
        <v>4389</v>
      </c>
      <c r="D801" s="9"/>
      <c r="E801" s="2" t="s">
        <v>2448</v>
      </c>
      <c r="F801" s="2" t="s">
        <v>2450</v>
      </c>
      <c r="G801" s="2" t="s">
        <v>54</v>
      </c>
      <c r="H801" s="2" t="s">
        <v>54</v>
      </c>
      <c r="I801" s="2"/>
      <c r="J801" s="2"/>
      <c r="K801" s="2"/>
      <c r="L801" s="2"/>
      <c r="M801" s="2"/>
    </row>
    <row r="802" spans="1:13" ht="14.25" customHeight="1" x14ac:dyDescent="0.2">
      <c r="A802" s="62" t="s">
        <v>4398</v>
      </c>
      <c r="B802" s="2" t="s">
        <v>4394</v>
      </c>
      <c r="C802" s="9" t="s">
        <v>1526</v>
      </c>
      <c r="D802" s="9"/>
      <c r="E802" s="2" t="s">
        <v>54</v>
      </c>
      <c r="F802" s="2" t="s">
        <v>54</v>
      </c>
      <c r="G802" s="2" t="s">
        <v>54</v>
      </c>
      <c r="H802" s="2" t="s">
        <v>54</v>
      </c>
      <c r="I802" s="2"/>
      <c r="J802" s="2"/>
      <c r="K802" s="2"/>
      <c r="L802" s="2"/>
      <c r="M802" s="2"/>
    </row>
    <row r="803" spans="1:13" ht="14.25" customHeight="1" x14ac:dyDescent="0.2">
      <c r="A803" s="62" t="s">
        <v>4403</v>
      </c>
      <c r="B803" s="2" t="s">
        <v>4399</v>
      </c>
      <c r="C803" s="9">
        <v>2</v>
      </c>
      <c r="D803" s="9"/>
      <c r="E803" s="2" t="s">
        <v>4887</v>
      </c>
      <c r="F803" s="2" t="s">
        <v>54</v>
      </c>
      <c r="G803" s="2" t="s">
        <v>4889</v>
      </c>
      <c r="H803" s="2" t="s">
        <v>4890</v>
      </c>
      <c r="I803" s="2"/>
      <c r="J803" s="2"/>
      <c r="K803" s="2"/>
      <c r="L803" s="2"/>
      <c r="M803" s="2"/>
    </row>
    <row r="804" spans="1:13" ht="14.25" customHeight="1" x14ac:dyDescent="0.2">
      <c r="A804" s="62" t="s">
        <v>4407</v>
      </c>
      <c r="B804" s="2" t="s">
        <v>4404</v>
      </c>
      <c r="C804" s="9" t="s">
        <v>1047</v>
      </c>
      <c r="D804" s="9"/>
      <c r="E804" s="2" t="s">
        <v>3187</v>
      </c>
      <c r="F804" s="2" t="s">
        <v>3188</v>
      </c>
      <c r="G804" s="2" t="s">
        <v>3189</v>
      </c>
      <c r="H804" s="2" t="s">
        <v>3190</v>
      </c>
      <c r="I804" s="2"/>
      <c r="J804" s="2"/>
      <c r="K804" s="2"/>
      <c r="L804" s="2"/>
      <c r="M804" s="2"/>
    </row>
    <row r="805" spans="1:13" ht="14.25" customHeight="1" x14ac:dyDescent="0.2">
      <c r="A805" s="62" t="s">
        <v>4412</v>
      </c>
      <c r="B805" s="2" t="s">
        <v>4408</v>
      </c>
      <c r="C805" s="9">
        <v>6</v>
      </c>
      <c r="D805" s="9"/>
      <c r="E805" s="2" t="s">
        <v>3693</v>
      </c>
      <c r="F805" s="2" t="s">
        <v>3694</v>
      </c>
      <c r="G805" s="2" t="s">
        <v>3695</v>
      </c>
      <c r="H805" s="2" t="s">
        <v>71</v>
      </c>
      <c r="I805" s="2"/>
      <c r="J805" s="2"/>
      <c r="K805" s="2"/>
      <c r="L805" s="2"/>
      <c r="M805" s="2"/>
    </row>
    <row r="806" spans="1:13" ht="14.25" customHeight="1" x14ac:dyDescent="0.2">
      <c r="A806" s="62" t="s">
        <v>4419</v>
      </c>
      <c r="B806" s="2" t="s">
        <v>4413</v>
      </c>
      <c r="C806" s="9" t="s">
        <v>421</v>
      </c>
      <c r="D806" s="9"/>
      <c r="E806" s="2" t="s">
        <v>4218</v>
      </c>
      <c r="F806" s="2" t="s">
        <v>242</v>
      </c>
      <c r="G806" s="2" t="s">
        <v>4219</v>
      </c>
      <c r="H806" s="2" t="s">
        <v>4220</v>
      </c>
      <c r="I806" s="2"/>
      <c r="J806" s="2"/>
      <c r="K806" s="2"/>
      <c r="L806" s="2"/>
      <c r="M806" s="2"/>
    </row>
    <row r="807" spans="1:13" ht="14.25" customHeight="1" x14ac:dyDescent="0.2">
      <c r="A807" s="62" t="s">
        <v>4422</v>
      </c>
      <c r="B807" s="2" t="s">
        <v>4420</v>
      </c>
      <c r="C807" s="9" t="s">
        <v>101</v>
      </c>
      <c r="D807" s="9"/>
      <c r="E807" s="2" t="s">
        <v>1522</v>
      </c>
      <c r="F807" s="2" t="s">
        <v>2900</v>
      </c>
      <c r="G807" s="2" t="s">
        <v>2901</v>
      </c>
      <c r="H807" s="2" t="s">
        <v>71</v>
      </c>
      <c r="I807" s="2"/>
      <c r="J807" s="2"/>
      <c r="K807" s="2"/>
      <c r="L807" s="2"/>
      <c r="M807" s="2"/>
    </row>
    <row r="808" spans="1:13" ht="14.25" customHeight="1" x14ac:dyDescent="0.2">
      <c r="A808" s="62" t="s">
        <v>4428</v>
      </c>
      <c r="B808" s="2" t="s">
        <v>4423</v>
      </c>
      <c r="C808" s="9" t="s">
        <v>231</v>
      </c>
      <c r="D808" s="9"/>
      <c r="E808" s="2" t="s">
        <v>54</v>
      </c>
      <c r="F808" s="2" t="s">
        <v>218</v>
      </c>
      <c r="G808" s="2" t="s">
        <v>54</v>
      </c>
      <c r="H808" s="2" t="s">
        <v>219</v>
      </c>
      <c r="I808" s="2"/>
      <c r="J808" s="2"/>
      <c r="K808" s="2"/>
      <c r="L808" s="2"/>
      <c r="M808" s="2"/>
    </row>
    <row r="809" spans="1:13" ht="14.25" customHeight="1" x14ac:dyDescent="0.2">
      <c r="A809" s="62" t="s">
        <v>4432</v>
      </c>
      <c r="B809" s="2" t="s">
        <v>4429</v>
      </c>
      <c r="C809" s="9" t="s">
        <v>101</v>
      </c>
      <c r="D809" s="9"/>
      <c r="E809" s="2" t="s">
        <v>3005</v>
      </c>
      <c r="F809" s="2" t="s">
        <v>3007</v>
      </c>
      <c r="G809" s="2" t="s">
        <v>3008</v>
      </c>
      <c r="H809" s="2" t="s">
        <v>3009</v>
      </c>
      <c r="I809" s="2"/>
      <c r="J809" s="2"/>
      <c r="K809" s="2"/>
      <c r="L809" s="2"/>
      <c r="M809" s="2"/>
    </row>
    <row r="810" spans="1:13" ht="14.25" customHeight="1" x14ac:dyDescent="0.2">
      <c r="A810" s="62" t="s">
        <v>4437</v>
      </c>
      <c r="B810" s="2" t="s">
        <v>4433</v>
      </c>
      <c r="C810" s="9">
        <v>6</v>
      </c>
      <c r="D810" s="9"/>
      <c r="E810" s="2" t="s">
        <v>1573</v>
      </c>
      <c r="F810" s="2" t="s">
        <v>1574</v>
      </c>
      <c r="G810" s="2" t="s">
        <v>1575</v>
      </c>
      <c r="H810" s="2" t="s">
        <v>1576</v>
      </c>
      <c r="I810" s="2"/>
      <c r="J810" s="2"/>
      <c r="K810" s="2"/>
      <c r="L810" s="2"/>
      <c r="M810" s="2"/>
    </row>
    <row r="811" spans="1:13" ht="14.25" customHeight="1" x14ac:dyDescent="0.2">
      <c r="A811" s="62" t="s">
        <v>4440</v>
      </c>
      <c r="B811" s="2" t="s">
        <v>54</v>
      </c>
      <c r="C811" s="9">
        <v>-99</v>
      </c>
      <c r="D811" s="9"/>
      <c r="E811" s="2" t="s">
        <v>825</v>
      </c>
      <c r="F811" s="2" t="s">
        <v>827</v>
      </c>
      <c r="G811" s="2" t="s">
        <v>828</v>
      </c>
      <c r="H811" s="2" t="s">
        <v>829</v>
      </c>
      <c r="I811" s="2"/>
      <c r="J811" s="2"/>
      <c r="K811" s="2"/>
      <c r="L811" s="2"/>
      <c r="M811" s="2"/>
    </row>
    <row r="812" spans="1:13" ht="14.25" customHeight="1" x14ac:dyDescent="0.2">
      <c r="A812" s="62" t="s">
        <v>4446</v>
      </c>
      <c r="B812" s="2" t="s">
        <v>2155</v>
      </c>
      <c r="C812" s="9">
        <v>6</v>
      </c>
      <c r="D812" s="9"/>
      <c r="E812" s="2" t="s">
        <v>3181</v>
      </c>
      <c r="F812" s="2" t="s">
        <v>3182</v>
      </c>
      <c r="G812" s="2" t="s">
        <v>3183</v>
      </c>
      <c r="H812" s="2" t="s">
        <v>3184</v>
      </c>
      <c r="I812" s="2"/>
      <c r="J812" s="2"/>
      <c r="K812" s="2"/>
      <c r="L812" s="2"/>
      <c r="M812" s="2"/>
    </row>
    <row r="813" spans="1:13" ht="14.25" customHeight="1" x14ac:dyDescent="0.2">
      <c r="A813" s="62" t="s">
        <v>4451</v>
      </c>
      <c r="B813" s="2" t="s">
        <v>4447</v>
      </c>
      <c r="C813" s="9" t="s">
        <v>881</v>
      </c>
      <c r="D813" s="9"/>
      <c r="E813" s="2" t="s">
        <v>546</v>
      </c>
      <c r="F813" s="2" t="s">
        <v>546</v>
      </c>
      <c r="G813" s="2" t="s">
        <v>546</v>
      </c>
      <c r="H813" s="2" t="s">
        <v>546</v>
      </c>
      <c r="I813" s="2"/>
      <c r="J813" s="2"/>
      <c r="K813" s="2"/>
      <c r="L813" s="2"/>
      <c r="M813" s="2"/>
    </row>
    <row r="814" spans="1:13" ht="14.25" customHeight="1" x14ac:dyDescent="0.2">
      <c r="A814" s="62" t="s">
        <v>4456</v>
      </c>
      <c r="B814" s="2" t="s">
        <v>4452</v>
      </c>
      <c r="C814" s="9" t="s">
        <v>101</v>
      </c>
      <c r="D814" s="9"/>
      <c r="E814" s="2" t="s">
        <v>3776</v>
      </c>
      <c r="F814" s="2" t="s">
        <v>3777</v>
      </c>
      <c r="G814" s="2" t="s">
        <v>3778</v>
      </c>
      <c r="H814" s="2" t="s">
        <v>3779</v>
      </c>
      <c r="I814" s="2"/>
      <c r="J814" s="2"/>
      <c r="K814" s="2"/>
      <c r="L814" s="2"/>
      <c r="M814" s="2"/>
    </row>
    <row r="815" spans="1:13" ht="14.25" customHeight="1" x14ac:dyDescent="0.2">
      <c r="A815" s="62" t="s">
        <v>4457</v>
      </c>
      <c r="B815" s="2" t="s">
        <v>54</v>
      </c>
      <c r="C815" s="9">
        <v>-99</v>
      </c>
      <c r="D815" s="9"/>
      <c r="E815" s="2" t="s">
        <v>3426</v>
      </c>
      <c r="F815" s="2" t="s">
        <v>3428</v>
      </c>
      <c r="G815" s="2" t="s">
        <v>3430</v>
      </c>
      <c r="H815" s="2" t="s">
        <v>3431</v>
      </c>
      <c r="I815" s="2"/>
      <c r="J815" s="2"/>
      <c r="K815" s="2"/>
      <c r="L815" s="2"/>
      <c r="M815" s="2"/>
    </row>
    <row r="816" spans="1:13" ht="14.25" customHeight="1" x14ac:dyDescent="0.2">
      <c r="A816" s="62" t="s">
        <v>4463</v>
      </c>
      <c r="B816" s="2" t="s">
        <v>4458</v>
      </c>
      <c r="C816" s="9" t="s">
        <v>101</v>
      </c>
      <c r="D816" s="9"/>
      <c r="E816" s="2" t="s">
        <v>1092</v>
      </c>
      <c r="F816" s="2" t="s">
        <v>1094</v>
      </c>
      <c r="G816" s="2" t="s">
        <v>1095</v>
      </c>
      <c r="H816" s="2" t="s">
        <v>513</v>
      </c>
      <c r="I816" s="2"/>
      <c r="J816" s="2"/>
      <c r="K816" s="2"/>
      <c r="L816" s="2"/>
      <c r="M816" s="2"/>
    </row>
    <row r="817" spans="1:13" ht="14.25" customHeight="1" x14ac:dyDescent="0.2">
      <c r="A817" s="62" t="s">
        <v>4469</v>
      </c>
      <c r="B817" s="2" t="s">
        <v>4464</v>
      </c>
      <c r="C817" s="9">
        <v>3</v>
      </c>
      <c r="D817" s="9"/>
      <c r="E817" s="2" t="s">
        <v>1036</v>
      </c>
      <c r="F817" s="2" t="s">
        <v>1037</v>
      </c>
      <c r="G817" s="2" t="s">
        <v>1038</v>
      </c>
      <c r="H817" s="2" t="s">
        <v>1039</v>
      </c>
      <c r="I817" s="2"/>
      <c r="J817" s="2"/>
      <c r="K817" s="2"/>
      <c r="L817" s="2"/>
      <c r="M817" s="2"/>
    </row>
    <row r="818" spans="1:13" ht="14.25" customHeight="1" x14ac:dyDescent="0.2">
      <c r="A818" s="62" t="s">
        <v>4475</v>
      </c>
      <c r="B818" s="2" t="s">
        <v>4470</v>
      </c>
      <c r="C818" s="9" t="s">
        <v>887</v>
      </c>
      <c r="D818" s="9"/>
      <c r="E818" s="2" t="s">
        <v>2301</v>
      </c>
      <c r="F818" s="2" t="s">
        <v>54</v>
      </c>
      <c r="G818" s="2" t="s">
        <v>54</v>
      </c>
      <c r="H818" s="2" t="s">
        <v>54</v>
      </c>
      <c r="I818" s="2"/>
      <c r="J818" s="2"/>
      <c r="K818" s="2"/>
      <c r="L818" s="2"/>
      <c r="M818" s="2"/>
    </row>
    <row r="819" spans="1:13" ht="14.25" customHeight="1" x14ac:dyDescent="0.2">
      <c r="A819" s="62" t="s">
        <v>4477</v>
      </c>
      <c r="B819" s="2" t="s">
        <v>5631</v>
      </c>
      <c r="C819" s="9" t="s">
        <v>101</v>
      </c>
      <c r="D819" s="9"/>
      <c r="E819" s="2" t="s">
        <v>661</v>
      </c>
      <c r="F819" s="2" t="s">
        <v>663</v>
      </c>
      <c r="G819" s="2" t="s">
        <v>664</v>
      </c>
      <c r="H819" s="2" t="s">
        <v>665</v>
      </c>
      <c r="I819" s="2"/>
      <c r="J819" s="2"/>
      <c r="K819" s="2"/>
      <c r="L819" s="2"/>
      <c r="M819" s="2"/>
    </row>
    <row r="820" spans="1:13" ht="14.25" customHeight="1" x14ac:dyDescent="0.2">
      <c r="A820" s="62" t="s">
        <v>4483</v>
      </c>
      <c r="B820" s="2" t="s">
        <v>54</v>
      </c>
      <c r="C820" s="9">
        <v>-99</v>
      </c>
      <c r="D820" s="9"/>
      <c r="E820" s="2" t="s">
        <v>2710</v>
      </c>
      <c r="F820" s="2" t="s">
        <v>2712</v>
      </c>
      <c r="G820" s="2" t="s">
        <v>2713</v>
      </c>
      <c r="H820" s="2" t="s">
        <v>1226</v>
      </c>
      <c r="I820" s="2"/>
      <c r="J820" s="2"/>
      <c r="K820" s="2"/>
      <c r="L820" s="2"/>
      <c r="M820" s="2"/>
    </row>
    <row r="821" spans="1:13" ht="14.25" customHeight="1" x14ac:dyDescent="0.2">
      <c r="A821" s="62" t="s">
        <v>4489</v>
      </c>
      <c r="B821" s="2" t="s">
        <v>4484</v>
      </c>
      <c r="C821" s="9">
        <v>-999</v>
      </c>
      <c r="D821" s="9"/>
      <c r="E821" s="2" t="s">
        <v>2170</v>
      </c>
      <c r="F821" s="2" t="s">
        <v>2171</v>
      </c>
      <c r="G821" s="2" t="s">
        <v>2172</v>
      </c>
      <c r="H821" s="2" t="s">
        <v>2173</v>
      </c>
      <c r="I821" s="2"/>
      <c r="J821" s="2"/>
      <c r="K821" s="2"/>
      <c r="L821" s="2"/>
      <c r="M821" s="2"/>
    </row>
    <row r="822" spans="1:13" ht="14.25" customHeight="1" x14ac:dyDescent="0.2">
      <c r="A822" s="62" t="s">
        <v>4497</v>
      </c>
      <c r="B822" s="2" t="s">
        <v>4490</v>
      </c>
      <c r="C822" s="9">
        <v>2</v>
      </c>
      <c r="D822" s="9"/>
      <c r="E822" s="2" t="s">
        <v>531</v>
      </c>
      <c r="F822" s="2" t="s">
        <v>533</v>
      </c>
      <c r="G822" s="2" t="s">
        <v>535</v>
      </c>
      <c r="H822" s="2" t="s">
        <v>537</v>
      </c>
      <c r="I822" s="2"/>
      <c r="J822" s="2"/>
      <c r="K822" s="2"/>
      <c r="L822" s="2"/>
      <c r="M822" s="2"/>
    </row>
    <row r="823" spans="1:13" ht="14.25" customHeight="1" x14ac:dyDescent="0.2">
      <c r="A823" s="62" t="s">
        <v>4505</v>
      </c>
      <c r="B823" s="2" t="s">
        <v>4498</v>
      </c>
      <c r="C823" s="9">
        <v>2</v>
      </c>
      <c r="D823" s="9"/>
      <c r="E823" s="2" t="s">
        <v>2010</v>
      </c>
      <c r="F823" s="2" t="s">
        <v>2011</v>
      </c>
      <c r="G823" s="2" t="s">
        <v>2012</v>
      </c>
      <c r="H823" s="2" t="s">
        <v>2013</v>
      </c>
      <c r="I823" s="2"/>
      <c r="J823" s="2"/>
      <c r="K823" s="2"/>
      <c r="L823" s="2"/>
      <c r="M823" s="2"/>
    </row>
    <row r="824" spans="1:13" ht="14.25" customHeight="1" x14ac:dyDescent="0.2">
      <c r="A824" s="62" t="s">
        <v>4512</v>
      </c>
      <c r="B824" s="2" t="s">
        <v>4506</v>
      </c>
      <c r="C824" s="9" t="s">
        <v>1127</v>
      </c>
      <c r="D824" s="9"/>
      <c r="E824" s="2" t="s">
        <v>4310</v>
      </c>
      <c r="F824" s="2" t="s">
        <v>4311</v>
      </c>
      <c r="G824" s="2" t="s">
        <v>4312</v>
      </c>
      <c r="H824" s="2" t="s">
        <v>4313</v>
      </c>
      <c r="I824" s="2"/>
      <c r="J824" s="2"/>
      <c r="K824" s="2"/>
      <c r="L824" s="2"/>
      <c r="M824" s="2"/>
    </row>
    <row r="825" spans="1:13" ht="14.25" customHeight="1" x14ac:dyDescent="0.2">
      <c r="A825" s="62" t="s">
        <v>4517</v>
      </c>
      <c r="B825" s="2" t="s">
        <v>4513</v>
      </c>
      <c r="C825" s="9" t="s">
        <v>101</v>
      </c>
      <c r="D825" s="9"/>
      <c r="E825" s="2" t="s">
        <v>2063</v>
      </c>
      <c r="F825" s="2" t="s">
        <v>2065</v>
      </c>
      <c r="G825" s="2" t="s">
        <v>2066</v>
      </c>
      <c r="H825" s="2" t="s">
        <v>2067</v>
      </c>
      <c r="I825" s="2"/>
      <c r="J825" s="2"/>
      <c r="K825" s="2"/>
      <c r="L825" s="2"/>
      <c r="M825" s="2"/>
    </row>
    <row r="826" spans="1:13" ht="14.25" customHeight="1" x14ac:dyDescent="0.2">
      <c r="A826" s="62" t="s">
        <v>4523</v>
      </c>
      <c r="B826" s="2" t="s">
        <v>4518</v>
      </c>
      <c r="C826" s="9" t="s">
        <v>295</v>
      </c>
      <c r="D826" s="9"/>
      <c r="E826" s="2" t="s">
        <v>517</v>
      </c>
      <c r="F826" s="2" t="s">
        <v>518</v>
      </c>
      <c r="G826" s="2" t="s">
        <v>520</v>
      </c>
      <c r="H826" s="2" t="s">
        <v>521</v>
      </c>
      <c r="I826" s="2"/>
      <c r="J826" s="2"/>
      <c r="K826" s="2"/>
      <c r="L826" s="2"/>
      <c r="M826" s="2"/>
    </row>
    <row r="827" spans="1:13" ht="14.25" customHeight="1" x14ac:dyDescent="0.2">
      <c r="A827" s="62" t="s">
        <v>4528</v>
      </c>
      <c r="B827" s="2" t="s">
        <v>4524</v>
      </c>
      <c r="C827" s="9" t="s">
        <v>2598</v>
      </c>
      <c r="D827" s="9"/>
      <c r="E827" s="2" t="s">
        <v>3625</v>
      </c>
      <c r="F827" s="2" t="s">
        <v>3627</v>
      </c>
      <c r="G827" s="2" t="s">
        <v>3629</v>
      </c>
      <c r="H827" s="2" t="s">
        <v>3631</v>
      </c>
      <c r="I827" s="2"/>
      <c r="J827" s="2"/>
      <c r="K827" s="2"/>
      <c r="L827" s="2"/>
      <c r="M827" s="2"/>
    </row>
    <row r="828" spans="1:13" ht="14.25" customHeight="1" x14ac:dyDescent="0.2">
      <c r="A828" s="62" t="s">
        <v>4535</v>
      </c>
      <c r="B828" s="2" t="s">
        <v>1120</v>
      </c>
      <c r="C828" s="9">
        <v>-999</v>
      </c>
      <c r="D828" s="9"/>
      <c r="E828" s="2" t="s">
        <v>5220</v>
      </c>
      <c r="F828" s="2" t="s">
        <v>2404</v>
      </c>
      <c r="G828" s="2" t="s">
        <v>5221</v>
      </c>
      <c r="H828" s="2" t="s">
        <v>5222</v>
      </c>
      <c r="I828" s="2"/>
      <c r="J828" s="2"/>
      <c r="K828" s="2"/>
      <c r="L828" s="2"/>
      <c r="M828" s="2"/>
    </row>
    <row r="829" spans="1:13" ht="14.25" customHeight="1" x14ac:dyDescent="0.2">
      <c r="A829" s="62" t="s">
        <v>4542</v>
      </c>
      <c r="B829" s="2" t="s">
        <v>4536</v>
      </c>
      <c r="C829" s="9">
        <v>3</v>
      </c>
      <c r="D829" s="9"/>
      <c r="E829" s="2" t="s">
        <v>4297</v>
      </c>
      <c r="F829" s="2" t="s">
        <v>4299</v>
      </c>
      <c r="G829" s="2" t="s">
        <v>4300</v>
      </c>
      <c r="H829" s="2" t="s">
        <v>4301</v>
      </c>
      <c r="I829" s="2"/>
      <c r="J829" s="2"/>
      <c r="K829" s="2"/>
      <c r="L829" s="2"/>
      <c r="M829" s="2"/>
    </row>
    <row r="830" spans="1:13" ht="14.25" customHeight="1" x14ac:dyDescent="0.2">
      <c r="A830" s="62" t="s">
        <v>4548</v>
      </c>
      <c r="B830" s="2" t="s">
        <v>4543</v>
      </c>
      <c r="C830" s="9" t="s">
        <v>5633</v>
      </c>
      <c r="D830" s="9"/>
      <c r="E830" s="2" t="s">
        <v>3819</v>
      </c>
      <c r="F830" s="2" t="s">
        <v>3820</v>
      </c>
      <c r="G830" s="2" t="s">
        <v>3821</v>
      </c>
      <c r="H830" s="2" t="s">
        <v>54</v>
      </c>
      <c r="I830" s="2"/>
      <c r="J830" s="2"/>
      <c r="K830" s="2"/>
      <c r="L830" s="2"/>
      <c r="M830" s="2"/>
    </row>
    <row r="831" spans="1:13" ht="14.25" customHeight="1" x14ac:dyDescent="0.2">
      <c r="A831" s="62" t="s">
        <v>4551</v>
      </c>
      <c r="B831" s="2" t="s">
        <v>4549</v>
      </c>
      <c r="C831" s="9" t="s">
        <v>101</v>
      </c>
      <c r="D831" s="9"/>
      <c r="E831" s="2" t="s">
        <v>2636</v>
      </c>
      <c r="F831" s="2" t="s">
        <v>2637</v>
      </c>
      <c r="G831" s="2" t="s">
        <v>5247</v>
      </c>
      <c r="H831" s="2" t="s">
        <v>5248</v>
      </c>
      <c r="I831" s="2"/>
      <c r="J831" s="2"/>
      <c r="K831" s="2"/>
      <c r="L831" s="2"/>
      <c r="M831" s="2"/>
    </row>
    <row r="832" spans="1:13" ht="14.25" customHeight="1" x14ac:dyDescent="0.2">
      <c r="A832" s="62" t="s">
        <v>4558</v>
      </c>
      <c r="B832" s="2" t="s">
        <v>4552</v>
      </c>
      <c r="C832" s="9" t="s">
        <v>101</v>
      </c>
      <c r="D832" s="9"/>
      <c r="E832" s="2" t="s">
        <v>4409</v>
      </c>
      <c r="F832" s="2" t="s">
        <v>4410</v>
      </c>
      <c r="G832" s="2" t="s">
        <v>4411</v>
      </c>
      <c r="H832" s="2" t="s">
        <v>682</v>
      </c>
      <c r="I832" s="2"/>
      <c r="J832" s="2"/>
      <c r="K832" s="2"/>
      <c r="L832" s="2"/>
      <c r="M832" s="2"/>
    </row>
    <row r="833" spans="1:13" ht="14.25" customHeight="1" x14ac:dyDescent="0.2">
      <c r="A833" s="62" t="s">
        <v>4566</v>
      </c>
      <c r="B833" s="2" t="s">
        <v>5635</v>
      </c>
      <c r="C833" s="9" t="s">
        <v>125</v>
      </c>
      <c r="D833" s="9"/>
      <c r="E833" s="2" t="s">
        <v>2364</v>
      </c>
      <c r="F833" s="2" t="s">
        <v>2365</v>
      </c>
      <c r="G833" s="2" t="s">
        <v>2366</v>
      </c>
      <c r="H833" s="2" t="s">
        <v>2367</v>
      </c>
      <c r="I833" s="2"/>
      <c r="J833" s="2"/>
      <c r="K833" s="2"/>
      <c r="L833" s="2"/>
      <c r="M833" s="2"/>
    </row>
    <row r="834" spans="1:13" ht="14.25" customHeight="1" x14ac:dyDescent="0.2">
      <c r="A834" s="62" t="s">
        <v>4568</v>
      </c>
      <c r="B834" s="2" t="s">
        <v>54</v>
      </c>
      <c r="C834" s="9">
        <v>-99</v>
      </c>
      <c r="D834" s="9"/>
      <c r="E834" s="2" t="s">
        <v>96</v>
      </c>
      <c r="F834" s="2" t="s">
        <v>98</v>
      </c>
      <c r="G834" s="2" t="s">
        <v>100</v>
      </c>
      <c r="H834" s="2" t="s">
        <v>102</v>
      </c>
      <c r="I834" s="2"/>
      <c r="J834" s="2"/>
      <c r="K834" s="2"/>
      <c r="L834" s="2"/>
      <c r="M834" s="2"/>
    </row>
    <row r="835" spans="1:13" ht="14.25" customHeight="1" x14ac:dyDescent="0.2">
      <c r="A835" s="62" t="s">
        <v>4572</v>
      </c>
      <c r="B835" s="2" t="s">
        <v>54</v>
      </c>
      <c r="C835" s="9">
        <v>-99</v>
      </c>
      <c r="D835" s="9"/>
      <c r="E835" s="2" t="s">
        <v>1283</v>
      </c>
      <c r="F835" s="2" t="s">
        <v>1284</v>
      </c>
      <c r="G835" s="2" t="s">
        <v>1286</v>
      </c>
      <c r="H835" s="2" t="s">
        <v>1287</v>
      </c>
      <c r="I835" s="2"/>
      <c r="J835" s="2"/>
      <c r="K835" s="2"/>
      <c r="L835" s="2"/>
      <c r="M835" s="2"/>
    </row>
    <row r="836" spans="1:13" ht="14.25" customHeight="1" x14ac:dyDescent="0.2">
      <c r="A836" s="62" t="s">
        <v>4579</v>
      </c>
      <c r="B836" s="2" t="s">
        <v>1068</v>
      </c>
      <c r="C836" s="9">
        <v>6</v>
      </c>
      <c r="D836" s="9"/>
      <c r="E836" s="2" t="s">
        <v>2505</v>
      </c>
      <c r="F836" s="2" t="s">
        <v>2507</v>
      </c>
      <c r="G836" s="2" t="s">
        <v>2508</v>
      </c>
      <c r="H836" s="2" t="s">
        <v>2509</v>
      </c>
      <c r="I836" s="2"/>
      <c r="J836" s="2"/>
      <c r="K836" s="2"/>
      <c r="L836" s="2"/>
      <c r="M836" s="2"/>
    </row>
    <row r="837" spans="1:13" ht="14.25" customHeight="1" x14ac:dyDescent="0.2">
      <c r="A837" s="62" t="s">
        <v>4584</v>
      </c>
      <c r="B837" s="2" t="s">
        <v>4580</v>
      </c>
      <c r="C837" s="9" t="s">
        <v>4850</v>
      </c>
      <c r="D837" s="9"/>
      <c r="E837" s="2" t="s">
        <v>1345</v>
      </c>
      <c r="F837" s="2" t="s">
        <v>1346</v>
      </c>
      <c r="G837" s="2" t="s">
        <v>1347</v>
      </c>
      <c r="H837" s="2" t="s">
        <v>1348</v>
      </c>
      <c r="I837" s="2"/>
      <c r="J837" s="2"/>
      <c r="K837" s="2"/>
      <c r="L837" s="2"/>
      <c r="M837" s="2"/>
    </row>
    <row r="838" spans="1:13" ht="14.25" customHeight="1" x14ac:dyDescent="0.2">
      <c r="A838" s="62" t="s">
        <v>4590</v>
      </c>
      <c r="B838" s="2" t="s">
        <v>4585</v>
      </c>
      <c r="C838" s="9" t="s">
        <v>5637</v>
      </c>
      <c r="D838" s="9"/>
      <c r="E838" s="2" t="s">
        <v>5098</v>
      </c>
      <c r="F838" s="2" t="s">
        <v>54</v>
      </c>
      <c r="G838" s="2" t="s">
        <v>54</v>
      </c>
      <c r="H838" s="2" t="s">
        <v>5099</v>
      </c>
      <c r="I838" s="2"/>
      <c r="J838" s="2"/>
      <c r="K838" s="2"/>
      <c r="L838" s="2"/>
      <c r="M838" s="2"/>
    </row>
    <row r="839" spans="1:13" ht="14.25" customHeight="1" x14ac:dyDescent="0.2">
      <c r="A839" s="62" t="s">
        <v>4598</v>
      </c>
      <c r="B839" s="2" t="s">
        <v>4591</v>
      </c>
      <c r="C839" s="9" t="s">
        <v>5639</v>
      </c>
      <c r="D839" s="9"/>
      <c r="E839" s="2" t="s">
        <v>2353</v>
      </c>
      <c r="F839" s="2" t="s">
        <v>54</v>
      </c>
      <c r="G839" s="2" t="s">
        <v>54</v>
      </c>
      <c r="H839" s="2" t="s">
        <v>2354</v>
      </c>
      <c r="I839" s="2"/>
      <c r="J839" s="2"/>
      <c r="K839" s="2"/>
      <c r="L839" s="2"/>
      <c r="M839" s="2"/>
    </row>
    <row r="840" spans="1:13" ht="14.25" customHeight="1" x14ac:dyDescent="0.2">
      <c r="A840" s="62" t="s">
        <v>4607</v>
      </c>
      <c r="B840" s="2" t="s">
        <v>4599</v>
      </c>
      <c r="C840" s="9">
        <v>11</v>
      </c>
      <c r="D840" s="9"/>
      <c r="E840" s="2" t="s">
        <v>3617</v>
      </c>
      <c r="F840" s="2" t="s">
        <v>54</v>
      </c>
      <c r="G840" s="2" t="s">
        <v>3619</v>
      </c>
      <c r="H840" s="2" t="s">
        <v>3620</v>
      </c>
      <c r="I840" s="2"/>
      <c r="J840" s="2"/>
      <c r="K840" s="2"/>
      <c r="L840" s="2"/>
      <c r="M840" s="2"/>
    </row>
    <row r="841" spans="1:13" ht="14.25" customHeight="1" x14ac:dyDescent="0.2">
      <c r="A841" s="62" t="s">
        <v>4612</v>
      </c>
      <c r="B841" s="2" t="s">
        <v>4608</v>
      </c>
      <c r="C841" s="9" t="s">
        <v>421</v>
      </c>
      <c r="D841" s="9"/>
      <c r="E841" s="2" t="s">
        <v>4251</v>
      </c>
      <c r="F841" s="2" t="s">
        <v>4253</v>
      </c>
      <c r="G841" s="2" t="s">
        <v>4254</v>
      </c>
      <c r="H841" s="2" t="s">
        <v>4255</v>
      </c>
      <c r="I841" s="2"/>
      <c r="J841" s="2"/>
      <c r="K841" s="2"/>
      <c r="L841" s="2"/>
      <c r="M841" s="2"/>
    </row>
    <row r="842" spans="1:13" ht="14.25" customHeight="1" x14ac:dyDescent="0.2">
      <c r="A842" s="62" t="s">
        <v>4618</v>
      </c>
      <c r="B842" s="2" t="s">
        <v>4613</v>
      </c>
      <c r="C842" s="9">
        <v>-999</v>
      </c>
      <c r="D842" s="9"/>
      <c r="E842" s="2" t="s">
        <v>4093</v>
      </c>
      <c r="F842" s="2" t="s">
        <v>4095</v>
      </c>
      <c r="G842" s="2" t="s">
        <v>4097</v>
      </c>
      <c r="H842" s="2" t="s">
        <v>4098</v>
      </c>
      <c r="I842" s="2"/>
      <c r="J842" s="2"/>
      <c r="K842" s="2"/>
      <c r="L842" s="2"/>
      <c r="M842" s="2"/>
    </row>
    <row r="843" spans="1:13" ht="14.25" customHeight="1" x14ac:dyDescent="0.2">
      <c r="A843" s="62" t="s">
        <v>4619</v>
      </c>
      <c r="B843" s="2"/>
      <c r="C843" s="9">
        <v>-99</v>
      </c>
      <c r="D843" s="9"/>
      <c r="E843" s="2" t="s">
        <v>54</v>
      </c>
      <c r="F843" s="2" t="s">
        <v>54</v>
      </c>
      <c r="G843" s="2" t="s">
        <v>54</v>
      </c>
      <c r="H843" s="2" t="s">
        <v>54</v>
      </c>
      <c r="I843" s="2"/>
      <c r="J843" s="2"/>
      <c r="K843" s="2"/>
      <c r="L843" s="2"/>
      <c r="M843" s="2"/>
    </row>
    <row r="844" spans="1:13" ht="14.25" customHeight="1" x14ac:dyDescent="0.2">
      <c r="A844" s="62" t="s">
        <v>4623</v>
      </c>
      <c r="B844" s="2" t="s">
        <v>4620</v>
      </c>
      <c r="C844" s="9">
        <v>6</v>
      </c>
      <c r="D844" s="9"/>
      <c r="E844" s="2" t="s">
        <v>54</v>
      </c>
      <c r="F844" s="2" t="s">
        <v>790</v>
      </c>
      <c r="G844" s="2" t="s">
        <v>791</v>
      </c>
      <c r="H844" s="2" t="s">
        <v>792</v>
      </c>
      <c r="I844" s="2"/>
      <c r="J844" s="2"/>
      <c r="K844" s="2"/>
      <c r="L844" s="2"/>
      <c r="M844" s="2"/>
    </row>
    <row r="845" spans="1:13" ht="14.25" customHeight="1" x14ac:dyDescent="0.2">
      <c r="A845" s="62" t="s">
        <v>4624</v>
      </c>
      <c r="B845" s="2" t="s">
        <v>54</v>
      </c>
      <c r="C845" s="9">
        <v>-99</v>
      </c>
      <c r="D845" s="9"/>
      <c r="E845" s="2" t="s">
        <v>54</v>
      </c>
      <c r="F845" s="2" t="s">
        <v>54</v>
      </c>
      <c r="G845" s="2" t="s">
        <v>54</v>
      </c>
      <c r="H845" s="2" t="s">
        <v>54</v>
      </c>
      <c r="I845" s="2"/>
      <c r="J845" s="2"/>
      <c r="K845" s="2"/>
      <c r="L845" s="2"/>
      <c r="M845" s="2"/>
    </row>
    <row r="846" spans="1:13" ht="14.25" customHeight="1" x14ac:dyDescent="0.2">
      <c r="A846" s="62" t="s">
        <v>4631</v>
      </c>
      <c r="B846" s="2" t="s">
        <v>4625</v>
      </c>
      <c r="C846" s="9" t="s">
        <v>639</v>
      </c>
      <c r="D846" s="9"/>
      <c r="E846" s="2" t="s">
        <v>54</v>
      </c>
      <c r="F846" s="2" t="s">
        <v>54</v>
      </c>
      <c r="G846" s="2" t="s">
        <v>54</v>
      </c>
      <c r="H846" s="2" t="s">
        <v>54</v>
      </c>
      <c r="I846" s="2"/>
      <c r="J846" s="2"/>
      <c r="K846" s="2"/>
      <c r="L846" s="2"/>
      <c r="M846" s="2"/>
    </row>
    <row r="847" spans="1:13" ht="14.25" customHeight="1" x14ac:dyDescent="0.2">
      <c r="A847" s="62" t="s">
        <v>4638</v>
      </c>
      <c r="B847" s="2" t="s">
        <v>4632</v>
      </c>
      <c r="C847" s="9" t="s">
        <v>179</v>
      </c>
      <c r="D847" s="9"/>
      <c r="E847" s="2" t="s">
        <v>3959</v>
      </c>
      <c r="F847" s="2" t="s">
        <v>3960</v>
      </c>
      <c r="G847" s="2" t="s">
        <v>3961</v>
      </c>
      <c r="H847" s="2" t="s">
        <v>54</v>
      </c>
      <c r="I847" s="2"/>
      <c r="J847" s="2"/>
      <c r="K847" s="2"/>
      <c r="L847" s="2"/>
      <c r="M847" s="2"/>
    </row>
    <row r="848" spans="1:13" ht="14.25" customHeight="1" x14ac:dyDescent="0.2">
      <c r="A848" s="62" t="s">
        <v>4645</v>
      </c>
      <c r="B848" s="2" t="s">
        <v>4639</v>
      </c>
      <c r="C848" s="9">
        <v>2</v>
      </c>
      <c r="D848" s="9"/>
      <c r="E848" s="2" t="s">
        <v>3444</v>
      </c>
      <c r="F848" s="2" t="s">
        <v>3446</v>
      </c>
      <c r="G848" s="2" t="s">
        <v>54</v>
      </c>
      <c r="H848" s="2" t="s">
        <v>54</v>
      </c>
      <c r="I848" s="2"/>
      <c r="J848" s="2"/>
      <c r="K848" s="2"/>
      <c r="L848" s="2"/>
      <c r="M848" s="2"/>
    </row>
    <row r="849" spans="1:13" ht="14.25" customHeight="1" x14ac:dyDescent="0.2">
      <c r="A849" s="62" t="s">
        <v>4651</v>
      </c>
      <c r="B849" s="2" t="s">
        <v>4646</v>
      </c>
      <c r="C849" s="9">
        <v>2</v>
      </c>
      <c r="D849" s="9"/>
      <c r="E849" s="2" t="s">
        <v>1262</v>
      </c>
      <c r="F849" s="2" t="s">
        <v>54</v>
      </c>
      <c r="G849" s="2" t="s">
        <v>1263</v>
      </c>
      <c r="H849" s="2" t="s">
        <v>585</v>
      </c>
      <c r="I849" s="2"/>
      <c r="J849" s="2"/>
      <c r="K849" s="2"/>
      <c r="L849" s="2"/>
      <c r="M849" s="2"/>
    </row>
    <row r="850" spans="1:13" ht="14.25" customHeight="1" x14ac:dyDescent="0.2">
      <c r="A850" s="62" t="s">
        <v>4659</v>
      </c>
      <c r="B850" s="2" t="s">
        <v>4652</v>
      </c>
      <c r="C850" s="9" t="s">
        <v>887</v>
      </c>
      <c r="D850" s="9"/>
      <c r="E850" s="2" t="s">
        <v>3902</v>
      </c>
      <c r="F850" s="2" t="s">
        <v>3903</v>
      </c>
      <c r="G850" s="2" t="s">
        <v>3905</v>
      </c>
      <c r="H850" s="2" t="s">
        <v>3906</v>
      </c>
      <c r="I850" s="2"/>
      <c r="J850" s="2"/>
      <c r="K850" s="2"/>
      <c r="L850" s="2"/>
      <c r="M850" s="2"/>
    </row>
    <row r="851" spans="1:13" ht="14.25" customHeight="1" x14ac:dyDescent="0.2">
      <c r="A851" s="62" t="s">
        <v>4664</v>
      </c>
      <c r="B851" s="2" t="s">
        <v>4660</v>
      </c>
      <c r="C851" s="9" t="s">
        <v>1823</v>
      </c>
      <c r="D851" s="9"/>
      <c r="E851" s="2" t="s">
        <v>4118</v>
      </c>
      <c r="F851" s="2" t="s">
        <v>4119</v>
      </c>
      <c r="G851" s="2" t="s">
        <v>4120</v>
      </c>
      <c r="H851" s="2" t="s">
        <v>4121</v>
      </c>
      <c r="I851" s="2"/>
      <c r="J851" s="2"/>
      <c r="K851" s="2"/>
      <c r="L851" s="2"/>
      <c r="M851" s="2"/>
    </row>
    <row r="852" spans="1:13" ht="14.25" customHeight="1" x14ac:dyDescent="0.2">
      <c r="A852" s="62" t="s">
        <v>4670</v>
      </c>
      <c r="B852" s="2" t="s">
        <v>4665</v>
      </c>
      <c r="C852" s="9" t="s">
        <v>1719</v>
      </c>
      <c r="D852" s="9"/>
      <c r="E852" s="2" t="s">
        <v>2443</v>
      </c>
      <c r="F852" s="2" t="s">
        <v>2445</v>
      </c>
      <c r="G852" s="2" t="s">
        <v>54</v>
      </c>
      <c r="H852" s="2" t="s">
        <v>54</v>
      </c>
      <c r="I852" s="2"/>
      <c r="J852" s="2"/>
      <c r="K852" s="2"/>
      <c r="L852" s="2"/>
      <c r="M852" s="2"/>
    </row>
    <row r="853" spans="1:13" ht="14.25" customHeight="1" x14ac:dyDescent="0.2">
      <c r="A853" s="62" t="s">
        <v>4678</v>
      </c>
      <c r="B853" s="2" t="s">
        <v>4671</v>
      </c>
      <c r="C853" s="9" t="s">
        <v>5641</v>
      </c>
      <c r="D853" s="9"/>
      <c r="E853" s="2" t="s">
        <v>2843</v>
      </c>
      <c r="F853" s="2" t="s">
        <v>54</v>
      </c>
      <c r="G853" s="2" t="s">
        <v>2845</v>
      </c>
      <c r="H853" s="2" t="s">
        <v>2847</v>
      </c>
      <c r="I853" s="2"/>
      <c r="J853" s="2"/>
      <c r="K853" s="2"/>
      <c r="L853" s="2"/>
      <c r="M853" s="2"/>
    </row>
    <row r="854" spans="1:13" ht="14.25" customHeight="1" x14ac:dyDescent="0.2">
      <c r="A854" s="62" t="s">
        <v>4686</v>
      </c>
      <c r="B854" s="2" t="s">
        <v>4679</v>
      </c>
      <c r="C854" s="9" t="s">
        <v>4680</v>
      </c>
      <c r="D854" s="9"/>
      <c r="E854" s="2" t="s">
        <v>1956</v>
      </c>
      <c r="F854" s="2" t="s">
        <v>1957</v>
      </c>
      <c r="G854" s="2" t="s">
        <v>1958</v>
      </c>
      <c r="H854" s="2" t="s">
        <v>71</v>
      </c>
      <c r="I854" s="2"/>
      <c r="J854" s="2"/>
      <c r="K854" s="2"/>
      <c r="L854" s="2"/>
      <c r="M854" s="2"/>
    </row>
    <row r="855" spans="1:13" ht="14.25" customHeight="1" x14ac:dyDescent="0.2">
      <c r="A855" s="62" t="s">
        <v>4694</v>
      </c>
      <c r="B855" s="2" t="s">
        <v>4687</v>
      </c>
      <c r="C855" s="9" t="s">
        <v>5744</v>
      </c>
      <c r="D855" s="9"/>
      <c r="E855" s="2" t="s">
        <v>5149</v>
      </c>
      <c r="F855" s="2" t="s">
        <v>54</v>
      </c>
      <c r="G855" s="2" t="s">
        <v>1218</v>
      </c>
      <c r="H855" s="2" t="s">
        <v>5150</v>
      </c>
      <c r="I855" s="2"/>
      <c r="J855" s="2"/>
      <c r="K855" s="2"/>
      <c r="L855" s="2"/>
      <c r="M855" s="2"/>
    </row>
    <row r="856" spans="1:13" ht="14.25" customHeight="1" x14ac:dyDescent="0.2">
      <c r="A856" s="62" t="s">
        <v>4695</v>
      </c>
      <c r="B856" s="2" t="s">
        <v>54</v>
      </c>
      <c r="C856" s="9">
        <v>-99</v>
      </c>
      <c r="D856" s="9"/>
      <c r="E856" s="2" t="s">
        <v>54</v>
      </c>
      <c r="F856" s="2" t="s">
        <v>54</v>
      </c>
      <c r="G856" s="2" t="s">
        <v>54</v>
      </c>
      <c r="H856" s="2" t="s">
        <v>54</v>
      </c>
      <c r="I856" s="2"/>
      <c r="J856" s="2"/>
      <c r="K856" s="2"/>
      <c r="L856" s="2"/>
      <c r="M856" s="2"/>
    </row>
    <row r="857" spans="1:13" ht="14.25" customHeight="1" x14ac:dyDescent="0.2">
      <c r="A857" s="62" t="s">
        <v>4699</v>
      </c>
      <c r="B857" s="2" t="s">
        <v>4696</v>
      </c>
      <c r="C857" s="9">
        <v>10</v>
      </c>
      <c r="D857" s="9"/>
      <c r="E857" s="2" t="s">
        <v>1006</v>
      </c>
      <c r="F857" s="2" t="s">
        <v>54</v>
      </c>
      <c r="G857" s="2" t="s">
        <v>1008</v>
      </c>
      <c r="H857" s="2" t="s">
        <v>1009</v>
      </c>
      <c r="I857" s="2"/>
      <c r="J857" s="2"/>
      <c r="K857" s="2"/>
      <c r="L857" s="2"/>
      <c r="M857" s="2"/>
    </row>
    <row r="858" spans="1:13" ht="14.25" customHeight="1" x14ac:dyDescent="0.2">
      <c r="A858" s="62" t="s">
        <v>4703</v>
      </c>
      <c r="B858" s="2" t="s">
        <v>54</v>
      </c>
      <c r="C858" s="9">
        <v>-99</v>
      </c>
      <c r="D858" s="9"/>
      <c r="E858" s="2" t="s">
        <v>2643</v>
      </c>
      <c r="F858" s="2" t="s">
        <v>2644</v>
      </c>
      <c r="G858" s="2" t="s">
        <v>2645</v>
      </c>
      <c r="H858" s="2" t="s">
        <v>2647</v>
      </c>
      <c r="I858" s="2"/>
      <c r="J858" s="2"/>
      <c r="K858" s="2"/>
      <c r="L858" s="2"/>
      <c r="M858" s="2"/>
    </row>
    <row r="859" spans="1:13" ht="14.25" customHeight="1" x14ac:dyDescent="0.2">
      <c r="A859" s="62" t="s">
        <v>4709</v>
      </c>
      <c r="B859" s="2" t="s">
        <v>4704</v>
      </c>
      <c r="C859" s="9" t="s">
        <v>5423</v>
      </c>
      <c r="D859" s="9"/>
      <c r="E859" s="2" t="s">
        <v>3976</v>
      </c>
      <c r="F859" s="2" t="s">
        <v>3978</v>
      </c>
      <c r="G859" s="2" t="s">
        <v>3979</v>
      </c>
      <c r="H859" s="2" t="s">
        <v>54</v>
      </c>
      <c r="I859" s="2"/>
      <c r="J859" s="2"/>
      <c r="K859" s="2"/>
      <c r="L859" s="2"/>
      <c r="M859" s="2"/>
    </row>
    <row r="860" spans="1:13" ht="14.25" customHeight="1" x14ac:dyDescent="0.2">
      <c r="A860" s="62" t="s">
        <v>4710</v>
      </c>
      <c r="B860" s="2" t="s">
        <v>54</v>
      </c>
      <c r="C860" s="9">
        <v>-99</v>
      </c>
      <c r="D860" s="9"/>
      <c r="E860" s="2" t="s">
        <v>1849</v>
      </c>
      <c r="F860" s="2" t="s">
        <v>242</v>
      </c>
      <c r="G860" s="2" t="s">
        <v>1851</v>
      </c>
      <c r="H860" s="2" t="s">
        <v>1852</v>
      </c>
      <c r="I860" s="2"/>
      <c r="J860" s="2"/>
      <c r="K860" s="2"/>
      <c r="L860" s="2"/>
      <c r="M860" s="2"/>
    </row>
    <row r="861" spans="1:13" ht="14.25" customHeight="1" x14ac:dyDescent="0.2">
      <c r="A861" s="62" t="s">
        <v>4715</v>
      </c>
      <c r="B861" s="2" t="s">
        <v>4711</v>
      </c>
      <c r="C861" s="9" t="s">
        <v>921</v>
      </c>
      <c r="D861" s="9"/>
      <c r="E861" s="2" t="s">
        <v>4798</v>
      </c>
      <c r="F861" s="2" t="s">
        <v>4799</v>
      </c>
      <c r="G861" s="2" t="s">
        <v>4800</v>
      </c>
      <c r="H861" s="2" t="s">
        <v>4801</v>
      </c>
      <c r="I861" s="2"/>
      <c r="J861" s="2"/>
      <c r="K861" s="2"/>
      <c r="L861" s="2"/>
      <c r="M861" s="2"/>
    </row>
    <row r="862" spans="1:13" ht="14.25" customHeight="1" x14ac:dyDescent="0.2">
      <c r="A862" s="62" t="s">
        <v>4721</v>
      </c>
      <c r="B862" s="2" t="s">
        <v>4716</v>
      </c>
      <c r="C862" s="9" t="s">
        <v>179</v>
      </c>
      <c r="D862" s="9"/>
      <c r="E862" s="2" t="s">
        <v>1714</v>
      </c>
      <c r="F862" s="2" t="s">
        <v>242</v>
      </c>
      <c r="G862" s="2" t="s">
        <v>1715</v>
      </c>
      <c r="H862" s="2" t="s">
        <v>1124</v>
      </c>
      <c r="I862" s="2"/>
      <c r="J862" s="2"/>
      <c r="K862" s="2"/>
      <c r="L862" s="2"/>
      <c r="M862" s="2"/>
    </row>
    <row r="863" spans="1:13" ht="14.25" customHeight="1" x14ac:dyDescent="0.2">
      <c r="A863" s="62" t="s">
        <v>4727</v>
      </c>
      <c r="B863" s="2" t="s">
        <v>144</v>
      </c>
      <c r="C863" s="9">
        <v>-999</v>
      </c>
      <c r="D863" s="9"/>
      <c r="E863" s="2" t="s">
        <v>3218</v>
      </c>
      <c r="F863" s="2" t="s">
        <v>3219</v>
      </c>
      <c r="G863" s="2" t="s">
        <v>3220</v>
      </c>
      <c r="H863" s="2" t="s">
        <v>3221</v>
      </c>
      <c r="I863" s="2"/>
      <c r="J863" s="2"/>
      <c r="K863" s="2"/>
      <c r="L863" s="2"/>
      <c r="M863" s="2"/>
    </row>
    <row r="864" spans="1:13" ht="14.25" customHeight="1" x14ac:dyDescent="0.2">
      <c r="A864" s="62" t="s">
        <v>4732</v>
      </c>
      <c r="B864" s="2" t="s">
        <v>54</v>
      </c>
      <c r="C864" s="9">
        <v>-99</v>
      </c>
      <c r="D864" s="9"/>
      <c r="E864" s="2" t="s">
        <v>2920</v>
      </c>
      <c r="F864" s="2" t="s">
        <v>1122</v>
      </c>
      <c r="G864" s="2" t="s">
        <v>2922</v>
      </c>
      <c r="H864" s="2" t="s">
        <v>2923</v>
      </c>
      <c r="I864" s="2"/>
      <c r="J864" s="2"/>
      <c r="K864" s="2"/>
      <c r="L864" s="2"/>
      <c r="M864" s="2"/>
    </row>
    <row r="865" spans="1:17" ht="14.25" customHeight="1" x14ac:dyDescent="0.2">
      <c r="A865" s="62" t="s">
        <v>4739</v>
      </c>
      <c r="B865" s="2" t="s">
        <v>4733</v>
      </c>
      <c r="C865" s="9" t="s">
        <v>101</v>
      </c>
      <c r="D865" s="9"/>
      <c r="E865" s="2" t="s">
        <v>2613</v>
      </c>
      <c r="F865" s="2" t="s">
        <v>2614</v>
      </c>
      <c r="G865" s="2" t="s">
        <v>2615</v>
      </c>
      <c r="H865" s="2" t="s">
        <v>54</v>
      </c>
      <c r="I865" s="2"/>
      <c r="J865" s="2"/>
      <c r="K865" s="2"/>
      <c r="L865" s="2"/>
      <c r="M865" s="2"/>
      <c r="P865" s="18" t="s">
        <v>2616</v>
      </c>
    </row>
    <row r="866" spans="1:17" ht="14.25" customHeight="1" x14ac:dyDescent="0.2">
      <c r="A866" s="62" t="s">
        <v>4746</v>
      </c>
      <c r="B866" s="2" t="s">
        <v>2737</v>
      </c>
      <c r="C866" s="9">
        <v>-999</v>
      </c>
      <c r="D866" s="9"/>
      <c r="E866" s="2" t="s">
        <v>54</v>
      </c>
      <c r="F866" s="2" t="s">
        <v>54</v>
      </c>
      <c r="G866" s="2" t="s">
        <v>54</v>
      </c>
      <c r="H866" s="2" t="s">
        <v>54</v>
      </c>
      <c r="I866" s="2"/>
      <c r="J866" s="2"/>
      <c r="K866" s="2"/>
      <c r="L866" s="2"/>
      <c r="M866" s="2"/>
      <c r="P866" s="18" t="s">
        <v>3543</v>
      </c>
    </row>
    <row r="867" spans="1:17" ht="14.25" customHeight="1" x14ac:dyDescent="0.2">
      <c r="A867" s="62" t="s">
        <v>4747</v>
      </c>
      <c r="B867" s="2"/>
      <c r="C867" s="9">
        <v>-99</v>
      </c>
      <c r="D867" s="9"/>
      <c r="E867" s="2" t="s">
        <v>2856</v>
      </c>
      <c r="F867" s="2" t="s">
        <v>898</v>
      </c>
      <c r="G867" s="2" t="s">
        <v>2857</v>
      </c>
      <c r="H867" s="2" t="s">
        <v>2859</v>
      </c>
      <c r="I867" s="2"/>
      <c r="J867" s="2"/>
      <c r="K867" s="2"/>
      <c r="L867" s="2"/>
      <c r="M867" s="2"/>
      <c r="P867" s="18" t="s">
        <v>2860</v>
      </c>
    </row>
    <row r="868" spans="1:17" ht="14.25" customHeight="1" x14ac:dyDescent="0.2">
      <c r="A868" s="62" t="s">
        <v>4748</v>
      </c>
      <c r="B868" s="2" t="s">
        <v>54</v>
      </c>
      <c r="C868" s="9">
        <v>-99</v>
      </c>
      <c r="D868" s="9"/>
      <c r="E868" s="2" t="s">
        <v>54</v>
      </c>
      <c r="F868" s="2" t="s">
        <v>54</v>
      </c>
      <c r="G868" s="2" t="s">
        <v>54</v>
      </c>
      <c r="H868" s="2" t="s">
        <v>54</v>
      </c>
      <c r="I868" s="2"/>
      <c r="J868" s="2"/>
      <c r="K868" s="2"/>
      <c r="L868" s="2"/>
      <c r="M868" s="2"/>
      <c r="P868" s="18" t="s">
        <v>2611</v>
      </c>
    </row>
    <row r="869" spans="1:17" ht="14.25" customHeight="1" x14ac:dyDescent="0.2">
      <c r="A869" s="62" t="s">
        <v>4755</v>
      </c>
      <c r="B869" s="2" t="s">
        <v>4749</v>
      </c>
      <c r="C869" s="9">
        <v>2</v>
      </c>
      <c r="D869" s="9"/>
      <c r="E869" s="2" t="s">
        <v>3475</v>
      </c>
      <c r="F869" s="2" t="s">
        <v>3477</v>
      </c>
      <c r="G869" s="2" t="s">
        <v>3479</v>
      </c>
      <c r="H869" s="2" t="s">
        <v>54</v>
      </c>
      <c r="I869" s="2"/>
      <c r="J869" s="2"/>
      <c r="K869" s="2"/>
      <c r="L869" s="2"/>
      <c r="M869" s="2"/>
      <c r="P869" s="18" t="s">
        <v>3480</v>
      </c>
    </row>
    <row r="870" spans="1:17" ht="14.25" customHeight="1" x14ac:dyDescent="0.2">
      <c r="A870" s="62" t="s">
        <v>4761</v>
      </c>
      <c r="B870" s="2" t="s">
        <v>4756</v>
      </c>
      <c r="C870" s="9">
        <v>6</v>
      </c>
      <c r="D870" s="9"/>
      <c r="E870" s="2" t="s">
        <v>2794</v>
      </c>
      <c r="F870" s="2" t="s">
        <v>2795</v>
      </c>
      <c r="G870" s="2" t="s">
        <v>2796</v>
      </c>
      <c r="H870" s="2" t="s">
        <v>2797</v>
      </c>
      <c r="I870" s="2"/>
      <c r="J870" s="2"/>
      <c r="K870" s="2"/>
      <c r="L870" s="2"/>
      <c r="M870" s="2"/>
      <c r="P870" s="18" t="s">
        <v>2798</v>
      </c>
    </row>
    <row r="871" spans="1:17" ht="14.25" customHeight="1" x14ac:dyDescent="0.2">
      <c r="A871" s="62" t="s">
        <v>4767</v>
      </c>
      <c r="B871" s="2" t="s">
        <v>4762</v>
      </c>
      <c r="C871" s="9" t="s">
        <v>101</v>
      </c>
      <c r="D871" s="9"/>
      <c r="E871" s="2" t="s">
        <v>1819</v>
      </c>
      <c r="F871" s="2" t="s">
        <v>1821</v>
      </c>
      <c r="G871" s="2" t="s">
        <v>1822</v>
      </c>
      <c r="H871" s="2" t="s">
        <v>71</v>
      </c>
      <c r="I871" s="2"/>
      <c r="J871" s="2"/>
      <c r="K871" s="2"/>
      <c r="L871" s="2"/>
      <c r="M871" s="2"/>
      <c r="P871" s="18" t="s">
        <v>1824</v>
      </c>
      <c r="Q871" s="18" t="s">
        <v>1825</v>
      </c>
    </row>
    <row r="872" spans="1:17" ht="14.25" customHeight="1" x14ac:dyDescent="0.2">
      <c r="A872" s="62" t="s">
        <v>4774</v>
      </c>
      <c r="B872" s="2" t="s">
        <v>4768</v>
      </c>
      <c r="C872" s="9" t="s">
        <v>1026</v>
      </c>
      <c r="D872" s="9"/>
      <c r="E872" s="2" t="s">
        <v>3113</v>
      </c>
      <c r="F872" s="2" t="s">
        <v>54</v>
      </c>
      <c r="G872" s="2" t="s">
        <v>3114</v>
      </c>
      <c r="H872" s="2" t="s">
        <v>3115</v>
      </c>
      <c r="I872" s="2"/>
      <c r="J872" s="2"/>
      <c r="K872" s="2"/>
      <c r="L872" s="2"/>
      <c r="M872" s="2"/>
      <c r="P872" s="18" t="s">
        <v>3116</v>
      </c>
      <c r="Q872" s="18" t="s">
        <v>3117</v>
      </c>
    </row>
    <row r="873" spans="1:17" ht="14.25" customHeight="1" x14ac:dyDescent="0.2">
      <c r="A873" s="62" t="s">
        <v>4776</v>
      </c>
      <c r="B873" s="2" t="s">
        <v>242</v>
      </c>
      <c r="C873" s="9">
        <v>-999</v>
      </c>
      <c r="D873" s="9"/>
      <c r="E873" s="2" t="s">
        <v>54</v>
      </c>
      <c r="F873" s="2" t="s">
        <v>54</v>
      </c>
      <c r="G873" s="2" t="s">
        <v>54</v>
      </c>
      <c r="H873" s="2" t="s">
        <v>54</v>
      </c>
      <c r="I873" s="2"/>
      <c r="J873" s="2"/>
      <c r="K873" s="2"/>
      <c r="L873" s="2"/>
      <c r="M873" s="2"/>
      <c r="P873" s="18" t="s">
        <v>3676</v>
      </c>
      <c r="Q873" s="18" t="s">
        <v>3677</v>
      </c>
    </row>
    <row r="874" spans="1:17" ht="14.25" customHeight="1" x14ac:dyDescent="0.2">
      <c r="A874" s="62" t="s">
        <v>4782</v>
      </c>
      <c r="B874" s="2" t="s">
        <v>5643</v>
      </c>
      <c r="C874" s="9">
        <v>2</v>
      </c>
      <c r="D874" s="9"/>
      <c r="E874" s="2" t="s">
        <v>148</v>
      </c>
      <c r="F874" s="2" t="s">
        <v>150</v>
      </c>
      <c r="G874" s="2" t="s">
        <v>151</v>
      </c>
      <c r="H874" s="2" t="s">
        <v>153</v>
      </c>
      <c r="I874" s="2"/>
      <c r="J874" s="2"/>
      <c r="K874" s="2"/>
      <c r="L874" s="2"/>
      <c r="M874" s="2"/>
      <c r="P874" s="18" t="s">
        <v>155</v>
      </c>
      <c r="Q874" s="18" t="s">
        <v>156</v>
      </c>
    </row>
    <row r="875" spans="1:17" ht="14.25" customHeight="1" x14ac:dyDescent="0.2">
      <c r="A875" s="62" t="s">
        <v>4783</v>
      </c>
      <c r="B875" s="2" t="s">
        <v>54</v>
      </c>
      <c r="C875" s="9">
        <v>-99</v>
      </c>
      <c r="D875" s="9"/>
      <c r="E875" s="2" t="s">
        <v>5239</v>
      </c>
      <c r="F875" s="2" t="s">
        <v>5240</v>
      </c>
      <c r="G875" s="2" t="s">
        <v>5241</v>
      </c>
      <c r="H875" s="2" t="s">
        <v>5242</v>
      </c>
      <c r="I875" s="2"/>
      <c r="J875" s="2"/>
      <c r="K875" s="2"/>
      <c r="L875" s="2"/>
      <c r="M875" s="2"/>
      <c r="P875" s="18" t="s">
        <v>2654</v>
      </c>
      <c r="Q875" s="18" t="s">
        <v>2655</v>
      </c>
    </row>
    <row r="876" spans="1:17" ht="14.25" customHeight="1" x14ac:dyDescent="0.2">
      <c r="A876" s="62" t="s">
        <v>4790</v>
      </c>
      <c r="B876" s="2" t="s">
        <v>4784</v>
      </c>
      <c r="C876" s="9" t="s">
        <v>5637</v>
      </c>
      <c r="D876" s="9"/>
      <c r="E876" s="2" t="s">
        <v>2563</v>
      </c>
      <c r="F876" s="2" t="s">
        <v>2564</v>
      </c>
      <c r="G876" s="2" t="s">
        <v>54</v>
      </c>
      <c r="H876" s="2" t="s">
        <v>2565</v>
      </c>
      <c r="I876" s="2"/>
      <c r="J876" s="2"/>
      <c r="K876" s="2"/>
      <c r="L876" s="2"/>
      <c r="M876" s="2"/>
      <c r="P876" s="18" t="s">
        <v>2567</v>
      </c>
      <c r="Q876" s="18" t="s">
        <v>2568</v>
      </c>
    </row>
    <row r="877" spans="1:17" ht="14.25" customHeight="1" x14ac:dyDescent="0.2">
      <c r="A877" s="62" t="s">
        <v>4795</v>
      </c>
      <c r="B877" s="2" t="s">
        <v>4791</v>
      </c>
      <c r="C877" s="9" t="s">
        <v>101</v>
      </c>
      <c r="D877" s="9"/>
      <c r="E877" s="2" t="s">
        <v>240</v>
      </c>
      <c r="F877" s="2" t="s">
        <v>242</v>
      </c>
      <c r="G877" s="2" t="s">
        <v>243</v>
      </c>
      <c r="H877" s="2" t="s">
        <v>244</v>
      </c>
      <c r="I877" s="2"/>
      <c r="J877" s="2"/>
      <c r="K877" s="2"/>
      <c r="L877" s="2"/>
      <c r="M877" s="2"/>
      <c r="P877" s="18" t="s">
        <v>245</v>
      </c>
      <c r="Q877" s="18" t="s">
        <v>246</v>
      </c>
    </row>
    <row r="878" spans="1:17" ht="14.25" customHeight="1" x14ac:dyDescent="0.2">
      <c r="A878" s="62" t="s">
        <v>4802</v>
      </c>
      <c r="B878" s="2" t="s">
        <v>4796</v>
      </c>
      <c r="C878" s="9" t="s">
        <v>4629</v>
      </c>
      <c r="D878" s="9"/>
      <c r="E878" s="2" t="s">
        <v>1726</v>
      </c>
      <c r="F878" s="2" t="s">
        <v>54</v>
      </c>
      <c r="G878" s="2" t="s">
        <v>54</v>
      </c>
      <c r="H878" s="2" t="s">
        <v>1728</v>
      </c>
      <c r="I878" s="2"/>
      <c r="J878" s="2"/>
      <c r="K878" s="2"/>
      <c r="L878" s="2"/>
      <c r="M878" s="2"/>
      <c r="P878" s="18" t="s">
        <v>1729</v>
      </c>
      <c r="Q878" s="18" t="s">
        <v>1730</v>
      </c>
    </row>
    <row r="879" spans="1:17" ht="14.25" customHeight="1" x14ac:dyDescent="0.2">
      <c r="A879" s="62" t="s">
        <v>4803</v>
      </c>
      <c r="B879" s="2"/>
      <c r="C879" s="9">
        <v>-99</v>
      </c>
      <c r="D879" s="9"/>
      <c r="E879" s="2" t="s">
        <v>4395</v>
      </c>
      <c r="F879" s="2" t="s">
        <v>54</v>
      </c>
      <c r="G879" s="2" t="s">
        <v>54</v>
      </c>
      <c r="H879" s="2" t="s">
        <v>54</v>
      </c>
      <c r="I879" s="2"/>
      <c r="J879" s="2"/>
      <c r="K879" s="2"/>
      <c r="L879" s="2"/>
      <c r="M879" s="2"/>
      <c r="P879" s="18" t="s">
        <v>4396</v>
      </c>
      <c r="Q879" s="18" t="s">
        <v>4397</v>
      </c>
    </row>
    <row r="880" spans="1:17" ht="14.25" customHeight="1" x14ac:dyDescent="0.2">
      <c r="A880" s="62" t="s">
        <v>4809</v>
      </c>
      <c r="B880" s="2" t="s">
        <v>4804</v>
      </c>
      <c r="C880" s="9">
        <v>6</v>
      </c>
      <c r="D880" s="9"/>
      <c r="E880" s="2" t="s">
        <v>2766</v>
      </c>
      <c r="F880" s="2" t="s">
        <v>54</v>
      </c>
      <c r="G880" s="2" t="s">
        <v>2768</v>
      </c>
      <c r="H880" s="2" t="s">
        <v>2769</v>
      </c>
      <c r="I880" s="2"/>
      <c r="J880" s="2"/>
      <c r="K880" s="2"/>
      <c r="L880" s="2"/>
      <c r="M880" s="2"/>
      <c r="P880" s="18" t="s">
        <v>2770</v>
      </c>
      <c r="Q880" s="18" t="s">
        <v>2771</v>
      </c>
    </row>
    <row r="881" spans="1:17" ht="14.25" customHeight="1" x14ac:dyDescent="0.2">
      <c r="A881" s="62" t="s">
        <v>4816</v>
      </c>
      <c r="B881" s="2" t="s">
        <v>4810</v>
      </c>
      <c r="C881" s="9" t="s">
        <v>5745</v>
      </c>
      <c r="D881" s="9"/>
      <c r="E881" s="2" t="s">
        <v>4633</v>
      </c>
      <c r="F881" s="2" t="s">
        <v>242</v>
      </c>
      <c r="G881" s="2" t="s">
        <v>4634</v>
      </c>
      <c r="H881" s="2" t="s">
        <v>4635</v>
      </c>
      <c r="I881" s="2"/>
      <c r="J881" s="2"/>
      <c r="K881" s="2"/>
      <c r="L881" s="2"/>
      <c r="M881" s="2"/>
      <c r="P881" s="43" t="s">
        <v>4636</v>
      </c>
      <c r="Q881" s="18" t="s">
        <v>4637</v>
      </c>
    </row>
    <row r="882" spans="1:17" ht="14.25" customHeight="1" x14ac:dyDescent="0.2">
      <c r="A882" s="62" t="s">
        <v>4826</v>
      </c>
      <c r="B882" s="2" t="s">
        <v>4817</v>
      </c>
      <c r="C882" s="9" t="s">
        <v>4273</v>
      </c>
      <c r="D882" s="9"/>
      <c r="E882" s="2" t="s">
        <v>5288</v>
      </c>
      <c r="F882" s="2" t="s">
        <v>5289</v>
      </c>
      <c r="G882" s="2" t="s">
        <v>5290</v>
      </c>
      <c r="H882" s="2" t="s">
        <v>5291</v>
      </c>
      <c r="I882" s="2"/>
      <c r="J882" s="2"/>
      <c r="K882" s="2"/>
      <c r="L882" s="2"/>
      <c r="M882" s="2"/>
      <c r="P882" s="50" t="s">
        <v>3351</v>
      </c>
      <c r="Q882" s="18" t="s">
        <v>3352</v>
      </c>
    </row>
    <row r="883" spans="1:17" ht="14.25" customHeight="1" x14ac:dyDescent="0.2">
      <c r="A883" s="62" t="s">
        <v>4832</v>
      </c>
      <c r="B883" s="2" t="s">
        <v>5646</v>
      </c>
      <c r="C883" s="9">
        <v>-999</v>
      </c>
      <c r="D883" s="9"/>
      <c r="E883" s="2" t="s">
        <v>929</v>
      </c>
      <c r="F883" s="2" t="s">
        <v>242</v>
      </c>
      <c r="G883" s="2" t="s">
        <v>931</v>
      </c>
      <c r="H883" s="2" t="s">
        <v>932</v>
      </c>
      <c r="I883" s="2"/>
      <c r="J883" s="2"/>
      <c r="K883" s="2"/>
      <c r="L883" s="2"/>
      <c r="M883" s="2"/>
      <c r="P883" s="18" t="s">
        <v>933</v>
      </c>
      <c r="Q883" s="18" t="s">
        <v>934</v>
      </c>
    </row>
    <row r="884" spans="1:17" ht="14.25" customHeight="1" x14ac:dyDescent="0.2">
      <c r="A884" s="62" t="s">
        <v>4840</v>
      </c>
      <c r="B884" s="2" t="s">
        <v>4833</v>
      </c>
      <c r="C884" s="9" t="s">
        <v>101</v>
      </c>
      <c r="D884" s="9"/>
      <c r="E884" s="2" t="s">
        <v>2383</v>
      </c>
      <c r="F884" s="2" t="s">
        <v>242</v>
      </c>
      <c r="G884" s="2" t="s">
        <v>2384</v>
      </c>
      <c r="H884" s="2" t="s">
        <v>2385</v>
      </c>
      <c r="I884" s="2"/>
      <c r="J884" s="2"/>
      <c r="K884" s="2"/>
      <c r="L884" s="2"/>
      <c r="M884" s="2"/>
      <c r="P884" s="46" t="s">
        <v>2386</v>
      </c>
      <c r="Q884" s="18" t="s">
        <v>2387</v>
      </c>
    </row>
    <row r="885" spans="1:17" ht="14.25" customHeight="1" x14ac:dyDescent="0.2">
      <c r="A885" s="62" t="s">
        <v>4848</v>
      </c>
      <c r="B885" s="2" t="s">
        <v>4841</v>
      </c>
      <c r="C885" s="9" t="s">
        <v>125</v>
      </c>
      <c r="D885" s="9"/>
      <c r="E885" s="2" t="s">
        <v>4927</v>
      </c>
      <c r="F885" s="2" t="s">
        <v>1122</v>
      </c>
      <c r="G885" s="2" t="s">
        <v>4929</v>
      </c>
      <c r="H885" s="2" t="s">
        <v>4930</v>
      </c>
      <c r="I885" s="2"/>
      <c r="J885" s="2"/>
      <c r="K885" s="2"/>
      <c r="L885" s="2"/>
      <c r="M885" s="2"/>
      <c r="N885" s="18" t="s">
        <v>4931</v>
      </c>
      <c r="O885" s="18" t="s">
        <v>4932</v>
      </c>
      <c r="P885" s="50" t="s">
        <v>4933</v>
      </c>
      <c r="Q885" s="18" t="s">
        <v>4934</v>
      </c>
    </row>
    <row r="886" spans="1:17" ht="14.25" customHeight="1" x14ac:dyDescent="0.2">
      <c r="A886" s="62" t="s">
        <v>4855</v>
      </c>
      <c r="B886" s="2" t="s">
        <v>4849</v>
      </c>
      <c r="C886" s="9" t="s">
        <v>4850</v>
      </c>
      <c r="D886" s="9"/>
      <c r="E886" s="2" t="s">
        <v>4573</v>
      </c>
      <c r="F886" s="2" t="s">
        <v>4574</v>
      </c>
      <c r="G886" s="2" t="s">
        <v>52</v>
      </c>
      <c r="H886" s="2" t="s">
        <v>52</v>
      </c>
      <c r="I886" s="2"/>
      <c r="J886" s="2"/>
      <c r="K886" s="2"/>
      <c r="L886" s="2"/>
      <c r="M886" s="2"/>
      <c r="N886" s="53" t="s">
        <v>4575</v>
      </c>
      <c r="O886" s="18" t="s">
        <v>4576</v>
      </c>
      <c r="P886" s="43" t="s">
        <v>4577</v>
      </c>
      <c r="Q886" s="18" t="s">
        <v>4578</v>
      </c>
    </row>
    <row r="887" spans="1:17" ht="14.25" customHeight="1" x14ac:dyDescent="0.2">
      <c r="A887" s="62" t="s">
        <v>4860</v>
      </c>
      <c r="B887" s="2" t="s">
        <v>5648</v>
      </c>
      <c r="C887" s="9" t="s">
        <v>5649</v>
      </c>
      <c r="D887" s="9"/>
      <c r="E887" s="2" t="s">
        <v>54</v>
      </c>
      <c r="F887" s="2" t="s">
        <v>54</v>
      </c>
      <c r="G887" s="2" t="s">
        <v>54</v>
      </c>
      <c r="H887" s="2" t="s">
        <v>54</v>
      </c>
      <c r="I887" s="2"/>
      <c r="J887" s="2"/>
      <c r="K887" s="2"/>
      <c r="L887" s="2"/>
      <c r="M887" s="2"/>
      <c r="N887" s="44" t="s">
        <v>3679</v>
      </c>
      <c r="O887" s="18" t="s">
        <v>3680</v>
      </c>
      <c r="P887" s="46" t="s">
        <v>3681</v>
      </c>
      <c r="Q887" s="18" t="s">
        <v>3682</v>
      </c>
    </row>
    <row r="888" spans="1:17" ht="14.25" customHeight="1" x14ac:dyDescent="0.2">
      <c r="A888" s="62" t="s">
        <v>4861</v>
      </c>
      <c r="B888" s="2" t="s">
        <v>54</v>
      </c>
      <c r="C888" s="9">
        <v>-99</v>
      </c>
      <c r="D888" s="9"/>
      <c r="E888" s="2" t="s">
        <v>54</v>
      </c>
      <c r="F888" s="2" t="s">
        <v>54</v>
      </c>
      <c r="G888" s="2" t="s">
        <v>54</v>
      </c>
      <c r="H888" s="2" t="s">
        <v>54</v>
      </c>
      <c r="I888" s="2"/>
      <c r="J888" s="2"/>
      <c r="K888" s="2"/>
      <c r="L888" s="2"/>
      <c r="M888" s="2"/>
      <c r="N888" s="46" t="s">
        <v>2481</v>
      </c>
      <c r="O888" s="18" t="s">
        <v>2482</v>
      </c>
      <c r="P888" s="43" t="s">
        <v>2483</v>
      </c>
      <c r="Q888" s="18" t="s">
        <v>2484</v>
      </c>
    </row>
    <row r="889" spans="1:17" ht="14.25" customHeight="1" x14ac:dyDescent="0.2">
      <c r="A889" s="62" t="s">
        <v>4870</v>
      </c>
      <c r="B889" s="2" t="s">
        <v>4862</v>
      </c>
      <c r="C889" s="9" t="s">
        <v>125</v>
      </c>
      <c r="D889" s="9"/>
      <c r="E889" s="2" t="s">
        <v>1810</v>
      </c>
      <c r="F889" s="2" t="s">
        <v>1811</v>
      </c>
      <c r="G889" s="2" t="s">
        <v>1812</v>
      </c>
      <c r="H889" s="2" t="s">
        <v>54</v>
      </c>
      <c r="I889" s="2"/>
      <c r="J889" s="2"/>
      <c r="K889" s="2"/>
      <c r="L889" s="2"/>
      <c r="M889" s="2"/>
      <c r="N889" s="43" t="s">
        <v>1813</v>
      </c>
      <c r="O889" s="18" t="s">
        <v>1814</v>
      </c>
      <c r="P889" s="44" t="s">
        <v>1815</v>
      </c>
      <c r="Q889" s="18" t="s">
        <v>1816</v>
      </c>
    </row>
    <row r="890" spans="1:17" ht="14.25" customHeight="1" x14ac:dyDescent="0.2">
      <c r="A890" s="62" t="s">
        <v>4877</v>
      </c>
      <c r="B890" s="2" t="s">
        <v>4871</v>
      </c>
      <c r="C890" s="9" t="s">
        <v>496</v>
      </c>
      <c r="D890" s="9"/>
      <c r="E890" s="2" t="s">
        <v>54</v>
      </c>
      <c r="F890" s="2" t="s">
        <v>54</v>
      </c>
      <c r="G890" s="2" t="s">
        <v>54</v>
      </c>
      <c r="H890" s="2" t="s">
        <v>54</v>
      </c>
      <c r="I890" s="2"/>
      <c r="J890" s="2"/>
      <c r="K890" s="2"/>
      <c r="L890" s="2"/>
      <c r="M890" s="2"/>
      <c r="N890" s="51" t="s">
        <v>4019</v>
      </c>
      <c r="O890" s="52" t="s">
        <v>4020</v>
      </c>
      <c r="P890" s="53" t="s">
        <v>4021</v>
      </c>
      <c r="Q890" s="18" t="s">
        <v>4022</v>
      </c>
    </row>
    <row r="891" spans="1:17" ht="14.25" customHeight="1" x14ac:dyDescent="0.2">
      <c r="A891" s="62" t="s">
        <v>4885</v>
      </c>
      <c r="B891" s="2" t="s">
        <v>4878</v>
      </c>
      <c r="C891" s="9" t="s">
        <v>887</v>
      </c>
      <c r="D891" s="9"/>
      <c r="E891" s="2"/>
      <c r="F891" s="2"/>
      <c r="G891" s="2"/>
      <c r="H891" s="2"/>
      <c r="I891" s="2"/>
      <c r="J891" s="2"/>
      <c r="K891" s="2"/>
      <c r="L891" s="2"/>
      <c r="M891" s="2"/>
    </row>
    <row r="892" spans="1:17" ht="14.25" customHeight="1" x14ac:dyDescent="0.2">
      <c r="A892" s="62" t="s">
        <v>4891</v>
      </c>
      <c r="B892" s="2" t="s">
        <v>4886</v>
      </c>
      <c r="C892" s="9">
        <v>2</v>
      </c>
      <c r="D892" s="9"/>
      <c r="E892" s="2" t="s">
        <v>52</v>
      </c>
      <c r="F892" s="2" t="s">
        <v>5045</v>
      </c>
      <c r="G892" s="2" t="s">
        <v>5046</v>
      </c>
      <c r="H892" s="2" t="s">
        <v>5047</v>
      </c>
      <c r="I892" s="2"/>
      <c r="J892" s="2"/>
      <c r="K892" s="2"/>
      <c r="L892" s="2"/>
      <c r="M892" s="2"/>
    </row>
    <row r="893" spans="1:17" ht="14.25" customHeight="1" x14ac:dyDescent="0.2">
      <c r="A893" s="62" t="s">
        <v>4896</v>
      </c>
      <c r="B893" s="2" t="s">
        <v>5646</v>
      </c>
      <c r="C893" s="9">
        <v>-999</v>
      </c>
      <c r="D893" s="9"/>
      <c r="E893" s="2"/>
      <c r="F893" s="2"/>
      <c r="G893" s="2"/>
      <c r="H893" s="2"/>
      <c r="I893" s="2"/>
      <c r="J893" s="2"/>
      <c r="K893" s="2"/>
      <c r="L893" s="2"/>
      <c r="M893" s="2"/>
    </row>
    <row r="894" spans="1:17" ht="14.25" customHeight="1" x14ac:dyDescent="0.2">
      <c r="A894" s="62" t="s">
        <v>4902</v>
      </c>
      <c r="B894" s="2" t="s">
        <v>4897</v>
      </c>
      <c r="C894" s="9">
        <v>1</v>
      </c>
      <c r="D894" s="9"/>
      <c r="E894" s="2"/>
      <c r="F894" s="2"/>
      <c r="G894" s="2"/>
      <c r="H894" s="2"/>
      <c r="I894" s="2"/>
      <c r="J894" s="2"/>
      <c r="K894" s="2"/>
      <c r="L894" s="2"/>
      <c r="M894" s="2"/>
    </row>
    <row r="895" spans="1:17" ht="14.25" customHeight="1" x14ac:dyDescent="0.2">
      <c r="A895" s="62" t="s">
        <v>4908</v>
      </c>
      <c r="B895" s="2" t="s">
        <v>4903</v>
      </c>
      <c r="C895" s="9" t="s">
        <v>633</v>
      </c>
      <c r="D895" s="9"/>
      <c r="E895" s="2" t="s">
        <v>3860</v>
      </c>
      <c r="F895" s="2" t="s">
        <v>3861</v>
      </c>
      <c r="G895" s="2" t="s">
        <v>3863</v>
      </c>
      <c r="H895" s="2" t="s">
        <v>3864</v>
      </c>
      <c r="I895" s="2"/>
      <c r="J895" s="2"/>
      <c r="K895" s="2"/>
      <c r="L895" s="2"/>
      <c r="M895" s="2"/>
    </row>
    <row r="896" spans="1:17" ht="14.25" customHeight="1" x14ac:dyDescent="0.2">
      <c r="A896" s="62" t="s">
        <v>4915</v>
      </c>
      <c r="B896" s="2" t="s">
        <v>4909</v>
      </c>
      <c r="C896" s="9" t="s">
        <v>821</v>
      </c>
      <c r="D896" s="9"/>
      <c r="E896" s="2"/>
      <c r="F896" s="2"/>
      <c r="G896" s="2"/>
      <c r="H896" s="2"/>
      <c r="I896" s="2"/>
      <c r="J896" s="2"/>
      <c r="K896" s="2"/>
      <c r="L896" s="2"/>
      <c r="M896" s="2"/>
    </row>
    <row r="897" spans="1:13" ht="14.25" customHeight="1" x14ac:dyDescent="0.2">
      <c r="A897" s="62" t="s">
        <v>4920</v>
      </c>
      <c r="B897" s="2" t="s">
        <v>4916</v>
      </c>
      <c r="C897" s="9">
        <v>3</v>
      </c>
      <c r="D897" s="9"/>
      <c r="E897" s="2" t="s">
        <v>54</v>
      </c>
      <c r="F897" s="2" t="s">
        <v>1200</v>
      </c>
      <c r="G897" s="2" t="s">
        <v>54</v>
      </c>
      <c r="H897" s="2" t="s">
        <v>54</v>
      </c>
      <c r="I897" s="2"/>
      <c r="J897" s="2"/>
      <c r="K897" s="2"/>
      <c r="L897" s="2"/>
      <c r="M897" s="2"/>
    </row>
    <row r="898" spans="1:13" ht="14.25" customHeight="1" x14ac:dyDescent="0.2">
      <c r="A898" s="62" t="s">
        <v>4921</v>
      </c>
      <c r="B898" s="2" t="s">
        <v>54</v>
      </c>
      <c r="C898" s="9">
        <v>-99</v>
      </c>
      <c r="D898" s="9"/>
      <c r="E898" s="2" t="s">
        <v>5361</v>
      </c>
      <c r="F898" s="2" t="s">
        <v>5362</v>
      </c>
      <c r="G898" s="2" t="s">
        <v>4163</v>
      </c>
      <c r="H898" s="2" t="s">
        <v>5363</v>
      </c>
      <c r="I898" s="2"/>
      <c r="J898" s="2"/>
      <c r="K898" s="2"/>
      <c r="L898" s="2"/>
      <c r="M898" s="2"/>
    </row>
    <row r="899" spans="1:13" ht="14.25" customHeight="1" x14ac:dyDescent="0.2">
      <c r="A899" s="62" t="s">
        <v>4925</v>
      </c>
      <c r="B899" s="2" t="s">
        <v>4922</v>
      </c>
      <c r="C899" s="9">
        <v>-4</v>
      </c>
      <c r="D899" s="9"/>
      <c r="E899" s="2"/>
      <c r="F899" s="2"/>
      <c r="G899" s="2"/>
      <c r="H899" s="2"/>
      <c r="I899" s="2"/>
      <c r="J899" s="2"/>
      <c r="K899" s="2"/>
      <c r="L899" s="2"/>
      <c r="M899" s="2"/>
    </row>
    <row r="900" spans="1:13" ht="14.25" customHeight="1" x14ac:dyDescent="0.2">
      <c r="A900" s="62" t="s">
        <v>4935</v>
      </c>
      <c r="B900" s="2" t="s">
        <v>4926</v>
      </c>
      <c r="C900" s="9" t="s">
        <v>2884</v>
      </c>
      <c r="D900" s="9"/>
      <c r="E900" s="2" t="s">
        <v>2748</v>
      </c>
      <c r="F900" s="2" t="s">
        <v>2749</v>
      </c>
      <c r="G900" s="2" t="s">
        <v>2750</v>
      </c>
      <c r="H900" s="2" t="s">
        <v>2751</v>
      </c>
      <c r="I900" s="2"/>
      <c r="J900" s="2"/>
      <c r="K900" s="2"/>
      <c r="L900" s="2"/>
      <c r="M900" s="2"/>
    </row>
    <row r="901" spans="1:13" ht="14.25" customHeight="1" x14ac:dyDescent="0.2">
      <c r="A901" s="62" t="s">
        <v>4941</v>
      </c>
      <c r="B901" s="2" t="s">
        <v>4936</v>
      </c>
      <c r="C901" s="9" t="s">
        <v>101</v>
      </c>
      <c r="D901" s="9"/>
      <c r="E901" s="2" t="s">
        <v>563</v>
      </c>
      <c r="F901" s="2" t="s">
        <v>564</v>
      </c>
      <c r="G901" s="2" t="s">
        <v>565</v>
      </c>
      <c r="H901" s="2" t="s">
        <v>566</v>
      </c>
      <c r="I901" s="2"/>
      <c r="J901" s="2"/>
      <c r="K901" s="2"/>
      <c r="L901" s="2"/>
      <c r="M901" s="2"/>
    </row>
    <row r="902" spans="1:13" ht="14.25" customHeight="1" x14ac:dyDescent="0.2">
      <c r="A902" s="62" t="s">
        <v>4946</v>
      </c>
      <c r="B902" s="2" t="s">
        <v>5582</v>
      </c>
      <c r="C902" s="9">
        <v>6</v>
      </c>
      <c r="D902" s="9"/>
      <c r="E902" s="2"/>
      <c r="F902" s="2"/>
      <c r="G902" s="2"/>
      <c r="H902" s="2"/>
      <c r="I902" s="2"/>
      <c r="J902" s="2"/>
      <c r="K902" s="2"/>
      <c r="L902" s="2"/>
      <c r="M902" s="2"/>
    </row>
    <row r="903" spans="1:13" ht="14.25" customHeight="1" x14ac:dyDescent="0.2">
      <c r="A903" s="62" t="s">
        <v>4951</v>
      </c>
      <c r="B903" s="2" t="s">
        <v>4947</v>
      </c>
      <c r="C903" s="9" t="s">
        <v>921</v>
      </c>
      <c r="D903" s="9"/>
      <c r="E903" s="2"/>
      <c r="F903" s="2"/>
      <c r="G903" s="2"/>
      <c r="H903" s="2"/>
      <c r="I903" s="2"/>
      <c r="J903" s="2"/>
      <c r="K903" s="2"/>
      <c r="L903" s="2"/>
      <c r="M903" s="2"/>
    </row>
    <row r="904" spans="1:13" ht="14.25" customHeight="1" x14ac:dyDescent="0.2">
      <c r="A904" s="62" t="s">
        <v>4956</v>
      </c>
      <c r="B904" s="2" t="s">
        <v>4952</v>
      </c>
      <c r="C904" s="9" t="s">
        <v>2669</v>
      </c>
      <c r="D904" s="9"/>
      <c r="E904" s="2"/>
      <c r="F904" s="2"/>
      <c r="G904" s="2"/>
      <c r="H904" s="2"/>
      <c r="I904" s="2"/>
      <c r="J904" s="2"/>
      <c r="K904" s="2"/>
      <c r="L904" s="2"/>
      <c r="M904" s="2"/>
    </row>
    <row r="905" spans="1:13" ht="14.25" customHeight="1" x14ac:dyDescent="0.2">
      <c r="A905" s="62" t="s">
        <v>4962</v>
      </c>
      <c r="B905" s="2" t="s">
        <v>4957</v>
      </c>
      <c r="C905" s="9" t="s">
        <v>5502</v>
      </c>
      <c r="D905" s="9"/>
      <c r="E905" s="2"/>
      <c r="F905" s="2"/>
      <c r="G905" s="2"/>
      <c r="H905" s="2"/>
      <c r="I905" s="2"/>
      <c r="J905" s="2"/>
      <c r="K905" s="2"/>
      <c r="L905" s="2"/>
      <c r="M905" s="2"/>
    </row>
    <row r="906" spans="1:13" ht="14.25" customHeight="1" x14ac:dyDescent="0.2">
      <c r="A906" s="62" t="s">
        <v>4969</v>
      </c>
      <c r="B906" s="2" t="s">
        <v>4963</v>
      </c>
      <c r="C906" s="9" t="s">
        <v>471</v>
      </c>
      <c r="D906" s="9"/>
      <c r="E906" s="2"/>
      <c r="F906" s="2"/>
      <c r="G906" s="2"/>
      <c r="H906" s="2"/>
      <c r="I906" s="2"/>
      <c r="J906" s="2"/>
      <c r="K906" s="2"/>
      <c r="L906" s="2"/>
      <c r="M906" s="2"/>
    </row>
    <row r="907" spans="1:13" ht="14.25" customHeight="1" x14ac:dyDescent="0.2">
      <c r="A907" s="62" t="s">
        <v>4976</v>
      </c>
      <c r="B907" s="2" t="s">
        <v>4970</v>
      </c>
      <c r="C907" s="9" t="s">
        <v>5656</v>
      </c>
      <c r="D907" s="9"/>
      <c r="E907" s="2"/>
      <c r="F907" s="2"/>
      <c r="G907" s="2"/>
      <c r="H907" s="2"/>
      <c r="I907" s="2"/>
      <c r="J907" s="2"/>
      <c r="K907" s="2"/>
      <c r="L907" s="2"/>
      <c r="M907" s="2"/>
    </row>
    <row r="908" spans="1:13" ht="14.25" customHeight="1" x14ac:dyDescent="0.2">
      <c r="A908" s="62" t="s">
        <v>4982</v>
      </c>
      <c r="B908" s="2" t="s">
        <v>4977</v>
      </c>
      <c r="C908" s="9" t="s">
        <v>152</v>
      </c>
      <c r="D908" s="9"/>
      <c r="E908" s="2"/>
      <c r="F908" s="2"/>
      <c r="G908" s="2"/>
      <c r="H908" s="2"/>
      <c r="I908" s="2"/>
      <c r="J908" s="2"/>
      <c r="K908" s="2"/>
      <c r="L908" s="2"/>
      <c r="M908" s="2"/>
    </row>
    <row r="909" spans="1:13" ht="14.25" customHeight="1" x14ac:dyDescent="0.2">
      <c r="A909" s="62" t="s">
        <v>4988</v>
      </c>
      <c r="B909" s="2" t="s">
        <v>5657</v>
      </c>
      <c r="C909" s="9">
        <v>10</v>
      </c>
      <c r="D909" s="9"/>
      <c r="E909" s="2" t="s">
        <v>2356</v>
      </c>
      <c r="F909" s="2" t="s">
        <v>242</v>
      </c>
      <c r="G909" s="2" t="s">
        <v>2357</v>
      </c>
      <c r="H909" s="2" t="s">
        <v>2358</v>
      </c>
      <c r="I909" s="2"/>
      <c r="J909" s="2"/>
      <c r="K909" s="2"/>
      <c r="L909" s="2"/>
      <c r="M909" s="2"/>
    </row>
    <row r="910" spans="1:13" ht="14.25" customHeight="1" x14ac:dyDescent="0.2">
      <c r="A910" s="62" t="s">
        <v>4995</v>
      </c>
      <c r="B910" s="2" t="s">
        <v>4989</v>
      </c>
      <c r="C910" s="9" t="s">
        <v>125</v>
      </c>
      <c r="D910" s="9"/>
      <c r="E910" s="2" t="s">
        <v>54</v>
      </c>
      <c r="F910" s="2" t="s">
        <v>54</v>
      </c>
      <c r="G910" s="2" t="s">
        <v>54</v>
      </c>
      <c r="H910" s="2" t="s">
        <v>54</v>
      </c>
      <c r="I910" s="2"/>
      <c r="J910" s="2"/>
      <c r="K910" s="2"/>
      <c r="L910" s="2"/>
      <c r="M910" s="2"/>
    </row>
    <row r="911" spans="1:13" ht="14.25" customHeight="1" x14ac:dyDescent="0.2">
      <c r="A911" s="62" t="s">
        <v>5000</v>
      </c>
      <c r="B911" s="2" t="s">
        <v>54</v>
      </c>
      <c r="C911" s="9">
        <v>-99</v>
      </c>
      <c r="D911" s="9"/>
      <c r="E911" s="2"/>
      <c r="F911" s="2"/>
      <c r="G911" s="2"/>
      <c r="H911" s="2"/>
      <c r="I911" s="2"/>
      <c r="J911" s="2"/>
      <c r="K911" s="2"/>
      <c r="L911" s="2"/>
      <c r="M911" s="2"/>
    </row>
    <row r="912" spans="1:13" ht="14.25" customHeight="1" x14ac:dyDescent="0.2">
      <c r="A912" s="62" t="s">
        <v>5006</v>
      </c>
      <c r="B912" s="2" t="s">
        <v>5001</v>
      </c>
      <c r="C912" s="9" t="s">
        <v>101</v>
      </c>
      <c r="D912" s="9"/>
      <c r="E912" s="2" t="s">
        <v>54</v>
      </c>
      <c r="F912" s="2" t="s">
        <v>54</v>
      </c>
      <c r="G912" s="2" t="s">
        <v>54</v>
      </c>
      <c r="H912" s="2" t="s">
        <v>54</v>
      </c>
      <c r="I912" s="2"/>
      <c r="J912" s="2"/>
      <c r="K912" s="2"/>
      <c r="L912" s="2"/>
      <c r="M912" s="2"/>
    </row>
    <row r="913" spans="1:13" ht="14.25" customHeight="1" x14ac:dyDescent="0.2">
      <c r="A913" s="62" t="s">
        <v>5014</v>
      </c>
      <c r="B913" s="2" t="s">
        <v>5007</v>
      </c>
      <c r="C913" s="9" t="s">
        <v>5008</v>
      </c>
      <c r="D913" s="9"/>
      <c r="E913" s="2"/>
      <c r="F913" s="2"/>
      <c r="G913" s="2"/>
      <c r="H913" s="2"/>
      <c r="I913" s="2"/>
      <c r="J913" s="2"/>
      <c r="K913" s="2"/>
      <c r="L913" s="2"/>
      <c r="M913" s="2"/>
    </row>
    <row r="914" spans="1:13" ht="14.25" customHeight="1" x14ac:dyDescent="0.2">
      <c r="A914" s="62" t="s">
        <v>5019</v>
      </c>
      <c r="B914" s="2" t="s">
        <v>5015</v>
      </c>
      <c r="C914" s="9" t="s">
        <v>2598</v>
      </c>
      <c r="D914" s="9"/>
      <c r="E914" s="2" t="s">
        <v>67</v>
      </c>
      <c r="F914" s="2" t="s">
        <v>54</v>
      </c>
      <c r="G914" s="2" t="s">
        <v>69</v>
      </c>
      <c r="H914" s="2" t="s">
        <v>71</v>
      </c>
      <c r="I914" s="2"/>
      <c r="J914" s="2"/>
      <c r="K914" s="2"/>
      <c r="L914" s="2"/>
      <c r="M914" s="2"/>
    </row>
    <row r="915" spans="1:13" ht="14.25" customHeight="1" x14ac:dyDescent="0.2">
      <c r="A915" s="62" t="s">
        <v>5020</v>
      </c>
      <c r="B915" s="2"/>
      <c r="C915" s="9">
        <v>-99</v>
      </c>
      <c r="D915" s="9"/>
      <c r="E915" s="2"/>
      <c r="F915" s="2"/>
      <c r="G915" s="2"/>
      <c r="H915" s="2"/>
      <c r="I915" s="2"/>
      <c r="J915" s="2"/>
      <c r="K915" s="2"/>
      <c r="L915" s="2"/>
      <c r="M915" s="2"/>
    </row>
    <row r="916" spans="1:13" ht="14.25" customHeight="1" x14ac:dyDescent="0.2">
      <c r="A916" s="62" t="s">
        <v>5026</v>
      </c>
      <c r="B916" s="2" t="s">
        <v>5021</v>
      </c>
      <c r="C916" s="9">
        <v>6</v>
      </c>
      <c r="D916" s="9"/>
      <c r="E916" s="2"/>
      <c r="F916" s="2"/>
      <c r="G916" s="2"/>
      <c r="H916" s="2"/>
      <c r="I916" s="2"/>
      <c r="J916" s="2"/>
      <c r="K916" s="2"/>
      <c r="L916" s="2"/>
      <c r="M916" s="2"/>
    </row>
    <row r="917" spans="1:13" ht="14.25" customHeight="1" x14ac:dyDescent="0.2">
      <c r="A917" s="62" t="s">
        <v>5032</v>
      </c>
      <c r="B917" s="2" t="s">
        <v>5027</v>
      </c>
      <c r="C917" s="9">
        <v>2</v>
      </c>
      <c r="D917" s="9"/>
      <c r="E917" s="2" t="s">
        <v>3799</v>
      </c>
      <c r="F917" s="2" t="s">
        <v>3800</v>
      </c>
      <c r="G917" s="2" t="s">
        <v>3801</v>
      </c>
      <c r="H917" s="2" t="s">
        <v>3802</v>
      </c>
      <c r="I917" s="2"/>
      <c r="J917" s="2"/>
      <c r="K917" s="2"/>
      <c r="L917" s="2"/>
      <c r="M917" s="2"/>
    </row>
    <row r="918" spans="1:13" ht="14.25" customHeight="1" x14ac:dyDescent="0.2">
      <c r="A918" s="62" t="s">
        <v>5037</v>
      </c>
      <c r="B918" s="2" t="s">
        <v>54</v>
      </c>
      <c r="C918" s="9">
        <v>-99</v>
      </c>
      <c r="D918" s="9"/>
      <c r="E918" s="2" t="s">
        <v>4471</v>
      </c>
      <c r="F918" s="2" t="s">
        <v>4472</v>
      </c>
      <c r="G918" s="2" t="s">
        <v>4473</v>
      </c>
      <c r="H918" s="2" t="s">
        <v>4474</v>
      </c>
      <c r="I918" s="2"/>
      <c r="J918" s="2"/>
      <c r="K918" s="2"/>
      <c r="L918" s="2"/>
      <c r="M918" s="2"/>
    </row>
    <row r="919" spans="1:13" ht="14.25" customHeight="1" x14ac:dyDescent="0.2">
      <c r="A919" s="62" t="s">
        <v>5043</v>
      </c>
      <c r="B919" s="2" t="s">
        <v>5038</v>
      </c>
      <c r="C919" s="9">
        <v>3</v>
      </c>
      <c r="D919" s="9"/>
      <c r="E919" s="2"/>
      <c r="F919" s="2"/>
      <c r="G919" s="2"/>
      <c r="H919" s="2"/>
      <c r="I919" s="2"/>
      <c r="J919" s="2"/>
      <c r="K919" s="2"/>
      <c r="L919" s="2"/>
      <c r="M919" s="2"/>
    </row>
    <row r="920" spans="1:13" ht="14.25" customHeight="1" x14ac:dyDescent="0.2">
      <c r="A920" s="62" t="s">
        <v>5048</v>
      </c>
      <c r="B920" s="2" t="s">
        <v>5044</v>
      </c>
      <c r="C920" s="9">
        <v>-999</v>
      </c>
      <c r="D920" s="9"/>
      <c r="E920" s="2"/>
      <c r="F920" s="2"/>
      <c r="G920" s="2"/>
      <c r="H920" s="2"/>
      <c r="I920" s="2"/>
      <c r="J920" s="2"/>
      <c r="K920" s="2"/>
      <c r="L920" s="2"/>
      <c r="M920" s="2"/>
    </row>
    <row r="921" spans="1:13" ht="14.25" customHeight="1" x14ac:dyDescent="0.2">
      <c r="A921" s="62" t="s">
        <v>5053</v>
      </c>
      <c r="B921" s="2" t="s">
        <v>5049</v>
      </c>
      <c r="C921" s="9">
        <v>2</v>
      </c>
      <c r="D921" s="9"/>
      <c r="E921" s="2" t="s">
        <v>268</v>
      </c>
      <c r="F921" s="2" t="s">
        <v>54</v>
      </c>
      <c r="G921" s="2" t="s">
        <v>270</v>
      </c>
      <c r="H921" s="2" t="s">
        <v>54</v>
      </c>
      <c r="I921" s="2"/>
      <c r="J921" s="2"/>
      <c r="K921" s="2"/>
      <c r="L921" s="2"/>
      <c r="M921" s="2"/>
    </row>
    <row r="922" spans="1:13" ht="14.25" customHeight="1" x14ac:dyDescent="0.2">
      <c r="A922" s="62" t="s">
        <v>5054</v>
      </c>
      <c r="B922" s="2"/>
      <c r="C922" s="9">
        <v>-99</v>
      </c>
      <c r="D922" s="9"/>
      <c r="E922" s="2"/>
      <c r="F922" s="2"/>
      <c r="G922" s="2"/>
      <c r="H922" s="2"/>
      <c r="I922" s="2"/>
      <c r="J922" s="2"/>
      <c r="K922" s="2"/>
      <c r="L922" s="2"/>
      <c r="M922" s="2"/>
    </row>
    <row r="923" spans="1:13" ht="14.25" customHeight="1" x14ac:dyDescent="0.2">
      <c r="A923" s="62" t="s">
        <v>5063</v>
      </c>
      <c r="B923" s="2" t="s">
        <v>5055</v>
      </c>
      <c r="C923" s="9" t="s">
        <v>5008</v>
      </c>
      <c r="D923" s="9"/>
      <c r="E923" s="2"/>
      <c r="F923" s="2"/>
      <c r="G923" s="2"/>
      <c r="H923" s="2"/>
      <c r="I923" s="2"/>
      <c r="J923" s="2"/>
      <c r="K923" s="2"/>
      <c r="L923" s="2"/>
      <c r="M923" s="2"/>
    </row>
    <row r="924" spans="1:13" ht="14.25" customHeight="1" x14ac:dyDescent="0.2">
      <c r="A924" s="62" t="s">
        <v>5066</v>
      </c>
      <c r="B924" s="2" t="s">
        <v>5064</v>
      </c>
      <c r="C924" s="9">
        <v>2</v>
      </c>
      <c r="D924" s="9"/>
      <c r="E924" s="2" t="s">
        <v>513</v>
      </c>
      <c r="F924" s="2" t="s">
        <v>783</v>
      </c>
      <c r="G924" s="2" t="s">
        <v>785</v>
      </c>
      <c r="H924" s="2" t="s">
        <v>786</v>
      </c>
      <c r="I924" s="2"/>
      <c r="J924" s="2"/>
      <c r="K924" s="2"/>
      <c r="L924" s="2"/>
      <c r="M924" s="2"/>
    </row>
    <row r="925" spans="1:13" ht="14.25" customHeight="1" x14ac:dyDescent="0.2">
      <c r="A925" s="62" t="s">
        <v>5070</v>
      </c>
      <c r="B925" s="2" t="s">
        <v>54</v>
      </c>
      <c r="C925" s="9">
        <v>-99</v>
      </c>
      <c r="D925" s="9"/>
      <c r="E925" s="2" t="s">
        <v>1310</v>
      </c>
      <c r="F925" s="2" t="s">
        <v>1311</v>
      </c>
      <c r="G925" s="2" t="s">
        <v>54</v>
      </c>
      <c r="H925" s="2" t="s">
        <v>54</v>
      </c>
      <c r="I925" s="2"/>
      <c r="J925" s="2"/>
      <c r="K925" s="2"/>
      <c r="L925" s="2"/>
      <c r="M925" s="2"/>
    </row>
    <row r="926" spans="1:13" ht="14.25" customHeight="1" x14ac:dyDescent="0.2">
      <c r="A926" s="62" t="s">
        <v>5077</v>
      </c>
      <c r="B926" s="2" t="s">
        <v>5071</v>
      </c>
      <c r="C926" s="9">
        <v>2</v>
      </c>
      <c r="D926" s="9"/>
      <c r="E926" s="2"/>
      <c r="F926" s="2"/>
      <c r="G926" s="2"/>
      <c r="H926" s="2"/>
      <c r="I926" s="2"/>
      <c r="J926" s="2"/>
      <c r="K926" s="2"/>
      <c r="L926" s="2"/>
      <c r="M926" s="2"/>
    </row>
    <row r="927" spans="1:13" ht="14.25" customHeight="1" x14ac:dyDescent="0.2">
      <c r="A927" s="62" t="s">
        <v>5082</v>
      </c>
      <c r="B927" s="2" t="s">
        <v>5078</v>
      </c>
      <c r="C927" s="9">
        <v>-999</v>
      </c>
      <c r="D927" s="9"/>
      <c r="E927" s="2" t="s">
        <v>2371</v>
      </c>
      <c r="F927" s="2" t="s">
        <v>2373</v>
      </c>
      <c r="G927" s="2" t="s">
        <v>513</v>
      </c>
      <c r="H927" s="2" t="s">
        <v>2374</v>
      </c>
      <c r="I927" s="2"/>
      <c r="J927" s="2"/>
      <c r="K927" s="2"/>
      <c r="L927" s="2"/>
      <c r="M927" s="2"/>
    </row>
    <row r="928" spans="1:13" ht="14.25" customHeight="1" x14ac:dyDescent="0.2">
      <c r="A928" s="62"/>
      <c r="B928" s="2"/>
      <c r="C928" s="9"/>
      <c r="D928" s="9"/>
      <c r="E928" s="2"/>
      <c r="F928" s="2"/>
      <c r="G928" s="2"/>
      <c r="H928" s="2"/>
      <c r="I928" s="2"/>
      <c r="J928" s="2"/>
      <c r="K928" s="2"/>
      <c r="L928" s="2"/>
      <c r="M928" s="2"/>
    </row>
    <row r="929" spans="1:13" ht="14.25" customHeight="1" x14ac:dyDescent="0.2">
      <c r="A929" s="62"/>
      <c r="B929" s="2"/>
      <c r="C929" s="9"/>
      <c r="D929" s="9"/>
      <c r="E929" s="2"/>
      <c r="F929" s="2"/>
      <c r="G929" s="2"/>
      <c r="H929" s="2"/>
      <c r="I929" s="2"/>
      <c r="J929" s="2"/>
      <c r="K929" s="2"/>
      <c r="L929" s="2"/>
      <c r="M929" s="2"/>
    </row>
    <row r="930" spans="1:13" ht="14.25" customHeight="1" x14ac:dyDescent="0.2">
      <c r="A930" s="62"/>
      <c r="B930" s="2"/>
      <c r="C930" s="9"/>
      <c r="D930" s="9"/>
      <c r="E930" s="2"/>
      <c r="F930" s="2"/>
      <c r="G930" s="2"/>
      <c r="H930" s="2"/>
      <c r="I930" s="2"/>
      <c r="J930" s="2"/>
      <c r="K930" s="2"/>
      <c r="L930" s="2"/>
      <c r="M930" s="2"/>
    </row>
    <row r="931" spans="1:13" ht="14.25" customHeight="1" x14ac:dyDescent="0.2">
      <c r="A931" s="62"/>
      <c r="B931" s="2"/>
      <c r="C931" s="9"/>
      <c r="D931" s="9"/>
      <c r="E931" s="2"/>
      <c r="F931" s="2"/>
      <c r="G931" s="2"/>
      <c r="H931" s="2"/>
      <c r="I931" s="2"/>
      <c r="J931" s="2"/>
      <c r="K931" s="2"/>
      <c r="L931" s="2"/>
      <c r="M931" s="2"/>
    </row>
    <row r="932" spans="1:13" ht="14.25" customHeight="1" x14ac:dyDescent="0.2">
      <c r="A932" s="62"/>
      <c r="B932" s="2"/>
      <c r="C932" s="9"/>
      <c r="D932" s="9"/>
      <c r="E932" s="2"/>
      <c r="F932" s="2"/>
      <c r="G932" s="2"/>
      <c r="H932" s="2"/>
      <c r="I932" s="2"/>
      <c r="J932" s="2"/>
      <c r="K932" s="2"/>
      <c r="L932" s="2"/>
      <c r="M932" s="2"/>
    </row>
    <row r="933" spans="1:13" ht="14.25" customHeight="1" x14ac:dyDescent="0.2">
      <c r="A933" s="62"/>
      <c r="B933" s="2"/>
      <c r="C933" s="9"/>
      <c r="D933" s="9"/>
      <c r="E933" s="2"/>
      <c r="F933" s="2"/>
      <c r="G933" s="2"/>
      <c r="H933" s="2"/>
      <c r="I933" s="2"/>
      <c r="J933" s="2"/>
      <c r="K933" s="2"/>
      <c r="L933" s="2"/>
      <c r="M933" s="2"/>
    </row>
    <row r="934" spans="1:13" ht="14.25" customHeight="1" x14ac:dyDescent="0.2">
      <c r="A934" s="62"/>
      <c r="B934" s="2"/>
      <c r="C934" s="9"/>
      <c r="D934" s="9"/>
      <c r="E934" s="2"/>
      <c r="F934" s="2"/>
      <c r="G934" s="2"/>
      <c r="H934" s="2"/>
      <c r="I934" s="2"/>
      <c r="J934" s="2"/>
      <c r="K934" s="2"/>
      <c r="L934" s="2"/>
      <c r="M934" s="2"/>
    </row>
    <row r="935" spans="1:13" ht="14.25" customHeight="1" x14ac:dyDescent="0.2">
      <c r="A935" s="62"/>
      <c r="B935" s="2"/>
      <c r="C935" s="9"/>
      <c r="D935" s="9"/>
      <c r="E935" s="2"/>
      <c r="F935" s="2"/>
      <c r="G935" s="2"/>
      <c r="H935" s="2"/>
      <c r="I935" s="2"/>
      <c r="J935" s="2"/>
      <c r="K935" s="2"/>
      <c r="L935" s="2"/>
      <c r="M935" s="2"/>
    </row>
    <row r="936" spans="1:13" ht="14.25" customHeight="1" x14ac:dyDescent="0.2">
      <c r="A936" s="62"/>
      <c r="B936" s="2"/>
      <c r="C936" s="9"/>
      <c r="D936" s="9"/>
      <c r="E936" s="2"/>
      <c r="F936" s="2"/>
      <c r="G936" s="2"/>
      <c r="H936" s="2"/>
      <c r="I936" s="2"/>
      <c r="J936" s="2"/>
      <c r="K936" s="2"/>
      <c r="L936" s="2"/>
      <c r="M936" s="2"/>
    </row>
    <row r="937" spans="1:13" ht="14.25" customHeight="1" x14ac:dyDescent="0.2">
      <c r="A937" s="62"/>
      <c r="B937" s="2"/>
      <c r="C937" s="9"/>
      <c r="D937" s="9"/>
      <c r="E937" s="2"/>
      <c r="F937" s="2"/>
      <c r="G937" s="2"/>
      <c r="H937" s="2"/>
      <c r="I937" s="2"/>
      <c r="J937" s="2"/>
      <c r="K937" s="2"/>
      <c r="L937" s="2"/>
      <c r="M937" s="2"/>
    </row>
    <row r="938" spans="1:13" ht="14.25" customHeight="1" x14ac:dyDescent="0.2">
      <c r="A938" s="62"/>
      <c r="B938" s="2"/>
      <c r="C938" s="9"/>
      <c r="D938" s="9"/>
      <c r="E938" s="2"/>
      <c r="F938" s="2"/>
      <c r="G938" s="2"/>
      <c r="H938" s="2"/>
      <c r="I938" s="2"/>
      <c r="J938" s="2"/>
      <c r="K938" s="2"/>
      <c r="L938" s="2"/>
      <c r="M938" s="2"/>
    </row>
    <row r="939" spans="1:13" ht="14.25" customHeight="1" x14ac:dyDescent="0.2">
      <c r="A939" s="62"/>
      <c r="B939" s="2"/>
      <c r="C939" s="9"/>
      <c r="D939" s="9"/>
      <c r="E939" s="2"/>
      <c r="F939" s="2"/>
      <c r="G939" s="2"/>
      <c r="H939" s="2"/>
      <c r="I939" s="2"/>
      <c r="J939" s="2"/>
      <c r="K939" s="2"/>
      <c r="L939" s="2"/>
      <c r="M939" s="2"/>
    </row>
    <row r="940" spans="1:13" ht="14.25" customHeight="1" x14ac:dyDescent="0.2">
      <c r="A940" s="62"/>
      <c r="B940" s="2"/>
      <c r="C940" s="9"/>
      <c r="D940" s="9"/>
      <c r="E940" s="2"/>
      <c r="F940" s="2"/>
      <c r="G940" s="2"/>
      <c r="H940" s="2"/>
      <c r="I940" s="2"/>
      <c r="J940" s="2"/>
      <c r="K940" s="2"/>
      <c r="L940" s="2"/>
      <c r="M940" s="2"/>
    </row>
    <row r="941" spans="1:13" ht="14.25" customHeight="1" x14ac:dyDescent="0.2">
      <c r="A941" s="62"/>
      <c r="B941" s="2"/>
      <c r="C941" s="9"/>
      <c r="D941" s="9"/>
      <c r="E941" s="2"/>
      <c r="F941" s="2"/>
      <c r="G941" s="2"/>
      <c r="H941" s="2"/>
      <c r="I941" s="2"/>
      <c r="J941" s="2"/>
      <c r="K941" s="2"/>
      <c r="L941" s="2"/>
      <c r="M941" s="2"/>
    </row>
    <row r="942" spans="1:13" ht="14.25" customHeight="1" x14ac:dyDescent="0.2">
      <c r="A942" s="62"/>
      <c r="B942" s="2"/>
      <c r="C942" s="9"/>
      <c r="D942" s="9"/>
      <c r="E942" s="2"/>
      <c r="F942" s="2"/>
      <c r="G942" s="2"/>
      <c r="H942" s="2"/>
      <c r="I942" s="2"/>
      <c r="J942" s="2"/>
      <c r="K942" s="2"/>
      <c r="L942" s="2"/>
      <c r="M942" s="2"/>
    </row>
    <row r="943" spans="1:13" ht="14.25" customHeight="1" x14ac:dyDescent="0.2">
      <c r="A943" s="62"/>
      <c r="B943" s="2"/>
      <c r="C943" s="9"/>
      <c r="D943" s="9"/>
      <c r="E943" s="2"/>
      <c r="F943" s="2"/>
      <c r="G943" s="2"/>
      <c r="H943" s="2"/>
      <c r="I943" s="2"/>
      <c r="J943" s="2"/>
      <c r="K943" s="2"/>
      <c r="L943" s="2"/>
      <c r="M943" s="2"/>
    </row>
    <row r="944" spans="1:13" ht="14.25" customHeight="1" x14ac:dyDescent="0.2">
      <c r="A944" s="62"/>
      <c r="B944" s="2"/>
      <c r="C944" s="9"/>
      <c r="D944" s="9"/>
      <c r="E944" s="2"/>
      <c r="F944" s="2"/>
      <c r="G944" s="2"/>
      <c r="H944" s="2"/>
      <c r="I944" s="2"/>
      <c r="J944" s="2"/>
      <c r="K944" s="2"/>
      <c r="L944" s="2"/>
      <c r="M944" s="2"/>
    </row>
    <row r="945" spans="1:13" ht="14.25" customHeight="1" x14ac:dyDescent="0.2">
      <c r="A945" s="62"/>
      <c r="B945" s="2"/>
      <c r="C945" s="9"/>
      <c r="D945" s="9"/>
      <c r="E945" s="2"/>
      <c r="F945" s="2"/>
      <c r="G945" s="2"/>
      <c r="H945" s="2"/>
      <c r="I945" s="2"/>
      <c r="J945" s="2"/>
      <c r="K945" s="2"/>
      <c r="L945" s="2"/>
      <c r="M945" s="2"/>
    </row>
    <row r="946" spans="1:13" ht="14.25" customHeight="1" x14ac:dyDescent="0.2">
      <c r="A946" s="62"/>
      <c r="B946" s="2"/>
      <c r="C946" s="9"/>
      <c r="D946" s="9"/>
      <c r="E946" s="2"/>
      <c r="F946" s="2"/>
      <c r="G946" s="2"/>
      <c r="H946" s="2"/>
      <c r="I946" s="2"/>
      <c r="J946" s="2"/>
      <c r="K946" s="2"/>
      <c r="L946" s="2"/>
      <c r="M946" s="2"/>
    </row>
    <row r="947" spans="1:13" ht="14.25" customHeight="1" x14ac:dyDescent="0.2">
      <c r="A947" s="62"/>
      <c r="B947" s="2"/>
      <c r="C947" s="9"/>
      <c r="D947" s="9"/>
      <c r="E947" s="2"/>
      <c r="F947" s="2"/>
      <c r="G947" s="2"/>
      <c r="H947" s="2"/>
      <c r="I947" s="2"/>
      <c r="J947" s="2"/>
      <c r="K947" s="2"/>
      <c r="L947" s="2"/>
      <c r="M947" s="2"/>
    </row>
    <row r="948" spans="1:13" ht="14.25" customHeight="1" x14ac:dyDescent="0.2">
      <c r="A948" s="62"/>
      <c r="B948" s="2"/>
      <c r="C948" s="9"/>
      <c r="D948" s="9"/>
      <c r="E948" s="2"/>
      <c r="F948" s="2"/>
      <c r="G948" s="2"/>
      <c r="H948" s="2"/>
      <c r="I948" s="2"/>
      <c r="J948" s="2"/>
      <c r="K948" s="2"/>
      <c r="L948" s="2"/>
      <c r="M948" s="2"/>
    </row>
    <row r="949" spans="1:13" ht="14.25" customHeight="1" x14ac:dyDescent="0.2">
      <c r="A949" s="62"/>
      <c r="B949" s="2"/>
      <c r="C949" s="9"/>
      <c r="D949" s="9"/>
      <c r="E949" s="2"/>
      <c r="F949" s="2"/>
      <c r="G949" s="2"/>
      <c r="H949" s="2"/>
      <c r="I949" s="2"/>
      <c r="J949" s="2"/>
      <c r="K949" s="2"/>
      <c r="L949" s="2"/>
      <c r="M949" s="2"/>
    </row>
    <row r="950" spans="1:13" ht="14.25" customHeight="1" x14ac:dyDescent="0.2">
      <c r="A950" s="62"/>
      <c r="B950" s="2"/>
      <c r="C950" s="9"/>
      <c r="D950" s="9"/>
      <c r="E950" s="2"/>
      <c r="F950" s="2"/>
      <c r="G950" s="2"/>
      <c r="H950" s="2"/>
      <c r="I950" s="2"/>
      <c r="J950" s="2"/>
      <c r="K950" s="2"/>
      <c r="L950" s="2"/>
      <c r="M950" s="2"/>
    </row>
    <row r="951" spans="1:13" ht="14.25" customHeight="1" x14ac:dyDescent="0.2">
      <c r="A951" s="62"/>
      <c r="B951" s="2"/>
      <c r="C951" s="9"/>
      <c r="D951" s="9"/>
      <c r="E951" s="2"/>
      <c r="F951" s="2"/>
      <c r="G951" s="2"/>
      <c r="H951" s="2"/>
      <c r="I951" s="2"/>
      <c r="J951" s="2"/>
      <c r="K951" s="2"/>
      <c r="L951" s="2"/>
      <c r="M951" s="2"/>
    </row>
    <row r="952" spans="1:13" ht="14.25" customHeight="1" x14ac:dyDescent="0.2">
      <c r="A952" s="62"/>
      <c r="B952" s="2"/>
      <c r="C952" s="9"/>
      <c r="D952" s="9"/>
      <c r="E952" s="2"/>
      <c r="F952" s="2"/>
      <c r="G952" s="2"/>
      <c r="H952" s="2"/>
      <c r="I952" s="2"/>
      <c r="J952" s="2"/>
      <c r="K952" s="2"/>
      <c r="L952" s="2"/>
      <c r="M952" s="2"/>
    </row>
    <row r="953" spans="1:13" ht="14.25" customHeight="1" x14ac:dyDescent="0.2">
      <c r="A953" s="62"/>
      <c r="B953" s="2"/>
      <c r="C953" s="9"/>
      <c r="D953" s="9"/>
      <c r="E953" s="2"/>
      <c r="F953" s="2"/>
      <c r="G953" s="2"/>
      <c r="H953" s="2"/>
      <c r="I953" s="2"/>
      <c r="J953" s="2"/>
      <c r="K953" s="2"/>
      <c r="L953" s="2"/>
      <c r="M953" s="2"/>
    </row>
    <row r="954" spans="1:13" ht="14.25" customHeight="1" x14ac:dyDescent="0.2">
      <c r="A954" s="62"/>
      <c r="B954" s="2"/>
      <c r="C954" s="9"/>
      <c r="D954" s="9"/>
      <c r="E954" s="2"/>
      <c r="F954" s="2"/>
      <c r="G954" s="2"/>
      <c r="H954" s="2"/>
      <c r="I954" s="2"/>
      <c r="J954" s="2"/>
      <c r="K954" s="2"/>
      <c r="L954" s="2"/>
      <c r="M954" s="2"/>
    </row>
    <row r="955" spans="1:13" ht="14.25" customHeight="1" x14ac:dyDescent="0.2">
      <c r="A955" s="62"/>
      <c r="B955" s="2"/>
      <c r="C955" s="9"/>
      <c r="D955" s="9"/>
      <c r="E955" s="2"/>
      <c r="F955" s="2"/>
      <c r="G955" s="2"/>
      <c r="H955" s="2"/>
      <c r="I955" s="2"/>
      <c r="J955" s="2"/>
      <c r="K955" s="2"/>
      <c r="L955" s="2"/>
      <c r="M955" s="2"/>
    </row>
    <row r="956" spans="1:13" ht="14.25" customHeight="1" x14ac:dyDescent="0.2">
      <c r="A956" s="62"/>
      <c r="B956" s="2"/>
      <c r="C956" s="9"/>
      <c r="D956" s="9"/>
      <c r="E956" s="2"/>
      <c r="F956" s="2"/>
      <c r="G956" s="2"/>
      <c r="H956" s="2"/>
      <c r="I956" s="2"/>
      <c r="J956" s="2"/>
      <c r="K956" s="2"/>
      <c r="L956" s="2"/>
      <c r="M956" s="2"/>
    </row>
    <row r="957" spans="1:13" ht="14.25" customHeight="1" x14ac:dyDescent="0.2">
      <c r="A957" s="62"/>
      <c r="B957" s="2"/>
      <c r="C957" s="9"/>
      <c r="D957" s="9"/>
      <c r="E957" s="2"/>
      <c r="F957" s="2"/>
      <c r="G957" s="2"/>
      <c r="H957" s="2"/>
      <c r="I957" s="2"/>
      <c r="J957" s="2"/>
      <c r="K957" s="2"/>
      <c r="L957" s="2"/>
      <c r="M957" s="2"/>
    </row>
    <row r="958" spans="1:13" ht="14.25" customHeight="1" x14ac:dyDescent="0.2">
      <c r="A958" s="62"/>
      <c r="B958" s="2"/>
      <c r="C958" s="9"/>
      <c r="D958" s="9"/>
      <c r="E958" s="2"/>
      <c r="F958" s="2"/>
      <c r="G958" s="2"/>
      <c r="H958" s="2"/>
      <c r="I958" s="2"/>
      <c r="J958" s="2"/>
      <c r="K958" s="2"/>
      <c r="L958" s="2"/>
      <c r="M958" s="2"/>
    </row>
    <row r="959" spans="1:13" ht="14.25" customHeight="1" x14ac:dyDescent="0.2">
      <c r="A959" s="62"/>
      <c r="B959" s="2"/>
      <c r="C959" s="9"/>
      <c r="D959" s="9"/>
      <c r="E959" s="2"/>
      <c r="F959" s="2"/>
      <c r="G959" s="2"/>
      <c r="H959" s="2"/>
      <c r="I959" s="2"/>
      <c r="J959" s="2"/>
      <c r="K959" s="2"/>
      <c r="L959" s="2"/>
      <c r="M959" s="2"/>
    </row>
    <row r="960" spans="1:13" ht="14.25" customHeight="1" x14ac:dyDescent="0.2">
      <c r="A960" s="62"/>
      <c r="B960" s="2"/>
      <c r="C960" s="9"/>
      <c r="D960" s="9"/>
      <c r="E960" s="2"/>
      <c r="F960" s="2"/>
      <c r="G960" s="2"/>
      <c r="H960" s="2"/>
      <c r="I960" s="2"/>
      <c r="J960" s="2"/>
      <c r="K960" s="2"/>
      <c r="L960" s="2"/>
      <c r="M960" s="2"/>
    </row>
    <row r="961" spans="1:13" ht="14.25" customHeight="1" x14ac:dyDescent="0.2">
      <c r="A961" s="62"/>
      <c r="B961" s="2"/>
      <c r="C961" s="9"/>
      <c r="D961" s="9"/>
      <c r="E961" s="2"/>
      <c r="F961" s="2"/>
      <c r="G961" s="2"/>
      <c r="H961" s="2"/>
      <c r="I961" s="2"/>
      <c r="J961" s="2"/>
      <c r="K961" s="2"/>
      <c r="L961" s="2"/>
      <c r="M961" s="2"/>
    </row>
    <row r="962" spans="1:13" ht="14.25" customHeight="1" x14ac:dyDescent="0.2">
      <c r="A962" s="62"/>
      <c r="B962" s="2"/>
      <c r="C962" s="9"/>
      <c r="D962" s="9"/>
      <c r="E962" s="2"/>
      <c r="F962" s="2"/>
      <c r="G962" s="2"/>
      <c r="H962" s="2"/>
      <c r="I962" s="2"/>
      <c r="J962" s="2"/>
      <c r="K962" s="2"/>
      <c r="L962" s="2"/>
      <c r="M962" s="2"/>
    </row>
    <row r="963" spans="1:13" ht="14.25" customHeight="1" x14ac:dyDescent="0.2">
      <c r="A963" s="62"/>
      <c r="B963" s="2"/>
      <c r="C963" s="9"/>
      <c r="D963" s="9"/>
      <c r="E963" s="2"/>
      <c r="F963" s="2"/>
      <c r="G963" s="2"/>
      <c r="H963" s="2"/>
      <c r="I963" s="2"/>
      <c r="J963" s="2"/>
      <c r="K963" s="2"/>
      <c r="L963" s="2"/>
      <c r="M963" s="2"/>
    </row>
    <row r="964" spans="1:13" ht="14.25" customHeight="1" x14ac:dyDescent="0.2">
      <c r="A964" s="62"/>
      <c r="B964" s="2"/>
      <c r="C964" s="9"/>
      <c r="D964" s="9"/>
      <c r="E964" s="2"/>
      <c r="F964" s="2"/>
      <c r="G964" s="2"/>
      <c r="H964" s="2"/>
      <c r="I964" s="2"/>
      <c r="J964" s="2"/>
      <c r="K964" s="2"/>
      <c r="L964" s="2"/>
      <c r="M964" s="2"/>
    </row>
    <row r="965" spans="1:13" ht="14.25" customHeight="1" x14ac:dyDescent="0.2">
      <c r="A965" s="62"/>
      <c r="B965" s="2"/>
      <c r="C965" s="9"/>
      <c r="D965" s="9"/>
      <c r="E965" s="2"/>
      <c r="F965" s="2"/>
      <c r="G965" s="2"/>
      <c r="H965" s="2"/>
      <c r="I965" s="2"/>
      <c r="J965" s="2"/>
      <c r="K965" s="2"/>
      <c r="L965" s="2"/>
      <c r="M965" s="2"/>
    </row>
    <row r="966" spans="1:13" ht="14.25" customHeight="1" x14ac:dyDescent="0.2">
      <c r="A966" s="62"/>
      <c r="B966" s="2"/>
      <c r="C966" s="9"/>
      <c r="D966" s="9"/>
      <c r="E966" s="2"/>
      <c r="F966" s="2"/>
      <c r="G966" s="2"/>
      <c r="H966" s="2"/>
      <c r="I966" s="2"/>
      <c r="J966" s="2"/>
      <c r="K966" s="2"/>
      <c r="L966" s="2"/>
      <c r="M966" s="2"/>
    </row>
    <row r="967" spans="1:13" ht="14.25" customHeight="1" x14ac:dyDescent="0.2">
      <c r="A967" s="62"/>
      <c r="B967" s="2"/>
      <c r="C967" s="9"/>
      <c r="D967" s="9"/>
      <c r="E967" s="2"/>
      <c r="F967" s="2"/>
      <c r="G967" s="2"/>
      <c r="H967" s="2"/>
      <c r="I967" s="2"/>
      <c r="J967" s="2"/>
      <c r="K967" s="2"/>
      <c r="L967" s="2"/>
      <c r="M967" s="2"/>
    </row>
    <row r="968" spans="1:13" ht="14.25" customHeight="1" x14ac:dyDescent="0.2">
      <c r="A968" s="62"/>
      <c r="B968" s="2"/>
      <c r="C968" s="9"/>
      <c r="D968" s="9"/>
      <c r="E968" s="2"/>
      <c r="F968" s="2"/>
      <c r="G968" s="2"/>
      <c r="H968" s="2"/>
      <c r="I968" s="2"/>
      <c r="J968" s="2"/>
      <c r="K968" s="2"/>
      <c r="L968" s="2"/>
      <c r="M968" s="2"/>
    </row>
    <row r="969" spans="1:13" ht="14.25" customHeight="1" x14ac:dyDescent="0.2">
      <c r="A969" s="62"/>
      <c r="B969" s="2"/>
      <c r="C969" s="9"/>
      <c r="D969" s="9"/>
      <c r="E969" s="2"/>
      <c r="F969" s="2"/>
      <c r="G969" s="2"/>
      <c r="H969" s="2"/>
      <c r="I969" s="2"/>
      <c r="J969" s="2"/>
      <c r="K969" s="2"/>
      <c r="L969" s="2"/>
      <c r="M969" s="2"/>
    </row>
    <row r="970" spans="1:13" ht="14.25" customHeight="1" x14ac:dyDescent="0.2">
      <c r="A970" s="62"/>
      <c r="B970" s="2"/>
      <c r="C970" s="9"/>
      <c r="D970" s="9"/>
      <c r="E970" s="2"/>
      <c r="F970" s="2"/>
      <c r="G970" s="2"/>
      <c r="H970" s="2"/>
      <c r="I970" s="2"/>
      <c r="J970" s="2"/>
      <c r="K970" s="2"/>
      <c r="L970" s="2"/>
      <c r="M970" s="2"/>
    </row>
    <row r="971" spans="1:13" ht="14.25" customHeight="1" x14ac:dyDescent="0.2">
      <c r="A971" s="62"/>
      <c r="B971" s="2"/>
      <c r="C971" s="9"/>
      <c r="D971" s="9"/>
      <c r="E971" s="2"/>
      <c r="F971" s="2"/>
      <c r="G971" s="2"/>
      <c r="H971" s="2"/>
      <c r="I971" s="2"/>
      <c r="J971" s="2"/>
      <c r="K971" s="2"/>
      <c r="L971" s="2"/>
      <c r="M971" s="2"/>
    </row>
    <row r="972" spans="1:13" ht="14.25" customHeight="1" x14ac:dyDescent="0.2">
      <c r="A972" s="62"/>
      <c r="B972" s="2"/>
      <c r="C972" s="9"/>
      <c r="D972" s="9"/>
      <c r="E972" s="2"/>
      <c r="F972" s="2"/>
      <c r="G972" s="2"/>
      <c r="H972" s="2"/>
      <c r="I972" s="2"/>
      <c r="J972" s="2"/>
      <c r="K972" s="2"/>
      <c r="L972" s="2"/>
      <c r="M972" s="2"/>
    </row>
    <row r="973" spans="1:13" ht="14.25" customHeight="1" x14ac:dyDescent="0.2">
      <c r="A973" s="62"/>
      <c r="B973" s="2"/>
      <c r="C973" s="9"/>
      <c r="D973" s="9"/>
      <c r="E973" s="2"/>
      <c r="F973" s="2"/>
      <c r="G973" s="2"/>
      <c r="H973" s="2"/>
      <c r="I973" s="2"/>
      <c r="J973" s="2"/>
      <c r="K973" s="2"/>
      <c r="L973" s="2"/>
      <c r="M973" s="2"/>
    </row>
    <row r="974" spans="1:13" ht="14.25" customHeight="1" x14ac:dyDescent="0.2">
      <c r="A974" s="62"/>
      <c r="B974" s="2"/>
      <c r="C974" s="9"/>
      <c r="D974" s="9"/>
      <c r="E974" s="2"/>
      <c r="F974" s="2"/>
      <c r="G974" s="2"/>
      <c r="H974" s="2"/>
      <c r="I974" s="2"/>
      <c r="J974" s="2"/>
      <c r="K974" s="2"/>
      <c r="L974" s="2"/>
      <c r="M974" s="2"/>
    </row>
    <row r="975" spans="1:13" ht="14.25" customHeight="1" x14ac:dyDescent="0.2">
      <c r="A975" s="62"/>
      <c r="B975" s="2"/>
      <c r="C975" s="9"/>
      <c r="D975" s="9"/>
      <c r="E975" s="2"/>
      <c r="F975" s="2"/>
      <c r="G975" s="2"/>
      <c r="H975" s="2"/>
      <c r="I975" s="2"/>
      <c r="J975" s="2"/>
      <c r="K975" s="2"/>
      <c r="L975" s="2"/>
      <c r="M975" s="2"/>
    </row>
    <row r="976" spans="1:13" ht="14.25" customHeight="1" x14ac:dyDescent="0.2">
      <c r="A976" s="62"/>
      <c r="B976" s="2"/>
      <c r="C976" s="9"/>
      <c r="D976" s="9"/>
      <c r="E976" s="2"/>
      <c r="F976" s="2"/>
      <c r="G976" s="2"/>
      <c r="H976" s="2"/>
      <c r="I976" s="2"/>
      <c r="J976" s="2"/>
      <c r="K976" s="2"/>
      <c r="L976" s="2"/>
      <c r="M976" s="2"/>
    </row>
    <row r="977" spans="1:13" ht="14.25" customHeight="1" x14ac:dyDescent="0.2">
      <c r="A977" s="62"/>
      <c r="B977" s="2"/>
      <c r="C977" s="9"/>
      <c r="D977" s="9"/>
      <c r="E977" s="2"/>
      <c r="F977" s="2"/>
      <c r="G977" s="2"/>
      <c r="H977" s="2"/>
      <c r="I977" s="2"/>
      <c r="J977" s="2"/>
      <c r="K977" s="2"/>
      <c r="L977" s="2"/>
      <c r="M977" s="2"/>
    </row>
    <row r="978" spans="1:13" ht="14.25" customHeight="1" x14ac:dyDescent="0.2">
      <c r="A978" s="62"/>
      <c r="B978" s="2"/>
      <c r="C978" s="9"/>
      <c r="D978" s="9"/>
      <c r="E978" s="2"/>
      <c r="F978" s="2"/>
      <c r="G978" s="2"/>
      <c r="H978" s="2"/>
      <c r="I978" s="2"/>
      <c r="J978" s="2"/>
      <c r="K978" s="2"/>
      <c r="L978" s="2"/>
      <c r="M978" s="2"/>
    </row>
    <row r="979" spans="1:13" ht="14.25" customHeight="1" x14ac:dyDescent="0.2">
      <c r="A979" s="62"/>
      <c r="B979" s="2"/>
      <c r="C979" s="9"/>
      <c r="D979" s="9"/>
      <c r="E979" s="2"/>
      <c r="F979" s="2"/>
      <c r="G979" s="2"/>
      <c r="H979" s="2"/>
      <c r="I979" s="2"/>
      <c r="J979" s="2"/>
      <c r="K979" s="2"/>
      <c r="L979" s="2"/>
      <c r="M979" s="2"/>
    </row>
    <row r="980" spans="1:13" ht="14.25" customHeight="1" x14ac:dyDescent="0.2">
      <c r="A980" s="62"/>
      <c r="B980" s="2"/>
      <c r="C980" s="9"/>
      <c r="D980" s="9"/>
      <c r="E980" s="2"/>
      <c r="F980" s="2"/>
      <c r="G980" s="2"/>
      <c r="H980" s="2"/>
      <c r="I980" s="2"/>
      <c r="J980" s="2"/>
      <c r="K980" s="2"/>
      <c r="L980" s="2"/>
      <c r="M980" s="2"/>
    </row>
    <row r="981" spans="1:13" ht="14.25" customHeight="1" x14ac:dyDescent="0.2">
      <c r="A981" s="62"/>
      <c r="B981" s="2"/>
      <c r="C981" s="9"/>
      <c r="D981" s="9"/>
      <c r="E981" s="2"/>
      <c r="F981" s="2"/>
      <c r="G981" s="2"/>
      <c r="H981" s="2"/>
      <c r="I981" s="2"/>
      <c r="J981" s="2"/>
      <c r="K981" s="2"/>
      <c r="L981" s="2"/>
      <c r="M981" s="2"/>
    </row>
    <row r="982" spans="1:13" ht="14.25" customHeight="1" x14ac:dyDescent="0.2">
      <c r="A982" s="62"/>
      <c r="B982" s="2"/>
      <c r="C982" s="9"/>
      <c r="D982" s="9"/>
      <c r="E982" s="2"/>
      <c r="F982" s="2"/>
      <c r="G982" s="2"/>
      <c r="H982" s="2"/>
      <c r="I982" s="2"/>
      <c r="J982" s="2"/>
      <c r="K982" s="2"/>
      <c r="L982" s="2"/>
      <c r="M982" s="2"/>
    </row>
    <row r="983" spans="1:13" ht="14.25" customHeight="1" x14ac:dyDescent="0.2">
      <c r="A983" s="62"/>
      <c r="B983" s="2"/>
      <c r="C983" s="9"/>
      <c r="D983" s="9"/>
      <c r="E983" s="2"/>
      <c r="F983" s="2"/>
      <c r="G983" s="2"/>
      <c r="H983" s="2"/>
      <c r="I983" s="2"/>
      <c r="J983" s="2"/>
      <c r="K983" s="2"/>
      <c r="L983" s="2"/>
      <c r="M983" s="2"/>
    </row>
    <row r="984" spans="1:13" ht="14.25" customHeight="1" x14ac:dyDescent="0.2">
      <c r="A984" s="62"/>
      <c r="B984" s="2"/>
      <c r="C984" s="9"/>
      <c r="D984" s="9"/>
      <c r="E984" s="2"/>
      <c r="F984" s="2"/>
      <c r="G984" s="2"/>
      <c r="H984" s="2"/>
      <c r="I984" s="2"/>
      <c r="J984" s="2"/>
      <c r="K984" s="2"/>
      <c r="L984" s="2"/>
      <c r="M984" s="2"/>
    </row>
    <row r="985" spans="1:13" ht="14.25" customHeight="1" x14ac:dyDescent="0.2">
      <c r="A985" s="62"/>
      <c r="B985" s="2"/>
      <c r="C985" s="9"/>
      <c r="D985" s="9"/>
      <c r="E985" s="2"/>
      <c r="F985" s="2"/>
      <c r="G985" s="2"/>
      <c r="H985" s="2"/>
      <c r="I985" s="2"/>
      <c r="J985" s="2"/>
      <c r="K985" s="2"/>
      <c r="L985" s="2"/>
      <c r="M985" s="2"/>
    </row>
    <row r="986" spans="1:13" ht="14.25" customHeight="1" x14ac:dyDescent="0.2">
      <c r="A986" s="62"/>
      <c r="B986" s="2"/>
      <c r="C986" s="9"/>
      <c r="D986" s="9"/>
      <c r="E986" s="2"/>
      <c r="F986" s="2"/>
      <c r="G986" s="2"/>
      <c r="H986" s="2"/>
      <c r="I986" s="2"/>
      <c r="J986" s="2"/>
      <c r="K986" s="2"/>
      <c r="L986" s="2"/>
      <c r="M986" s="2"/>
    </row>
    <row r="987" spans="1:13" ht="14.25" customHeight="1" x14ac:dyDescent="0.2">
      <c r="A987" s="62"/>
      <c r="B987" s="2"/>
      <c r="C987" s="9"/>
      <c r="D987" s="9"/>
      <c r="E987" s="2"/>
      <c r="F987" s="2"/>
      <c r="G987" s="2"/>
      <c r="H987" s="2"/>
      <c r="I987" s="2"/>
      <c r="J987" s="2"/>
      <c r="K987" s="2"/>
      <c r="L987" s="2"/>
      <c r="M987" s="2"/>
    </row>
    <row r="988" spans="1:13" ht="14.25" customHeight="1" x14ac:dyDescent="0.2">
      <c r="A988" s="62"/>
      <c r="B988" s="2"/>
      <c r="C988" s="9"/>
      <c r="D988" s="9"/>
      <c r="E988" s="2"/>
      <c r="F988" s="2"/>
      <c r="G988" s="2"/>
      <c r="H988" s="2"/>
      <c r="I988" s="2"/>
      <c r="J988" s="2"/>
      <c r="K988" s="2"/>
      <c r="L988" s="2"/>
      <c r="M988" s="2"/>
    </row>
    <row r="989" spans="1:13" ht="14.25" customHeight="1" x14ac:dyDescent="0.2">
      <c r="A989" s="62"/>
      <c r="B989" s="2"/>
      <c r="C989" s="9"/>
      <c r="D989" s="9"/>
      <c r="E989" s="2"/>
      <c r="F989" s="2"/>
      <c r="G989" s="2"/>
      <c r="H989" s="2"/>
      <c r="I989" s="2"/>
      <c r="J989" s="2"/>
      <c r="K989" s="2"/>
      <c r="L989" s="2"/>
      <c r="M989" s="2"/>
    </row>
    <row r="990" spans="1:13" ht="14.25" customHeight="1" x14ac:dyDescent="0.2">
      <c r="A990" s="62"/>
      <c r="B990" s="2"/>
      <c r="C990" s="9"/>
      <c r="D990" s="9"/>
      <c r="E990" s="2"/>
      <c r="F990" s="2"/>
      <c r="G990" s="2"/>
      <c r="H990" s="2"/>
      <c r="I990" s="2"/>
      <c r="J990" s="2"/>
      <c r="K990" s="2"/>
      <c r="L990" s="2"/>
      <c r="M990" s="2"/>
    </row>
    <row r="991" spans="1:13" ht="14.25" customHeight="1" x14ac:dyDescent="0.2">
      <c r="A991" s="62"/>
      <c r="B991" s="2"/>
      <c r="C991" s="9"/>
      <c r="D991" s="9"/>
      <c r="E991" s="2"/>
      <c r="F991" s="2"/>
      <c r="G991" s="2"/>
      <c r="H991" s="2"/>
      <c r="I991" s="2"/>
      <c r="J991" s="2"/>
      <c r="K991" s="2"/>
      <c r="L991" s="2"/>
      <c r="M991" s="2"/>
    </row>
    <row r="992" spans="1:13" ht="14.25" customHeight="1" x14ac:dyDescent="0.2">
      <c r="A992" s="62"/>
      <c r="B992" s="2"/>
      <c r="C992" s="9"/>
      <c r="D992" s="9"/>
      <c r="E992" s="2"/>
      <c r="F992" s="2"/>
      <c r="G992" s="2"/>
      <c r="H992" s="2"/>
      <c r="I992" s="2"/>
      <c r="J992" s="2"/>
      <c r="K992" s="2"/>
      <c r="L992" s="2"/>
      <c r="M992" s="2"/>
    </row>
    <row r="993" spans="1:13" ht="14.25" customHeight="1" x14ac:dyDescent="0.2">
      <c r="A993" s="62"/>
      <c r="B993" s="2"/>
      <c r="C993" s="9"/>
      <c r="D993" s="9"/>
      <c r="E993" s="2"/>
      <c r="F993" s="2"/>
      <c r="G993" s="2"/>
      <c r="H993" s="2"/>
      <c r="I993" s="2"/>
      <c r="J993" s="2"/>
      <c r="K993" s="2"/>
      <c r="L993" s="2"/>
      <c r="M993" s="2"/>
    </row>
    <row r="994" spans="1:13" ht="14.25" customHeight="1" x14ac:dyDescent="0.2">
      <c r="A994" s="62"/>
      <c r="B994" s="2"/>
      <c r="C994" s="9"/>
      <c r="D994" s="9"/>
      <c r="E994" s="2"/>
      <c r="F994" s="2"/>
      <c r="G994" s="2"/>
      <c r="H994" s="2"/>
      <c r="I994" s="2"/>
      <c r="J994" s="2"/>
      <c r="K994" s="2"/>
      <c r="L994" s="2"/>
      <c r="M994" s="2"/>
    </row>
    <row r="995" spans="1:13" ht="14.25" customHeight="1" x14ac:dyDescent="0.2">
      <c r="A995" s="62"/>
      <c r="B995" s="2"/>
      <c r="C995" s="9"/>
      <c r="D995" s="9"/>
      <c r="E995" s="2"/>
      <c r="F995" s="2"/>
      <c r="G995" s="2"/>
      <c r="H995" s="2"/>
      <c r="I995" s="2"/>
      <c r="J995" s="2"/>
      <c r="K995" s="2"/>
      <c r="L995" s="2"/>
      <c r="M995" s="2"/>
    </row>
    <row r="996" spans="1:13" ht="14.25" customHeight="1" x14ac:dyDescent="0.2">
      <c r="A996" s="62"/>
      <c r="B996" s="2"/>
      <c r="C996" s="9"/>
      <c r="D996" s="9"/>
      <c r="E996" s="2"/>
      <c r="F996" s="2"/>
      <c r="G996" s="2"/>
      <c r="H996" s="2"/>
      <c r="I996" s="2"/>
      <c r="J996" s="2"/>
      <c r="K996" s="2"/>
      <c r="L996" s="2"/>
      <c r="M996" s="2"/>
    </row>
    <row r="997" spans="1:13" ht="14.25" customHeight="1" x14ac:dyDescent="0.2">
      <c r="A997" s="62"/>
      <c r="B997" s="2"/>
      <c r="C997" s="9"/>
      <c r="D997" s="9"/>
      <c r="E997" s="2"/>
      <c r="F997" s="2"/>
      <c r="G997" s="2"/>
      <c r="H997" s="2"/>
      <c r="I997" s="2"/>
      <c r="J997" s="2"/>
      <c r="K997" s="2"/>
      <c r="L997" s="2"/>
      <c r="M997" s="2"/>
    </row>
    <row r="998" spans="1:13" ht="14.25" customHeight="1" x14ac:dyDescent="0.2">
      <c r="A998" s="62"/>
      <c r="B998" s="2"/>
      <c r="C998" s="9"/>
      <c r="D998" s="9"/>
      <c r="E998" s="2"/>
      <c r="F998" s="2"/>
      <c r="G998" s="2"/>
      <c r="H998" s="2"/>
      <c r="I998" s="2"/>
      <c r="J998" s="2"/>
      <c r="K998" s="2"/>
      <c r="L998" s="2"/>
      <c r="M998" s="2"/>
    </row>
    <row r="999" spans="1:13" ht="14.25" customHeight="1" x14ac:dyDescent="0.2">
      <c r="A999" s="62"/>
      <c r="B999" s="2"/>
      <c r="C999" s="9"/>
      <c r="D999" s="9"/>
      <c r="E999" s="2"/>
      <c r="F999" s="2"/>
      <c r="G999" s="2"/>
      <c r="H999" s="2"/>
      <c r="I999" s="2"/>
      <c r="J999" s="2"/>
      <c r="K999" s="2"/>
      <c r="L999" s="2"/>
      <c r="M999" s="2"/>
    </row>
    <row r="1000" spans="1:13" ht="14.25" customHeight="1" x14ac:dyDescent="0.2">
      <c r="A1000" s="62"/>
      <c r="B1000" s="2"/>
      <c r="C1000" s="9"/>
      <c r="D1000" s="9"/>
      <c r="E1000" s="2"/>
      <c r="F1000" s="2"/>
      <c r="G1000" s="2"/>
      <c r="H1000" s="2"/>
      <c r="I1000" s="2"/>
      <c r="J1000" s="2"/>
      <c r="K1000" s="2"/>
      <c r="L1000" s="2"/>
      <c r="M1000" s="2"/>
    </row>
  </sheetData>
  <mergeCells count="3">
    <mergeCell ref="I1:K1"/>
    <mergeCell ref="L1:M1"/>
    <mergeCell ref="N1:Q1"/>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pane ySplit="98" topLeftCell="A99" activePane="bottomLeft" state="frozen"/>
      <selection pane="bottomLeft" activeCell="B100" sqref="B100"/>
    </sheetView>
  </sheetViews>
  <sheetFormatPr baseColWidth="10" defaultColWidth="14.5" defaultRowHeight="15" customHeight="1" x14ac:dyDescent="0.2"/>
  <cols>
    <col min="1" max="1" width="8.83203125" customWidth="1"/>
    <col min="2" max="3" width="27.33203125" customWidth="1"/>
    <col min="4" max="4" width="27.5" customWidth="1"/>
    <col min="5" max="5" width="29.83203125" customWidth="1"/>
    <col min="6" max="6" width="8.83203125" customWidth="1"/>
    <col min="7" max="7" width="30.6640625" customWidth="1"/>
    <col min="8" max="8" width="21.33203125" customWidth="1"/>
    <col min="9" max="9" width="16.1640625" customWidth="1"/>
    <col min="10" max="11" width="8.83203125" customWidth="1"/>
    <col min="12" max="12" width="14.33203125" customWidth="1"/>
    <col min="13" max="26" width="8.83203125" customWidth="1"/>
  </cols>
  <sheetData>
    <row r="1" spans="1:26" ht="43.5" customHeight="1" x14ac:dyDescent="0.2">
      <c r="A1" s="68" t="s">
        <v>5</v>
      </c>
      <c r="B1" s="68" t="s">
        <v>14</v>
      </c>
      <c r="C1" s="68"/>
      <c r="D1" s="68" t="s">
        <v>16</v>
      </c>
      <c r="E1" s="68" t="s">
        <v>18</v>
      </c>
      <c r="F1" s="68" t="s">
        <v>20</v>
      </c>
      <c r="G1" s="68" t="s">
        <v>22</v>
      </c>
      <c r="H1" s="15" t="s">
        <v>24</v>
      </c>
      <c r="I1" s="15" t="s">
        <v>25</v>
      </c>
      <c r="J1" s="15" t="s">
        <v>26</v>
      </c>
      <c r="K1" s="83"/>
      <c r="L1" s="83"/>
      <c r="M1" s="83"/>
      <c r="N1" s="83"/>
      <c r="O1" s="83"/>
      <c r="P1" s="83"/>
      <c r="Q1" s="83"/>
      <c r="R1" s="83"/>
      <c r="S1" s="83"/>
      <c r="T1" s="83"/>
      <c r="U1" s="83"/>
      <c r="V1" s="83"/>
      <c r="W1" s="83"/>
      <c r="X1" s="83"/>
      <c r="Y1" s="83"/>
      <c r="Z1" s="83"/>
    </row>
    <row r="2" spans="1:26" ht="14.25" hidden="1" customHeight="1" x14ac:dyDescent="0.2">
      <c r="A2" s="62" t="s">
        <v>4023</v>
      </c>
      <c r="B2" s="2">
        <v>1</v>
      </c>
      <c r="C2" s="2"/>
      <c r="D2" s="2">
        <v>1</v>
      </c>
      <c r="E2" s="2">
        <v>1</v>
      </c>
      <c r="F2" s="2">
        <v>1</v>
      </c>
      <c r="G2" s="2">
        <v>1</v>
      </c>
      <c r="H2" s="2"/>
      <c r="I2" s="2"/>
      <c r="J2" s="2"/>
      <c r="K2" s="18">
        <f t="shared" ref="K2:K256" si="0">SUM(B2:G2)</f>
        <v>5</v>
      </c>
    </row>
    <row r="3" spans="1:26" ht="14.25" hidden="1" customHeight="1" x14ac:dyDescent="0.2">
      <c r="A3" s="62" t="s">
        <v>2485</v>
      </c>
      <c r="B3" s="2">
        <v>1</v>
      </c>
      <c r="C3" s="2"/>
      <c r="D3" s="2">
        <v>1</v>
      </c>
      <c r="E3" s="2">
        <v>1</v>
      </c>
      <c r="F3" s="2">
        <v>1</v>
      </c>
      <c r="G3" s="2">
        <v>1</v>
      </c>
      <c r="H3" s="2"/>
      <c r="I3" s="2"/>
      <c r="J3" s="2"/>
      <c r="K3" s="18">
        <f t="shared" si="0"/>
        <v>5</v>
      </c>
    </row>
    <row r="4" spans="1:26" ht="14.25" hidden="1" customHeight="1" x14ac:dyDescent="0.2">
      <c r="A4" s="62" t="s">
        <v>3683</v>
      </c>
      <c r="B4" s="2">
        <v>1</v>
      </c>
      <c r="C4" s="2"/>
      <c r="D4" s="2">
        <v>1</v>
      </c>
      <c r="E4" s="2">
        <v>1</v>
      </c>
      <c r="F4" s="2">
        <v>1</v>
      </c>
      <c r="G4" s="2">
        <v>1</v>
      </c>
      <c r="H4" s="2"/>
      <c r="I4" s="2"/>
      <c r="J4" s="2"/>
      <c r="K4" s="18">
        <f t="shared" si="0"/>
        <v>5</v>
      </c>
    </row>
    <row r="5" spans="1:26" ht="14.25" hidden="1" customHeight="1" x14ac:dyDescent="0.2">
      <c r="A5" s="62" t="s">
        <v>3678</v>
      </c>
      <c r="B5" s="2">
        <v>1</v>
      </c>
      <c r="C5" s="2"/>
      <c r="D5" s="2">
        <v>1</v>
      </c>
      <c r="E5" s="2">
        <v>1</v>
      </c>
      <c r="F5" s="2">
        <v>1</v>
      </c>
      <c r="G5" s="2">
        <v>1</v>
      </c>
      <c r="H5" s="2"/>
      <c r="I5" s="2"/>
      <c r="J5" s="2"/>
      <c r="K5" s="18">
        <f t="shared" si="0"/>
        <v>5</v>
      </c>
    </row>
    <row r="6" spans="1:26" ht="14.25" hidden="1" customHeight="1" x14ac:dyDescent="0.2">
      <c r="A6" s="62" t="s">
        <v>3544</v>
      </c>
      <c r="B6" s="2">
        <v>1</v>
      </c>
      <c r="C6" s="2"/>
      <c r="D6" s="2">
        <v>1</v>
      </c>
      <c r="E6" s="2">
        <v>1</v>
      </c>
      <c r="F6" s="2">
        <v>1</v>
      </c>
      <c r="G6" s="2">
        <v>1</v>
      </c>
      <c r="H6" s="2"/>
      <c r="I6" s="2"/>
      <c r="J6" s="2"/>
      <c r="K6" s="18">
        <f t="shared" si="0"/>
        <v>5</v>
      </c>
    </row>
    <row r="7" spans="1:26" ht="14.25" hidden="1" customHeight="1" x14ac:dyDescent="0.2">
      <c r="A7" s="62" t="s">
        <v>3634</v>
      </c>
      <c r="B7" s="2">
        <v>1</v>
      </c>
      <c r="C7" s="2"/>
      <c r="D7" s="2">
        <v>1</v>
      </c>
      <c r="E7" s="2">
        <v>1</v>
      </c>
      <c r="F7" s="2">
        <v>1</v>
      </c>
      <c r="G7" s="2">
        <v>1</v>
      </c>
      <c r="H7" s="2"/>
      <c r="I7" s="2"/>
      <c r="J7" s="2"/>
      <c r="K7" s="18">
        <f t="shared" si="0"/>
        <v>5</v>
      </c>
    </row>
    <row r="8" spans="1:26" ht="14.25" hidden="1" customHeight="1" x14ac:dyDescent="0.2">
      <c r="A8" s="62" t="s">
        <v>1390</v>
      </c>
      <c r="B8" s="2">
        <v>1</v>
      </c>
      <c r="C8" s="2"/>
      <c r="D8" s="2">
        <v>1</v>
      </c>
      <c r="E8" s="2">
        <v>1</v>
      </c>
      <c r="F8" s="2">
        <v>1</v>
      </c>
      <c r="G8" s="2">
        <v>1</v>
      </c>
      <c r="H8" s="2"/>
      <c r="I8" s="2"/>
      <c r="J8" s="2"/>
      <c r="K8" s="18">
        <f t="shared" si="0"/>
        <v>5</v>
      </c>
    </row>
    <row r="9" spans="1:26" ht="14.25" hidden="1" customHeight="1" x14ac:dyDescent="0.2">
      <c r="A9" s="62" t="s">
        <v>93</v>
      </c>
      <c r="B9" s="2">
        <v>1</v>
      </c>
      <c r="C9" s="2"/>
      <c r="D9" s="2">
        <v>1</v>
      </c>
      <c r="E9" s="2">
        <v>1</v>
      </c>
      <c r="F9" s="2">
        <v>1</v>
      </c>
      <c r="G9" s="2">
        <v>1</v>
      </c>
      <c r="H9" s="2"/>
      <c r="I9" s="2"/>
      <c r="J9" s="2"/>
      <c r="K9" s="18">
        <f t="shared" si="0"/>
        <v>5</v>
      </c>
    </row>
    <row r="10" spans="1:26" ht="14.25" hidden="1" customHeight="1" x14ac:dyDescent="0.2">
      <c r="A10" s="62" t="s">
        <v>4695</v>
      </c>
      <c r="B10" s="2">
        <v>1</v>
      </c>
      <c r="C10" s="2"/>
      <c r="D10" s="2">
        <v>1</v>
      </c>
      <c r="E10" s="2">
        <v>1</v>
      </c>
      <c r="F10" s="2">
        <v>1</v>
      </c>
      <c r="G10" s="2">
        <v>1</v>
      </c>
      <c r="H10" s="2"/>
      <c r="I10" s="2"/>
      <c r="J10" s="2"/>
      <c r="K10" s="18">
        <f t="shared" si="0"/>
        <v>5</v>
      </c>
    </row>
    <row r="11" spans="1:26" ht="14.25" hidden="1" customHeight="1" x14ac:dyDescent="0.2">
      <c r="A11" s="62" t="s">
        <v>2246</v>
      </c>
      <c r="B11" s="2">
        <v>1</v>
      </c>
      <c r="C11" s="2"/>
      <c r="D11" s="2">
        <v>1</v>
      </c>
      <c r="E11" s="2">
        <v>1</v>
      </c>
      <c r="F11" s="2">
        <v>1</v>
      </c>
      <c r="G11" s="2">
        <v>1</v>
      </c>
      <c r="H11" s="2"/>
      <c r="I11" s="2"/>
      <c r="J11" s="2"/>
      <c r="K11" s="18">
        <f t="shared" si="0"/>
        <v>5</v>
      </c>
    </row>
    <row r="12" spans="1:26" ht="14.25" hidden="1" customHeight="1" x14ac:dyDescent="0.2">
      <c r="A12" s="62" t="s">
        <v>3310</v>
      </c>
      <c r="B12" s="2">
        <v>1</v>
      </c>
      <c r="C12" s="2"/>
      <c r="D12" s="2">
        <v>1</v>
      </c>
      <c r="E12" s="2">
        <v>1</v>
      </c>
      <c r="F12" s="2">
        <v>1</v>
      </c>
      <c r="G12" s="2">
        <v>1</v>
      </c>
      <c r="H12" s="2"/>
      <c r="I12" s="2"/>
      <c r="J12" s="2"/>
      <c r="K12" s="18">
        <f t="shared" si="0"/>
        <v>5</v>
      </c>
    </row>
    <row r="13" spans="1:26" ht="14.25" hidden="1" customHeight="1" x14ac:dyDescent="0.2">
      <c r="A13" s="62" t="s">
        <v>3623</v>
      </c>
      <c r="B13" s="2">
        <v>1</v>
      </c>
      <c r="C13" s="2"/>
      <c r="D13" s="2">
        <v>1</v>
      </c>
      <c r="E13" s="2">
        <v>1</v>
      </c>
      <c r="F13" s="2">
        <v>1</v>
      </c>
      <c r="G13" s="2">
        <v>1</v>
      </c>
      <c r="H13" s="2"/>
      <c r="I13" s="2"/>
      <c r="J13" s="2"/>
      <c r="K13" s="18">
        <f t="shared" si="0"/>
        <v>5</v>
      </c>
    </row>
    <row r="14" spans="1:26" ht="14.25" hidden="1" customHeight="1" x14ac:dyDescent="0.2">
      <c r="A14" s="62" t="s">
        <v>4018</v>
      </c>
      <c r="B14" s="2">
        <v>1</v>
      </c>
      <c r="C14" s="2"/>
      <c r="D14" s="2">
        <v>1</v>
      </c>
      <c r="E14" s="2">
        <v>1</v>
      </c>
      <c r="F14" s="2">
        <v>1</v>
      </c>
      <c r="G14" s="2">
        <v>1</v>
      </c>
      <c r="H14" s="2"/>
      <c r="I14" s="2"/>
      <c r="J14" s="2"/>
      <c r="K14" s="18">
        <f t="shared" si="0"/>
        <v>5</v>
      </c>
    </row>
    <row r="15" spans="1:26" ht="14.25" hidden="1" customHeight="1" x14ac:dyDescent="0.2">
      <c r="A15" s="62" t="s">
        <v>3289</v>
      </c>
      <c r="B15" s="2">
        <v>1</v>
      </c>
      <c r="C15" s="2"/>
      <c r="D15" s="2">
        <v>1</v>
      </c>
      <c r="E15" s="2">
        <v>1</v>
      </c>
      <c r="F15" s="2">
        <v>1</v>
      </c>
      <c r="G15" s="2">
        <v>1</v>
      </c>
      <c r="H15" s="2"/>
      <c r="I15" s="2"/>
      <c r="J15" s="2"/>
      <c r="K15" s="18">
        <f t="shared" si="0"/>
        <v>5</v>
      </c>
    </row>
    <row r="16" spans="1:26" ht="14.25" hidden="1" customHeight="1" x14ac:dyDescent="0.2">
      <c r="A16" s="62" t="s">
        <v>753</v>
      </c>
      <c r="B16" s="2">
        <v>1</v>
      </c>
      <c r="C16" s="2"/>
      <c r="D16" s="2">
        <v>1</v>
      </c>
      <c r="E16" s="2">
        <v>1</v>
      </c>
      <c r="F16" s="2">
        <v>1</v>
      </c>
      <c r="G16" s="2">
        <v>1</v>
      </c>
      <c r="H16" s="2"/>
      <c r="I16" s="2"/>
      <c r="J16" s="2"/>
      <c r="K16" s="18">
        <f t="shared" si="0"/>
        <v>5</v>
      </c>
    </row>
    <row r="17" spans="1:11" ht="14.25" hidden="1" customHeight="1" x14ac:dyDescent="0.2">
      <c r="A17" s="62" t="s">
        <v>3482</v>
      </c>
      <c r="B17" s="2">
        <v>1</v>
      </c>
      <c r="C17" s="2"/>
      <c r="D17" s="2">
        <v>1</v>
      </c>
      <c r="E17" s="2">
        <v>1</v>
      </c>
      <c r="F17" s="2">
        <v>1</v>
      </c>
      <c r="G17" s="2">
        <v>1</v>
      </c>
      <c r="H17" s="2"/>
      <c r="I17" s="2"/>
      <c r="J17" s="2"/>
      <c r="K17" s="18">
        <f t="shared" si="0"/>
        <v>5</v>
      </c>
    </row>
    <row r="18" spans="1:11" ht="14.25" hidden="1" customHeight="1" x14ac:dyDescent="0.2">
      <c r="A18" s="62">
        <f>COUNTIF(B814:B872,"*")</f>
        <v>59</v>
      </c>
      <c r="B18" s="2">
        <v>1</v>
      </c>
      <c r="C18" s="2"/>
      <c r="D18" s="2">
        <v>1</v>
      </c>
      <c r="E18" s="2">
        <v>1</v>
      </c>
      <c r="F18" s="2">
        <v>1</v>
      </c>
      <c r="G18" s="2">
        <v>1</v>
      </c>
      <c r="H18" s="2"/>
      <c r="I18" s="2"/>
      <c r="J18" s="2"/>
      <c r="K18" s="18">
        <f t="shared" si="0"/>
        <v>5</v>
      </c>
    </row>
    <row r="19" spans="1:11" ht="14.25" hidden="1" customHeight="1" x14ac:dyDescent="0.2">
      <c r="A19" s="62">
        <f>COUNTIF(B814:B872,"*")</f>
        <v>59</v>
      </c>
      <c r="B19" s="2">
        <v>1</v>
      </c>
      <c r="C19" s="2"/>
      <c r="D19" s="2">
        <v>1</v>
      </c>
      <c r="E19" s="2">
        <v>1</v>
      </c>
      <c r="F19" s="2">
        <v>1</v>
      </c>
      <c r="G19" s="2">
        <v>1</v>
      </c>
      <c r="H19" s="2"/>
      <c r="I19" s="2"/>
      <c r="J19" s="2"/>
      <c r="K19" s="18">
        <f t="shared" si="0"/>
        <v>5</v>
      </c>
    </row>
    <row r="20" spans="1:11" ht="14.25" hidden="1" customHeight="1" x14ac:dyDescent="0.2">
      <c r="A20" s="62" t="s">
        <v>2362</v>
      </c>
      <c r="B20" s="2">
        <v>1</v>
      </c>
      <c r="C20" s="2"/>
      <c r="D20" s="2">
        <v>1</v>
      </c>
      <c r="E20" s="2">
        <v>1</v>
      </c>
      <c r="F20" s="2">
        <v>1</v>
      </c>
      <c r="G20" s="2">
        <v>1</v>
      </c>
      <c r="H20" s="2"/>
      <c r="I20" s="2"/>
      <c r="J20" s="2"/>
      <c r="K20" s="18">
        <f t="shared" si="0"/>
        <v>5</v>
      </c>
    </row>
    <row r="21" spans="1:11" ht="14.25" hidden="1" customHeight="1" x14ac:dyDescent="0.2">
      <c r="A21" s="62" t="s">
        <v>2699</v>
      </c>
      <c r="B21" s="2">
        <v>1</v>
      </c>
      <c r="C21" s="2"/>
      <c r="D21" s="2">
        <v>1</v>
      </c>
      <c r="E21" s="2">
        <v>1</v>
      </c>
      <c r="F21" s="2">
        <v>1</v>
      </c>
      <c r="G21" s="2">
        <v>1</v>
      </c>
      <c r="H21" s="2"/>
      <c r="I21" s="2"/>
      <c r="J21" s="2"/>
      <c r="K21" s="18">
        <f t="shared" si="0"/>
        <v>5</v>
      </c>
    </row>
    <row r="22" spans="1:11" ht="14.25" hidden="1" customHeight="1" x14ac:dyDescent="0.2">
      <c r="A22" s="62" t="s">
        <v>4379</v>
      </c>
      <c r="B22" s="2">
        <v>1</v>
      </c>
      <c r="C22" s="2"/>
      <c r="D22" s="2">
        <v>1</v>
      </c>
      <c r="E22" s="2">
        <v>1</v>
      </c>
      <c r="F22" s="2">
        <v>1</v>
      </c>
      <c r="G22" s="2">
        <v>1</v>
      </c>
      <c r="H22" s="2"/>
      <c r="I22" s="2"/>
      <c r="J22" s="2"/>
      <c r="K22" s="18">
        <f t="shared" si="0"/>
        <v>5</v>
      </c>
    </row>
    <row r="23" spans="1:11" ht="14.25" hidden="1" customHeight="1" x14ac:dyDescent="0.2">
      <c r="A23" s="62" t="s">
        <v>2849</v>
      </c>
      <c r="B23" s="2">
        <v>1</v>
      </c>
      <c r="C23" s="2"/>
      <c r="D23" s="2">
        <v>1</v>
      </c>
      <c r="E23" s="2">
        <v>1</v>
      </c>
      <c r="F23" s="2">
        <v>1</v>
      </c>
      <c r="G23" s="2">
        <v>1</v>
      </c>
      <c r="H23" s="2"/>
      <c r="I23" s="2"/>
      <c r="J23" s="2"/>
      <c r="K23" s="18">
        <f t="shared" si="0"/>
        <v>5</v>
      </c>
    </row>
    <row r="24" spans="1:11" ht="14.25" hidden="1" customHeight="1" x14ac:dyDescent="0.2">
      <c r="A24" s="62" t="s">
        <v>3576</v>
      </c>
      <c r="B24" s="2">
        <v>1</v>
      </c>
      <c r="C24" s="2"/>
      <c r="D24" s="2">
        <v>1</v>
      </c>
      <c r="E24" s="2">
        <v>1</v>
      </c>
      <c r="F24" s="2">
        <v>1</v>
      </c>
      <c r="G24" s="2">
        <v>1</v>
      </c>
      <c r="H24" s="2"/>
      <c r="I24" s="2"/>
      <c r="J24" s="2"/>
      <c r="K24" s="18">
        <f t="shared" si="0"/>
        <v>5</v>
      </c>
    </row>
    <row r="25" spans="1:11" ht="14.25" hidden="1" customHeight="1" x14ac:dyDescent="0.2">
      <c r="A25" s="62" t="s">
        <v>4239</v>
      </c>
      <c r="B25" s="2">
        <v>1</v>
      </c>
      <c r="C25" s="2"/>
      <c r="D25" s="2">
        <v>1</v>
      </c>
      <c r="E25" s="2">
        <v>1</v>
      </c>
      <c r="F25" s="2">
        <v>1</v>
      </c>
      <c r="G25" s="2">
        <v>1</v>
      </c>
      <c r="H25" s="2"/>
      <c r="I25" s="2"/>
      <c r="J25" s="2"/>
      <c r="K25" s="18">
        <f t="shared" si="0"/>
        <v>5</v>
      </c>
    </row>
    <row r="26" spans="1:11" ht="14.25" hidden="1" customHeight="1" x14ac:dyDescent="0.2">
      <c r="A26" s="62" t="s">
        <v>3556</v>
      </c>
      <c r="B26" s="2">
        <v>1</v>
      </c>
      <c r="C26" s="2"/>
      <c r="D26" s="2">
        <v>1</v>
      </c>
      <c r="E26" s="2">
        <v>1</v>
      </c>
      <c r="F26" s="2">
        <v>1</v>
      </c>
      <c r="G26" s="2">
        <v>1</v>
      </c>
      <c r="H26" s="2"/>
      <c r="I26" s="2"/>
      <c r="J26" s="2"/>
      <c r="K26" s="18">
        <f t="shared" si="0"/>
        <v>5</v>
      </c>
    </row>
    <row r="27" spans="1:11" ht="14.25" hidden="1" customHeight="1" x14ac:dyDescent="0.2">
      <c r="A27" s="62" t="s">
        <v>1215</v>
      </c>
      <c r="B27" s="2">
        <v>1</v>
      </c>
      <c r="C27" s="2"/>
      <c r="D27" s="2">
        <v>1</v>
      </c>
      <c r="E27" s="2">
        <v>1</v>
      </c>
      <c r="F27" s="2">
        <v>1</v>
      </c>
      <c r="G27" s="2">
        <v>1</v>
      </c>
      <c r="H27" s="2"/>
      <c r="I27" s="2"/>
      <c r="J27" s="2"/>
      <c r="K27" s="18">
        <f t="shared" si="0"/>
        <v>5</v>
      </c>
    </row>
    <row r="28" spans="1:11" ht="14.25" hidden="1" customHeight="1" x14ac:dyDescent="0.2">
      <c r="A28" s="62" t="s">
        <v>735</v>
      </c>
      <c r="B28" s="2">
        <v>1</v>
      </c>
      <c r="C28" s="2"/>
      <c r="D28" s="2">
        <v>1</v>
      </c>
      <c r="E28" s="2">
        <v>1</v>
      </c>
      <c r="F28" s="2">
        <v>1</v>
      </c>
      <c r="G28" s="2">
        <v>1</v>
      </c>
      <c r="H28" s="2"/>
      <c r="I28" s="2"/>
      <c r="J28" s="2"/>
      <c r="K28" s="18">
        <f t="shared" si="0"/>
        <v>5</v>
      </c>
    </row>
    <row r="29" spans="1:11" ht="14.25" hidden="1" customHeight="1" x14ac:dyDescent="0.2">
      <c r="A29" s="62" t="s">
        <v>3590</v>
      </c>
      <c r="B29" s="2">
        <v>1</v>
      </c>
      <c r="C29" s="2"/>
      <c r="D29" s="2">
        <v>1</v>
      </c>
      <c r="E29" s="2">
        <v>1</v>
      </c>
      <c r="F29" s="2">
        <v>1</v>
      </c>
      <c r="G29" s="2">
        <v>1</v>
      </c>
      <c r="H29" s="2"/>
      <c r="I29" s="2"/>
      <c r="J29" s="2"/>
      <c r="K29" s="18">
        <f t="shared" si="0"/>
        <v>5</v>
      </c>
    </row>
    <row r="30" spans="1:11" ht="14.25" hidden="1" customHeight="1" x14ac:dyDescent="0.2">
      <c r="A30" s="62" t="s">
        <v>182</v>
      </c>
      <c r="B30" s="2">
        <v>1</v>
      </c>
      <c r="C30" s="2"/>
      <c r="D30" s="2">
        <v>1</v>
      </c>
      <c r="E30" s="2">
        <v>1</v>
      </c>
      <c r="F30" s="2">
        <v>1</v>
      </c>
      <c r="G30" s="2">
        <v>1</v>
      </c>
      <c r="H30" s="2"/>
      <c r="I30" s="2"/>
      <c r="J30" s="2"/>
      <c r="K30" s="18">
        <f t="shared" si="0"/>
        <v>5</v>
      </c>
    </row>
    <row r="31" spans="1:11" ht="14.25" hidden="1" customHeight="1" x14ac:dyDescent="0.2">
      <c r="A31" s="62" t="s">
        <v>4921</v>
      </c>
      <c r="B31" s="2">
        <v>1</v>
      </c>
      <c r="C31" s="2"/>
      <c r="D31" s="2">
        <v>1</v>
      </c>
      <c r="E31" s="2">
        <v>1</v>
      </c>
      <c r="F31" s="2">
        <v>1</v>
      </c>
      <c r="G31" s="2">
        <v>1</v>
      </c>
      <c r="H31" s="2"/>
      <c r="I31" s="2"/>
      <c r="J31" s="2"/>
      <c r="K31" s="18">
        <f t="shared" si="0"/>
        <v>5</v>
      </c>
    </row>
    <row r="32" spans="1:11" ht="14.25" hidden="1" customHeight="1" x14ac:dyDescent="0.2">
      <c r="A32" s="62" t="s">
        <v>238</v>
      </c>
      <c r="B32" s="2">
        <v>1</v>
      </c>
      <c r="C32" s="2"/>
      <c r="D32" s="2">
        <v>1</v>
      </c>
      <c r="E32" s="2">
        <v>1</v>
      </c>
      <c r="F32" s="2">
        <v>1</v>
      </c>
      <c r="G32" s="2">
        <v>1</v>
      </c>
      <c r="H32" s="2"/>
      <c r="I32" s="2"/>
      <c r="J32" s="2"/>
      <c r="K32" s="18">
        <f t="shared" si="0"/>
        <v>5</v>
      </c>
    </row>
    <row r="33" spans="1:11" ht="14.25" hidden="1" customHeight="1" x14ac:dyDescent="0.2">
      <c r="A33" s="62" t="s">
        <v>927</v>
      </c>
      <c r="B33" s="2">
        <v>1</v>
      </c>
      <c r="C33" s="2"/>
      <c r="D33" s="2">
        <v>1</v>
      </c>
      <c r="E33" s="2">
        <v>1</v>
      </c>
      <c r="F33" s="2">
        <v>1</v>
      </c>
      <c r="G33" s="2">
        <v>1</v>
      </c>
      <c r="H33" s="2"/>
      <c r="I33" s="2"/>
      <c r="J33" s="2"/>
      <c r="K33" s="18">
        <f t="shared" si="0"/>
        <v>5</v>
      </c>
    </row>
    <row r="34" spans="1:11" ht="14.25" hidden="1" customHeight="1" x14ac:dyDescent="0.2">
      <c r="A34" s="62" t="s">
        <v>2824</v>
      </c>
      <c r="B34" s="2">
        <v>1</v>
      </c>
      <c r="C34" s="2"/>
      <c r="D34" s="2">
        <v>1</v>
      </c>
      <c r="E34" s="2">
        <v>1</v>
      </c>
      <c r="F34" s="2">
        <v>1</v>
      </c>
      <c r="G34" s="2">
        <v>1</v>
      </c>
      <c r="H34" s="2"/>
      <c r="I34" s="2"/>
      <c r="J34" s="2"/>
      <c r="K34" s="18">
        <f t="shared" si="0"/>
        <v>5</v>
      </c>
    </row>
    <row r="35" spans="1:11" ht="14.25" hidden="1" customHeight="1" x14ac:dyDescent="0.2">
      <c r="A35" s="62" t="s">
        <v>354</v>
      </c>
      <c r="B35" s="2">
        <v>1</v>
      </c>
      <c r="C35" s="2"/>
      <c r="D35" s="2">
        <v>1</v>
      </c>
      <c r="E35" s="2">
        <v>1</v>
      </c>
      <c r="F35" s="2">
        <v>1</v>
      </c>
      <c r="G35" s="2">
        <v>1</v>
      </c>
      <c r="H35" s="2"/>
      <c r="I35" s="2"/>
      <c r="J35" s="2"/>
      <c r="K35" s="18">
        <f t="shared" si="0"/>
        <v>5</v>
      </c>
    </row>
    <row r="36" spans="1:11" ht="14.25" hidden="1" customHeight="1" x14ac:dyDescent="0.2">
      <c r="A36" s="62" t="s">
        <v>3306</v>
      </c>
      <c r="B36" s="2">
        <v>1</v>
      </c>
      <c r="C36" s="2"/>
      <c r="D36" s="2">
        <v>1</v>
      </c>
      <c r="E36" s="2">
        <v>1</v>
      </c>
      <c r="F36" s="2">
        <v>1</v>
      </c>
      <c r="G36" s="2">
        <v>1</v>
      </c>
      <c r="H36" s="2"/>
      <c r="I36" s="2"/>
      <c r="J36" s="2"/>
      <c r="K36" s="18">
        <f t="shared" si="0"/>
        <v>5</v>
      </c>
    </row>
    <row r="37" spans="1:11" ht="14.25" hidden="1" customHeight="1" x14ac:dyDescent="0.2">
      <c r="A37" s="62" t="s">
        <v>1149</v>
      </c>
      <c r="B37" s="2">
        <v>1</v>
      </c>
      <c r="C37" s="2"/>
      <c r="D37" s="2">
        <v>1</v>
      </c>
      <c r="E37" s="2">
        <v>1</v>
      </c>
      <c r="F37" s="2">
        <v>1</v>
      </c>
      <c r="G37" s="2">
        <v>1</v>
      </c>
      <c r="H37" s="2"/>
      <c r="I37" s="2"/>
      <c r="J37" s="2"/>
      <c r="K37" s="18">
        <f t="shared" si="0"/>
        <v>5</v>
      </c>
    </row>
    <row r="38" spans="1:11" ht="14.25" hidden="1" customHeight="1" x14ac:dyDescent="0.2">
      <c r="A38" s="62" t="s">
        <v>1099</v>
      </c>
      <c r="B38" s="2">
        <v>1</v>
      </c>
      <c r="C38" s="2"/>
      <c r="D38" s="2">
        <v>1</v>
      </c>
      <c r="E38" s="2">
        <v>1</v>
      </c>
      <c r="F38" s="2">
        <v>1</v>
      </c>
      <c r="G38" s="2">
        <v>1</v>
      </c>
      <c r="H38" s="2"/>
      <c r="I38" s="2"/>
      <c r="J38" s="2"/>
      <c r="K38" s="18">
        <f t="shared" si="0"/>
        <v>5</v>
      </c>
    </row>
    <row r="39" spans="1:11" ht="14.25" hidden="1" customHeight="1" x14ac:dyDescent="0.2">
      <c r="A39" s="62" t="s">
        <v>4457</v>
      </c>
      <c r="B39" s="2">
        <v>1</v>
      </c>
      <c r="C39" s="2"/>
      <c r="D39" s="2">
        <v>1</v>
      </c>
      <c r="E39" s="2">
        <v>1</v>
      </c>
      <c r="F39" s="2">
        <v>1</v>
      </c>
      <c r="G39" s="2">
        <v>1</v>
      </c>
      <c r="H39" s="2"/>
      <c r="I39" s="2"/>
      <c r="J39" s="2"/>
      <c r="K39" s="18">
        <f t="shared" si="0"/>
        <v>5</v>
      </c>
    </row>
    <row r="40" spans="1:11" ht="14.25" hidden="1" customHeight="1" x14ac:dyDescent="0.2">
      <c r="A40" s="62" t="s">
        <v>1724</v>
      </c>
      <c r="B40" s="2">
        <v>1</v>
      </c>
      <c r="C40" s="2"/>
      <c r="D40" s="2">
        <v>1</v>
      </c>
      <c r="E40" s="2">
        <v>1</v>
      </c>
      <c r="F40" s="2">
        <v>1</v>
      </c>
      <c r="G40" s="2">
        <v>1</v>
      </c>
      <c r="H40" s="2"/>
      <c r="I40" s="2"/>
      <c r="J40" s="2"/>
      <c r="K40" s="18">
        <f t="shared" si="0"/>
        <v>5</v>
      </c>
    </row>
    <row r="41" spans="1:11" ht="14.25" hidden="1" customHeight="1" x14ac:dyDescent="0.2">
      <c r="A41" s="62" t="s">
        <v>2286</v>
      </c>
      <c r="B41" s="2">
        <v>1</v>
      </c>
      <c r="C41" s="2"/>
      <c r="D41" s="2">
        <v>1</v>
      </c>
      <c r="E41" s="2">
        <v>1</v>
      </c>
      <c r="F41" s="2">
        <v>1</v>
      </c>
      <c r="G41" s="2">
        <v>1</v>
      </c>
      <c r="H41" s="2"/>
      <c r="I41" s="2"/>
      <c r="J41" s="2"/>
      <c r="K41" s="18">
        <f t="shared" si="0"/>
        <v>5</v>
      </c>
    </row>
    <row r="42" spans="1:11" ht="14.25" hidden="1" customHeight="1" x14ac:dyDescent="0.2">
      <c r="A42" s="62" t="s">
        <v>4012</v>
      </c>
      <c r="B42" s="2">
        <v>1</v>
      </c>
      <c r="C42" s="2"/>
      <c r="D42" s="2">
        <v>1</v>
      </c>
      <c r="E42" s="2">
        <v>1</v>
      </c>
      <c r="F42" s="2">
        <v>1</v>
      </c>
      <c r="G42" s="2">
        <v>1</v>
      </c>
      <c r="H42" s="2"/>
      <c r="I42" s="2"/>
      <c r="J42" s="2"/>
      <c r="K42" s="18">
        <f t="shared" si="0"/>
        <v>5</v>
      </c>
    </row>
    <row r="43" spans="1:11" ht="14.25" hidden="1" customHeight="1" x14ac:dyDescent="0.2">
      <c r="A43" s="62" t="s">
        <v>3085</v>
      </c>
      <c r="B43" s="2">
        <v>1</v>
      </c>
      <c r="C43" s="2"/>
      <c r="D43" s="2">
        <v>1</v>
      </c>
      <c r="E43" s="2">
        <v>1</v>
      </c>
      <c r="F43" s="2">
        <v>1</v>
      </c>
      <c r="G43" s="2">
        <v>1</v>
      </c>
      <c r="H43" s="2"/>
      <c r="I43" s="2"/>
      <c r="J43" s="2"/>
      <c r="K43" s="18">
        <f t="shared" si="0"/>
        <v>5</v>
      </c>
    </row>
    <row r="44" spans="1:11" ht="14.25" hidden="1" customHeight="1" x14ac:dyDescent="0.2">
      <c r="A44" s="62" t="s">
        <v>3403</v>
      </c>
      <c r="B44" s="2">
        <v>1</v>
      </c>
      <c r="C44" s="2"/>
      <c r="D44" s="2">
        <v>1</v>
      </c>
      <c r="E44" s="2">
        <v>1</v>
      </c>
      <c r="F44" s="2">
        <v>1</v>
      </c>
      <c r="G44" s="2">
        <v>1</v>
      </c>
      <c r="H44" s="2"/>
      <c r="I44" s="2"/>
      <c r="J44" s="2"/>
      <c r="K44" s="18">
        <f t="shared" si="0"/>
        <v>5</v>
      </c>
    </row>
    <row r="45" spans="1:11" ht="14.25" hidden="1" customHeight="1" x14ac:dyDescent="0.2">
      <c r="A45" s="62" t="s">
        <v>4783</v>
      </c>
      <c r="B45" s="2">
        <v>1</v>
      </c>
      <c r="C45" s="2"/>
      <c r="D45" s="2">
        <v>1</v>
      </c>
      <c r="E45" s="2">
        <v>1</v>
      </c>
      <c r="F45" s="2">
        <v>1</v>
      </c>
      <c r="G45" s="2">
        <v>1</v>
      </c>
      <c r="H45" s="2"/>
      <c r="I45" s="2"/>
      <c r="J45" s="2"/>
      <c r="K45" s="18">
        <f t="shared" si="0"/>
        <v>5</v>
      </c>
    </row>
    <row r="46" spans="1:11" ht="14.25" hidden="1" customHeight="1" x14ac:dyDescent="0.2">
      <c r="A46" s="62" t="s">
        <v>4710</v>
      </c>
      <c r="B46" s="2">
        <v>1</v>
      </c>
      <c r="C46" s="2"/>
      <c r="D46" s="2">
        <v>1</v>
      </c>
      <c r="E46" s="2">
        <v>1</v>
      </c>
      <c r="F46" s="2">
        <v>1</v>
      </c>
      <c r="G46" s="2">
        <v>1</v>
      </c>
      <c r="H46" s="2"/>
      <c r="I46" s="2"/>
      <c r="J46" s="2"/>
      <c r="K46" s="18">
        <f t="shared" si="0"/>
        <v>5</v>
      </c>
    </row>
    <row r="47" spans="1:11" ht="14.25" hidden="1" customHeight="1" x14ac:dyDescent="0.2">
      <c r="A47" s="62" t="s">
        <v>2376</v>
      </c>
      <c r="B47" s="2">
        <v>1</v>
      </c>
      <c r="C47" s="2"/>
      <c r="D47" s="2">
        <v>1</v>
      </c>
      <c r="E47" s="2">
        <v>1</v>
      </c>
      <c r="F47" s="2">
        <v>1</v>
      </c>
      <c r="G47" s="2">
        <v>1</v>
      </c>
      <c r="H47" s="2"/>
      <c r="I47" s="2"/>
      <c r="J47" s="2"/>
      <c r="K47" s="18">
        <f t="shared" si="0"/>
        <v>5</v>
      </c>
    </row>
    <row r="48" spans="1:11" ht="14.25" hidden="1" customHeight="1" x14ac:dyDescent="0.2">
      <c r="A48" s="62" t="s">
        <v>255</v>
      </c>
      <c r="B48" s="2">
        <v>1</v>
      </c>
      <c r="C48" s="2"/>
      <c r="D48" s="2">
        <v>1</v>
      </c>
      <c r="E48" s="2">
        <v>1</v>
      </c>
      <c r="F48" s="2">
        <v>1</v>
      </c>
      <c r="G48" s="2">
        <v>1</v>
      </c>
      <c r="H48" s="2"/>
      <c r="I48" s="2"/>
      <c r="J48" s="2"/>
      <c r="K48" s="18">
        <f t="shared" si="0"/>
        <v>5</v>
      </c>
    </row>
    <row r="49" spans="1:11" ht="14.25" hidden="1" customHeight="1" x14ac:dyDescent="0.2">
      <c r="A49" s="62" t="s">
        <v>3571</v>
      </c>
      <c r="B49" s="2">
        <v>1</v>
      </c>
      <c r="C49" s="2"/>
      <c r="D49" s="2">
        <v>1</v>
      </c>
      <c r="E49" s="2">
        <v>1</v>
      </c>
      <c r="F49" s="2">
        <v>1</v>
      </c>
      <c r="G49" s="2">
        <v>1</v>
      </c>
      <c r="H49" s="2"/>
      <c r="I49" s="2"/>
      <c r="J49" s="2"/>
      <c r="K49" s="18">
        <f t="shared" si="0"/>
        <v>5</v>
      </c>
    </row>
    <row r="50" spans="1:11" ht="14.25" hidden="1" customHeight="1" x14ac:dyDescent="0.2">
      <c r="A50" s="62" t="s">
        <v>4380</v>
      </c>
      <c r="B50" s="2">
        <v>1</v>
      </c>
      <c r="C50" s="2"/>
      <c r="D50" s="2">
        <v>1</v>
      </c>
      <c r="E50" s="2">
        <v>1</v>
      </c>
      <c r="F50" s="2">
        <v>1</v>
      </c>
      <c r="G50" s="2">
        <v>1</v>
      </c>
      <c r="H50" s="2"/>
      <c r="I50" s="2"/>
      <c r="J50" s="2"/>
      <c r="K50" s="18">
        <f t="shared" si="0"/>
        <v>5</v>
      </c>
    </row>
    <row r="51" spans="1:11" ht="14.25" hidden="1" customHeight="1" x14ac:dyDescent="0.2">
      <c r="A51" s="62" t="s">
        <v>3563</v>
      </c>
      <c r="B51" s="2">
        <v>1</v>
      </c>
      <c r="C51" s="2"/>
      <c r="D51" s="2">
        <v>1</v>
      </c>
      <c r="E51" s="2">
        <v>1</v>
      </c>
      <c r="F51" s="2">
        <v>1</v>
      </c>
      <c r="G51" s="2">
        <v>1</v>
      </c>
      <c r="H51" s="2"/>
      <c r="I51" s="2"/>
      <c r="J51" s="2"/>
      <c r="K51" s="18">
        <f t="shared" si="0"/>
        <v>5</v>
      </c>
    </row>
    <row r="52" spans="1:11" ht="14.25" hidden="1" customHeight="1" x14ac:dyDescent="0.2">
      <c r="A52" s="62" t="s">
        <v>912</v>
      </c>
      <c r="B52" s="2">
        <v>1</v>
      </c>
      <c r="C52" s="2"/>
      <c r="D52" s="2">
        <v>1</v>
      </c>
      <c r="E52" s="2">
        <v>1</v>
      </c>
      <c r="F52" s="2">
        <v>1</v>
      </c>
      <c r="G52" s="2">
        <v>1</v>
      </c>
      <c r="H52" s="2"/>
      <c r="I52" s="2"/>
      <c r="J52" s="2"/>
      <c r="K52" s="18">
        <f t="shared" si="0"/>
        <v>5</v>
      </c>
    </row>
    <row r="53" spans="1:11" ht="14.25" hidden="1" customHeight="1" x14ac:dyDescent="0.2">
      <c r="A53" s="62" t="s">
        <v>3366</v>
      </c>
      <c r="B53" s="2">
        <v>1</v>
      </c>
      <c r="C53" s="2"/>
      <c r="D53" s="2">
        <v>1</v>
      </c>
      <c r="E53" s="2">
        <v>1</v>
      </c>
      <c r="F53" s="2">
        <v>1</v>
      </c>
      <c r="G53" s="2">
        <v>1</v>
      </c>
      <c r="H53" s="2"/>
      <c r="I53" s="2"/>
      <c r="J53" s="2"/>
      <c r="K53" s="18">
        <f t="shared" si="0"/>
        <v>5</v>
      </c>
    </row>
    <row r="54" spans="1:11" ht="14.25" hidden="1" customHeight="1" x14ac:dyDescent="0.2">
      <c r="A54" s="62" t="s">
        <v>3442</v>
      </c>
      <c r="B54" s="2">
        <v>1</v>
      </c>
      <c r="C54" s="2"/>
      <c r="D54" s="2">
        <v>1</v>
      </c>
      <c r="E54" s="2">
        <v>1</v>
      </c>
      <c r="F54" s="2">
        <v>1</v>
      </c>
      <c r="G54" s="2">
        <v>1</v>
      </c>
      <c r="H54" s="2"/>
      <c r="I54" s="2"/>
      <c r="J54" s="2"/>
      <c r="K54" s="18">
        <f t="shared" si="0"/>
        <v>5</v>
      </c>
    </row>
    <row r="55" spans="1:11" ht="14.25" hidden="1" customHeight="1" x14ac:dyDescent="0.2">
      <c r="A55" s="62" t="s">
        <v>289</v>
      </c>
      <c r="B55" s="2">
        <v>1</v>
      </c>
      <c r="C55" s="2"/>
      <c r="D55" s="2">
        <v>1</v>
      </c>
      <c r="E55" s="2">
        <v>1</v>
      </c>
      <c r="F55" s="2">
        <v>1</v>
      </c>
      <c r="G55" s="2">
        <v>1</v>
      </c>
      <c r="H55" s="2"/>
      <c r="I55" s="2"/>
      <c r="J55" s="2"/>
      <c r="K55" s="18">
        <f t="shared" si="0"/>
        <v>5</v>
      </c>
    </row>
    <row r="56" spans="1:11" ht="14.25" hidden="1" customHeight="1" x14ac:dyDescent="0.2">
      <c r="A56" s="62" t="s">
        <v>643</v>
      </c>
      <c r="B56" s="2">
        <v>1</v>
      </c>
      <c r="C56" s="2"/>
      <c r="D56" s="2">
        <v>1</v>
      </c>
      <c r="E56" s="2">
        <v>1</v>
      </c>
      <c r="F56" s="2">
        <v>1</v>
      </c>
      <c r="G56" s="2">
        <v>1</v>
      </c>
      <c r="H56" s="2"/>
      <c r="I56" s="2"/>
      <c r="J56" s="2"/>
      <c r="K56" s="18">
        <f t="shared" si="0"/>
        <v>5</v>
      </c>
    </row>
    <row r="57" spans="1:11" ht="14.25" hidden="1" customHeight="1" x14ac:dyDescent="0.2">
      <c r="A57" s="62" t="s">
        <v>1680</v>
      </c>
      <c r="B57" s="2">
        <v>1</v>
      </c>
      <c r="C57" s="2"/>
      <c r="D57" s="2">
        <v>1</v>
      </c>
      <c r="E57" s="2">
        <v>1</v>
      </c>
      <c r="F57" s="2">
        <v>1</v>
      </c>
      <c r="G57" s="2">
        <v>1</v>
      </c>
      <c r="H57" s="2"/>
      <c r="I57" s="2"/>
      <c r="J57" s="2"/>
      <c r="K57" s="18">
        <f t="shared" si="0"/>
        <v>5</v>
      </c>
    </row>
    <row r="58" spans="1:11" ht="14.25" hidden="1" customHeight="1" x14ac:dyDescent="0.2">
      <c r="A58" s="62" t="s">
        <v>84</v>
      </c>
      <c r="B58" s="2">
        <v>1</v>
      </c>
      <c r="C58" s="2"/>
      <c r="D58" s="2">
        <v>1</v>
      </c>
      <c r="E58" s="2">
        <v>1</v>
      </c>
      <c r="F58" s="2">
        <v>1</v>
      </c>
      <c r="G58" s="2">
        <v>1</v>
      </c>
      <c r="H58" s="2"/>
      <c r="I58" s="2"/>
      <c r="J58" s="2"/>
      <c r="K58" s="18">
        <f t="shared" si="0"/>
        <v>5</v>
      </c>
    </row>
    <row r="59" spans="1:11" ht="14.25" hidden="1" customHeight="1" x14ac:dyDescent="0.2">
      <c r="A59" s="62" t="s">
        <v>1098</v>
      </c>
      <c r="B59" s="2">
        <v>1</v>
      </c>
      <c r="C59" s="2"/>
      <c r="D59" s="2">
        <v>1</v>
      </c>
      <c r="E59" s="2">
        <v>1</v>
      </c>
      <c r="F59" s="2">
        <v>1</v>
      </c>
      <c r="G59" s="2">
        <v>1</v>
      </c>
      <c r="H59" s="2"/>
      <c r="I59" s="2"/>
      <c r="J59" s="2"/>
      <c r="K59" s="18">
        <f t="shared" si="0"/>
        <v>5</v>
      </c>
    </row>
    <row r="60" spans="1:11" ht="14.25" hidden="1" customHeight="1" x14ac:dyDescent="0.2">
      <c r="A60" s="62" t="s">
        <v>1191</v>
      </c>
      <c r="B60" s="2">
        <v>1</v>
      </c>
      <c r="C60" s="2"/>
      <c r="D60" s="2">
        <v>1</v>
      </c>
      <c r="E60" s="2">
        <v>1</v>
      </c>
      <c r="F60" s="2">
        <v>1</v>
      </c>
      <c r="G60" s="2">
        <v>1</v>
      </c>
      <c r="H60" s="2"/>
      <c r="I60" s="2"/>
      <c r="J60" s="2"/>
      <c r="K60" s="18">
        <f t="shared" si="0"/>
        <v>5</v>
      </c>
    </row>
    <row r="61" spans="1:11" ht="14.25" hidden="1" customHeight="1" x14ac:dyDescent="0.2">
      <c r="A61" s="62" t="s">
        <v>431</v>
      </c>
      <c r="B61" s="2">
        <v>1</v>
      </c>
      <c r="C61" s="2"/>
      <c r="D61" s="2">
        <v>1</v>
      </c>
      <c r="E61" s="2">
        <v>1</v>
      </c>
      <c r="F61" s="2">
        <v>1</v>
      </c>
      <c r="G61" s="2">
        <v>1</v>
      </c>
      <c r="H61" s="2"/>
      <c r="I61" s="2"/>
      <c r="J61" s="2"/>
      <c r="K61" s="18">
        <f t="shared" si="0"/>
        <v>5</v>
      </c>
    </row>
    <row r="62" spans="1:11" ht="14.25" hidden="1" customHeight="1" x14ac:dyDescent="0.2">
      <c r="A62" s="62" t="s">
        <v>2464</v>
      </c>
      <c r="B62" s="2">
        <v>1</v>
      </c>
      <c r="C62" s="2"/>
      <c r="D62" s="2">
        <v>1</v>
      </c>
      <c r="E62" s="2">
        <v>1</v>
      </c>
      <c r="F62" s="2">
        <v>1</v>
      </c>
      <c r="G62" s="2">
        <v>1</v>
      </c>
      <c r="H62" s="2"/>
      <c r="I62" s="2"/>
      <c r="J62" s="2"/>
      <c r="K62" s="18">
        <f t="shared" si="0"/>
        <v>5</v>
      </c>
    </row>
    <row r="63" spans="1:11" ht="14.25" hidden="1" customHeight="1" x14ac:dyDescent="0.2">
      <c r="A63" s="62" t="s">
        <v>3652</v>
      </c>
      <c r="B63" s="2">
        <v>1</v>
      </c>
      <c r="C63" s="2"/>
      <c r="D63" s="2">
        <v>1</v>
      </c>
      <c r="E63" s="2">
        <v>1</v>
      </c>
      <c r="F63" s="2">
        <v>1</v>
      </c>
      <c r="G63" s="2">
        <v>1</v>
      </c>
      <c r="H63" s="2"/>
      <c r="I63" s="2"/>
      <c r="J63" s="2"/>
      <c r="K63" s="18">
        <f t="shared" si="0"/>
        <v>5</v>
      </c>
    </row>
    <row r="64" spans="1:11" ht="14.25" hidden="1" customHeight="1" x14ac:dyDescent="0.2">
      <c r="A64" s="62" t="s">
        <v>2990</v>
      </c>
      <c r="B64" s="2">
        <v>1</v>
      </c>
      <c r="C64" s="2"/>
      <c r="D64" s="2">
        <v>1</v>
      </c>
      <c r="E64" s="2">
        <v>1</v>
      </c>
      <c r="F64" s="2">
        <v>1</v>
      </c>
      <c r="G64" s="2">
        <v>1</v>
      </c>
      <c r="H64" s="2"/>
      <c r="I64" s="2"/>
      <c r="J64" s="2"/>
      <c r="K64" s="18">
        <f t="shared" si="0"/>
        <v>5</v>
      </c>
    </row>
    <row r="65" spans="1:11" ht="14.25" hidden="1" customHeight="1" x14ac:dyDescent="0.2">
      <c r="A65" s="62" t="s">
        <v>2389</v>
      </c>
      <c r="B65" s="2">
        <v>1</v>
      </c>
      <c r="C65" s="2"/>
      <c r="D65" s="2">
        <v>1</v>
      </c>
      <c r="E65" s="2">
        <v>1</v>
      </c>
      <c r="F65" s="2">
        <v>1</v>
      </c>
      <c r="G65" s="2">
        <v>1</v>
      </c>
      <c r="H65" s="2"/>
      <c r="I65" s="2"/>
      <c r="J65" s="2"/>
      <c r="K65" s="18">
        <f t="shared" si="0"/>
        <v>5</v>
      </c>
    </row>
    <row r="66" spans="1:11" ht="14.25" hidden="1" customHeight="1" x14ac:dyDescent="0.2">
      <c r="A66" s="62" t="s">
        <v>1760</v>
      </c>
      <c r="B66" s="2">
        <v>1</v>
      </c>
      <c r="C66" s="2"/>
      <c r="D66" s="2">
        <v>1</v>
      </c>
      <c r="E66" s="2">
        <v>1</v>
      </c>
      <c r="F66" s="2">
        <v>1</v>
      </c>
      <c r="G66" s="2">
        <v>1</v>
      </c>
      <c r="H66" s="2"/>
      <c r="I66" s="2"/>
      <c r="J66" s="2"/>
      <c r="K66" s="18">
        <f t="shared" si="0"/>
        <v>5</v>
      </c>
    </row>
    <row r="67" spans="1:11" ht="14.25" hidden="1" customHeight="1" x14ac:dyDescent="0.2">
      <c r="A67" s="62" t="s">
        <v>1383</v>
      </c>
      <c r="B67" s="2">
        <v>1</v>
      </c>
      <c r="C67" s="2"/>
      <c r="D67" s="2">
        <v>1</v>
      </c>
      <c r="E67" s="2">
        <v>1</v>
      </c>
      <c r="F67" s="2">
        <v>1</v>
      </c>
      <c r="G67" s="2">
        <v>1</v>
      </c>
      <c r="H67" s="2"/>
      <c r="I67" s="2"/>
      <c r="J67" s="2"/>
      <c r="K67" s="18">
        <f t="shared" si="0"/>
        <v>5</v>
      </c>
    </row>
    <row r="68" spans="1:11" ht="14.25" hidden="1" customHeight="1" x14ac:dyDescent="0.2">
      <c r="A68" s="62" t="s">
        <v>552</v>
      </c>
      <c r="B68" s="2">
        <v>1</v>
      </c>
      <c r="C68" s="2"/>
      <c r="D68" s="2">
        <v>1</v>
      </c>
      <c r="E68" s="2">
        <v>1</v>
      </c>
      <c r="F68" s="2">
        <v>1</v>
      </c>
      <c r="G68" s="2">
        <v>1</v>
      </c>
      <c r="H68" s="2"/>
      <c r="I68" s="2"/>
      <c r="J68" s="2"/>
      <c r="K68" s="18">
        <f t="shared" si="0"/>
        <v>5</v>
      </c>
    </row>
    <row r="69" spans="1:11" ht="14.25" hidden="1" customHeight="1" x14ac:dyDescent="0.2">
      <c r="A69" s="62" t="s">
        <v>3829</v>
      </c>
      <c r="B69" s="2">
        <v>1</v>
      </c>
      <c r="C69" s="2"/>
      <c r="D69" s="2">
        <v>1</v>
      </c>
      <c r="E69" s="2">
        <v>1</v>
      </c>
      <c r="F69" s="2">
        <v>1</v>
      </c>
      <c r="G69" s="2">
        <v>1</v>
      </c>
      <c r="H69" s="2"/>
      <c r="I69" s="2"/>
      <c r="J69" s="2"/>
      <c r="K69" s="18">
        <f t="shared" si="0"/>
        <v>5</v>
      </c>
    </row>
    <row r="70" spans="1:11" ht="14.25" hidden="1" customHeight="1" x14ac:dyDescent="0.2">
      <c r="A70" s="62" t="s">
        <v>147</v>
      </c>
      <c r="B70" s="2">
        <v>1</v>
      </c>
      <c r="C70" s="2"/>
      <c r="D70" s="2">
        <v>1</v>
      </c>
      <c r="E70" s="2">
        <v>1</v>
      </c>
      <c r="F70" s="2">
        <v>1</v>
      </c>
      <c r="G70" s="2">
        <v>1</v>
      </c>
      <c r="H70" s="2"/>
      <c r="I70" s="2"/>
      <c r="J70" s="2"/>
      <c r="K70" s="18">
        <f t="shared" si="0"/>
        <v>5</v>
      </c>
    </row>
    <row r="71" spans="1:11" ht="14.25" hidden="1" customHeight="1" x14ac:dyDescent="0.2">
      <c r="A71" s="62" t="s">
        <v>1119</v>
      </c>
      <c r="B71" s="2">
        <v>1</v>
      </c>
      <c r="C71" s="2"/>
      <c r="D71" s="2">
        <v>1</v>
      </c>
      <c r="E71" s="2">
        <v>1</v>
      </c>
      <c r="F71" s="2">
        <v>1</v>
      </c>
      <c r="G71" s="2">
        <v>1</v>
      </c>
      <c r="H71" s="2"/>
      <c r="I71" s="2"/>
      <c r="J71" s="2"/>
      <c r="K71" s="18">
        <f t="shared" si="0"/>
        <v>5</v>
      </c>
    </row>
    <row r="72" spans="1:11" ht="14.25" hidden="1" customHeight="1" x14ac:dyDescent="0.2">
      <c r="A72" s="62" t="s">
        <v>273</v>
      </c>
      <c r="B72" s="2">
        <v>1</v>
      </c>
      <c r="C72" s="2"/>
      <c r="D72" s="2">
        <v>1</v>
      </c>
      <c r="E72" s="2">
        <v>1</v>
      </c>
      <c r="F72" s="2">
        <v>1</v>
      </c>
      <c r="G72" s="2">
        <v>1</v>
      </c>
      <c r="H72" s="2"/>
      <c r="I72" s="2"/>
      <c r="J72" s="2"/>
      <c r="K72" s="18">
        <f t="shared" si="0"/>
        <v>5</v>
      </c>
    </row>
    <row r="73" spans="1:11" ht="14.25" hidden="1" customHeight="1" x14ac:dyDescent="0.2">
      <c r="A73" s="62" t="s">
        <v>2416</v>
      </c>
      <c r="B73" s="2">
        <v>1</v>
      </c>
      <c r="C73" s="2"/>
      <c r="D73" s="2">
        <v>1</v>
      </c>
      <c r="E73" s="2">
        <v>1</v>
      </c>
      <c r="F73" s="2">
        <v>1</v>
      </c>
      <c r="G73" s="2">
        <v>1</v>
      </c>
      <c r="H73" s="2"/>
      <c r="I73" s="2"/>
      <c r="J73" s="2"/>
      <c r="K73" s="18">
        <f t="shared" si="0"/>
        <v>5</v>
      </c>
    </row>
    <row r="74" spans="1:11" ht="14.25" hidden="1" customHeight="1" x14ac:dyDescent="0.2">
      <c r="A74" s="62" t="s">
        <v>4103</v>
      </c>
      <c r="B74" s="2">
        <v>1</v>
      </c>
      <c r="C74" s="2"/>
      <c r="D74" s="2">
        <v>1</v>
      </c>
      <c r="E74" s="2">
        <v>1</v>
      </c>
      <c r="F74" s="2">
        <v>1</v>
      </c>
      <c r="G74" s="2">
        <v>1</v>
      </c>
      <c r="H74" s="2"/>
      <c r="I74" s="2"/>
      <c r="J74" s="2"/>
      <c r="K74" s="18">
        <f t="shared" si="0"/>
        <v>5</v>
      </c>
    </row>
    <row r="75" spans="1:11" ht="14.25" hidden="1" customHeight="1" x14ac:dyDescent="0.2">
      <c r="A75" s="62" t="s">
        <v>696</v>
      </c>
      <c r="B75" s="2">
        <v>1</v>
      </c>
      <c r="C75" s="2"/>
      <c r="D75" s="2">
        <v>1</v>
      </c>
      <c r="E75" s="2">
        <v>1</v>
      </c>
      <c r="F75" s="2">
        <v>1</v>
      </c>
      <c r="G75" s="2">
        <v>1</v>
      </c>
      <c r="H75" s="2"/>
      <c r="I75" s="2"/>
      <c r="J75" s="2"/>
      <c r="K75" s="18">
        <f t="shared" si="0"/>
        <v>5</v>
      </c>
    </row>
    <row r="76" spans="1:11" ht="14.25" hidden="1" customHeight="1" x14ac:dyDescent="0.2">
      <c r="A76" s="62" t="s">
        <v>1942</v>
      </c>
      <c r="B76" s="2">
        <v>1</v>
      </c>
      <c r="C76" s="2"/>
      <c r="D76" s="2">
        <v>1</v>
      </c>
      <c r="E76" s="2">
        <v>1</v>
      </c>
      <c r="F76" s="2">
        <v>1</v>
      </c>
      <c r="G76" s="2">
        <v>1</v>
      </c>
      <c r="H76" s="2"/>
      <c r="I76" s="2"/>
      <c r="J76" s="2"/>
      <c r="K76" s="18">
        <f t="shared" si="0"/>
        <v>5</v>
      </c>
    </row>
    <row r="77" spans="1:11" ht="14.25" hidden="1" customHeight="1" x14ac:dyDescent="0.2">
      <c r="A77" s="62" t="s">
        <v>3603</v>
      </c>
      <c r="B77" s="2">
        <v>1</v>
      </c>
      <c r="C77" s="2"/>
      <c r="D77" s="2">
        <v>1</v>
      </c>
      <c r="E77" s="2">
        <v>1</v>
      </c>
      <c r="F77" s="2">
        <v>1</v>
      </c>
      <c r="G77" s="2">
        <v>1</v>
      </c>
      <c r="H77" s="2"/>
      <c r="I77" s="2"/>
      <c r="J77" s="2"/>
      <c r="K77" s="18">
        <f t="shared" si="0"/>
        <v>5</v>
      </c>
    </row>
    <row r="78" spans="1:11" ht="14.25" hidden="1" customHeight="1" x14ac:dyDescent="0.2">
      <c r="A78" s="62" t="s">
        <v>4203</v>
      </c>
      <c r="B78" s="2">
        <v>1</v>
      </c>
      <c r="C78" s="2"/>
      <c r="D78" s="2">
        <v>1</v>
      </c>
      <c r="E78" s="2">
        <v>1</v>
      </c>
      <c r="F78" s="2">
        <v>1</v>
      </c>
      <c r="G78" s="2">
        <v>1</v>
      </c>
      <c r="H78" s="2"/>
      <c r="I78" s="2"/>
      <c r="J78" s="2"/>
      <c r="K78" s="18">
        <f t="shared" si="0"/>
        <v>5</v>
      </c>
    </row>
    <row r="79" spans="1:11" ht="14.25" hidden="1" customHeight="1" x14ac:dyDescent="0.2">
      <c r="A79" s="62" t="s">
        <v>3667</v>
      </c>
      <c r="B79" s="2">
        <v>1</v>
      </c>
      <c r="C79" s="2"/>
      <c r="D79" s="2">
        <v>1</v>
      </c>
      <c r="E79" s="2">
        <v>1</v>
      </c>
      <c r="F79" s="2">
        <v>1</v>
      </c>
      <c r="G79" s="2">
        <v>1</v>
      </c>
      <c r="H79" s="2"/>
      <c r="I79" s="2"/>
      <c r="J79" s="2"/>
      <c r="K79" s="18">
        <f t="shared" si="0"/>
        <v>5</v>
      </c>
    </row>
    <row r="80" spans="1:11" ht="14.25" hidden="1" customHeight="1" x14ac:dyDescent="0.2">
      <c r="A80" s="62" t="s">
        <v>1182</v>
      </c>
      <c r="B80" s="2">
        <v>1</v>
      </c>
      <c r="C80" s="2"/>
      <c r="D80" s="2">
        <v>1</v>
      </c>
      <c r="E80" s="2">
        <v>1</v>
      </c>
      <c r="F80" s="2">
        <v>1</v>
      </c>
      <c r="G80" s="2">
        <v>1</v>
      </c>
      <c r="H80" s="2"/>
      <c r="I80" s="2"/>
      <c r="J80" s="2"/>
      <c r="K80" s="18">
        <f t="shared" si="0"/>
        <v>5</v>
      </c>
    </row>
    <row r="81" spans="1:11" ht="14.25" hidden="1" customHeight="1" x14ac:dyDescent="0.2">
      <c r="A81" s="62" t="s">
        <v>4748</v>
      </c>
      <c r="B81" s="2">
        <v>1</v>
      </c>
      <c r="C81" s="2"/>
      <c r="D81" s="2">
        <v>1</v>
      </c>
      <c r="E81" s="2">
        <v>1</v>
      </c>
      <c r="F81" s="2">
        <v>1</v>
      </c>
      <c r="G81" s="2">
        <v>1</v>
      </c>
      <c r="H81" s="2"/>
      <c r="I81" s="2"/>
      <c r="J81" s="2"/>
      <c r="K81" s="18">
        <f t="shared" si="0"/>
        <v>5</v>
      </c>
    </row>
    <row r="82" spans="1:11" ht="14.25" hidden="1" customHeight="1" x14ac:dyDescent="0.2">
      <c r="A82" s="62" t="s">
        <v>2463</v>
      </c>
      <c r="B82" s="2">
        <v>1</v>
      </c>
      <c r="C82" s="2"/>
      <c r="D82" s="2">
        <v>1</v>
      </c>
      <c r="E82" s="2">
        <v>1</v>
      </c>
      <c r="F82" s="2">
        <v>1</v>
      </c>
      <c r="G82" s="2">
        <v>1</v>
      </c>
      <c r="H82" s="2"/>
      <c r="I82" s="2"/>
      <c r="J82" s="2"/>
      <c r="K82" s="18">
        <f t="shared" si="0"/>
        <v>5</v>
      </c>
    </row>
    <row r="83" spans="1:11" ht="14.25" hidden="1" customHeight="1" x14ac:dyDescent="0.2">
      <c r="A83" s="62" t="s">
        <v>3747</v>
      </c>
      <c r="B83" s="2">
        <v>1</v>
      </c>
      <c r="C83" s="2"/>
      <c r="D83" s="2">
        <v>1</v>
      </c>
      <c r="E83" s="2">
        <v>1</v>
      </c>
      <c r="F83" s="2">
        <v>1</v>
      </c>
      <c r="G83" s="2">
        <v>1</v>
      </c>
      <c r="H83" s="2"/>
      <c r="I83" s="2"/>
      <c r="J83" s="2"/>
      <c r="K83" s="18">
        <f t="shared" si="0"/>
        <v>5</v>
      </c>
    </row>
    <row r="84" spans="1:11" ht="14.25" hidden="1" customHeight="1" x14ac:dyDescent="0.2">
      <c r="A84" s="62" t="s">
        <v>4861</v>
      </c>
      <c r="B84" s="2">
        <v>1</v>
      </c>
      <c r="C84" s="2"/>
      <c r="D84" s="2">
        <v>1</v>
      </c>
      <c r="E84" s="2">
        <v>1</v>
      </c>
      <c r="F84" s="2">
        <v>1</v>
      </c>
      <c r="G84" s="2">
        <v>1</v>
      </c>
      <c r="H84" s="2"/>
      <c r="I84" s="2"/>
      <c r="J84" s="2"/>
      <c r="K84" s="18">
        <f t="shared" si="0"/>
        <v>5</v>
      </c>
    </row>
    <row r="85" spans="1:11" ht="14.25" hidden="1" customHeight="1" x14ac:dyDescent="0.2">
      <c r="A85" s="62" t="s">
        <v>3557</v>
      </c>
      <c r="B85" s="2">
        <v>1</v>
      </c>
      <c r="C85" s="2"/>
      <c r="D85" s="2">
        <v>1</v>
      </c>
      <c r="E85" s="2">
        <v>1</v>
      </c>
      <c r="F85" s="2">
        <v>1</v>
      </c>
      <c r="G85" s="2">
        <v>1</v>
      </c>
      <c r="H85" s="2"/>
      <c r="I85" s="2"/>
      <c r="J85" s="2"/>
      <c r="K85" s="18">
        <f t="shared" si="0"/>
        <v>5</v>
      </c>
    </row>
    <row r="86" spans="1:11" ht="14.25" hidden="1" customHeight="1" x14ac:dyDescent="0.2">
      <c r="A86" s="62" t="s">
        <v>2837</v>
      </c>
      <c r="B86" s="2">
        <v>1</v>
      </c>
      <c r="C86" s="2"/>
      <c r="D86" s="2">
        <v>1</v>
      </c>
      <c r="E86" s="2">
        <v>1</v>
      </c>
      <c r="F86" s="2">
        <v>1</v>
      </c>
      <c r="G86" s="2">
        <v>1</v>
      </c>
      <c r="H86" s="2"/>
      <c r="I86" s="2"/>
      <c r="J86" s="2"/>
      <c r="K86" s="18">
        <f t="shared" si="0"/>
        <v>5</v>
      </c>
    </row>
    <row r="87" spans="1:11" ht="14.25" hidden="1" customHeight="1" x14ac:dyDescent="0.2">
      <c r="A87" s="62" t="s">
        <v>3486</v>
      </c>
      <c r="B87" s="2">
        <v>1</v>
      </c>
      <c r="C87" s="2"/>
      <c r="D87" s="2">
        <v>1</v>
      </c>
      <c r="E87" s="2">
        <v>1</v>
      </c>
      <c r="F87" s="2">
        <v>1</v>
      </c>
      <c r="G87" s="2">
        <v>1</v>
      </c>
      <c r="H87" s="2"/>
      <c r="I87" s="2"/>
      <c r="J87" s="2"/>
      <c r="K87" s="18">
        <f t="shared" si="0"/>
        <v>5</v>
      </c>
    </row>
    <row r="88" spans="1:11" ht="14.25" hidden="1" customHeight="1" x14ac:dyDescent="0.2">
      <c r="A88" s="62" t="s">
        <v>3276</v>
      </c>
      <c r="B88" s="2">
        <v>1</v>
      </c>
      <c r="C88" s="2"/>
      <c r="D88" s="2">
        <v>1</v>
      </c>
      <c r="E88" s="2">
        <v>1</v>
      </c>
      <c r="F88" s="2">
        <v>1</v>
      </c>
      <c r="G88" s="2">
        <v>1</v>
      </c>
      <c r="H88" s="2"/>
      <c r="I88" s="2"/>
      <c r="J88" s="2"/>
      <c r="K88" s="18">
        <f t="shared" si="0"/>
        <v>5</v>
      </c>
    </row>
    <row r="89" spans="1:11" ht="14.25" hidden="1" customHeight="1" x14ac:dyDescent="0.2">
      <c r="A89" s="62" t="s">
        <v>3417</v>
      </c>
      <c r="B89" s="2">
        <v>1</v>
      </c>
      <c r="C89" s="2"/>
      <c r="D89" s="2">
        <v>1</v>
      </c>
      <c r="E89" s="2">
        <v>1</v>
      </c>
      <c r="F89" s="2">
        <v>1</v>
      </c>
      <c r="G89" s="2">
        <v>1</v>
      </c>
      <c r="H89" s="2"/>
      <c r="I89" s="2"/>
      <c r="J89" s="2"/>
      <c r="K89" s="18">
        <f t="shared" si="0"/>
        <v>5</v>
      </c>
    </row>
    <row r="90" spans="1:11" ht="14.25" hidden="1" customHeight="1" x14ac:dyDescent="0.2">
      <c r="A90" s="62" t="s">
        <v>3914</v>
      </c>
      <c r="B90" s="2">
        <v>1</v>
      </c>
      <c r="C90" s="2"/>
      <c r="D90" s="2">
        <v>1</v>
      </c>
      <c r="E90" s="2">
        <v>1</v>
      </c>
      <c r="F90" s="2">
        <v>1</v>
      </c>
      <c r="G90" s="2">
        <v>1</v>
      </c>
      <c r="H90" s="2"/>
      <c r="I90" s="2"/>
      <c r="J90" s="2"/>
      <c r="K90" s="18">
        <f t="shared" si="0"/>
        <v>5</v>
      </c>
    </row>
    <row r="91" spans="1:11" ht="14.25" hidden="1" customHeight="1" x14ac:dyDescent="0.2">
      <c r="A91" s="62" t="s">
        <v>3662</v>
      </c>
      <c r="B91" s="2">
        <v>1</v>
      </c>
      <c r="C91" s="2"/>
      <c r="D91" s="2">
        <v>1</v>
      </c>
      <c r="E91" s="2">
        <v>1</v>
      </c>
      <c r="F91" s="2">
        <v>1</v>
      </c>
      <c r="G91" s="2">
        <v>1</v>
      </c>
      <c r="H91" s="2"/>
      <c r="I91" s="2"/>
      <c r="J91" s="2"/>
      <c r="K91" s="18">
        <f t="shared" si="0"/>
        <v>5</v>
      </c>
    </row>
    <row r="92" spans="1:11" ht="14.25" hidden="1" customHeight="1" x14ac:dyDescent="0.2">
      <c r="A92" s="62" t="s">
        <v>4624</v>
      </c>
      <c r="B92" s="2">
        <v>1</v>
      </c>
      <c r="C92" s="2"/>
      <c r="D92" s="2">
        <v>1</v>
      </c>
      <c r="E92" s="2">
        <v>1</v>
      </c>
      <c r="F92" s="2">
        <v>1</v>
      </c>
      <c r="G92" s="2">
        <v>1</v>
      </c>
      <c r="H92" s="2"/>
      <c r="I92" s="2"/>
      <c r="J92" s="2"/>
      <c r="K92" s="18">
        <f t="shared" si="0"/>
        <v>5</v>
      </c>
    </row>
    <row r="93" spans="1:11" ht="14.25" hidden="1" customHeight="1" x14ac:dyDescent="0.2">
      <c r="A93" s="62" t="s">
        <v>3274</v>
      </c>
      <c r="B93" s="2">
        <v>1</v>
      </c>
      <c r="C93" s="2"/>
      <c r="D93" s="2">
        <v>1</v>
      </c>
      <c r="E93" s="2">
        <v>1</v>
      </c>
      <c r="F93" s="2">
        <v>1</v>
      </c>
      <c r="G93" s="2">
        <v>1</v>
      </c>
      <c r="H93" s="2"/>
      <c r="I93" s="2"/>
      <c r="J93" s="2"/>
      <c r="K93" s="18">
        <f t="shared" si="0"/>
        <v>5</v>
      </c>
    </row>
    <row r="94" spans="1:11" ht="14.25" hidden="1" customHeight="1" x14ac:dyDescent="0.2">
      <c r="A94" s="62" t="s">
        <v>1669</v>
      </c>
      <c r="B94" s="2">
        <v>1</v>
      </c>
      <c r="C94" s="2"/>
      <c r="D94" s="2">
        <v>1</v>
      </c>
      <c r="E94" s="2">
        <v>1</v>
      </c>
      <c r="F94" s="2">
        <v>1</v>
      </c>
      <c r="G94" s="2">
        <v>1</v>
      </c>
      <c r="H94" s="2"/>
      <c r="I94" s="2"/>
      <c r="J94" s="2"/>
      <c r="K94" s="18">
        <f t="shared" si="0"/>
        <v>5</v>
      </c>
    </row>
    <row r="95" spans="1:11" ht="14.25" hidden="1" customHeight="1" x14ac:dyDescent="0.2">
      <c r="A95" s="62" t="s">
        <v>1707</v>
      </c>
      <c r="B95" s="2">
        <v>1</v>
      </c>
      <c r="C95" s="2"/>
      <c r="D95" s="2">
        <v>1</v>
      </c>
      <c r="E95" s="2">
        <v>1</v>
      </c>
      <c r="F95" s="2">
        <v>1</v>
      </c>
      <c r="G95" s="2">
        <v>1</v>
      </c>
      <c r="H95" s="2"/>
      <c r="I95" s="2"/>
      <c r="J95" s="2"/>
      <c r="K95" s="18">
        <f t="shared" si="0"/>
        <v>5</v>
      </c>
    </row>
    <row r="96" spans="1:11" ht="14.25" hidden="1" customHeight="1" x14ac:dyDescent="0.2">
      <c r="A96" s="62" t="s">
        <v>55</v>
      </c>
      <c r="B96" s="2">
        <v>1</v>
      </c>
      <c r="C96" s="2"/>
      <c r="D96" s="2">
        <v>1</v>
      </c>
      <c r="E96" s="2">
        <v>1</v>
      </c>
      <c r="F96" s="2">
        <v>1</v>
      </c>
      <c r="G96" s="2">
        <v>1</v>
      </c>
      <c r="H96" s="2"/>
      <c r="I96" s="2"/>
      <c r="J96" s="2"/>
      <c r="K96" s="18">
        <f t="shared" si="0"/>
        <v>5</v>
      </c>
    </row>
    <row r="97" spans="1:15" ht="14.25" hidden="1" customHeight="1" x14ac:dyDescent="0.2">
      <c r="A97" s="62" t="s">
        <v>1183</v>
      </c>
      <c r="B97" s="2">
        <v>1</v>
      </c>
      <c r="C97" s="2"/>
      <c r="D97" s="2">
        <v>1</v>
      </c>
      <c r="E97" s="2">
        <v>1</v>
      </c>
      <c r="F97" s="2">
        <v>1</v>
      </c>
      <c r="G97" s="2">
        <v>1</v>
      </c>
      <c r="H97" s="2"/>
      <c r="I97" s="2"/>
      <c r="J97" s="2"/>
      <c r="K97" s="18">
        <f t="shared" si="0"/>
        <v>5</v>
      </c>
    </row>
    <row r="98" spans="1:15" ht="14.25" hidden="1" customHeight="1" x14ac:dyDescent="0.2">
      <c r="A98" s="62" t="s">
        <v>3288</v>
      </c>
      <c r="B98" s="2">
        <v>1</v>
      </c>
      <c r="C98" s="2"/>
      <c r="D98" s="2">
        <v>1</v>
      </c>
      <c r="E98" s="2">
        <v>1</v>
      </c>
      <c r="F98" s="2">
        <v>1</v>
      </c>
      <c r="G98" s="2">
        <v>1</v>
      </c>
      <c r="H98" s="2"/>
      <c r="I98" s="2"/>
      <c r="J98" s="2"/>
      <c r="K98" s="18">
        <f t="shared" si="0"/>
        <v>5</v>
      </c>
    </row>
    <row r="99" spans="1:15" ht="14.25" customHeight="1" x14ac:dyDescent="0.2">
      <c r="A99" s="62" t="s">
        <v>2303</v>
      </c>
      <c r="B99" s="2">
        <v>1</v>
      </c>
      <c r="C99" s="2"/>
      <c r="D99" s="2" t="s">
        <v>2301</v>
      </c>
      <c r="E99" s="2">
        <v>1</v>
      </c>
      <c r="F99" s="2">
        <v>1</v>
      </c>
      <c r="G99" s="2">
        <v>1</v>
      </c>
      <c r="H99" s="2"/>
      <c r="I99" s="2"/>
      <c r="J99" s="2"/>
      <c r="K99" s="18">
        <f t="shared" si="0"/>
        <v>4</v>
      </c>
      <c r="L99" s="98" t="s">
        <v>5746</v>
      </c>
      <c r="M99" s="99">
        <f>COUNTA(K:K)</f>
        <v>829</v>
      </c>
      <c r="O99" s="18">
        <f>COUNTA((K:K))</f>
        <v>829</v>
      </c>
    </row>
    <row r="100" spans="1:15" ht="14.25" customHeight="1" x14ac:dyDescent="0.2">
      <c r="A100" s="62" t="s">
        <v>3614</v>
      </c>
      <c r="B100" s="2">
        <v>1</v>
      </c>
      <c r="C100" s="2"/>
      <c r="D100" s="2">
        <v>1</v>
      </c>
      <c r="E100" s="2" t="s">
        <v>3612</v>
      </c>
      <c r="F100" s="2">
        <v>1</v>
      </c>
      <c r="G100" s="2">
        <v>1</v>
      </c>
      <c r="H100" s="2"/>
      <c r="I100" s="2"/>
      <c r="J100" s="2"/>
      <c r="K100" s="18">
        <f t="shared" si="0"/>
        <v>4</v>
      </c>
      <c r="L100" s="98" t="s">
        <v>5747</v>
      </c>
      <c r="M100" s="99">
        <f>COUNTA(K99:K112)</f>
        <v>14</v>
      </c>
    </row>
    <row r="101" spans="1:15" ht="14.25" customHeight="1" x14ac:dyDescent="0.2">
      <c r="A101" s="62" t="s">
        <v>3391</v>
      </c>
      <c r="B101" s="2">
        <v>1</v>
      </c>
      <c r="C101" s="2"/>
      <c r="D101" s="2">
        <v>1</v>
      </c>
      <c r="E101" s="2">
        <v>1</v>
      </c>
      <c r="F101" s="2">
        <v>1</v>
      </c>
      <c r="G101" s="2" t="s">
        <v>3389</v>
      </c>
      <c r="H101" s="2"/>
      <c r="I101" s="2"/>
      <c r="J101" s="2"/>
      <c r="K101" s="18">
        <f t="shared" si="0"/>
        <v>4</v>
      </c>
      <c r="L101" s="98" t="s">
        <v>5748</v>
      </c>
      <c r="M101" s="99">
        <f>COUNTA(K113:K139)</f>
        <v>27</v>
      </c>
    </row>
    <row r="102" spans="1:15" ht="14.25" customHeight="1" x14ac:dyDescent="0.2">
      <c r="A102" s="62" t="s">
        <v>275</v>
      </c>
      <c r="B102" s="2">
        <v>1</v>
      </c>
      <c r="C102" s="2"/>
      <c r="D102" s="2">
        <v>1</v>
      </c>
      <c r="E102" s="2">
        <v>1</v>
      </c>
      <c r="F102" s="2" t="s">
        <v>274</v>
      </c>
      <c r="G102" s="2">
        <v>1</v>
      </c>
      <c r="H102" s="2"/>
      <c r="I102" s="2"/>
      <c r="J102" s="2"/>
      <c r="K102" s="18">
        <f t="shared" si="0"/>
        <v>4</v>
      </c>
      <c r="L102" s="98" t="s">
        <v>5749</v>
      </c>
      <c r="M102" s="99">
        <f>COUNTA(K140:K180)</f>
        <v>41</v>
      </c>
    </row>
    <row r="103" spans="1:15" ht="14.25" customHeight="1" x14ac:dyDescent="0.2">
      <c r="A103" s="62" t="s">
        <v>1877</v>
      </c>
      <c r="B103" s="2">
        <v>1</v>
      </c>
      <c r="C103" s="2"/>
      <c r="D103" s="2" t="s">
        <v>1876</v>
      </c>
      <c r="E103" s="2">
        <v>1</v>
      </c>
      <c r="F103" s="2">
        <v>1</v>
      </c>
      <c r="G103" s="2">
        <v>1</v>
      </c>
      <c r="H103" s="2"/>
      <c r="I103" s="2"/>
      <c r="J103" s="2"/>
      <c r="K103" s="18">
        <f t="shared" si="0"/>
        <v>4</v>
      </c>
      <c r="L103" s="98" t="s">
        <v>5750</v>
      </c>
      <c r="M103" s="99">
        <f>COUNTA(K181:K297)</f>
        <v>117</v>
      </c>
    </row>
    <row r="104" spans="1:15" ht="14.25" customHeight="1" x14ac:dyDescent="0.2">
      <c r="A104" s="62" t="s">
        <v>2361</v>
      </c>
      <c r="B104" s="2">
        <v>1</v>
      </c>
      <c r="C104" s="2"/>
      <c r="D104" s="2" t="s">
        <v>2360</v>
      </c>
      <c r="E104" s="2">
        <v>1</v>
      </c>
      <c r="F104" s="2">
        <v>1</v>
      </c>
      <c r="G104" s="2">
        <v>1</v>
      </c>
      <c r="H104" s="2"/>
      <c r="I104" s="2"/>
      <c r="J104" s="2"/>
      <c r="K104" s="18">
        <f t="shared" si="0"/>
        <v>4</v>
      </c>
      <c r="L104" s="100" t="s">
        <v>5751</v>
      </c>
      <c r="M104" s="99">
        <f>COUNTA(K298:K830)</f>
        <v>533</v>
      </c>
    </row>
    <row r="105" spans="1:15" ht="14.25" customHeight="1" x14ac:dyDescent="0.2">
      <c r="A105" s="62" t="s">
        <v>2612</v>
      </c>
      <c r="B105" s="2" t="s">
        <v>2610</v>
      </c>
      <c r="C105" s="2"/>
      <c r="D105" s="2">
        <v>1</v>
      </c>
      <c r="E105" s="2">
        <v>1</v>
      </c>
      <c r="F105" s="2">
        <v>1</v>
      </c>
      <c r="G105" s="2">
        <v>1</v>
      </c>
      <c r="H105" s="2"/>
      <c r="I105" s="2"/>
      <c r="J105" s="2"/>
      <c r="K105" s="18">
        <f t="shared" si="0"/>
        <v>4</v>
      </c>
      <c r="L105" s="101" t="s">
        <v>5752</v>
      </c>
    </row>
    <row r="106" spans="1:15" ht="14.25" customHeight="1" x14ac:dyDescent="0.2">
      <c r="A106" s="62" t="s">
        <v>4365</v>
      </c>
      <c r="B106" s="2" t="s">
        <v>4364</v>
      </c>
      <c r="C106" s="2"/>
      <c r="D106" s="2">
        <v>1</v>
      </c>
      <c r="E106" s="2">
        <v>1</v>
      </c>
      <c r="F106" s="2">
        <v>1</v>
      </c>
      <c r="G106" s="2">
        <v>1</v>
      </c>
      <c r="H106" s="2"/>
      <c r="I106" s="2"/>
      <c r="J106" s="2"/>
      <c r="K106" s="18">
        <f t="shared" si="0"/>
        <v>4</v>
      </c>
    </row>
    <row r="107" spans="1:15" ht="14.25" customHeight="1" x14ac:dyDescent="0.2">
      <c r="A107" s="62" t="s">
        <v>3325</v>
      </c>
      <c r="B107" s="2" t="s">
        <v>242</v>
      </c>
      <c r="C107" s="2"/>
      <c r="D107" s="2">
        <v>1</v>
      </c>
      <c r="E107" s="2">
        <v>1</v>
      </c>
      <c r="F107" s="2">
        <v>1</v>
      </c>
      <c r="G107" s="2">
        <v>1</v>
      </c>
      <c r="H107" s="2"/>
      <c r="I107" s="2"/>
      <c r="J107" s="2"/>
      <c r="K107" s="18">
        <f t="shared" si="0"/>
        <v>4</v>
      </c>
      <c r="L107" s="18">
        <f>COUNTIF('Kimberlys spreadsheet'!C:C,"1")</f>
        <v>0</v>
      </c>
    </row>
    <row r="108" spans="1:15" ht="14.25" customHeight="1" x14ac:dyDescent="0.2">
      <c r="A108" s="62" t="s">
        <v>3915</v>
      </c>
      <c r="B108" s="2" t="s">
        <v>185</v>
      </c>
      <c r="C108" s="2"/>
      <c r="D108" s="2">
        <v>1</v>
      </c>
      <c r="E108" s="2">
        <v>1</v>
      </c>
      <c r="F108" s="2">
        <v>1</v>
      </c>
      <c r="G108" s="2">
        <v>1</v>
      </c>
      <c r="H108" s="2"/>
      <c r="I108" s="2"/>
      <c r="J108" s="2"/>
      <c r="K108" s="18">
        <f t="shared" si="0"/>
        <v>4</v>
      </c>
      <c r="L108" s="18">
        <f>COUNTIF('Kimberlys spreadsheet'!C:C,"0")</f>
        <v>0</v>
      </c>
    </row>
    <row r="109" spans="1:15" ht="14.25" customHeight="1" x14ac:dyDescent="0.2">
      <c r="A109" s="62" t="s">
        <v>3817</v>
      </c>
      <c r="B109" s="2" t="s">
        <v>3816</v>
      </c>
      <c r="C109" s="2"/>
      <c r="D109" s="2">
        <v>1</v>
      </c>
      <c r="E109" s="2">
        <v>1</v>
      </c>
      <c r="F109" s="2">
        <v>1</v>
      </c>
      <c r="G109" s="2">
        <v>1</v>
      </c>
      <c r="H109" s="2"/>
      <c r="I109" s="2"/>
      <c r="J109" s="2"/>
      <c r="K109" s="18">
        <f t="shared" si="0"/>
        <v>4</v>
      </c>
    </row>
    <row r="110" spans="1:15" ht="14.25" customHeight="1" x14ac:dyDescent="0.2">
      <c r="A110" s="62" t="s">
        <v>4477</v>
      </c>
      <c r="B110" s="2" t="s">
        <v>4476</v>
      </c>
      <c r="C110" s="2"/>
      <c r="D110" s="2">
        <v>1</v>
      </c>
      <c r="E110" s="2">
        <v>1</v>
      </c>
      <c r="F110" s="2">
        <v>1</v>
      </c>
      <c r="G110" s="2">
        <v>1</v>
      </c>
      <c r="H110" s="2"/>
      <c r="I110" s="2"/>
      <c r="J110" s="2"/>
      <c r="K110" s="18">
        <f t="shared" si="0"/>
        <v>4</v>
      </c>
    </row>
    <row r="111" spans="1:15" ht="14.25" customHeight="1" x14ac:dyDescent="0.2">
      <c r="A111" s="62" t="s">
        <v>2442</v>
      </c>
      <c r="B111" s="2" t="s">
        <v>2155</v>
      </c>
      <c r="C111" s="2"/>
      <c r="D111" s="2">
        <v>1</v>
      </c>
      <c r="E111" s="2">
        <v>1</v>
      </c>
      <c r="F111" s="2">
        <v>1</v>
      </c>
      <c r="G111" s="2">
        <v>1</v>
      </c>
      <c r="H111" s="2"/>
      <c r="I111" s="2"/>
      <c r="J111" s="2"/>
      <c r="K111" s="18">
        <f t="shared" si="0"/>
        <v>4</v>
      </c>
    </row>
    <row r="112" spans="1:15" ht="14.25" customHeight="1" x14ac:dyDescent="0.2">
      <c r="A112" s="62" t="s">
        <v>3774</v>
      </c>
      <c r="B112" s="2" t="s">
        <v>2155</v>
      </c>
      <c r="C112" s="2"/>
      <c r="D112" s="2">
        <v>1</v>
      </c>
      <c r="E112" s="2">
        <v>1</v>
      </c>
      <c r="F112" s="2">
        <v>1</v>
      </c>
      <c r="G112" s="2">
        <v>1</v>
      </c>
      <c r="H112" s="2"/>
      <c r="I112" s="2"/>
      <c r="J112" s="2"/>
      <c r="K112" s="18">
        <f t="shared" si="0"/>
        <v>4</v>
      </c>
    </row>
    <row r="113" spans="1:11" ht="14.25" customHeight="1" x14ac:dyDescent="0.2">
      <c r="A113" s="62" t="s">
        <v>1731</v>
      </c>
      <c r="B113" s="2">
        <v>1</v>
      </c>
      <c r="C113" s="2"/>
      <c r="D113" s="2" t="s">
        <v>1726</v>
      </c>
      <c r="E113" s="2">
        <v>1</v>
      </c>
      <c r="F113" s="2">
        <v>1</v>
      </c>
      <c r="G113" s="2" t="s">
        <v>1728</v>
      </c>
      <c r="H113" s="2"/>
      <c r="I113" s="2"/>
      <c r="J113" s="2"/>
      <c r="K113" s="18">
        <f t="shared" si="0"/>
        <v>3</v>
      </c>
    </row>
    <row r="114" spans="1:11" ht="14.25" customHeight="1" x14ac:dyDescent="0.2">
      <c r="A114" s="62" t="s">
        <v>134</v>
      </c>
      <c r="B114" s="2">
        <v>1</v>
      </c>
      <c r="C114" s="2"/>
      <c r="D114" s="2" t="s">
        <v>5098</v>
      </c>
      <c r="E114" s="2">
        <v>1</v>
      </c>
      <c r="F114" s="2">
        <v>1</v>
      </c>
      <c r="G114" s="2" t="s">
        <v>5099</v>
      </c>
      <c r="H114" s="2"/>
      <c r="I114" s="2"/>
      <c r="J114" s="2"/>
      <c r="K114" s="18">
        <f t="shared" si="0"/>
        <v>3</v>
      </c>
    </row>
    <row r="115" spans="1:11" ht="14.25" customHeight="1" x14ac:dyDescent="0.2">
      <c r="A115" s="62" t="s">
        <v>3318</v>
      </c>
      <c r="B115" s="2">
        <v>1</v>
      </c>
      <c r="C115" s="2"/>
      <c r="D115" s="2" t="s">
        <v>3316</v>
      </c>
      <c r="E115" s="2">
        <v>1</v>
      </c>
      <c r="F115" s="2" t="s">
        <v>3317</v>
      </c>
      <c r="G115" s="2">
        <v>1</v>
      </c>
      <c r="H115" s="2"/>
      <c r="I115" s="2"/>
      <c r="J115" s="2"/>
      <c r="K115" s="18">
        <f t="shared" si="0"/>
        <v>3</v>
      </c>
    </row>
    <row r="116" spans="1:11" ht="14.25" customHeight="1" x14ac:dyDescent="0.2">
      <c r="A116" s="62" t="s">
        <v>4115</v>
      </c>
      <c r="B116" s="2">
        <v>1</v>
      </c>
      <c r="C116" s="2"/>
      <c r="D116" s="2" t="s">
        <v>4113</v>
      </c>
      <c r="E116" s="2">
        <v>1</v>
      </c>
      <c r="F116" s="2">
        <v>1</v>
      </c>
      <c r="G116" s="2" t="s">
        <v>4114</v>
      </c>
      <c r="H116" s="2"/>
      <c r="I116" s="2"/>
      <c r="J116" s="2"/>
      <c r="K116" s="18">
        <f t="shared" si="0"/>
        <v>3</v>
      </c>
    </row>
    <row r="117" spans="1:11" ht="14.25" customHeight="1" x14ac:dyDescent="0.2">
      <c r="A117" s="62" t="s">
        <v>3783</v>
      </c>
      <c r="B117" s="2">
        <v>1</v>
      </c>
      <c r="C117" s="2"/>
      <c r="D117" s="2" t="s">
        <v>3781</v>
      </c>
      <c r="E117" s="2">
        <v>1</v>
      </c>
      <c r="F117" s="2" t="s">
        <v>3782</v>
      </c>
      <c r="G117" s="2">
        <v>1</v>
      </c>
      <c r="H117" s="2"/>
      <c r="I117" s="2"/>
      <c r="J117" s="2"/>
      <c r="K117" s="18">
        <f t="shared" si="0"/>
        <v>3</v>
      </c>
    </row>
    <row r="118" spans="1:11" ht="14.25" customHeight="1" x14ac:dyDescent="0.2">
      <c r="A118" s="62" t="s">
        <v>2328</v>
      </c>
      <c r="B118" s="2">
        <v>1</v>
      </c>
      <c r="C118" s="2"/>
      <c r="D118" s="2" t="s">
        <v>5217</v>
      </c>
      <c r="E118" s="2">
        <v>1</v>
      </c>
      <c r="F118" s="2" t="s">
        <v>2327</v>
      </c>
      <c r="G118" s="2">
        <v>1</v>
      </c>
      <c r="H118" s="2"/>
      <c r="I118" s="2"/>
      <c r="J118" s="2"/>
      <c r="K118" s="18">
        <f t="shared" si="0"/>
        <v>3</v>
      </c>
    </row>
    <row r="119" spans="1:11" ht="14.25" customHeight="1" x14ac:dyDescent="0.2">
      <c r="A119" s="62" t="s">
        <v>3121</v>
      </c>
      <c r="B119" s="2">
        <v>1</v>
      </c>
      <c r="C119" s="2"/>
      <c r="D119" s="2" t="s">
        <v>3119</v>
      </c>
      <c r="E119" s="2">
        <v>1</v>
      </c>
      <c r="F119" s="2" t="s">
        <v>3120</v>
      </c>
      <c r="G119" s="2">
        <v>1</v>
      </c>
      <c r="H119" s="2"/>
      <c r="I119" s="2"/>
      <c r="J119" s="2"/>
      <c r="K119" s="18">
        <f t="shared" si="0"/>
        <v>3</v>
      </c>
    </row>
    <row r="120" spans="1:11" ht="14.25" customHeight="1" x14ac:dyDescent="0.2">
      <c r="A120" s="62" t="s">
        <v>856</v>
      </c>
      <c r="B120" s="2">
        <v>1</v>
      </c>
      <c r="C120" s="2"/>
      <c r="D120" s="2" t="s">
        <v>5140</v>
      </c>
      <c r="E120" s="2" t="s">
        <v>5141</v>
      </c>
      <c r="F120" s="2">
        <v>1</v>
      </c>
      <c r="G120" s="2">
        <v>1</v>
      </c>
      <c r="H120" s="2"/>
      <c r="I120" s="2"/>
      <c r="J120" s="2"/>
      <c r="K120" s="18">
        <f t="shared" si="0"/>
        <v>3</v>
      </c>
    </row>
    <row r="121" spans="1:11" ht="14.25" customHeight="1" x14ac:dyDescent="0.2">
      <c r="A121" s="62" t="s">
        <v>4568</v>
      </c>
      <c r="B121" s="2">
        <v>1</v>
      </c>
      <c r="C121" s="2"/>
      <c r="D121" s="2" t="s">
        <v>4567</v>
      </c>
      <c r="E121" s="2">
        <v>1</v>
      </c>
      <c r="F121" s="2" t="s">
        <v>2889</v>
      </c>
      <c r="G121" s="2">
        <v>1</v>
      </c>
      <c r="H121" s="2"/>
      <c r="I121" s="2"/>
      <c r="J121" s="2"/>
      <c r="K121" s="18">
        <f t="shared" si="0"/>
        <v>3</v>
      </c>
    </row>
    <row r="122" spans="1:11" ht="14.25" customHeight="1" x14ac:dyDescent="0.2">
      <c r="A122" s="62" t="s">
        <v>3267</v>
      </c>
      <c r="B122" s="2">
        <v>1</v>
      </c>
      <c r="C122" s="2"/>
      <c r="D122" s="2">
        <v>1</v>
      </c>
      <c r="E122" s="2" t="s">
        <v>3263</v>
      </c>
      <c r="F122" s="2" t="s">
        <v>3265</v>
      </c>
      <c r="G122" s="2">
        <v>1</v>
      </c>
      <c r="H122" s="2"/>
      <c r="I122" s="2"/>
      <c r="J122" s="2"/>
      <c r="K122" s="18">
        <f t="shared" si="0"/>
        <v>3</v>
      </c>
    </row>
    <row r="123" spans="1:11" ht="14.25" customHeight="1" x14ac:dyDescent="0.2">
      <c r="A123" s="62" t="s">
        <v>4440</v>
      </c>
      <c r="B123" s="2">
        <v>1</v>
      </c>
      <c r="C123" s="2"/>
      <c r="D123" s="2" t="s">
        <v>5376</v>
      </c>
      <c r="E123" s="2" t="s">
        <v>5377</v>
      </c>
      <c r="F123" s="2">
        <v>1</v>
      </c>
      <c r="G123" s="2">
        <v>1</v>
      </c>
      <c r="H123" s="2"/>
      <c r="I123" s="2"/>
      <c r="J123" s="2"/>
      <c r="K123" s="18">
        <f t="shared" si="0"/>
        <v>3</v>
      </c>
    </row>
    <row r="124" spans="1:11" ht="14.25" customHeight="1" x14ac:dyDescent="0.2">
      <c r="A124" s="62" t="s">
        <v>4102</v>
      </c>
      <c r="B124" s="2" t="s">
        <v>4100</v>
      </c>
      <c r="C124" s="2"/>
      <c r="D124" s="2" t="s">
        <v>4101</v>
      </c>
      <c r="E124" s="2">
        <v>1</v>
      </c>
      <c r="F124" s="2">
        <v>1</v>
      </c>
      <c r="G124" s="2">
        <v>1</v>
      </c>
      <c r="H124" s="2"/>
      <c r="I124" s="2"/>
      <c r="J124" s="2"/>
      <c r="K124" s="18">
        <f t="shared" si="0"/>
        <v>3</v>
      </c>
    </row>
    <row r="125" spans="1:11" ht="14.25" customHeight="1" x14ac:dyDescent="0.2">
      <c r="A125" s="62" t="s">
        <v>4422</v>
      </c>
      <c r="B125" s="2" t="s">
        <v>4420</v>
      </c>
      <c r="C125" s="2"/>
      <c r="D125" s="2" t="s">
        <v>4421</v>
      </c>
      <c r="E125" s="2">
        <v>1</v>
      </c>
      <c r="F125" s="2">
        <v>1</v>
      </c>
      <c r="G125" s="2">
        <v>1</v>
      </c>
      <c r="H125" s="2"/>
      <c r="I125" s="2"/>
      <c r="J125" s="2"/>
      <c r="K125" s="18">
        <f t="shared" si="0"/>
        <v>3</v>
      </c>
    </row>
    <row r="126" spans="1:11" ht="14.25" customHeight="1" x14ac:dyDescent="0.2">
      <c r="A126" s="62" t="s">
        <v>3485</v>
      </c>
      <c r="B126" s="2" t="s">
        <v>3483</v>
      </c>
      <c r="C126" s="2"/>
      <c r="D126" s="2" t="s">
        <v>3484</v>
      </c>
      <c r="E126" s="2">
        <v>1</v>
      </c>
      <c r="F126" s="2">
        <v>1</v>
      </c>
      <c r="G126" s="2">
        <v>1</v>
      </c>
      <c r="H126" s="2"/>
      <c r="I126" s="2"/>
      <c r="J126" s="2"/>
      <c r="K126" s="18">
        <f t="shared" si="0"/>
        <v>3</v>
      </c>
    </row>
    <row r="127" spans="1:11" ht="14.25" customHeight="1" x14ac:dyDescent="0.2">
      <c r="A127" s="62" t="s">
        <v>2061</v>
      </c>
      <c r="B127" s="2" t="s">
        <v>2058</v>
      </c>
      <c r="C127" s="2" t="s">
        <v>5753</v>
      </c>
      <c r="D127" s="2" t="s">
        <v>2059</v>
      </c>
      <c r="E127" s="2">
        <v>1</v>
      </c>
      <c r="F127" s="2">
        <v>1</v>
      </c>
      <c r="G127" s="2">
        <v>1</v>
      </c>
      <c r="H127" s="2"/>
      <c r="I127" s="2"/>
      <c r="J127" s="2"/>
      <c r="K127" s="18">
        <f t="shared" si="0"/>
        <v>3</v>
      </c>
    </row>
    <row r="128" spans="1:11" ht="14.25" customHeight="1" x14ac:dyDescent="0.2">
      <c r="A128" s="62" t="s">
        <v>2204</v>
      </c>
      <c r="B128" s="2" t="s">
        <v>2201</v>
      </c>
      <c r="C128" s="2"/>
      <c r="D128" s="2" t="s">
        <v>2202</v>
      </c>
      <c r="E128" s="2">
        <v>1</v>
      </c>
      <c r="F128" s="2">
        <v>1</v>
      </c>
      <c r="G128" s="2">
        <v>1</v>
      </c>
      <c r="H128" s="2"/>
      <c r="I128" s="2"/>
      <c r="J128" s="2"/>
      <c r="K128" s="18">
        <f t="shared" si="0"/>
        <v>3</v>
      </c>
    </row>
    <row r="129" spans="1:11" ht="14.25" customHeight="1" x14ac:dyDescent="0.2">
      <c r="A129" s="62" t="s">
        <v>2840</v>
      </c>
      <c r="B129" s="2" t="s">
        <v>2838</v>
      </c>
      <c r="C129" s="2"/>
      <c r="D129" s="2" t="s">
        <v>2839</v>
      </c>
      <c r="E129" s="2">
        <v>1</v>
      </c>
      <c r="F129" s="2">
        <v>1</v>
      </c>
      <c r="G129" s="2">
        <v>1</v>
      </c>
      <c r="H129" s="2"/>
      <c r="I129" s="2"/>
      <c r="J129" s="2"/>
      <c r="K129" s="18">
        <f t="shared" si="0"/>
        <v>3</v>
      </c>
    </row>
    <row r="130" spans="1:11" ht="14.25" customHeight="1" x14ac:dyDescent="0.2">
      <c r="A130" s="62" t="s">
        <v>1201</v>
      </c>
      <c r="B130" s="2" t="s">
        <v>1199</v>
      </c>
      <c r="C130" s="2"/>
      <c r="D130" s="2">
        <v>1</v>
      </c>
      <c r="E130" s="2" t="s">
        <v>1200</v>
      </c>
      <c r="F130" s="2">
        <v>1</v>
      </c>
      <c r="G130" s="2">
        <v>1</v>
      </c>
      <c r="H130" s="2"/>
      <c r="I130" s="2"/>
      <c r="J130" s="2"/>
      <c r="K130" s="18">
        <f t="shared" si="0"/>
        <v>3</v>
      </c>
    </row>
    <row r="131" spans="1:11" ht="14.25" customHeight="1" x14ac:dyDescent="0.2">
      <c r="A131" s="62" t="s">
        <v>1166</v>
      </c>
      <c r="B131" s="2" t="s">
        <v>1164</v>
      </c>
      <c r="C131" s="2"/>
      <c r="D131" s="2" t="s">
        <v>1165</v>
      </c>
      <c r="E131" s="2">
        <v>1</v>
      </c>
      <c r="F131" s="2">
        <v>1</v>
      </c>
      <c r="G131" s="2">
        <v>1</v>
      </c>
      <c r="H131" s="2"/>
      <c r="I131" s="2"/>
      <c r="J131" s="2"/>
      <c r="K131" s="18">
        <f t="shared" si="0"/>
        <v>3</v>
      </c>
    </row>
    <row r="132" spans="1:11" ht="14.25" customHeight="1" x14ac:dyDescent="0.2">
      <c r="A132" s="62" t="s">
        <v>146</v>
      </c>
      <c r="B132" s="2" t="s">
        <v>144</v>
      </c>
      <c r="C132" s="2"/>
      <c r="D132" s="2" t="s">
        <v>145</v>
      </c>
      <c r="E132" s="2">
        <v>1</v>
      </c>
      <c r="F132" s="2">
        <v>1</v>
      </c>
      <c r="G132" s="2">
        <v>1</v>
      </c>
      <c r="H132" s="2"/>
      <c r="I132" s="2"/>
      <c r="J132" s="2"/>
      <c r="K132" s="18">
        <f t="shared" si="0"/>
        <v>3</v>
      </c>
    </row>
    <row r="133" spans="1:11" ht="14.25" customHeight="1" x14ac:dyDescent="0.2">
      <c r="A133" s="62" t="s">
        <v>1552</v>
      </c>
      <c r="B133" s="2" t="s">
        <v>144</v>
      </c>
      <c r="C133" s="2"/>
      <c r="D133" s="2" t="s">
        <v>1551</v>
      </c>
      <c r="E133" s="2">
        <v>1</v>
      </c>
      <c r="F133" s="2">
        <v>1</v>
      </c>
      <c r="G133" s="2">
        <v>1</v>
      </c>
      <c r="H133" s="2"/>
      <c r="I133" s="2"/>
      <c r="J133" s="2"/>
      <c r="K133" s="18">
        <f t="shared" si="0"/>
        <v>3</v>
      </c>
    </row>
    <row r="134" spans="1:11" ht="14.25" customHeight="1" x14ac:dyDescent="0.2">
      <c r="A134" s="62" t="s">
        <v>1118</v>
      </c>
      <c r="B134" s="2" t="s">
        <v>1115</v>
      </c>
      <c r="C134" s="2"/>
      <c r="D134" s="2" t="s">
        <v>1116</v>
      </c>
      <c r="E134" s="2">
        <v>1</v>
      </c>
      <c r="F134" s="2">
        <v>1</v>
      </c>
      <c r="G134" s="2">
        <v>1</v>
      </c>
      <c r="H134" s="2"/>
      <c r="I134" s="2"/>
      <c r="J134" s="2"/>
      <c r="K134" s="18">
        <f t="shared" si="0"/>
        <v>3</v>
      </c>
    </row>
    <row r="135" spans="1:11" ht="14.25" customHeight="1" x14ac:dyDescent="0.2">
      <c r="A135" s="62" t="s">
        <v>4398</v>
      </c>
      <c r="B135" s="2" t="s">
        <v>4394</v>
      </c>
      <c r="C135" s="2"/>
      <c r="D135" s="2" t="s">
        <v>4395</v>
      </c>
      <c r="E135" s="2">
        <v>1</v>
      </c>
      <c r="F135" s="2">
        <v>1</v>
      </c>
      <c r="G135" s="2">
        <v>1</v>
      </c>
      <c r="H135" s="2"/>
      <c r="I135" s="2"/>
      <c r="J135" s="2"/>
      <c r="K135" s="18">
        <f t="shared" si="0"/>
        <v>3</v>
      </c>
    </row>
    <row r="136" spans="1:11" ht="14.25" customHeight="1" x14ac:dyDescent="0.2">
      <c r="A136" s="62" t="s">
        <v>4551</v>
      </c>
      <c r="B136" s="2" t="s">
        <v>4549</v>
      </c>
      <c r="C136" s="2"/>
      <c r="D136" s="2" t="s">
        <v>4550</v>
      </c>
      <c r="E136" s="2">
        <v>1</v>
      </c>
      <c r="F136" s="2">
        <v>1</v>
      </c>
      <c r="G136" s="2">
        <v>1</v>
      </c>
      <c r="H136" s="2"/>
      <c r="I136" s="2"/>
      <c r="J136" s="2"/>
      <c r="K136" s="18">
        <f t="shared" si="0"/>
        <v>3</v>
      </c>
    </row>
    <row r="137" spans="1:11" ht="14.25" customHeight="1" x14ac:dyDescent="0.2">
      <c r="A137" s="62" t="s">
        <v>973</v>
      </c>
      <c r="B137" s="2" t="s">
        <v>971</v>
      </c>
      <c r="C137" s="2"/>
      <c r="D137" s="2" t="s">
        <v>972</v>
      </c>
      <c r="E137" s="2">
        <v>1</v>
      </c>
      <c r="F137" s="2">
        <v>1</v>
      </c>
      <c r="G137" s="2">
        <v>1</v>
      </c>
      <c r="H137" s="2"/>
      <c r="I137" s="2"/>
      <c r="J137" s="2"/>
      <c r="K137" s="18">
        <f t="shared" si="0"/>
        <v>3</v>
      </c>
    </row>
    <row r="138" spans="1:11" ht="14.25" customHeight="1" x14ac:dyDescent="0.2">
      <c r="A138" s="62" t="s">
        <v>3345</v>
      </c>
      <c r="B138" s="2" t="s">
        <v>3343</v>
      </c>
      <c r="C138" s="2"/>
      <c r="D138" s="2" t="s">
        <v>3344</v>
      </c>
      <c r="E138" s="2">
        <v>1</v>
      </c>
      <c r="F138" s="2">
        <v>1</v>
      </c>
      <c r="G138" s="2">
        <v>1</v>
      </c>
      <c r="H138" s="2"/>
      <c r="I138" s="2"/>
      <c r="J138" s="2"/>
      <c r="K138" s="18">
        <f t="shared" si="0"/>
        <v>3</v>
      </c>
    </row>
    <row r="139" spans="1:11" ht="14.25" customHeight="1" x14ac:dyDescent="0.2">
      <c r="A139" s="62" t="s">
        <v>3596</v>
      </c>
      <c r="B139" s="2" t="s">
        <v>3594</v>
      </c>
      <c r="C139" s="2"/>
      <c r="D139" s="2" t="s">
        <v>3595</v>
      </c>
      <c r="E139" s="2">
        <v>1</v>
      </c>
      <c r="F139" s="2">
        <v>1</v>
      </c>
      <c r="G139" s="2">
        <v>1</v>
      </c>
      <c r="H139" s="2"/>
      <c r="I139" s="2"/>
      <c r="J139" s="2"/>
      <c r="K139" s="18">
        <f t="shared" si="0"/>
        <v>3</v>
      </c>
    </row>
    <row r="140" spans="1:11" ht="14.25" customHeight="1" x14ac:dyDescent="0.2">
      <c r="A140" s="62" t="s">
        <v>2617</v>
      </c>
      <c r="B140" s="2">
        <v>1</v>
      </c>
      <c r="C140" s="2"/>
      <c r="D140" s="2" t="s">
        <v>2613</v>
      </c>
      <c r="E140" s="2" t="s">
        <v>2614</v>
      </c>
      <c r="F140" s="2" t="s">
        <v>2615</v>
      </c>
      <c r="G140" s="2">
        <v>1</v>
      </c>
      <c r="H140" s="2"/>
      <c r="I140" s="2"/>
      <c r="J140" s="2"/>
      <c r="K140" s="18">
        <f t="shared" si="0"/>
        <v>2</v>
      </c>
    </row>
    <row r="141" spans="1:11" ht="14.25" customHeight="1" x14ac:dyDescent="0.2">
      <c r="A141" s="62" t="s">
        <v>1010</v>
      </c>
      <c r="B141" s="2">
        <v>1</v>
      </c>
      <c r="C141" s="2"/>
      <c r="D141" s="2" t="s">
        <v>1006</v>
      </c>
      <c r="E141" s="2">
        <v>1</v>
      </c>
      <c r="F141" s="2" t="s">
        <v>1008</v>
      </c>
      <c r="G141" s="2" t="s">
        <v>1009</v>
      </c>
      <c r="H141" s="2"/>
      <c r="I141" s="2"/>
      <c r="J141" s="2"/>
      <c r="K141" s="18">
        <f t="shared" si="0"/>
        <v>2</v>
      </c>
    </row>
    <row r="142" spans="1:11" ht="14.25" customHeight="1" x14ac:dyDescent="0.2">
      <c r="A142" s="62" t="s">
        <v>1220</v>
      </c>
      <c r="B142" s="2">
        <v>1</v>
      </c>
      <c r="C142" s="2"/>
      <c r="D142" s="2" t="s">
        <v>5149</v>
      </c>
      <c r="E142" s="2">
        <v>1</v>
      </c>
      <c r="F142" s="2" t="s">
        <v>1218</v>
      </c>
      <c r="G142" s="2" t="s">
        <v>5150</v>
      </c>
      <c r="H142" s="2"/>
      <c r="I142" s="2"/>
      <c r="J142" s="2"/>
      <c r="K142" s="18">
        <f t="shared" si="0"/>
        <v>2</v>
      </c>
    </row>
    <row r="143" spans="1:11" ht="14.25" customHeight="1" x14ac:dyDescent="0.2">
      <c r="A143" s="62" t="s">
        <v>3962</v>
      </c>
      <c r="B143" s="2">
        <v>1</v>
      </c>
      <c r="C143" s="2"/>
      <c r="D143" s="2" t="s">
        <v>3959</v>
      </c>
      <c r="E143" s="2" t="s">
        <v>3960</v>
      </c>
      <c r="F143" s="2" t="s">
        <v>3961</v>
      </c>
      <c r="G143" s="2">
        <v>1</v>
      </c>
      <c r="H143" s="2"/>
      <c r="I143" s="2"/>
      <c r="J143" s="2"/>
      <c r="K143" s="18">
        <f t="shared" si="0"/>
        <v>2</v>
      </c>
    </row>
    <row r="144" spans="1:11" ht="14.25" customHeight="1" x14ac:dyDescent="0.2">
      <c r="A144" s="62" t="s">
        <v>3562</v>
      </c>
      <c r="B144" s="2">
        <v>1</v>
      </c>
      <c r="C144" s="2"/>
      <c r="D144" s="2" t="s">
        <v>3558</v>
      </c>
      <c r="E144" s="2">
        <v>1</v>
      </c>
      <c r="F144" s="2" t="s">
        <v>3560</v>
      </c>
      <c r="G144" s="2" t="s">
        <v>3561</v>
      </c>
      <c r="H144" s="2"/>
      <c r="I144" s="2"/>
      <c r="J144" s="2"/>
      <c r="K144" s="18">
        <f t="shared" si="0"/>
        <v>2</v>
      </c>
    </row>
    <row r="145" spans="1:11" ht="14.25" customHeight="1" x14ac:dyDescent="0.2">
      <c r="A145" s="62" t="s">
        <v>1446</v>
      </c>
      <c r="B145" s="2">
        <v>1</v>
      </c>
      <c r="C145" s="2"/>
      <c r="D145" s="2">
        <v>1</v>
      </c>
      <c r="E145" s="2" t="s">
        <v>1441</v>
      </c>
      <c r="F145" s="2" t="s">
        <v>1443</v>
      </c>
      <c r="G145" s="2" t="s">
        <v>1444</v>
      </c>
      <c r="H145" s="2"/>
      <c r="I145" s="2"/>
      <c r="J145" s="2"/>
      <c r="K145" s="18">
        <f t="shared" si="0"/>
        <v>2</v>
      </c>
    </row>
    <row r="146" spans="1:11" ht="14.25" customHeight="1" x14ac:dyDescent="0.2">
      <c r="A146" s="62" t="s">
        <v>1985</v>
      </c>
      <c r="B146" s="2">
        <v>1</v>
      </c>
      <c r="C146" s="2"/>
      <c r="D146" s="2">
        <v>1</v>
      </c>
      <c r="E146" s="2" t="s">
        <v>1982</v>
      </c>
      <c r="F146" s="2" t="s">
        <v>1983</v>
      </c>
      <c r="G146" s="2" t="s">
        <v>1984</v>
      </c>
      <c r="H146" s="2"/>
      <c r="I146" s="2"/>
      <c r="J146" s="2"/>
      <c r="K146" s="18">
        <f t="shared" si="0"/>
        <v>2</v>
      </c>
    </row>
    <row r="147" spans="1:11" ht="14.25" customHeight="1" x14ac:dyDescent="0.2">
      <c r="A147" s="62" t="s">
        <v>780</v>
      </c>
      <c r="B147" s="2">
        <v>1</v>
      </c>
      <c r="C147" s="2"/>
      <c r="D147" s="2" t="s">
        <v>777</v>
      </c>
      <c r="E147" s="2" t="s">
        <v>778</v>
      </c>
      <c r="F147" s="2" t="s">
        <v>779</v>
      </c>
      <c r="G147" s="2">
        <v>1</v>
      </c>
      <c r="H147" s="2"/>
      <c r="I147" s="2"/>
      <c r="J147" s="2"/>
      <c r="K147" s="18">
        <f t="shared" si="0"/>
        <v>2</v>
      </c>
    </row>
    <row r="148" spans="1:11" ht="14.25" customHeight="1" x14ac:dyDescent="0.2">
      <c r="A148" s="62" t="s">
        <v>5070</v>
      </c>
      <c r="B148" s="2">
        <v>1</v>
      </c>
      <c r="C148" s="2"/>
      <c r="D148" s="2" t="s">
        <v>5415</v>
      </c>
      <c r="E148" s="2" t="s">
        <v>5068</v>
      </c>
      <c r="F148" s="2" t="s">
        <v>5416</v>
      </c>
      <c r="G148" s="2">
        <v>1</v>
      </c>
      <c r="H148" s="2"/>
      <c r="I148" s="2"/>
      <c r="J148" s="2"/>
      <c r="K148" s="18">
        <f t="shared" si="0"/>
        <v>2</v>
      </c>
    </row>
    <row r="149" spans="1:11" ht="14.25" customHeight="1" x14ac:dyDescent="0.2">
      <c r="A149" s="62" t="s">
        <v>2163</v>
      </c>
      <c r="B149" s="2">
        <v>1</v>
      </c>
      <c r="C149" s="2"/>
      <c r="D149" s="2">
        <v>1</v>
      </c>
      <c r="E149" s="2" t="s">
        <v>1886</v>
      </c>
      <c r="F149" s="2" t="s">
        <v>5197</v>
      </c>
      <c r="G149" s="2" t="s">
        <v>5198</v>
      </c>
      <c r="H149" s="2"/>
      <c r="I149" s="2"/>
      <c r="J149" s="2"/>
      <c r="K149" s="18">
        <f t="shared" si="0"/>
        <v>2</v>
      </c>
    </row>
    <row r="150" spans="1:11" ht="14.25" customHeight="1" x14ac:dyDescent="0.2">
      <c r="A150" s="62" t="s">
        <v>606</v>
      </c>
      <c r="B150" s="2">
        <v>1</v>
      </c>
      <c r="C150" s="2"/>
      <c r="D150" s="2" t="s">
        <v>602</v>
      </c>
      <c r="E150" s="2" t="s">
        <v>604</v>
      </c>
      <c r="F150" s="2" t="s">
        <v>605</v>
      </c>
      <c r="G150" s="2">
        <v>1</v>
      </c>
      <c r="H150" s="2"/>
      <c r="I150" s="2"/>
      <c r="J150" s="2"/>
      <c r="K150" s="18">
        <f t="shared" si="0"/>
        <v>2</v>
      </c>
    </row>
    <row r="151" spans="1:11" ht="14.25" customHeight="1" x14ac:dyDescent="0.2">
      <c r="A151" s="62" t="s">
        <v>4703</v>
      </c>
      <c r="B151" s="2">
        <v>1</v>
      </c>
      <c r="C151" s="2"/>
      <c r="D151" s="2" t="s">
        <v>4700</v>
      </c>
      <c r="E151" s="2" t="s">
        <v>4701</v>
      </c>
      <c r="F151" s="2">
        <v>1</v>
      </c>
      <c r="G151" s="2" t="s">
        <v>4702</v>
      </c>
      <c r="H151" s="2"/>
      <c r="I151" s="2"/>
      <c r="J151" s="2"/>
      <c r="K151" s="18">
        <f t="shared" si="0"/>
        <v>2</v>
      </c>
    </row>
    <row r="152" spans="1:11" ht="14.25" customHeight="1" x14ac:dyDescent="0.2">
      <c r="A152" s="62" t="s">
        <v>3666</v>
      </c>
      <c r="B152" s="2" t="s">
        <v>3663</v>
      </c>
      <c r="C152" s="2"/>
      <c r="D152" s="2" t="s">
        <v>3664</v>
      </c>
      <c r="E152" s="2">
        <v>1</v>
      </c>
      <c r="F152" s="2" t="s">
        <v>3665</v>
      </c>
      <c r="G152" s="2">
        <v>1</v>
      </c>
      <c r="H152" s="2"/>
      <c r="I152" s="2"/>
      <c r="J152" s="2"/>
      <c r="K152" s="18">
        <f t="shared" si="0"/>
        <v>2</v>
      </c>
    </row>
    <row r="153" spans="1:11" ht="14.25" customHeight="1" x14ac:dyDescent="0.2">
      <c r="A153" s="62" t="s">
        <v>1153</v>
      </c>
      <c r="B153" s="2" t="s">
        <v>1150</v>
      </c>
      <c r="C153" s="2"/>
      <c r="D153" s="2" t="s">
        <v>1151</v>
      </c>
      <c r="E153" s="2">
        <v>1</v>
      </c>
      <c r="F153" s="2" t="s">
        <v>1152</v>
      </c>
      <c r="G153" s="2">
        <v>1</v>
      </c>
      <c r="H153" s="2"/>
      <c r="I153" s="2"/>
      <c r="J153" s="2"/>
      <c r="K153" s="18">
        <f t="shared" si="0"/>
        <v>2</v>
      </c>
    </row>
    <row r="154" spans="1:11" ht="14.25" customHeight="1" x14ac:dyDescent="0.2">
      <c r="A154" s="62" t="s">
        <v>712</v>
      </c>
      <c r="B154" s="2" t="s">
        <v>709</v>
      </c>
      <c r="C154" s="2"/>
      <c r="D154" s="2">
        <v>1</v>
      </c>
      <c r="E154" s="2" t="s">
        <v>710</v>
      </c>
      <c r="F154" s="2" t="s">
        <v>711</v>
      </c>
      <c r="G154" s="2">
        <v>1</v>
      </c>
      <c r="H154" s="2"/>
      <c r="I154" s="2"/>
      <c r="J154" s="2"/>
      <c r="K154" s="18">
        <f t="shared" si="0"/>
        <v>2</v>
      </c>
    </row>
    <row r="155" spans="1:11" ht="14.25" customHeight="1" x14ac:dyDescent="0.2">
      <c r="A155" s="62" t="s">
        <v>3447</v>
      </c>
      <c r="B155" s="2" t="s">
        <v>3443</v>
      </c>
      <c r="C155" s="2"/>
      <c r="D155" s="2" t="s">
        <v>3444</v>
      </c>
      <c r="E155" s="2" t="s">
        <v>3446</v>
      </c>
      <c r="F155" s="2">
        <v>1</v>
      </c>
      <c r="G155" s="2">
        <v>1</v>
      </c>
      <c r="H155" s="2"/>
      <c r="I155" s="2"/>
      <c r="J155" s="2"/>
      <c r="K155" s="18">
        <f t="shared" si="0"/>
        <v>2</v>
      </c>
    </row>
    <row r="156" spans="1:11" ht="14.25" customHeight="1" x14ac:dyDescent="0.2">
      <c r="A156" s="62" t="s">
        <v>951</v>
      </c>
      <c r="B156" s="2" t="s">
        <v>946</v>
      </c>
      <c r="C156" s="2"/>
      <c r="D156" s="2" t="s">
        <v>948</v>
      </c>
      <c r="E156" s="2">
        <v>1</v>
      </c>
      <c r="F156" s="2" t="s">
        <v>950</v>
      </c>
      <c r="G156" s="2">
        <v>1</v>
      </c>
      <c r="H156" s="2"/>
      <c r="I156" s="2"/>
      <c r="J156" s="2"/>
      <c r="K156" s="18">
        <f t="shared" si="0"/>
        <v>2</v>
      </c>
    </row>
    <row r="157" spans="1:11" ht="14.25" customHeight="1" x14ac:dyDescent="0.2">
      <c r="A157" s="62" t="s">
        <v>221</v>
      </c>
      <c r="B157" s="2" t="s">
        <v>216</v>
      </c>
      <c r="C157" s="2"/>
      <c r="D157" s="2">
        <v>1</v>
      </c>
      <c r="E157" s="2" t="s">
        <v>218</v>
      </c>
      <c r="F157" s="2">
        <v>1</v>
      </c>
      <c r="G157" s="2" t="s">
        <v>219</v>
      </c>
      <c r="H157" s="2"/>
      <c r="I157" s="2"/>
      <c r="J157" s="2"/>
      <c r="K157" s="18">
        <f t="shared" si="0"/>
        <v>2</v>
      </c>
    </row>
    <row r="158" spans="1:11" ht="14.25" customHeight="1" x14ac:dyDescent="0.2">
      <c r="A158" s="62" t="s">
        <v>805</v>
      </c>
      <c r="B158" s="2" t="s">
        <v>801</v>
      </c>
      <c r="C158" s="2"/>
      <c r="D158" s="2" t="s">
        <v>803</v>
      </c>
      <c r="E158" s="2" t="s">
        <v>804</v>
      </c>
      <c r="F158" s="2">
        <v>1</v>
      </c>
      <c r="G158" s="2">
        <v>1</v>
      </c>
      <c r="H158" s="2"/>
      <c r="I158" s="2"/>
      <c r="J158" s="2"/>
      <c r="K158" s="18">
        <f t="shared" si="0"/>
        <v>2</v>
      </c>
    </row>
    <row r="159" spans="1:11" ht="14.25" customHeight="1" x14ac:dyDescent="0.2">
      <c r="A159" s="62" t="s">
        <v>2355</v>
      </c>
      <c r="B159" s="2" t="s">
        <v>2352</v>
      </c>
      <c r="C159" s="2"/>
      <c r="D159" s="2" t="s">
        <v>2353</v>
      </c>
      <c r="E159" s="2">
        <v>1</v>
      </c>
      <c r="F159" s="2">
        <v>1</v>
      </c>
      <c r="G159" s="2" t="s">
        <v>2354</v>
      </c>
      <c r="H159" s="2"/>
      <c r="I159" s="2"/>
      <c r="J159" s="2"/>
      <c r="K159" s="18">
        <f t="shared" si="0"/>
        <v>2</v>
      </c>
    </row>
    <row r="160" spans="1:11" ht="14.25" customHeight="1" x14ac:dyDescent="0.2">
      <c r="A160" s="62" t="s">
        <v>162</v>
      </c>
      <c r="B160" s="2" t="s">
        <v>158</v>
      </c>
      <c r="C160" s="2"/>
      <c r="D160" s="2" t="s">
        <v>160</v>
      </c>
      <c r="E160" s="2">
        <v>1</v>
      </c>
      <c r="F160" s="2" t="s">
        <v>161</v>
      </c>
      <c r="G160" s="2">
        <v>1</v>
      </c>
      <c r="H160" s="2"/>
      <c r="I160" s="2"/>
      <c r="J160" s="2"/>
      <c r="K160" s="18">
        <f t="shared" si="0"/>
        <v>2</v>
      </c>
    </row>
    <row r="161" spans="1:11" ht="14.25" customHeight="1" x14ac:dyDescent="0.2">
      <c r="A161" s="62" t="s">
        <v>2193</v>
      </c>
      <c r="B161" s="2" t="s">
        <v>2190</v>
      </c>
      <c r="C161" s="2"/>
      <c r="D161" s="2" t="s">
        <v>2191</v>
      </c>
      <c r="E161" s="2">
        <v>1</v>
      </c>
      <c r="F161" s="2">
        <v>1</v>
      </c>
      <c r="G161" s="2" t="s">
        <v>2192</v>
      </c>
      <c r="H161" s="2"/>
      <c r="I161" s="2"/>
      <c r="J161" s="2"/>
      <c r="K161" s="18">
        <f t="shared" si="0"/>
        <v>2</v>
      </c>
    </row>
    <row r="162" spans="1:11" ht="14.25" customHeight="1" x14ac:dyDescent="0.2">
      <c r="A162" s="62" t="s">
        <v>479</v>
      </c>
      <c r="B162" s="2" t="s">
        <v>473</v>
      </c>
      <c r="C162" s="2"/>
      <c r="D162" s="2" t="s">
        <v>5118</v>
      </c>
      <c r="E162" s="2" t="s">
        <v>5119</v>
      </c>
      <c r="F162" s="2">
        <v>1</v>
      </c>
      <c r="G162" s="2">
        <v>1</v>
      </c>
      <c r="H162" s="2"/>
      <c r="I162" s="2"/>
      <c r="J162" s="2"/>
      <c r="K162" s="18">
        <f t="shared" si="0"/>
        <v>2</v>
      </c>
    </row>
    <row r="163" spans="1:11" ht="14.25" customHeight="1" x14ac:dyDescent="0.2">
      <c r="A163" s="62" t="s">
        <v>3850</v>
      </c>
      <c r="B163" s="2" t="s">
        <v>3847</v>
      </c>
      <c r="C163" s="2"/>
      <c r="D163" s="2" t="s">
        <v>3848</v>
      </c>
      <c r="E163" s="2">
        <v>1</v>
      </c>
      <c r="F163" s="2" t="s">
        <v>3849</v>
      </c>
      <c r="G163" s="2">
        <v>1</v>
      </c>
      <c r="H163" s="2"/>
      <c r="I163" s="2"/>
      <c r="J163" s="2"/>
      <c r="K163" s="18">
        <f t="shared" si="0"/>
        <v>2</v>
      </c>
    </row>
    <row r="164" spans="1:11" ht="14.25" customHeight="1" x14ac:dyDescent="0.2">
      <c r="A164" s="62" t="s">
        <v>4432</v>
      </c>
      <c r="B164" s="2" t="s">
        <v>4429</v>
      </c>
      <c r="C164" s="2"/>
      <c r="D164" s="2" t="s">
        <v>4430</v>
      </c>
      <c r="E164" s="2" t="s">
        <v>4431</v>
      </c>
      <c r="F164" s="2">
        <v>1</v>
      </c>
      <c r="G164" s="2">
        <v>1</v>
      </c>
      <c r="H164" s="2"/>
      <c r="I164" s="2"/>
      <c r="J164" s="2"/>
      <c r="K164" s="18">
        <f t="shared" si="0"/>
        <v>2</v>
      </c>
    </row>
    <row r="165" spans="1:11" ht="14.25" customHeight="1" x14ac:dyDescent="0.2">
      <c r="A165" s="62" t="s">
        <v>1638</v>
      </c>
      <c r="B165" s="2" t="s">
        <v>1635</v>
      </c>
      <c r="C165" s="2"/>
      <c r="D165" s="2" t="s">
        <v>1636</v>
      </c>
      <c r="E165" s="2">
        <v>1</v>
      </c>
      <c r="F165" s="2" t="s">
        <v>1637</v>
      </c>
      <c r="G165" s="2">
        <v>1</v>
      </c>
      <c r="H165" s="2"/>
      <c r="I165" s="2"/>
      <c r="J165" s="2"/>
      <c r="K165" s="18">
        <f t="shared" si="0"/>
        <v>2</v>
      </c>
    </row>
    <row r="166" spans="1:11" ht="14.25" customHeight="1" x14ac:dyDescent="0.2">
      <c r="A166" s="62" t="s">
        <v>3021</v>
      </c>
      <c r="B166" s="2" t="s">
        <v>3018</v>
      </c>
      <c r="C166" s="2"/>
      <c r="D166" s="2" t="s">
        <v>3019</v>
      </c>
      <c r="E166" s="2" t="s">
        <v>3020</v>
      </c>
      <c r="F166" s="2">
        <v>1</v>
      </c>
      <c r="G166" s="2">
        <v>1</v>
      </c>
      <c r="H166" s="2"/>
      <c r="I166" s="2"/>
      <c r="J166" s="2"/>
      <c r="K166" s="18">
        <f t="shared" si="0"/>
        <v>2</v>
      </c>
    </row>
    <row r="167" spans="1:11" ht="14.25" customHeight="1" x14ac:dyDescent="0.2">
      <c r="A167" s="62" t="s">
        <v>3646</v>
      </c>
      <c r="B167" s="2" t="s">
        <v>3643</v>
      </c>
      <c r="C167" s="2"/>
      <c r="D167" s="2">
        <v>1</v>
      </c>
      <c r="E167" s="2">
        <v>1</v>
      </c>
      <c r="F167" s="2" t="s">
        <v>3644</v>
      </c>
      <c r="G167" s="2" t="s">
        <v>3645</v>
      </c>
      <c r="H167" s="2"/>
      <c r="I167" s="2"/>
      <c r="J167" s="2"/>
      <c r="K167" s="18">
        <f t="shared" si="0"/>
        <v>2</v>
      </c>
    </row>
    <row r="168" spans="1:11" ht="14.25" customHeight="1" x14ac:dyDescent="0.2">
      <c r="A168" s="62" t="s">
        <v>1214</v>
      </c>
      <c r="B168" s="2" t="s">
        <v>1210</v>
      </c>
      <c r="C168" s="2"/>
      <c r="D168" s="2" t="s">
        <v>1211</v>
      </c>
      <c r="E168" s="2">
        <v>1</v>
      </c>
      <c r="F168" s="2">
        <v>1</v>
      </c>
      <c r="G168" s="2" t="s">
        <v>1213</v>
      </c>
      <c r="H168" s="2"/>
      <c r="I168" s="2"/>
      <c r="J168" s="2"/>
      <c r="K168" s="18">
        <f t="shared" si="0"/>
        <v>2</v>
      </c>
    </row>
    <row r="169" spans="1:11" ht="14.25" customHeight="1" x14ac:dyDescent="0.2">
      <c r="A169" s="62" t="s">
        <v>1312</v>
      </c>
      <c r="B169" s="2" t="s">
        <v>1309</v>
      </c>
      <c r="C169" s="2"/>
      <c r="D169" s="2" t="s">
        <v>1310</v>
      </c>
      <c r="E169" s="2" t="s">
        <v>1311</v>
      </c>
      <c r="F169" s="2">
        <v>1</v>
      </c>
      <c r="G169" s="2">
        <v>1</v>
      </c>
      <c r="H169" s="2"/>
      <c r="I169" s="2"/>
      <c r="J169" s="2"/>
      <c r="K169" s="18">
        <f t="shared" si="0"/>
        <v>2</v>
      </c>
    </row>
    <row r="170" spans="1:11" ht="14.25" customHeight="1" x14ac:dyDescent="0.2">
      <c r="A170" s="62" t="s">
        <v>4623</v>
      </c>
      <c r="B170" s="2" t="s">
        <v>4620</v>
      </c>
      <c r="C170" s="2"/>
      <c r="D170" s="2" t="s">
        <v>4621</v>
      </c>
      <c r="E170" s="2">
        <v>1</v>
      </c>
      <c r="F170" s="2" t="s">
        <v>4622</v>
      </c>
      <c r="G170" s="2">
        <v>1</v>
      </c>
      <c r="H170" s="2"/>
      <c r="I170" s="2"/>
      <c r="J170" s="2"/>
      <c r="K170" s="18">
        <f t="shared" si="0"/>
        <v>2</v>
      </c>
    </row>
    <row r="171" spans="1:11" ht="14.25" customHeight="1" x14ac:dyDescent="0.2">
      <c r="A171" s="62" t="s">
        <v>2087</v>
      </c>
      <c r="B171" s="2" t="s">
        <v>2083</v>
      </c>
      <c r="C171" s="2"/>
      <c r="D171" s="2" t="s">
        <v>2085</v>
      </c>
      <c r="E171" s="2">
        <v>1</v>
      </c>
      <c r="F171" s="2" t="s">
        <v>2086</v>
      </c>
      <c r="G171" s="2">
        <v>1</v>
      </c>
      <c r="H171" s="2"/>
      <c r="I171" s="2"/>
      <c r="J171" s="2"/>
      <c r="K171" s="18">
        <f t="shared" si="0"/>
        <v>2</v>
      </c>
    </row>
    <row r="172" spans="1:11" ht="14.25" customHeight="1" x14ac:dyDescent="0.2">
      <c r="A172" s="62" t="s">
        <v>4249</v>
      </c>
      <c r="B172" s="2" t="s">
        <v>4246</v>
      </c>
      <c r="C172" s="2"/>
      <c r="D172" s="2" t="s">
        <v>4247</v>
      </c>
      <c r="E172" s="2" t="s">
        <v>4248</v>
      </c>
      <c r="F172" s="2">
        <v>1</v>
      </c>
      <c r="G172" s="2">
        <v>1</v>
      </c>
      <c r="H172" s="2"/>
      <c r="I172" s="2"/>
      <c r="J172" s="2"/>
      <c r="K172" s="18">
        <f t="shared" si="0"/>
        <v>2</v>
      </c>
    </row>
    <row r="173" spans="1:11" ht="14.25" customHeight="1" x14ac:dyDescent="0.2">
      <c r="A173" s="62" t="s">
        <v>3275</v>
      </c>
      <c r="B173" s="2" t="s">
        <v>185</v>
      </c>
      <c r="C173" s="2"/>
      <c r="D173" s="2" t="s">
        <v>185</v>
      </c>
      <c r="E173" s="2" t="s">
        <v>185</v>
      </c>
      <c r="F173" s="2">
        <v>1</v>
      </c>
      <c r="G173" s="2">
        <v>1</v>
      </c>
      <c r="H173" s="2"/>
      <c r="I173" s="2"/>
      <c r="J173" s="2"/>
      <c r="K173" s="18">
        <f t="shared" si="0"/>
        <v>2</v>
      </c>
    </row>
    <row r="174" spans="1:11" ht="14.25" customHeight="1" x14ac:dyDescent="0.2">
      <c r="A174" s="62" t="s">
        <v>1736</v>
      </c>
      <c r="B174" s="2" t="s">
        <v>1522</v>
      </c>
      <c r="C174" s="2"/>
      <c r="D174" s="2" t="s">
        <v>1522</v>
      </c>
      <c r="E174" s="2" t="s">
        <v>123</v>
      </c>
      <c r="F174" s="2">
        <v>1</v>
      </c>
      <c r="G174" s="2">
        <v>1</v>
      </c>
      <c r="H174" s="2"/>
      <c r="I174" s="2"/>
      <c r="J174" s="2"/>
      <c r="K174" s="18">
        <f t="shared" si="0"/>
        <v>2</v>
      </c>
    </row>
    <row r="175" spans="1:11" ht="14.25" customHeight="1" x14ac:dyDescent="0.2">
      <c r="A175" s="62" t="s">
        <v>2451</v>
      </c>
      <c r="B175" s="2" t="s">
        <v>2447</v>
      </c>
      <c r="C175" s="2"/>
      <c r="D175" s="2" t="s">
        <v>2448</v>
      </c>
      <c r="E175" s="2" t="s">
        <v>2450</v>
      </c>
      <c r="F175" s="2">
        <v>1</v>
      </c>
      <c r="G175" s="2">
        <v>1</v>
      </c>
      <c r="H175" s="2"/>
      <c r="I175" s="2"/>
      <c r="J175" s="2"/>
      <c r="K175" s="18">
        <f t="shared" si="0"/>
        <v>2</v>
      </c>
    </row>
    <row r="176" spans="1:11" ht="14.25" customHeight="1" x14ac:dyDescent="0.2">
      <c r="A176" s="62" t="s">
        <v>2446</v>
      </c>
      <c r="B176" s="2" t="s">
        <v>2275</v>
      </c>
      <c r="C176" s="2"/>
      <c r="D176" s="2" t="s">
        <v>2443</v>
      </c>
      <c r="E176" s="2" t="s">
        <v>2445</v>
      </c>
      <c r="F176" s="2">
        <v>1</v>
      </c>
      <c r="G176" s="2">
        <v>1</v>
      </c>
      <c r="H176" s="2"/>
      <c r="I176" s="2"/>
      <c r="J176" s="2"/>
      <c r="K176" s="18">
        <f t="shared" si="0"/>
        <v>2</v>
      </c>
    </row>
    <row r="177" spans="1:11" ht="14.25" customHeight="1" x14ac:dyDescent="0.2">
      <c r="A177" s="62" t="s">
        <v>3593</v>
      </c>
      <c r="B177" s="2" t="s">
        <v>3591</v>
      </c>
      <c r="C177" s="2"/>
      <c r="D177" s="2">
        <v>1</v>
      </c>
      <c r="E177" s="2" t="s">
        <v>1711</v>
      </c>
      <c r="F177" s="2" t="s">
        <v>3592</v>
      </c>
      <c r="G177" s="2">
        <v>1</v>
      </c>
      <c r="H177" s="2"/>
      <c r="I177" s="2"/>
      <c r="J177" s="2"/>
      <c r="K177" s="18">
        <f t="shared" si="0"/>
        <v>2</v>
      </c>
    </row>
    <row r="178" spans="1:11" ht="14.25" customHeight="1" x14ac:dyDescent="0.2">
      <c r="A178" s="62" t="s">
        <v>1067</v>
      </c>
      <c r="B178" s="2" t="s">
        <v>1063</v>
      </c>
      <c r="C178" s="2"/>
      <c r="D178" s="2" t="s">
        <v>1065</v>
      </c>
      <c r="E178" s="2">
        <v>1</v>
      </c>
      <c r="F178" s="2" t="s">
        <v>1066</v>
      </c>
      <c r="G178" s="2">
        <v>1</v>
      </c>
      <c r="H178" s="2"/>
      <c r="I178" s="2"/>
      <c r="J178" s="2"/>
      <c r="K178" s="18">
        <f t="shared" si="0"/>
        <v>2</v>
      </c>
    </row>
    <row r="179" spans="1:11" ht="14.25" customHeight="1" x14ac:dyDescent="0.2">
      <c r="A179" s="62" t="s">
        <v>271</v>
      </c>
      <c r="B179" s="2" t="s">
        <v>267</v>
      </c>
      <c r="C179" s="2"/>
      <c r="D179" s="2" t="s">
        <v>268</v>
      </c>
      <c r="E179" s="2">
        <v>1</v>
      </c>
      <c r="F179" s="2" t="s">
        <v>270</v>
      </c>
      <c r="G179" s="2">
        <v>1</v>
      </c>
      <c r="H179" s="2"/>
      <c r="I179" s="2"/>
      <c r="J179" s="2"/>
      <c r="K179" s="18">
        <f t="shared" si="0"/>
        <v>2</v>
      </c>
    </row>
    <row r="180" spans="1:11" ht="14.25" customHeight="1" x14ac:dyDescent="0.2">
      <c r="A180" s="62" t="s">
        <v>853</v>
      </c>
      <c r="B180" s="2" t="s">
        <v>848</v>
      </c>
      <c r="C180" s="2"/>
      <c r="D180" s="2" t="s">
        <v>850</v>
      </c>
      <c r="E180" s="2">
        <v>1</v>
      </c>
      <c r="F180" s="2" t="s">
        <v>852</v>
      </c>
      <c r="G180" s="2">
        <v>1</v>
      </c>
      <c r="H180" s="2"/>
      <c r="I180" s="2"/>
      <c r="J180" s="2"/>
      <c r="K180" s="18">
        <f t="shared" si="0"/>
        <v>2</v>
      </c>
    </row>
    <row r="181" spans="1:11" ht="14.25" customHeight="1" x14ac:dyDescent="0.2">
      <c r="A181" s="62" t="s">
        <v>2656</v>
      </c>
      <c r="B181" s="2">
        <v>1</v>
      </c>
      <c r="C181" s="2"/>
      <c r="D181" s="2" t="s">
        <v>5239</v>
      </c>
      <c r="E181" s="2" t="s">
        <v>5240</v>
      </c>
      <c r="F181" s="2" t="s">
        <v>5241</v>
      </c>
      <c r="G181" s="2" t="s">
        <v>5242</v>
      </c>
      <c r="H181" s="2"/>
      <c r="I181" s="2"/>
      <c r="J181" s="2"/>
      <c r="K181" s="18">
        <f t="shared" si="0"/>
        <v>1</v>
      </c>
    </row>
    <row r="182" spans="1:11" ht="14.25" customHeight="1" x14ac:dyDescent="0.2">
      <c r="A182" s="62" t="s">
        <v>157</v>
      </c>
      <c r="B182" s="2">
        <v>1</v>
      </c>
      <c r="C182" s="2"/>
      <c r="D182" s="2" t="s">
        <v>148</v>
      </c>
      <c r="E182" s="2" t="s">
        <v>150</v>
      </c>
      <c r="F182" s="2" t="s">
        <v>151</v>
      </c>
      <c r="G182" s="2" t="s">
        <v>153</v>
      </c>
      <c r="H182" s="2"/>
      <c r="I182" s="2"/>
      <c r="J182" s="2"/>
      <c r="K182" s="18">
        <f t="shared" si="0"/>
        <v>1</v>
      </c>
    </row>
    <row r="183" spans="1:11" ht="14.25" customHeight="1" x14ac:dyDescent="0.2">
      <c r="A183" s="62" t="s">
        <v>725</v>
      </c>
      <c r="B183" s="2">
        <v>1</v>
      </c>
      <c r="C183" s="2"/>
      <c r="D183" s="2" t="s">
        <v>5131</v>
      </c>
      <c r="E183" s="2" t="s">
        <v>185</v>
      </c>
      <c r="F183" s="2" t="s">
        <v>5132</v>
      </c>
      <c r="G183" s="2" t="s">
        <v>5133</v>
      </c>
      <c r="H183" s="2"/>
      <c r="I183" s="2"/>
      <c r="J183" s="2"/>
      <c r="K183" s="18">
        <f t="shared" si="0"/>
        <v>1</v>
      </c>
    </row>
    <row r="184" spans="1:11" ht="14.25" customHeight="1" x14ac:dyDescent="0.2">
      <c r="A184" s="62" t="s">
        <v>1413</v>
      </c>
      <c r="B184" s="2">
        <v>1</v>
      </c>
      <c r="C184" s="2"/>
      <c r="D184" s="2" t="s">
        <v>1409</v>
      </c>
      <c r="E184" s="2" t="s">
        <v>1410</v>
      </c>
      <c r="F184" s="2" t="s">
        <v>1411</v>
      </c>
      <c r="G184" s="2" t="s">
        <v>1412</v>
      </c>
      <c r="H184" s="2"/>
      <c r="I184" s="2"/>
      <c r="J184" s="2"/>
      <c r="K184" s="18">
        <f t="shared" si="0"/>
        <v>1</v>
      </c>
    </row>
    <row r="185" spans="1:11" ht="14.25" customHeight="1" x14ac:dyDescent="0.2">
      <c r="A185" s="62" t="s">
        <v>1255</v>
      </c>
      <c r="B185" s="2">
        <v>1</v>
      </c>
      <c r="C185" s="2"/>
      <c r="D185" s="2" t="s">
        <v>1253</v>
      </c>
      <c r="E185" s="2" t="s">
        <v>242</v>
      </c>
      <c r="F185" s="2" t="s">
        <v>1254</v>
      </c>
      <c r="G185" s="2" t="s">
        <v>71</v>
      </c>
      <c r="H185" s="2"/>
      <c r="I185" s="2"/>
      <c r="J185" s="2"/>
      <c r="K185" s="18">
        <f t="shared" si="0"/>
        <v>1</v>
      </c>
    </row>
    <row r="186" spans="1:11" ht="14.25" customHeight="1" x14ac:dyDescent="0.2">
      <c r="A186" s="62" t="s">
        <v>1198</v>
      </c>
      <c r="B186" s="2">
        <v>1</v>
      </c>
      <c r="C186" s="2"/>
      <c r="D186" s="2" t="s">
        <v>1192</v>
      </c>
      <c r="E186" s="2" t="s">
        <v>1194</v>
      </c>
      <c r="F186" s="2" t="s">
        <v>1195</v>
      </c>
      <c r="G186" s="2" t="s">
        <v>1196</v>
      </c>
      <c r="H186" s="2"/>
      <c r="I186" s="2"/>
      <c r="J186" s="2"/>
      <c r="K186" s="18">
        <f t="shared" si="0"/>
        <v>1</v>
      </c>
    </row>
    <row r="187" spans="1:11" ht="14.25" customHeight="1" x14ac:dyDescent="0.2">
      <c r="A187" s="62" t="s">
        <v>4335</v>
      </c>
      <c r="B187" s="2">
        <v>1</v>
      </c>
      <c r="C187" s="2"/>
      <c r="D187" s="2" t="s">
        <v>4331</v>
      </c>
      <c r="E187" s="2" t="s">
        <v>4332</v>
      </c>
      <c r="F187" s="2" t="s">
        <v>4333</v>
      </c>
      <c r="G187" s="2" t="s">
        <v>4334</v>
      </c>
      <c r="H187" s="2"/>
      <c r="I187" s="2"/>
      <c r="J187" s="2"/>
      <c r="K187" s="18">
        <f t="shared" si="0"/>
        <v>1</v>
      </c>
    </row>
    <row r="188" spans="1:11" ht="14.25" customHeight="1" x14ac:dyDescent="0.2">
      <c r="A188" s="62" t="s">
        <v>2101</v>
      </c>
      <c r="B188" s="2">
        <v>1</v>
      </c>
      <c r="C188" s="2"/>
      <c r="D188" s="2" t="s">
        <v>5194</v>
      </c>
      <c r="E188" s="2" t="s">
        <v>185</v>
      </c>
      <c r="F188" s="2" t="s">
        <v>5195</v>
      </c>
      <c r="G188" s="2" t="s">
        <v>5196</v>
      </c>
      <c r="H188" s="2"/>
      <c r="I188" s="2"/>
      <c r="J188" s="2"/>
      <c r="K188" s="18">
        <f t="shared" si="0"/>
        <v>1</v>
      </c>
    </row>
    <row r="189" spans="1:11" ht="14.25" customHeight="1" x14ac:dyDescent="0.2">
      <c r="A189" s="62" t="s">
        <v>2334</v>
      </c>
      <c r="B189" s="2">
        <v>1</v>
      </c>
      <c r="C189" s="2"/>
      <c r="D189" s="2" t="s">
        <v>2329</v>
      </c>
      <c r="E189" s="2" t="s">
        <v>2331</v>
      </c>
      <c r="F189" s="2" t="s">
        <v>2332</v>
      </c>
      <c r="G189" s="2" t="s">
        <v>2333</v>
      </c>
      <c r="H189" s="2"/>
      <c r="I189" s="2"/>
      <c r="J189" s="2"/>
      <c r="K189" s="18">
        <f t="shared" si="0"/>
        <v>1</v>
      </c>
    </row>
    <row r="190" spans="1:11" ht="14.25" customHeight="1" x14ac:dyDescent="0.2">
      <c r="A190" s="62" t="s">
        <v>3790</v>
      </c>
      <c r="B190" s="2">
        <v>1</v>
      </c>
      <c r="C190" s="2"/>
      <c r="D190" s="2" t="s">
        <v>3784</v>
      </c>
      <c r="E190" s="2" t="s">
        <v>3786</v>
      </c>
      <c r="F190" s="2" t="s">
        <v>3788</v>
      </c>
      <c r="G190" s="2" t="s">
        <v>3789</v>
      </c>
      <c r="H190" s="2"/>
      <c r="I190" s="2"/>
      <c r="J190" s="2"/>
      <c r="K190" s="18">
        <f t="shared" si="0"/>
        <v>1</v>
      </c>
    </row>
    <row r="191" spans="1:11" ht="14.25" customHeight="1" x14ac:dyDescent="0.2">
      <c r="A191" s="62" t="s">
        <v>1605</v>
      </c>
      <c r="B191" s="2">
        <v>1</v>
      </c>
      <c r="C191" s="2"/>
      <c r="D191" s="2" t="s">
        <v>1603</v>
      </c>
      <c r="E191" s="2" t="s">
        <v>1122</v>
      </c>
      <c r="F191" s="2" t="s">
        <v>1604</v>
      </c>
      <c r="G191" s="2" t="s">
        <v>624</v>
      </c>
      <c r="H191" s="2"/>
      <c r="I191" s="2"/>
      <c r="J191" s="2"/>
      <c r="K191" s="18">
        <f t="shared" si="0"/>
        <v>1</v>
      </c>
    </row>
    <row r="192" spans="1:11" ht="14.25" customHeight="1" x14ac:dyDescent="0.2">
      <c r="A192" s="62" t="s">
        <v>1831</v>
      </c>
      <c r="B192" s="2">
        <v>1</v>
      </c>
      <c r="C192" s="2"/>
      <c r="D192" s="2" t="s">
        <v>1827</v>
      </c>
      <c r="E192" s="2" t="s">
        <v>5178</v>
      </c>
      <c r="F192" s="2" t="s">
        <v>5179</v>
      </c>
      <c r="G192" s="2" t="s">
        <v>5180</v>
      </c>
      <c r="H192" s="2"/>
      <c r="I192" s="2"/>
      <c r="J192" s="2"/>
      <c r="K192" s="18">
        <f t="shared" si="0"/>
        <v>1</v>
      </c>
    </row>
    <row r="193" spans="1:11" ht="14.25" customHeight="1" x14ac:dyDescent="0.2">
      <c r="A193" s="62" t="s">
        <v>1005</v>
      </c>
      <c r="B193" s="2">
        <v>1</v>
      </c>
      <c r="C193" s="2"/>
      <c r="D193" s="2" t="s">
        <v>1000</v>
      </c>
      <c r="E193" s="2" t="s">
        <v>1002</v>
      </c>
      <c r="F193" s="2" t="s">
        <v>1003</v>
      </c>
      <c r="G193" s="2" t="s">
        <v>1004</v>
      </c>
      <c r="H193" s="2"/>
      <c r="I193" s="2"/>
      <c r="J193" s="2"/>
      <c r="K193" s="18">
        <f t="shared" si="0"/>
        <v>1</v>
      </c>
    </row>
    <row r="194" spans="1:11" ht="14.25" customHeight="1" x14ac:dyDescent="0.2">
      <c r="A194" s="62" t="s">
        <v>3416</v>
      </c>
      <c r="B194" s="2">
        <v>1</v>
      </c>
      <c r="C194" s="2"/>
      <c r="D194" s="2" t="s">
        <v>3411</v>
      </c>
      <c r="E194" s="2" t="s">
        <v>3413</v>
      </c>
      <c r="F194" s="2" t="s">
        <v>3414</v>
      </c>
      <c r="G194" s="2" t="s">
        <v>3415</v>
      </c>
      <c r="H194" s="2"/>
      <c r="I194" s="2"/>
      <c r="J194" s="2"/>
      <c r="K194" s="18">
        <f t="shared" si="0"/>
        <v>1</v>
      </c>
    </row>
    <row r="195" spans="1:11" ht="14.25" customHeight="1" x14ac:dyDescent="0.2">
      <c r="A195" s="62" t="s">
        <v>3287</v>
      </c>
      <c r="B195" s="2">
        <v>1</v>
      </c>
      <c r="C195" s="2"/>
      <c r="D195" s="2" t="s">
        <v>3282</v>
      </c>
      <c r="E195" s="2" t="s">
        <v>3283</v>
      </c>
      <c r="F195" s="2" t="s">
        <v>3285</v>
      </c>
      <c r="G195" s="2" t="s">
        <v>3286</v>
      </c>
      <c r="H195" s="2"/>
      <c r="I195" s="2"/>
      <c r="J195" s="2"/>
      <c r="K195" s="18">
        <f t="shared" si="0"/>
        <v>1</v>
      </c>
    </row>
    <row r="196" spans="1:11" ht="14.25" customHeight="1" x14ac:dyDescent="0.2">
      <c r="A196" s="62" t="s">
        <v>3924</v>
      </c>
      <c r="B196" s="2">
        <v>1</v>
      </c>
      <c r="C196" s="2"/>
      <c r="D196" s="2" t="s">
        <v>3920</v>
      </c>
      <c r="E196" s="2" t="s">
        <v>3921</v>
      </c>
      <c r="F196" s="2" t="s">
        <v>3922</v>
      </c>
      <c r="G196" s="2" t="s">
        <v>3923</v>
      </c>
      <c r="H196" s="2"/>
      <c r="I196" s="2"/>
      <c r="J196" s="2"/>
      <c r="K196" s="18">
        <f t="shared" si="0"/>
        <v>1</v>
      </c>
    </row>
    <row r="197" spans="1:11" ht="14.25" customHeight="1" x14ac:dyDescent="0.2">
      <c r="A197" s="62" t="s">
        <v>671</v>
      </c>
      <c r="B197" s="2">
        <v>1</v>
      </c>
      <c r="C197" s="2"/>
      <c r="D197" s="2" t="s">
        <v>667</v>
      </c>
      <c r="E197" s="2" t="s">
        <v>668</v>
      </c>
      <c r="F197" s="2" t="s">
        <v>669</v>
      </c>
      <c r="G197" s="2" t="s">
        <v>670</v>
      </c>
      <c r="H197" s="2"/>
      <c r="I197" s="2"/>
      <c r="J197" s="2"/>
      <c r="K197" s="18">
        <f t="shared" si="0"/>
        <v>1</v>
      </c>
    </row>
    <row r="198" spans="1:11" ht="14.25" customHeight="1" x14ac:dyDescent="0.2">
      <c r="A198" s="62" t="s">
        <v>3074</v>
      </c>
      <c r="B198" s="2">
        <v>1</v>
      </c>
      <c r="C198" s="2"/>
      <c r="D198" s="2" t="s">
        <v>3070</v>
      </c>
      <c r="E198" s="2" t="s">
        <v>3071</v>
      </c>
      <c r="F198" s="2" t="s">
        <v>3072</v>
      </c>
      <c r="G198" s="2" t="s">
        <v>3073</v>
      </c>
      <c r="H198" s="2"/>
      <c r="I198" s="2"/>
      <c r="J198" s="2"/>
      <c r="K198" s="18">
        <f t="shared" si="0"/>
        <v>1</v>
      </c>
    </row>
    <row r="199" spans="1:11" ht="14.25" customHeight="1" x14ac:dyDescent="0.2">
      <c r="A199" s="62" t="s">
        <v>1766</v>
      </c>
      <c r="B199" s="2">
        <v>1</v>
      </c>
      <c r="C199" s="2"/>
      <c r="D199" s="2" t="s">
        <v>1761</v>
      </c>
      <c r="E199" s="2" t="s">
        <v>1763</v>
      </c>
      <c r="F199" s="2" t="s">
        <v>1764</v>
      </c>
      <c r="G199" s="2" t="s">
        <v>1765</v>
      </c>
      <c r="H199" s="2"/>
      <c r="I199" s="2"/>
      <c r="J199" s="2"/>
      <c r="K199" s="18">
        <f t="shared" si="0"/>
        <v>1</v>
      </c>
    </row>
    <row r="200" spans="1:11" ht="14.25" customHeight="1" x14ac:dyDescent="0.2">
      <c r="A200" s="62" t="s">
        <v>2967</v>
      </c>
      <c r="B200" s="2">
        <v>1</v>
      </c>
      <c r="C200" s="2"/>
      <c r="D200" s="2" t="s">
        <v>2963</v>
      </c>
      <c r="E200" s="2" t="s">
        <v>2964</v>
      </c>
      <c r="F200" s="2" t="s">
        <v>2965</v>
      </c>
      <c r="G200" s="2" t="s">
        <v>2966</v>
      </c>
      <c r="H200" s="2"/>
      <c r="I200" s="2"/>
      <c r="J200" s="2"/>
      <c r="K200" s="18">
        <f t="shared" si="0"/>
        <v>1</v>
      </c>
    </row>
    <row r="201" spans="1:11" ht="14.25" customHeight="1" x14ac:dyDescent="0.2">
      <c r="A201" s="62" t="s">
        <v>192</v>
      </c>
      <c r="B201" s="2">
        <v>1</v>
      </c>
      <c r="C201" s="2"/>
      <c r="D201" s="2" t="s">
        <v>189</v>
      </c>
      <c r="E201" s="2" t="s">
        <v>185</v>
      </c>
      <c r="F201" s="2" t="s">
        <v>190</v>
      </c>
      <c r="G201" s="2" t="s">
        <v>191</v>
      </c>
      <c r="H201" s="2"/>
      <c r="I201" s="2"/>
      <c r="J201" s="2"/>
      <c r="K201" s="18">
        <f t="shared" si="0"/>
        <v>1</v>
      </c>
    </row>
    <row r="202" spans="1:11" ht="14.25" customHeight="1" x14ac:dyDescent="0.2">
      <c r="A202" s="62" t="s">
        <v>1543</v>
      </c>
      <c r="B202" s="2">
        <v>1</v>
      </c>
      <c r="C202" s="2"/>
      <c r="D202" s="2" t="s">
        <v>1538</v>
      </c>
      <c r="E202" s="2" t="s">
        <v>1539</v>
      </c>
      <c r="F202" s="2" t="s">
        <v>1541</v>
      </c>
      <c r="G202" s="2" t="s">
        <v>1542</v>
      </c>
      <c r="H202" s="2"/>
      <c r="I202" s="2"/>
      <c r="J202" s="2"/>
      <c r="K202" s="18">
        <f t="shared" si="0"/>
        <v>1</v>
      </c>
    </row>
    <row r="203" spans="1:11" ht="14.25" customHeight="1" x14ac:dyDescent="0.2">
      <c r="A203" s="62" t="s">
        <v>4483</v>
      </c>
      <c r="B203" s="2">
        <v>1</v>
      </c>
      <c r="C203" s="2"/>
      <c r="D203" s="2" t="s">
        <v>5378</v>
      </c>
      <c r="E203" s="2" t="s">
        <v>5379</v>
      </c>
      <c r="F203" s="2" t="s">
        <v>5380</v>
      </c>
      <c r="G203" s="2" t="s">
        <v>5381</v>
      </c>
      <c r="H203" s="2"/>
      <c r="I203" s="2"/>
      <c r="J203" s="2"/>
      <c r="K203" s="18">
        <f t="shared" si="0"/>
        <v>1</v>
      </c>
    </row>
    <row r="204" spans="1:11" ht="14.25" customHeight="1" x14ac:dyDescent="0.2">
      <c r="A204" s="62" t="s">
        <v>5000</v>
      </c>
      <c r="B204" s="2">
        <v>1</v>
      </c>
      <c r="C204" s="2"/>
      <c r="D204" s="2" t="s">
        <v>5412</v>
      </c>
      <c r="E204" s="2" t="s">
        <v>5413</v>
      </c>
      <c r="F204" s="2" t="s">
        <v>5414</v>
      </c>
      <c r="G204" s="2" t="s">
        <v>4999</v>
      </c>
      <c r="H204" s="2"/>
      <c r="I204" s="2"/>
      <c r="J204" s="2"/>
      <c r="K204" s="18">
        <f t="shared" si="0"/>
        <v>1</v>
      </c>
    </row>
    <row r="205" spans="1:11" ht="14.25" customHeight="1" x14ac:dyDescent="0.2">
      <c r="A205" s="62" t="s">
        <v>2554</v>
      </c>
      <c r="B205" s="2">
        <v>1</v>
      </c>
      <c r="C205" s="2"/>
      <c r="D205" s="2" t="s">
        <v>2550</v>
      </c>
      <c r="E205" s="2" t="s">
        <v>2551</v>
      </c>
      <c r="F205" s="2" t="s">
        <v>2552</v>
      </c>
      <c r="G205" s="2" t="s">
        <v>2553</v>
      </c>
      <c r="H205" s="2"/>
      <c r="I205" s="2"/>
      <c r="J205" s="2"/>
      <c r="K205" s="18">
        <f t="shared" si="0"/>
        <v>1</v>
      </c>
    </row>
    <row r="206" spans="1:11" ht="14.25" customHeight="1" x14ac:dyDescent="0.2">
      <c r="A206" s="62" t="s">
        <v>620</v>
      </c>
      <c r="B206" s="2">
        <v>1</v>
      </c>
      <c r="C206" s="2"/>
      <c r="D206" s="2" t="s">
        <v>614</v>
      </c>
      <c r="E206" s="2" t="s">
        <v>616</v>
      </c>
      <c r="F206" s="2" t="s">
        <v>618</v>
      </c>
      <c r="G206" s="2" t="s">
        <v>619</v>
      </c>
      <c r="H206" s="2"/>
      <c r="I206" s="2"/>
      <c r="J206" s="2"/>
      <c r="K206" s="18">
        <f t="shared" si="0"/>
        <v>1</v>
      </c>
    </row>
    <row r="207" spans="1:11" ht="14.25" customHeight="1" x14ac:dyDescent="0.2">
      <c r="A207" s="62" t="s">
        <v>5037</v>
      </c>
      <c r="B207" s="2">
        <v>1</v>
      </c>
      <c r="C207" s="2"/>
      <c r="D207" s="2" t="s">
        <v>5033</v>
      </c>
      <c r="E207" s="2" t="s">
        <v>5034</v>
      </c>
      <c r="F207" s="2" t="s">
        <v>5035</v>
      </c>
      <c r="G207" s="2" t="s">
        <v>5036</v>
      </c>
      <c r="H207" s="2"/>
      <c r="I207" s="2"/>
      <c r="J207" s="2"/>
      <c r="K207" s="18">
        <f t="shared" si="0"/>
        <v>1</v>
      </c>
    </row>
    <row r="208" spans="1:11" ht="14.25" customHeight="1" x14ac:dyDescent="0.2">
      <c r="A208" s="62" t="s">
        <v>3441</v>
      </c>
      <c r="B208" s="2">
        <v>1</v>
      </c>
      <c r="C208" s="2"/>
      <c r="D208" s="2" t="s">
        <v>3438</v>
      </c>
      <c r="E208" s="2" t="s">
        <v>3439</v>
      </c>
      <c r="F208" s="2" t="s">
        <v>3440</v>
      </c>
      <c r="G208" s="2" t="s">
        <v>860</v>
      </c>
      <c r="H208" s="2"/>
      <c r="I208" s="2"/>
      <c r="J208" s="2"/>
      <c r="K208" s="18">
        <f t="shared" si="0"/>
        <v>1</v>
      </c>
    </row>
    <row r="209" spans="1:11" ht="14.25" customHeight="1" x14ac:dyDescent="0.2">
      <c r="A209" s="62" t="s">
        <v>111</v>
      </c>
      <c r="B209" s="2">
        <v>1</v>
      </c>
      <c r="C209" s="2"/>
      <c r="D209" s="2" t="s">
        <v>105</v>
      </c>
      <c r="E209" s="2" t="s">
        <v>107</v>
      </c>
      <c r="F209" s="2" t="s">
        <v>109</v>
      </c>
      <c r="G209" s="2" t="s">
        <v>110</v>
      </c>
      <c r="H209" s="2"/>
      <c r="I209" s="2"/>
      <c r="J209" s="2"/>
      <c r="K209" s="18">
        <f t="shared" si="0"/>
        <v>1</v>
      </c>
    </row>
    <row r="210" spans="1:11" ht="14.25" customHeight="1" x14ac:dyDescent="0.2">
      <c r="A210" s="62" t="s">
        <v>1486</v>
      </c>
      <c r="B210" s="2">
        <v>1</v>
      </c>
      <c r="C210" s="2"/>
      <c r="D210" s="2" t="s">
        <v>5167</v>
      </c>
      <c r="E210" s="2" t="s">
        <v>242</v>
      </c>
      <c r="F210" s="2" t="s">
        <v>5168</v>
      </c>
      <c r="G210" s="2" t="s">
        <v>1485</v>
      </c>
      <c r="H210" s="2"/>
      <c r="I210" s="2"/>
      <c r="J210" s="2"/>
      <c r="K210" s="18">
        <f t="shared" si="0"/>
        <v>1</v>
      </c>
    </row>
    <row r="211" spans="1:11" ht="14.25" customHeight="1" x14ac:dyDescent="0.2">
      <c r="A211" s="62" t="s">
        <v>2216</v>
      </c>
      <c r="B211" s="2">
        <v>1</v>
      </c>
      <c r="C211" s="2"/>
      <c r="D211" s="2" t="s">
        <v>5202</v>
      </c>
      <c r="E211" s="2" t="s">
        <v>5203</v>
      </c>
      <c r="F211" s="2" t="s">
        <v>2214</v>
      </c>
      <c r="G211" s="2" t="s">
        <v>2215</v>
      </c>
      <c r="H211" s="2"/>
      <c r="I211" s="2"/>
      <c r="J211" s="2"/>
      <c r="K211" s="18">
        <f t="shared" si="0"/>
        <v>1</v>
      </c>
    </row>
    <row r="212" spans="1:11" ht="14.25" customHeight="1" x14ac:dyDescent="0.2">
      <c r="A212" s="62" t="s">
        <v>297</v>
      </c>
      <c r="B212" s="2">
        <v>1</v>
      </c>
      <c r="C212" s="2"/>
      <c r="D212" s="2" t="s">
        <v>290</v>
      </c>
      <c r="E212" s="2" t="s">
        <v>292</v>
      </c>
      <c r="F212" s="2" t="s">
        <v>294</v>
      </c>
      <c r="G212" s="2" t="s">
        <v>296</v>
      </c>
      <c r="H212" s="2"/>
      <c r="I212" s="2"/>
      <c r="J212" s="2"/>
      <c r="K212" s="18">
        <f t="shared" si="0"/>
        <v>1</v>
      </c>
    </row>
    <row r="213" spans="1:11" ht="14.25" customHeight="1" x14ac:dyDescent="0.2">
      <c r="A213" s="62" t="s">
        <v>3330</v>
      </c>
      <c r="B213" s="2">
        <v>1</v>
      </c>
      <c r="C213" s="2"/>
      <c r="D213" s="2" t="s">
        <v>3326</v>
      </c>
      <c r="E213" s="2" t="s">
        <v>3327</v>
      </c>
      <c r="F213" s="2" t="s">
        <v>3328</v>
      </c>
      <c r="G213" s="2" t="s">
        <v>3329</v>
      </c>
      <c r="H213" s="2"/>
      <c r="I213" s="2"/>
      <c r="J213" s="2"/>
      <c r="K213" s="18">
        <f t="shared" si="0"/>
        <v>1</v>
      </c>
    </row>
    <row r="214" spans="1:11" ht="14.25" customHeight="1" x14ac:dyDescent="0.2">
      <c r="A214" s="62" t="s">
        <v>3958</v>
      </c>
      <c r="B214" s="2">
        <v>1</v>
      </c>
      <c r="C214" s="2"/>
      <c r="D214" s="2" t="s">
        <v>3953</v>
      </c>
      <c r="E214" s="2" t="s">
        <v>3954</v>
      </c>
      <c r="F214" s="2" t="s">
        <v>3955</v>
      </c>
      <c r="G214" s="2" t="s">
        <v>3956</v>
      </c>
      <c r="H214" s="2"/>
      <c r="I214" s="2"/>
      <c r="J214" s="2"/>
      <c r="K214" s="18">
        <f t="shared" si="0"/>
        <v>1</v>
      </c>
    </row>
    <row r="215" spans="1:11" ht="14.25" customHeight="1" x14ac:dyDescent="0.2">
      <c r="A215" s="62" t="s">
        <v>311</v>
      </c>
      <c r="B215" s="2">
        <v>1</v>
      </c>
      <c r="C215" s="2"/>
      <c r="D215" s="2" t="s">
        <v>5100</v>
      </c>
      <c r="E215" s="2" t="s">
        <v>5101</v>
      </c>
      <c r="F215" s="2" t="s">
        <v>5102</v>
      </c>
      <c r="G215" s="2" t="s">
        <v>5103</v>
      </c>
      <c r="H215" s="2"/>
      <c r="I215" s="2"/>
      <c r="J215" s="2"/>
      <c r="K215" s="18">
        <f t="shared" si="0"/>
        <v>1</v>
      </c>
    </row>
    <row r="216" spans="1:11" ht="14.25" customHeight="1" x14ac:dyDescent="0.2">
      <c r="A216" s="62" t="s">
        <v>1440</v>
      </c>
      <c r="B216" s="2">
        <v>1</v>
      </c>
      <c r="C216" s="2"/>
      <c r="D216" s="2" t="s">
        <v>5160</v>
      </c>
      <c r="E216" s="2" t="s">
        <v>5161</v>
      </c>
      <c r="F216" s="2" t="s">
        <v>5162</v>
      </c>
      <c r="G216" s="2" t="s">
        <v>187</v>
      </c>
      <c r="H216" s="2"/>
      <c r="I216" s="2"/>
      <c r="J216" s="2"/>
      <c r="K216" s="18">
        <f t="shared" si="0"/>
        <v>1</v>
      </c>
    </row>
    <row r="217" spans="1:11" ht="14.25" customHeight="1" x14ac:dyDescent="0.2">
      <c r="A217" s="62" t="s">
        <v>2560</v>
      </c>
      <c r="B217" s="2">
        <v>1</v>
      </c>
      <c r="C217" s="2"/>
      <c r="D217" s="2" t="s">
        <v>2555</v>
      </c>
      <c r="E217" s="2" t="s">
        <v>2556</v>
      </c>
      <c r="F217" s="2" t="s">
        <v>2557</v>
      </c>
      <c r="G217" s="2" t="s">
        <v>2559</v>
      </c>
      <c r="H217" s="2"/>
      <c r="I217" s="2"/>
      <c r="J217" s="2"/>
      <c r="K217" s="18">
        <f t="shared" si="0"/>
        <v>1</v>
      </c>
    </row>
    <row r="218" spans="1:11" ht="14.25" customHeight="1" x14ac:dyDescent="0.2">
      <c r="A218" s="62" t="s">
        <v>3807</v>
      </c>
      <c r="B218" s="2">
        <v>1</v>
      </c>
      <c r="C218" s="2"/>
      <c r="D218" s="2" t="s">
        <v>5342</v>
      </c>
      <c r="E218" s="2" t="s">
        <v>5343</v>
      </c>
      <c r="F218" s="2" t="s">
        <v>5344</v>
      </c>
      <c r="G218" s="2" t="s">
        <v>1485</v>
      </c>
      <c r="H218" s="2"/>
      <c r="I218" s="2"/>
      <c r="J218" s="2"/>
      <c r="K218" s="18">
        <f t="shared" si="0"/>
        <v>1</v>
      </c>
    </row>
    <row r="219" spans="1:11" ht="14.25" customHeight="1" x14ac:dyDescent="0.2">
      <c r="A219" s="62" t="s">
        <v>2028</v>
      </c>
      <c r="B219" s="2">
        <v>1</v>
      </c>
      <c r="C219" s="2"/>
      <c r="D219" s="2" t="s">
        <v>2024</v>
      </c>
      <c r="E219" s="2" t="s">
        <v>2025</v>
      </c>
      <c r="F219" s="2" t="s">
        <v>2026</v>
      </c>
      <c r="G219" s="2" t="s">
        <v>2027</v>
      </c>
      <c r="H219" s="2"/>
      <c r="I219" s="2"/>
      <c r="J219" s="2"/>
      <c r="K219" s="18">
        <f t="shared" si="0"/>
        <v>1</v>
      </c>
    </row>
    <row r="220" spans="1:11" ht="14.25" customHeight="1" x14ac:dyDescent="0.2">
      <c r="A220" s="62" t="s">
        <v>4572</v>
      </c>
      <c r="B220" s="2">
        <v>1</v>
      </c>
      <c r="C220" s="2"/>
      <c r="D220" s="2" t="s">
        <v>5386</v>
      </c>
      <c r="E220" s="2" t="s">
        <v>5387</v>
      </c>
      <c r="F220" s="2" t="s">
        <v>5388</v>
      </c>
      <c r="G220" s="2" t="s">
        <v>1485</v>
      </c>
      <c r="H220" s="2"/>
      <c r="I220" s="2"/>
      <c r="J220" s="2"/>
      <c r="K220" s="18">
        <f t="shared" si="0"/>
        <v>1</v>
      </c>
    </row>
    <row r="221" spans="1:11" ht="14.25" customHeight="1" x14ac:dyDescent="0.2">
      <c r="A221" s="62" t="s">
        <v>3507</v>
      </c>
      <c r="B221" s="2">
        <v>1</v>
      </c>
      <c r="C221" s="2"/>
      <c r="D221" s="2" t="s">
        <v>3502</v>
      </c>
      <c r="E221" s="2" t="s">
        <v>3503</v>
      </c>
      <c r="F221" s="2" t="s">
        <v>3504</v>
      </c>
      <c r="G221" s="2" t="s">
        <v>3505</v>
      </c>
      <c r="H221" s="2"/>
      <c r="I221" s="2"/>
      <c r="J221" s="2"/>
      <c r="K221" s="18">
        <f t="shared" si="0"/>
        <v>1</v>
      </c>
    </row>
    <row r="222" spans="1:11" ht="14.25" customHeight="1" x14ac:dyDescent="0.2">
      <c r="A222" s="62" t="s">
        <v>3846</v>
      </c>
      <c r="B222" s="2">
        <v>1</v>
      </c>
      <c r="C222" s="2"/>
      <c r="D222" s="2" t="s">
        <v>621</v>
      </c>
      <c r="E222" s="2" t="s">
        <v>242</v>
      </c>
      <c r="F222" s="2" t="s">
        <v>3845</v>
      </c>
      <c r="G222" s="2" t="s">
        <v>71</v>
      </c>
      <c r="H222" s="2"/>
      <c r="I222" s="2"/>
      <c r="J222" s="2"/>
      <c r="K222" s="18">
        <f t="shared" si="0"/>
        <v>1</v>
      </c>
    </row>
    <row r="223" spans="1:11" ht="14.25" customHeight="1" x14ac:dyDescent="0.2">
      <c r="A223" s="62" t="s">
        <v>4732</v>
      </c>
      <c r="B223" s="2">
        <v>1</v>
      </c>
      <c r="C223" s="2"/>
      <c r="D223" s="2" t="s">
        <v>5389</v>
      </c>
      <c r="E223" s="2" t="s">
        <v>2404</v>
      </c>
      <c r="F223" s="2" t="s">
        <v>5390</v>
      </c>
      <c r="G223" s="2" t="s">
        <v>5391</v>
      </c>
      <c r="H223" s="2"/>
      <c r="I223" s="2"/>
      <c r="J223" s="2"/>
      <c r="K223" s="18">
        <f t="shared" si="0"/>
        <v>1</v>
      </c>
    </row>
    <row r="224" spans="1:11" ht="14.25" customHeight="1" x14ac:dyDescent="0.2">
      <c r="A224" s="62" t="s">
        <v>4165</v>
      </c>
      <c r="B224" s="2">
        <v>1</v>
      </c>
      <c r="C224" s="2"/>
      <c r="D224" s="2" t="s">
        <v>5361</v>
      </c>
      <c r="E224" s="2" t="s">
        <v>5362</v>
      </c>
      <c r="F224" s="2" t="s">
        <v>4163</v>
      </c>
      <c r="G224" s="2" t="s">
        <v>5363</v>
      </c>
      <c r="H224" s="2"/>
      <c r="I224" s="2"/>
      <c r="J224" s="2"/>
      <c r="K224" s="18">
        <f t="shared" si="0"/>
        <v>1</v>
      </c>
    </row>
    <row r="225" spans="1:11" ht="14.25" customHeight="1" x14ac:dyDescent="0.2">
      <c r="A225" s="62" t="s">
        <v>4920</v>
      </c>
      <c r="B225" s="2" t="s">
        <v>4916</v>
      </c>
      <c r="C225" s="2"/>
      <c r="D225" s="2" t="s">
        <v>4917</v>
      </c>
      <c r="E225" s="2" t="s">
        <v>4918</v>
      </c>
      <c r="F225" s="2" t="s">
        <v>4919</v>
      </c>
      <c r="G225" s="2">
        <v>1</v>
      </c>
      <c r="H225" s="2"/>
      <c r="I225" s="2"/>
      <c r="J225" s="2"/>
      <c r="K225" s="18">
        <f t="shared" si="0"/>
        <v>1</v>
      </c>
    </row>
    <row r="226" spans="1:11" ht="14.25" customHeight="1" x14ac:dyDescent="0.2">
      <c r="A226" s="62" t="s">
        <v>2602</v>
      </c>
      <c r="B226" s="2" t="s">
        <v>2597</v>
      </c>
      <c r="C226" s="2"/>
      <c r="D226" s="2" t="s">
        <v>2599</v>
      </c>
      <c r="E226" s="2" t="s">
        <v>2600</v>
      </c>
      <c r="F226" s="2">
        <v>1</v>
      </c>
      <c r="G226" s="2" t="s">
        <v>2601</v>
      </c>
      <c r="H226" s="2"/>
      <c r="I226" s="2"/>
      <c r="J226" s="2"/>
      <c r="K226" s="18">
        <f t="shared" si="0"/>
        <v>1</v>
      </c>
    </row>
    <row r="227" spans="1:11" ht="14.25" customHeight="1" x14ac:dyDescent="0.2">
      <c r="A227" s="62" t="s">
        <v>2955</v>
      </c>
      <c r="B227" s="2" t="s">
        <v>2950</v>
      </c>
      <c r="C227" s="2"/>
      <c r="D227" s="2">
        <v>1</v>
      </c>
      <c r="E227" s="2" t="s">
        <v>2952</v>
      </c>
      <c r="F227" s="2" t="s">
        <v>2953</v>
      </c>
      <c r="G227" s="2" t="s">
        <v>2954</v>
      </c>
      <c r="H227" s="2"/>
      <c r="I227" s="2"/>
      <c r="J227" s="2"/>
      <c r="K227" s="18">
        <f t="shared" si="0"/>
        <v>1</v>
      </c>
    </row>
    <row r="228" spans="1:11" ht="14.25" customHeight="1" x14ac:dyDescent="0.2">
      <c r="A228" s="62" t="s">
        <v>793</v>
      </c>
      <c r="B228" s="2" t="s">
        <v>789</v>
      </c>
      <c r="C228" s="2"/>
      <c r="D228" s="2">
        <v>1</v>
      </c>
      <c r="E228" s="2" t="s">
        <v>790</v>
      </c>
      <c r="F228" s="2" t="s">
        <v>791</v>
      </c>
      <c r="G228" s="2" t="s">
        <v>792</v>
      </c>
      <c r="H228" s="2"/>
      <c r="I228" s="2"/>
      <c r="J228" s="2"/>
      <c r="K228" s="18">
        <f t="shared" si="0"/>
        <v>1</v>
      </c>
    </row>
    <row r="229" spans="1:11" ht="14.25" customHeight="1" x14ac:dyDescent="0.2">
      <c r="A229" s="62" t="s">
        <v>3753</v>
      </c>
      <c r="B229" s="2" t="s">
        <v>3748</v>
      </c>
      <c r="C229" s="2"/>
      <c r="D229" s="2" t="s">
        <v>3749</v>
      </c>
      <c r="E229" s="2">
        <v>1</v>
      </c>
      <c r="F229" s="2" t="s">
        <v>3751</v>
      </c>
      <c r="G229" s="2" t="s">
        <v>3752</v>
      </c>
      <c r="H229" s="2"/>
      <c r="I229" s="2"/>
      <c r="J229" s="2"/>
      <c r="K229" s="18">
        <f t="shared" si="0"/>
        <v>1</v>
      </c>
    </row>
    <row r="230" spans="1:11" ht="14.25" customHeight="1" x14ac:dyDescent="0.2">
      <c r="A230" s="62" t="s">
        <v>1264</v>
      </c>
      <c r="B230" s="2" t="s">
        <v>1261</v>
      </c>
      <c r="C230" s="2"/>
      <c r="D230" s="2" t="s">
        <v>1262</v>
      </c>
      <c r="E230" s="2">
        <v>1</v>
      </c>
      <c r="F230" s="2" t="s">
        <v>1263</v>
      </c>
      <c r="G230" s="2" t="s">
        <v>585</v>
      </c>
      <c r="H230" s="2"/>
      <c r="I230" s="2"/>
      <c r="J230" s="2"/>
      <c r="K230" s="18">
        <f t="shared" si="0"/>
        <v>1</v>
      </c>
    </row>
    <row r="231" spans="1:11" ht="14.25" customHeight="1" x14ac:dyDescent="0.2">
      <c r="A231" s="62" t="s">
        <v>1317</v>
      </c>
      <c r="B231" s="2" t="s">
        <v>1313</v>
      </c>
      <c r="C231" s="2"/>
      <c r="D231" s="2">
        <v>1</v>
      </c>
      <c r="E231" s="2" t="s">
        <v>1314</v>
      </c>
      <c r="F231" s="2" t="s">
        <v>5151</v>
      </c>
      <c r="G231" s="2" t="s">
        <v>5152</v>
      </c>
      <c r="H231" s="2"/>
      <c r="I231" s="2"/>
      <c r="J231" s="2"/>
      <c r="K231" s="18">
        <f t="shared" si="0"/>
        <v>1</v>
      </c>
    </row>
    <row r="232" spans="1:11" ht="14.25" customHeight="1" x14ac:dyDescent="0.2">
      <c r="A232" s="62" t="s">
        <v>3160</v>
      </c>
      <c r="B232" s="2" t="s">
        <v>3156</v>
      </c>
      <c r="C232" s="2"/>
      <c r="D232" s="2" t="s">
        <v>3157</v>
      </c>
      <c r="E232" s="2" t="s">
        <v>3158</v>
      </c>
      <c r="F232" s="2" t="s">
        <v>3159</v>
      </c>
      <c r="G232" s="2">
        <v>1</v>
      </c>
      <c r="H232" s="2"/>
      <c r="I232" s="2"/>
      <c r="J232" s="2"/>
      <c r="K232" s="18">
        <f t="shared" si="0"/>
        <v>1</v>
      </c>
    </row>
    <row r="233" spans="1:11" ht="14.25" customHeight="1" x14ac:dyDescent="0.2">
      <c r="A233" s="62" t="s">
        <v>978</v>
      </c>
      <c r="B233" s="2" t="s">
        <v>974</v>
      </c>
      <c r="C233" s="2"/>
      <c r="D233" s="2" t="s">
        <v>975</v>
      </c>
      <c r="E233" s="2" t="s">
        <v>976</v>
      </c>
      <c r="F233" s="2" t="s">
        <v>977</v>
      </c>
      <c r="G233" s="2">
        <v>1</v>
      </c>
      <c r="H233" s="2"/>
      <c r="I233" s="2"/>
      <c r="J233" s="2"/>
      <c r="K233" s="18">
        <f t="shared" si="0"/>
        <v>1</v>
      </c>
    </row>
    <row r="234" spans="1:11" ht="14.25" customHeight="1" x14ac:dyDescent="0.2">
      <c r="A234" s="62" t="s">
        <v>1260</v>
      </c>
      <c r="B234" s="2" t="s">
        <v>1256</v>
      </c>
      <c r="C234" s="2"/>
      <c r="D234" s="2" t="s">
        <v>1257</v>
      </c>
      <c r="E234" s="2" t="s">
        <v>803</v>
      </c>
      <c r="F234" s="2">
        <v>1</v>
      </c>
      <c r="G234" s="2" t="s">
        <v>1259</v>
      </c>
      <c r="H234" s="2"/>
      <c r="I234" s="2"/>
      <c r="J234" s="2"/>
      <c r="K234" s="18">
        <f t="shared" si="0"/>
        <v>1</v>
      </c>
    </row>
    <row r="235" spans="1:11" ht="14.25" customHeight="1" x14ac:dyDescent="0.2">
      <c r="A235" s="62" t="s">
        <v>1901</v>
      </c>
      <c r="B235" s="2" t="s">
        <v>1897</v>
      </c>
      <c r="C235" s="2"/>
      <c r="D235" s="2" t="s">
        <v>1898</v>
      </c>
      <c r="E235" s="2">
        <v>1</v>
      </c>
      <c r="F235" s="2" t="s">
        <v>1899</v>
      </c>
      <c r="G235" s="2" t="s">
        <v>1900</v>
      </c>
      <c r="H235" s="2"/>
      <c r="I235" s="2"/>
      <c r="J235" s="2"/>
      <c r="K235" s="18">
        <f t="shared" si="0"/>
        <v>1</v>
      </c>
    </row>
    <row r="236" spans="1:11" ht="14.25" customHeight="1" x14ac:dyDescent="0.2">
      <c r="A236" s="62" t="s">
        <v>2285</v>
      </c>
      <c r="B236" s="2" t="s">
        <v>2281</v>
      </c>
      <c r="C236" s="2"/>
      <c r="D236" s="2" t="s">
        <v>5210</v>
      </c>
      <c r="E236" s="2" t="s">
        <v>5211</v>
      </c>
      <c r="F236" s="2" t="s">
        <v>5212</v>
      </c>
      <c r="G236" s="2">
        <v>1</v>
      </c>
      <c r="H236" s="2"/>
      <c r="I236" s="2"/>
      <c r="J236" s="2"/>
      <c r="K236" s="18">
        <f t="shared" si="0"/>
        <v>1</v>
      </c>
    </row>
    <row r="237" spans="1:11" ht="14.25" customHeight="1" x14ac:dyDescent="0.2">
      <c r="A237" s="62" t="s">
        <v>3027</v>
      </c>
      <c r="B237" s="2" t="s">
        <v>3022</v>
      </c>
      <c r="C237" s="2"/>
      <c r="D237" s="2" t="s">
        <v>5272</v>
      </c>
      <c r="E237" s="2" t="s">
        <v>5273</v>
      </c>
      <c r="F237" s="2" t="s">
        <v>5274</v>
      </c>
      <c r="G237" s="2">
        <v>1</v>
      </c>
      <c r="H237" s="2"/>
      <c r="I237" s="2"/>
      <c r="J237" s="2"/>
      <c r="K237" s="18">
        <f t="shared" si="0"/>
        <v>1</v>
      </c>
    </row>
    <row r="238" spans="1:11" ht="14.25" customHeight="1" x14ac:dyDescent="0.2">
      <c r="A238" s="62" t="s">
        <v>5066</v>
      </c>
      <c r="B238" s="2" t="s">
        <v>5064</v>
      </c>
      <c r="C238" s="2"/>
      <c r="D238" s="2" t="s">
        <v>242</v>
      </c>
      <c r="E238" s="2" t="s">
        <v>185</v>
      </c>
      <c r="F238" s="2" t="s">
        <v>5065</v>
      </c>
      <c r="G238" s="2">
        <v>1</v>
      </c>
      <c r="H238" s="2"/>
      <c r="I238" s="2"/>
      <c r="J238" s="2"/>
      <c r="K238" s="18">
        <f t="shared" si="0"/>
        <v>1</v>
      </c>
    </row>
    <row r="239" spans="1:11" ht="14.25" customHeight="1" x14ac:dyDescent="0.2">
      <c r="A239" s="62" t="s">
        <v>215</v>
      </c>
      <c r="B239" s="2" t="s">
        <v>209</v>
      </c>
      <c r="C239" s="2"/>
      <c r="D239" s="2" t="s">
        <v>210</v>
      </c>
      <c r="E239" s="2">
        <v>1</v>
      </c>
      <c r="F239" s="2" t="s">
        <v>212</v>
      </c>
      <c r="G239" s="2" t="s">
        <v>213</v>
      </c>
      <c r="H239" s="2"/>
      <c r="I239" s="2"/>
      <c r="J239" s="2"/>
      <c r="K239" s="18">
        <f t="shared" si="0"/>
        <v>1</v>
      </c>
    </row>
    <row r="240" spans="1:11" ht="14.25" customHeight="1" x14ac:dyDescent="0.2">
      <c r="A240" s="62" t="s">
        <v>1369</v>
      </c>
      <c r="B240" s="2" t="s">
        <v>1362</v>
      </c>
      <c r="C240" s="2"/>
      <c r="D240" s="2" t="s">
        <v>1364</v>
      </c>
      <c r="E240" s="2">
        <v>1</v>
      </c>
      <c r="F240" s="2" t="s">
        <v>1366</v>
      </c>
      <c r="G240" s="2" t="s">
        <v>1368</v>
      </c>
      <c r="H240" s="2"/>
      <c r="I240" s="2"/>
      <c r="J240" s="2"/>
      <c r="K240" s="18">
        <f t="shared" si="0"/>
        <v>1</v>
      </c>
    </row>
    <row r="241" spans="1:11" ht="14.25" customHeight="1" x14ac:dyDescent="0.2">
      <c r="A241" s="62" t="s">
        <v>3980</v>
      </c>
      <c r="B241" s="2" t="s">
        <v>3975</v>
      </c>
      <c r="C241" s="2"/>
      <c r="D241" s="2" t="s">
        <v>3976</v>
      </c>
      <c r="E241" s="2" t="s">
        <v>3978</v>
      </c>
      <c r="F241" s="2" t="s">
        <v>3979</v>
      </c>
      <c r="G241" s="2">
        <v>1</v>
      </c>
      <c r="H241" s="2"/>
      <c r="I241" s="2"/>
      <c r="J241" s="2"/>
      <c r="K241" s="18">
        <f t="shared" si="0"/>
        <v>1</v>
      </c>
    </row>
    <row r="242" spans="1:11" ht="14.25" customHeight="1" x14ac:dyDescent="0.2">
      <c r="A242" s="62" t="s">
        <v>2772</v>
      </c>
      <c r="B242" s="2" t="s">
        <v>2764</v>
      </c>
      <c r="C242" s="2"/>
      <c r="D242" s="2" t="s">
        <v>2766</v>
      </c>
      <c r="E242" s="2">
        <v>1</v>
      </c>
      <c r="F242" s="2" t="s">
        <v>2768</v>
      </c>
      <c r="G242" s="2" t="s">
        <v>2769</v>
      </c>
      <c r="H242" s="2"/>
      <c r="I242" s="2"/>
      <c r="J242" s="2"/>
      <c r="K242" s="18">
        <f t="shared" si="0"/>
        <v>1</v>
      </c>
    </row>
    <row r="243" spans="1:11" ht="14.25" customHeight="1" x14ac:dyDescent="0.2">
      <c r="A243" s="62" t="s">
        <v>430</v>
      </c>
      <c r="B243" s="2" t="s">
        <v>423</v>
      </c>
      <c r="C243" s="2"/>
      <c r="D243" s="2" t="s">
        <v>425</v>
      </c>
      <c r="E243" s="2">
        <v>1</v>
      </c>
      <c r="F243" s="2" t="s">
        <v>427</v>
      </c>
      <c r="G243" s="2" t="s">
        <v>428</v>
      </c>
      <c r="H243" s="2"/>
      <c r="I243" s="2"/>
      <c r="J243" s="2"/>
      <c r="K243" s="18">
        <f t="shared" si="0"/>
        <v>1</v>
      </c>
    </row>
    <row r="244" spans="1:11" ht="14.25" customHeight="1" x14ac:dyDescent="0.2">
      <c r="A244" s="62" t="s">
        <v>1748</v>
      </c>
      <c r="B244" s="2" t="s">
        <v>1744</v>
      </c>
      <c r="C244" s="2"/>
      <c r="D244" s="2" t="s">
        <v>1745</v>
      </c>
      <c r="E244" s="2">
        <v>1</v>
      </c>
      <c r="F244" s="2" t="s">
        <v>1746</v>
      </c>
      <c r="G244" s="2" t="s">
        <v>1747</v>
      </c>
      <c r="H244" s="2"/>
      <c r="I244" s="2"/>
      <c r="J244" s="2"/>
      <c r="K244" s="18">
        <f t="shared" si="0"/>
        <v>1</v>
      </c>
    </row>
    <row r="245" spans="1:11" ht="14.25" customHeight="1" x14ac:dyDescent="0.2">
      <c r="A245" s="62" t="s">
        <v>3145</v>
      </c>
      <c r="B245" s="2" t="s">
        <v>3141</v>
      </c>
      <c r="C245" s="2"/>
      <c r="D245" s="2" t="s">
        <v>3142</v>
      </c>
      <c r="E245" s="2" t="s">
        <v>3143</v>
      </c>
      <c r="F245" s="2">
        <v>1</v>
      </c>
      <c r="G245" s="2" t="s">
        <v>3144</v>
      </c>
      <c r="H245" s="2"/>
      <c r="I245" s="2"/>
      <c r="J245" s="2"/>
      <c r="K245" s="18">
        <f t="shared" si="0"/>
        <v>1</v>
      </c>
    </row>
    <row r="246" spans="1:11" ht="14.25" customHeight="1" x14ac:dyDescent="0.2">
      <c r="A246" s="62" t="s">
        <v>4590</v>
      </c>
      <c r="B246" s="2" t="s">
        <v>4585</v>
      </c>
      <c r="C246" s="2"/>
      <c r="D246" s="2" t="s">
        <v>4587</v>
      </c>
      <c r="E246" s="2" t="s">
        <v>4588</v>
      </c>
      <c r="F246" s="2">
        <v>1</v>
      </c>
      <c r="G246" s="2" t="s">
        <v>4589</v>
      </c>
      <c r="H246" s="2"/>
      <c r="I246" s="2"/>
      <c r="J246" s="2"/>
      <c r="K246" s="18">
        <f t="shared" si="0"/>
        <v>1</v>
      </c>
    </row>
    <row r="247" spans="1:11" ht="14.25" customHeight="1" x14ac:dyDescent="0.2">
      <c r="A247" s="62" t="s">
        <v>3229</v>
      </c>
      <c r="B247" s="2" t="s">
        <v>3227</v>
      </c>
      <c r="C247" s="2"/>
      <c r="D247" s="2" t="s">
        <v>3228</v>
      </c>
      <c r="E247" s="2" t="s">
        <v>185</v>
      </c>
      <c r="F247" s="2">
        <v>1</v>
      </c>
      <c r="G247" s="2" t="s">
        <v>2171</v>
      </c>
      <c r="H247" s="2"/>
      <c r="I247" s="2"/>
      <c r="J247" s="2"/>
      <c r="K247" s="18">
        <f t="shared" si="0"/>
        <v>1</v>
      </c>
    </row>
    <row r="248" spans="1:11" ht="14.25" customHeight="1" x14ac:dyDescent="0.2">
      <c r="A248" s="62" t="s">
        <v>2137</v>
      </c>
      <c r="B248" s="2" t="s">
        <v>2131</v>
      </c>
      <c r="C248" s="2"/>
      <c r="D248" s="2" t="s">
        <v>2133</v>
      </c>
      <c r="E248" s="2">
        <v>1</v>
      </c>
      <c r="F248" s="2" t="s">
        <v>2135</v>
      </c>
      <c r="G248" s="2" t="s">
        <v>2136</v>
      </c>
      <c r="H248" s="2"/>
      <c r="I248" s="2"/>
      <c r="J248" s="2"/>
      <c r="K248" s="18">
        <f t="shared" si="0"/>
        <v>1</v>
      </c>
    </row>
    <row r="249" spans="1:11" ht="14.25" customHeight="1" x14ac:dyDescent="0.2">
      <c r="A249" s="62" t="s">
        <v>3481</v>
      </c>
      <c r="B249" s="2" t="s">
        <v>3473</v>
      </c>
      <c r="C249" s="2"/>
      <c r="D249" s="2" t="s">
        <v>3475</v>
      </c>
      <c r="E249" s="2" t="s">
        <v>3477</v>
      </c>
      <c r="F249" s="2" t="s">
        <v>3479</v>
      </c>
      <c r="G249" s="2">
        <v>1</v>
      </c>
      <c r="H249" s="2"/>
      <c r="I249" s="2"/>
      <c r="J249" s="2"/>
      <c r="K249" s="18">
        <f t="shared" si="0"/>
        <v>1</v>
      </c>
    </row>
    <row r="250" spans="1:11" ht="14.25" customHeight="1" x14ac:dyDescent="0.2">
      <c r="A250" s="62" t="s">
        <v>1114</v>
      </c>
      <c r="B250" s="2" t="s">
        <v>1109</v>
      </c>
      <c r="C250" s="2"/>
      <c r="D250" s="2" t="s">
        <v>1111</v>
      </c>
      <c r="E250" s="2">
        <v>1</v>
      </c>
      <c r="F250" s="2" t="s">
        <v>1112</v>
      </c>
      <c r="G250" s="2" t="s">
        <v>1113</v>
      </c>
      <c r="H250" s="2"/>
      <c r="I250" s="2"/>
      <c r="J250" s="2"/>
      <c r="K250" s="18">
        <f t="shared" si="0"/>
        <v>1</v>
      </c>
    </row>
    <row r="251" spans="1:11" ht="14.25" customHeight="1" x14ac:dyDescent="0.2">
      <c r="A251" s="62" t="s">
        <v>2848</v>
      </c>
      <c r="B251" s="2" t="s">
        <v>2841</v>
      </c>
      <c r="C251" s="2"/>
      <c r="D251" s="2" t="s">
        <v>2843</v>
      </c>
      <c r="E251" s="2">
        <v>1</v>
      </c>
      <c r="F251" s="2" t="s">
        <v>2845</v>
      </c>
      <c r="G251" s="2" t="s">
        <v>2847</v>
      </c>
      <c r="H251" s="2"/>
      <c r="I251" s="2"/>
      <c r="J251" s="2"/>
      <c r="K251" s="18">
        <f t="shared" si="0"/>
        <v>1</v>
      </c>
    </row>
    <row r="252" spans="1:11" ht="14.25" customHeight="1" x14ac:dyDescent="0.2">
      <c r="A252" s="62" t="s">
        <v>2830</v>
      </c>
      <c r="B252" s="2" t="s">
        <v>2825</v>
      </c>
      <c r="C252" s="2"/>
      <c r="D252" s="2" t="s">
        <v>2827</v>
      </c>
      <c r="E252" s="2">
        <v>1</v>
      </c>
      <c r="F252" s="2" t="s">
        <v>2828</v>
      </c>
      <c r="G252" s="2" t="s">
        <v>2829</v>
      </c>
      <c r="H252" s="2"/>
      <c r="I252" s="2"/>
      <c r="J252" s="2"/>
      <c r="K252" s="18">
        <f t="shared" si="0"/>
        <v>1</v>
      </c>
    </row>
    <row r="253" spans="1:11" ht="14.25" customHeight="1" x14ac:dyDescent="0.2">
      <c r="A253" s="62" t="s">
        <v>4612</v>
      </c>
      <c r="B253" s="2" t="s">
        <v>4608</v>
      </c>
      <c r="C253" s="2"/>
      <c r="D253" s="2" t="s">
        <v>4609</v>
      </c>
      <c r="E253" s="2" t="s">
        <v>4610</v>
      </c>
      <c r="F253" s="2">
        <v>1</v>
      </c>
      <c r="G253" s="2" t="s">
        <v>2019</v>
      </c>
      <c r="H253" s="2"/>
      <c r="I253" s="2"/>
      <c r="J253" s="2"/>
      <c r="K253" s="18">
        <f t="shared" si="0"/>
        <v>1</v>
      </c>
    </row>
    <row r="254" spans="1:11" ht="14.25" customHeight="1" x14ac:dyDescent="0.2">
      <c r="A254" s="62" t="s">
        <v>4651</v>
      </c>
      <c r="B254" s="2" t="s">
        <v>4646</v>
      </c>
      <c r="C254" s="2"/>
      <c r="D254" s="2" t="s">
        <v>4647</v>
      </c>
      <c r="E254" s="2">
        <v>1</v>
      </c>
      <c r="F254" s="2" t="s">
        <v>4649</v>
      </c>
      <c r="G254" s="2" t="s">
        <v>4650</v>
      </c>
      <c r="H254" s="2"/>
      <c r="I254" s="2"/>
      <c r="J254" s="2"/>
      <c r="K254" s="18">
        <f t="shared" si="0"/>
        <v>1</v>
      </c>
    </row>
    <row r="255" spans="1:11" ht="14.25" customHeight="1" x14ac:dyDescent="0.2">
      <c r="A255" s="62" t="s">
        <v>1181</v>
      </c>
      <c r="B255" s="2" t="s">
        <v>1177</v>
      </c>
      <c r="C255" s="2"/>
      <c r="D255" s="2" t="s">
        <v>1178</v>
      </c>
      <c r="E255" s="2" t="s">
        <v>1179</v>
      </c>
      <c r="F255" s="2">
        <v>1</v>
      </c>
      <c r="G255" s="2" t="s">
        <v>1180</v>
      </c>
      <c r="H255" s="2"/>
      <c r="I255" s="2"/>
      <c r="J255" s="2"/>
      <c r="K255" s="18">
        <f t="shared" si="0"/>
        <v>1</v>
      </c>
    </row>
    <row r="256" spans="1:11" ht="14.25" customHeight="1" x14ac:dyDescent="0.2">
      <c r="A256" s="62" t="s">
        <v>3281</v>
      </c>
      <c r="B256" s="2" t="s">
        <v>3277</v>
      </c>
      <c r="C256" s="2"/>
      <c r="D256" s="2" t="s">
        <v>3278</v>
      </c>
      <c r="E256" s="2">
        <v>1</v>
      </c>
      <c r="F256" s="2" t="s">
        <v>3279</v>
      </c>
      <c r="G256" s="2" t="s">
        <v>3280</v>
      </c>
      <c r="H256" s="2"/>
      <c r="I256" s="2"/>
      <c r="J256" s="2"/>
      <c r="K256" s="18">
        <f t="shared" si="0"/>
        <v>1</v>
      </c>
    </row>
    <row r="257" spans="1:11" ht="14.25" customHeight="1" x14ac:dyDescent="0.2">
      <c r="A257" s="62" t="s">
        <v>1735</v>
      </c>
      <c r="B257" s="2" t="s">
        <v>1732</v>
      </c>
      <c r="C257" s="2"/>
      <c r="D257" s="2" t="s">
        <v>1733</v>
      </c>
      <c r="E257" s="2">
        <v>1</v>
      </c>
      <c r="F257" s="2" t="s">
        <v>71</v>
      </c>
      <c r="G257" s="2" t="s">
        <v>1734</v>
      </c>
      <c r="H257" s="2"/>
      <c r="I257" s="2"/>
      <c r="J257" s="2"/>
      <c r="K257" s="18">
        <f t="shared" ref="K257:K511" si="1">SUM(B257:G257)</f>
        <v>1</v>
      </c>
    </row>
    <row r="258" spans="1:11" ht="14.25" customHeight="1" x14ac:dyDescent="0.2">
      <c r="A258" s="62" t="s">
        <v>1337</v>
      </c>
      <c r="B258" s="2" t="s">
        <v>1120</v>
      </c>
      <c r="C258" s="2"/>
      <c r="D258" s="2" t="s">
        <v>1334</v>
      </c>
      <c r="E258" s="2" t="s">
        <v>1335</v>
      </c>
      <c r="F258" s="2">
        <v>1</v>
      </c>
      <c r="G258" s="2" t="s">
        <v>1336</v>
      </c>
      <c r="H258" s="2"/>
      <c r="I258" s="2"/>
      <c r="J258" s="2"/>
      <c r="K258" s="18">
        <f t="shared" si="1"/>
        <v>1</v>
      </c>
    </row>
    <row r="259" spans="1:11" ht="14.25" customHeight="1" x14ac:dyDescent="0.2">
      <c r="A259" s="62" t="s">
        <v>4017</v>
      </c>
      <c r="B259" s="2" t="s">
        <v>4013</v>
      </c>
      <c r="C259" s="2"/>
      <c r="D259" s="2">
        <v>1</v>
      </c>
      <c r="E259" s="2" t="s">
        <v>4014</v>
      </c>
      <c r="F259" s="2" t="s">
        <v>5357</v>
      </c>
      <c r="G259" s="2" t="s">
        <v>4016</v>
      </c>
      <c r="H259" s="2"/>
      <c r="I259" s="2"/>
      <c r="J259" s="2"/>
      <c r="K259" s="18">
        <f t="shared" si="1"/>
        <v>1</v>
      </c>
    </row>
    <row r="260" spans="1:11" ht="14.25" customHeight="1" x14ac:dyDescent="0.2">
      <c r="A260" s="62" t="s">
        <v>3822</v>
      </c>
      <c r="B260" s="2" t="s">
        <v>3818</v>
      </c>
      <c r="C260" s="2"/>
      <c r="D260" s="2" t="s">
        <v>3819</v>
      </c>
      <c r="E260" s="2" t="s">
        <v>3820</v>
      </c>
      <c r="F260" s="2" t="s">
        <v>3821</v>
      </c>
      <c r="G260" s="2">
        <v>1</v>
      </c>
      <c r="H260" s="2"/>
      <c r="I260" s="2"/>
      <c r="J260" s="2"/>
      <c r="K260" s="18">
        <f t="shared" si="1"/>
        <v>1</v>
      </c>
    </row>
    <row r="261" spans="1:11" ht="14.25" customHeight="1" x14ac:dyDescent="0.2">
      <c r="A261" s="62" t="s">
        <v>4090</v>
      </c>
      <c r="B261" s="2" t="s">
        <v>4086</v>
      </c>
      <c r="C261" s="2"/>
      <c r="D261" s="2" t="s">
        <v>4087</v>
      </c>
      <c r="E261" s="2">
        <v>1</v>
      </c>
      <c r="F261" s="2" t="s">
        <v>4088</v>
      </c>
      <c r="G261" s="2" t="s">
        <v>4089</v>
      </c>
      <c r="H261" s="2"/>
      <c r="I261" s="2"/>
      <c r="J261" s="2"/>
      <c r="K261" s="18">
        <f t="shared" si="1"/>
        <v>1</v>
      </c>
    </row>
    <row r="262" spans="1:11" ht="14.25" customHeight="1" x14ac:dyDescent="0.2">
      <c r="A262" s="62" t="s">
        <v>4715</v>
      </c>
      <c r="B262" s="2" t="s">
        <v>4711</v>
      </c>
      <c r="C262" s="2"/>
      <c r="D262" s="2" t="s">
        <v>4712</v>
      </c>
      <c r="E262" s="2" t="s">
        <v>4713</v>
      </c>
      <c r="F262" s="2" t="s">
        <v>4714</v>
      </c>
      <c r="G262" s="2">
        <v>1</v>
      </c>
      <c r="H262" s="2"/>
      <c r="I262" s="2"/>
      <c r="J262" s="2"/>
      <c r="K262" s="18">
        <f t="shared" si="1"/>
        <v>1</v>
      </c>
    </row>
    <row r="263" spans="1:11" ht="14.25" customHeight="1" x14ac:dyDescent="0.2">
      <c r="A263" s="62" t="s">
        <v>1789</v>
      </c>
      <c r="B263" s="2" t="s">
        <v>1783</v>
      </c>
      <c r="C263" s="2"/>
      <c r="D263" s="2" t="s">
        <v>5171</v>
      </c>
      <c r="E263" s="2" t="s">
        <v>5172</v>
      </c>
      <c r="F263" s="2" t="s">
        <v>5173</v>
      </c>
      <c r="G263" s="2">
        <v>1</v>
      </c>
      <c r="H263" s="2"/>
      <c r="I263" s="2"/>
      <c r="J263" s="2"/>
      <c r="K263" s="18">
        <f t="shared" si="1"/>
        <v>1</v>
      </c>
    </row>
    <row r="264" spans="1:11" ht="14.25" customHeight="1" x14ac:dyDescent="0.2">
      <c r="A264" s="62" t="s">
        <v>2928</v>
      </c>
      <c r="B264" s="2" t="s">
        <v>2925</v>
      </c>
      <c r="C264" s="2"/>
      <c r="D264" s="2" t="s">
        <v>123</v>
      </c>
      <c r="E264" s="2" t="s">
        <v>2926</v>
      </c>
      <c r="F264" s="2" t="s">
        <v>2927</v>
      </c>
      <c r="G264" s="2">
        <v>1</v>
      </c>
      <c r="H264" s="2"/>
      <c r="I264" s="2"/>
      <c r="J264" s="2"/>
      <c r="K264" s="18">
        <f t="shared" si="1"/>
        <v>1</v>
      </c>
    </row>
    <row r="265" spans="1:11" ht="14.25" customHeight="1" x14ac:dyDescent="0.2">
      <c r="A265" s="62" t="s">
        <v>4664</v>
      </c>
      <c r="B265" s="2" t="s">
        <v>4660</v>
      </c>
      <c r="C265" s="2"/>
      <c r="D265" s="2">
        <v>1</v>
      </c>
      <c r="E265" s="2" t="s">
        <v>4661</v>
      </c>
      <c r="F265" s="2" t="s">
        <v>4662</v>
      </c>
      <c r="G265" s="2" t="s">
        <v>4663</v>
      </c>
      <c r="H265" s="2"/>
      <c r="I265" s="2"/>
      <c r="J265" s="2"/>
      <c r="K265" s="18">
        <f t="shared" si="1"/>
        <v>1</v>
      </c>
    </row>
    <row r="266" spans="1:11" ht="14.25" customHeight="1" x14ac:dyDescent="0.2">
      <c r="A266" s="62" t="s">
        <v>3134</v>
      </c>
      <c r="B266" s="2" t="s">
        <v>3128</v>
      </c>
      <c r="C266" s="2"/>
      <c r="D266" s="2" t="s">
        <v>3130</v>
      </c>
      <c r="E266" s="2">
        <v>1</v>
      </c>
      <c r="F266" s="2" t="s">
        <v>3132</v>
      </c>
      <c r="G266" s="2" t="s">
        <v>3133</v>
      </c>
      <c r="H266" s="2"/>
      <c r="I266" s="2"/>
      <c r="J266" s="2"/>
      <c r="K266" s="18">
        <f t="shared" si="1"/>
        <v>1</v>
      </c>
    </row>
    <row r="267" spans="1:11" ht="14.25" customHeight="1" x14ac:dyDescent="0.2">
      <c r="A267" s="62" t="s">
        <v>4548</v>
      </c>
      <c r="B267" s="2" t="s">
        <v>4543</v>
      </c>
      <c r="C267" s="2"/>
      <c r="D267" s="2" t="s">
        <v>4545</v>
      </c>
      <c r="E267" s="2" t="s">
        <v>4546</v>
      </c>
      <c r="F267" s="2" t="s">
        <v>4547</v>
      </c>
      <c r="G267" s="2">
        <v>1</v>
      </c>
      <c r="H267" s="2"/>
      <c r="I267" s="2"/>
      <c r="J267" s="2"/>
      <c r="K267" s="18">
        <f t="shared" si="1"/>
        <v>1</v>
      </c>
    </row>
    <row r="268" spans="1:11" ht="14.25" customHeight="1" x14ac:dyDescent="0.2">
      <c r="A268" s="62" t="s">
        <v>4891</v>
      </c>
      <c r="B268" s="2" t="s">
        <v>4886</v>
      </c>
      <c r="C268" s="2"/>
      <c r="D268" s="2" t="s">
        <v>4887</v>
      </c>
      <c r="E268" s="2">
        <v>1</v>
      </c>
      <c r="F268" s="2" t="s">
        <v>4889</v>
      </c>
      <c r="G268" s="2" t="s">
        <v>4890</v>
      </c>
      <c r="H268" s="2"/>
      <c r="I268" s="2"/>
      <c r="J268" s="2"/>
      <c r="K268" s="18">
        <f t="shared" si="1"/>
        <v>1</v>
      </c>
    </row>
    <row r="269" spans="1:11" ht="14.25" customHeight="1" x14ac:dyDescent="0.2">
      <c r="A269" s="62" t="s">
        <v>1062</v>
      </c>
      <c r="B269" s="2" t="s">
        <v>1057</v>
      </c>
      <c r="C269" s="2"/>
      <c r="D269" s="2" t="s">
        <v>1058</v>
      </c>
      <c r="E269" s="2">
        <v>1</v>
      </c>
      <c r="F269" s="2" t="s">
        <v>1060</v>
      </c>
      <c r="G269" s="2" t="s">
        <v>1061</v>
      </c>
      <c r="H269" s="2"/>
      <c r="I269" s="2"/>
      <c r="J269" s="2"/>
      <c r="K269" s="18">
        <f t="shared" si="1"/>
        <v>1</v>
      </c>
    </row>
    <row r="270" spans="1:11" ht="14.25" customHeight="1" x14ac:dyDescent="0.2">
      <c r="A270" s="62" t="s">
        <v>2622</v>
      </c>
      <c r="B270" s="2" t="s">
        <v>2618</v>
      </c>
      <c r="C270" s="2"/>
      <c r="D270" s="2" t="s">
        <v>2619</v>
      </c>
      <c r="E270" s="2" t="s">
        <v>2620</v>
      </c>
      <c r="F270" s="2">
        <v>1</v>
      </c>
      <c r="G270" s="2" t="s">
        <v>2621</v>
      </c>
      <c r="H270" s="2"/>
      <c r="I270" s="2"/>
      <c r="J270" s="2"/>
      <c r="K270" s="18">
        <f t="shared" si="1"/>
        <v>1</v>
      </c>
    </row>
    <row r="271" spans="1:11" ht="14.25" customHeight="1" x14ac:dyDescent="0.2">
      <c r="A271" s="62" t="s">
        <v>3118</v>
      </c>
      <c r="B271" s="2" t="s">
        <v>3112</v>
      </c>
      <c r="C271" s="2"/>
      <c r="D271" s="2" t="s">
        <v>3113</v>
      </c>
      <c r="E271" s="2">
        <v>1</v>
      </c>
      <c r="F271" s="2" t="s">
        <v>3114</v>
      </c>
      <c r="G271" s="2" t="s">
        <v>3115</v>
      </c>
      <c r="H271" s="2"/>
      <c r="I271" s="2"/>
      <c r="J271" s="2"/>
      <c r="K271" s="18">
        <f t="shared" si="1"/>
        <v>1</v>
      </c>
    </row>
    <row r="272" spans="1:11" ht="14.25" customHeight="1" x14ac:dyDescent="0.2">
      <c r="A272" s="62" t="s">
        <v>2736</v>
      </c>
      <c r="B272" s="2" t="s">
        <v>2732</v>
      </c>
      <c r="C272" s="2"/>
      <c r="D272" s="2" t="s">
        <v>2733</v>
      </c>
      <c r="E272" s="2" t="s">
        <v>2734</v>
      </c>
      <c r="F272" s="2" t="s">
        <v>2735</v>
      </c>
      <c r="G272" s="2">
        <v>1</v>
      </c>
      <c r="H272" s="2"/>
      <c r="I272" s="2"/>
      <c r="J272" s="2"/>
      <c r="K272" s="18">
        <f t="shared" si="1"/>
        <v>1</v>
      </c>
    </row>
    <row r="273" spans="1:11" ht="14.25" customHeight="1" x14ac:dyDescent="0.2">
      <c r="A273" s="62" t="s">
        <v>1817</v>
      </c>
      <c r="B273" s="2" t="s">
        <v>1806</v>
      </c>
      <c r="C273" s="2"/>
      <c r="D273" s="2" t="s">
        <v>1810</v>
      </c>
      <c r="E273" s="2" t="s">
        <v>1811</v>
      </c>
      <c r="F273" s="2" t="s">
        <v>1812</v>
      </c>
      <c r="G273" s="2">
        <v>1</v>
      </c>
      <c r="H273" s="2"/>
      <c r="I273" s="2"/>
      <c r="J273" s="2"/>
      <c r="K273" s="18">
        <f t="shared" si="1"/>
        <v>1</v>
      </c>
    </row>
    <row r="274" spans="1:11" ht="14.25" customHeight="1" x14ac:dyDescent="0.2">
      <c r="A274" s="62" t="s">
        <v>3305</v>
      </c>
      <c r="B274" s="2" t="s">
        <v>185</v>
      </c>
      <c r="C274" s="2"/>
      <c r="D274" s="2" t="s">
        <v>2784</v>
      </c>
      <c r="E274" s="2">
        <v>1</v>
      </c>
      <c r="F274" s="2" t="s">
        <v>2925</v>
      </c>
      <c r="G274" s="2" t="s">
        <v>3304</v>
      </c>
      <c r="H274" s="2"/>
      <c r="I274" s="2"/>
      <c r="J274" s="2"/>
      <c r="K274" s="18">
        <f t="shared" si="1"/>
        <v>1</v>
      </c>
    </row>
    <row r="275" spans="1:11" ht="14.25" customHeight="1" x14ac:dyDescent="0.2">
      <c r="A275" s="62" t="s">
        <v>892</v>
      </c>
      <c r="B275" s="2" t="s">
        <v>185</v>
      </c>
      <c r="C275" s="2"/>
      <c r="D275" s="2" t="s">
        <v>284</v>
      </c>
      <c r="E275" s="2">
        <v>1</v>
      </c>
      <c r="F275" s="2" t="s">
        <v>890</v>
      </c>
      <c r="G275" s="2" t="s">
        <v>891</v>
      </c>
      <c r="H275" s="2"/>
      <c r="I275" s="2"/>
      <c r="J275" s="2"/>
      <c r="K275" s="18">
        <f t="shared" si="1"/>
        <v>1</v>
      </c>
    </row>
    <row r="276" spans="1:11" ht="14.25" customHeight="1" x14ac:dyDescent="0.2">
      <c r="A276" s="62" t="s">
        <v>3449</v>
      </c>
      <c r="B276" s="2" t="s">
        <v>242</v>
      </c>
      <c r="C276" s="2"/>
      <c r="D276" s="2" t="s">
        <v>123</v>
      </c>
      <c r="E276" s="2">
        <v>1</v>
      </c>
      <c r="F276" s="2" t="s">
        <v>2073</v>
      </c>
      <c r="G276" s="2" t="s">
        <v>3448</v>
      </c>
      <c r="H276" s="2"/>
      <c r="I276" s="2"/>
      <c r="J276" s="2"/>
      <c r="K276" s="18">
        <f t="shared" si="1"/>
        <v>1</v>
      </c>
    </row>
    <row r="277" spans="1:11" ht="14.25" customHeight="1" x14ac:dyDescent="0.2">
      <c r="A277" s="62" t="s">
        <v>4860</v>
      </c>
      <c r="B277" s="2" t="s">
        <v>4856</v>
      </c>
      <c r="C277" s="2"/>
      <c r="D277" s="2" t="s">
        <v>5398</v>
      </c>
      <c r="E277" s="2">
        <v>1</v>
      </c>
      <c r="F277" s="2" t="s">
        <v>5399</v>
      </c>
      <c r="G277" s="2" t="s">
        <v>3900</v>
      </c>
      <c r="H277" s="2"/>
      <c r="I277" s="2"/>
      <c r="J277" s="2"/>
      <c r="K277" s="18">
        <f t="shared" si="1"/>
        <v>1</v>
      </c>
    </row>
    <row r="278" spans="1:11" ht="14.25" customHeight="1" x14ac:dyDescent="0.2">
      <c r="A278" s="62" t="s">
        <v>1907</v>
      </c>
      <c r="B278" s="2" t="s">
        <v>1902</v>
      </c>
      <c r="C278" s="2"/>
      <c r="D278" s="2" t="s">
        <v>1903</v>
      </c>
      <c r="E278" s="2">
        <v>1</v>
      </c>
      <c r="F278" s="2" t="s">
        <v>1905</v>
      </c>
      <c r="G278" s="2" t="s">
        <v>1906</v>
      </c>
      <c r="H278" s="2"/>
      <c r="I278" s="2"/>
      <c r="J278" s="2"/>
      <c r="K278" s="18">
        <f t="shared" si="1"/>
        <v>1</v>
      </c>
    </row>
    <row r="279" spans="1:11" ht="14.25" customHeight="1" x14ac:dyDescent="0.2">
      <c r="A279" s="62" t="s">
        <v>4584</v>
      </c>
      <c r="B279" s="2" t="s">
        <v>4580</v>
      </c>
      <c r="C279" s="2"/>
      <c r="D279" s="2" t="s">
        <v>4581</v>
      </c>
      <c r="E279" s="2" t="s">
        <v>4582</v>
      </c>
      <c r="F279" s="2" t="s">
        <v>4583</v>
      </c>
      <c r="G279" s="2">
        <v>1</v>
      </c>
      <c r="H279" s="2"/>
      <c r="I279" s="2"/>
      <c r="J279" s="2"/>
      <c r="K279" s="18">
        <f t="shared" si="1"/>
        <v>1</v>
      </c>
    </row>
    <row r="280" spans="1:11" ht="14.25" customHeight="1" x14ac:dyDescent="0.2">
      <c r="A280" s="62" t="s">
        <v>4528</v>
      </c>
      <c r="B280" s="2" t="s">
        <v>4524</v>
      </c>
      <c r="C280" s="2"/>
      <c r="D280" s="2" t="s">
        <v>4525</v>
      </c>
      <c r="E280" s="2">
        <v>1</v>
      </c>
      <c r="F280" s="2" t="s">
        <v>4526</v>
      </c>
      <c r="G280" s="2" t="s">
        <v>4527</v>
      </c>
      <c r="H280" s="2"/>
      <c r="I280" s="2"/>
      <c r="J280" s="2"/>
      <c r="K280" s="18">
        <f t="shared" si="1"/>
        <v>1</v>
      </c>
    </row>
    <row r="281" spans="1:11" ht="14.25" customHeight="1" x14ac:dyDescent="0.2">
      <c r="A281" s="62" t="s">
        <v>2200</v>
      </c>
      <c r="B281" s="2" t="s">
        <v>2195</v>
      </c>
      <c r="C281" s="2"/>
      <c r="D281" s="2" t="s">
        <v>5199</v>
      </c>
      <c r="E281" s="2">
        <v>1</v>
      </c>
      <c r="F281" s="2" t="s">
        <v>5200</v>
      </c>
      <c r="G281" s="2" t="s">
        <v>5201</v>
      </c>
      <c r="H281" s="2"/>
      <c r="I281" s="2"/>
      <c r="J281" s="2"/>
      <c r="K281" s="18">
        <f t="shared" si="1"/>
        <v>1</v>
      </c>
    </row>
    <row r="282" spans="1:11" ht="14.25" customHeight="1" x14ac:dyDescent="0.2">
      <c r="A282" s="62" t="s">
        <v>2725</v>
      </c>
      <c r="B282" s="2" t="s">
        <v>2718</v>
      </c>
      <c r="C282" s="2"/>
      <c r="D282" s="2" t="s">
        <v>2722</v>
      </c>
      <c r="E282" s="2">
        <v>1</v>
      </c>
      <c r="F282" s="2" t="s">
        <v>2723</v>
      </c>
      <c r="G282" s="2" t="s">
        <v>2724</v>
      </c>
      <c r="H282" s="2"/>
      <c r="I282" s="2"/>
      <c r="J282" s="2"/>
      <c r="K282" s="18">
        <f t="shared" si="1"/>
        <v>1</v>
      </c>
    </row>
    <row r="283" spans="1:11" ht="14.25" customHeight="1" x14ac:dyDescent="0.2">
      <c r="A283" s="62" t="s">
        <v>3719</v>
      </c>
      <c r="B283" s="2" t="s">
        <v>3714</v>
      </c>
      <c r="C283" s="2"/>
      <c r="D283" s="2" t="s">
        <v>3716</v>
      </c>
      <c r="E283" s="2" t="s">
        <v>3717</v>
      </c>
      <c r="F283" s="2">
        <v>1</v>
      </c>
      <c r="G283" s="2" t="s">
        <v>3718</v>
      </c>
      <c r="H283" s="2"/>
      <c r="I283" s="2"/>
      <c r="J283" s="2"/>
      <c r="K283" s="18">
        <f t="shared" si="1"/>
        <v>1</v>
      </c>
    </row>
    <row r="284" spans="1:11" ht="14.25" customHeight="1" x14ac:dyDescent="0.2">
      <c r="A284" s="62" t="s">
        <v>3871</v>
      </c>
      <c r="B284" s="2" t="s">
        <v>3867</v>
      </c>
      <c r="C284" s="2"/>
      <c r="D284" s="2" t="s">
        <v>3868</v>
      </c>
      <c r="E284" s="2" t="s">
        <v>3869</v>
      </c>
      <c r="F284" s="2" t="s">
        <v>3870</v>
      </c>
      <c r="G284" s="2">
        <v>1</v>
      </c>
      <c r="H284" s="2"/>
      <c r="I284" s="2"/>
      <c r="J284" s="2"/>
      <c r="K284" s="18">
        <f t="shared" si="1"/>
        <v>1</v>
      </c>
    </row>
    <row r="285" spans="1:11" ht="14.25" customHeight="1" x14ac:dyDescent="0.2">
      <c r="A285" s="62" t="s">
        <v>3084</v>
      </c>
      <c r="B285" s="2" t="s">
        <v>3075</v>
      </c>
      <c r="C285" s="2"/>
      <c r="D285" s="2" t="s">
        <v>3079</v>
      </c>
      <c r="E285" s="2">
        <v>1</v>
      </c>
      <c r="F285" s="2" t="s">
        <v>3081</v>
      </c>
      <c r="G285" s="2" t="s">
        <v>3082</v>
      </c>
      <c r="H285" s="2"/>
      <c r="I285" s="2"/>
      <c r="J285" s="2"/>
      <c r="K285" s="18">
        <f t="shared" si="1"/>
        <v>1</v>
      </c>
    </row>
    <row r="286" spans="1:11" ht="14.25" customHeight="1" x14ac:dyDescent="0.2">
      <c r="A286" s="62" t="s">
        <v>4262</v>
      </c>
      <c r="B286" s="2" t="s">
        <v>4257</v>
      </c>
      <c r="C286" s="2"/>
      <c r="D286" s="2" t="s">
        <v>4258</v>
      </c>
      <c r="E286" s="2">
        <v>1</v>
      </c>
      <c r="F286" s="2" t="s">
        <v>4260</v>
      </c>
      <c r="G286" s="2" t="s">
        <v>4261</v>
      </c>
      <c r="H286" s="2"/>
      <c r="I286" s="2"/>
      <c r="J286" s="2"/>
      <c r="K286" s="18">
        <f t="shared" si="1"/>
        <v>1</v>
      </c>
    </row>
    <row r="287" spans="1:11" ht="14.25" customHeight="1" x14ac:dyDescent="0.2">
      <c r="A287" s="62" t="s">
        <v>2569</v>
      </c>
      <c r="B287" s="2" t="s">
        <v>2561</v>
      </c>
      <c r="C287" s="2"/>
      <c r="D287" s="2" t="s">
        <v>2563</v>
      </c>
      <c r="E287" s="2" t="s">
        <v>2564</v>
      </c>
      <c r="F287" s="2">
        <v>1</v>
      </c>
      <c r="G287" s="2" t="s">
        <v>2565</v>
      </c>
      <c r="H287" s="2"/>
      <c r="I287" s="2"/>
      <c r="J287" s="2"/>
      <c r="K287" s="18">
        <f t="shared" si="1"/>
        <v>1</v>
      </c>
    </row>
    <row r="288" spans="1:11" ht="14.25" customHeight="1" x14ac:dyDescent="0.2">
      <c r="A288" s="62" t="s">
        <v>2537</v>
      </c>
      <c r="B288" s="2" t="s">
        <v>2532</v>
      </c>
      <c r="C288" s="2"/>
      <c r="D288" s="2" t="s">
        <v>2534</v>
      </c>
      <c r="E288" s="2">
        <v>1</v>
      </c>
      <c r="F288" s="2" t="s">
        <v>2535</v>
      </c>
      <c r="G288" s="2" t="s">
        <v>2536</v>
      </c>
      <c r="H288" s="2"/>
      <c r="I288" s="2"/>
      <c r="J288" s="2"/>
      <c r="K288" s="18">
        <f t="shared" si="1"/>
        <v>1</v>
      </c>
    </row>
    <row r="289" spans="1:11" ht="14.25" customHeight="1" x14ac:dyDescent="0.2">
      <c r="A289" s="62" t="s">
        <v>3713</v>
      </c>
      <c r="B289" s="2" t="s">
        <v>2155</v>
      </c>
      <c r="C289" s="2"/>
      <c r="D289" s="2" t="s">
        <v>3710</v>
      </c>
      <c r="E289" s="2" t="s">
        <v>3711</v>
      </c>
      <c r="F289" s="2" t="s">
        <v>3712</v>
      </c>
      <c r="G289" s="2">
        <v>1</v>
      </c>
      <c r="H289" s="2"/>
      <c r="I289" s="2"/>
      <c r="J289" s="2"/>
      <c r="K289" s="18">
        <f t="shared" si="1"/>
        <v>1</v>
      </c>
    </row>
    <row r="290" spans="1:11" ht="14.25" customHeight="1" x14ac:dyDescent="0.2">
      <c r="A290" s="62" t="s">
        <v>3437</v>
      </c>
      <c r="B290" s="2" t="s">
        <v>3433</v>
      </c>
      <c r="C290" s="2"/>
      <c r="D290" s="2" t="s">
        <v>3434</v>
      </c>
      <c r="E290" s="2">
        <v>1</v>
      </c>
      <c r="F290" s="2" t="s">
        <v>3435</v>
      </c>
      <c r="G290" s="2" t="s">
        <v>3436</v>
      </c>
      <c r="H290" s="2"/>
      <c r="I290" s="2"/>
      <c r="J290" s="2"/>
      <c r="K290" s="18">
        <f t="shared" si="1"/>
        <v>1</v>
      </c>
    </row>
    <row r="291" spans="1:11" ht="14.25" customHeight="1" x14ac:dyDescent="0.2">
      <c r="A291" s="62" t="s">
        <v>1550</v>
      </c>
      <c r="B291" s="2" t="s">
        <v>1544</v>
      </c>
      <c r="C291" s="2"/>
      <c r="D291" s="2" t="s">
        <v>1546</v>
      </c>
      <c r="E291" s="2" t="s">
        <v>1548</v>
      </c>
      <c r="F291" s="2" t="s">
        <v>1549</v>
      </c>
      <c r="G291" s="2">
        <v>1</v>
      </c>
      <c r="H291" s="2"/>
      <c r="I291" s="2"/>
      <c r="J291" s="2"/>
      <c r="K291" s="18">
        <f t="shared" si="1"/>
        <v>1</v>
      </c>
    </row>
    <row r="292" spans="1:11" ht="14.25" customHeight="1" x14ac:dyDescent="0.2">
      <c r="A292" s="62" t="s">
        <v>1343</v>
      </c>
      <c r="B292" s="2" t="s">
        <v>1338</v>
      </c>
      <c r="C292" s="2"/>
      <c r="D292" s="2" t="s">
        <v>1339</v>
      </c>
      <c r="E292" s="2" t="s">
        <v>1340</v>
      </c>
      <c r="F292" s="2" t="s">
        <v>1341</v>
      </c>
      <c r="G292" s="2">
        <v>1</v>
      </c>
      <c r="H292" s="2"/>
      <c r="I292" s="2"/>
      <c r="J292" s="2"/>
      <c r="K292" s="18">
        <f t="shared" si="1"/>
        <v>1</v>
      </c>
    </row>
    <row r="293" spans="1:11" ht="14.25" customHeight="1" x14ac:dyDescent="0.2">
      <c r="A293" s="62" t="s">
        <v>325</v>
      </c>
      <c r="B293" s="2" t="s">
        <v>318</v>
      </c>
      <c r="C293" s="2"/>
      <c r="D293" s="2" t="s">
        <v>320</v>
      </c>
      <c r="E293" s="2" t="s">
        <v>322</v>
      </c>
      <c r="F293" s="2" t="s">
        <v>324</v>
      </c>
      <c r="G293" s="2">
        <v>1</v>
      </c>
      <c r="H293" s="2"/>
      <c r="I293" s="2"/>
      <c r="J293" s="2"/>
      <c r="K293" s="18">
        <f t="shared" si="1"/>
        <v>1</v>
      </c>
    </row>
    <row r="294" spans="1:11" ht="14.25" customHeight="1" x14ac:dyDescent="0.2">
      <c r="A294" s="62" t="s">
        <v>4393</v>
      </c>
      <c r="B294" s="2" t="s">
        <v>4388</v>
      </c>
      <c r="C294" s="2"/>
      <c r="D294" s="2" t="s">
        <v>4390</v>
      </c>
      <c r="E294" s="2" t="s">
        <v>4391</v>
      </c>
      <c r="F294" s="2">
        <v>1</v>
      </c>
      <c r="G294" s="2" t="s">
        <v>4392</v>
      </c>
      <c r="H294" s="2"/>
      <c r="I294" s="2"/>
      <c r="J294" s="2"/>
      <c r="K294" s="18">
        <f t="shared" si="1"/>
        <v>1</v>
      </c>
    </row>
    <row r="295" spans="1:11" ht="14.25" customHeight="1" x14ac:dyDescent="0.2">
      <c r="A295" s="62" t="s">
        <v>3622</v>
      </c>
      <c r="B295" s="2" t="s">
        <v>3615</v>
      </c>
      <c r="C295" s="2"/>
      <c r="D295" s="2" t="s">
        <v>3617</v>
      </c>
      <c r="E295" s="2">
        <v>1</v>
      </c>
      <c r="F295" s="2" t="s">
        <v>3619</v>
      </c>
      <c r="G295" s="2" t="s">
        <v>3620</v>
      </c>
      <c r="H295" s="2"/>
      <c r="I295" s="2"/>
      <c r="J295" s="2"/>
      <c r="K295" s="18">
        <f t="shared" si="1"/>
        <v>1</v>
      </c>
    </row>
    <row r="296" spans="1:11" ht="14.25" customHeight="1" x14ac:dyDescent="0.2">
      <c r="A296" s="62" t="s">
        <v>2251</v>
      </c>
      <c r="B296" s="2" t="s">
        <v>2247</v>
      </c>
      <c r="C296" s="2"/>
      <c r="D296" s="2" t="s">
        <v>2248</v>
      </c>
      <c r="E296" s="2">
        <v>1</v>
      </c>
      <c r="F296" s="2" t="s">
        <v>2249</v>
      </c>
      <c r="G296" s="2" t="s">
        <v>2250</v>
      </c>
      <c r="H296" s="2"/>
      <c r="I296" s="2"/>
      <c r="J296" s="2"/>
      <c r="K296" s="18">
        <f t="shared" si="1"/>
        <v>1</v>
      </c>
    </row>
    <row r="297" spans="1:11" ht="14.25" customHeight="1" x14ac:dyDescent="0.2">
      <c r="A297" s="62" t="s">
        <v>72</v>
      </c>
      <c r="B297" s="2" t="s">
        <v>66</v>
      </c>
      <c r="C297" s="2"/>
      <c r="D297" s="2" t="s">
        <v>67</v>
      </c>
      <c r="E297" s="2">
        <v>1</v>
      </c>
      <c r="F297" s="2" t="s">
        <v>69</v>
      </c>
      <c r="G297" s="2" t="s">
        <v>71</v>
      </c>
      <c r="H297" s="2"/>
      <c r="I297" s="2"/>
      <c r="J297" s="2"/>
      <c r="K297" s="18">
        <f t="shared" si="1"/>
        <v>1</v>
      </c>
    </row>
    <row r="298" spans="1:11" ht="14.25" customHeight="1" x14ac:dyDescent="0.2">
      <c r="A298" s="62" t="s">
        <v>3501</v>
      </c>
      <c r="B298" s="2" t="s">
        <v>3500</v>
      </c>
      <c r="C298" s="2"/>
      <c r="D298" s="2" t="s">
        <v>3500</v>
      </c>
      <c r="E298" s="2" t="s">
        <v>3500</v>
      </c>
      <c r="F298" s="2" t="s">
        <v>3500</v>
      </c>
      <c r="G298" s="2" t="s">
        <v>3500</v>
      </c>
      <c r="H298" s="2"/>
      <c r="I298" s="2"/>
      <c r="J298" s="2"/>
      <c r="K298" s="18">
        <f t="shared" si="1"/>
        <v>0</v>
      </c>
    </row>
    <row r="299" spans="1:11" ht="14.25" customHeight="1" x14ac:dyDescent="0.2">
      <c r="A299" s="62" t="s">
        <v>4387</v>
      </c>
      <c r="B299" s="2" t="s">
        <v>4381</v>
      </c>
      <c r="C299" s="2"/>
      <c r="D299" s="2" t="s">
        <v>4382</v>
      </c>
      <c r="E299" s="2" t="s">
        <v>4383</v>
      </c>
      <c r="F299" s="2" t="s">
        <v>4384</v>
      </c>
      <c r="G299" s="2" t="s">
        <v>4386</v>
      </c>
      <c r="H299" s="2"/>
      <c r="I299" s="2"/>
      <c r="J299" s="2"/>
      <c r="K299" s="18">
        <f t="shared" si="1"/>
        <v>0</v>
      </c>
    </row>
    <row r="300" spans="1:11" ht="14.25" customHeight="1" x14ac:dyDescent="0.2">
      <c r="A300" s="62" t="s">
        <v>3542</v>
      </c>
      <c r="B300" s="2" t="s">
        <v>3536</v>
      </c>
      <c r="C300" s="2"/>
      <c r="D300" s="2" t="s">
        <v>3537</v>
      </c>
      <c r="E300" s="2" t="s">
        <v>3538</v>
      </c>
      <c r="F300" s="2" t="s">
        <v>3539</v>
      </c>
      <c r="G300" s="2" t="s">
        <v>3541</v>
      </c>
      <c r="H300" s="2"/>
      <c r="I300" s="2"/>
      <c r="J300" s="2"/>
      <c r="K300" s="18">
        <f t="shared" si="1"/>
        <v>0</v>
      </c>
    </row>
    <row r="301" spans="1:11" ht="14.25" customHeight="1" x14ac:dyDescent="0.2">
      <c r="A301" s="62" t="s">
        <v>3298</v>
      </c>
      <c r="B301" s="2" t="s">
        <v>3295</v>
      </c>
      <c r="C301" s="2"/>
      <c r="D301" s="2" t="s">
        <v>3295</v>
      </c>
      <c r="E301" s="2" t="s">
        <v>123</v>
      </c>
      <c r="F301" s="2" t="s">
        <v>3296</v>
      </c>
      <c r="G301" s="2" t="s">
        <v>3297</v>
      </c>
      <c r="H301" s="2"/>
      <c r="I301" s="2"/>
      <c r="J301" s="2"/>
      <c r="K301" s="18">
        <f t="shared" si="1"/>
        <v>0</v>
      </c>
    </row>
    <row r="302" spans="1:11" ht="14.25" customHeight="1" x14ac:dyDescent="0.2">
      <c r="A302" s="62" t="s">
        <v>1491</v>
      </c>
      <c r="B302" s="2" t="s">
        <v>1487</v>
      </c>
      <c r="C302" s="2"/>
      <c r="D302" s="2" t="s">
        <v>1488</v>
      </c>
      <c r="E302" s="2" t="s">
        <v>242</v>
      </c>
      <c r="F302" s="2" t="s">
        <v>1489</v>
      </c>
      <c r="G302" s="2" t="s">
        <v>1490</v>
      </c>
      <c r="H302" s="2"/>
      <c r="I302" s="2"/>
      <c r="J302" s="2"/>
      <c r="K302" s="18">
        <f t="shared" si="1"/>
        <v>0</v>
      </c>
    </row>
    <row r="303" spans="1:11" ht="14.25" customHeight="1" x14ac:dyDescent="0.2">
      <c r="A303" s="62" t="s">
        <v>3913</v>
      </c>
      <c r="B303" s="2" t="s">
        <v>3908</v>
      </c>
      <c r="C303" s="2"/>
      <c r="D303" s="2" t="s">
        <v>3909</v>
      </c>
      <c r="E303" s="2" t="s">
        <v>3910</v>
      </c>
      <c r="F303" s="2" t="s">
        <v>3911</v>
      </c>
      <c r="G303" s="2" t="s">
        <v>3912</v>
      </c>
      <c r="H303" s="2"/>
      <c r="I303" s="2"/>
      <c r="J303" s="2"/>
      <c r="K303" s="18">
        <f t="shared" si="1"/>
        <v>0</v>
      </c>
    </row>
    <row r="304" spans="1:11" ht="14.25" customHeight="1" x14ac:dyDescent="0.2">
      <c r="A304" s="62" t="s">
        <v>1176</v>
      </c>
      <c r="B304" s="2" t="s">
        <v>1167</v>
      </c>
      <c r="C304" s="2"/>
      <c r="D304" s="2" t="s">
        <v>1169</v>
      </c>
      <c r="E304" s="2" t="s">
        <v>1171</v>
      </c>
      <c r="F304" s="2" t="s">
        <v>1173</v>
      </c>
      <c r="G304" s="2" t="s">
        <v>1174</v>
      </c>
      <c r="H304" s="2"/>
      <c r="I304" s="2"/>
      <c r="J304" s="2"/>
      <c r="K304" s="18">
        <f t="shared" si="1"/>
        <v>0</v>
      </c>
    </row>
    <row r="305" spans="1:11" ht="14.25" customHeight="1" x14ac:dyDescent="0.2">
      <c r="A305" s="62" t="s">
        <v>3198</v>
      </c>
      <c r="B305" s="2" t="s">
        <v>3192</v>
      </c>
      <c r="C305" s="2"/>
      <c r="D305" s="2" t="s">
        <v>3193</v>
      </c>
      <c r="E305" s="2" t="s">
        <v>3195</v>
      </c>
      <c r="F305" s="2" t="s">
        <v>3196</v>
      </c>
      <c r="G305" s="2" t="s">
        <v>3197</v>
      </c>
      <c r="H305" s="2"/>
      <c r="I305" s="2"/>
      <c r="J305" s="2"/>
      <c r="K305" s="18">
        <f t="shared" si="1"/>
        <v>0</v>
      </c>
    </row>
    <row r="306" spans="1:11" ht="14.25" customHeight="1" x14ac:dyDescent="0.2">
      <c r="A306" s="62" t="s">
        <v>2268</v>
      </c>
      <c r="B306" s="2" t="s">
        <v>2263</v>
      </c>
      <c r="C306" s="2"/>
      <c r="D306" s="2" t="s">
        <v>2264</v>
      </c>
      <c r="E306" s="2" t="s">
        <v>2265</v>
      </c>
      <c r="F306" s="2" t="s">
        <v>2266</v>
      </c>
      <c r="G306" s="2" t="s">
        <v>2267</v>
      </c>
      <c r="H306" s="2"/>
      <c r="I306" s="2"/>
      <c r="J306" s="2"/>
      <c r="K306" s="18">
        <f t="shared" si="1"/>
        <v>0</v>
      </c>
    </row>
    <row r="307" spans="1:11" ht="14.25" customHeight="1" x14ac:dyDescent="0.2">
      <c r="A307" s="62" t="s">
        <v>455</v>
      </c>
      <c r="B307" s="2" t="s">
        <v>447</v>
      </c>
      <c r="C307" s="2"/>
      <c r="D307" s="2" t="s">
        <v>449</v>
      </c>
      <c r="E307" s="2" t="s">
        <v>451</v>
      </c>
      <c r="F307" s="2" t="s">
        <v>453</v>
      </c>
      <c r="G307" s="2" t="s">
        <v>454</v>
      </c>
      <c r="H307" s="2"/>
      <c r="I307" s="2"/>
      <c r="J307" s="2"/>
      <c r="K307" s="18">
        <f t="shared" si="1"/>
        <v>0</v>
      </c>
    </row>
    <row r="308" spans="1:11" ht="14.25" customHeight="1" x14ac:dyDescent="0.2">
      <c r="A308" s="62" t="s">
        <v>1647</v>
      </c>
      <c r="B308" s="2" t="s">
        <v>1639</v>
      </c>
      <c r="C308" s="2"/>
      <c r="D308" s="2" t="s">
        <v>1641</v>
      </c>
      <c r="E308" s="2" t="s">
        <v>1643</v>
      </c>
      <c r="F308" s="2" t="s">
        <v>1645</v>
      </c>
      <c r="G308" s="2" t="s">
        <v>1646</v>
      </c>
      <c r="H308" s="2"/>
      <c r="I308" s="2"/>
      <c r="J308" s="2"/>
      <c r="K308" s="18">
        <f t="shared" si="1"/>
        <v>0</v>
      </c>
    </row>
    <row r="309" spans="1:11" ht="14.25" customHeight="1" x14ac:dyDescent="0.2">
      <c r="A309" s="62" t="s">
        <v>3168</v>
      </c>
      <c r="B309" s="2" t="s">
        <v>3161</v>
      </c>
      <c r="C309" s="2"/>
      <c r="D309" s="2" t="s">
        <v>3162</v>
      </c>
      <c r="E309" s="2" t="s">
        <v>3164</v>
      </c>
      <c r="F309" s="2" t="s">
        <v>3165</v>
      </c>
      <c r="G309" s="2" t="s">
        <v>3167</v>
      </c>
      <c r="H309" s="2"/>
      <c r="I309" s="2"/>
      <c r="J309" s="2"/>
      <c r="K309" s="18">
        <f t="shared" si="1"/>
        <v>0</v>
      </c>
    </row>
    <row r="310" spans="1:11" ht="14.25" customHeight="1" x14ac:dyDescent="0.2">
      <c r="A310" s="62" t="s">
        <v>3472</v>
      </c>
      <c r="B310" s="2" t="s">
        <v>3466</v>
      </c>
      <c r="C310" s="2"/>
      <c r="D310" s="2" t="s">
        <v>3467</v>
      </c>
      <c r="E310" s="2" t="s">
        <v>3469</v>
      </c>
      <c r="F310" s="2" t="s">
        <v>3470</v>
      </c>
      <c r="G310" s="2" t="s">
        <v>3471</v>
      </c>
      <c r="H310" s="2"/>
      <c r="I310" s="2"/>
      <c r="J310" s="2"/>
      <c r="K310" s="18">
        <f t="shared" si="1"/>
        <v>0</v>
      </c>
    </row>
    <row r="311" spans="1:11" ht="14.25" customHeight="1" x14ac:dyDescent="0.2">
      <c r="A311" s="62" t="s">
        <v>4638</v>
      </c>
      <c r="B311" s="2" t="s">
        <v>4632</v>
      </c>
      <c r="C311" s="2"/>
      <c r="D311" s="2" t="s">
        <v>4633</v>
      </c>
      <c r="E311" s="2" t="s">
        <v>242</v>
      </c>
      <c r="F311" s="2" t="s">
        <v>4634</v>
      </c>
      <c r="G311" s="2" t="s">
        <v>4635</v>
      </c>
      <c r="H311" s="2"/>
      <c r="I311" s="2"/>
      <c r="J311" s="2"/>
      <c r="K311" s="18">
        <f t="shared" si="1"/>
        <v>0</v>
      </c>
    </row>
    <row r="312" spans="1:11" ht="14.25" customHeight="1" x14ac:dyDescent="0.2">
      <c r="A312" s="62" t="s">
        <v>488</v>
      </c>
      <c r="B312" s="2" t="s">
        <v>480</v>
      </c>
      <c r="C312" s="2"/>
      <c r="D312" s="2" t="s">
        <v>481</v>
      </c>
      <c r="E312" s="2" t="s">
        <v>483</v>
      </c>
      <c r="F312" s="2" t="s">
        <v>485</v>
      </c>
      <c r="G312" s="2" t="s">
        <v>487</v>
      </c>
      <c r="H312" s="2"/>
      <c r="I312" s="2"/>
      <c r="J312" s="2"/>
      <c r="K312" s="18">
        <f t="shared" si="1"/>
        <v>0</v>
      </c>
    </row>
    <row r="313" spans="1:11" ht="14.25" customHeight="1" x14ac:dyDescent="0.2">
      <c r="A313" s="62" t="s">
        <v>4202</v>
      </c>
      <c r="B313" s="2" t="s">
        <v>4195</v>
      </c>
      <c r="C313" s="2"/>
      <c r="D313" s="2" t="s">
        <v>4196</v>
      </c>
      <c r="E313" s="2" t="s">
        <v>4197</v>
      </c>
      <c r="F313" s="2" t="s">
        <v>4199</v>
      </c>
      <c r="G313" s="2" t="s">
        <v>4201</v>
      </c>
      <c r="H313" s="2"/>
      <c r="I313" s="2"/>
      <c r="J313" s="2"/>
      <c r="K313" s="18">
        <f t="shared" si="1"/>
        <v>0</v>
      </c>
    </row>
    <row r="314" spans="1:11" ht="14.25" customHeight="1" x14ac:dyDescent="0.2">
      <c r="A314" s="62" t="s">
        <v>2258</v>
      </c>
      <c r="B314" s="2" t="s">
        <v>2252</v>
      </c>
      <c r="C314" s="2"/>
      <c r="D314" s="2" t="s">
        <v>5204</v>
      </c>
      <c r="E314" s="2" t="s">
        <v>5205</v>
      </c>
      <c r="F314" s="2" t="s">
        <v>5206</v>
      </c>
      <c r="G314" s="2" t="s">
        <v>5207</v>
      </c>
      <c r="H314" s="2"/>
      <c r="I314" s="2"/>
      <c r="J314" s="2"/>
      <c r="K314" s="18">
        <f t="shared" si="1"/>
        <v>0</v>
      </c>
    </row>
    <row r="315" spans="1:11" ht="14.25" customHeight="1" x14ac:dyDescent="0.2">
      <c r="A315" s="62" t="s">
        <v>2805</v>
      </c>
      <c r="B315" s="2" t="s">
        <v>2800</v>
      </c>
      <c r="C315" s="2"/>
      <c r="D315" s="2" t="s">
        <v>5259</v>
      </c>
      <c r="E315" s="2" t="s">
        <v>5260</v>
      </c>
      <c r="F315" s="2" t="s">
        <v>5261</v>
      </c>
      <c r="G315" s="2" t="s">
        <v>5262</v>
      </c>
      <c r="H315" s="2"/>
      <c r="I315" s="2"/>
      <c r="J315" s="2"/>
      <c r="K315" s="18">
        <f t="shared" si="1"/>
        <v>0</v>
      </c>
    </row>
    <row r="316" spans="1:11" ht="14.25" customHeight="1" x14ac:dyDescent="0.2">
      <c r="A316" s="62" t="s">
        <v>2517</v>
      </c>
      <c r="B316" s="2" t="s">
        <v>2511</v>
      </c>
      <c r="C316" s="2"/>
      <c r="D316" s="2" t="s">
        <v>5225</v>
      </c>
      <c r="E316" s="2" t="s">
        <v>5226</v>
      </c>
      <c r="F316" s="2" t="s">
        <v>5227</v>
      </c>
      <c r="G316" s="2" t="s">
        <v>5228</v>
      </c>
      <c r="H316" s="2"/>
      <c r="I316" s="2"/>
      <c r="J316" s="2"/>
      <c r="K316" s="18">
        <f t="shared" si="1"/>
        <v>0</v>
      </c>
    </row>
    <row r="317" spans="1:11" ht="14.25" customHeight="1" x14ac:dyDescent="0.2">
      <c r="A317" s="62" t="s">
        <v>3379</v>
      </c>
      <c r="B317" s="2" t="s">
        <v>3374</v>
      </c>
      <c r="C317" s="2"/>
      <c r="D317" s="2" t="s">
        <v>3375</v>
      </c>
      <c r="E317" s="2" t="s">
        <v>3376</v>
      </c>
      <c r="F317" s="2" t="s">
        <v>3377</v>
      </c>
      <c r="G317" s="2" t="s">
        <v>3378</v>
      </c>
      <c r="H317" s="2"/>
      <c r="I317" s="2"/>
      <c r="J317" s="2"/>
      <c r="K317" s="18">
        <f t="shared" si="1"/>
        <v>0</v>
      </c>
    </row>
    <row r="318" spans="1:11" ht="14.25" customHeight="1" x14ac:dyDescent="0.2">
      <c r="A318" s="62" t="s">
        <v>4809</v>
      </c>
      <c r="B318" s="2" t="s">
        <v>4804</v>
      </c>
      <c r="C318" s="2"/>
      <c r="D318" s="2" t="s">
        <v>4805</v>
      </c>
      <c r="E318" s="2" t="s">
        <v>4806</v>
      </c>
      <c r="F318" s="2" t="s">
        <v>4807</v>
      </c>
      <c r="G318" s="2" t="s">
        <v>4808</v>
      </c>
      <c r="H318" s="2"/>
      <c r="I318" s="2"/>
      <c r="J318" s="2"/>
      <c r="K318" s="18">
        <f t="shared" si="1"/>
        <v>0</v>
      </c>
    </row>
    <row r="319" spans="1:11" ht="14.25" customHeight="1" x14ac:dyDescent="0.2">
      <c r="A319" s="62" t="s">
        <v>1577</v>
      </c>
      <c r="B319" s="2" t="s">
        <v>1571</v>
      </c>
      <c r="C319" s="2"/>
      <c r="D319" s="2" t="s">
        <v>1573</v>
      </c>
      <c r="E319" s="2" t="s">
        <v>1574</v>
      </c>
      <c r="F319" s="2" t="s">
        <v>1575</v>
      </c>
      <c r="G319" s="2" t="s">
        <v>1576</v>
      </c>
      <c r="H319" s="2"/>
      <c r="I319" s="2"/>
      <c r="J319" s="2"/>
      <c r="K319" s="18">
        <f t="shared" si="1"/>
        <v>0</v>
      </c>
    </row>
    <row r="320" spans="1:11" ht="14.25" customHeight="1" x14ac:dyDescent="0.2">
      <c r="A320" s="62" t="s">
        <v>3732</v>
      </c>
      <c r="B320" s="2" t="s">
        <v>3726</v>
      </c>
      <c r="C320" s="2"/>
      <c r="D320" s="2" t="s">
        <v>3727</v>
      </c>
      <c r="E320" s="2" t="s">
        <v>3729</v>
      </c>
      <c r="F320" s="2" t="s">
        <v>3730</v>
      </c>
      <c r="G320" s="2" t="s">
        <v>3731</v>
      </c>
      <c r="H320" s="2"/>
      <c r="I320" s="2"/>
      <c r="J320" s="2"/>
      <c r="K320" s="18">
        <f t="shared" si="1"/>
        <v>0</v>
      </c>
    </row>
    <row r="321" spans="1:11" ht="14.25" customHeight="1" x14ac:dyDescent="0.2">
      <c r="A321" s="62" t="s">
        <v>1602</v>
      </c>
      <c r="B321" s="2" t="s">
        <v>1595</v>
      </c>
      <c r="C321" s="2"/>
      <c r="D321" s="2" t="s">
        <v>1596</v>
      </c>
      <c r="E321" s="2" t="s">
        <v>1598</v>
      </c>
      <c r="F321" s="2" t="s">
        <v>1599</v>
      </c>
      <c r="G321" s="2" t="s">
        <v>1601</v>
      </c>
      <c r="H321" s="2"/>
      <c r="I321" s="2"/>
      <c r="J321" s="2"/>
      <c r="K321" s="18">
        <f t="shared" si="1"/>
        <v>0</v>
      </c>
    </row>
    <row r="322" spans="1:11" ht="14.25" customHeight="1" x14ac:dyDescent="0.2">
      <c r="A322" s="62" t="s">
        <v>375</v>
      </c>
      <c r="B322" s="2" t="s">
        <v>369</v>
      </c>
      <c r="C322" s="2"/>
      <c r="D322" s="2" t="s">
        <v>370</v>
      </c>
      <c r="E322" s="2" t="s">
        <v>371</v>
      </c>
      <c r="F322" s="2" t="s">
        <v>372</v>
      </c>
      <c r="G322" s="2" t="s">
        <v>373</v>
      </c>
      <c r="H322" s="2"/>
      <c r="I322" s="2"/>
      <c r="J322" s="2"/>
      <c r="K322" s="18">
        <f t="shared" si="1"/>
        <v>0</v>
      </c>
    </row>
    <row r="323" spans="1:11" ht="14.25" customHeight="1" x14ac:dyDescent="0.2">
      <c r="A323" s="62" t="s">
        <v>2262</v>
      </c>
      <c r="B323" s="2" t="s">
        <v>2259</v>
      </c>
      <c r="C323" s="2"/>
      <c r="D323" s="2" t="s">
        <v>2260</v>
      </c>
      <c r="E323" s="2" t="s">
        <v>242</v>
      </c>
      <c r="F323" s="2" t="s">
        <v>2261</v>
      </c>
      <c r="G323" s="2" t="s">
        <v>1862</v>
      </c>
      <c r="H323" s="2"/>
      <c r="I323" s="2"/>
      <c r="J323" s="2"/>
      <c r="K323" s="18">
        <f t="shared" si="1"/>
        <v>0</v>
      </c>
    </row>
    <row r="324" spans="1:11" ht="14.25" customHeight="1" x14ac:dyDescent="0.2">
      <c r="A324" s="62" t="s">
        <v>1209</v>
      </c>
      <c r="B324" s="2" t="s">
        <v>1202</v>
      </c>
      <c r="C324" s="2"/>
      <c r="D324" s="2" t="s">
        <v>1204</v>
      </c>
      <c r="E324" s="2" t="s">
        <v>1206</v>
      </c>
      <c r="F324" s="2" t="s">
        <v>1207</v>
      </c>
      <c r="G324" s="2" t="s">
        <v>1208</v>
      </c>
      <c r="H324" s="2"/>
      <c r="I324" s="2"/>
      <c r="J324" s="2"/>
      <c r="K324" s="18">
        <f t="shared" si="1"/>
        <v>0</v>
      </c>
    </row>
    <row r="325" spans="1:11" ht="14.25" customHeight="1" x14ac:dyDescent="0.2">
      <c r="A325" s="62" t="s">
        <v>4558</v>
      </c>
      <c r="B325" s="2" t="s">
        <v>4552</v>
      </c>
      <c r="C325" s="2"/>
      <c r="D325" s="2" t="s">
        <v>4553</v>
      </c>
      <c r="E325" s="2" t="s">
        <v>4555</v>
      </c>
      <c r="F325" s="2" t="s">
        <v>4556</v>
      </c>
      <c r="G325" s="2" t="s">
        <v>4557</v>
      </c>
      <c r="H325" s="2"/>
      <c r="I325" s="2"/>
      <c r="J325" s="2"/>
      <c r="K325" s="18">
        <f t="shared" si="1"/>
        <v>0</v>
      </c>
    </row>
    <row r="326" spans="1:11" ht="14.25" customHeight="1" x14ac:dyDescent="0.2">
      <c r="A326" s="62" t="s">
        <v>2423</v>
      </c>
      <c r="B326" s="2" t="s">
        <v>2418</v>
      </c>
      <c r="C326" s="2"/>
      <c r="D326" s="2" t="s">
        <v>2419</v>
      </c>
      <c r="E326" s="2" t="s">
        <v>2420</v>
      </c>
      <c r="F326" s="2" t="s">
        <v>2421</v>
      </c>
      <c r="G326" s="2" t="s">
        <v>2422</v>
      </c>
      <c r="H326" s="2"/>
      <c r="I326" s="2"/>
      <c r="J326" s="2"/>
      <c r="K326" s="18">
        <f t="shared" si="1"/>
        <v>0</v>
      </c>
    </row>
    <row r="327" spans="1:11" ht="14.25" customHeight="1" x14ac:dyDescent="0.2">
      <c r="A327" s="62" t="s">
        <v>3273</v>
      </c>
      <c r="B327" s="2" t="s">
        <v>3268</v>
      </c>
      <c r="C327" s="2"/>
      <c r="D327" s="2" t="s">
        <v>3269</v>
      </c>
      <c r="E327" s="2" t="s">
        <v>3270</v>
      </c>
      <c r="F327" s="2" t="s">
        <v>3271</v>
      </c>
      <c r="G327" s="2" t="s">
        <v>3272</v>
      </c>
      <c r="H327" s="2"/>
      <c r="I327" s="2"/>
      <c r="J327" s="2"/>
      <c r="K327" s="18">
        <f t="shared" si="1"/>
        <v>0</v>
      </c>
    </row>
    <row r="328" spans="1:11" ht="14.25" customHeight="1" x14ac:dyDescent="0.2">
      <c r="A328" s="62" t="s">
        <v>4523</v>
      </c>
      <c r="B328" s="2" t="s">
        <v>4518</v>
      </c>
      <c r="C328" s="2"/>
      <c r="D328" s="2" t="s">
        <v>4519</v>
      </c>
      <c r="E328" s="2" t="s">
        <v>4520</v>
      </c>
      <c r="F328" s="2" t="s">
        <v>4521</v>
      </c>
      <c r="G328" s="2" t="s">
        <v>4522</v>
      </c>
      <c r="H328" s="2"/>
      <c r="I328" s="2"/>
      <c r="J328" s="2"/>
      <c r="K328" s="18">
        <f t="shared" si="1"/>
        <v>0</v>
      </c>
    </row>
    <row r="329" spans="1:11" ht="14.25" customHeight="1" x14ac:dyDescent="0.2">
      <c r="A329" s="62" t="s">
        <v>4976</v>
      </c>
      <c r="B329" s="2" t="s">
        <v>4970</v>
      </c>
      <c r="C329" s="2"/>
      <c r="D329" s="2" t="s">
        <v>4971</v>
      </c>
      <c r="E329" s="2" t="s">
        <v>4973</v>
      </c>
      <c r="F329" s="2" t="s">
        <v>4974</v>
      </c>
      <c r="G329" s="2" t="s">
        <v>4975</v>
      </c>
      <c r="H329" s="2"/>
      <c r="I329" s="2"/>
      <c r="J329" s="2"/>
      <c r="K329" s="18">
        <f t="shared" si="1"/>
        <v>0</v>
      </c>
    </row>
    <row r="330" spans="1:11" ht="14.25" customHeight="1" x14ac:dyDescent="0.2">
      <c r="A330" s="62" t="s">
        <v>4802</v>
      </c>
      <c r="B330" s="2" t="s">
        <v>4796</v>
      </c>
      <c r="C330" s="2"/>
      <c r="D330" s="2" t="s">
        <v>4798</v>
      </c>
      <c r="E330" s="2" t="s">
        <v>4799</v>
      </c>
      <c r="F330" s="2" t="s">
        <v>4800</v>
      </c>
      <c r="G330" s="2" t="s">
        <v>4801</v>
      </c>
      <c r="H330" s="2"/>
      <c r="I330" s="2"/>
      <c r="J330" s="2"/>
      <c r="K330" s="18">
        <f t="shared" si="1"/>
        <v>0</v>
      </c>
    </row>
    <row r="331" spans="1:11" ht="14.25" customHeight="1" x14ac:dyDescent="0.2">
      <c r="A331" s="62" t="s">
        <v>4598</v>
      </c>
      <c r="B331" s="2" t="s">
        <v>4591</v>
      </c>
      <c r="C331" s="2"/>
      <c r="D331" s="2" t="s">
        <v>4593</v>
      </c>
      <c r="E331" s="2" t="s">
        <v>4595</v>
      </c>
      <c r="F331" s="2" t="s">
        <v>4596</v>
      </c>
      <c r="G331" s="2" t="s">
        <v>4597</v>
      </c>
      <c r="H331" s="2"/>
      <c r="I331" s="2"/>
      <c r="J331" s="2"/>
      <c r="K331" s="18">
        <f t="shared" si="1"/>
        <v>0</v>
      </c>
    </row>
    <row r="332" spans="1:11" ht="14.25" customHeight="1" x14ac:dyDescent="0.2">
      <c r="A332" s="62" t="s">
        <v>4357</v>
      </c>
      <c r="B332" s="2" t="s">
        <v>4352</v>
      </c>
      <c r="C332" s="2"/>
      <c r="D332" s="2" t="s">
        <v>4354</v>
      </c>
      <c r="E332" s="2" t="s">
        <v>1122</v>
      </c>
      <c r="F332" s="2" t="s">
        <v>4355</v>
      </c>
      <c r="G332" s="2" t="s">
        <v>4356</v>
      </c>
      <c r="H332" s="2"/>
      <c r="I332" s="2"/>
      <c r="J332" s="2"/>
      <c r="K332" s="18">
        <f t="shared" si="1"/>
        <v>0</v>
      </c>
    </row>
    <row r="333" spans="1:11" ht="14.25" customHeight="1" x14ac:dyDescent="0.2">
      <c r="A333" s="62" t="s">
        <v>2497</v>
      </c>
      <c r="B333" s="2" t="s">
        <v>2491</v>
      </c>
      <c r="C333" s="2"/>
      <c r="D333" s="2" t="s">
        <v>2493</v>
      </c>
      <c r="E333" s="2" t="s">
        <v>2494</v>
      </c>
      <c r="F333" s="2" t="s">
        <v>2495</v>
      </c>
      <c r="G333" s="2" t="s">
        <v>2496</v>
      </c>
      <c r="H333" s="2"/>
      <c r="I333" s="2"/>
      <c r="J333" s="2"/>
      <c r="K333" s="18">
        <f t="shared" si="1"/>
        <v>0</v>
      </c>
    </row>
    <row r="334" spans="1:11" ht="14.25" customHeight="1" x14ac:dyDescent="0.2">
      <c r="A334" s="62" t="s">
        <v>2388</v>
      </c>
      <c r="B334" s="2" t="s">
        <v>2382</v>
      </c>
      <c r="C334" s="2"/>
      <c r="D334" s="2" t="s">
        <v>2383</v>
      </c>
      <c r="E334" s="2" t="s">
        <v>242</v>
      </c>
      <c r="F334" s="2" t="s">
        <v>2384</v>
      </c>
      <c r="G334" s="2" t="s">
        <v>2385</v>
      </c>
      <c r="H334" s="2"/>
      <c r="I334" s="2"/>
      <c r="J334" s="2"/>
      <c r="K334" s="18">
        <f t="shared" si="1"/>
        <v>0</v>
      </c>
    </row>
    <row r="335" spans="1:11" ht="14.25" customHeight="1" x14ac:dyDescent="0.2">
      <c r="A335" s="62" t="s">
        <v>2351</v>
      </c>
      <c r="B335" s="2" t="s">
        <v>2344</v>
      </c>
      <c r="C335" s="2"/>
      <c r="D335" s="2" t="s">
        <v>2345</v>
      </c>
      <c r="E335" s="2" t="s">
        <v>2347</v>
      </c>
      <c r="F335" s="2" t="s">
        <v>2349</v>
      </c>
      <c r="G335" s="2" t="s">
        <v>2350</v>
      </c>
      <c r="H335" s="2"/>
      <c r="I335" s="2"/>
      <c r="J335" s="2"/>
      <c r="K335" s="18">
        <f t="shared" si="1"/>
        <v>0</v>
      </c>
    </row>
    <row r="336" spans="1:11" ht="14.25" customHeight="1" x14ac:dyDescent="0.2">
      <c r="A336" s="62" t="s">
        <v>3222</v>
      </c>
      <c r="B336" s="2" t="s">
        <v>3217</v>
      </c>
      <c r="C336" s="2"/>
      <c r="D336" s="2" t="s">
        <v>3218</v>
      </c>
      <c r="E336" s="2" t="s">
        <v>3219</v>
      </c>
      <c r="F336" s="2" t="s">
        <v>3220</v>
      </c>
      <c r="G336" s="2" t="s">
        <v>3221</v>
      </c>
      <c r="H336" s="2"/>
      <c r="I336" s="2"/>
      <c r="J336" s="2"/>
      <c r="K336" s="18">
        <f t="shared" si="1"/>
        <v>0</v>
      </c>
    </row>
    <row r="337" spans="1:11" ht="14.25" customHeight="1" x14ac:dyDescent="0.2">
      <c r="A337" s="62" t="s">
        <v>2911</v>
      </c>
      <c r="B337" s="2" t="s">
        <v>2904</v>
      </c>
      <c r="C337" s="2"/>
      <c r="D337" s="2" t="s">
        <v>2905</v>
      </c>
      <c r="E337" s="2" t="s">
        <v>2907</v>
      </c>
      <c r="F337" s="2" t="s">
        <v>2908</v>
      </c>
      <c r="G337" s="2" t="s">
        <v>2910</v>
      </c>
      <c r="H337" s="2"/>
      <c r="I337" s="2"/>
      <c r="J337" s="2"/>
      <c r="K337" s="18">
        <f t="shared" si="1"/>
        <v>0</v>
      </c>
    </row>
    <row r="338" spans="1:11" ht="14.25" customHeight="1" x14ac:dyDescent="0.2">
      <c r="A338" s="62" t="s">
        <v>4412</v>
      </c>
      <c r="B338" s="2" t="s">
        <v>4408</v>
      </c>
      <c r="C338" s="2"/>
      <c r="D338" s="2" t="s">
        <v>4409</v>
      </c>
      <c r="E338" s="2" t="s">
        <v>4410</v>
      </c>
      <c r="F338" s="2" t="s">
        <v>4411</v>
      </c>
      <c r="G338" s="2" t="s">
        <v>682</v>
      </c>
      <c r="H338" s="2"/>
      <c r="I338" s="2"/>
      <c r="J338" s="2"/>
      <c r="K338" s="18">
        <f t="shared" si="1"/>
        <v>0</v>
      </c>
    </row>
    <row r="339" spans="1:11" ht="14.25" customHeight="1" x14ac:dyDescent="0.2">
      <c r="A339" s="62" t="s">
        <v>1041</v>
      </c>
      <c r="B339" s="2" t="s">
        <v>1035</v>
      </c>
      <c r="C339" s="2"/>
      <c r="D339" s="2" t="s">
        <v>1036</v>
      </c>
      <c r="E339" s="2" t="s">
        <v>1037</v>
      </c>
      <c r="F339" s="2" t="s">
        <v>1038</v>
      </c>
      <c r="G339" s="2" t="s">
        <v>1039</v>
      </c>
      <c r="H339" s="2"/>
      <c r="I339" s="2"/>
      <c r="J339" s="2"/>
      <c r="K339" s="18">
        <f t="shared" si="1"/>
        <v>0</v>
      </c>
    </row>
    <row r="340" spans="1:11" ht="14.25" customHeight="1" x14ac:dyDescent="0.2">
      <c r="A340" s="62" t="s">
        <v>4209</v>
      </c>
      <c r="B340" s="2" t="s">
        <v>4204</v>
      </c>
      <c r="C340" s="2"/>
      <c r="D340" s="2" t="s">
        <v>4205</v>
      </c>
      <c r="E340" s="2" t="s">
        <v>4206</v>
      </c>
      <c r="F340" s="2" t="s">
        <v>4207</v>
      </c>
      <c r="G340" s="2" t="s">
        <v>4208</v>
      </c>
      <c r="H340" s="2"/>
      <c r="I340" s="2"/>
      <c r="J340" s="2"/>
      <c r="K340" s="18">
        <f t="shared" si="1"/>
        <v>0</v>
      </c>
    </row>
    <row r="341" spans="1:11" ht="14.25" customHeight="1" x14ac:dyDescent="0.2">
      <c r="A341" s="62" t="s">
        <v>2154</v>
      </c>
      <c r="B341" s="2" t="s">
        <v>2149</v>
      </c>
      <c r="C341" s="2"/>
      <c r="D341" s="2" t="s">
        <v>2150</v>
      </c>
      <c r="E341" s="2" t="s">
        <v>2152</v>
      </c>
      <c r="F341" s="2" t="s">
        <v>2073</v>
      </c>
      <c r="G341" s="2" t="s">
        <v>2153</v>
      </c>
      <c r="H341" s="2"/>
      <c r="I341" s="2"/>
      <c r="J341" s="2"/>
      <c r="K341" s="18">
        <f t="shared" si="1"/>
        <v>0</v>
      </c>
    </row>
    <row r="342" spans="1:11" ht="14.25" customHeight="1" x14ac:dyDescent="0.2">
      <c r="A342" s="62" t="s">
        <v>181</v>
      </c>
      <c r="B342" s="2" t="s">
        <v>171</v>
      </c>
      <c r="C342" s="2"/>
      <c r="D342" s="2" t="s">
        <v>174</v>
      </c>
      <c r="E342" s="2" t="s">
        <v>176</v>
      </c>
      <c r="F342" s="2" t="s">
        <v>178</v>
      </c>
      <c r="G342" s="2" t="s">
        <v>180</v>
      </c>
      <c r="H342" s="2"/>
      <c r="I342" s="2"/>
      <c r="J342" s="2"/>
      <c r="K342" s="18">
        <f t="shared" si="1"/>
        <v>0</v>
      </c>
    </row>
    <row r="343" spans="1:11" ht="14.25" customHeight="1" x14ac:dyDescent="0.2">
      <c r="A343" s="62" t="s">
        <v>282</v>
      </c>
      <c r="B343" s="2" t="s">
        <v>276</v>
      </c>
      <c r="C343" s="2"/>
      <c r="D343" s="2" t="s">
        <v>277</v>
      </c>
      <c r="E343" s="2" t="s">
        <v>279</v>
      </c>
      <c r="F343" s="2" t="s">
        <v>280</v>
      </c>
      <c r="G343" s="2" t="s">
        <v>281</v>
      </c>
      <c r="H343" s="2"/>
      <c r="I343" s="2"/>
      <c r="J343" s="2"/>
      <c r="K343" s="18">
        <f t="shared" si="1"/>
        <v>0</v>
      </c>
    </row>
    <row r="344" spans="1:11" ht="14.25" customHeight="1" x14ac:dyDescent="0.2">
      <c r="A344" s="62" t="s">
        <v>1252</v>
      </c>
      <c r="B344" s="2" t="s">
        <v>1245</v>
      </c>
      <c r="C344" s="2"/>
      <c r="D344" s="2" t="s">
        <v>1247</v>
      </c>
      <c r="E344" s="2" t="s">
        <v>1249</v>
      </c>
      <c r="F344" s="2" t="s">
        <v>1250</v>
      </c>
      <c r="G344" s="2" t="s">
        <v>1251</v>
      </c>
      <c r="H344" s="2"/>
      <c r="I344" s="2"/>
      <c r="J344" s="2"/>
      <c r="K344" s="18">
        <f t="shared" si="1"/>
        <v>0</v>
      </c>
    </row>
    <row r="345" spans="1:11" ht="14.25" customHeight="1" x14ac:dyDescent="0.2">
      <c r="A345" s="62" t="s">
        <v>2531</v>
      </c>
      <c r="B345" s="2" t="s">
        <v>2525</v>
      </c>
      <c r="C345" s="2"/>
      <c r="D345" s="2" t="s">
        <v>5233</v>
      </c>
      <c r="E345" s="2" t="s">
        <v>5234</v>
      </c>
      <c r="F345" s="2" t="s">
        <v>5235</v>
      </c>
      <c r="G345" s="2" t="s">
        <v>5236</v>
      </c>
      <c r="H345" s="2"/>
      <c r="I345" s="2"/>
      <c r="J345" s="2"/>
      <c r="K345" s="18">
        <f t="shared" si="1"/>
        <v>0</v>
      </c>
    </row>
    <row r="346" spans="1:11" ht="14.25" customHeight="1" x14ac:dyDescent="0.2">
      <c r="A346" s="62" t="s">
        <v>4782</v>
      </c>
      <c r="B346" s="2" t="s">
        <v>4777</v>
      </c>
      <c r="C346" s="2"/>
      <c r="D346" s="2" t="s">
        <v>5392</v>
      </c>
      <c r="E346" s="2" t="s">
        <v>5393</v>
      </c>
      <c r="F346" s="2" t="s">
        <v>5394</v>
      </c>
      <c r="G346" s="2" t="s">
        <v>5395</v>
      </c>
      <c r="H346" s="2"/>
      <c r="I346" s="2"/>
      <c r="J346" s="2"/>
      <c r="K346" s="18">
        <f t="shared" si="1"/>
        <v>0</v>
      </c>
    </row>
    <row r="347" spans="1:11" ht="14.25" customHeight="1" x14ac:dyDescent="0.2">
      <c r="A347" s="62" t="s">
        <v>4403</v>
      </c>
      <c r="B347" s="2" t="s">
        <v>4399</v>
      </c>
      <c r="C347" s="2"/>
      <c r="D347" s="2" t="s">
        <v>4400</v>
      </c>
      <c r="E347" s="2" t="s">
        <v>4401</v>
      </c>
      <c r="F347" s="2" t="s">
        <v>4402</v>
      </c>
      <c r="G347" s="2" t="s">
        <v>878</v>
      </c>
      <c r="H347" s="2"/>
      <c r="I347" s="2"/>
      <c r="J347" s="2"/>
      <c r="K347" s="18">
        <f t="shared" si="1"/>
        <v>0</v>
      </c>
    </row>
    <row r="348" spans="1:11" ht="14.25" customHeight="1" x14ac:dyDescent="0.2">
      <c r="A348" s="62" t="s">
        <v>2472</v>
      </c>
      <c r="B348" s="2" t="s">
        <v>2469</v>
      </c>
      <c r="C348" s="2"/>
      <c r="D348" s="2" t="s">
        <v>185</v>
      </c>
      <c r="E348" s="2" t="s">
        <v>284</v>
      </c>
      <c r="F348" s="2" t="s">
        <v>2470</v>
      </c>
      <c r="G348" s="2" t="s">
        <v>2471</v>
      </c>
      <c r="H348" s="2"/>
      <c r="I348" s="2"/>
      <c r="J348" s="2"/>
      <c r="K348" s="18">
        <f t="shared" si="1"/>
        <v>0</v>
      </c>
    </row>
    <row r="349" spans="1:11" ht="14.25" customHeight="1" x14ac:dyDescent="0.2">
      <c r="A349" s="62" t="s">
        <v>1743</v>
      </c>
      <c r="B349" s="2" t="s">
        <v>1737</v>
      </c>
      <c r="C349" s="2"/>
      <c r="D349" s="2" t="s">
        <v>1738</v>
      </c>
      <c r="E349" s="2" t="s">
        <v>1739</v>
      </c>
      <c r="F349" s="2" t="s">
        <v>1740</v>
      </c>
      <c r="G349" s="2" t="s">
        <v>1742</v>
      </c>
      <c r="H349" s="2"/>
      <c r="I349" s="2"/>
      <c r="J349" s="2"/>
      <c r="K349" s="18">
        <f t="shared" si="1"/>
        <v>0</v>
      </c>
    </row>
    <row r="350" spans="1:11" ht="14.25" customHeight="1" x14ac:dyDescent="0.2">
      <c r="A350" s="62" t="s">
        <v>91</v>
      </c>
      <c r="B350" s="2" t="s">
        <v>85</v>
      </c>
      <c r="C350" s="2"/>
      <c r="D350" s="2" t="s">
        <v>87</v>
      </c>
      <c r="E350" s="2" t="s">
        <v>88</v>
      </c>
      <c r="F350" s="2" t="s">
        <v>89</v>
      </c>
      <c r="G350" s="2" t="s">
        <v>90</v>
      </c>
      <c r="H350" s="2"/>
      <c r="I350" s="2"/>
      <c r="J350" s="2"/>
      <c r="K350" s="18">
        <f t="shared" si="1"/>
        <v>0</v>
      </c>
    </row>
    <row r="351" spans="1:11" ht="14.25" customHeight="1" x14ac:dyDescent="0.2">
      <c r="A351" s="62" t="s">
        <v>1436</v>
      </c>
      <c r="B351" s="2" t="s">
        <v>1431</v>
      </c>
      <c r="C351" s="2"/>
      <c r="D351" s="2" t="s">
        <v>1432</v>
      </c>
      <c r="E351" s="2" t="s">
        <v>1433</v>
      </c>
      <c r="F351" s="2" t="s">
        <v>1434</v>
      </c>
      <c r="G351" s="2" t="s">
        <v>1435</v>
      </c>
      <c r="H351" s="2"/>
      <c r="I351" s="2"/>
      <c r="J351" s="2"/>
      <c r="K351" s="18">
        <f t="shared" si="1"/>
        <v>0</v>
      </c>
    </row>
    <row r="352" spans="1:11" ht="14.25" customHeight="1" x14ac:dyDescent="0.2">
      <c r="A352" s="62" t="s">
        <v>3342</v>
      </c>
      <c r="B352" s="2" t="s">
        <v>3337</v>
      </c>
      <c r="C352" s="2"/>
      <c r="D352" s="2" t="s">
        <v>3338</v>
      </c>
      <c r="E352" s="2" t="s">
        <v>3339</v>
      </c>
      <c r="F352" s="2" t="s">
        <v>3340</v>
      </c>
      <c r="G352" s="2" t="s">
        <v>3341</v>
      </c>
      <c r="H352" s="2"/>
      <c r="I352" s="2"/>
      <c r="J352" s="2"/>
      <c r="K352" s="18">
        <f t="shared" si="1"/>
        <v>0</v>
      </c>
    </row>
    <row r="353" spans="1:11" ht="14.25" customHeight="1" x14ac:dyDescent="0.2">
      <c r="A353" s="62" t="s">
        <v>4542</v>
      </c>
      <c r="B353" s="2" t="s">
        <v>4536</v>
      </c>
      <c r="C353" s="2"/>
      <c r="D353" s="2" t="s">
        <v>4537</v>
      </c>
      <c r="E353" s="2" t="s">
        <v>4538</v>
      </c>
      <c r="F353" s="2" t="s">
        <v>4539</v>
      </c>
      <c r="G353" s="2" t="s">
        <v>4541</v>
      </c>
      <c r="H353" s="2"/>
      <c r="I353" s="2"/>
      <c r="J353" s="2"/>
      <c r="K353" s="18">
        <f t="shared" si="1"/>
        <v>0</v>
      </c>
    </row>
    <row r="354" spans="1:11" ht="14.25" customHeight="1" x14ac:dyDescent="0.2">
      <c r="A354" s="62" t="s">
        <v>1581</v>
      </c>
      <c r="B354" s="2" t="s">
        <v>1578</v>
      </c>
      <c r="C354" s="2"/>
      <c r="D354" s="2" t="s">
        <v>71</v>
      </c>
      <c r="E354" s="2" t="s">
        <v>1579</v>
      </c>
      <c r="F354" s="2" t="s">
        <v>1580</v>
      </c>
      <c r="G354" s="2" t="s">
        <v>71</v>
      </c>
      <c r="H354" s="2"/>
      <c r="I354" s="2"/>
      <c r="J354" s="2"/>
      <c r="K354" s="18">
        <f t="shared" si="1"/>
        <v>0</v>
      </c>
    </row>
    <row r="355" spans="1:11" ht="14.25" customHeight="1" x14ac:dyDescent="0.2">
      <c r="A355" s="62" t="s">
        <v>3987</v>
      </c>
      <c r="B355" s="2" t="s">
        <v>3981</v>
      </c>
      <c r="C355" s="2"/>
      <c r="D355" s="2" t="s">
        <v>5353</v>
      </c>
      <c r="E355" s="2" t="s">
        <v>5354</v>
      </c>
      <c r="F355" s="2" t="s">
        <v>5355</v>
      </c>
      <c r="G355" s="2" t="s">
        <v>5356</v>
      </c>
      <c r="H355" s="2"/>
      <c r="I355" s="2"/>
      <c r="J355" s="2"/>
      <c r="K355" s="18">
        <f t="shared" si="1"/>
        <v>0</v>
      </c>
    </row>
    <row r="356" spans="1:11" ht="14.25" customHeight="1" x14ac:dyDescent="0.2">
      <c r="A356" s="62" t="s">
        <v>3396</v>
      </c>
      <c r="B356" s="2" t="s">
        <v>3392</v>
      </c>
      <c r="C356" s="2"/>
      <c r="D356" s="2" t="s">
        <v>513</v>
      </c>
      <c r="E356" s="2" t="s">
        <v>3393</v>
      </c>
      <c r="F356" s="2" t="s">
        <v>3394</v>
      </c>
      <c r="G356" s="2" t="s">
        <v>3395</v>
      </c>
      <c r="H356" s="2"/>
      <c r="I356" s="2"/>
      <c r="J356" s="2"/>
      <c r="K356" s="18">
        <f t="shared" si="1"/>
        <v>0</v>
      </c>
    </row>
    <row r="357" spans="1:11" ht="14.25" customHeight="1" x14ac:dyDescent="0.2">
      <c r="A357" s="62" t="s">
        <v>4497</v>
      </c>
      <c r="B357" s="2" t="s">
        <v>4490</v>
      </c>
      <c r="C357" s="2"/>
      <c r="D357" s="2" t="s">
        <v>4491</v>
      </c>
      <c r="E357" s="2" t="s">
        <v>4493</v>
      </c>
      <c r="F357" s="2" t="s">
        <v>4495</v>
      </c>
      <c r="G357" s="2" t="s">
        <v>4496</v>
      </c>
      <c r="H357" s="2"/>
      <c r="I357" s="2"/>
      <c r="J357" s="2"/>
      <c r="K357" s="18">
        <f t="shared" si="1"/>
        <v>0</v>
      </c>
    </row>
    <row r="358" spans="1:11" ht="14.25" customHeight="1" x14ac:dyDescent="0.2">
      <c r="A358" s="62" t="s">
        <v>4363</v>
      </c>
      <c r="B358" s="2" t="s">
        <v>4358</v>
      </c>
      <c r="C358" s="2"/>
      <c r="D358" s="2" t="s">
        <v>4359</v>
      </c>
      <c r="E358" s="2" t="s">
        <v>4360</v>
      </c>
      <c r="F358" s="2" t="s">
        <v>4361</v>
      </c>
      <c r="G358" s="2" t="s">
        <v>4362</v>
      </c>
      <c r="H358" s="2"/>
      <c r="I358" s="2"/>
      <c r="J358" s="2"/>
      <c r="K358" s="18">
        <f t="shared" si="1"/>
        <v>0</v>
      </c>
    </row>
    <row r="359" spans="1:11" ht="14.25" customHeight="1" x14ac:dyDescent="0.2">
      <c r="A359" s="62" t="s">
        <v>2175</v>
      </c>
      <c r="B359" s="2" t="s">
        <v>2169</v>
      </c>
      <c r="C359" s="2"/>
      <c r="D359" s="2" t="s">
        <v>2170</v>
      </c>
      <c r="E359" s="2" t="s">
        <v>2171</v>
      </c>
      <c r="F359" s="2" t="s">
        <v>2172</v>
      </c>
      <c r="G359" s="2" t="s">
        <v>2173</v>
      </c>
      <c r="H359" s="2"/>
      <c r="I359" s="2"/>
      <c r="J359" s="2"/>
      <c r="K359" s="18">
        <f t="shared" si="1"/>
        <v>0</v>
      </c>
    </row>
    <row r="360" spans="1:11" ht="14.25" customHeight="1" x14ac:dyDescent="0.2">
      <c r="A360" s="62" t="s">
        <v>4067</v>
      </c>
      <c r="B360" s="2" t="s">
        <v>4061</v>
      </c>
      <c r="C360" s="2"/>
      <c r="D360" s="2" t="s">
        <v>4062</v>
      </c>
      <c r="E360" s="2" t="s">
        <v>4064</v>
      </c>
      <c r="F360" s="2" t="s">
        <v>4065</v>
      </c>
      <c r="G360" s="2" t="s">
        <v>4066</v>
      </c>
      <c r="H360" s="2"/>
      <c r="I360" s="2"/>
      <c r="J360" s="2"/>
      <c r="K360" s="18">
        <f t="shared" si="1"/>
        <v>0</v>
      </c>
    </row>
    <row r="361" spans="1:11" ht="14.25" customHeight="1" x14ac:dyDescent="0.2">
      <c r="A361" s="62" t="s">
        <v>5019</v>
      </c>
      <c r="B361" s="2" t="s">
        <v>5015</v>
      </c>
      <c r="C361" s="2"/>
      <c r="D361" s="2" t="s">
        <v>5016</v>
      </c>
      <c r="E361" s="2" t="s">
        <v>5017</v>
      </c>
      <c r="F361" s="2" t="s">
        <v>2889</v>
      </c>
      <c r="G361" s="2" t="s">
        <v>5018</v>
      </c>
      <c r="H361" s="2"/>
      <c r="I361" s="2"/>
      <c r="J361" s="2"/>
      <c r="K361" s="18">
        <f t="shared" si="1"/>
        <v>0</v>
      </c>
    </row>
    <row r="362" spans="1:11" ht="14.25" customHeight="1" x14ac:dyDescent="0.2">
      <c r="A362" s="62" t="s">
        <v>1289</v>
      </c>
      <c r="B362" s="2" t="s">
        <v>1281</v>
      </c>
      <c r="C362" s="2"/>
      <c r="D362" s="2" t="s">
        <v>1283</v>
      </c>
      <c r="E362" s="2" t="s">
        <v>1284</v>
      </c>
      <c r="F362" s="2" t="s">
        <v>1286</v>
      </c>
      <c r="G362" s="2" t="s">
        <v>1287</v>
      </c>
      <c r="H362" s="2"/>
      <c r="I362" s="2"/>
      <c r="J362" s="2"/>
      <c r="K362" s="18">
        <f t="shared" si="1"/>
        <v>0</v>
      </c>
    </row>
    <row r="363" spans="1:11" ht="14.25" customHeight="1" x14ac:dyDescent="0.2">
      <c r="A363" s="62" t="s">
        <v>1713</v>
      </c>
      <c r="B363" s="2" t="s">
        <v>1708</v>
      </c>
      <c r="C363" s="2"/>
      <c r="D363" s="2" t="s">
        <v>1709</v>
      </c>
      <c r="E363" s="2" t="s">
        <v>1710</v>
      </c>
      <c r="F363" s="2" t="s">
        <v>1711</v>
      </c>
      <c r="G363" s="2" t="s">
        <v>1712</v>
      </c>
      <c r="H363" s="2"/>
      <c r="I363" s="2"/>
      <c r="J363" s="2"/>
      <c r="K363" s="18">
        <f t="shared" si="1"/>
        <v>0</v>
      </c>
    </row>
    <row r="364" spans="1:11" ht="14.25" customHeight="1" x14ac:dyDescent="0.2">
      <c r="A364" s="62" t="s">
        <v>4314</v>
      </c>
      <c r="B364" s="2" t="s">
        <v>4309</v>
      </c>
      <c r="C364" s="2"/>
      <c r="D364" s="2" t="s">
        <v>4310</v>
      </c>
      <c r="E364" s="2" t="s">
        <v>4311</v>
      </c>
      <c r="F364" s="2" t="s">
        <v>4312</v>
      </c>
      <c r="G364" s="2" t="s">
        <v>4313</v>
      </c>
      <c r="H364" s="2"/>
      <c r="I364" s="2"/>
      <c r="J364" s="2"/>
      <c r="K364" s="18">
        <f t="shared" si="1"/>
        <v>0</v>
      </c>
    </row>
    <row r="365" spans="1:11" ht="14.25" customHeight="1" x14ac:dyDescent="0.2">
      <c r="A365" s="62" t="s">
        <v>4371</v>
      </c>
      <c r="B365" s="2" t="s">
        <v>4366</v>
      </c>
      <c r="C365" s="2"/>
      <c r="D365" s="2" t="s">
        <v>5373</v>
      </c>
      <c r="E365" s="2" t="s">
        <v>4368</v>
      </c>
      <c r="F365" s="2" t="s">
        <v>5374</v>
      </c>
      <c r="G365" s="2" t="s">
        <v>5375</v>
      </c>
      <c r="H365" s="2"/>
      <c r="I365" s="2"/>
      <c r="J365" s="2"/>
      <c r="K365" s="18">
        <f t="shared" si="1"/>
        <v>0</v>
      </c>
    </row>
    <row r="366" spans="1:11" ht="14.25" customHeight="1" x14ac:dyDescent="0.2">
      <c r="A366" s="62" t="s">
        <v>2490</v>
      </c>
      <c r="B366" s="2" t="s">
        <v>2486</v>
      </c>
      <c r="C366" s="2"/>
      <c r="D366" s="2" t="s">
        <v>2487</v>
      </c>
      <c r="E366" s="2" t="s">
        <v>2488</v>
      </c>
      <c r="F366" s="2" t="s">
        <v>2489</v>
      </c>
      <c r="G366" s="2" t="s">
        <v>71</v>
      </c>
      <c r="H366" s="2"/>
      <c r="I366" s="2"/>
      <c r="J366" s="2"/>
      <c r="K366" s="18">
        <f t="shared" si="1"/>
        <v>0</v>
      </c>
    </row>
    <row r="367" spans="1:11" ht="14.25" customHeight="1" x14ac:dyDescent="0.2">
      <c r="A367" s="62" t="s">
        <v>4216</v>
      </c>
      <c r="B367" s="2" t="s">
        <v>4210</v>
      </c>
      <c r="C367" s="2"/>
      <c r="D367" s="2" t="s">
        <v>4212</v>
      </c>
      <c r="E367" s="2" t="s">
        <v>4213</v>
      </c>
      <c r="F367" s="2" t="s">
        <v>4214</v>
      </c>
      <c r="G367" s="2" t="s">
        <v>4215</v>
      </c>
      <c r="H367" s="2"/>
      <c r="I367" s="2"/>
      <c r="J367" s="2"/>
      <c r="K367" s="18">
        <f t="shared" si="1"/>
        <v>0</v>
      </c>
    </row>
    <row r="368" spans="1:11" ht="14.25" customHeight="1" x14ac:dyDescent="0.2">
      <c r="A368" s="62" t="s">
        <v>547</v>
      </c>
      <c r="B368" s="2" t="s">
        <v>539</v>
      </c>
      <c r="C368" s="2"/>
      <c r="D368" s="2" t="s">
        <v>541</v>
      </c>
      <c r="E368" s="2" t="s">
        <v>543</v>
      </c>
      <c r="F368" s="2" t="s">
        <v>545</v>
      </c>
      <c r="G368" s="2" t="s">
        <v>546</v>
      </c>
      <c r="H368" s="2"/>
      <c r="I368" s="2"/>
      <c r="J368" s="2"/>
      <c r="K368" s="18">
        <f t="shared" si="1"/>
        <v>0</v>
      </c>
    </row>
    <row r="369" spans="1:11" ht="14.25" customHeight="1" x14ac:dyDescent="0.2">
      <c r="A369" s="62" t="s">
        <v>2932</v>
      </c>
      <c r="B369" s="2" t="s">
        <v>2929</v>
      </c>
      <c r="C369" s="2"/>
      <c r="D369" s="2" t="s">
        <v>2930</v>
      </c>
      <c r="E369" s="2" t="s">
        <v>585</v>
      </c>
      <c r="F369" s="2" t="s">
        <v>2931</v>
      </c>
      <c r="G369" s="2" t="s">
        <v>585</v>
      </c>
      <c r="H369" s="2"/>
      <c r="I369" s="2"/>
      <c r="J369" s="2"/>
      <c r="K369" s="18">
        <f t="shared" si="1"/>
        <v>0</v>
      </c>
    </row>
    <row r="370" spans="1:11" ht="14.25" customHeight="1" x14ac:dyDescent="0.2">
      <c r="A370" s="62" t="s">
        <v>935</v>
      </c>
      <c r="B370" s="2" t="s">
        <v>928</v>
      </c>
      <c r="C370" s="2"/>
      <c r="D370" s="2" t="s">
        <v>929</v>
      </c>
      <c r="E370" s="2" t="s">
        <v>242</v>
      </c>
      <c r="F370" s="2" t="s">
        <v>931</v>
      </c>
      <c r="G370" s="2" t="s">
        <v>932</v>
      </c>
      <c r="H370" s="2"/>
      <c r="I370" s="2"/>
      <c r="J370" s="2"/>
      <c r="K370" s="18">
        <f t="shared" si="1"/>
        <v>0</v>
      </c>
    </row>
    <row r="371" spans="1:11" ht="14.25" customHeight="1" x14ac:dyDescent="0.2">
      <c r="A371" s="62" t="s">
        <v>2223</v>
      </c>
      <c r="B371" s="2" t="s">
        <v>2217</v>
      </c>
      <c r="C371" s="2"/>
      <c r="D371" s="2" t="s">
        <v>2218</v>
      </c>
      <c r="E371" s="2" t="s">
        <v>2220</v>
      </c>
      <c r="F371" s="2" t="s">
        <v>2221</v>
      </c>
      <c r="G371" s="2" t="s">
        <v>2222</v>
      </c>
      <c r="H371" s="2"/>
      <c r="I371" s="2"/>
      <c r="J371" s="2"/>
      <c r="K371" s="18">
        <f t="shared" si="1"/>
        <v>0</v>
      </c>
    </row>
    <row r="372" spans="1:11" ht="14.25" customHeight="1" x14ac:dyDescent="0.2">
      <c r="A372" s="62" t="s">
        <v>4840</v>
      </c>
      <c r="B372" s="2" t="s">
        <v>4833</v>
      </c>
      <c r="C372" s="2"/>
      <c r="D372" s="2" t="s">
        <v>4835</v>
      </c>
      <c r="E372" s="2" t="s">
        <v>4837</v>
      </c>
      <c r="F372" s="2" t="s">
        <v>4839</v>
      </c>
      <c r="G372" s="2" t="s">
        <v>2073</v>
      </c>
      <c r="H372" s="2"/>
      <c r="I372" s="2"/>
      <c r="J372" s="2"/>
      <c r="K372" s="18">
        <f t="shared" si="1"/>
        <v>0</v>
      </c>
    </row>
    <row r="373" spans="1:11" ht="14.25" customHeight="1" x14ac:dyDescent="0.2">
      <c r="A373" s="62" t="s">
        <v>1467</v>
      </c>
      <c r="B373" s="2" t="s">
        <v>1461</v>
      </c>
      <c r="C373" s="2"/>
      <c r="D373" s="2" t="s">
        <v>1462</v>
      </c>
      <c r="E373" s="2" t="s">
        <v>1463</v>
      </c>
      <c r="F373" s="2" t="s">
        <v>1465</v>
      </c>
      <c r="G373" s="2" t="s">
        <v>1466</v>
      </c>
      <c r="H373" s="2"/>
      <c r="I373" s="2"/>
      <c r="J373" s="2"/>
      <c r="K373" s="18">
        <f t="shared" si="1"/>
        <v>0</v>
      </c>
    </row>
    <row r="374" spans="1:11" ht="14.25" customHeight="1" x14ac:dyDescent="0.2">
      <c r="A374" s="62" t="s">
        <v>266</v>
      </c>
      <c r="B374" s="2" t="s">
        <v>256</v>
      </c>
      <c r="C374" s="2"/>
      <c r="D374" s="2" t="s">
        <v>259</v>
      </c>
      <c r="E374" s="2" t="s">
        <v>261</v>
      </c>
      <c r="F374" s="2" t="s">
        <v>263</v>
      </c>
      <c r="G374" s="2" t="s">
        <v>265</v>
      </c>
      <c r="H374" s="2"/>
      <c r="I374" s="2"/>
      <c r="J374" s="2"/>
      <c r="K374" s="18">
        <f t="shared" si="1"/>
        <v>0</v>
      </c>
    </row>
    <row r="375" spans="1:11" ht="14.25" customHeight="1" x14ac:dyDescent="0.2">
      <c r="A375" s="62" t="s">
        <v>1996</v>
      </c>
      <c r="B375" s="2" t="s">
        <v>1991</v>
      </c>
      <c r="C375" s="2"/>
      <c r="D375" s="2" t="s">
        <v>5186</v>
      </c>
      <c r="E375" s="2" t="s">
        <v>5187</v>
      </c>
      <c r="F375" s="2" t="s">
        <v>5188</v>
      </c>
      <c r="G375" s="2" t="s">
        <v>5189</v>
      </c>
      <c r="H375" s="2"/>
      <c r="I375" s="2"/>
      <c r="J375" s="2"/>
      <c r="K375" s="18">
        <f t="shared" si="1"/>
        <v>0</v>
      </c>
    </row>
    <row r="376" spans="1:11" ht="14.25" customHeight="1" x14ac:dyDescent="0.2">
      <c r="A376" s="62" t="s">
        <v>1389</v>
      </c>
      <c r="B376" s="2" t="s">
        <v>1384</v>
      </c>
      <c r="C376" s="2"/>
      <c r="D376" s="2" t="s">
        <v>1386</v>
      </c>
      <c r="E376" s="2" t="s">
        <v>803</v>
      </c>
      <c r="F376" s="2" t="s">
        <v>1387</v>
      </c>
      <c r="G376" s="2" t="s">
        <v>1388</v>
      </c>
      <c r="H376" s="2"/>
      <c r="I376" s="2"/>
      <c r="J376" s="2"/>
      <c r="K376" s="18">
        <f t="shared" si="1"/>
        <v>0</v>
      </c>
    </row>
    <row r="377" spans="1:11" ht="14.25" customHeight="1" x14ac:dyDescent="0.2">
      <c r="A377" s="62" t="s">
        <v>2714</v>
      </c>
      <c r="B377" s="2" t="s">
        <v>2709</v>
      </c>
      <c r="C377" s="2"/>
      <c r="D377" s="2" t="s">
        <v>2710</v>
      </c>
      <c r="E377" s="2" t="s">
        <v>2712</v>
      </c>
      <c r="F377" s="2" t="s">
        <v>2713</v>
      </c>
      <c r="G377" s="2" t="s">
        <v>1226</v>
      </c>
      <c r="H377" s="2"/>
      <c r="I377" s="2"/>
      <c r="J377" s="2"/>
      <c r="K377" s="18">
        <f t="shared" si="1"/>
        <v>0</v>
      </c>
    </row>
    <row r="378" spans="1:11" ht="14.25" customHeight="1" x14ac:dyDescent="0.2">
      <c r="A378" s="62" t="s">
        <v>4645</v>
      </c>
      <c r="B378" s="2" t="s">
        <v>4639</v>
      </c>
      <c r="C378" s="2"/>
      <c r="D378" s="2" t="s">
        <v>4640</v>
      </c>
      <c r="E378" s="2" t="s">
        <v>4642</v>
      </c>
      <c r="F378" s="2" t="s">
        <v>4643</v>
      </c>
      <c r="G378" s="2" t="s">
        <v>4644</v>
      </c>
      <c r="H378" s="2"/>
      <c r="I378" s="2"/>
      <c r="J378" s="2"/>
      <c r="K378" s="18">
        <f t="shared" si="1"/>
        <v>0</v>
      </c>
    </row>
    <row r="379" spans="1:11" ht="14.25" customHeight="1" x14ac:dyDescent="0.2">
      <c r="A379" s="62" t="s">
        <v>4407</v>
      </c>
      <c r="B379" s="2" t="s">
        <v>4404</v>
      </c>
      <c r="C379" s="2"/>
      <c r="D379" s="2" t="s">
        <v>242</v>
      </c>
      <c r="E379" s="2" t="s">
        <v>4405</v>
      </c>
      <c r="F379" s="2" t="s">
        <v>4406</v>
      </c>
      <c r="G379" s="2" t="s">
        <v>1862</v>
      </c>
      <c r="H379" s="2"/>
      <c r="I379" s="2"/>
      <c r="J379" s="2"/>
      <c r="K379" s="18">
        <f t="shared" si="1"/>
        <v>0</v>
      </c>
    </row>
    <row r="380" spans="1:11" ht="14.25" customHeight="1" x14ac:dyDescent="0.2">
      <c r="A380" s="62" t="s">
        <v>4233</v>
      </c>
      <c r="B380" s="2" t="s">
        <v>4228</v>
      </c>
      <c r="C380" s="2"/>
      <c r="D380" s="2" t="s">
        <v>4229</v>
      </c>
      <c r="E380" s="2" t="s">
        <v>4230</v>
      </c>
      <c r="F380" s="2" t="s">
        <v>4231</v>
      </c>
      <c r="G380" s="2" t="s">
        <v>4232</v>
      </c>
      <c r="H380" s="2"/>
      <c r="I380" s="2"/>
      <c r="J380" s="2"/>
      <c r="K380" s="18">
        <f t="shared" si="1"/>
        <v>0</v>
      </c>
    </row>
    <row r="381" spans="1:11" ht="14.25" customHeight="1" x14ac:dyDescent="0.2">
      <c r="A381" s="62" t="s">
        <v>4816</v>
      </c>
      <c r="B381" s="2" t="s">
        <v>4810</v>
      </c>
      <c r="C381" s="2"/>
      <c r="D381" s="2" t="s">
        <v>4812</v>
      </c>
      <c r="E381" s="2" t="s">
        <v>4813</v>
      </c>
      <c r="F381" s="2" t="s">
        <v>4814</v>
      </c>
      <c r="G381" s="2" t="s">
        <v>4815</v>
      </c>
      <c r="H381" s="2"/>
      <c r="I381" s="2"/>
      <c r="J381" s="2"/>
      <c r="K381" s="18">
        <f t="shared" si="1"/>
        <v>0</v>
      </c>
    </row>
    <row r="382" spans="1:11" ht="14.25" customHeight="1" x14ac:dyDescent="0.2">
      <c r="A382" s="62" t="s">
        <v>1358</v>
      </c>
      <c r="B382" s="2" t="s">
        <v>1350</v>
      </c>
      <c r="C382" s="2"/>
      <c r="D382" s="2" t="s">
        <v>1352</v>
      </c>
      <c r="E382" s="2" t="s">
        <v>1354</v>
      </c>
      <c r="F382" s="2" t="s">
        <v>1355</v>
      </c>
      <c r="G382" s="2" t="s">
        <v>1356</v>
      </c>
      <c r="H382" s="2"/>
      <c r="I382" s="2"/>
      <c r="J382" s="2"/>
      <c r="K382" s="18">
        <f t="shared" si="1"/>
        <v>0</v>
      </c>
    </row>
    <row r="383" spans="1:11" ht="14.25" customHeight="1" x14ac:dyDescent="0.2">
      <c r="A383" s="62" t="s">
        <v>3499</v>
      </c>
      <c r="B383" s="2" t="s">
        <v>3494</v>
      </c>
      <c r="C383" s="2"/>
      <c r="D383" s="2" t="s">
        <v>3495</v>
      </c>
      <c r="E383" s="2" t="s">
        <v>3496</v>
      </c>
      <c r="F383" s="2" t="s">
        <v>3497</v>
      </c>
      <c r="G383" s="2" t="s">
        <v>3498</v>
      </c>
      <c r="H383" s="2"/>
      <c r="I383" s="2"/>
      <c r="J383" s="2"/>
      <c r="K383" s="18">
        <f t="shared" si="1"/>
        <v>0</v>
      </c>
    </row>
    <row r="384" spans="1:11" ht="14.25" customHeight="1" x14ac:dyDescent="0.2">
      <c r="A384" s="62" t="s">
        <v>538</v>
      </c>
      <c r="B384" s="2" t="s">
        <v>530</v>
      </c>
      <c r="C384" s="2"/>
      <c r="D384" s="2" t="s">
        <v>531</v>
      </c>
      <c r="E384" s="2" t="s">
        <v>533</v>
      </c>
      <c r="F384" s="2" t="s">
        <v>535</v>
      </c>
      <c r="G384" s="2" t="s">
        <v>537</v>
      </c>
      <c r="H384" s="2"/>
      <c r="I384" s="2"/>
      <c r="J384" s="2"/>
      <c r="K384" s="18">
        <f t="shared" si="1"/>
        <v>0</v>
      </c>
    </row>
    <row r="385" spans="1:11" ht="14.25" customHeight="1" x14ac:dyDescent="0.2">
      <c r="A385" s="62" t="s">
        <v>65</v>
      </c>
      <c r="B385" s="2" t="s">
        <v>56</v>
      </c>
      <c r="C385" s="2"/>
      <c r="D385" s="2" t="s">
        <v>58</v>
      </c>
      <c r="E385" s="2" t="s">
        <v>60</v>
      </c>
      <c r="F385" s="2" t="s">
        <v>62</v>
      </c>
      <c r="G385" s="2" t="s">
        <v>64</v>
      </c>
      <c r="H385" s="2"/>
      <c r="I385" s="2"/>
      <c r="J385" s="2"/>
      <c r="K385" s="18">
        <f t="shared" si="1"/>
        <v>0</v>
      </c>
    </row>
    <row r="386" spans="1:11" ht="14.25" customHeight="1" x14ac:dyDescent="0.2">
      <c r="A386" s="62" t="s">
        <v>4122</v>
      </c>
      <c r="B386" s="2" t="s">
        <v>4116</v>
      </c>
      <c r="C386" s="2"/>
      <c r="D386" s="2" t="s">
        <v>4118</v>
      </c>
      <c r="E386" s="2" t="s">
        <v>4119</v>
      </c>
      <c r="F386" s="2" t="s">
        <v>4120</v>
      </c>
      <c r="G386" s="2" t="s">
        <v>4121</v>
      </c>
      <c r="H386" s="2"/>
      <c r="I386" s="2"/>
      <c r="J386" s="2"/>
      <c r="K386" s="18">
        <f t="shared" si="1"/>
        <v>0</v>
      </c>
    </row>
    <row r="387" spans="1:11" ht="14.25" customHeight="1" x14ac:dyDescent="0.2">
      <c r="A387" s="62" t="s">
        <v>1973</v>
      </c>
      <c r="B387" s="2" t="s">
        <v>1968</v>
      </c>
      <c r="C387" s="2"/>
      <c r="D387" s="2" t="s">
        <v>1969</v>
      </c>
      <c r="E387" s="2" t="s">
        <v>1970</v>
      </c>
      <c r="F387" s="2" t="s">
        <v>1971</v>
      </c>
      <c r="G387" s="2" t="s">
        <v>1972</v>
      </c>
      <c r="H387" s="2"/>
      <c r="I387" s="2"/>
      <c r="J387" s="2"/>
      <c r="K387" s="18">
        <f t="shared" si="1"/>
        <v>0</v>
      </c>
    </row>
    <row r="388" spans="1:11" ht="14.25" customHeight="1" x14ac:dyDescent="0.2">
      <c r="A388" s="62" t="s">
        <v>2693</v>
      </c>
      <c r="B388" s="2" t="s">
        <v>2688</v>
      </c>
      <c r="C388" s="2"/>
      <c r="D388" s="2" t="s">
        <v>2689</v>
      </c>
      <c r="E388" s="2" t="s">
        <v>2690</v>
      </c>
      <c r="F388" s="2" t="s">
        <v>2691</v>
      </c>
      <c r="G388" s="2" t="s">
        <v>2692</v>
      </c>
      <c r="H388" s="2"/>
      <c r="I388" s="2"/>
      <c r="J388" s="2"/>
      <c r="K388" s="18">
        <f t="shared" si="1"/>
        <v>0</v>
      </c>
    </row>
    <row r="389" spans="1:11" ht="14.25" customHeight="1" x14ac:dyDescent="0.2">
      <c r="A389" s="62" t="s">
        <v>2394</v>
      </c>
      <c r="B389" s="2" t="s">
        <v>2390</v>
      </c>
      <c r="C389" s="2"/>
      <c r="D389" s="2" t="s">
        <v>2391</v>
      </c>
      <c r="E389" s="2" t="s">
        <v>284</v>
      </c>
      <c r="F389" s="2" t="s">
        <v>2392</v>
      </c>
      <c r="G389" s="2" t="s">
        <v>2393</v>
      </c>
      <c r="H389" s="2"/>
      <c r="I389" s="2"/>
      <c r="J389" s="2"/>
      <c r="K389" s="18">
        <f t="shared" si="1"/>
        <v>0</v>
      </c>
    </row>
    <row r="390" spans="1:11" ht="14.25" customHeight="1" x14ac:dyDescent="0.2">
      <c r="A390" s="62" t="s">
        <v>2043</v>
      </c>
      <c r="B390" s="2" t="s">
        <v>2036</v>
      </c>
      <c r="C390" s="2"/>
      <c r="D390" s="2" t="s">
        <v>2038</v>
      </c>
      <c r="E390" s="2" t="s">
        <v>2039</v>
      </c>
      <c r="F390" s="2" t="s">
        <v>2041</v>
      </c>
      <c r="G390" s="2" t="s">
        <v>2042</v>
      </c>
      <c r="H390" s="2"/>
      <c r="I390" s="2"/>
      <c r="J390" s="2"/>
      <c r="K390" s="18">
        <f t="shared" si="1"/>
        <v>0</v>
      </c>
    </row>
    <row r="391" spans="1:11" ht="14.25" customHeight="1" x14ac:dyDescent="0.2">
      <c r="A391" s="62" t="s">
        <v>1512</v>
      </c>
      <c r="B391" s="2" t="s">
        <v>1505</v>
      </c>
      <c r="C391" s="2"/>
      <c r="D391" s="2" t="s">
        <v>1506</v>
      </c>
      <c r="E391" s="2" t="s">
        <v>1508</v>
      </c>
      <c r="F391" s="2" t="s">
        <v>1510</v>
      </c>
      <c r="G391" s="2" t="s">
        <v>1511</v>
      </c>
      <c r="H391" s="2"/>
      <c r="I391" s="2"/>
      <c r="J391" s="2"/>
      <c r="K391" s="18">
        <f t="shared" si="1"/>
        <v>0</v>
      </c>
    </row>
    <row r="392" spans="1:11" ht="14.25" customHeight="1" x14ac:dyDescent="0.2">
      <c r="A392" s="62" t="s">
        <v>3696</v>
      </c>
      <c r="B392" s="2" t="s">
        <v>3692</v>
      </c>
      <c r="C392" s="2"/>
      <c r="D392" s="2" t="s">
        <v>3693</v>
      </c>
      <c r="E392" s="2" t="s">
        <v>3694</v>
      </c>
      <c r="F392" s="2" t="s">
        <v>3695</v>
      </c>
      <c r="G392" s="2" t="s">
        <v>71</v>
      </c>
      <c r="H392" s="2"/>
      <c r="I392" s="2"/>
      <c r="J392" s="2"/>
      <c r="K392" s="18">
        <f t="shared" si="1"/>
        <v>0</v>
      </c>
    </row>
    <row r="393" spans="1:11" ht="14.25" customHeight="1" x14ac:dyDescent="0.2">
      <c r="A393" s="62" t="s">
        <v>658</v>
      </c>
      <c r="B393" s="2" t="s">
        <v>652</v>
      </c>
      <c r="C393" s="2"/>
      <c r="D393" s="2" t="s">
        <v>5125</v>
      </c>
      <c r="E393" s="2" t="s">
        <v>5126</v>
      </c>
      <c r="F393" s="2" t="s">
        <v>5127</v>
      </c>
      <c r="G393" s="2" t="s">
        <v>5128</v>
      </c>
      <c r="H393" s="2"/>
      <c r="I393" s="2"/>
      <c r="J393" s="2"/>
      <c r="K393" s="18">
        <f t="shared" si="1"/>
        <v>0</v>
      </c>
    </row>
    <row r="394" spans="1:11" ht="14.25" customHeight="1" x14ac:dyDescent="0.2">
      <c r="A394" s="62" t="s">
        <v>3510</v>
      </c>
      <c r="B394" s="2" t="s">
        <v>3508</v>
      </c>
      <c r="C394" s="2"/>
      <c r="D394" s="2" t="s">
        <v>5307</v>
      </c>
      <c r="E394" s="2" t="s">
        <v>52</v>
      </c>
      <c r="F394" s="2" t="s">
        <v>52</v>
      </c>
      <c r="G394" s="2" t="s">
        <v>52</v>
      </c>
      <c r="H394" s="2"/>
      <c r="I394" s="2"/>
      <c r="J394" s="2"/>
      <c r="K394" s="18">
        <f t="shared" si="1"/>
        <v>0</v>
      </c>
    </row>
    <row r="395" spans="1:11" ht="14.25" customHeight="1" x14ac:dyDescent="0.2">
      <c r="A395" s="62" t="s">
        <v>143</v>
      </c>
      <c r="B395" s="2" t="s">
        <v>135</v>
      </c>
      <c r="C395" s="2"/>
      <c r="D395" s="2" t="s">
        <v>136</v>
      </c>
      <c r="E395" s="2" t="s">
        <v>138</v>
      </c>
      <c r="F395" s="2" t="s">
        <v>139</v>
      </c>
      <c r="G395" s="2" t="s">
        <v>141</v>
      </c>
      <c r="H395" s="2"/>
      <c r="I395" s="2"/>
      <c r="J395" s="2"/>
      <c r="K395" s="18">
        <f t="shared" si="1"/>
        <v>0</v>
      </c>
    </row>
    <row r="396" spans="1:11" ht="14.25" customHeight="1" x14ac:dyDescent="0.2">
      <c r="A396" s="62" t="s">
        <v>2898</v>
      </c>
      <c r="B396" s="2" t="s">
        <v>2892</v>
      </c>
      <c r="C396" s="2"/>
      <c r="D396" s="2" t="s">
        <v>2893</v>
      </c>
      <c r="E396" s="2" t="s">
        <v>2895</v>
      </c>
      <c r="F396" s="2" t="s">
        <v>2896</v>
      </c>
      <c r="G396" s="2" t="s">
        <v>2897</v>
      </c>
      <c r="H396" s="2"/>
      <c r="I396" s="2"/>
      <c r="J396" s="2"/>
      <c r="K396" s="18">
        <f t="shared" si="1"/>
        <v>0</v>
      </c>
    </row>
    <row r="397" spans="1:11" ht="14.25" customHeight="1" x14ac:dyDescent="0.2">
      <c r="A397" s="62" t="s">
        <v>1801</v>
      </c>
      <c r="B397" s="2" t="s">
        <v>1796</v>
      </c>
      <c r="C397" s="2"/>
      <c r="D397" s="2" t="s">
        <v>1797</v>
      </c>
      <c r="E397" s="2" t="s">
        <v>1798</v>
      </c>
      <c r="F397" s="2" t="s">
        <v>1799</v>
      </c>
      <c r="G397" s="2" t="s">
        <v>1800</v>
      </c>
      <c r="H397" s="2"/>
      <c r="I397" s="2"/>
      <c r="J397" s="2"/>
      <c r="K397" s="18">
        <f t="shared" si="1"/>
        <v>0</v>
      </c>
    </row>
    <row r="398" spans="1:11" ht="14.25" customHeight="1" x14ac:dyDescent="0.2">
      <c r="A398" s="62" t="s">
        <v>3185</v>
      </c>
      <c r="B398" s="2" t="s">
        <v>3179</v>
      </c>
      <c r="C398" s="2"/>
      <c r="D398" s="2" t="s">
        <v>3181</v>
      </c>
      <c r="E398" s="2" t="s">
        <v>3182</v>
      </c>
      <c r="F398" s="2" t="s">
        <v>3183</v>
      </c>
      <c r="G398" s="2" t="s">
        <v>3184</v>
      </c>
      <c r="H398" s="2"/>
      <c r="I398" s="2"/>
      <c r="J398" s="2"/>
      <c r="K398" s="18">
        <f t="shared" si="1"/>
        <v>0</v>
      </c>
    </row>
    <row r="399" spans="1:11" ht="14.25" customHeight="1" x14ac:dyDescent="0.2">
      <c r="A399" s="62" t="s">
        <v>2503</v>
      </c>
      <c r="B399" s="2" t="s">
        <v>2498</v>
      </c>
      <c r="C399" s="2"/>
      <c r="D399" s="2" t="s">
        <v>2499</v>
      </c>
      <c r="E399" s="2" t="s">
        <v>123</v>
      </c>
      <c r="F399" s="2" t="s">
        <v>2501</v>
      </c>
      <c r="G399" s="2" t="s">
        <v>2502</v>
      </c>
      <c r="H399" s="2"/>
      <c r="I399" s="2"/>
      <c r="J399" s="2"/>
      <c r="K399" s="18">
        <f t="shared" si="1"/>
        <v>0</v>
      </c>
    </row>
    <row r="400" spans="1:11" ht="14.25" customHeight="1" x14ac:dyDescent="0.2">
      <c r="A400" s="62" t="s">
        <v>3993</v>
      </c>
      <c r="B400" s="2" t="s">
        <v>3988</v>
      </c>
      <c r="C400" s="2"/>
      <c r="D400" s="2" t="s">
        <v>3989</v>
      </c>
      <c r="E400" s="2" t="s">
        <v>3990</v>
      </c>
      <c r="F400" s="2" t="s">
        <v>3991</v>
      </c>
      <c r="G400" s="2" t="s">
        <v>3992</v>
      </c>
      <c r="H400" s="2"/>
      <c r="I400" s="2"/>
      <c r="J400" s="2"/>
      <c r="K400" s="18">
        <f t="shared" si="1"/>
        <v>0</v>
      </c>
    </row>
    <row r="401" spans="1:11" ht="14.25" customHeight="1" x14ac:dyDescent="0.2">
      <c r="A401" s="62" t="s">
        <v>2681</v>
      </c>
      <c r="B401" s="2" t="s">
        <v>2675</v>
      </c>
      <c r="C401" s="2"/>
      <c r="D401" s="2" t="s">
        <v>2676</v>
      </c>
      <c r="E401" s="2" t="s">
        <v>2678</v>
      </c>
      <c r="F401" s="2" t="s">
        <v>2679</v>
      </c>
      <c r="G401" s="2" t="s">
        <v>2680</v>
      </c>
      <c r="H401" s="2"/>
      <c r="I401" s="2"/>
      <c r="J401" s="2"/>
      <c r="K401" s="18">
        <f t="shared" si="1"/>
        <v>0</v>
      </c>
    </row>
    <row r="402" spans="1:11" ht="14.25" customHeight="1" x14ac:dyDescent="0.2">
      <c r="A402" s="62" t="s">
        <v>1308</v>
      </c>
      <c r="B402" s="2" t="s">
        <v>1302</v>
      </c>
      <c r="C402" s="2"/>
      <c r="D402" s="2" t="s">
        <v>1303</v>
      </c>
      <c r="E402" s="2" t="s">
        <v>1305</v>
      </c>
      <c r="F402" s="2" t="s">
        <v>1306</v>
      </c>
      <c r="G402" s="2" t="s">
        <v>1307</v>
      </c>
      <c r="H402" s="2"/>
      <c r="I402" s="2"/>
      <c r="J402" s="2"/>
      <c r="K402" s="18">
        <f t="shared" si="1"/>
        <v>0</v>
      </c>
    </row>
    <row r="403" spans="1:11" ht="14.25" customHeight="1" x14ac:dyDescent="0.2">
      <c r="A403" s="62" t="s">
        <v>2325</v>
      </c>
      <c r="B403" s="2" t="s">
        <v>2320</v>
      </c>
      <c r="C403" s="2"/>
      <c r="D403" s="2" t="s">
        <v>2321</v>
      </c>
      <c r="E403" s="2" t="s">
        <v>2322</v>
      </c>
      <c r="F403" s="2" t="s">
        <v>2323</v>
      </c>
      <c r="G403" s="2" t="s">
        <v>2324</v>
      </c>
      <c r="H403" s="2"/>
      <c r="I403" s="2"/>
      <c r="J403" s="2"/>
      <c r="K403" s="18">
        <f t="shared" si="1"/>
        <v>0</v>
      </c>
    </row>
    <row r="404" spans="1:11" ht="14.25" customHeight="1" x14ac:dyDescent="0.2">
      <c r="A404" s="62" t="s">
        <v>742</v>
      </c>
      <c r="B404" s="2" t="s">
        <v>736</v>
      </c>
      <c r="C404" s="2"/>
      <c r="D404" s="2" t="s">
        <v>738</v>
      </c>
      <c r="E404" s="2" t="s">
        <v>739</v>
      </c>
      <c r="F404" s="2" t="s">
        <v>740</v>
      </c>
      <c r="G404" s="2" t="s">
        <v>741</v>
      </c>
      <c r="H404" s="2"/>
      <c r="I404" s="2"/>
      <c r="J404" s="2"/>
      <c r="K404" s="18">
        <f t="shared" si="1"/>
        <v>0</v>
      </c>
    </row>
    <row r="405" spans="1:11" ht="14.25" customHeight="1" x14ac:dyDescent="0.2">
      <c r="A405" s="62" t="s">
        <v>2543</v>
      </c>
      <c r="B405" s="2" t="s">
        <v>2538</v>
      </c>
      <c r="C405" s="2"/>
      <c r="D405" s="2" t="s">
        <v>513</v>
      </c>
      <c r="E405" s="2" t="s">
        <v>2539</v>
      </c>
      <c r="F405" s="2" t="s">
        <v>2540</v>
      </c>
      <c r="G405" s="2" t="s">
        <v>2542</v>
      </c>
      <c r="H405" s="2"/>
      <c r="I405" s="2"/>
      <c r="J405" s="2"/>
      <c r="K405" s="18">
        <f t="shared" si="1"/>
        <v>0</v>
      </c>
    </row>
    <row r="406" spans="1:11" ht="14.25" customHeight="1" x14ac:dyDescent="0.2">
      <c r="A406" s="62" t="s">
        <v>2609</v>
      </c>
      <c r="B406" s="2" t="s">
        <v>2603</v>
      </c>
      <c r="C406" s="2"/>
      <c r="D406" s="2" t="s">
        <v>2604</v>
      </c>
      <c r="E406" s="2" t="s">
        <v>2606</v>
      </c>
      <c r="F406" s="2" t="s">
        <v>2607</v>
      </c>
      <c r="G406" s="2" t="s">
        <v>2608</v>
      </c>
      <c r="H406" s="2"/>
      <c r="I406" s="2"/>
      <c r="J406" s="2"/>
      <c r="K406" s="18">
        <f t="shared" si="1"/>
        <v>0</v>
      </c>
    </row>
    <row r="407" spans="1:11" ht="14.25" customHeight="1" x14ac:dyDescent="0.2">
      <c r="A407" s="62" t="s">
        <v>1034</v>
      </c>
      <c r="B407" s="2" t="s">
        <v>1029</v>
      </c>
      <c r="C407" s="2"/>
      <c r="D407" s="2" t="s">
        <v>1030</v>
      </c>
      <c r="E407" s="2" t="s">
        <v>1031</v>
      </c>
      <c r="F407" s="2" t="s">
        <v>1032</v>
      </c>
      <c r="G407" s="2" t="s">
        <v>1033</v>
      </c>
      <c r="H407" s="2"/>
      <c r="I407" s="2"/>
      <c r="J407" s="2"/>
      <c r="K407" s="18">
        <f t="shared" si="1"/>
        <v>0</v>
      </c>
    </row>
    <row r="408" spans="1:11" ht="14.25" customHeight="1" x14ac:dyDescent="0.2">
      <c r="A408" s="62" t="s">
        <v>3888</v>
      </c>
      <c r="B408" s="2" t="s">
        <v>3884</v>
      </c>
      <c r="C408" s="2"/>
      <c r="D408" s="2" t="s">
        <v>3885</v>
      </c>
      <c r="E408" s="2" t="s">
        <v>242</v>
      </c>
      <c r="F408" s="2" t="s">
        <v>3886</v>
      </c>
      <c r="G408" s="2" t="s">
        <v>3887</v>
      </c>
      <c r="H408" s="2"/>
      <c r="I408" s="2"/>
      <c r="J408" s="2"/>
      <c r="K408" s="18">
        <f t="shared" si="1"/>
        <v>0</v>
      </c>
    </row>
    <row r="409" spans="1:11" ht="14.25" customHeight="1" x14ac:dyDescent="0.2">
      <c r="A409" s="62" t="s">
        <v>5032</v>
      </c>
      <c r="B409" s="2" t="s">
        <v>5027</v>
      </c>
      <c r="C409" s="2"/>
      <c r="D409" s="2" t="s">
        <v>5028</v>
      </c>
      <c r="E409" s="2" t="s">
        <v>5029</v>
      </c>
      <c r="F409" s="2" t="s">
        <v>5030</v>
      </c>
      <c r="G409" s="2" t="s">
        <v>5031</v>
      </c>
      <c r="H409" s="2"/>
      <c r="I409" s="2"/>
      <c r="J409" s="2"/>
      <c r="K409" s="18">
        <f t="shared" si="1"/>
        <v>0</v>
      </c>
    </row>
    <row r="410" spans="1:11" ht="14.25" customHeight="1" x14ac:dyDescent="0.2">
      <c r="A410" s="62" t="s">
        <v>4129</v>
      </c>
      <c r="B410" s="2" t="s">
        <v>4123</v>
      </c>
      <c r="C410" s="2"/>
      <c r="D410" s="2" t="s">
        <v>4124</v>
      </c>
      <c r="E410" s="2" t="s">
        <v>4125</v>
      </c>
      <c r="F410" s="2" t="s">
        <v>4126</v>
      </c>
      <c r="G410" s="2" t="s">
        <v>4128</v>
      </c>
      <c r="H410" s="2"/>
      <c r="I410" s="2"/>
      <c r="J410" s="2"/>
      <c r="K410" s="18">
        <f t="shared" si="1"/>
        <v>0</v>
      </c>
    </row>
    <row r="411" spans="1:11" ht="14.25" customHeight="1" x14ac:dyDescent="0.2">
      <c r="A411" s="62" t="s">
        <v>1937</v>
      </c>
      <c r="B411" s="2" t="s">
        <v>1931</v>
      </c>
      <c r="C411" s="2"/>
      <c r="D411" s="2" t="s">
        <v>1932</v>
      </c>
      <c r="E411" s="2" t="s">
        <v>1934</v>
      </c>
      <c r="F411" s="2" t="s">
        <v>1935</v>
      </c>
      <c r="G411" s="2" t="s">
        <v>1936</v>
      </c>
      <c r="H411" s="2"/>
      <c r="I411" s="2"/>
      <c r="J411" s="2"/>
      <c r="K411" s="18">
        <f t="shared" si="1"/>
        <v>0</v>
      </c>
    </row>
    <row r="412" spans="1:11" ht="14.25" customHeight="1" x14ac:dyDescent="0.2">
      <c r="A412" s="62" t="s">
        <v>361</v>
      </c>
      <c r="B412" s="2" t="s">
        <v>355</v>
      </c>
      <c r="C412" s="2"/>
      <c r="D412" s="2" t="s">
        <v>357</v>
      </c>
      <c r="E412" s="2" t="s">
        <v>358</v>
      </c>
      <c r="F412" s="2" t="s">
        <v>359</v>
      </c>
      <c r="G412" s="2" t="s">
        <v>360</v>
      </c>
      <c r="H412" s="2"/>
      <c r="I412" s="2"/>
      <c r="J412" s="2"/>
      <c r="K412" s="18">
        <f t="shared" si="1"/>
        <v>0</v>
      </c>
    </row>
    <row r="413" spans="1:11" ht="14.25" customHeight="1" x14ac:dyDescent="0.2">
      <c r="A413" s="62" t="s">
        <v>446</v>
      </c>
      <c r="B413" s="2" t="s">
        <v>439</v>
      </c>
      <c r="C413" s="2"/>
      <c r="D413" s="2" t="s">
        <v>441</v>
      </c>
      <c r="E413" s="2" t="s">
        <v>443</v>
      </c>
      <c r="F413" s="2" t="s">
        <v>444</v>
      </c>
      <c r="G413" s="2" t="s">
        <v>445</v>
      </c>
      <c r="H413" s="2"/>
      <c r="I413" s="2"/>
      <c r="J413" s="2"/>
      <c r="K413" s="18">
        <f t="shared" si="1"/>
        <v>0</v>
      </c>
    </row>
    <row r="414" spans="1:11" ht="14.25" customHeight="1" x14ac:dyDescent="0.2">
      <c r="A414" s="62" t="s">
        <v>507</v>
      </c>
      <c r="B414" s="2" t="s">
        <v>499</v>
      </c>
      <c r="C414" s="2"/>
      <c r="D414" s="2" t="s">
        <v>501</v>
      </c>
      <c r="E414" s="2" t="s">
        <v>503</v>
      </c>
      <c r="F414" s="2" t="s">
        <v>505</v>
      </c>
      <c r="G414" s="2" t="s">
        <v>506</v>
      </c>
      <c r="H414" s="2"/>
      <c r="I414" s="2"/>
      <c r="J414" s="2"/>
      <c r="K414" s="18">
        <f t="shared" si="1"/>
        <v>0</v>
      </c>
    </row>
    <row r="415" spans="1:11" ht="14.25" customHeight="1" x14ac:dyDescent="0.2">
      <c r="A415" s="62" t="s">
        <v>4767</v>
      </c>
      <c r="B415" s="2" t="s">
        <v>4762</v>
      </c>
      <c r="C415" s="2"/>
      <c r="D415" s="2" t="s">
        <v>4763</v>
      </c>
      <c r="E415" s="2" t="s">
        <v>4764</v>
      </c>
      <c r="F415" s="2" t="s">
        <v>4765</v>
      </c>
      <c r="G415" s="2" t="s">
        <v>4766</v>
      </c>
      <c r="H415" s="2"/>
      <c r="I415" s="2"/>
      <c r="J415" s="2"/>
      <c r="K415" s="18">
        <f t="shared" si="1"/>
        <v>0</v>
      </c>
    </row>
    <row r="416" spans="1:11" ht="14.25" customHeight="1" x14ac:dyDescent="0.2">
      <c r="A416" s="62" t="s">
        <v>4915</v>
      </c>
      <c r="B416" s="2" t="s">
        <v>4909</v>
      </c>
      <c r="C416" s="2"/>
      <c r="D416" s="2" t="s">
        <v>4910</v>
      </c>
      <c r="E416" s="2" t="s">
        <v>4911</v>
      </c>
      <c r="F416" s="2" t="s">
        <v>4913</v>
      </c>
      <c r="G416" s="2" t="s">
        <v>4914</v>
      </c>
      <c r="H416" s="2"/>
      <c r="I416" s="2"/>
      <c r="J416" s="2"/>
      <c r="K416" s="18">
        <f t="shared" si="1"/>
        <v>0</v>
      </c>
    </row>
    <row r="417" spans="1:11" ht="14.25" customHeight="1" x14ac:dyDescent="0.2">
      <c r="A417" s="62" t="s">
        <v>2786</v>
      </c>
      <c r="B417" s="2" t="s">
        <v>2782</v>
      </c>
      <c r="C417" s="2"/>
      <c r="D417" s="2" t="s">
        <v>2783</v>
      </c>
      <c r="E417" s="2" t="s">
        <v>2784</v>
      </c>
      <c r="F417" s="2" t="s">
        <v>2785</v>
      </c>
      <c r="G417" s="2" t="s">
        <v>71</v>
      </c>
      <c r="H417" s="2"/>
      <c r="I417" s="2"/>
      <c r="J417" s="2"/>
      <c r="K417" s="18">
        <f t="shared" si="1"/>
        <v>0</v>
      </c>
    </row>
    <row r="418" spans="1:11" ht="14.25" customHeight="1" x14ac:dyDescent="0.2">
      <c r="A418" s="62" t="s">
        <v>4451</v>
      </c>
      <c r="B418" s="2" t="s">
        <v>4447</v>
      </c>
      <c r="C418" s="2"/>
      <c r="D418" s="2" t="s">
        <v>4448</v>
      </c>
      <c r="E418" s="2" t="s">
        <v>4449</v>
      </c>
      <c r="F418" s="2" t="s">
        <v>4450</v>
      </c>
      <c r="G418" s="2" t="s">
        <v>1412</v>
      </c>
      <c r="H418" s="2"/>
      <c r="I418" s="2"/>
      <c r="J418" s="2"/>
      <c r="K418" s="18">
        <f t="shared" si="1"/>
        <v>0</v>
      </c>
    </row>
    <row r="419" spans="1:11" ht="14.25" customHeight="1" x14ac:dyDescent="0.2">
      <c r="A419" s="62" t="s">
        <v>3570</v>
      </c>
      <c r="B419" s="2" t="s">
        <v>3564</v>
      </c>
      <c r="C419" s="2"/>
      <c r="D419" s="2" t="s">
        <v>3565</v>
      </c>
      <c r="E419" s="2" t="s">
        <v>3567</v>
      </c>
      <c r="F419" s="2" t="s">
        <v>3568</v>
      </c>
      <c r="G419" s="2" t="s">
        <v>3569</v>
      </c>
      <c r="H419" s="2"/>
      <c r="I419" s="2"/>
      <c r="J419" s="2"/>
      <c r="K419" s="18">
        <f t="shared" si="1"/>
        <v>0</v>
      </c>
    </row>
    <row r="420" spans="1:11" ht="14.25" customHeight="1" x14ac:dyDescent="0.2">
      <c r="A420" s="62" t="s">
        <v>1918</v>
      </c>
      <c r="B420" s="2" t="s">
        <v>1913</v>
      </c>
      <c r="C420" s="2"/>
      <c r="D420" s="2" t="s">
        <v>1914</v>
      </c>
      <c r="E420" s="2" t="s">
        <v>1915</v>
      </c>
      <c r="F420" s="2" t="s">
        <v>1916</v>
      </c>
      <c r="G420" s="2" t="s">
        <v>1917</v>
      </c>
      <c r="H420" s="2"/>
      <c r="I420" s="2"/>
      <c r="J420" s="2"/>
      <c r="K420" s="18">
        <f t="shared" si="1"/>
        <v>0</v>
      </c>
    </row>
    <row r="421" spans="1:11" ht="14.25" customHeight="1" x14ac:dyDescent="0.2">
      <c r="A421" s="62" t="s">
        <v>2799</v>
      </c>
      <c r="B421" s="2" t="s">
        <v>2793</v>
      </c>
      <c r="C421" s="2"/>
      <c r="D421" s="2" t="s">
        <v>2794</v>
      </c>
      <c r="E421" s="2" t="s">
        <v>2795</v>
      </c>
      <c r="F421" s="2" t="s">
        <v>2796</v>
      </c>
      <c r="G421" s="2" t="s">
        <v>2797</v>
      </c>
      <c r="H421" s="2"/>
      <c r="I421" s="2"/>
      <c r="J421" s="2"/>
      <c r="K421" s="18">
        <f t="shared" si="1"/>
        <v>0</v>
      </c>
    </row>
    <row r="422" spans="1:11" ht="14.25" customHeight="1" x14ac:dyDescent="0.2">
      <c r="A422" s="62" t="s">
        <v>3642</v>
      </c>
      <c r="B422" s="2" t="s">
        <v>3635</v>
      </c>
      <c r="C422" s="2"/>
      <c r="D422" s="2" t="s">
        <v>3636</v>
      </c>
      <c r="E422" s="2" t="s">
        <v>3638</v>
      </c>
      <c r="F422" s="2" t="s">
        <v>3639</v>
      </c>
      <c r="G422" s="2" t="s">
        <v>3640</v>
      </c>
      <c r="H422" s="2"/>
      <c r="I422" s="2"/>
      <c r="J422" s="2"/>
      <c r="K422" s="18">
        <f t="shared" si="1"/>
        <v>0</v>
      </c>
    </row>
    <row r="423" spans="1:11" ht="14.25" customHeight="1" x14ac:dyDescent="0.2">
      <c r="A423" s="62" t="s">
        <v>1227</v>
      </c>
      <c r="B423" s="2" t="s">
        <v>1221</v>
      </c>
      <c r="C423" s="2"/>
      <c r="D423" s="2" t="s">
        <v>1223</v>
      </c>
      <c r="E423" s="2" t="s">
        <v>1224</v>
      </c>
      <c r="F423" s="2" t="s">
        <v>1225</v>
      </c>
      <c r="G423" s="2" t="s">
        <v>1226</v>
      </c>
      <c r="H423" s="2"/>
      <c r="I423" s="2"/>
      <c r="J423" s="2"/>
      <c r="K423" s="18">
        <f t="shared" si="1"/>
        <v>0</v>
      </c>
    </row>
    <row r="424" spans="1:11" ht="14.25" customHeight="1" x14ac:dyDescent="0.2">
      <c r="A424" s="62" t="s">
        <v>752</v>
      </c>
      <c r="B424" s="2" t="s">
        <v>743</v>
      </c>
      <c r="C424" s="2"/>
      <c r="D424" s="2" t="s">
        <v>745</v>
      </c>
      <c r="E424" s="2" t="s">
        <v>747</v>
      </c>
      <c r="F424" s="2" t="s">
        <v>749</v>
      </c>
      <c r="G424" s="2" t="s">
        <v>750</v>
      </c>
      <c r="H424" s="2"/>
      <c r="I424" s="2"/>
      <c r="J424" s="2"/>
      <c r="K424" s="18">
        <f t="shared" si="1"/>
        <v>0</v>
      </c>
    </row>
    <row r="425" spans="1:11" ht="14.25" customHeight="1" x14ac:dyDescent="0.2">
      <c r="A425" s="62" t="s">
        <v>926</v>
      </c>
      <c r="B425" s="2" t="s">
        <v>920</v>
      </c>
      <c r="C425" s="2"/>
      <c r="D425" s="2" t="s">
        <v>922</v>
      </c>
      <c r="E425" s="2" t="s">
        <v>923</v>
      </c>
      <c r="F425" s="2" t="s">
        <v>924</v>
      </c>
      <c r="G425" s="2" t="s">
        <v>925</v>
      </c>
      <c r="H425" s="2"/>
      <c r="I425" s="2"/>
      <c r="J425" s="2"/>
      <c r="K425" s="18">
        <f t="shared" si="1"/>
        <v>0</v>
      </c>
    </row>
    <row r="426" spans="1:11" ht="14.25" customHeight="1" x14ac:dyDescent="0.2">
      <c r="A426" s="62" t="s">
        <v>1838</v>
      </c>
      <c r="B426" s="2" t="s">
        <v>1832</v>
      </c>
      <c r="C426" s="2"/>
      <c r="D426" s="2" t="s">
        <v>1833</v>
      </c>
      <c r="E426" s="2" t="s">
        <v>1835</v>
      </c>
      <c r="F426" s="2" t="s">
        <v>1836</v>
      </c>
      <c r="G426" s="2" t="s">
        <v>1837</v>
      </c>
      <c r="H426" s="2"/>
      <c r="I426" s="2"/>
      <c r="J426" s="2"/>
      <c r="K426" s="18">
        <f t="shared" si="1"/>
        <v>0</v>
      </c>
    </row>
    <row r="427" spans="1:11" ht="14.25" customHeight="1" x14ac:dyDescent="0.2">
      <c r="A427" s="62" t="s">
        <v>868</v>
      </c>
      <c r="B427" s="2" t="s">
        <v>863</v>
      </c>
      <c r="C427" s="2"/>
      <c r="D427" s="2" t="s">
        <v>864</v>
      </c>
      <c r="E427" s="2" t="s">
        <v>865</v>
      </c>
      <c r="F427" s="2" t="s">
        <v>866</v>
      </c>
      <c r="G427" s="2" t="s">
        <v>867</v>
      </c>
      <c r="H427" s="2"/>
      <c r="I427" s="2"/>
      <c r="J427" s="2"/>
      <c r="K427" s="18">
        <f t="shared" si="1"/>
        <v>0</v>
      </c>
    </row>
    <row r="428" spans="1:11" ht="14.25" customHeight="1" x14ac:dyDescent="0.2">
      <c r="A428" s="62" t="s">
        <v>945</v>
      </c>
      <c r="B428" s="2" t="s">
        <v>936</v>
      </c>
      <c r="C428" s="2"/>
      <c r="D428" s="2" t="s">
        <v>937</v>
      </c>
      <c r="E428" s="2" t="s">
        <v>939</v>
      </c>
      <c r="F428" s="2" t="s">
        <v>941</v>
      </c>
      <c r="G428" s="2" t="s">
        <v>943</v>
      </c>
      <c r="H428" s="2"/>
      <c r="I428" s="2"/>
      <c r="J428" s="2"/>
      <c r="K428" s="18">
        <f t="shared" si="1"/>
        <v>0</v>
      </c>
    </row>
    <row r="429" spans="1:11" ht="14.25" customHeight="1" x14ac:dyDescent="0.2">
      <c r="A429" s="62" t="s">
        <v>4670</v>
      </c>
      <c r="B429" s="2" t="s">
        <v>4665</v>
      </c>
      <c r="C429" s="2"/>
      <c r="D429" s="2" t="s">
        <v>4666</v>
      </c>
      <c r="E429" s="2" t="s">
        <v>242</v>
      </c>
      <c r="F429" s="2" t="s">
        <v>4668</v>
      </c>
      <c r="G429" s="2" t="s">
        <v>4669</v>
      </c>
      <c r="H429" s="2"/>
      <c r="I429" s="2"/>
      <c r="J429" s="2"/>
      <c r="K429" s="18">
        <f t="shared" si="1"/>
        <v>0</v>
      </c>
    </row>
    <row r="430" spans="1:11" ht="14.25" customHeight="1" x14ac:dyDescent="0.2">
      <c r="A430" s="62" t="s">
        <v>3037</v>
      </c>
      <c r="B430" s="2" t="s">
        <v>3034</v>
      </c>
      <c r="C430" s="2"/>
      <c r="D430" s="2" t="s">
        <v>3035</v>
      </c>
      <c r="E430" s="2" t="s">
        <v>242</v>
      </c>
      <c r="F430" s="2" t="s">
        <v>3036</v>
      </c>
      <c r="G430" s="2" t="s">
        <v>71</v>
      </c>
      <c r="H430" s="2"/>
      <c r="I430" s="2"/>
      <c r="J430" s="2"/>
      <c r="K430" s="18">
        <f t="shared" si="1"/>
        <v>0</v>
      </c>
    </row>
    <row r="431" spans="1:11" ht="14.25" customHeight="1" x14ac:dyDescent="0.2">
      <c r="A431" s="62" t="s">
        <v>4099</v>
      </c>
      <c r="B431" s="2" t="s">
        <v>4091</v>
      </c>
      <c r="C431" s="2"/>
      <c r="D431" s="2" t="s">
        <v>4093</v>
      </c>
      <c r="E431" s="2" t="s">
        <v>4095</v>
      </c>
      <c r="F431" s="2" t="s">
        <v>4097</v>
      </c>
      <c r="G431" s="2" t="s">
        <v>4098</v>
      </c>
      <c r="H431" s="2"/>
      <c r="I431" s="2"/>
      <c r="J431" s="2"/>
      <c r="K431" s="18">
        <f t="shared" si="1"/>
        <v>0</v>
      </c>
    </row>
    <row r="432" spans="1:11" ht="14.25" customHeight="1" x14ac:dyDescent="0.2">
      <c r="A432" s="62" t="s">
        <v>4032</v>
      </c>
      <c r="B432" s="2" t="s">
        <v>4024</v>
      </c>
      <c r="C432" s="2"/>
      <c r="D432" s="2" t="s">
        <v>4025</v>
      </c>
      <c r="E432" s="2" t="s">
        <v>4027</v>
      </c>
      <c r="F432" s="2" t="s">
        <v>4028</v>
      </c>
      <c r="G432" s="2" t="s">
        <v>4030</v>
      </c>
      <c r="H432" s="2"/>
      <c r="I432" s="2"/>
      <c r="J432" s="2"/>
      <c r="K432" s="18">
        <f t="shared" si="1"/>
        <v>0</v>
      </c>
    </row>
    <row r="433" spans="1:11" ht="14.25" customHeight="1" x14ac:dyDescent="0.2">
      <c r="A433" s="62" t="s">
        <v>642</v>
      </c>
      <c r="B433" s="2" t="s">
        <v>635</v>
      </c>
      <c r="C433" s="2"/>
      <c r="D433" s="2" t="s">
        <v>636</v>
      </c>
      <c r="E433" s="2" t="s">
        <v>637</v>
      </c>
      <c r="F433" s="2" t="s">
        <v>638</v>
      </c>
      <c r="G433" s="2" t="s">
        <v>640</v>
      </c>
      <c r="H433" s="2"/>
      <c r="I433" s="2"/>
      <c r="J433" s="2"/>
      <c r="K433" s="18">
        <f t="shared" si="1"/>
        <v>0</v>
      </c>
    </row>
    <row r="434" spans="1:11" ht="14.25" customHeight="1" x14ac:dyDescent="0.2">
      <c r="A434" s="62" t="s">
        <v>1424</v>
      </c>
      <c r="B434" s="2" t="s">
        <v>1414</v>
      </c>
      <c r="C434" s="2"/>
      <c r="D434" s="2" t="s">
        <v>1416</v>
      </c>
      <c r="E434" s="2" t="s">
        <v>1418</v>
      </c>
      <c r="F434" s="2" t="s">
        <v>1420</v>
      </c>
      <c r="G434" s="2" t="s">
        <v>1422</v>
      </c>
      <c r="H434" s="2"/>
      <c r="I434" s="2"/>
      <c r="J434" s="2"/>
      <c r="K434" s="18">
        <f t="shared" si="1"/>
        <v>0</v>
      </c>
    </row>
    <row r="435" spans="1:11" ht="14.25" customHeight="1" x14ac:dyDescent="0.2">
      <c r="A435" s="62" t="s">
        <v>4005</v>
      </c>
      <c r="B435" s="2" t="s">
        <v>4000</v>
      </c>
      <c r="C435" s="2"/>
      <c r="D435" s="2" t="s">
        <v>4001</v>
      </c>
      <c r="E435" s="2" t="s">
        <v>4002</v>
      </c>
      <c r="F435" s="2" t="s">
        <v>4003</v>
      </c>
      <c r="G435" s="2" t="s">
        <v>4004</v>
      </c>
      <c r="H435" s="2"/>
      <c r="I435" s="2"/>
      <c r="J435" s="2"/>
      <c r="K435" s="18">
        <f t="shared" si="1"/>
        <v>0</v>
      </c>
    </row>
    <row r="436" spans="1:11" ht="14.25" customHeight="1" x14ac:dyDescent="0.2">
      <c r="A436" s="62" t="s">
        <v>5077</v>
      </c>
      <c r="B436" s="2" t="s">
        <v>5071</v>
      </c>
      <c r="C436" s="2"/>
      <c r="D436" s="2" t="s">
        <v>5072</v>
      </c>
      <c r="E436" s="2" t="s">
        <v>5073</v>
      </c>
      <c r="F436" s="2" t="s">
        <v>5075</v>
      </c>
      <c r="G436" s="2" t="s">
        <v>5076</v>
      </c>
      <c r="H436" s="2"/>
      <c r="I436" s="2"/>
      <c r="J436" s="2"/>
      <c r="K436" s="18">
        <f t="shared" si="1"/>
        <v>0</v>
      </c>
    </row>
    <row r="437" spans="1:11" ht="14.25" customHeight="1" x14ac:dyDescent="0.2">
      <c r="A437" s="62" t="s">
        <v>2462</v>
      </c>
      <c r="B437" s="2" t="s">
        <v>2457</v>
      </c>
      <c r="C437" s="2"/>
      <c r="D437" s="2" t="s">
        <v>2458</v>
      </c>
      <c r="E437" s="2" t="s">
        <v>2459</v>
      </c>
      <c r="F437" s="2" t="s">
        <v>2460</v>
      </c>
      <c r="G437" s="2" t="s">
        <v>2461</v>
      </c>
      <c r="H437" s="2"/>
      <c r="I437" s="2"/>
      <c r="J437" s="2"/>
      <c r="K437" s="18">
        <f t="shared" si="1"/>
        <v>0</v>
      </c>
    </row>
    <row r="438" spans="1:11" ht="14.25" customHeight="1" x14ac:dyDescent="0.2">
      <c r="A438" s="62" t="s">
        <v>768</v>
      </c>
      <c r="B438" s="2" t="s">
        <v>763</v>
      </c>
      <c r="C438" s="2"/>
      <c r="D438" s="2" t="s">
        <v>764</v>
      </c>
      <c r="E438" s="2" t="s">
        <v>765</v>
      </c>
      <c r="F438" s="2" t="s">
        <v>766</v>
      </c>
      <c r="G438" s="2" t="s">
        <v>767</v>
      </c>
      <c r="H438" s="2"/>
      <c r="I438" s="2"/>
      <c r="J438" s="2"/>
      <c r="K438" s="18">
        <f t="shared" si="1"/>
        <v>0</v>
      </c>
    </row>
    <row r="439" spans="1:11" ht="14.25" customHeight="1" x14ac:dyDescent="0.2">
      <c r="A439" s="62" t="s">
        <v>5082</v>
      </c>
      <c r="B439" s="2" t="s">
        <v>5078</v>
      </c>
      <c r="C439" s="2"/>
      <c r="D439" s="2" t="s">
        <v>5079</v>
      </c>
      <c r="E439" s="2" t="s">
        <v>242</v>
      </c>
      <c r="F439" s="2" t="s">
        <v>5080</v>
      </c>
      <c r="G439" s="2" t="s">
        <v>5081</v>
      </c>
      <c r="H439" s="2"/>
      <c r="I439" s="2"/>
      <c r="J439" s="2"/>
      <c r="K439" s="18">
        <f t="shared" si="1"/>
        <v>0</v>
      </c>
    </row>
    <row r="440" spans="1:11" ht="14.25" customHeight="1" x14ac:dyDescent="0.2">
      <c r="A440" s="62" t="s">
        <v>122</v>
      </c>
      <c r="B440" s="2" t="s">
        <v>112</v>
      </c>
      <c r="C440" s="2"/>
      <c r="D440" s="2" t="s">
        <v>114</v>
      </c>
      <c r="E440" s="2" t="s">
        <v>116</v>
      </c>
      <c r="F440" s="2" t="s">
        <v>118</v>
      </c>
      <c r="G440" s="2" t="s">
        <v>120</v>
      </c>
      <c r="H440" s="2"/>
      <c r="I440" s="2"/>
      <c r="J440" s="2"/>
      <c r="K440" s="18">
        <f t="shared" si="1"/>
        <v>0</v>
      </c>
    </row>
    <row r="441" spans="1:11" ht="14.25" customHeight="1" x14ac:dyDescent="0.2">
      <c r="A441" s="62" t="s">
        <v>1521</v>
      </c>
      <c r="B441" s="2" t="s">
        <v>1513</v>
      </c>
      <c r="C441" s="2"/>
      <c r="D441" s="2" t="s">
        <v>1515</v>
      </c>
      <c r="E441" s="2" t="s">
        <v>1517</v>
      </c>
      <c r="F441" s="2" t="s">
        <v>1518</v>
      </c>
      <c r="G441" s="2" t="s">
        <v>1519</v>
      </c>
      <c r="H441" s="2"/>
      <c r="I441" s="2"/>
      <c r="J441" s="2"/>
      <c r="K441" s="18">
        <f t="shared" si="1"/>
        <v>0</v>
      </c>
    </row>
    <row r="442" spans="1:11" ht="14.25" customHeight="1" x14ac:dyDescent="0.2">
      <c r="A442" s="62" t="s">
        <v>4287</v>
      </c>
      <c r="B442" s="2" t="s">
        <v>4282</v>
      </c>
      <c r="C442" s="2"/>
      <c r="D442" s="2" t="s">
        <v>4283</v>
      </c>
      <c r="E442" s="2" t="s">
        <v>4284</v>
      </c>
      <c r="F442" s="2" t="s">
        <v>4285</v>
      </c>
      <c r="G442" s="2" t="s">
        <v>4286</v>
      </c>
      <c r="H442" s="2"/>
      <c r="I442" s="2"/>
      <c r="J442" s="2"/>
      <c r="K442" s="18">
        <f t="shared" si="1"/>
        <v>0</v>
      </c>
    </row>
    <row r="443" spans="1:11" ht="14.25" customHeight="1" x14ac:dyDescent="0.2">
      <c r="A443" s="62" t="s">
        <v>4350</v>
      </c>
      <c r="B443" s="2" t="s">
        <v>4344</v>
      </c>
      <c r="C443" s="2"/>
      <c r="D443" s="2" t="s">
        <v>4345</v>
      </c>
      <c r="E443" s="2" t="s">
        <v>4346</v>
      </c>
      <c r="F443" s="2" t="s">
        <v>4347</v>
      </c>
      <c r="G443" s="2" t="s">
        <v>4349</v>
      </c>
      <c r="H443" s="2"/>
      <c r="I443" s="2"/>
      <c r="J443" s="2"/>
      <c r="K443" s="18">
        <f t="shared" si="1"/>
        <v>0</v>
      </c>
    </row>
    <row r="444" spans="1:11" ht="14.25" customHeight="1" x14ac:dyDescent="0.2">
      <c r="A444" s="62" t="s">
        <v>601</v>
      </c>
      <c r="B444" s="2" t="s">
        <v>595</v>
      </c>
      <c r="C444" s="2"/>
      <c r="D444" s="2" t="s">
        <v>596</v>
      </c>
      <c r="E444" s="2" t="s">
        <v>597</v>
      </c>
      <c r="F444" s="2" t="s">
        <v>598</v>
      </c>
      <c r="G444" s="2" t="s">
        <v>599</v>
      </c>
      <c r="H444" s="2"/>
      <c r="I444" s="2"/>
      <c r="J444" s="2"/>
      <c r="K444" s="18">
        <f t="shared" si="1"/>
        <v>0</v>
      </c>
    </row>
    <row r="445" spans="1:11" ht="14.25" customHeight="1" x14ac:dyDescent="0.2">
      <c r="A445" s="62" t="s">
        <v>1236</v>
      </c>
      <c r="B445" s="2" t="s">
        <v>1228</v>
      </c>
      <c r="C445" s="2"/>
      <c r="D445" s="2" t="s">
        <v>1230</v>
      </c>
      <c r="E445" s="2" t="s">
        <v>1232</v>
      </c>
      <c r="F445" s="2" t="s">
        <v>1234</v>
      </c>
      <c r="G445" s="2" t="s">
        <v>1235</v>
      </c>
      <c r="H445" s="2"/>
      <c r="I445" s="2"/>
      <c r="J445" s="2"/>
      <c r="K445" s="18">
        <f t="shared" si="1"/>
        <v>0</v>
      </c>
    </row>
    <row r="446" spans="1:11" ht="14.25" customHeight="1" x14ac:dyDescent="0.2">
      <c r="A446" s="62" t="s">
        <v>2589</v>
      </c>
      <c r="B446" s="2" t="s">
        <v>2584</v>
      </c>
      <c r="C446" s="2"/>
      <c r="D446" s="2" t="s">
        <v>2585</v>
      </c>
      <c r="E446" s="2" t="s">
        <v>2586</v>
      </c>
      <c r="F446" s="2" t="s">
        <v>2587</v>
      </c>
      <c r="G446" s="2" t="s">
        <v>2588</v>
      </c>
      <c r="H446" s="2"/>
      <c r="I446" s="2"/>
      <c r="J446" s="2"/>
      <c r="K446" s="18">
        <f t="shared" si="1"/>
        <v>0</v>
      </c>
    </row>
    <row r="447" spans="1:11" ht="14.25" customHeight="1" x14ac:dyDescent="0.2">
      <c r="A447" s="62" t="s">
        <v>4755</v>
      </c>
      <c r="B447" s="2" t="s">
        <v>4749</v>
      </c>
      <c r="C447" s="2"/>
      <c r="D447" s="2" t="s">
        <v>4750</v>
      </c>
      <c r="E447" s="2" t="s">
        <v>4752</v>
      </c>
      <c r="F447" s="2" t="s">
        <v>4753</v>
      </c>
      <c r="G447" s="2" t="s">
        <v>4754</v>
      </c>
      <c r="H447" s="2"/>
      <c r="I447" s="2"/>
      <c r="J447" s="2"/>
      <c r="K447" s="18">
        <f t="shared" si="1"/>
        <v>0</v>
      </c>
    </row>
    <row r="448" spans="1:11" ht="14.25" customHeight="1" x14ac:dyDescent="0.2">
      <c r="A448" s="62" t="s">
        <v>2480</v>
      </c>
      <c r="B448" s="2" t="s">
        <v>2473</v>
      </c>
      <c r="C448" s="2"/>
      <c r="D448" s="2" t="s">
        <v>2474</v>
      </c>
      <c r="E448" s="2" t="s">
        <v>2476</v>
      </c>
      <c r="F448" s="2" t="s">
        <v>2477</v>
      </c>
      <c r="G448" s="2" t="s">
        <v>2478</v>
      </c>
      <c r="H448" s="2"/>
      <c r="I448" s="2"/>
      <c r="J448" s="2"/>
      <c r="K448" s="18">
        <f t="shared" si="1"/>
        <v>0</v>
      </c>
    </row>
    <row r="449" spans="1:11" ht="14.25" customHeight="1" x14ac:dyDescent="0.2">
      <c r="A449" s="62" t="s">
        <v>3803</v>
      </c>
      <c r="B449" s="2" t="s">
        <v>3798</v>
      </c>
      <c r="C449" s="2"/>
      <c r="D449" s="2" t="s">
        <v>3799</v>
      </c>
      <c r="E449" s="2" t="s">
        <v>3800</v>
      </c>
      <c r="F449" s="2" t="s">
        <v>3801</v>
      </c>
      <c r="G449" s="2" t="s">
        <v>3802</v>
      </c>
      <c r="H449" s="2"/>
      <c r="I449" s="2"/>
      <c r="J449" s="2"/>
      <c r="K449" s="18">
        <f t="shared" si="1"/>
        <v>0</v>
      </c>
    </row>
    <row r="450" spans="1:11" ht="14.25" customHeight="1" x14ac:dyDescent="0.2">
      <c r="A450" s="62" t="s">
        <v>1537</v>
      </c>
      <c r="B450" s="2" t="s">
        <v>1531</v>
      </c>
      <c r="C450" s="2"/>
      <c r="D450" s="2" t="s">
        <v>1532</v>
      </c>
      <c r="E450" s="2" t="s">
        <v>1534</v>
      </c>
      <c r="F450" s="2" t="s">
        <v>1535</v>
      </c>
      <c r="G450" s="2" t="s">
        <v>1536</v>
      </c>
      <c r="H450" s="2"/>
      <c r="I450" s="2"/>
      <c r="J450" s="2"/>
      <c r="K450" s="18">
        <f t="shared" si="1"/>
        <v>0</v>
      </c>
    </row>
    <row r="451" spans="1:11" ht="14.25" customHeight="1" x14ac:dyDescent="0.2">
      <c r="A451" s="62" t="s">
        <v>2143</v>
      </c>
      <c r="B451" s="2" t="s">
        <v>2138</v>
      </c>
      <c r="C451" s="2"/>
      <c r="D451" s="2" t="s">
        <v>2139</v>
      </c>
      <c r="E451" s="2" t="s">
        <v>242</v>
      </c>
      <c r="F451" s="2" t="s">
        <v>2141</v>
      </c>
      <c r="G451" s="2" t="s">
        <v>2142</v>
      </c>
      <c r="H451" s="2"/>
      <c r="I451" s="2"/>
      <c r="J451" s="2"/>
      <c r="K451" s="18">
        <f t="shared" si="1"/>
        <v>0</v>
      </c>
    </row>
    <row r="452" spans="1:11" ht="14.25" customHeight="1" x14ac:dyDescent="0.2">
      <c r="A452" s="62" t="s">
        <v>1875</v>
      </c>
      <c r="B452" s="2" t="s">
        <v>1866</v>
      </c>
      <c r="C452" s="2"/>
      <c r="D452" s="2" t="s">
        <v>1868</v>
      </c>
      <c r="E452" s="2" t="s">
        <v>1870</v>
      </c>
      <c r="F452" s="2" t="s">
        <v>1871</v>
      </c>
      <c r="G452" s="2" t="s">
        <v>1873</v>
      </c>
      <c r="H452" s="2"/>
      <c r="I452" s="2"/>
      <c r="J452" s="2"/>
      <c r="K452" s="18">
        <f t="shared" si="1"/>
        <v>0</v>
      </c>
    </row>
    <row r="453" spans="1:11" ht="14.25" customHeight="1" x14ac:dyDescent="0.2">
      <c r="A453" s="62" t="s">
        <v>4136</v>
      </c>
      <c r="B453" s="2" t="s">
        <v>4130</v>
      </c>
      <c r="C453" s="2"/>
      <c r="D453" s="2" t="s">
        <v>4131</v>
      </c>
      <c r="E453" s="2" t="s">
        <v>4133</v>
      </c>
      <c r="F453" s="2" t="s">
        <v>4134</v>
      </c>
      <c r="G453" s="2" t="s">
        <v>4135</v>
      </c>
      <c r="H453" s="2"/>
      <c r="I453" s="2"/>
      <c r="J453" s="2"/>
      <c r="K453" s="18">
        <f t="shared" si="1"/>
        <v>0</v>
      </c>
    </row>
    <row r="454" spans="1:11" ht="14.25" customHeight="1" x14ac:dyDescent="0.2">
      <c r="A454" s="62" t="s">
        <v>1280</v>
      </c>
      <c r="B454" s="2" t="s">
        <v>1274</v>
      </c>
      <c r="C454" s="2"/>
      <c r="D454" s="2" t="s">
        <v>1275</v>
      </c>
      <c r="E454" s="2" t="s">
        <v>1276</v>
      </c>
      <c r="F454" s="2" t="s">
        <v>1277</v>
      </c>
      <c r="G454" s="2" t="s">
        <v>1278</v>
      </c>
      <c r="H454" s="2"/>
      <c r="I454" s="2"/>
      <c r="J454" s="2"/>
      <c r="K454" s="18">
        <f t="shared" si="1"/>
        <v>0</v>
      </c>
    </row>
    <row r="455" spans="1:11" ht="14.25" customHeight="1" x14ac:dyDescent="0.2">
      <c r="A455" s="62" t="s">
        <v>3883</v>
      </c>
      <c r="B455" s="2" t="s">
        <v>3878</v>
      </c>
      <c r="C455" s="2"/>
      <c r="D455" s="2" t="s">
        <v>3879</v>
      </c>
      <c r="E455" s="2" t="s">
        <v>3880</v>
      </c>
      <c r="F455" s="2" t="s">
        <v>3881</v>
      </c>
      <c r="G455" s="2" t="s">
        <v>3882</v>
      </c>
      <c r="H455" s="2"/>
      <c r="I455" s="2"/>
      <c r="J455" s="2"/>
      <c r="K455" s="18">
        <f t="shared" si="1"/>
        <v>0</v>
      </c>
    </row>
    <row r="456" spans="1:11" ht="14.25" customHeight="1" x14ac:dyDescent="0.2">
      <c r="A456" s="62" t="s">
        <v>1668</v>
      </c>
      <c r="B456" s="2" t="s">
        <v>1663</v>
      </c>
      <c r="C456" s="2"/>
      <c r="D456" s="2" t="s">
        <v>1664</v>
      </c>
      <c r="E456" s="2" t="s">
        <v>1665</v>
      </c>
      <c r="F456" s="2" t="s">
        <v>1666</v>
      </c>
      <c r="G456" s="2" t="s">
        <v>1667</v>
      </c>
      <c r="H456" s="2"/>
      <c r="I456" s="2"/>
      <c r="J456" s="2"/>
      <c r="K456" s="18">
        <f t="shared" si="1"/>
        <v>0</v>
      </c>
    </row>
    <row r="457" spans="1:11" ht="14.25" customHeight="1" x14ac:dyDescent="0.2">
      <c r="A457" s="62" t="s">
        <v>862</v>
      </c>
      <c r="B457" s="2" t="s">
        <v>857</v>
      </c>
      <c r="C457" s="2"/>
      <c r="D457" s="2" t="s">
        <v>858</v>
      </c>
      <c r="E457" s="2" t="s">
        <v>859</v>
      </c>
      <c r="F457" s="2" t="s">
        <v>860</v>
      </c>
      <c r="G457" s="2" t="s">
        <v>861</v>
      </c>
      <c r="H457" s="2"/>
      <c r="I457" s="2"/>
      <c r="J457" s="2"/>
      <c r="K457" s="18">
        <f t="shared" si="1"/>
        <v>0</v>
      </c>
    </row>
    <row r="458" spans="1:11" ht="14.25" customHeight="1" x14ac:dyDescent="0.2">
      <c r="A458" s="62" t="s">
        <v>1056</v>
      </c>
      <c r="B458" s="2" t="s">
        <v>1049</v>
      </c>
      <c r="C458" s="2"/>
      <c r="D458" s="2" t="s">
        <v>1051</v>
      </c>
      <c r="E458" s="2" t="s">
        <v>1052</v>
      </c>
      <c r="F458" s="2" t="s">
        <v>1054</v>
      </c>
      <c r="G458" s="2" t="s">
        <v>1055</v>
      </c>
      <c r="H458" s="2"/>
      <c r="I458" s="2"/>
      <c r="J458" s="2"/>
      <c r="K458" s="18">
        <f t="shared" si="1"/>
        <v>0</v>
      </c>
    </row>
    <row r="459" spans="1:11" ht="14.25" customHeight="1" x14ac:dyDescent="0.2">
      <c r="A459" s="62" t="s">
        <v>963</v>
      </c>
      <c r="B459" s="2" t="s">
        <v>959</v>
      </c>
      <c r="C459" s="2"/>
      <c r="D459" s="2" t="s">
        <v>960</v>
      </c>
      <c r="E459" s="2" t="s">
        <v>623</v>
      </c>
      <c r="F459" s="2" t="s">
        <v>961</v>
      </c>
      <c r="G459" s="2" t="s">
        <v>962</v>
      </c>
      <c r="H459" s="2"/>
      <c r="I459" s="2"/>
      <c r="J459" s="2"/>
      <c r="K459" s="18">
        <f t="shared" si="1"/>
        <v>0</v>
      </c>
    </row>
    <row r="460" spans="1:11" ht="14.25" customHeight="1" x14ac:dyDescent="0.2">
      <c r="A460" s="62" t="s">
        <v>5026</v>
      </c>
      <c r="B460" s="2" t="s">
        <v>5021</v>
      </c>
      <c r="C460" s="2"/>
      <c r="D460" s="2" t="s">
        <v>5022</v>
      </c>
      <c r="E460" s="2" t="s">
        <v>5023</v>
      </c>
      <c r="F460" s="2" t="s">
        <v>5024</v>
      </c>
      <c r="G460" s="2" t="s">
        <v>5025</v>
      </c>
      <c r="H460" s="2"/>
      <c r="I460" s="2"/>
      <c r="J460" s="2"/>
      <c r="K460" s="18">
        <f t="shared" si="1"/>
        <v>0</v>
      </c>
    </row>
    <row r="461" spans="1:11" ht="14.25" customHeight="1" x14ac:dyDescent="0.2">
      <c r="A461" s="62" t="s">
        <v>813</v>
      </c>
      <c r="B461" s="2" t="s">
        <v>806</v>
      </c>
      <c r="C461" s="2"/>
      <c r="D461" s="2" t="s">
        <v>807</v>
      </c>
      <c r="E461" s="2" t="s">
        <v>809</v>
      </c>
      <c r="F461" s="2" t="s">
        <v>811</v>
      </c>
      <c r="G461" s="2" t="s">
        <v>812</v>
      </c>
      <c r="H461" s="2"/>
      <c r="I461" s="2"/>
      <c r="J461" s="2"/>
      <c r="K461" s="18">
        <f t="shared" si="1"/>
        <v>0</v>
      </c>
    </row>
    <row r="462" spans="1:11" ht="14.25" customHeight="1" x14ac:dyDescent="0.2">
      <c r="A462" s="62" t="s">
        <v>4378</v>
      </c>
      <c r="B462" s="2" t="s">
        <v>4372</v>
      </c>
      <c r="C462" s="2"/>
      <c r="D462" s="2" t="s">
        <v>4373</v>
      </c>
      <c r="E462" s="2" t="s">
        <v>4374</v>
      </c>
      <c r="F462" s="2" t="s">
        <v>4375</v>
      </c>
      <c r="G462" s="2" t="s">
        <v>4376</v>
      </c>
      <c r="H462" s="2"/>
      <c r="I462" s="2"/>
      <c r="J462" s="2"/>
      <c r="K462" s="18">
        <f t="shared" si="1"/>
        <v>0</v>
      </c>
    </row>
    <row r="463" spans="1:11" ht="14.25" customHeight="1" x14ac:dyDescent="0.2">
      <c r="A463" s="62" t="s">
        <v>1925</v>
      </c>
      <c r="B463" s="2" t="s">
        <v>1919</v>
      </c>
      <c r="C463" s="2"/>
      <c r="D463" s="2" t="s">
        <v>1920</v>
      </c>
      <c r="E463" s="2" t="s">
        <v>1922</v>
      </c>
      <c r="F463" s="2" t="s">
        <v>1923</v>
      </c>
      <c r="G463" s="2" t="s">
        <v>1924</v>
      </c>
      <c r="H463" s="2"/>
      <c r="I463" s="2"/>
      <c r="J463" s="2"/>
      <c r="K463" s="18">
        <f t="shared" si="1"/>
        <v>0</v>
      </c>
    </row>
    <row r="464" spans="1:11" ht="14.25" customHeight="1" x14ac:dyDescent="0.2">
      <c r="A464" s="62" t="s">
        <v>3746</v>
      </c>
      <c r="B464" s="2" t="s">
        <v>3739</v>
      </c>
      <c r="C464" s="2"/>
      <c r="D464" s="2" t="s">
        <v>3740</v>
      </c>
      <c r="E464" s="2" t="s">
        <v>3742</v>
      </c>
      <c r="F464" s="2" t="s">
        <v>3744</v>
      </c>
      <c r="G464" s="2" t="s">
        <v>3745</v>
      </c>
      <c r="H464" s="2"/>
      <c r="I464" s="2"/>
      <c r="J464" s="2"/>
      <c r="K464" s="18">
        <f t="shared" si="1"/>
        <v>0</v>
      </c>
    </row>
    <row r="465" spans="1:11" ht="14.25" customHeight="1" x14ac:dyDescent="0.2">
      <c r="A465" s="62" t="s">
        <v>999</v>
      </c>
      <c r="B465" s="2" t="s">
        <v>994</v>
      </c>
      <c r="C465" s="2"/>
      <c r="D465" s="2" t="s">
        <v>995</v>
      </c>
      <c r="E465" s="2" t="s">
        <v>996</v>
      </c>
      <c r="F465" s="2" t="s">
        <v>997</v>
      </c>
      <c r="G465" s="2" t="s">
        <v>998</v>
      </c>
      <c r="H465" s="2"/>
      <c r="I465" s="2"/>
      <c r="J465" s="2"/>
      <c r="K465" s="18">
        <f t="shared" si="1"/>
        <v>0</v>
      </c>
    </row>
    <row r="466" spans="1:11" ht="14.25" customHeight="1" x14ac:dyDescent="0.2">
      <c r="A466" s="62" t="s">
        <v>1162</v>
      </c>
      <c r="B466" s="2" t="s">
        <v>1154</v>
      </c>
      <c r="C466" s="2"/>
      <c r="D466" s="2" t="s">
        <v>1156</v>
      </c>
      <c r="E466" s="2" t="s">
        <v>1157</v>
      </c>
      <c r="F466" s="2" t="s">
        <v>1159</v>
      </c>
      <c r="G466" s="2" t="s">
        <v>1161</v>
      </c>
      <c r="H466" s="2"/>
      <c r="I466" s="2"/>
      <c r="J466" s="2"/>
      <c r="K466" s="18">
        <f t="shared" si="1"/>
        <v>0</v>
      </c>
    </row>
    <row r="467" spans="1:11" ht="14.25" customHeight="1" x14ac:dyDescent="0.2">
      <c r="A467" s="62" t="s">
        <v>1096</v>
      </c>
      <c r="B467" s="2" t="s">
        <v>1090</v>
      </c>
      <c r="C467" s="2"/>
      <c r="D467" s="2" t="s">
        <v>1092</v>
      </c>
      <c r="E467" s="2" t="s">
        <v>1094</v>
      </c>
      <c r="F467" s="2" t="s">
        <v>1095</v>
      </c>
      <c r="G467" s="2" t="s">
        <v>513</v>
      </c>
      <c r="H467" s="2"/>
      <c r="I467" s="2"/>
      <c r="J467" s="2"/>
      <c r="K467" s="18">
        <f t="shared" si="1"/>
        <v>0</v>
      </c>
    </row>
    <row r="468" spans="1:11" ht="14.25" customHeight="1" x14ac:dyDescent="0.2">
      <c r="A468" s="62" t="s">
        <v>4256</v>
      </c>
      <c r="B468" s="2" t="s">
        <v>4250</v>
      </c>
      <c r="C468" s="2"/>
      <c r="D468" s="2" t="s">
        <v>4251</v>
      </c>
      <c r="E468" s="2" t="s">
        <v>4253</v>
      </c>
      <c r="F468" s="2" t="s">
        <v>4254</v>
      </c>
      <c r="G468" s="2" t="s">
        <v>4255</v>
      </c>
      <c r="H468" s="2"/>
      <c r="I468" s="2"/>
      <c r="J468" s="2"/>
      <c r="K468" s="18">
        <f t="shared" si="1"/>
        <v>0</v>
      </c>
    </row>
    <row r="469" spans="1:11" ht="14.25" customHeight="1" x14ac:dyDescent="0.2">
      <c r="A469" s="62" t="s">
        <v>5006</v>
      </c>
      <c r="B469" s="2" t="s">
        <v>5001</v>
      </c>
      <c r="C469" s="2"/>
      <c r="D469" s="2" t="s">
        <v>5002</v>
      </c>
      <c r="E469" s="2" t="s">
        <v>5004</v>
      </c>
      <c r="F469" s="2" t="s">
        <v>513</v>
      </c>
      <c r="G469" s="2" t="s">
        <v>5005</v>
      </c>
      <c r="H469" s="2"/>
      <c r="I469" s="2"/>
      <c r="J469" s="2"/>
      <c r="K469" s="18">
        <f t="shared" si="1"/>
        <v>0</v>
      </c>
    </row>
    <row r="470" spans="1:11" ht="14.25" customHeight="1" x14ac:dyDescent="0.2">
      <c r="A470" s="62" t="s">
        <v>2989</v>
      </c>
      <c r="B470" s="2" t="s">
        <v>2981</v>
      </c>
      <c r="C470" s="2"/>
      <c r="D470" s="2" t="s">
        <v>2985</v>
      </c>
      <c r="E470" s="2" t="s">
        <v>2986</v>
      </c>
      <c r="F470" s="2" t="s">
        <v>2987</v>
      </c>
      <c r="G470" s="2" t="s">
        <v>2988</v>
      </c>
      <c r="H470" s="2"/>
      <c r="I470" s="2"/>
      <c r="J470" s="2"/>
      <c r="K470" s="18">
        <f t="shared" si="1"/>
        <v>0</v>
      </c>
    </row>
    <row r="471" spans="1:11" ht="14.25" customHeight="1" x14ac:dyDescent="0.2">
      <c r="A471" s="62" t="s">
        <v>3866</v>
      </c>
      <c r="B471" s="2" t="s">
        <v>3858</v>
      </c>
      <c r="C471" s="2"/>
      <c r="D471" s="2" t="s">
        <v>3860</v>
      </c>
      <c r="E471" s="2" t="s">
        <v>3861</v>
      </c>
      <c r="F471" s="2" t="s">
        <v>3863</v>
      </c>
      <c r="G471" s="2" t="s">
        <v>3864</v>
      </c>
      <c r="H471" s="2"/>
      <c r="I471" s="2"/>
      <c r="J471" s="2"/>
      <c r="K471" s="18">
        <f t="shared" si="1"/>
        <v>0</v>
      </c>
    </row>
    <row r="472" spans="1:11" ht="14.25" customHeight="1" x14ac:dyDescent="0.2">
      <c r="A472" s="62" t="s">
        <v>560</v>
      </c>
      <c r="B472" s="2" t="s">
        <v>553</v>
      </c>
      <c r="C472" s="2"/>
      <c r="D472" s="2" t="s">
        <v>555</v>
      </c>
      <c r="E472" s="2" t="s">
        <v>557</v>
      </c>
      <c r="F472" s="2" t="s">
        <v>558</v>
      </c>
      <c r="G472" s="2" t="s">
        <v>559</v>
      </c>
      <c r="H472" s="2"/>
      <c r="I472" s="2"/>
      <c r="J472" s="2"/>
      <c r="K472" s="18">
        <f t="shared" si="1"/>
        <v>0</v>
      </c>
    </row>
    <row r="473" spans="1:11" ht="14.25" customHeight="1" x14ac:dyDescent="0.2">
      <c r="A473" s="62" t="s">
        <v>3010</v>
      </c>
      <c r="B473" s="2" t="s">
        <v>3004</v>
      </c>
      <c r="C473" s="2"/>
      <c r="D473" s="2" t="s">
        <v>3005</v>
      </c>
      <c r="E473" s="2" t="s">
        <v>3007</v>
      </c>
      <c r="F473" s="2" t="s">
        <v>3008</v>
      </c>
      <c r="G473" s="2" t="s">
        <v>3009</v>
      </c>
      <c r="H473" s="2"/>
      <c r="I473" s="2"/>
      <c r="J473" s="2"/>
      <c r="K473" s="18">
        <f t="shared" si="1"/>
        <v>0</v>
      </c>
    </row>
    <row r="474" spans="1:11" ht="14.25" customHeight="1" x14ac:dyDescent="0.2">
      <c r="A474" s="62" t="s">
        <v>4721</v>
      </c>
      <c r="B474" s="2" t="s">
        <v>4716</v>
      </c>
      <c r="C474" s="2"/>
      <c r="D474" s="2" t="s">
        <v>4717</v>
      </c>
      <c r="E474" s="2" t="s">
        <v>4718</v>
      </c>
      <c r="F474" s="2" t="s">
        <v>4719</v>
      </c>
      <c r="G474" s="2" t="s">
        <v>4720</v>
      </c>
      <c r="H474" s="2"/>
      <c r="I474" s="2"/>
      <c r="J474" s="2"/>
      <c r="K474" s="18">
        <f t="shared" si="1"/>
        <v>0</v>
      </c>
    </row>
    <row r="475" spans="1:11" ht="14.25" customHeight="1" x14ac:dyDescent="0.2">
      <c r="A475" s="62" t="s">
        <v>3930</v>
      </c>
      <c r="B475" s="2" t="s">
        <v>3925</v>
      </c>
      <c r="C475" s="2"/>
      <c r="D475" s="2" t="s">
        <v>3926</v>
      </c>
      <c r="E475" s="2" t="s">
        <v>3927</v>
      </c>
      <c r="F475" s="2" t="s">
        <v>3928</v>
      </c>
      <c r="G475" s="2" t="s">
        <v>3929</v>
      </c>
      <c r="H475" s="2"/>
      <c r="I475" s="2"/>
      <c r="J475" s="2"/>
      <c r="K475" s="18">
        <f t="shared" si="1"/>
        <v>0</v>
      </c>
    </row>
    <row r="476" spans="1:11" ht="14.25" customHeight="1" x14ac:dyDescent="0.2">
      <c r="A476" s="62" t="s">
        <v>1081</v>
      </c>
      <c r="B476" s="2" t="s">
        <v>1074</v>
      </c>
      <c r="C476" s="2"/>
      <c r="D476" s="2" t="s">
        <v>1076</v>
      </c>
      <c r="E476" s="2" t="s">
        <v>1078</v>
      </c>
      <c r="F476" s="2" t="s">
        <v>1079</v>
      </c>
      <c r="G476" s="2" t="s">
        <v>1080</v>
      </c>
      <c r="H476" s="2"/>
      <c r="I476" s="2"/>
      <c r="J476" s="2"/>
      <c r="K476" s="18">
        <f t="shared" si="1"/>
        <v>0</v>
      </c>
    </row>
    <row r="477" spans="1:11" ht="14.25" customHeight="1" x14ac:dyDescent="0.2">
      <c r="A477" s="62" t="s">
        <v>208</v>
      </c>
      <c r="B477" s="2" t="s">
        <v>202</v>
      </c>
      <c r="C477" s="2"/>
      <c r="D477" s="2" t="s">
        <v>203</v>
      </c>
      <c r="E477" s="2" t="s">
        <v>205</v>
      </c>
      <c r="F477" s="2" t="s">
        <v>206</v>
      </c>
      <c r="G477" s="2" t="s">
        <v>207</v>
      </c>
      <c r="H477" s="2"/>
      <c r="I477" s="2"/>
      <c r="J477" s="2"/>
      <c r="K477" s="18">
        <f t="shared" si="1"/>
        <v>0</v>
      </c>
    </row>
    <row r="478" spans="1:11" ht="14.25" customHeight="1" x14ac:dyDescent="0.2">
      <c r="A478" s="62" t="s">
        <v>3256</v>
      </c>
      <c r="B478" s="2" t="s">
        <v>3249</v>
      </c>
      <c r="C478" s="2"/>
      <c r="D478" s="2" t="s">
        <v>3251</v>
      </c>
      <c r="E478" s="2" t="s">
        <v>3253</v>
      </c>
      <c r="F478" s="2" t="s">
        <v>3254</v>
      </c>
      <c r="G478" s="2" t="s">
        <v>3255</v>
      </c>
      <c r="H478" s="2"/>
      <c r="I478" s="2"/>
      <c r="J478" s="2"/>
      <c r="K478" s="18">
        <f t="shared" si="1"/>
        <v>0</v>
      </c>
    </row>
    <row r="479" spans="1:11" ht="14.25" customHeight="1" x14ac:dyDescent="0.2">
      <c r="A479" s="62" t="s">
        <v>2343</v>
      </c>
      <c r="B479" s="2" t="s">
        <v>2335</v>
      </c>
      <c r="C479" s="2"/>
      <c r="D479" s="2" t="s">
        <v>2338</v>
      </c>
      <c r="E479" s="2" t="s">
        <v>2340</v>
      </c>
      <c r="F479" s="2" t="s">
        <v>2341</v>
      </c>
      <c r="G479" s="2" t="s">
        <v>2342</v>
      </c>
      <c r="H479" s="2"/>
      <c r="I479" s="2"/>
      <c r="J479" s="2"/>
      <c r="K479" s="18">
        <f t="shared" si="1"/>
        <v>0</v>
      </c>
    </row>
    <row r="480" spans="1:11" ht="14.25" customHeight="1" x14ac:dyDescent="0.2">
      <c r="A480" s="62" t="s">
        <v>3611</v>
      </c>
      <c r="B480" s="2" t="s">
        <v>3605</v>
      </c>
      <c r="C480" s="2"/>
      <c r="D480" s="2" t="s">
        <v>3606</v>
      </c>
      <c r="E480" s="2" t="s">
        <v>3607</v>
      </c>
      <c r="F480" s="2" t="s">
        <v>3608</v>
      </c>
      <c r="G480" s="2" t="s">
        <v>3609</v>
      </c>
      <c r="H480" s="2"/>
      <c r="I480" s="2"/>
      <c r="J480" s="2"/>
      <c r="K480" s="18">
        <f t="shared" si="1"/>
        <v>0</v>
      </c>
    </row>
    <row r="481" spans="1:11" ht="14.25" customHeight="1" x14ac:dyDescent="0.2">
      <c r="A481" s="62" t="s">
        <v>2007</v>
      </c>
      <c r="B481" s="2" t="s">
        <v>2002</v>
      </c>
      <c r="C481" s="2"/>
      <c r="D481" s="2" t="s">
        <v>2003</v>
      </c>
      <c r="E481" s="2" t="s">
        <v>2004</v>
      </c>
      <c r="F481" s="2" t="s">
        <v>2005</v>
      </c>
      <c r="G481" s="2" t="s">
        <v>2006</v>
      </c>
      <c r="H481" s="2"/>
      <c r="I481" s="2"/>
      <c r="J481" s="2"/>
      <c r="K481" s="18">
        <f t="shared" si="1"/>
        <v>0</v>
      </c>
    </row>
    <row r="482" spans="1:11" ht="14.25" customHeight="1" x14ac:dyDescent="0.2">
      <c r="A482" s="62" t="s">
        <v>2211</v>
      </c>
      <c r="B482" s="2" t="s">
        <v>2205</v>
      </c>
      <c r="C482" s="2"/>
      <c r="D482" s="2" t="s">
        <v>2206</v>
      </c>
      <c r="E482" s="2" t="s">
        <v>2207</v>
      </c>
      <c r="F482" s="2" t="s">
        <v>2208</v>
      </c>
      <c r="G482" s="2" t="s">
        <v>2210</v>
      </c>
      <c r="H482" s="2"/>
      <c r="I482" s="2"/>
      <c r="J482" s="2"/>
      <c r="K482" s="18">
        <f t="shared" si="1"/>
        <v>0</v>
      </c>
    </row>
    <row r="483" spans="1:11" ht="14.25" customHeight="1" x14ac:dyDescent="0.2">
      <c r="A483" s="62" t="s">
        <v>594</v>
      </c>
      <c r="B483" s="2" t="s">
        <v>587</v>
      </c>
      <c r="C483" s="2"/>
      <c r="D483" s="2" t="s">
        <v>589</v>
      </c>
      <c r="E483" s="2" t="s">
        <v>590</v>
      </c>
      <c r="F483" s="2" t="s">
        <v>591</v>
      </c>
      <c r="G483" s="2" t="s">
        <v>592</v>
      </c>
      <c r="H483" s="2"/>
      <c r="I483" s="2"/>
      <c r="J483" s="2"/>
      <c r="K483" s="18">
        <f t="shared" si="1"/>
        <v>0</v>
      </c>
    </row>
    <row r="484" spans="1:11" ht="14.25" customHeight="1" x14ac:dyDescent="0.2">
      <c r="A484" s="62" t="s">
        <v>4709</v>
      </c>
      <c r="B484" s="2" t="s">
        <v>4704</v>
      </c>
      <c r="C484" s="2"/>
      <c r="D484" s="2" t="s">
        <v>4705</v>
      </c>
      <c r="E484" s="2" t="s">
        <v>4707</v>
      </c>
      <c r="F484" s="2" t="s">
        <v>3271</v>
      </c>
      <c r="G484" s="2" t="s">
        <v>4708</v>
      </c>
      <c r="H484" s="2"/>
      <c r="I484" s="2"/>
      <c r="J484" s="2"/>
      <c r="K484" s="18">
        <f t="shared" si="1"/>
        <v>0</v>
      </c>
    </row>
    <row r="485" spans="1:11" ht="14.25" customHeight="1" x14ac:dyDescent="0.2">
      <c r="A485" s="62" t="s">
        <v>5014</v>
      </c>
      <c r="B485" s="2" t="s">
        <v>5007</v>
      </c>
      <c r="C485" s="2"/>
      <c r="D485" s="2" t="s">
        <v>5009</v>
      </c>
      <c r="E485" s="2" t="s">
        <v>5011</v>
      </c>
      <c r="F485" s="2" t="s">
        <v>5012</v>
      </c>
      <c r="G485" s="2" t="s">
        <v>5013</v>
      </c>
      <c r="H485" s="2"/>
      <c r="I485" s="2"/>
      <c r="J485" s="2"/>
      <c r="K485" s="18">
        <f t="shared" si="1"/>
        <v>0</v>
      </c>
    </row>
    <row r="486" spans="1:11" ht="14.25" customHeight="1" x14ac:dyDescent="0.2">
      <c r="A486" s="62" t="s">
        <v>1333</v>
      </c>
      <c r="B486" s="2" t="s">
        <v>1326</v>
      </c>
      <c r="C486" s="2"/>
      <c r="D486" s="2" t="s">
        <v>1328</v>
      </c>
      <c r="E486" s="2" t="s">
        <v>1330</v>
      </c>
      <c r="F486" s="2" t="s">
        <v>1331</v>
      </c>
      <c r="G486" s="2" t="s">
        <v>1332</v>
      </c>
      <c r="H486" s="2"/>
      <c r="I486" s="2"/>
      <c r="J486" s="2"/>
      <c r="K486" s="18">
        <f t="shared" si="1"/>
        <v>0</v>
      </c>
    </row>
    <row r="487" spans="1:11" ht="14.25" customHeight="1" x14ac:dyDescent="0.2">
      <c r="A487" s="62" t="s">
        <v>1826</v>
      </c>
      <c r="B487" s="2" t="s">
        <v>1818</v>
      </c>
      <c r="C487" s="2"/>
      <c r="D487" s="2" t="s">
        <v>1819</v>
      </c>
      <c r="E487" s="2" t="s">
        <v>1821</v>
      </c>
      <c r="F487" s="2" t="s">
        <v>1822</v>
      </c>
      <c r="G487" s="2" t="s">
        <v>71</v>
      </c>
      <c r="H487" s="2"/>
      <c r="I487" s="2"/>
      <c r="J487" s="2"/>
      <c r="K487" s="18">
        <f t="shared" si="1"/>
        <v>0</v>
      </c>
    </row>
    <row r="488" spans="1:11" ht="14.25" customHeight="1" x14ac:dyDescent="0.2">
      <c r="A488" s="62" t="s">
        <v>2890</v>
      </c>
      <c r="B488" s="2" t="s">
        <v>2887</v>
      </c>
      <c r="C488" s="2"/>
      <c r="D488" s="2" t="s">
        <v>2888</v>
      </c>
      <c r="E488" s="2" t="s">
        <v>242</v>
      </c>
      <c r="F488" s="2" t="s">
        <v>2889</v>
      </c>
      <c r="G488" s="2" t="s">
        <v>71</v>
      </c>
      <c r="H488" s="2"/>
      <c r="I488" s="2"/>
      <c r="J488" s="2"/>
      <c r="K488" s="18">
        <f t="shared" si="1"/>
        <v>0</v>
      </c>
    </row>
    <row r="489" spans="1:11" ht="14.25" customHeight="1" x14ac:dyDescent="0.2">
      <c r="A489" s="62" t="s">
        <v>2886</v>
      </c>
      <c r="B489" s="2" t="s">
        <v>2879</v>
      </c>
      <c r="C489" s="2"/>
      <c r="D489" s="2" t="s">
        <v>2880</v>
      </c>
      <c r="E489" s="2" t="s">
        <v>2882</v>
      </c>
      <c r="F489" s="2" t="s">
        <v>2883</v>
      </c>
      <c r="G489" s="2" t="s">
        <v>2885</v>
      </c>
      <c r="H489" s="2"/>
      <c r="I489" s="2"/>
      <c r="J489" s="2"/>
      <c r="K489" s="18">
        <f t="shared" si="1"/>
        <v>0</v>
      </c>
    </row>
    <row r="490" spans="1:11" ht="14.25" customHeight="1" x14ac:dyDescent="0.2">
      <c r="A490" s="62" t="s">
        <v>4739</v>
      </c>
      <c r="B490" s="2" t="s">
        <v>4733</v>
      </c>
      <c r="C490" s="2"/>
      <c r="D490" s="2" t="s">
        <v>4734</v>
      </c>
      <c r="E490" s="2" t="s">
        <v>4736</v>
      </c>
      <c r="F490" s="2" t="s">
        <v>4737</v>
      </c>
      <c r="G490" s="2" t="s">
        <v>4738</v>
      </c>
      <c r="H490" s="2"/>
      <c r="I490" s="2"/>
      <c r="J490" s="2"/>
      <c r="K490" s="18">
        <f t="shared" si="1"/>
        <v>0</v>
      </c>
    </row>
    <row r="491" spans="1:11" ht="14.25" customHeight="1" x14ac:dyDescent="0.2">
      <c r="A491" s="62" t="s">
        <v>463</v>
      </c>
      <c r="B491" s="2" t="s">
        <v>456</v>
      </c>
      <c r="C491" s="2"/>
      <c r="D491" s="2" t="s">
        <v>457</v>
      </c>
      <c r="E491" s="2" t="s">
        <v>459</v>
      </c>
      <c r="F491" s="2" t="s">
        <v>461</v>
      </c>
      <c r="G491" s="2" t="s">
        <v>462</v>
      </c>
      <c r="H491" s="2"/>
      <c r="I491" s="2"/>
      <c r="J491" s="2"/>
      <c r="K491" s="18">
        <f t="shared" si="1"/>
        <v>0</v>
      </c>
    </row>
    <row r="492" spans="1:11" ht="14.25" customHeight="1" x14ac:dyDescent="0.2">
      <c r="A492" s="62" t="s">
        <v>889</v>
      </c>
      <c r="B492" s="2" t="s">
        <v>880</v>
      </c>
      <c r="C492" s="2"/>
      <c r="D492" s="2" t="s">
        <v>882</v>
      </c>
      <c r="E492" s="2" t="s">
        <v>884</v>
      </c>
      <c r="F492" s="2" t="s">
        <v>886</v>
      </c>
      <c r="G492" s="2" t="s">
        <v>888</v>
      </c>
      <c r="H492" s="2"/>
      <c r="I492" s="2"/>
      <c r="J492" s="2"/>
      <c r="K492" s="18">
        <f t="shared" si="1"/>
        <v>0</v>
      </c>
    </row>
    <row r="493" spans="1:11" ht="14.25" customHeight="1" x14ac:dyDescent="0.2">
      <c r="A493" s="62" t="s">
        <v>1298</v>
      </c>
      <c r="B493" s="2" t="s">
        <v>1290</v>
      </c>
      <c r="C493" s="2"/>
      <c r="D493" s="2" t="s">
        <v>1292</v>
      </c>
      <c r="E493" s="2" t="s">
        <v>1293</v>
      </c>
      <c r="F493" s="2" t="s">
        <v>1295</v>
      </c>
      <c r="G493" s="2" t="s">
        <v>1296</v>
      </c>
      <c r="H493" s="2"/>
      <c r="I493" s="2"/>
      <c r="J493" s="2"/>
      <c r="K493" s="18">
        <f t="shared" si="1"/>
        <v>0</v>
      </c>
    </row>
    <row r="494" spans="1:11" ht="14.25" customHeight="1" x14ac:dyDescent="0.2">
      <c r="A494" s="62" t="s">
        <v>3464</v>
      </c>
      <c r="B494" s="2" t="s">
        <v>3459</v>
      </c>
      <c r="C494" s="2"/>
      <c r="D494" s="2" t="s">
        <v>3460</v>
      </c>
      <c r="E494" s="2" t="s">
        <v>3461</v>
      </c>
      <c r="F494" s="2" t="s">
        <v>3462</v>
      </c>
      <c r="G494" s="2" t="s">
        <v>3463</v>
      </c>
      <c r="H494" s="2"/>
      <c r="I494" s="2"/>
      <c r="J494" s="2"/>
      <c r="K494" s="18">
        <f t="shared" si="1"/>
        <v>0</v>
      </c>
    </row>
    <row r="495" spans="1:11" ht="14.25" customHeight="1" x14ac:dyDescent="0.2">
      <c r="A495" s="62" t="s">
        <v>4160</v>
      </c>
      <c r="B495" s="2" t="s">
        <v>4154</v>
      </c>
      <c r="C495" s="2"/>
      <c r="D495" s="2" t="s">
        <v>4155</v>
      </c>
      <c r="E495" s="2" t="s">
        <v>4157</v>
      </c>
      <c r="F495" s="2" t="s">
        <v>4158</v>
      </c>
      <c r="G495" s="2" t="s">
        <v>4159</v>
      </c>
      <c r="H495" s="2"/>
      <c r="I495" s="2"/>
      <c r="J495" s="2"/>
      <c r="K495" s="18">
        <f t="shared" si="1"/>
        <v>0</v>
      </c>
    </row>
    <row r="496" spans="1:11" ht="14.25" customHeight="1" x14ac:dyDescent="0.2">
      <c r="A496" s="62" t="s">
        <v>2097</v>
      </c>
      <c r="B496" s="2" t="s">
        <v>2093</v>
      </c>
      <c r="C496" s="2"/>
      <c r="D496" s="2" t="s">
        <v>2094</v>
      </c>
      <c r="E496" s="2" t="s">
        <v>2095</v>
      </c>
      <c r="F496" s="2" t="s">
        <v>2096</v>
      </c>
      <c r="G496" s="2" t="s">
        <v>624</v>
      </c>
      <c r="H496" s="2"/>
      <c r="I496" s="2"/>
      <c r="J496" s="2"/>
      <c r="K496" s="18">
        <f t="shared" si="1"/>
        <v>0</v>
      </c>
    </row>
    <row r="497" spans="1:11" ht="14.25" customHeight="1" x14ac:dyDescent="0.2">
      <c r="A497" s="62" t="s">
        <v>1452</v>
      </c>
      <c r="B497" s="2" t="s">
        <v>1447</v>
      </c>
      <c r="C497" s="2"/>
      <c r="D497" s="2" t="s">
        <v>1448</v>
      </c>
      <c r="E497" s="2" t="s">
        <v>1449</v>
      </c>
      <c r="F497" s="2" t="s">
        <v>1450</v>
      </c>
      <c r="G497" s="2" t="s">
        <v>1451</v>
      </c>
      <c r="H497" s="2"/>
      <c r="I497" s="2"/>
      <c r="J497" s="2"/>
      <c r="K497" s="18">
        <f t="shared" si="1"/>
        <v>0</v>
      </c>
    </row>
    <row r="498" spans="1:11" ht="14.25" customHeight="1" x14ac:dyDescent="0.2">
      <c r="A498" s="62" t="s">
        <v>3691</v>
      </c>
      <c r="B498" s="2" t="s">
        <v>3684</v>
      </c>
      <c r="C498" s="2"/>
      <c r="D498" s="2" t="s">
        <v>5327</v>
      </c>
      <c r="E498" s="2" t="s">
        <v>5328</v>
      </c>
      <c r="F498" s="2" t="s">
        <v>5329</v>
      </c>
      <c r="G498" s="2" t="s">
        <v>5330</v>
      </c>
      <c r="H498" s="2"/>
      <c r="I498" s="2"/>
      <c r="J498" s="2"/>
      <c r="K498" s="18">
        <f t="shared" si="1"/>
        <v>0</v>
      </c>
    </row>
    <row r="499" spans="1:11" ht="14.25" customHeight="1" x14ac:dyDescent="0.2">
      <c r="A499" s="62" t="s">
        <v>2524</v>
      </c>
      <c r="B499" s="2" t="s">
        <v>2518</v>
      </c>
      <c r="C499" s="2"/>
      <c r="D499" s="2" t="s">
        <v>5229</v>
      </c>
      <c r="E499" s="2" t="s">
        <v>5230</v>
      </c>
      <c r="F499" s="2" t="s">
        <v>5231</v>
      </c>
      <c r="G499" s="2" t="s">
        <v>5232</v>
      </c>
      <c r="H499" s="2"/>
      <c r="I499" s="2"/>
      <c r="J499" s="2"/>
      <c r="K499" s="18">
        <f t="shared" si="1"/>
        <v>0</v>
      </c>
    </row>
    <row r="500" spans="1:11" ht="14.25" customHeight="1" x14ac:dyDescent="0.2">
      <c r="A500" s="62" t="s">
        <v>2836</v>
      </c>
      <c r="B500" s="2" t="s">
        <v>2831</v>
      </c>
      <c r="C500" s="2"/>
      <c r="D500" s="2" t="s">
        <v>2832</v>
      </c>
      <c r="E500" s="2" t="s">
        <v>2833</v>
      </c>
      <c r="F500" s="2" t="s">
        <v>2834</v>
      </c>
      <c r="G500" s="2" t="s">
        <v>2835</v>
      </c>
      <c r="H500" s="2"/>
      <c r="I500" s="2"/>
      <c r="J500" s="2"/>
      <c r="K500" s="18">
        <f t="shared" si="1"/>
        <v>0</v>
      </c>
    </row>
    <row r="501" spans="1:11" ht="14.25" customHeight="1" x14ac:dyDescent="0.2">
      <c r="A501" s="62" t="s">
        <v>4962</v>
      </c>
      <c r="B501" s="2" t="s">
        <v>4957</v>
      </c>
      <c r="C501" s="2"/>
      <c r="D501" s="2" t="s">
        <v>4959</v>
      </c>
      <c r="E501" s="2" t="s">
        <v>4960</v>
      </c>
      <c r="F501" s="2" t="s">
        <v>4961</v>
      </c>
      <c r="G501" s="2" t="s">
        <v>4152</v>
      </c>
      <c r="H501" s="2"/>
      <c r="I501" s="2"/>
      <c r="J501" s="2"/>
      <c r="K501" s="18">
        <f t="shared" si="1"/>
        <v>0</v>
      </c>
    </row>
    <row r="502" spans="1:11" ht="14.25" customHeight="1" x14ac:dyDescent="0.2">
      <c r="A502" s="62" t="s">
        <v>2583</v>
      </c>
      <c r="B502" s="2" t="s">
        <v>2577</v>
      </c>
      <c r="C502" s="2"/>
      <c r="D502" s="2" t="s">
        <v>2578</v>
      </c>
      <c r="E502" s="2" t="s">
        <v>2580</v>
      </c>
      <c r="F502" s="2" t="s">
        <v>2581</v>
      </c>
      <c r="G502" s="2" t="s">
        <v>2582</v>
      </c>
      <c r="H502" s="2"/>
      <c r="I502" s="2"/>
      <c r="J502" s="2"/>
      <c r="K502" s="18">
        <f t="shared" si="1"/>
        <v>0</v>
      </c>
    </row>
    <row r="503" spans="1:11" ht="14.25" customHeight="1" x14ac:dyDescent="0.2">
      <c r="A503" s="62" t="s">
        <v>2468</v>
      </c>
      <c r="B503" s="2" t="s">
        <v>2465</v>
      </c>
      <c r="C503" s="2"/>
      <c r="D503" s="2" t="s">
        <v>2466</v>
      </c>
      <c r="E503" s="2" t="s">
        <v>242</v>
      </c>
      <c r="F503" s="2" t="s">
        <v>2467</v>
      </c>
      <c r="G503" s="2" t="s">
        <v>71</v>
      </c>
      <c r="H503" s="2"/>
      <c r="I503" s="2"/>
      <c r="J503" s="2"/>
      <c r="K503" s="18">
        <f t="shared" si="1"/>
        <v>0</v>
      </c>
    </row>
    <row r="504" spans="1:11" ht="14.25" customHeight="1" x14ac:dyDescent="0.2">
      <c r="A504" s="62" t="s">
        <v>1759</v>
      </c>
      <c r="B504" s="2" t="s">
        <v>1754</v>
      </c>
      <c r="C504" s="2"/>
      <c r="D504" s="2" t="s">
        <v>1755</v>
      </c>
      <c r="E504" s="2" t="s">
        <v>1756</v>
      </c>
      <c r="F504" s="2" t="s">
        <v>1757</v>
      </c>
      <c r="G504" s="2" t="s">
        <v>1758</v>
      </c>
      <c r="H504" s="2"/>
      <c r="I504" s="2"/>
      <c r="J504" s="2"/>
      <c r="K504" s="18">
        <f t="shared" si="1"/>
        <v>0</v>
      </c>
    </row>
    <row r="505" spans="1:11" ht="14.25" customHeight="1" x14ac:dyDescent="0.2">
      <c r="A505" s="62" t="s">
        <v>4832</v>
      </c>
      <c r="B505" s="2" t="s">
        <v>4827</v>
      </c>
      <c r="C505" s="2"/>
      <c r="D505" s="2" t="s">
        <v>5396</v>
      </c>
      <c r="E505" s="2" t="s">
        <v>5397</v>
      </c>
      <c r="F505" s="2" t="s">
        <v>4830</v>
      </c>
      <c r="G505" s="2" t="s">
        <v>4831</v>
      </c>
      <c r="H505" s="2"/>
      <c r="I505" s="2"/>
      <c r="J505" s="2"/>
      <c r="K505" s="18">
        <f t="shared" si="1"/>
        <v>0</v>
      </c>
    </row>
    <row r="506" spans="1:11" ht="14.25" customHeight="1" x14ac:dyDescent="0.2">
      <c r="A506" s="62" t="s">
        <v>4896</v>
      </c>
      <c r="B506" s="2" t="s">
        <v>4827</v>
      </c>
      <c r="C506" s="2"/>
      <c r="D506" s="2" t="s">
        <v>5400</v>
      </c>
      <c r="E506" s="2" t="s">
        <v>5401</v>
      </c>
      <c r="F506" s="2" t="s">
        <v>5402</v>
      </c>
      <c r="G506" s="2" t="s">
        <v>5403</v>
      </c>
      <c r="H506" s="2"/>
      <c r="I506" s="2"/>
      <c r="J506" s="2"/>
      <c r="K506" s="18">
        <f t="shared" si="1"/>
        <v>0</v>
      </c>
    </row>
    <row r="507" spans="1:11" ht="14.25" customHeight="1" x14ac:dyDescent="0.2">
      <c r="A507" s="62" t="s">
        <v>720</v>
      </c>
      <c r="B507" s="2" t="s">
        <v>714</v>
      </c>
      <c r="C507" s="2"/>
      <c r="D507" s="2" t="s">
        <v>715</v>
      </c>
      <c r="E507" s="2" t="s">
        <v>717</v>
      </c>
      <c r="F507" s="2" t="s">
        <v>718</v>
      </c>
      <c r="G507" s="2" t="s">
        <v>719</v>
      </c>
      <c r="H507" s="2"/>
      <c r="I507" s="2"/>
      <c r="J507" s="2"/>
      <c r="K507" s="18">
        <f t="shared" si="1"/>
        <v>0</v>
      </c>
    </row>
    <row r="508" spans="1:11" ht="14.25" customHeight="1" x14ac:dyDescent="0.2">
      <c r="A508" s="62" t="s">
        <v>2311</v>
      </c>
      <c r="B508" s="2" t="s">
        <v>2304</v>
      </c>
      <c r="C508" s="2"/>
      <c r="D508" s="2" t="s">
        <v>2305</v>
      </c>
      <c r="E508" s="2" t="s">
        <v>2307</v>
      </c>
      <c r="F508" s="2" t="s">
        <v>2308</v>
      </c>
      <c r="G508" s="2" t="s">
        <v>2309</v>
      </c>
      <c r="H508" s="2"/>
      <c r="I508" s="2"/>
      <c r="J508" s="2"/>
      <c r="K508" s="18">
        <f t="shared" si="1"/>
        <v>0</v>
      </c>
    </row>
    <row r="509" spans="1:11" ht="14.25" customHeight="1" x14ac:dyDescent="0.2">
      <c r="A509" s="62" t="s">
        <v>1048</v>
      </c>
      <c r="B509" s="2" t="s">
        <v>1042</v>
      </c>
      <c r="C509" s="2"/>
      <c r="D509" s="2" t="s">
        <v>1043</v>
      </c>
      <c r="E509" s="2" t="s">
        <v>1044</v>
      </c>
      <c r="F509" s="2" t="s">
        <v>1045</v>
      </c>
      <c r="G509" s="2" t="s">
        <v>1046</v>
      </c>
      <c r="H509" s="2"/>
      <c r="I509" s="2"/>
      <c r="J509" s="2"/>
      <c r="K509" s="18">
        <f t="shared" si="1"/>
        <v>0</v>
      </c>
    </row>
    <row r="510" spans="1:11" ht="14.25" customHeight="1" x14ac:dyDescent="0.2">
      <c r="A510" s="62" t="s">
        <v>4085</v>
      </c>
      <c r="B510" s="2" t="s">
        <v>4079</v>
      </c>
      <c r="C510" s="2"/>
      <c r="D510" s="2" t="s">
        <v>4080</v>
      </c>
      <c r="E510" s="2" t="s">
        <v>4082</v>
      </c>
      <c r="F510" s="2" t="s">
        <v>4083</v>
      </c>
      <c r="G510" s="2" t="s">
        <v>4084</v>
      </c>
      <c r="H510" s="2"/>
      <c r="I510" s="2"/>
      <c r="J510" s="2"/>
      <c r="K510" s="18">
        <f t="shared" si="1"/>
        <v>0</v>
      </c>
    </row>
    <row r="511" spans="1:11" ht="14.25" customHeight="1" x14ac:dyDescent="0.2">
      <c r="A511" s="62" t="s">
        <v>651</v>
      </c>
      <c r="B511" s="2" t="s">
        <v>644</v>
      </c>
      <c r="C511" s="2"/>
      <c r="D511" s="2" t="s">
        <v>645</v>
      </c>
      <c r="E511" s="2" t="s">
        <v>647</v>
      </c>
      <c r="F511" s="2" t="s">
        <v>648</v>
      </c>
      <c r="G511" s="2" t="s">
        <v>650</v>
      </c>
      <c r="H511" s="2"/>
      <c r="I511" s="2"/>
      <c r="J511" s="2"/>
      <c r="K511" s="18">
        <f t="shared" si="1"/>
        <v>0</v>
      </c>
    </row>
    <row r="512" spans="1:11" ht="14.25" customHeight="1" x14ac:dyDescent="0.2">
      <c r="A512" s="62" t="s">
        <v>1148</v>
      </c>
      <c r="B512" s="2" t="s">
        <v>1136</v>
      </c>
      <c r="C512" s="2"/>
      <c r="D512" s="2" t="s">
        <v>1140</v>
      </c>
      <c r="E512" s="2" t="s">
        <v>1142</v>
      </c>
      <c r="F512" s="2" t="s">
        <v>1144</v>
      </c>
      <c r="G512" s="2" t="s">
        <v>1146</v>
      </c>
      <c r="H512" s="2"/>
      <c r="I512" s="2"/>
      <c r="J512" s="2"/>
      <c r="K512" s="18">
        <f t="shared" ref="K512:K766" si="2">SUM(B512:G512)</f>
        <v>0</v>
      </c>
    </row>
    <row r="513" spans="1:11" ht="14.25" customHeight="1" x14ac:dyDescent="0.2">
      <c r="A513" s="62" t="s">
        <v>2760</v>
      </c>
      <c r="B513" s="2" t="s">
        <v>2753</v>
      </c>
      <c r="C513" s="2"/>
      <c r="D513" s="2" t="s">
        <v>2755</v>
      </c>
      <c r="E513" s="2" t="s">
        <v>2756</v>
      </c>
      <c r="F513" s="2" t="s">
        <v>2757</v>
      </c>
      <c r="G513" s="2" t="s">
        <v>2759</v>
      </c>
      <c r="H513" s="2"/>
      <c r="I513" s="2"/>
      <c r="J513" s="2"/>
      <c r="K513" s="18">
        <f t="shared" si="2"/>
        <v>0</v>
      </c>
    </row>
    <row r="514" spans="1:11" ht="14.25" customHeight="1" x14ac:dyDescent="0.2">
      <c r="A514" s="62" t="s">
        <v>2184</v>
      </c>
      <c r="B514" s="2" t="s">
        <v>2176</v>
      </c>
      <c r="C514" s="2"/>
      <c r="D514" s="2" t="s">
        <v>2177</v>
      </c>
      <c r="E514" s="2" t="s">
        <v>2179</v>
      </c>
      <c r="F514" s="2" t="s">
        <v>2181</v>
      </c>
      <c r="G514" s="2" t="s">
        <v>2183</v>
      </c>
      <c r="H514" s="2"/>
      <c r="I514" s="2"/>
      <c r="J514" s="2"/>
      <c r="K514" s="18">
        <f t="shared" si="2"/>
        <v>0</v>
      </c>
    </row>
    <row r="515" spans="1:11" ht="14.25" customHeight="1" x14ac:dyDescent="0.2">
      <c r="A515" s="62" t="s">
        <v>4463</v>
      </c>
      <c r="B515" s="2" t="s">
        <v>4458</v>
      </c>
      <c r="C515" s="2"/>
      <c r="D515" s="2" t="s">
        <v>4459</v>
      </c>
      <c r="E515" s="2" t="s">
        <v>898</v>
      </c>
      <c r="F515" s="2" t="s">
        <v>4461</v>
      </c>
      <c r="G515" s="2" t="s">
        <v>4462</v>
      </c>
      <c r="H515" s="2"/>
      <c r="I515" s="2"/>
      <c r="J515" s="2"/>
      <c r="K515" s="18">
        <f t="shared" si="2"/>
        <v>0</v>
      </c>
    </row>
    <row r="516" spans="1:11" ht="14.25" customHeight="1" x14ac:dyDescent="0.2">
      <c r="A516" s="62" t="s">
        <v>4951</v>
      </c>
      <c r="B516" s="2" t="s">
        <v>4947</v>
      </c>
      <c r="C516" s="2"/>
      <c r="D516" s="2" t="s">
        <v>4948</v>
      </c>
      <c r="E516" s="2" t="s">
        <v>4949</v>
      </c>
      <c r="F516" s="2" t="s">
        <v>4950</v>
      </c>
      <c r="G516" s="2" t="s">
        <v>1862</v>
      </c>
      <c r="H516" s="2"/>
      <c r="I516" s="2"/>
      <c r="J516" s="2"/>
      <c r="K516" s="18">
        <f t="shared" si="2"/>
        <v>0</v>
      </c>
    </row>
    <row r="517" spans="1:11" ht="14.25" customHeight="1" x14ac:dyDescent="0.2">
      <c r="A517" s="62" t="s">
        <v>2130</v>
      </c>
      <c r="B517" s="2" t="s">
        <v>2119</v>
      </c>
      <c r="C517" s="2"/>
      <c r="D517" s="2" t="s">
        <v>2123</v>
      </c>
      <c r="E517" s="2" t="s">
        <v>2125</v>
      </c>
      <c r="F517" s="2" t="s">
        <v>2126</v>
      </c>
      <c r="G517" s="2" t="s">
        <v>2128</v>
      </c>
      <c r="H517" s="2"/>
      <c r="I517" s="2"/>
      <c r="J517" s="2"/>
      <c r="K517" s="18">
        <f t="shared" si="2"/>
        <v>0</v>
      </c>
    </row>
    <row r="518" spans="1:11" ht="14.25" customHeight="1" x14ac:dyDescent="0.2">
      <c r="A518" s="62" t="s">
        <v>403</v>
      </c>
      <c r="B518" s="2" t="s">
        <v>395</v>
      </c>
      <c r="C518" s="2"/>
      <c r="D518" s="2" t="s">
        <v>396</v>
      </c>
      <c r="E518" s="2" t="s">
        <v>398</v>
      </c>
      <c r="F518" s="2" t="s">
        <v>400</v>
      </c>
      <c r="G518" s="2" t="s">
        <v>402</v>
      </c>
      <c r="H518" s="2"/>
      <c r="I518" s="2"/>
      <c r="J518" s="2"/>
      <c r="K518" s="18">
        <f t="shared" si="2"/>
        <v>0</v>
      </c>
    </row>
    <row r="519" spans="1:11" ht="14.25" customHeight="1" x14ac:dyDescent="0.2">
      <c r="A519" s="62" t="s">
        <v>3633</v>
      </c>
      <c r="B519" s="2" t="s">
        <v>3624</v>
      </c>
      <c r="C519" s="2"/>
      <c r="D519" s="2" t="s">
        <v>3625</v>
      </c>
      <c r="E519" s="2" t="s">
        <v>3627</v>
      </c>
      <c r="F519" s="2" t="s">
        <v>3629</v>
      </c>
      <c r="G519" s="2" t="s">
        <v>3631</v>
      </c>
      <c r="H519" s="2"/>
      <c r="I519" s="2"/>
      <c r="J519" s="2"/>
      <c r="K519" s="18">
        <f t="shared" si="2"/>
        <v>0</v>
      </c>
    </row>
    <row r="520" spans="1:11" ht="14.25" customHeight="1" x14ac:dyDescent="0.2">
      <c r="A520" s="62" t="s">
        <v>4221</v>
      </c>
      <c r="B520" s="2" t="s">
        <v>144</v>
      </c>
      <c r="C520" s="2"/>
      <c r="D520" s="2" t="s">
        <v>4218</v>
      </c>
      <c r="E520" s="2" t="s">
        <v>242</v>
      </c>
      <c r="F520" s="2" t="s">
        <v>4219</v>
      </c>
      <c r="G520" s="2" t="s">
        <v>4220</v>
      </c>
      <c r="H520" s="2"/>
      <c r="I520" s="2"/>
      <c r="J520" s="2"/>
      <c r="K520" s="18">
        <f t="shared" si="2"/>
        <v>0</v>
      </c>
    </row>
    <row r="521" spans="1:11" ht="14.25" customHeight="1" x14ac:dyDescent="0.2">
      <c r="A521" s="62" t="s">
        <v>1949</v>
      </c>
      <c r="B521" s="2" t="s">
        <v>1943</v>
      </c>
      <c r="C521" s="2"/>
      <c r="D521" s="2" t="s">
        <v>1944</v>
      </c>
      <c r="E521" s="2" t="s">
        <v>1946</v>
      </c>
      <c r="F521" s="2" t="s">
        <v>1947</v>
      </c>
      <c r="G521" s="2" t="s">
        <v>1948</v>
      </c>
      <c r="H521" s="2"/>
      <c r="I521" s="2"/>
      <c r="J521" s="2"/>
      <c r="K521" s="18">
        <f t="shared" si="2"/>
        <v>0</v>
      </c>
    </row>
    <row r="522" spans="1:11" ht="14.25" customHeight="1" x14ac:dyDescent="0.2">
      <c r="A522" s="62" t="s">
        <v>3651</v>
      </c>
      <c r="B522" s="2" t="s">
        <v>1943</v>
      </c>
      <c r="C522" s="2"/>
      <c r="D522" s="2" t="s">
        <v>3647</v>
      </c>
      <c r="E522" s="2" t="s">
        <v>3648</v>
      </c>
      <c r="F522" s="2" t="s">
        <v>3649</v>
      </c>
      <c r="G522" s="2" t="s">
        <v>3650</v>
      </c>
      <c r="H522" s="2"/>
      <c r="I522" s="2"/>
      <c r="J522" s="2"/>
      <c r="K522" s="18">
        <f t="shared" si="2"/>
        <v>0</v>
      </c>
    </row>
    <row r="523" spans="1:11" ht="14.25" customHeight="1" x14ac:dyDescent="0.2">
      <c r="A523" s="62" t="s">
        <v>3877</v>
      </c>
      <c r="B523" s="2" t="s">
        <v>1943</v>
      </c>
      <c r="C523" s="2"/>
      <c r="D523" s="2" t="s">
        <v>3872</v>
      </c>
      <c r="E523" s="2" t="s">
        <v>3874</v>
      </c>
      <c r="F523" s="2" t="s">
        <v>3875</v>
      </c>
      <c r="G523" s="2" t="s">
        <v>3876</v>
      </c>
      <c r="H523" s="2"/>
      <c r="I523" s="2"/>
      <c r="J523" s="2"/>
      <c r="K523" s="18">
        <f t="shared" si="2"/>
        <v>0</v>
      </c>
    </row>
    <row r="524" spans="1:11" ht="14.25" customHeight="1" x14ac:dyDescent="0.2">
      <c r="A524" s="62" t="s">
        <v>2023</v>
      </c>
      <c r="B524" s="2" t="s">
        <v>1943</v>
      </c>
      <c r="C524" s="2"/>
      <c r="D524" s="2" t="s">
        <v>2021</v>
      </c>
      <c r="E524" s="2" t="s">
        <v>242</v>
      </c>
      <c r="F524" s="2" t="s">
        <v>2022</v>
      </c>
      <c r="G524" s="2" t="s">
        <v>1226</v>
      </c>
      <c r="H524" s="2"/>
      <c r="I524" s="2"/>
      <c r="J524" s="2"/>
      <c r="K524" s="18">
        <f t="shared" si="2"/>
        <v>0</v>
      </c>
    </row>
    <row r="525" spans="1:11" ht="14.25" customHeight="1" x14ac:dyDescent="0.2">
      <c r="A525" s="62" t="s">
        <v>2189</v>
      </c>
      <c r="B525" s="2" t="s">
        <v>1943</v>
      </c>
      <c r="C525" s="2"/>
      <c r="D525" s="2" t="s">
        <v>2185</v>
      </c>
      <c r="E525" s="2" t="s">
        <v>2186</v>
      </c>
      <c r="F525" s="2" t="s">
        <v>2187</v>
      </c>
      <c r="G525" s="2" t="s">
        <v>2188</v>
      </c>
      <c r="H525" s="2"/>
      <c r="I525" s="2"/>
      <c r="J525" s="2"/>
      <c r="K525" s="18">
        <f t="shared" si="2"/>
        <v>0</v>
      </c>
    </row>
    <row r="526" spans="1:11" ht="14.25" customHeight="1" x14ac:dyDescent="0.2">
      <c r="A526" s="62" t="s">
        <v>4727</v>
      </c>
      <c r="B526" s="2" t="s">
        <v>144</v>
      </c>
      <c r="C526" s="2"/>
      <c r="D526" s="2" t="s">
        <v>4722</v>
      </c>
      <c r="E526" s="2" t="s">
        <v>4724</v>
      </c>
      <c r="F526" s="2" t="s">
        <v>4725</v>
      </c>
      <c r="G526" s="2" t="s">
        <v>4726</v>
      </c>
      <c r="H526" s="2"/>
      <c r="I526" s="2"/>
      <c r="J526" s="2"/>
      <c r="K526" s="18">
        <f t="shared" si="2"/>
        <v>0</v>
      </c>
    </row>
    <row r="527" spans="1:11" ht="14.25" customHeight="1" x14ac:dyDescent="0.2">
      <c r="A527" s="62" t="s">
        <v>1190</v>
      </c>
      <c r="B527" s="2" t="s">
        <v>1184</v>
      </c>
      <c r="C527" s="2"/>
      <c r="D527" s="2" t="s">
        <v>1185</v>
      </c>
      <c r="E527" s="2" t="s">
        <v>1187</v>
      </c>
      <c r="F527" s="2" t="s">
        <v>1188</v>
      </c>
      <c r="G527" s="2" t="s">
        <v>1189</v>
      </c>
      <c r="H527" s="2"/>
      <c r="I527" s="2"/>
      <c r="J527" s="2"/>
      <c r="K527" s="18">
        <f t="shared" si="2"/>
        <v>0</v>
      </c>
    </row>
    <row r="528" spans="1:11" ht="14.25" customHeight="1" x14ac:dyDescent="0.2">
      <c r="A528" s="62" t="s">
        <v>2752</v>
      </c>
      <c r="B528" s="2" t="s">
        <v>144</v>
      </c>
      <c r="C528" s="2"/>
      <c r="D528" s="2" t="s">
        <v>2748</v>
      </c>
      <c r="E528" s="2" t="s">
        <v>2749</v>
      </c>
      <c r="F528" s="2" t="s">
        <v>2750</v>
      </c>
      <c r="G528" s="2" t="s">
        <v>2751</v>
      </c>
      <c r="H528" s="2"/>
      <c r="I528" s="2"/>
      <c r="J528" s="2"/>
      <c r="K528" s="18">
        <f t="shared" si="2"/>
        <v>0</v>
      </c>
    </row>
    <row r="529" spans="1:11" ht="14.25" customHeight="1" x14ac:dyDescent="0.2">
      <c r="A529" s="62" t="s">
        <v>3907</v>
      </c>
      <c r="B529" s="2" t="s">
        <v>2015</v>
      </c>
      <c r="C529" s="2"/>
      <c r="D529" s="2" t="s">
        <v>3902</v>
      </c>
      <c r="E529" s="2" t="s">
        <v>3903</v>
      </c>
      <c r="F529" s="2" t="s">
        <v>3905</v>
      </c>
      <c r="G529" s="2" t="s">
        <v>3906</v>
      </c>
      <c r="H529" s="2"/>
      <c r="I529" s="2"/>
      <c r="J529" s="2"/>
      <c r="K529" s="18">
        <f t="shared" si="2"/>
        <v>0</v>
      </c>
    </row>
    <row r="530" spans="1:11" ht="14.25" customHeight="1" x14ac:dyDescent="0.2">
      <c r="A530" s="62" t="s">
        <v>2020</v>
      </c>
      <c r="B530" s="2" t="s">
        <v>2015</v>
      </c>
      <c r="C530" s="2"/>
      <c r="D530" s="2" t="s">
        <v>2016</v>
      </c>
      <c r="E530" s="2" t="s">
        <v>2017</v>
      </c>
      <c r="F530" s="2" t="s">
        <v>2018</v>
      </c>
      <c r="G530" s="2" t="s">
        <v>2019</v>
      </c>
      <c r="H530" s="2"/>
      <c r="I530" s="2"/>
      <c r="J530" s="2"/>
      <c r="K530" s="18">
        <f t="shared" si="2"/>
        <v>0</v>
      </c>
    </row>
    <row r="531" spans="1:11" ht="14.25" customHeight="1" x14ac:dyDescent="0.2">
      <c r="A531" s="62" t="s">
        <v>1621</v>
      </c>
      <c r="B531" s="2" t="s">
        <v>1616</v>
      </c>
      <c r="C531" s="2"/>
      <c r="D531" s="2" t="s">
        <v>1617</v>
      </c>
      <c r="E531" s="2" t="s">
        <v>242</v>
      </c>
      <c r="F531" s="2" t="s">
        <v>1619</v>
      </c>
      <c r="G531" s="2" t="s">
        <v>1620</v>
      </c>
      <c r="H531" s="2"/>
      <c r="I531" s="2"/>
      <c r="J531" s="2"/>
      <c r="K531" s="18">
        <f t="shared" si="2"/>
        <v>0</v>
      </c>
    </row>
    <row r="532" spans="1:11" ht="14.25" customHeight="1" x14ac:dyDescent="0.2">
      <c r="A532" s="62" t="s">
        <v>1716</v>
      </c>
      <c r="B532" s="2" t="s">
        <v>621</v>
      </c>
      <c r="C532" s="2"/>
      <c r="D532" s="2" t="s">
        <v>1714</v>
      </c>
      <c r="E532" s="2" t="s">
        <v>242</v>
      </c>
      <c r="F532" s="2" t="s">
        <v>1715</v>
      </c>
      <c r="G532" s="2" t="s">
        <v>1124</v>
      </c>
      <c r="H532" s="2"/>
      <c r="I532" s="2"/>
      <c r="J532" s="2"/>
      <c r="K532" s="18">
        <f t="shared" si="2"/>
        <v>0</v>
      </c>
    </row>
    <row r="533" spans="1:11" ht="14.25" customHeight="1" x14ac:dyDescent="0.2">
      <c r="A533" s="62" t="s">
        <v>625</v>
      </c>
      <c r="B533" s="2" t="s">
        <v>621</v>
      </c>
      <c r="C533" s="2"/>
      <c r="D533" s="2" t="s">
        <v>622</v>
      </c>
      <c r="E533" s="2" t="s">
        <v>623</v>
      </c>
      <c r="F533" s="2" t="s">
        <v>244</v>
      </c>
      <c r="G533" s="2" t="s">
        <v>624</v>
      </c>
      <c r="H533" s="2"/>
      <c r="I533" s="2"/>
      <c r="J533" s="2"/>
      <c r="K533" s="18">
        <f t="shared" si="2"/>
        <v>0</v>
      </c>
    </row>
    <row r="534" spans="1:11" ht="14.25" customHeight="1" x14ac:dyDescent="0.2">
      <c r="A534" s="62" t="s">
        <v>2429</v>
      </c>
      <c r="B534" s="2" t="s">
        <v>2424</v>
      </c>
      <c r="C534" s="2"/>
      <c r="D534" s="2" t="s">
        <v>2425</v>
      </c>
      <c r="E534" s="2" t="s">
        <v>2427</v>
      </c>
      <c r="F534" s="2" t="s">
        <v>2428</v>
      </c>
      <c r="G534" s="2" t="s">
        <v>71</v>
      </c>
      <c r="H534" s="2"/>
      <c r="I534" s="2"/>
      <c r="J534" s="2"/>
      <c r="K534" s="18">
        <f t="shared" si="2"/>
        <v>0</v>
      </c>
    </row>
    <row r="535" spans="1:11" ht="14.25" customHeight="1" x14ac:dyDescent="0.2">
      <c r="A535" s="62" t="s">
        <v>4535</v>
      </c>
      <c r="B535" s="2" t="s">
        <v>1120</v>
      </c>
      <c r="C535" s="2"/>
      <c r="D535" s="2" t="s">
        <v>4529</v>
      </c>
      <c r="E535" s="2" t="s">
        <v>4531</v>
      </c>
      <c r="F535" s="2" t="s">
        <v>4532</v>
      </c>
      <c r="G535" s="2" t="s">
        <v>4533</v>
      </c>
      <c r="H535" s="2"/>
      <c r="I535" s="2"/>
      <c r="J535" s="2"/>
      <c r="K535" s="18">
        <f t="shared" si="2"/>
        <v>0</v>
      </c>
    </row>
    <row r="536" spans="1:11" ht="14.25" customHeight="1" x14ac:dyDescent="0.2">
      <c r="A536" s="62" t="s">
        <v>1125</v>
      </c>
      <c r="B536" s="2" t="s">
        <v>1120</v>
      </c>
      <c r="C536" s="2"/>
      <c r="D536" s="2" t="s">
        <v>1121</v>
      </c>
      <c r="E536" s="2" t="s">
        <v>1122</v>
      </c>
      <c r="F536" s="2" t="s">
        <v>1123</v>
      </c>
      <c r="G536" s="2" t="s">
        <v>1124</v>
      </c>
      <c r="H536" s="2"/>
      <c r="I536" s="2"/>
      <c r="J536" s="2"/>
      <c r="K536" s="18">
        <f t="shared" si="2"/>
        <v>0</v>
      </c>
    </row>
    <row r="537" spans="1:11" ht="14.25" customHeight="1" x14ac:dyDescent="0.2">
      <c r="A537" s="62" t="s">
        <v>1028</v>
      </c>
      <c r="B537" s="2" t="s">
        <v>622</v>
      </c>
      <c r="C537" s="2"/>
      <c r="D537" s="2" t="s">
        <v>1023</v>
      </c>
      <c r="E537" s="2" t="s">
        <v>242</v>
      </c>
      <c r="F537" s="2" t="s">
        <v>1025</v>
      </c>
      <c r="G537" s="2" t="s">
        <v>1027</v>
      </c>
      <c r="H537" s="2"/>
      <c r="I537" s="2"/>
      <c r="J537" s="2"/>
      <c r="K537" s="18">
        <f t="shared" si="2"/>
        <v>0</v>
      </c>
    </row>
    <row r="538" spans="1:11" ht="14.25" customHeight="1" x14ac:dyDescent="0.2">
      <c r="A538" s="62" t="s">
        <v>2359</v>
      </c>
      <c r="B538" s="2" t="s">
        <v>622</v>
      </c>
      <c r="C538" s="2"/>
      <c r="D538" s="2" t="s">
        <v>2356</v>
      </c>
      <c r="E538" s="2" t="s">
        <v>242</v>
      </c>
      <c r="F538" s="2" t="s">
        <v>2357</v>
      </c>
      <c r="G538" s="2" t="s">
        <v>2358</v>
      </c>
      <c r="H538" s="2"/>
      <c r="I538" s="2"/>
      <c r="J538" s="2"/>
      <c r="K538" s="18">
        <f t="shared" si="2"/>
        <v>0</v>
      </c>
    </row>
    <row r="539" spans="1:11" ht="14.25" customHeight="1" x14ac:dyDescent="0.2">
      <c r="A539" s="62" t="s">
        <v>1981</v>
      </c>
      <c r="B539" s="2" t="s">
        <v>1974</v>
      </c>
      <c r="C539" s="2"/>
      <c r="D539" s="2" t="s">
        <v>1976</v>
      </c>
      <c r="E539" s="2" t="s">
        <v>1978</v>
      </c>
      <c r="F539" s="2" t="s">
        <v>1979</v>
      </c>
      <c r="G539" s="2" t="s">
        <v>1980</v>
      </c>
      <c r="H539" s="2"/>
      <c r="I539" s="2"/>
      <c r="J539" s="2"/>
      <c r="K539" s="18">
        <f t="shared" si="2"/>
        <v>0</v>
      </c>
    </row>
    <row r="540" spans="1:11" ht="14.25" customHeight="1" x14ac:dyDescent="0.2">
      <c r="A540" s="62" t="s">
        <v>1773</v>
      </c>
      <c r="B540" s="2" t="s">
        <v>1767</v>
      </c>
      <c r="C540" s="2"/>
      <c r="D540" s="2" t="s">
        <v>1769</v>
      </c>
      <c r="E540" s="2" t="s">
        <v>1122</v>
      </c>
      <c r="F540" s="2" t="s">
        <v>1771</v>
      </c>
      <c r="G540" s="2" t="s">
        <v>1772</v>
      </c>
      <c r="H540" s="2"/>
      <c r="I540" s="2"/>
      <c r="J540" s="2"/>
      <c r="K540" s="18">
        <f t="shared" si="2"/>
        <v>0</v>
      </c>
    </row>
    <row r="541" spans="1:11" ht="14.25" customHeight="1" x14ac:dyDescent="0.2">
      <c r="A541" s="62" t="s">
        <v>4631</v>
      </c>
      <c r="B541" s="2" t="s">
        <v>4625</v>
      </c>
      <c r="C541" s="2"/>
      <c r="D541" s="2" t="s">
        <v>4626</v>
      </c>
      <c r="E541" s="2" t="s">
        <v>4627</v>
      </c>
      <c r="F541" s="2" t="s">
        <v>4628</v>
      </c>
      <c r="G541" s="2" t="s">
        <v>4630</v>
      </c>
      <c r="H541" s="2"/>
      <c r="I541" s="2"/>
      <c r="J541" s="2"/>
      <c r="K541" s="18">
        <f t="shared" si="2"/>
        <v>0</v>
      </c>
    </row>
    <row r="542" spans="1:11" ht="14.25" customHeight="1" x14ac:dyDescent="0.2">
      <c r="A542" s="62" t="s">
        <v>3373</v>
      </c>
      <c r="B542" s="2" t="s">
        <v>3367</v>
      </c>
      <c r="C542" s="2"/>
      <c r="D542" s="2" t="s">
        <v>5296</v>
      </c>
      <c r="E542" s="2" t="s">
        <v>5297</v>
      </c>
      <c r="F542" s="2" t="s">
        <v>5298</v>
      </c>
      <c r="G542" s="2" t="s">
        <v>5299</v>
      </c>
      <c r="H542" s="2"/>
      <c r="I542" s="2"/>
      <c r="J542" s="2"/>
      <c r="K542" s="18">
        <f t="shared" si="2"/>
        <v>0</v>
      </c>
    </row>
    <row r="543" spans="1:11" ht="14.25" customHeight="1" x14ac:dyDescent="0.2">
      <c r="A543" s="62" t="s">
        <v>4566</v>
      </c>
      <c r="B543" s="2" t="s">
        <v>4559</v>
      </c>
      <c r="C543" s="2"/>
      <c r="D543" s="2" t="s">
        <v>5382</v>
      </c>
      <c r="E543" s="2" t="s">
        <v>5383</v>
      </c>
      <c r="F543" s="2" t="s">
        <v>5384</v>
      </c>
      <c r="G543" s="2" t="s">
        <v>5385</v>
      </c>
      <c r="H543" s="2"/>
      <c r="I543" s="2"/>
      <c r="J543" s="2"/>
      <c r="K543" s="18">
        <f t="shared" si="2"/>
        <v>0</v>
      </c>
    </row>
    <row r="544" spans="1:11" ht="14.25" customHeight="1" x14ac:dyDescent="0.2">
      <c r="A544" s="62" t="s">
        <v>2949</v>
      </c>
      <c r="B544" s="2" t="s">
        <v>2943</v>
      </c>
      <c r="C544" s="2"/>
      <c r="D544" s="2" t="s">
        <v>2944</v>
      </c>
      <c r="E544" s="2" t="s">
        <v>2945</v>
      </c>
      <c r="F544" s="2" t="s">
        <v>2946</v>
      </c>
      <c r="G544" s="2" t="s">
        <v>2948</v>
      </c>
      <c r="H544" s="2"/>
      <c r="I544" s="2"/>
      <c r="J544" s="2"/>
      <c r="K544" s="18">
        <f t="shared" si="2"/>
        <v>0</v>
      </c>
    </row>
    <row r="545" spans="1:11" ht="14.25" customHeight="1" x14ac:dyDescent="0.2">
      <c r="A545" s="62" t="s">
        <v>1723</v>
      </c>
      <c r="B545" s="2" t="s">
        <v>1717</v>
      </c>
      <c r="C545" s="2"/>
      <c r="D545" s="2" t="s">
        <v>1720</v>
      </c>
      <c r="E545" s="2" t="s">
        <v>1122</v>
      </c>
      <c r="F545" s="2" t="s">
        <v>1721</v>
      </c>
      <c r="G545" s="2" t="s">
        <v>1722</v>
      </c>
      <c r="H545" s="2"/>
      <c r="I545" s="2"/>
      <c r="J545" s="2"/>
      <c r="K545" s="18">
        <f t="shared" si="2"/>
        <v>0</v>
      </c>
    </row>
    <row r="546" spans="1:11" ht="14.25" customHeight="1" x14ac:dyDescent="0.2">
      <c r="A546" s="62" t="s">
        <v>188</v>
      </c>
      <c r="B546" s="2" t="s">
        <v>183</v>
      </c>
      <c r="C546" s="2"/>
      <c r="D546" s="2" t="s">
        <v>184</v>
      </c>
      <c r="E546" s="2" t="s">
        <v>185</v>
      </c>
      <c r="F546" s="2" t="s">
        <v>184</v>
      </c>
      <c r="G546" s="2" t="s">
        <v>187</v>
      </c>
      <c r="H546" s="2"/>
      <c r="I546" s="2"/>
      <c r="J546" s="2"/>
      <c r="K546" s="18">
        <f t="shared" si="2"/>
        <v>0</v>
      </c>
    </row>
    <row r="547" spans="1:11" ht="14.25" customHeight="1" x14ac:dyDescent="0.2">
      <c r="A547" s="62" t="s">
        <v>2434</v>
      </c>
      <c r="B547" s="2" t="s">
        <v>183</v>
      </c>
      <c r="C547" s="2"/>
      <c r="D547" s="2" t="s">
        <v>2430</v>
      </c>
      <c r="E547" s="2" t="s">
        <v>2431</v>
      </c>
      <c r="F547" s="2" t="s">
        <v>5223</v>
      </c>
      <c r="G547" s="2" t="s">
        <v>5224</v>
      </c>
      <c r="H547" s="2"/>
      <c r="I547" s="2"/>
      <c r="J547" s="2"/>
      <c r="K547" s="18">
        <f t="shared" si="2"/>
        <v>0</v>
      </c>
    </row>
    <row r="548" spans="1:11" ht="14.25" customHeight="1" x14ac:dyDescent="0.2">
      <c r="A548" s="62" t="s">
        <v>2823</v>
      </c>
      <c r="B548" s="2" t="s">
        <v>2815</v>
      </c>
      <c r="C548" s="2"/>
      <c r="D548" s="2" t="s">
        <v>2816</v>
      </c>
      <c r="E548" s="2" t="s">
        <v>2818</v>
      </c>
      <c r="F548" s="2" t="s">
        <v>2820</v>
      </c>
      <c r="G548" s="2" t="s">
        <v>2821</v>
      </c>
      <c r="H548" s="2"/>
      <c r="I548" s="2"/>
      <c r="J548" s="2"/>
      <c r="K548" s="18">
        <f t="shared" si="2"/>
        <v>0</v>
      </c>
    </row>
    <row r="549" spans="1:11" ht="14.25" customHeight="1" x14ac:dyDescent="0.2">
      <c r="A549" s="62" t="s">
        <v>2687</v>
      </c>
      <c r="B549" s="2" t="s">
        <v>1635</v>
      </c>
      <c r="C549" s="2"/>
      <c r="D549" s="2" t="s">
        <v>2682</v>
      </c>
      <c r="E549" s="2" t="s">
        <v>2683</v>
      </c>
      <c r="F549" s="2" t="s">
        <v>2685</v>
      </c>
      <c r="G549" s="2" t="s">
        <v>2686</v>
      </c>
      <c r="H549" s="2"/>
      <c r="I549" s="2"/>
      <c r="J549" s="2"/>
      <c r="K549" s="18">
        <f t="shared" si="2"/>
        <v>0</v>
      </c>
    </row>
    <row r="550" spans="1:11" ht="14.25" customHeight="1" x14ac:dyDescent="0.2">
      <c r="A550" s="62" t="s">
        <v>2747</v>
      </c>
      <c r="B550" s="2" t="s">
        <v>1635</v>
      </c>
      <c r="C550" s="2"/>
      <c r="D550" s="2" t="s">
        <v>2742</v>
      </c>
      <c r="E550" s="2" t="s">
        <v>2743</v>
      </c>
      <c r="F550" s="2" t="s">
        <v>2744</v>
      </c>
      <c r="G550" s="2" t="s">
        <v>2746</v>
      </c>
      <c r="H550" s="2"/>
      <c r="I550" s="2"/>
      <c r="J550" s="2"/>
      <c r="K550" s="18">
        <f t="shared" si="2"/>
        <v>0</v>
      </c>
    </row>
    <row r="551" spans="1:11" ht="14.25" customHeight="1" x14ac:dyDescent="0.2">
      <c r="A551" s="62" t="s">
        <v>5063</v>
      </c>
      <c r="B551" s="2" t="s">
        <v>5055</v>
      </c>
      <c r="C551" s="2"/>
      <c r="D551" s="2" t="s">
        <v>5057</v>
      </c>
      <c r="E551" s="2" t="s">
        <v>5059</v>
      </c>
      <c r="F551" s="2" t="s">
        <v>5060</v>
      </c>
      <c r="G551" s="2" t="s">
        <v>5062</v>
      </c>
      <c r="H551" s="2"/>
      <c r="I551" s="2"/>
      <c r="J551" s="2"/>
      <c r="K551" s="18">
        <f t="shared" si="2"/>
        <v>0</v>
      </c>
    </row>
    <row r="552" spans="1:11" ht="14.25" customHeight="1" x14ac:dyDescent="0.2">
      <c r="A552" s="62" t="s">
        <v>2814</v>
      </c>
      <c r="B552" s="2" t="s">
        <v>2808</v>
      </c>
      <c r="C552" s="2"/>
      <c r="D552" s="2" t="s">
        <v>2810</v>
      </c>
      <c r="E552" s="2" t="s">
        <v>2811</v>
      </c>
      <c r="F552" s="2" t="s">
        <v>2812</v>
      </c>
      <c r="G552" s="2" t="s">
        <v>2813</v>
      </c>
      <c r="H552" s="2"/>
      <c r="I552" s="2"/>
      <c r="J552" s="2"/>
      <c r="K552" s="18">
        <f t="shared" si="2"/>
        <v>0</v>
      </c>
    </row>
    <row r="553" spans="1:11" ht="14.25" customHeight="1" x14ac:dyDescent="0.2">
      <c r="A553" s="62" t="s">
        <v>3703</v>
      </c>
      <c r="B553" s="2" t="s">
        <v>3697</v>
      </c>
      <c r="C553" s="2"/>
      <c r="D553" s="2" t="s">
        <v>3698</v>
      </c>
      <c r="E553" s="2" t="s">
        <v>3699</v>
      </c>
      <c r="F553" s="2" t="s">
        <v>3701</v>
      </c>
      <c r="G553" s="2" t="s">
        <v>3702</v>
      </c>
      <c r="H553" s="2"/>
      <c r="I553" s="2"/>
      <c r="J553" s="2"/>
      <c r="K553" s="18">
        <f t="shared" si="2"/>
        <v>0</v>
      </c>
    </row>
    <row r="554" spans="1:11" ht="14.25" customHeight="1" x14ac:dyDescent="0.2">
      <c r="A554" s="62" t="s">
        <v>3944</v>
      </c>
      <c r="B554" s="2" t="s">
        <v>3940</v>
      </c>
      <c r="C554" s="2"/>
      <c r="D554" s="2" t="s">
        <v>3941</v>
      </c>
      <c r="E554" s="2" t="s">
        <v>185</v>
      </c>
      <c r="F554" s="2" t="s">
        <v>3942</v>
      </c>
      <c r="G554" s="2" t="s">
        <v>3943</v>
      </c>
      <c r="H554" s="2"/>
      <c r="I554" s="2"/>
      <c r="J554" s="2"/>
      <c r="K554" s="18">
        <f t="shared" si="2"/>
        <v>0</v>
      </c>
    </row>
    <row r="555" spans="1:11" ht="14.25" customHeight="1" x14ac:dyDescent="0.2">
      <c r="A555" s="62" t="s">
        <v>4512</v>
      </c>
      <c r="B555" s="2" t="s">
        <v>4506</v>
      </c>
      <c r="C555" s="2"/>
      <c r="D555" s="2" t="s">
        <v>4507</v>
      </c>
      <c r="E555" s="2" t="s">
        <v>4508</v>
      </c>
      <c r="F555" s="2" t="s">
        <v>4510</v>
      </c>
      <c r="G555" s="2" t="s">
        <v>4511</v>
      </c>
      <c r="H555" s="2"/>
      <c r="I555" s="2"/>
      <c r="J555" s="2"/>
      <c r="K555" s="18">
        <f t="shared" si="2"/>
        <v>0</v>
      </c>
    </row>
    <row r="556" spans="1:11" ht="14.25" customHeight="1" x14ac:dyDescent="0.2">
      <c r="A556" s="62" t="s">
        <v>580</v>
      </c>
      <c r="B556" s="2" t="s">
        <v>574</v>
      </c>
      <c r="C556" s="2"/>
      <c r="D556" s="2" t="s">
        <v>575</v>
      </c>
      <c r="E556" s="2" t="s">
        <v>577</v>
      </c>
      <c r="F556" s="2" t="s">
        <v>578</v>
      </c>
      <c r="G556" s="2" t="s">
        <v>579</v>
      </c>
      <c r="H556" s="2"/>
      <c r="I556" s="2"/>
      <c r="J556" s="2"/>
      <c r="K556" s="18">
        <f t="shared" si="2"/>
        <v>0</v>
      </c>
    </row>
    <row r="557" spans="1:11" ht="14.25" customHeight="1" x14ac:dyDescent="0.2">
      <c r="A557" s="62" t="s">
        <v>2319</v>
      </c>
      <c r="B557" s="2" t="s">
        <v>2312</v>
      </c>
      <c r="C557" s="2"/>
      <c r="D557" s="2" t="s">
        <v>5213</v>
      </c>
      <c r="E557" s="2" t="s">
        <v>5214</v>
      </c>
      <c r="F557" s="2" t="s">
        <v>5215</v>
      </c>
      <c r="G557" s="2" t="s">
        <v>5216</v>
      </c>
      <c r="H557" s="2"/>
      <c r="I557" s="2"/>
      <c r="J557" s="2"/>
      <c r="K557" s="18">
        <f t="shared" si="2"/>
        <v>0</v>
      </c>
    </row>
    <row r="558" spans="1:11" ht="14.25" customHeight="1" x14ac:dyDescent="0.2">
      <c r="A558" s="62" t="s">
        <v>708</v>
      </c>
      <c r="B558" s="2" t="s">
        <v>699</v>
      </c>
      <c r="C558" s="2"/>
      <c r="D558" s="2" t="s">
        <v>701</v>
      </c>
      <c r="E558" s="2" t="s">
        <v>703</v>
      </c>
      <c r="F558" s="2" t="s">
        <v>705</v>
      </c>
      <c r="G558" s="2" t="s">
        <v>706</v>
      </c>
      <c r="H558" s="2"/>
      <c r="I558" s="2"/>
      <c r="J558" s="2"/>
      <c r="K558" s="18">
        <f t="shared" si="2"/>
        <v>0</v>
      </c>
    </row>
    <row r="559" spans="1:11" ht="14.25" customHeight="1" x14ac:dyDescent="0.2">
      <c r="A559" s="62" t="s">
        <v>3315</v>
      </c>
      <c r="B559" s="2" t="s">
        <v>3311</v>
      </c>
      <c r="C559" s="2"/>
      <c r="D559" s="2" t="s">
        <v>3312</v>
      </c>
      <c r="E559" s="2" t="s">
        <v>3313</v>
      </c>
      <c r="F559" s="2" t="s">
        <v>3314</v>
      </c>
      <c r="G559" s="2" t="s">
        <v>5287</v>
      </c>
      <c r="H559" s="2"/>
      <c r="I559" s="2"/>
      <c r="J559" s="2"/>
      <c r="K559" s="18">
        <f t="shared" si="2"/>
        <v>0</v>
      </c>
    </row>
    <row r="560" spans="1:11" ht="14.25" customHeight="1" x14ac:dyDescent="0.2">
      <c r="A560" s="62" t="s">
        <v>4774</v>
      </c>
      <c r="B560" s="2" t="s">
        <v>4768</v>
      </c>
      <c r="C560" s="2"/>
      <c r="D560" s="2" t="s">
        <v>4769</v>
      </c>
      <c r="E560" s="2" t="s">
        <v>4771</v>
      </c>
      <c r="F560" s="2" t="s">
        <v>4772</v>
      </c>
      <c r="G560" s="2" t="s">
        <v>4773</v>
      </c>
      <c r="H560" s="2"/>
      <c r="I560" s="2"/>
      <c r="J560" s="2"/>
      <c r="K560" s="18">
        <f t="shared" si="2"/>
        <v>0</v>
      </c>
    </row>
    <row r="561" spans="1:11" ht="14.25" customHeight="1" x14ac:dyDescent="0.2">
      <c r="A561" s="62" t="s">
        <v>1884</v>
      </c>
      <c r="B561" s="2" t="s">
        <v>1878</v>
      </c>
      <c r="C561" s="2"/>
      <c r="D561" s="2" t="s">
        <v>1879</v>
      </c>
      <c r="E561" s="2" t="s">
        <v>1881</v>
      </c>
      <c r="F561" s="2" t="s">
        <v>1882</v>
      </c>
      <c r="G561" s="2" t="s">
        <v>1883</v>
      </c>
      <c r="H561" s="2"/>
      <c r="I561" s="2"/>
      <c r="J561" s="2"/>
      <c r="K561" s="18">
        <f t="shared" si="2"/>
        <v>0</v>
      </c>
    </row>
    <row r="562" spans="1:11" ht="14.25" customHeight="1" x14ac:dyDescent="0.2">
      <c r="A562" s="62" t="s">
        <v>4848</v>
      </c>
      <c r="B562" s="2" t="s">
        <v>4841</v>
      </c>
      <c r="C562" s="2"/>
      <c r="D562" s="2" t="s">
        <v>4842</v>
      </c>
      <c r="E562" s="2" t="s">
        <v>4844</v>
      </c>
      <c r="F562" s="2" t="s">
        <v>4845</v>
      </c>
      <c r="G562" s="2" t="s">
        <v>4847</v>
      </c>
      <c r="H562" s="2"/>
      <c r="I562" s="2"/>
      <c r="J562" s="2"/>
      <c r="K562" s="18">
        <f t="shared" si="2"/>
        <v>0</v>
      </c>
    </row>
    <row r="563" spans="1:11" ht="14.25" customHeight="1" x14ac:dyDescent="0.2">
      <c r="A563" s="62" t="s">
        <v>695</v>
      </c>
      <c r="B563" s="2" t="s">
        <v>690</v>
      </c>
      <c r="C563" s="2"/>
      <c r="D563" s="2" t="s">
        <v>691</v>
      </c>
      <c r="E563" s="2" t="s">
        <v>692</v>
      </c>
      <c r="F563" s="2" t="s">
        <v>693</v>
      </c>
      <c r="G563" s="2" t="s">
        <v>694</v>
      </c>
      <c r="H563" s="2"/>
      <c r="I563" s="2"/>
      <c r="J563" s="2"/>
      <c r="K563" s="18">
        <f t="shared" si="2"/>
        <v>0</v>
      </c>
    </row>
    <row r="564" spans="1:11" ht="14.25" customHeight="1" x14ac:dyDescent="0.2">
      <c r="A564" s="62" t="s">
        <v>567</v>
      </c>
      <c r="B564" s="2" t="s">
        <v>561</v>
      </c>
      <c r="C564" s="2"/>
      <c r="D564" s="2" t="s">
        <v>563</v>
      </c>
      <c r="E564" s="2" t="s">
        <v>564</v>
      </c>
      <c r="F564" s="2" t="s">
        <v>565</v>
      </c>
      <c r="G564" s="2" t="s">
        <v>566</v>
      </c>
      <c r="H564" s="2"/>
      <c r="I564" s="2"/>
      <c r="J564" s="2"/>
      <c r="K564" s="18">
        <f t="shared" si="2"/>
        <v>0</v>
      </c>
    </row>
    <row r="565" spans="1:11" ht="14.25" customHeight="1" x14ac:dyDescent="0.2">
      <c r="A565" s="62" t="s">
        <v>2415</v>
      </c>
      <c r="B565" s="2" t="s">
        <v>2409</v>
      </c>
      <c r="C565" s="2"/>
      <c r="D565" s="2" t="s">
        <v>2410</v>
      </c>
      <c r="E565" s="2" t="s">
        <v>2412</v>
      </c>
      <c r="F565" s="2" t="s">
        <v>2413</v>
      </c>
      <c r="G565" s="2" t="s">
        <v>2414</v>
      </c>
      <c r="H565" s="2"/>
      <c r="I565" s="2"/>
      <c r="J565" s="2"/>
      <c r="K565" s="18">
        <f t="shared" si="2"/>
        <v>0</v>
      </c>
    </row>
    <row r="566" spans="1:11" ht="14.25" customHeight="1" x14ac:dyDescent="0.2">
      <c r="A566" s="62" t="s">
        <v>3155</v>
      </c>
      <c r="B566" s="2" t="s">
        <v>3152</v>
      </c>
      <c r="C566" s="2"/>
      <c r="D566" s="2" t="s">
        <v>3153</v>
      </c>
      <c r="E566" s="2" t="s">
        <v>185</v>
      </c>
      <c r="F566" s="2" t="s">
        <v>3154</v>
      </c>
      <c r="G566" s="2" t="s">
        <v>1300</v>
      </c>
      <c r="H566" s="2"/>
      <c r="I566" s="2"/>
      <c r="J566" s="2"/>
      <c r="K566" s="18">
        <f t="shared" si="2"/>
        <v>0</v>
      </c>
    </row>
    <row r="567" spans="1:11" ht="14.25" customHeight="1" x14ac:dyDescent="0.2">
      <c r="A567" s="62" t="s">
        <v>4925</v>
      </c>
      <c r="B567" s="2" t="s">
        <v>4922</v>
      </c>
      <c r="C567" s="2"/>
      <c r="D567" s="2" t="s">
        <v>4923</v>
      </c>
      <c r="E567" s="2" t="s">
        <v>242</v>
      </c>
      <c r="F567" s="2" t="s">
        <v>4924</v>
      </c>
      <c r="G567" s="2" t="s">
        <v>71</v>
      </c>
      <c r="H567" s="2"/>
      <c r="I567" s="2"/>
      <c r="J567" s="2"/>
      <c r="K567" s="18">
        <f t="shared" si="2"/>
        <v>0</v>
      </c>
    </row>
    <row r="568" spans="1:11" ht="14.25" customHeight="1" x14ac:dyDescent="0.2">
      <c r="A568" s="62" t="s">
        <v>2014</v>
      </c>
      <c r="B568" s="2" t="s">
        <v>2008</v>
      </c>
      <c r="C568" s="2"/>
      <c r="D568" s="2" t="s">
        <v>2010</v>
      </c>
      <c r="E568" s="2" t="s">
        <v>2011</v>
      </c>
      <c r="F568" s="2" t="s">
        <v>2012</v>
      </c>
      <c r="G568" s="2" t="s">
        <v>2013</v>
      </c>
      <c r="H568" s="2"/>
      <c r="I568" s="2"/>
      <c r="J568" s="2"/>
      <c r="K568" s="18">
        <f t="shared" si="2"/>
        <v>0</v>
      </c>
    </row>
    <row r="569" spans="1:11" ht="14.25" customHeight="1" x14ac:dyDescent="0.2">
      <c r="A569" s="62" t="s">
        <v>3974</v>
      </c>
      <c r="B569" s="2" t="s">
        <v>3969</v>
      </c>
      <c r="C569" s="2"/>
      <c r="D569" s="2" t="s">
        <v>3970</v>
      </c>
      <c r="E569" s="2" t="s">
        <v>3971</v>
      </c>
      <c r="F569" s="2" t="s">
        <v>3972</v>
      </c>
      <c r="G569" s="2" t="s">
        <v>3973</v>
      </c>
      <c r="H569" s="2"/>
      <c r="I569" s="2"/>
      <c r="J569" s="2"/>
      <c r="K569" s="18">
        <f t="shared" si="2"/>
        <v>0</v>
      </c>
    </row>
    <row r="570" spans="1:11" ht="14.25" customHeight="1" x14ac:dyDescent="0.2">
      <c r="A570" s="62" t="s">
        <v>3365</v>
      </c>
      <c r="B570" s="2" t="s">
        <v>3360</v>
      </c>
      <c r="C570" s="2"/>
      <c r="D570" s="2" t="s">
        <v>3361</v>
      </c>
      <c r="E570" s="2" t="s">
        <v>3362</v>
      </c>
      <c r="F570" s="2" t="s">
        <v>3363</v>
      </c>
      <c r="G570" s="2" t="s">
        <v>3364</v>
      </c>
      <c r="H570" s="2"/>
      <c r="I570" s="2"/>
      <c r="J570" s="2"/>
      <c r="K570" s="18">
        <f t="shared" si="2"/>
        <v>0</v>
      </c>
    </row>
    <row r="571" spans="1:11" ht="14.25" customHeight="1" x14ac:dyDescent="0.2">
      <c r="A571" s="62" t="s">
        <v>2245</v>
      </c>
      <c r="B571" s="2" t="s">
        <v>2238</v>
      </c>
      <c r="C571" s="2"/>
      <c r="D571" s="2" t="s">
        <v>2239</v>
      </c>
      <c r="E571" s="2" t="s">
        <v>2241</v>
      </c>
      <c r="F571" s="2" t="s">
        <v>2242</v>
      </c>
      <c r="G571" s="2" t="s">
        <v>2244</v>
      </c>
      <c r="H571" s="2"/>
      <c r="I571" s="2"/>
      <c r="J571" s="2"/>
      <c r="K571" s="18">
        <f t="shared" si="2"/>
        <v>0</v>
      </c>
    </row>
    <row r="572" spans="1:11" ht="14.25" customHeight="1" x14ac:dyDescent="0.2">
      <c r="A572" s="62" t="s">
        <v>3033</v>
      </c>
      <c r="B572" s="2" t="s">
        <v>3028</v>
      </c>
      <c r="C572" s="2"/>
      <c r="D572" s="2" t="s">
        <v>3029</v>
      </c>
      <c r="E572" s="2" t="s">
        <v>3030</v>
      </c>
      <c r="F572" s="2" t="s">
        <v>3031</v>
      </c>
      <c r="G572" s="2" t="s">
        <v>3032</v>
      </c>
      <c r="H572" s="2"/>
      <c r="I572" s="2"/>
      <c r="J572" s="2"/>
      <c r="K572" s="18">
        <f t="shared" si="2"/>
        <v>0</v>
      </c>
    </row>
    <row r="573" spans="1:11" ht="14.25" customHeight="1" x14ac:dyDescent="0.2">
      <c r="A573" s="62" t="s">
        <v>2441</v>
      </c>
      <c r="B573" s="2" t="s">
        <v>2435</v>
      </c>
      <c r="C573" s="2"/>
      <c r="D573" s="2" t="s">
        <v>2436</v>
      </c>
      <c r="E573" s="2" t="s">
        <v>2438</v>
      </c>
      <c r="F573" s="2" t="s">
        <v>2439</v>
      </c>
      <c r="G573" s="2" t="s">
        <v>2440</v>
      </c>
      <c r="H573" s="2"/>
      <c r="I573" s="2"/>
      <c r="J573" s="2"/>
      <c r="K573" s="18">
        <f t="shared" si="2"/>
        <v>0</v>
      </c>
    </row>
    <row r="574" spans="1:11" ht="14.25" customHeight="1" x14ac:dyDescent="0.2">
      <c r="A574" s="62" t="s">
        <v>2942</v>
      </c>
      <c r="B574" s="2" t="s">
        <v>2933</v>
      </c>
      <c r="C574" s="2"/>
      <c r="D574" s="2" t="s">
        <v>2935</v>
      </c>
      <c r="E574" s="2" t="s">
        <v>2937</v>
      </c>
      <c r="F574" s="2" t="s">
        <v>2939</v>
      </c>
      <c r="G574" s="2" t="s">
        <v>2941</v>
      </c>
      <c r="H574" s="2"/>
      <c r="I574" s="2"/>
      <c r="J574" s="2"/>
      <c r="K574" s="18">
        <f t="shared" si="2"/>
        <v>0</v>
      </c>
    </row>
    <row r="575" spans="1:11" ht="14.25" customHeight="1" x14ac:dyDescent="0.2">
      <c r="A575" s="62" t="s">
        <v>3017</v>
      </c>
      <c r="B575" s="2" t="s">
        <v>3011</v>
      </c>
      <c r="C575" s="2"/>
      <c r="D575" s="2" t="s">
        <v>3012</v>
      </c>
      <c r="E575" s="2" t="s">
        <v>3013</v>
      </c>
      <c r="F575" s="2" t="s">
        <v>3014</v>
      </c>
      <c r="G575" s="2" t="s">
        <v>3016</v>
      </c>
      <c r="H575" s="2"/>
      <c r="I575" s="2"/>
      <c r="J575" s="2"/>
      <c r="K575" s="18">
        <f t="shared" si="2"/>
        <v>0</v>
      </c>
    </row>
    <row r="576" spans="1:11" ht="14.25" customHeight="1" x14ac:dyDescent="0.2">
      <c r="A576" s="62" t="s">
        <v>2237</v>
      </c>
      <c r="B576" s="2" t="s">
        <v>2232</v>
      </c>
      <c r="C576" s="2"/>
      <c r="D576" s="2" t="s">
        <v>2233</v>
      </c>
      <c r="E576" s="2" t="s">
        <v>185</v>
      </c>
      <c r="F576" s="2" t="s">
        <v>2234</v>
      </c>
      <c r="G576" s="2" t="s">
        <v>2236</v>
      </c>
      <c r="H576" s="2"/>
      <c r="I576" s="2"/>
      <c r="J576" s="2"/>
      <c r="K576" s="18">
        <f t="shared" si="2"/>
        <v>0</v>
      </c>
    </row>
    <row r="577" spans="1:11" ht="14.25" customHeight="1" x14ac:dyDescent="0.2">
      <c r="A577" s="62" t="s">
        <v>3738</v>
      </c>
      <c r="B577" s="2" t="s">
        <v>3733</v>
      </c>
      <c r="C577" s="2"/>
      <c r="D577" s="2" t="s">
        <v>3734</v>
      </c>
      <c r="E577" s="2" t="s">
        <v>3735</v>
      </c>
      <c r="F577" s="2" t="s">
        <v>3736</v>
      </c>
      <c r="G577" s="2" t="s">
        <v>3737</v>
      </c>
      <c r="H577" s="2"/>
      <c r="I577" s="2"/>
      <c r="J577" s="2"/>
      <c r="K577" s="18">
        <f t="shared" si="2"/>
        <v>0</v>
      </c>
    </row>
    <row r="578" spans="1:11" ht="14.25" customHeight="1" x14ac:dyDescent="0.2">
      <c r="A578" s="62" t="s">
        <v>3069</v>
      </c>
      <c r="B578" s="2" t="s">
        <v>3061</v>
      </c>
      <c r="C578" s="2"/>
      <c r="D578" s="2" t="s">
        <v>3065</v>
      </c>
      <c r="E578" s="2" t="s">
        <v>3066</v>
      </c>
      <c r="F578" s="2" t="s">
        <v>3067</v>
      </c>
      <c r="G578" s="2" t="s">
        <v>3068</v>
      </c>
      <c r="H578" s="2"/>
      <c r="I578" s="2"/>
      <c r="J578" s="2"/>
      <c r="K578" s="18">
        <f t="shared" si="2"/>
        <v>0</v>
      </c>
    </row>
    <row r="579" spans="1:11" ht="14.25" customHeight="1" x14ac:dyDescent="0.2">
      <c r="A579" s="62" t="s">
        <v>4475</v>
      </c>
      <c r="B579" s="2" t="s">
        <v>4470</v>
      </c>
      <c r="C579" s="2"/>
      <c r="D579" s="2" t="s">
        <v>4471</v>
      </c>
      <c r="E579" s="2" t="s">
        <v>4472</v>
      </c>
      <c r="F579" s="2" t="s">
        <v>4473</v>
      </c>
      <c r="G579" s="2" t="s">
        <v>4474</v>
      </c>
      <c r="H579" s="2"/>
      <c r="I579" s="2"/>
      <c r="J579" s="2"/>
      <c r="K579" s="18">
        <f t="shared" si="2"/>
        <v>0</v>
      </c>
    </row>
    <row r="580" spans="1:11" ht="14.25" customHeight="1" x14ac:dyDescent="0.2">
      <c r="A580" s="62" t="s">
        <v>666</v>
      </c>
      <c r="B580" s="2" t="s">
        <v>659</v>
      </c>
      <c r="C580" s="2"/>
      <c r="D580" s="2" t="s">
        <v>661</v>
      </c>
      <c r="E580" s="2" t="s">
        <v>663</v>
      </c>
      <c r="F580" s="2" t="s">
        <v>664</v>
      </c>
      <c r="G580" s="2" t="s">
        <v>665</v>
      </c>
      <c r="H580" s="2"/>
      <c r="I580" s="2"/>
      <c r="J580" s="2"/>
      <c r="K580" s="18">
        <f t="shared" si="2"/>
        <v>0</v>
      </c>
    </row>
    <row r="581" spans="1:11" ht="14.25" customHeight="1" x14ac:dyDescent="0.2">
      <c r="A581" s="62" t="s">
        <v>1349</v>
      </c>
      <c r="B581" s="2" t="s">
        <v>1344</v>
      </c>
      <c r="C581" s="2"/>
      <c r="D581" s="2" t="s">
        <v>1345</v>
      </c>
      <c r="E581" s="2" t="s">
        <v>1346</v>
      </c>
      <c r="F581" s="2" t="s">
        <v>1347</v>
      </c>
      <c r="G581" s="2" t="s">
        <v>1348</v>
      </c>
      <c r="H581" s="2"/>
      <c r="I581" s="2"/>
      <c r="J581" s="2"/>
      <c r="K581" s="18">
        <f t="shared" si="2"/>
        <v>0</v>
      </c>
    </row>
    <row r="582" spans="1:11" ht="14.25" customHeight="1" x14ac:dyDescent="0.2">
      <c r="A582" s="62" t="s">
        <v>2456</v>
      </c>
      <c r="B582" s="2" t="s">
        <v>2452</v>
      </c>
      <c r="C582" s="2"/>
      <c r="D582" s="2" t="s">
        <v>144</v>
      </c>
      <c r="E582" s="2" t="s">
        <v>2453</v>
      </c>
      <c r="F582" s="2" t="s">
        <v>2454</v>
      </c>
      <c r="G582" s="2" t="s">
        <v>2455</v>
      </c>
      <c r="H582" s="2"/>
      <c r="I582" s="2"/>
      <c r="J582" s="2"/>
      <c r="K582" s="18">
        <f t="shared" si="2"/>
        <v>0</v>
      </c>
    </row>
    <row r="583" spans="1:11" ht="14.25" customHeight="1" x14ac:dyDescent="0.2">
      <c r="A583" s="62" t="s">
        <v>3796</v>
      </c>
      <c r="B583" s="2" t="s">
        <v>3791</v>
      </c>
      <c r="C583" s="2"/>
      <c r="D583" s="2" t="s">
        <v>3792</v>
      </c>
      <c r="E583" s="2" t="s">
        <v>3793</v>
      </c>
      <c r="F583" s="2" t="s">
        <v>3794</v>
      </c>
      <c r="G583" s="2" t="s">
        <v>3795</v>
      </c>
      <c r="H583" s="2"/>
      <c r="I583" s="2"/>
      <c r="J583" s="2"/>
      <c r="K583" s="18">
        <f t="shared" si="2"/>
        <v>0</v>
      </c>
    </row>
    <row r="584" spans="1:11" ht="14.25" customHeight="1" x14ac:dyDescent="0.2">
      <c r="A584" s="62" t="s">
        <v>1301</v>
      </c>
      <c r="B584" s="2" t="s">
        <v>1299</v>
      </c>
      <c r="C584" s="2"/>
      <c r="D584" s="2" t="s">
        <v>1300</v>
      </c>
      <c r="E584" s="2" t="s">
        <v>546</v>
      </c>
      <c r="F584" s="2" t="s">
        <v>546</v>
      </c>
      <c r="G584" s="2" t="s">
        <v>1300</v>
      </c>
      <c r="H584" s="2"/>
      <c r="I584" s="2"/>
      <c r="J584" s="2"/>
      <c r="K584" s="18">
        <f t="shared" si="2"/>
        <v>0</v>
      </c>
    </row>
    <row r="585" spans="1:11" ht="14.25" customHeight="1" x14ac:dyDescent="0.2">
      <c r="A585" s="62" t="s">
        <v>1325</v>
      </c>
      <c r="B585" s="2" t="s">
        <v>1318</v>
      </c>
      <c r="C585" s="2"/>
      <c r="D585" s="2" t="s">
        <v>1320</v>
      </c>
      <c r="E585" s="2" t="s">
        <v>1321</v>
      </c>
      <c r="F585" s="2" t="s">
        <v>1322</v>
      </c>
      <c r="G585" s="2" t="s">
        <v>1324</v>
      </c>
      <c r="H585" s="2"/>
      <c r="I585" s="2"/>
      <c r="J585" s="2"/>
      <c r="K585" s="18">
        <f t="shared" si="2"/>
        <v>0</v>
      </c>
    </row>
    <row r="586" spans="1:11" ht="14.25" customHeight="1" x14ac:dyDescent="0.2">
      <c r="A586" s="62" t="s">
        <v>3003</v>
      </c>
      <c r="B586" s="2" t="s">
        <v>2997</v>
      </c>
      <c r="C586" s="2"/>
      <c r="D586" s="2" t="s">
        <v>5268</v>
      </c>
      <c r="E586" s="2" t="s">
        <v>5269</v>
      </c>
      <c r="F586" s="2" t="s">
        <v>5270</v>
      </c>
      <c r="G586" s="2" t="s">
        <v>5271</v>
      </c>
      <c r="H586" s="2"/>
      <c r="I586" s="2"/>
      <c r="J586" s="2"/>
      <c r="K586" s="18">
        <f t="shared" si="2"/>
        <v>0</v>
      </c>
    </row>
    <row r="587" spans="1:11" ht="14.25" customHeight="1" x14ac:dyDescent="0.2">
      <c r="A587" s="62" t="s">
        <v>1244</v>
      </c>
      <c r="B587" s="2" t="s">
        <v>1237</v>
      </c>
      <c r="C587" s="2"/>
      <c r="D587" s="2" t="s">
        <v>1239</v>
      </c>
      <c r="E587" s="2" t="s">
        <v>1241</v>
      </c>
      <c r="F587" s="2" t="s">
        <v>1242</v>
      </c>
      <c r="G587" s="2" t="s">
        <v>1243</v>
      </c>
      <c r="H587" s="2"/>
      <c r="I587" s="2"/>
      <c r="J587" s="2"/>
      <c r="K587" s="18">
        <f t="shared" si="2"/>
        <v>0</v>
      </c>
    </row>
    <row r="588" spans="1:11" ht="14.25" customHeight="1" x14ac:dyDescent="0.2">
      <c r="A588" s="62" t="s">
        <v>3725</v>
      </c>
      <c r="B588" s="2" t="s">
        <v>3720</v>
      </c>
      <c r="C588" s="2"/>
      <c r="D588" s="2" t="s">
        <v>3721</v>
      </c>
      <c r="E588" s="2" t="s">
        <v>3722</v>
      </c>
      <c r="F588" s="2" t="s">
        <v>3723</v>
      </c>
      <c r="G588" s="2" t="s">
        <v>3724</v>
      </c>
      <c r="H588" s="2"/>
      <c r="I588" s="2"/>
      <c r="J588" s="2"/>
      <c r="K588" s="18">
        <f t="shared" si="2"/>
        <v>0</v>
      </c>
    </row>
    <row r="589" spans="1:11" ht="14.25" customHeight="1" x14ac:dyDescent="0.2">
      <c r="A589" s="62" t="s">
        <v>1570</v>
      </c>
      <c r="B589" s="2" t="s">
        <v>1563</v>
      </c>
      <c r="C589" s="2"/>
      <c r="D589" s="2" t="s">
        <v>1564</v>
      </c>
      <c r="E589" s="2" t="s">
        <v>1566</v>
      </c>
      <c r="F589" s="2" t="s">
        <v>1567</v>
      </c>
      <c r="G589" s="2" t="s">
        <v>1569</v>
      </c>
      <c r="H589" s="2"/>
      <c r="I589" s="2"/>
      <c r="J589" s="2"/>
      <c r="K589" s="18">
        <f t="shared" si="2"/>
        <v>0</v>
      </c>
    </row>
    <row r="590" spans="1:11" ht="14.25" customHeight="1" x14ac:dyDescent="0.2">
      <c r="A590" s="62" t="s">
        <v>970</v>
      </c>
      <c r="B590" s="2" t="s">
        <v>964</v>
      </c>
      <c r="C590" s="2"/>
      <c r="D590" s="2" t="s">
        <v>5146</v>
      </c>
      <c r="E590" s="2" t="s">
        <v>5147</v>
      </c>
      <c r="F590" s="2" t="s">
        <v>967</v>
      </c>
      <c r="G590" s="2" t="s">
        <v>5148</v>
      </c>
      <c r="H590" s="2"/>
      <c r="I590" s="2"/>
      <c r="J590" s="2"/>
      <c r="K590" s="18">
        <f t="shared" si="2"/>
        <v>0</v>
      </c>
    </row>
    <row r="591" spans="1:11" ht="14.25" customHeight="1" x14ac:dyDescent="0.2">
      <c r="A591" s="62" t="s">
        <v>4179</v>
      </c>
      <c r="B591" s="2" t="s">
        <v>4172</v>
      </c>
      <c r="C591" s="2"/>
      <c r="D591" s="2" t="s">
        <v>5368</v>
      </c>
      <c r="E591" s="2" t="s">
        <v>5369</v>
      </c>
      <c r="F591" s="2" t="s">
        <v>5370</v>
      </c>
      <c r="G591" s="2" t="s">
        <v>5371</v>
      </c>
      <c r="H591" s="2"/>
      <c r="I591" s="2"/>
      <c r="J591" s="2"/>
      <c r="K591" s="18">
        <f t="shared" si="2"/>
        <v>0</v>
      </c>
    </row>
    <row r="592" spans="1:11" ht="14.25" customHeight="1" x14ac:dyDescent="0.2">
      <c r="A592" s="62" t="s">
        <v>1430</v>
      </c>
      <c r="B592" s="2" t="s">
        <v>1425</v>
      </c>
      <c r="C592" s="2"/>
      <c r="D592" s="2" t="s">
        <v>5157</v>
      </c>
      <c r="E592" s="2" t="s">
        <v>1314</v>
      </c>
      <c r="F592" s="2" t="s">
        <v>5158</v>
      </c>
      <c r="G592" s="2" t="s">
        <v>5159</v>
      </c>
      <c r="H592" s="2"/>
      <c r="I592" s="2"/>
      <c r="J592" s="2"/>
      <c r="K592" s="18">
        <f t="shared" si="2"/>
        <v>0</v>
      </c>
    </row>
    <row r="593" spans="1:11" ht="14.25" customHeight="1" x14ac:dyDescent="0.2">
      <c r="A593" s="62" t="s">
        <v>3425</v>
      </c>
      <c r="B593" s="2" t="s">
        <v>3419</v>
      </c>
      <c r="C593" s="2"/>
      <c r="D593" s="2" t="s">
        <v>5304</v>
      </c>
      <c r="E593" s="2" t="s">
        <v>3422</v>
      </c>
      <c r="F593" s="2" t="s">
        <v>5305</v>
      </c>
      <c r="G593" s="2" t="s">
        <v>5306</v>
      </c>
      <c r="H593" s="2"/>
      <c r="I593" s="2"/>
      <c r="J593" s="2"/>
      <c r="K593" s="18">
        <f t="shared" si="2"/>
        <v>0</v>
      </c>
    </row>
    <row r="594" spans="1:11" ht="14.25" customHeight="1" x14ac:dyDescent="0.2">
      <c r="A594" s="62" t="s">
        <v>788</v>
      </c>
      <c r="B594" s="2" t="s">
        <v>781</v>
      </c>
      <c r="C594" s="2"/>
      <c r="D594" s="2" t="s">
        <v>513</v>
      </c>
      <c r="E594" s="2" t="s">
        <v>783</v>
      </c>
      <c r="F594" s="2" t="s">
        <v>785</v>
      </c>
      <c r="G594" s="2" t="s">
        <v>786</v>
      </c>
      <c r="H594" s="2"/>
      <c r="I594" s="2"/>
      <c r="J594" s="2"/>
      <c r="K594" s="18">
        <f t="shared" si="2"/>
        <v>0</v>
      </c>
    </row>
    <row r="595" spans="1:11" ht="14.25" customHeight="1" x14ac:dyDescent="0.2">
      <c r="A595" s="62" t="s">
        <v>911</v>
      </c>
      <c r="B595" s="2" t="s">
        <v>904</v>
      </c>
      <c r="C595" s="2"/>
      <c r="D595" s="2" t="s">
        <v>905</v>
      </c>
      <c r="E595" s="2" t="s">
        <v>907</v>
      </c>
      <c r="F595" s="2" t="s">
        <v>909</v>
      </c>
      <c r="G595" s="2" t="s">
        <v>910</v>
      </c>
      <c r="H595" s="2"/>
      <c r="I595" s="2"/>
      <c r="J595" s="2"/>
      <c r="K595" s="18">
        <f t="shared" si="2"/>
        <v>0</v>
      </c>
    </row>
    <row r="596" spans="1:11" ht="14.25" customHeight="1" x14ac:dyDescent="0.2">
      <c r="A596" s="62" t="s">
        <v>438</v>
      </c>
      <c r="B596" s="2" t="s">
        <v>432</v>
      </c>
      <c r="C596" s="2"/>
      <c r="D596" s="2" t="s">
        <v>434</v>
      </c>
      <c r="E596" s="2" t="s">
        <v>435</v>
      </c>
      <c r="F596" s="2" t="s">
        <v>436</v>
      </c>
      <c r="G596" s="2" t="s">
        <v>437</v>
      </c>
      <c r="H596" s="2"/>
      <c r="I596" s="2"/>
      <c r="J596" s="2"/>
      <c r="K596" s="18">
        <f t="shared" si="2"/>
        <v>0</v>
      </c>
    </row>
    <row r="597" spans="1:11" ht="14.25" customHeight="1" x14ac:dyDescent="0.2">
      <c r="A597" s="62" t="s">
        <v>4469</v>
      </c>
      <c r="B597" s="2" t="s">
        <v>4464</v>
      </c>
      <c r="C597" s="2"/>
      <c r="D597" s="2" t="s">
        <v>4465</v>
      </c>
      <c r="E597" s="2" t="s">
        <v>4466</v>
      </c>
      <c r="F597" s="2" t="s">
        <v>4467</v>
      </c>
      <c r="G597" s="2" t="s">
        <v>4468</v>
      </c>
      <c r="H597" s="2"/>
      <c r="I597" s="2"/>
      <c r="J597" s="2"/>
      <c r="K597" s="18">
        <f t="shared" si="2"/>
        <v>0</v>
      </c>
    </row>
    <row r="598" spans="1:11" ht="14.25" customHeight="1" x14ac:dyDescent="0.2">
      <c r="A598" s="62" t="s">
        <v>3055</v>
      </c>
      <c r="B598" s="2" t="s">
        <v>3044</v>
      </c>
      <c r="C598" s="2"/>
      <c r="D598" s="2" t="s">
        <v>3048</v>
      </c>
      <c r="E598" s="2" t="s">
        <v>3050</v>
      </c>
      <c r="F598" s="2" t="s">
        <v>3051</v>
      </c>
      <c r="G598" s="2" t="s">
        <v>3053</v>
      </c>
      <c r="H598" s="2"/>
      <c r="I598" s="2"/>
      <c r="J598" s="2"/>
      <c r="K598" s="18">
        <f t="shared" si="2"/>
        <v>0</v>
      </c>
    </row>
    <row r="599" spans="1:11" ht="14.25" customHeight="1" x14ac:dyDescent="0.2">
      <c r="A599" s="62" t="s">
        <v>4505</v>
      </c>
      <c r="B599" s="2" t="s">
        <v>4498</v>
      </c>
      <c r="C599" s="2"/>
      <c r="D599" s="2" t="s">
        <v>4499</v>
      </c>
      <c r="E599" s="2" t="s">
        <v>4500</v>
      </c>
      <c r="F599" s="2" t="s">
        <v>4502</v>
      </c>
      <c r="G599" s="2" t="s">
        <v>4504</v>
      </c>
      <c r="H599" s="2"/>
      <c r="I599" s="2"/>
      <c r="J599" s="2"/>
      <c r="K599" s="18">
        <f t="shared" si="2"/>
        <v>0</v>
      </c>
    </row>
    <row r="600" spans="1:11" ht="14.25" customHeight="1" x14ac:dyDescent="0.2">
      <c r="A600" s="62" t="s">
        <v>4935</v>
      </c>
      <c r="B600" s="2" t="s">
        <v>4926</v>
      </c>
      <c r="C600" s="2"/>
      <c r="D600" s="2" t="s">
        <v>4927</v>
      </c>
      <c r="E600" s="2" t="s">
        <v>1122</v>
      </c>
      <c r="F600" s="2" t="s">
        <v>4929</v>
      </c>
      <c r="G600" s="2" t="s">
        <v>4930</v>
      </c>
      <c r="H600" s="2"/>
      <c r="I600" s="2"/>
      <c r="J600" s="2"/>
      <c r="K600" s="18">
        <f t="shared" si="2"/>
        <v>0</v>
      </c>
    </row>
    <row r="601" spans="1:11" ht="14.25" customHeight="1" x14ac:dyDescent="0.2">
      <c r="A601" s="62" t="s">
        <v>2596</v>
      </c>
      <c r="B601" s="2" t="s">
        <v>2591</v>
      </c>
      <c r="C601" s="2"/>
      <c r="D601" s="2" t="s">
        <v>2592</v>
      </c>
      <c r="E601" s="2" t="s">
        <v>2593</v>
      </c>
      <c r="F601" s="2" t="s">
        <v>2594</v>
      </c>
      <c r="G601" s="2" t="s">
        <v>2595</v>
      </c>
      <c r="H601" s="2"/>
      <c r="I601" s="2"/>
      <c r="J601" s="2"/>
      <c r="K601" s="18">
        <f t="shared" si="2"/>
        <v>0</v>
      </c>
    </row>
    <row r="602" spans="1:11" ht="14.25" customHeight="1" x14ac:dyDescent="0.2">
      <c r="A602" s="62" t="s">
        <v>104</v>
      </c>
      <c r="B602" s="2" t="s">
        <v>94</v>
      </c>
      <c r="C602" s="2"/>
      <c r="D602" s="2" t="s">
        <v>96</v>
      </c>
      <c r="E602" s="2" t="s">
        <v>98</v>
      </c>
      <c r="F602" s="2" t="s">
        <v>100</v>
      </c>
      <c r="G602" s="2" t="s">
        <v>102</v>
      </c>
      <c r="H602" s="2"/>
      <c r="I602" s="2"/>
      <c r="J602" s="2"/>
      <c r="K602" s="18">
        <f t="shared" si="2"/>
        <v>0</v>
      </c>
    </row>
    <row r="603" spans="1:11" ht="14.25" customHeight="1" x14ac:dyDescent="0.2">
      <c r="A603" s="62" t="s">
        <v>3999</v>
      </c>
      <c r="B603" s="2" t="s">
        <v>3994</v>
      </c>
      <c r="C603" s="2"/>
      <c r="D603" s="2" t="s">
        <v>3995</v>
      </c>
      <c r="E603" s="2" t="s">
        <v>3996</v>
      </c>
      <c r="F603" s="2" t="s">
        <v>3997</v>
      </c>
      <c r="G603" s="2" t="s">
        <v>3998</v>
      </c>
      <c r="H603" s="2"/>
      <c r="I603" s="2"/>
      <c r="J603" s="2"/>
      <c r="K603" s="18">
        <f t="shared" si="2"/>
        <v>0</v>
      </c>
    </row>
    <row r="604" spans="1:11" ht="14.25" customHeight="1" x14ac:dyDescent="0.2">
      <c r="A604" s="62" t="s">
        <v>5053</v>
      </c>
      <c r="B604" s="2" t="s">
        <v>5049</v>
      </c>
      <c r="C604" s="2"/>
      <c r="D604" s="2" t="s">
        <v>5050</v>
      </c>
      <c r="E604" s="2" t="s">
        <v>1703</v>
      </c>
      <c r="F604" s="2" t="s">
        <v>5051</v>
      </c>
      <c r="G604" s="2" t="s">
        <v>5052</v>
      </c>
      <c r="H604" s="2"/>
      <c r="I604" s="2"/>
      <c r="J604" s="2"/>
      <c r="K604" s="18">
        <f t="shared" si="2"/>
        <v>0</v>
      </c>
    </row>
    <row r="605" spans="1:11" ht="14.25" customHeight="1" x14ac:dyDescent="0.2">
      <c r="A605" s="62" t="s">
        <v>3844</v>
      </c>
      <c r="B605" s="2" t="s">
        <v>3839</v>
      </c>
      <c r="C605" s="2"/>
      <c r="D605" s="2" t="s">
        <v>3840</v>
      </c>
      <c r="E605" s="2" t="s">
        <v>3841</v>
      </c>
      <c r="F605" s="2" t="s">
        <v>3842</v>
      </c>
      <c r="G605" s="2" t="s">
        <v>3843</v>
      </c>
      <c r="H605" s="2"/>
      <c r="I605" s="2"/>
      <c r="J605" s="2"/>
      <c r="K605" s="18">
        <f t="shared" si="2"/>
        <v>0</v>
      </c>
    </row>
    <row r="606" spans="1:11" ht="14.25" customHeight="1" x14ac:dyDescent="0.2">
      <c r="A606" s="62" t="s">
        <v>4039</v>
      </c>
      <c r="B606" s="2" t="s">
        <v>4033</v>
      </c>
      <c r="C606" s="2"/>
      <c r="D606" s="2" t="s">
        <v>4034</v>
      </c>
      <c r="E606" s="2" t="s">
        <v>4036</v>
      </c>
      <c r="F606" s="2" t="s">
        <v>4037</v>
      </c>
      <c r="G606" s="2" t="s">
        <v>4038</v>
      </c>
      <c r="H606" s="2"/>
      <c r="I606" s="2"/>
      <c r="J606" s="2"/>
      <c r="K606" s="18">
        <f t="shared" si="2"/>
        <v>0</v>
      </c>
    </row>
    <row r="607" spans="1:11" ht="14.25" customHeight="1" x14ac:dyDescent="0.2">
      <c r="A607" s="62" t="s">
        <v>1482</v>
      </c>
      <c r="B607" s="2" t="s">
        <v>1474</v>
      </c>
      <c r="C607" s="2"/>
      <c r="D607" s="2" t="s">
        <v>1476</v>
      </c>
      <c r="E607" s="2" t="s">
        <v>1478</v>
      </c>
      <c r="F607" s="2" t="s">
        <v>1479</v>
      </c>
      <c r="G607" s="2" t="s">
        <v>1480</v>
      </c>
      <c r="H607" s="2"/>
      <c r="I607" s="2"/>
      <c r="J607" s="2"/>
      <c r="K607" s="18">
        <f t="shared" si="2"/>
        <v>0</v>
      </c>
    </row>
    <row r="608" spans="1:11" ht="14.25" customHeight="1" x14ac:dyDescent="0.2">
      <c r="A608" s="62" t="s">
        <v>3919</v>
      </c>
      <c r="B608" s="2" t="s">
        <v>3916</v>
      </c>
      <c r="C608" s="2"/>
      <c r="D608" s="2" t="s">
        <v>3917</v>
      </c>
      <c r="E608" s="2" t="s">
        <v>3170</v>
      </c>
      <c r="F608" s="2" t="s">
        <v>3918</v>
      </c>
      <c r="G608" s="2" t="s">
        <v>3170</v>
      </c>
      <c r="H608" s="2"/>
      <c r="I608" s="2"/>
      <c r="J608" s="2"/>
      <c r="K608" s="18">
        <f t="shared" si="2"/>
        <v>0</v>
      </c>
    </row>
    <row r="609" spans="1:11" ht="14.25" customHeight="1" x14ac:dyDescent="0.2">
      <c r="A609" s="62" t="s">
        <v>1498</v>
      </c>
      <c r="B609" s="2" t="s">
        <v>1492</v>
      </c>
      <c r="C609" s="2"/>
      <c r="D609" s="2" t="s">
        <v>1494</v>
      </c>
      <c r="E609" s="2" t="s">
        <v>1495</v>
      </c>
      <c r="F609" s="2" t="s">
        <v>1496</v>
      </c>
      <c r="G609" s="2" t="s">
        <v>1497</v>
      </c>
      <c r="H609" s="2"/>
      <c r="I609" s="2"/>
      <c r="J609" s="2"/>
      <c r="K609" s="18">
        <f t="shared" si="2"/>
        <v>0</v>
      </c>
    </row>
    <row r="610" spans="1:11" ht="14.25" customHeight="1" x14ac:dyDescent="0.2">
      <c r="A610" s="62" t="s">
        <v>3828</v>
      </c>
      <c r="B610" s="2" t="s">
        <v>3823</v>
      </c>
      <c r="C610" s="2"/>
      <c r="D610" s="2" t="s">
        <v>3824</v>
      </c>
      <c r="E610" s="2" t="s">
        <v>3825</v>
      </c>
      <c r="F610" s="2" t="s">
        <v>3826</v>
      </c>
      <c r="G610" s="2" t="s">
        <v>3827</v>
      </c>
      <c r="H610" s="2"/>
      <c r="I610" s="2"/>
      <c r="J610" s="2"/>
      <c r="K610" s="18">
        <f t="shared" si="2"/>
        <v>0</v>
      </c>
    </row>
    <row r="611" spans="1:11" ht="14.25" customHeight="1" x14ac:dyDescent="0.2">
      <c r="A611" s="62" t="s">
        <v>2292</v>
      </c>
      <c r="B611" s="2" t="s">
        <v>2287</v>
      </c>
      <c r="C611" s="2"/>
      <c r="D611" s="2" t="s">
        <v>2288</v>
      </c>
      <c r="E611" s="2" t="s">
        <v>2289</v>
      </c>
      <c r="F611" s="2" t="s">
        <v>2290</v>
      </c>
      <c r="G611" s="2" t="s">
        <v>2291</v>
      </c>
      <c r="H611" s="2"/>
      <c r="I611" s="2"/>
      <c r="J611" s="2"/>
      <c r="K611" s="18">
        <f t="shared" si="2"/>
        <v>0</v>
      </c>
    </row>
    <row r="612" spans="1:11" ht="14.25" customHeight="1" x14ac:dyDescent="0.2">
      <c r="A612" s="62" t="s">
        <v>4245</v>
      </c>
      <c r="B612" s="2" t="s">
        <v>4240</v>
      </c>
      <c r="C612" s="2"/>
      <c r="D612" s="2" t="s">
        <v>4241</v>
      </c>
      <c r="E612" s="2" t="s">
        <v>4242</v>
      </c>
      <c r="F612" s="2" t="s">
        <v>4243</v>
      </c>
      <c r="G612" s="2" t="s">
        <v>4244</v>
      </c>
      <c r="H612" s="2"/>
      <c r="I612" s="2"/>
      <c r="J612" s="2"/>
      <c r="K612" s="18">
        <f t="shared" si="2"/>
        <v>0</v>
      </c>
    </row>
    <row r="613" spans="1:11" ht="14.25" customHeight="1" x14ac:dyDescent="0.2">
      <c r="A613" s="62" t="s">
        <v>2001</v>
      </c>
      <c r="B613" s="2" t="s">
        <v>1997</v>
      </c>
      <c r="C613" s="2"/>
      <c r="D613" s="2" t="s">
        <v>1998</v>
      </c>
      <c r="E613" s="2" t="s">
        <v>1999</v>
      </c>
      <c r="F613" s="2" t="s">
        <v>2000</v>
      </c>
      <c r="G613" s="2" t="s">
        <v>1412</v>
      </c>
      <c r="H613" s="2"/>
      <c r="I613" s="2"/>
      <c r="J613" s="2"/>
      <c r="K613" s="18">
        <f t="shared" si="2"/>
        <v>0</v>
      </c>
    </row>
    <row r="614" spans="1:11" ht="14.25" customHeight="1" x14ac:dyDescent="0.2">
      <c r="A614" s="62" t="s">
        <v>4227</v>
      </c>
      <c r="B614" s="2" t="s">
        <v>4222</v>
      </c>
      <c r="C614" s="2"/>
      <c r="D614" s="2" t="s">
        <v>4223</v>
      </c>
      <c r="E614" s="2" t="s">
        <v>4224</v>
      </c>
      <c r="F614" s="2" t="s">
        <v>4225</v>
      </c>
      <c r="G614" s="2" t="s">
        <v>4226</v>
      </c>
      <c r="H614" s="2"/>
      <c r="I614" s="2"/>
      <c r="J614" s="2"/>
      <c r="K614" s="18">
        <f t="shared" si="2"/>
        <v>0</v>
      </c>
    </row>
    <row r="615" spans="1:11" ht="14.25" customHeight="1" x14ac:dyDescent="0.2">
      <c r="A615" s="62" t="s">
        <v>2057</v>
      </c>
      <c r="B615" s="2" t="s">
        <v>2051</v>
      </c>
      <c r="C615" s="2"/>
      <c r="D615" s="2" t="s">
        <v>2052</v>
      </c>
      <c r="E615" s="2" t="s">
        <v>2054</v>
      </c>
      <c r="F615" s="2" t="s">
        <v>2055</v>
      </c>
      <c r="G615" s="2" t="s">
        <v>2056</v>
      </c>
      <c r="H615" s="2"/>
      <c r="I615" s="2"/>
      <c r="J615" s="2"/>
      <c r="K615" s="18">
        <f t="shared" si="2"/>
        <v>0</v>
      </c>
    </row>
    <row r="616" spans="1:11" ht="14.25" customHeight="1" x14ac:dyDescent="0.2">
      <c r="A616" s="62" t="s">
        <v>3388</v>
      </c>
      <c r="B616" s="2" t="s">
        <v>3380</v>
      </c>
      <c r="C616" s="2"/>
      <c r="D616" s="2" t="s">
        <v>3382</v>
      </c>
      <c r="E616" s="2" t="s">
        <v>3383</v>
      </c>
      <c r="F616" s="2" t="s">
        <v>3384</v>
      </c>
      <c r="G616" s="2" t="s">
        <v>3386</v>
      </c>
      <c r="H616" s="2"/>
      <c r="I616" s="2"/>
      <c r="J616" s="2"/>
      <c r="K616" s="18">
        <f t="shared" si="2"/>
        <v>0</v>
      </c>
    </row>
    <row r="617" spans="1:11" ht="14.25" customHeight="1" x14ac:dyDescent="0.2">
      <c r="A617" s="62" t="s">
        <v>4877</v>
      </c>
      <c r="B617" s="2" t="s">
        <v>4871</v>
      </c>
      <c r="C617" s="2"/>
      <c r="D617" s="2" t="s">
        <v>4872</v>
      </c>
      <c r="E617" s="2" t="s">
        <v>4874</v>
      </c>
      <c r="F617" s="2" t="s">
        <v>4875</v>
      </c>
      <c r="G617" s="2" t="s">
        <v>4876</v>
      </c>
      <c r="H617" s="2"/>
      <c r="I617" s="2"/>
      <c r="J617" s="2"/>
      <c r="K617" s="18">
        <f t="shared" si="2"/>
        <v>0</v>
      </c>
    </row>
    <row r="618" spans="1:11" ht="14.25" customHeight="1" x14ac:dyDescent="0.2">
      <c r="A618" s="62" t="s">
        <v>1273</v>
      </c>
      <c r="B618" s="2" t="s">
        <v>1265</v>
      </c>
      <c r="C618" s="2"/>
      <c r="D618" s="2" t="s">
        <v>1267</v>
      </c>
      <c r="E618" s="2" t="s">
        <v>1269</v>
      </c>
      <c r="F618" s="2" t="s">
        <v>1270</v>
      </c>
      <c r="G618" s="2" t="s">
        <v>1271</v>
      </c>
      <c r="H618" s="2"/>
      <c r="I618" s="2"/>
      <c r="J618" s="2"/>
      <c r="K618" s="18">
        <f t="shared" si="2"/>
        <v>0</v>
      </c>
    </row>
    <row r="619" spans="1:11" ht="14.25" customHeight="1" x14ac:dyDescent="0.2">
      <c r="A619" s="62" t="s">
        <v>1408</v>
      </c>
      <c r="B619" s="2" t="s">
        <v>1399</v>
      </c>
      <c r="C619" s="2"/>
      <c r="D619" s="2" t="s">
        <v>1402</v>
      </c>
      <c r="E619" s="2" t="s">
        <v>1404</v>
      </c>
      <c r="F619" s="2" t="s">
        <v>1405</v>
      </c>
      <c r="G619" s="2" t="s">
        <v>1407</v>
      </c>
      <c r="H619" s="2"/>
      <c r="I619" s="2"/>
      <c r="J619" s="2"/>
      <c r="K619" s="18">
        <f t="shared" si="2"/>
        <v>0</v>
      </c>
    </row>
    <row r="620" spans="1:11" ht="14.25" customHeight="1" x14ac:dyDescent="0.2">
      <c r="A620" s="62" t="s">
        <v>1679</v>
      </c>
      <c r="B620" s="2" t="s">
        <v>1670</v>
      </c>
      <c r="C620" s="2"/>
      <c r="D620" s="2" t="s">
        <v>1672</v>
      </c>
      <c r="E620" s="2" t="s">
        <v>1674</v>
      </c>
      <c r="F620" s="2" t="s">
        <v>1676</v>
      </c>
      <c r="G620" s="2" t="s">
        <v>1677</v>
      </c>
      <c r="H620" s="2"/>
      <c r="I620" s="2"/>
      <c r="J620" s="2"/>
      <c r="K620" s="18">
        <f t="shared" si="2"/>
        <v>0</v>
      </c>
    </row>
    <row r="621" spans="1:11" ht="14.25" customHeight="1" x14ac:dyDescent="0.2">
      <c r="A621" s="62" t="s">
        <v>4659</v>
      </c>
      <c r="B621" s="2" t="s">
        <v>4652</v>
      </c>
      <c r="C621" s="2"/>
      <c r="D621" s="2" t="s">
        <v>4654</v>
      </c>
      <c r="E621" s="2" t="s">
        <v>4656</v>
      </c>
      <c r="F621" s="2" t="s">
        <v>4657</v>
      </c>
      <c r="G621" s="2" t="s">
        <v>4658</v>
      </c>
      <c r="H621" s="2"/>
      <c r="I621" s="2"/>
      <c r="J621" s="2"/>
      <c r="K621" s="18">
        <f t="shared" si="2"/>
        <v>0</v>
      </c>
    </row>
    <row r="622" spans="1:11" ht="14.25" customHeight="1" x14ac:dyDescent="0.2">
      <c r="A622" s="62" t="s">
        <v>2902</v>
      </c>
      <c r="B622" s="2" t="s">
        <v>2899</v>
      </c>
      <c r="C622" s="2"/>
      <c r="D622" s="2" t="s">
        <v>1522</v>
      </c>
      <c r="E622" s="2" t="s">
        <v>2900</v>
      </c>
      <c r="F622" s="2" t="s">
        <v>2901</v>
      </c>
      <c r="G622" s="2" t="s">
        <v>71</v>
      </c>
      <c r="H622" s="2"/>
      <c r="I622" s="2"/>
      <c r="J622" s="2"/>
      <c r="K622" s="18">
        <f t="shared" si="2"/>
        <v>0</v>
      </c>
    </row>
    <row r="623" spans="1:11" ht="14.25" customHeight="1" x14ac:dyDescent="0.2">
      <c r="A623" s="62" t="s">
        <v>4194</v>
      </c>
      <c r="B623" s="2" t="s">
        <v>4188</v>
      </c>
      <c r="C623" s="2"/>
      <c r="D623" s="2" t="s">
        <v>4190</v>
      </c>
      <c r="E623" s="2" t="s">
        <v>4191</v>
      </c>
      <c r="F623" s="2" t="s">
        <v>4192</v>
      </c>
      <c r="G623" s="2" t="s">
        <v>4193</v>
      </c>
      <c r="H623" s="2"/>
      <c r="I623" s="2"/>
      <c r="J623" s="2"/>
      <c r="K623" s="18">
        <f t="shared" si="2"/>
        <v>0</v>
      </c>
    </row>
    <row r="624" spans="1:11" ht="14.25" customHeight="1" x14ac:dyDescent="0.2">
      <c r="A624" s="62" t="s">
        <v>4855</v>
      </c>
      <c r="B624" s="2" t="s">
        <v>4849</v>
      </c>
      <c r="C624" s="2"/>
      <c r="D624" s="2" t="s">
        <v>4851</v>
      </c>
      <c r="E624" s="2" t="s">
        <v>4852</v>
      </c>
      <c r="F624" s="2" t="s">
        <v>4853</v>
      </c>
      <c r="G624" s="2" t="s">
        <v>4854</v>
      </c>
      <c r="H624" s="2"/>
      <c r="I624" s="2"/>
      <c r="J624" s="2"/>
      <c r="K624" s="18">
        <f t="shared" si="2"/>
        <v>0</v>
      </c>
    </row>
    <row r="625" spans="1:11" ht="14.25" customHeight="1" x14ac:dyDescent="0.2">
      <c r="A625" s="62" t="s">
        <v>170</v>
      </c>
      <c r="B625" s="2" t="s">
        <v>163</v>
      </c>
      <c r="C625" s="2"/>
      <c r="D625" s="2" t="s">
        <v>165</v>
      </c>
      <c r="E625" s="2" t="s">
        <v>167</v>
      </c>
      <c r="F625" s="2" t="s">
        <v>168</v>
      </c>
      <c r="G625" s="2" t="s">
        <v>169</v>
      </c>
      <c r="H625" s="2"/>
      <c r="I625" s="2"/>
      <c r="J625" s="2"/>
      <c r="K625" s="18">
        <f t="shared" si="2"/>
        <v>0</v>
      </c>
    </row>
    <row r="626" spans="1:11" ht="14.25" customHeight="1" x14ac:dyDescent="0.2">
      <c r="A626" s="62" t="s">
        <v>634</v>
      </c>
      <c r="B626" s="2" t="s">
        <v>626</v>
      </c>
      <c r="C626" s="2"/>
      <c r="D626" s="2" t="s">
        <v>627</v>
      </c>
      <c r="E626" s="2" t="s">
        <v>629</v>
      </c>
      <c r="F626" s="2" t="s">
        <v>631</v>
      </c>
      <c r="G626" s="2" t="s">
        <v>632</v>
      </c>
      <c r="H626" s="2"/>
      <c r="I626" s="2"/>
      <c r="J626" s="2"/>
      <c r="K626" s="18">
        <f t="shared" si="2"/>
        <v>0</v>
      </c>
    </row>
    <row r="627" spans="1:11" ht="14.25" customHeight="1" x14ac:dyDescent="0.2">
      <c r="A627" s="62" t="s">
        <v>4678</v>
      </c>
      <c r="B627" s="2" t="s">
        <v>4671</v>
      </c>
      <c r="C627" s="2"/>
      <c r="D627" s="2" t="s">
        <v>4672</v>
      </c>
      <c r="E627" s="2" t="s">
        <v>4674</v>
      </c>
      <c r="F627" s="2" t="s">
        <v>4675</v>
      </c>
      <c r="G627" s="2" t="s">
        <v>4677</v>
      </c>
      <c r="H627" s="2"/>
      <c r="I627" s="2"/>
      <c r="J627" s="2"/>
      <c r="K627" s="18">
        <f t="shared" si="2"/>
        <v>0</v>
      </c>
    </row>
    <row r="628" spans="1:11" ht="14.25" customHeight="1" x14ac:dyDescent="0.2">
      <c r="A628" s="62" t="s">
        <v>306</v>
      </c>
      <c r="B628" s="2" t="s">
        <v>298</v>
      </c>
      <c r="C628" s="2"/>
      <c r="D628" s="2" t="s">
        <v>300</v>
      </c>
      <c r="E628" s="2" t="s">
        <v>302</v>
      </c>
      <c r="F628" s="2" t="s">
        <v>304</v>
      </c>
      <c r="G628" s="2" t="s">
        <v>305</v>
      </c>
      <c r="H628" s="2"/>
      <c r="I628" s="2"/>
      <c r="J628" s="2"/>
      <c r="K628" s="18">
        <f t="shared" si="2"/>
        <v>0</v>
      </c>
    </row>
    <row r="629" spans="1:11" ht="14.25" customHeight="1" x14ac:dyDescent="0.2">
      <c r="A629" s="62" t="s">
        <v>4517</v>
      </c>
      <c r="B629" s="2" t="s">
        <v>4513</v>
      </c>
      <c r="C629" s="2"/>
      <c r="D629" s="2" t="s">
        <v>4514</v>
      </c>
      <c r="E629" s="2" t="s">
        <v>242</v>
      </c>
      <c r="F629" s="2" t="s">
        <v>4515</v>
      </c>
      <c r="G629" s="2" t="s">
        <v>4516</v>
      </c>
      <c r="H629" s="2"/>
      <c r="I629" s="2"/>
      <c r="J629" s="2"/>
      <c r="K629" s="18">
        <f t="shared" si="2"/>
        <v>0</v>
      </c>
    </row>
    <row r="630" spans="1:11" ht="14.25" customHeight="1" x14ac:dyDescent="0.2">
      <c r="A630" s="62" t="s">
        <v>229</v>
      </c>
      <c r="B630" s="2" t="s">
        <v>222</v>
      </c>
      <c r="C630" s="2"/>
      <c r="D630" s="2" t="s">
        <v>223</v>
      </c>
      <c r="E630" s="2" t="s">
        <v>225</v>
      </c>
      <c r="F630" s="2" t="s">
        <v>227</v>
      </c>
      <c r="G630" s="2" t="s">
        <v>228</v>
      </c>
      <c r="H630" s="2"/>
      <c r="I630" s="2"/>
      <c r="J630" s="2"/>
      <c r="K630" s="18">
        <f t="shared" si="2"/>
        <v>0</v>
      </c>
    </row>
    <row r="631" spans="1:11" ht="14.25" customHeight="1" x14ac:dyDescent="0.2">
      <c r="A631" s="62" t="s">
        <v>903</v>
      </c>
      <c r="B631" s="2" t="s">
        <v>894</v>
      </c>
      <c r="C631" s="2"/>
      <c r="D631" s="2" t="s">
        <v>896</v>
      </c>
      <c r="E631" s="2" t="s">
        <v>898</v>
      </c>
      <c r="F631" s="2" t="s">
        <v>899</v>
      </c>
      <c r="G631" s="2" t="s">
        <v>901</v>
      </c>
      <c r="H631" s="2"/>
      <c r="I631" s="2"/>
      <c r="J631" s="2"/>
      <c r="K631" s="18">
        <f t="shared" si="2"/>
        <v>0</v>
      </c>
    </row>
    <row r="632" spans="1:11" ht="14.25" customHeight="1" x14ac:dyDescent="0.2">
      <c r="A632" s="62" t="s">
        <v>5043</v>
      </c>
      <c r="B632" s="2" t="s">
        <v>5038</v>
      </c>
      <c r="C632" s="2"/>
      <c r="D632" s="2" t="s">
        <v>5039</v>
      </c>
      <c r="E632" s="2" t="s">
        <v>5040</v>
      </c>
      <c r="F632" s="2" t="s">
        <v>5041</v>
      </c>
      <c r="G632" s="2" t="s">
        <v>5042</v>
      </c>
      <c r="H632" s="2"/>
      <c r="I632" s="2"/>
      <c r="J632" s="2"/>
      <c r="K632" s="18">
        <f t="shared" si="2"/>
        <v>0</v>
      </c>
    </row>
    <row r="633" spans="1:11" ht="14.25" customHeight="1" x14ac:dyDescent="0.2">
      <c r="A633" s="62" t="s">
        <v>3103</v>
      </c>
      <c r="B633" s="2" t="s">
        <v>3099</v>
      </c>
      <c r="C633" s="2"/>
      <c r="D633" s="2" t="s">
        <v>3100</v>
      </c>
      <c r="E633" s="2" t="s">
        <v>468</v>
      </c>
      <c r="F633" s="2" t="s">
        <v>3101</v>
      </c>
      <c r="G633" s="2" t="s">
        <v>3102</v>
      </c>
      <c r="H633" s="2"/>
      <c r="I633" s="2"/>
      <c r="J633" s="2"/>
      <c r="K633" s="18">
        <f t="shared" si="2"/>
        <v>0</v>
      </c>
    </row>
    <row r="634" spans="1:11" ht="14.25" customHeight="1" x14ac:dyDescent="0.2">
      <c r="A634" s="62" t="s">
        <v>2035</v>
      </c>
      <c r="B634" s="2" t="s">
        <v>2029</v>
      </c>
      <c r="C634" s="2"/>
      <c r="D634" s="2" t="s">
        <v>2030</v>
      </c>
      <c r="E634" s="2" t="s">
        <v>2032</v>
      </c>
      <c r="F634" s="2" t="s">
        <v>2033</v>
      </c>
      <c r="G634" s="2" t="s">
        <v>2034</v>
      </c>
      <c r="H634" s="2"/>
      <c r="I634" s="2"/>
      <c r="J634" s="2"/>
      <c r="K634" s="18">
        <f t="shared" si="2"/>
        <v>0</v>
      </c>
    </row>
    <row r="635" spans="1:11" ht="14.25" customHeight="1" x14ac:dyDescent="0.2">
      <c r="A635" s="62" t="s">
        <v>840</v>
      </c>
      <c r="B635" s="2" t="s">
        <v>832</v>
      </c>
      <c r="C635" s="2"/>
      <c r="D635" s="2" t="s">
        <v>834</v>
      </c>
      <c r="E635" s="2" t="s">
        <v>835</v>
      </c>
      <c r="F635" s="2" t="s">
        <v>837</v>
      </c>
      <c r="G635" s="2" t="s">
        <v>839</v>
      </c>
      <c r="H635" s="2"/>
      <c r="I635" s="2"/>
      <c r="J635" s="2"/>
      <c r="K635" s="18">
        <f t="shared" si="2"/>
        <v>0</v>
      </c>
    </row>
    <row r="636" spans="1:11" ht="14.25" customHeight="1" x14ac:dyDescent="0.2">
      <c r="A636" s="62" t="s">
        <v>586</v>
      </c>
      <c r="B636" s="2" t="s">
        <v>581</v>
      </c>
      <c r="C636" s="2"/>
      <c r="D636" s="2" t="s">
        <v>582</v>
      </c>
      <c r="E636" s="2" t="s">
        <v>583</v>
      </c>
      <c r="F636" s="2" t="s">
        <v>584</v>
      </c>
      <c r="G636" s="2" t="s">
        <v>585</v>
      </c>
      <c r="H636" s="2"/>
      <c r="I636" s="2"/>
      <c r="J636" s="2"/>
      <c r="K636" s="18">
        <f t="shared" si="2"/>
        <v>0</v>
      </c>
    </row>
    <row r="637" spans="1:11" ht="14.25" customHeight="1" x14ac:dyDescent="0.2">
      <c r="A637" s="62" t="s">
        <v>2368</v>
      </c>
      <c r="B637" s="2" t="s">
        <v>2363</v>
      </c>
      <c r="C637" s="2"/>
      <c r="D637" s="2" t="s">
        <v>2364</v>
      </c>
      <c r="E637" s="2" t="s">
        <v>2365</v>
      </c>
      <c r="F637" s="2" t="s">
        <v>2366</v>
      </c>
      <c r="G637" s="2" t="s">
        <v>2367</v>
      </c>
      <c r="H637" s="2"/>
      <c r="I637" s="2"/>
      <c r="J637" s="2"/>
      <c r="K637" s="18">
        <f t="shared" si="2"/>
        <v>0</v>
      </c>
    </row>
    <row r="638" spans="1:11" ht="14.25" customHeight="1" x14ac:dyDescent="0.2">
      <c r="A638" s="62" t="s">
        <v>4302</v>
      </c>
      <c r="B638" s="2" t="s">
        <v>4296</v>
      </c>
      <c r="C638" s="2"/>
      <c r="D638" s="2" t="s">
        <v>4297</v>
      </c>
      <c r="E638" s="2" t="s">
        <v>4299</v>
      </c>
      <c r="F638" s="2" t="s">
        <v>4300</v>
      </c>
      <c r="G638" s="2" t="s">
        <v>4301</v>
      </c>
      <c r="H638" s="2"/>
      <c r="I638" s="2"/>
      <c r="J638" s="2"/>
      <c r="K638" s="18">
        <f t="shared" si="2"/>
        <v>0</v>
      </c>
    </row>
    <row r="639" spans="1:11" ht="14.25" customHeight="1" x14ac:dyDescent="0.2">
      <c r="A639" s="62" t="s">
        <v>1460</v>
      </c>
      <c r="B639" s="2" t="s">
        <v>1453</v>
      </c>
      <c r="C639" s="2"/>
      <c r="D639" s="2" t="s">
        <v>1455</v>
      </c>
      <c r="E639" s="2" t="s">
        <v>1457</v>
      </c>
      <c r="F639" s="2" t="s">
        <v>1458</v>
      </c>
      <c r="G639" s="2" t="s">
        <v>1459</v>
      </c>
      <c r="H639" s="2"/>
      <c r="I639" s="2"/>
      <c r="J639" s="2"/>
      <c r="K639" s="18">
        <f t="shared" si="2"/>
        <v>0</v>
      </c>
    </row>
    <row r="640" spans="1:11" ht="14.25" customHeight="1" x14ac:dyDescent="0.2">
      <c r="A640" s="62" t="s">
        <v>987</v>
      </c>
      <c r="B640" s="2" t="s">
        <v>979</v>
      </c>
      <c r="C640" s="2"/>
      <c r="D640" s="2" t="s">
        <v>981</v>
      </c>
      <c r="E640" s="2" t="s">
        <v>982</v>
      </c>
      <c r="F640" s="2" t="s">
        <v>984</v>
      </c>
      <c r="G640" s="2" t="s">
        <v>985</v>
      </c>
      <c r="H640" s="2"/>
      <c r="I640" s="2"/>
      <c r="J640" s="2"/>
      <c r="K640" s="18">
        <f t="shared" si="2"/>
        <v>0</v>
      </c>
    </row>
    <row r="641" spans="1:11" ht="14.25" customHeight="1" x14ac:dyDescent="0.2">
      <c r="A641" s="62" t="s">
        <v>514</v>
      </c>
      <c r="B641" s="2" t="s">
        <v>508</v>
      </c>
      <c r="C641" s="2"/>
      <c r="D641" s="2" t="s">
        <v>510</v>
      </c>
      <c r="E641" s="2" t="s">
        <v>242</v>
      </c>
      <c r="F641" s="2" t="s">
        <v>512</v>
      </c>
      <c r="G641" s="2" t="s">
        <v>513</v>
      </c>
      <c r="H641" s="2"/>
      <c r="I641" s="2"/>
      <c r="J641" s="2"/>
      <c r="K641" s="18">
        <f t="shared" si="2"/>
        <v>0</v>
      </c>
    </row>
    <row r="642" spans="1:11" ht="14.25" customHeight="1" x14ac:dyDescent="0.2">
      <c r="A642" s="62" t="s">
        <v>201</v>
      </c>
      <c r="B642" s="2" t="s">
        <v>193</v>
      </c>
      <c r="C642" s="2"/>
      <c r="D642" s="2" t="s">
        <v>195</v>
      </c>
      <c r="E642" s="2" t="s">
        <v>197</v>
      </c>
      <c r="F642" s="2" t="s">
        <v>198</v>
      </c>
      <c r="G642" s="2" t="s">
        <v>200</v>
      </c>
      <c r="H642" s="2"/>
      <c r="I642" s="2"/>
      <c r="J642" s="2"/>
      <c r="K642" s="18">
        <f t="shared" si="2"/>
        <v>0</v>
      </c>
    </row>
    <row r="643" spans="1:11" ht="14.25" customHeight="1" x14ac:dyDescent="0.2">
      <c r="A643" s="62" t="s">
        <v>4982</v>
      </c>
      <c r="B643" s="2" t="s">
        <v>4977</v>
      </c>
      <c r="C643" s="2"/>
      <c r="D643" s="2" t="s">
        <v>4978</v>
      </c>
      <c r="E643" s="2" t="s">
        <v>4979</v>
      </c>
      <c r="F643" s="2" t="s">
        <v>4980</v>
      </c>
      <c r="G643" s="2" t="s">
        <v>4981</v>
      </c>
      <c r="H643" s="2"/>
      <c r="I643" s="2"/>
      <c r="J643" s="2"/>
      <c r="K643" s="18">
        <f t="shared" si="2"/>
        <v>0</v>
      </c>
    </row>
    <row r="644" spans="1:11" ht="14.25" customHeight="1" x14ac:dyDescent="0.2">
      <c r="A644" s="62" t="s">
        <v>4275</v>
      </c>
      <c r="B644" s="2" t="s">
        <v>4267</v>
      </c>
      <c r="C644" s="2"/>
      <c r="D644" s="2" t="s">
        <v>4269</v>
      </c>
      <c r="E644" s="2" t="s">
        <v>4271</v>
      </c>
      <c r="F644" s="2" t="s">
        <v>4272</v>
      </c>
      <c r="G644" s="2" t="s">
        <v>4274</v>
      </c>
      <c r="H644" s="2"/>
      <c r="I644" s="2"/>
      <c r="J644" s="2"/>
      <c r="K644" s="18">
        <f t="shared" si="2"/>
        <v>0</v>
      </c>
    </row>
    <row r="645" spans="1:11" ht="14.25" customHeight="1" x14ac:dyDescent="0.2">
      <c r="A645" s="62" t="s">
        <v>1782</v>
      </c>
      <c r="B645" s="2" t="s">
        <v>1774</v>
      </c>
      <c r="C645" s="2"/>
      <c r="D645" s="2" t="s">
        <v>1775</v>
      </c>
      <c r="E645" s="2" t="s">
        <v>1777</v>
      </c>
      <c r="F645" s="2" t="s">
        <v>1779</v>
      </c>
      <c r="G645" s="2" t="s">
        <v>1780</v>
      </c>
      <c r="H645" s="2"/>
      <c r="I645" s="2"/>
      <c r="J645" s="2"/>
      <c r="K645" s="18">
        <f t="shared" si="2"/>
        <v>0</v>
      </c>
    </row>
    <row r="646" spans="1:11" ht="14.25" customHeight="1" x14ac:dyDescent="0.2">
      <c r="A646" s="62" t="s">
        <v>1847</v>
      </c>
      <c r="B646" s="2" t="s">
        <v>1839</v>
      </c>
      <c r="C646" s="2"/>
      <c r="D646" s="2" t="s">
        <v>1842</v>
      </c>
      <c r="E646" s="2" t="s">
        <v>1843</v>
      </c>
      <c r="F646" s="2" t="s">
        <v>1844</v>
      </c>
      <c r="G646" s="2" t="s">
        <v>1846</v>
      </c>
      <c r="H646" s="2"/>
      <c r="I646" s="2"/>
      <c r="J646" s="2"/>
      <c r="K646" s="18">
        <f t="shared" si="2"/>
        <v>0</v>
      </c>
    </row>
    <row r="647" spans="1:11" ht="14.25" customHeight="1" x14ac:dyDescent="0.2">
      <c r="A647" s="62" t="s">
        <v>1859</v>
      </c>
      <c r="B647" s="2" t="s">
        <v>585</v>
      </c>
      <c r="C647" s="2"/>
      <c r="D647" s="2" t="s">
        <v>1854</v>
      </c>
      <c r="E647" s="2" t="s">
        <v>1856</v>
      </c>
      <c r="F647" s="2" t="s">
        <v>1857</v>
      </c>
      <c r="G647" s="2" t="s">
        <v>1858</v>
      </c>
      <c r="H647" s="2"/>
      <c r="I647" s="2"/>
      <c r="J647" s="2"/>
      <c r="K647" s="18">
        <f t="shared" si="2"/>
        <v>0</v>
      </c>
    </row>
    <row r="648" spans="1:11" ht="14.25" customHeight="1" x14ac:dyDescent="0.2">
      <c r="A648" s="62" t="s">
        <v>3967</v>
      </c>
      <c r="B648" s="2" t="s">
        <v>187</v>
      </c>
      <c r="C648" s="2"/>
      <c r="D648" s="2" t="s">
        <v>3963</v>
      </c>
      <c r="E648" s="2" t="s">
        <v>5350</v>
      </c>
      <c r="F648" s="2" t="s">
        <v>5351</v>
      </c>
      <c r="G648" s="2" t="s">
        <v>5352</v>
      </c>
      <c r="H648" s="2"/>
      <c r="I648" s="2"/>
      <c r="J648" s="2"/>
      <c r="K648" s="18">
        <f t="shared" si="2"/>
        <v>0</v>
      </c>
    </row>
    <row r="649" spans="1:11" ht="14.25" customHeight="1" x14ac:dyDescent="0.2">
      <c r="A649" s="62" t="s">
        <v>3294</v>
      </c>
      <c r="B649" s="2" t="s">
        <v>3290</v>
      </c>
      <c r="C649" s="2"/>
      <c r="D649" s="2" t="s">
        <v>5284</v>
      </c>
      <c r="E649" s="2" t="s">
        <v>5285</v>
      </c>
      <c r="F649" s="2" t="s">
        <v>5286</v>
      </c>
      <c r="G649" s="2" t="s">
        <v>3290</v>
      </c>
      <c r="H649" s="2"/>
      <c r="I649" s="2"/>
      <c r="J649" s="2"/>
      <c r="K649" s="18">
        <f t="shared" si="2"/>
        <v>0</v>
      </c>
    </row>
    <row r="650" spans="1:11" ht="14.25" customHeight="1" x14ac:dyDescent="0.2">
      <c r="A650" s="62" t="s">
        <v>1135</v>
      </c>
      <c r="B650" s="2" t="s">
        <v>313</v>
      </c>
      <c r="C650" s="2"/>
      <c r="D650" s="2" t="s">
        <v>1130</v>
      </c>
      <c r="E650" s="2" t="s">
        <v>1131</v>
      </c>
      <c r="F650" s="2" t="s">
        <v>1133</v>
      </c>
      <c r="G650" s="2" t="s">
        <v>1134</v>
      </c>
      <c r="H650" s="2"/>
      <c r="I650" s="2"/>
      <c r="J650" s="2"/>
      <c r="K650" s="18">
        <f t="shared" si="2"/>
        <v>0</v>
      </c>
    </row>
    <row r="651" spans="1:11" ht="14.25" customHeight="1" x14ac:dyDescent="0.2">
      <c r="A651" s="62" t="s">
        <v>800</v>
      </c>
      <c r="B651" s="2" t="s">
        <v>242</v>
      </c>
      <c r="C651" s="2"/>
      <c r="D651" s="2" t="s">
        <v>794</v>
      </c>
      <c r="E651" s="2" t="s">
        <v>796</v>
      </c>
      <c r="F651" s="2" t="s">
        <v>797</v>
      </c>
      <c r="G651" s="2" t="s">
        <v>799</v>
      </c>
      <c r="H651" s="2"/>
      <c r="I651" s="2"/>
      <c r="J651" s="2"/>
      <c r="K651" s="18">
        <f t="shared" si="2"/>
        <v>0</v>
      </c>
    </row>
    <row r="652" spans="1:11" ht="14.25" customHeight="1" x14ac:dyDescent="0.2">
      <c r="A652" s="62" t="s">
        <v>3226</v>
      </c>
      <c r="B652" s="2" t="s">
        <v>185</v>
      </c>
      <c r="C652" s="2"/>
      <c r="D652" s="2" t="s">
        <v>3223</v>
      </c>
      <c r="E652" s="2" t="s">
        <v>242</v>
      </c>
      <c r="F652" s="2" t="s">
        <v>3224</v>
      </c>
      <c r="G652" s="2" t="s">
        <v>3225</v>
      </c>
      <c r="H652" s="2"/>
      <c r="I652" s="2"/>
      <c r="J652" s="2"/>
      <c r="K652" s="18">
        <f t="shared" si="2"/>
        <v>0</v>
      </c>
    </row>
    <row r="653" spans="1:11" ht="14.25" customHeight="1" x14ac:dyDescent="0.2">
      <c r="A653" s="62" t="s">
        <v>272</v>
      </c>
      <c r="B653" s="2" t="s">
        <v>242</v>
      </c>
      <c r="C653" s="2"/>
      <c r="D653" s="2" t="s">
        <v>242</v>
      </c>
      <c r="E653" s="2" t="s">
        <v>242</v>
      </c>
      <c r="F653" s="2" t="s">
        <v>242</v>
      </c>
      <c r="G653" s="2" t="s">
        <v>242</v>
      </c>
      <c r="H653" s="2"/>
      <c r="I653" s="2"/>
      <c r="J653" s="2"/>
      <c r="K653" s="18">
        <f t="shared" si="2"/>
        <v>0</v>
      </c>
    </row>
    <row r="654" spans="1:11" ht="14.25" customHeight="1" x14ac:dyDescent="0.2">
      <c r="A654" s="62" t="s">
        <v>4776</v>
      </c>
      <c r="B654" s="2" t="s">
        <v>242</v>
      </c>
      <c r="C654" s="2"/>
      <c r="D654" s="2" t="s">
        <v>242</v>
      </c>
      <c r="E654" s="2" t="s">
        <v>242</v>
      </c>
      <c r="F654" s="2" t="s">
        <v>4775</v>
      </c>
      <c r="G654" s="2" t="s">
        <v>2073</v>
      </c>
      <c r="H654" s="2"/>
      <c r="I654" s="2"/>
      <c r="J654" s="2"/>
      <c r="K654" s="18">
        <f t="shared" si="2"/>
        <v>0</v>
      </c>
    </row>
    <row r="655" spans="1:11" ht="14.25" customHeight="1" x14ac:dyDescent="0.2">
      <c r="A655" s="62" t="s">
        <v>2168</v>
      </c>
      <c r="B655" s="2" t="s">
        <v>242</v>
      </c>
      <c r="C655" s="2"/>
      <c r="D655" s="2" t="s">
        <v>2164</v>
      </c>
      <c r="E655" s="2" t="s">
        <v>2165</v>
      </c>
      <c r="F655" s="2" t="s">
        <v>2166</v>
      </c>
      <c r="G655" s="2" t="s">
        <v>2167</v>
      </c>
      <c r="H655" s="2"/>
      <c r="I655" s="2"/>
      <c r="J655" s="2"/>
      <c r="K655" s="18">
        <f t="shared" si="2"/>
        <v>0</v>
      </c>
    </row>
    <row r="656" spans="1:11" ht="14.25" customHeight="1" x14ac:dyDescent="0.2">
      <c r="A656" s="62" t="s">
        <v>288</v>
      </c>
      <c r="B656" s="2" t="s">
        <v>185</v>
      </c>
      <c r="C656" s="2"/>
      <c r="D656" s="2" t="s">
        <v>283</v>
      </c>
      <c r="E656" s="2" t="s">
        <v>284</v>
      </c>
      <c r="F656" s="2" t="s">
        <v>285</v>
      </c>
      <c r="G656" s="2" t="s">
        <v>286</v>
      </c>
      <c r="H656" s="2"/>
      <c r="I656" s="2"/>
      <c r="J656" s="2"/>
      <c r="K656" s="18">
        <f t="shared" si="2"/>
        <v>0</v>
      </c>
    </row>
    <row r="657" spans="1:11" ht="14.25" customHeight="1" x14ac:dyDescent="0.2">
      <c r="A657" s="62" t="s">
        <v>1705</v>
      </c>
      <c r="B657" s="2" t="s">
        <v>242</v>
      </c>
      <c r="C657" s="2"/>
      <c r="D657" s="2" t="s">
        <v>1700</v>
      </c>
      <c r="E657" s="2" t="s">
        <v>1702</v>
      </c>
      <c r="F657" s="2" t="s">
        <v>1703</v>
      </c>
      <c r="G657" s="2" t="s">
        <v>1704</v>
      </c>
      <c r="H657" s="2"/>
      <c r="I657" s="2"/>
      <c r="J657" s="2"/>
      <c r="K657" s="18">
        <f t="shared" si="2"/>
        <v>0</v>
      </c>
    </row>
    <row r="658" spans="1:11" ht="14.25" customHeight="1" x14ac:dyDescent="0.2">
      <c r="A658" s="62" t="s">
        <v>317</v>
      </c>
      <c r="B658" s="2" t="s">
        <v>185</v>
      </c>
      <c r="C658" s="2"/>
      <c r="D658" s="2" t="s">
        <v>312</v>
      </c>
      <c r="E658" s="2" t="s">
        <v>313</v>
      </c>
      <c r="F658" s="2" t="s">
        <v>314</v>
      </c>
      <c r="G658" s="2" t="s">
        <v>316</v>
      </c>
      <c r="H658" s="2"/>
      <c r="I658" s="2"/>
      <c r="J658" s="2"/>
      <c r="K658" s="18">
        <f t="shared" si="2"/>
        <v>0</v>
      </c>
    </row>
    <row r="659" spans="1:11" ht="14.25" customHeight="1" x14ac:dyDescent="0.2">
      <c r="A659" s="62" t="s">
        <v>1805</v>
      </c>
      <c r="B659" s="2" t="s">
        <v>185</v>
      </c>
      <c r="C659" s="2"/>
      <c r="D659" s="2" t="s">
        <v>1802</v>
      </c>
      <c r="E659" s="2" t="s">
        <v>284</v>
      </c>
      <c r="F659" s="2" t="s">
        <v>1803</v>
      </c>
      <c r="G659" s="2" t="s">
        <v>1804</v>
      </c>
      <c r="H659" s="2"/>
      <c r="I659" s="2"/>
      <c r="J659" s="2"/>
      <c r="K659" s="18">
        <f t="shared" si="2"/>
        <v>0</v>
      </c>
    </row>
    <row r="660" spans="1:11" ht="14.25" customHeight="1" x14ac:dyDescent="0.2">
      <c r="A660" s="62" t="s">
        <v>2872</v>
      </c>
      <c r="B660" s="2" t="s">
        <v>242</v>
      </c>
      <c r="C660" s="2"/>
      <c r="D660" s="2" t="s">
        <v>2869</v>
      </c>
      <c r="E660" s="2" t="s">
        <v>242</v>
      </c>
      <c r="F660" s="2" t="s">
        <v>2870</v>
      </c>
      <c r="G660" s="2" t="s">
        <v>2871</v>
      </c>
      <c r="H660" s="2"/>
      <c r="I660" s="2"/>
      <c r="J660" s="2"/>
      <c r="K660" s="18">
        <f t="shared" si="2"/>
        <v>0</v>
      </c>
    </row>
    <row r="661" spans="1:11" ht="14.25" customHeight="1" x14ac:dyDescent="0.2">
      <c r="A661" s="62" t="s">
        <v>1129</v>
      </c>
      <c r="B661" s="2" t="s">
        <v>185</v>
      </c>
      <c r="C661" s="2"/>
      <c r="D661" s="2" t="s">
        <v>284</v>
      </c>
      <c r="E661" s="2" t="s">
        <v>185</v>
      </c>
      <c r="F661" s="2" t="s">
        <v>1126</v>
      </c>
      <c r="G661" s="2" t="s">
        <v>1128</v>
      </c>
      <c r="H661" s="2"/>
      <c r="I661" s="2"/>
      <c r="J661" s="2"/>
      <c r="K661" s="18">
        <f t="shared" si="2"/>
        <v>0</v>
      </c>
    </row>
    <row r="662" spans="1:11" ht="14.25" customHeight="1" x14ac:dyDescent="0.2">
      <c r="A662" s="62" t="s">
        <v>1529</v>
      </c>
      <c r="B662" s="2" t="s">
        <v>1522</v>
      </c>
      <c r="C662" s="2"/>
      <c r="D662" s="2" t="s">
        <v>1523</v>
      </c>
      <c r="E662" s="2" t="s">
        <v>1524</v>
      </c>
      <c r="F662" s="2" t="s">
        <v>1525</v>
      </c>
      <c r="G662" s="2" t="s">
        <v>1527</v>
      </c>
      <c r="H662" s="2"/>
      <c r="I662" s="2"/>
      <c r="J662" s="2"/>
      <c r="K662" s="18">
        <f t="shared" si="2"/>
        <v>0</v>
      </c>
    </row>
    <row r="663" spans="1:11" ht="14.25" customHeight="1" x14ac:dyDescent="0.2">
      <c r="A663" s="62" t="s">
        <v>5048</v>
      </c>
      <c r="B663" s="2" t="s">
        <v>5044</v>
      </c>
      <c r="C663" s="2"/>
      <c r="D663" s="2" t="s">
        <v>52</v>
      </c>
      <c r="E663" s="2" t="s">
        <v>5045</v>
      </c>
      <c r="F663" s="2" t="s">
        <v>5046</v>
      </c>
      <c r="G663" s="2" t="s">
        <v>5047</v>
      </c>
      <c r="H663" s="2"/>
      <c r="I663" s="2"/>
      <c r="J663" s="2"/>
      <c r="K663" s="18">
        <f t="shared" si="2"/>
        <v>0</v>
      </c>
    </row>
    <row r="664" spans="1:11" ht="14.25" customHeight="1" x14ac:dyDescent="0.2">
      <c r="A664" s="62" t="s">
        <v>3140</v>
      </c>
      <c r="B664" s="2" t="s">
        <v>3135</v>
      </c>
      <c r="C664" s="2"/>
      <c r="D664" s="2" t="s">
        <v>3136</v>
      </c>
      <c r="E664" s="2" t="s">
        <v>3137</v>
      </c>
      <c r="F664" s="2" t="s">
        <v>3138</v>
      </c>
      <c r="G664" s="2" t="s">
        <v>3139</v>
      </c>
      <c r="H664" s="2"/>
      <c r="I664" s="2"/>
      <c r="J664" s="2"/>
      <c r="K664" s="18">
        <f t="shared" si="2"/>
        <v>0</v>
      </c>
    </row>
    <row r="665" spans="1:11" ht="14.25" customHeight="1" x14ac:dyDescent="0.2">
      <c r="A665" s="62" t="s">
        <v>958</v>
      </c>
      <c r="B665" s="2" t="s">
        <v>952</v>
      </c>
      <c r="C665" s="2"/>
      <c r="D665" s="2" t="s">
        <v>954</v>
      </c>
      <c r="E665" s="2" t="s">
        <v>955</v>
      </c>
      <c r="F665" s="2" t="s">
        <v>956</v>
      </c>
      <c r="G665" s="2" t="s">
        <v>957</v>
      </c>
      <c r="H665" s="2"/>
      <c r="I665" s="2"/>
      <c r="J665" s="2"/>
      <c r="K665" s="18">
        <f t="shared" si="2"/>
        <v>0</v>
      </c>
    </row>
    <row r="666" spans="1:11" ht="14.25" customHeight="1" x14ac:dyDescent="0.2">
      <c r="A666" s="62" t="s">
        <v>2854</v>
      </c>
      <c r="B666" s="2" t="s">
        <v>2850</v>
      </c>
      <c r="C666" s="2"/>
      <c r="D666" s="2" t="s">
        <v>2851</v>
      </c>
      <c r="E666" s="2" t="s">
        <v>242</v>
      </c>
      <c r="F666" s="2" t="s">
        <v>2852</v>
      </c>
      <c r="G666" s="2" t="s">
        <v>2853</v>
      </c>
      <c r="H666" s="2"/>
      <c r="I666" s="2"/>
      <c r="J666" s="2"/>
      <c r="K666" s="18">
        <f t="shared" si="2"/>
        <v>0</v>
      </c>
    </row>
    <row r="667" spans="1:11" ht="14.25" customHeight="1" x14ac:dyDescent="0.2">
      <c r="A667" s="62" t="s">
        <v>4281</v>
      </c>
      <c r="B667" s="2" t="s">
        <v>4276</v>
      </c>
      <c r="C667" s="2"/>
      <c r="D667" s="2" t="s">
        <v>4277</v>
      </c>
      <c r="E667" s="2" t="s">
        <v>4278</v>
      </c>
      <c r="F667" s="2" t="s">
        <v>4279</v>
      </c>
      <c r="G667" s="2" t="s">
        <v>4280</v>
      </c>
      <c r="H667" s="2"/>
      <c r="I667" s="2"/>
      <c r="J667" s="2"/>
      <c r="K667" s="18">
        <f t="shared" si="2"/>
        <v>0</v>
      </c>
    </row>
    <row r="668" spans="1:11" ht="14.25" customHeight="1" x14ac:dyDescent="0.2">
      <c r="A668" s="62" t="s">
        <v>3856</v>
      </c>
      <c r="B668" s="2" t="s">
        <v>3851</v>
      </c>
      <c r="C668" s="2"/>
      <c r="D668" s="2" t="s">
        <v>3852</v>
      </c>
      <c r="E668" s="2" t="s">
        <v>3853</v>
      </c>
      <c r="F668" s="2" t="s">
        <v>3854</v>
      </c>
      <c r="G668" s="2" t="s">
        <v>3855</v>
      </c>
      <c r="H668" s="2"/>
      <c r="I668" s="2"/>
      <c r="J668" s="2"/>
      <c r="K668" s="18">
        <f t="shared" si="2"/>
        <v>0</v>
      </c>
    </row>
    <row r="669" spans="1:11" ht="14.25" customHeight="1" x14ac:dyDescent="0.2">
      <c r="A669" s="62" t="s">
        <v>1504</v>
      </c>
      <c r="B669" s="2" t="s">
        <v>898</v>
      </c>
      <c r="C669" s="2"/>
      <c r="D669" s="2" t="s">
        <v>1499</v>
      </c>
      <c r="E669" s="2" t="s">
        <v>1501</v>
      </c>
      <c r="F669" s="2" t="s">
        <v>1502</v>
      </c>
      <c r="G669" s="2" t="s">
        <v>1503</v>
      </c>
      <c r="H669" s="2"/>
      <c r="I669" s="2"/>
      <c r="J669" s="2"/>
      <c r="K669" s="18">
        <f t="shared" si="2"/>
        <v>0</v>
      </c>
    </row>
    <row r="670" spans="1:11" ht="14.25" customHeight="1" x14ac:dyDescent="0.2">
      <c r="A670" s="62" t="s">
        <v>3951</v>
      </c>
      <c r="B670" s="2" t="s">
        <v>546</v>
      </c>
      <c r="C670" s="2"/>
      <c r="D670" s="2" t="s">
        <v>546</v>
      </c>
      <c r="E670" s="2" t="s">
        <v>546</v>
      </c>
      <c r="F670" s="2" t="s">
        <v>546</v>
      </c>
      <c r="G670" s="2" t="s">
        <v>546</v>
      </c>
      <c r="H670" s="2"/>
      <c r="I670" s="2"/>
      <c r="J670" s="2"/>
      <c r="K670" s="18">
        <f t="shared" si="2"/>
        <v>0</v>
      </c>
    </row>
    <row r="671" spans="1:11" ht="14.25" customHeight="1" x14ac:dyDescent="0.2">
      <c r="A671" s="62" t="s">
        <v>3233</v>
      </c>
      <c r="B671" s="2" t="s">
        <v>71</v>
      </c>
      <c r="C671" s="2"/>
      <c r="D671" s="2" t="s">
        <v>3230</v>
      </c>
      <c r="E671" s="2" t="s">
        <v>3231</v>
      </c>
      <c r="F671" s="2" t="s">
        <v>2073</v>
      </c>
      <c r="G671" s="2" t="s">
        <v>3232</v>
      </c>
      <c r="H671" s="2"/>
      <c r="I671" s="2"/>
      <c r="J671" s="2"/>
      <c r="K671" s="18">
        <f t="shared" si="2"/>
        <v>0</v>
      </c>
    </row>
    <row r="672" spans="1:11" ht="14.25" customHeight="1" x14ac:dyDescent="0.2">
      <c r="A672" s="62" t="s">
        <v>2717</v>
      </c>
      <c r="B672" s="2" t="s">
        <v>546</v>
      </c>
      <c r="C672" s="2"/>
      <c r="D672" s="2" t="s">
        <v>2715</v>
      </c>
      <c r="E672" s="2" t="s">
        <v>185</v>
      </c>
      <c r="F672" s="2" t="s">
        <v>2716</v>
      </c>
      <c r="G672" s="2" t="s">
        <v>546</v>
      </c>
      <c r="H672" s="2"/>
      <c r="I672" s="2"/>
      <c r="J672" s="2"/>
      <c r="K672" s="18">
        <f t="shared" si="2"/>
        <v>0</v>
      </c>
    </row>
    <row r="673" spans="1:11" ht="14.25" customHeight="1" x14ac:dyDescent="0.2">
      <c r="A673" s="62" t="s">
        <v>4489</v>
      </c>
      <c r="B673" s="2" t="s">
        <v>4484</v>
      </c>
      <c r="C673" s="2"/>
      <c r="D673" s="2" t="s">
        <v>4485</v>
      </c>
      <c r="E673" s="2" t="s">
        <v>4486</v>
      </c>
      <c r="F673" s="2" t="s">
        <v>4487</v>
      </c>
      <c r="G673" s="2" t="s">
        <v>4488</v>
      </c>
      <c r="H673" s="2"/>
      <c r="I673" s="2"/>
      <c r="J673" s="2"/>
      <c r="K673" s="18">
        <f t="shared" si="2"/>
        <v>0</v>
      </c>
    </row>
    <row r="674" spans="1:11" ht="14.25" customHeight="1" x14ac:dyDescent="0.2">
      <c r="A674" s="62" t="s">
        <v>2924</v>
      </c>
      <c r="B674" s="2" t="s">
        <v>2919</v>
      </c>
      <c r="C674" s="2"/>
      <c r="D674" s="2" t="s">
        <v>2920</v>
      </c>
      <c r="E674" s="2" t="s">
        <v>1122</v>
      </c>
      <c r="F674" s="2" t="s">
        <v>2922</v>
      </c>
      <c r="G674" s="2" t="s">
        <v>2923</v>
      </c>
      <c r="H674" s="2"/>
      <c r="I674" s="2"/>
      <c r="J674" s="2"/>
      <c r="K674" s="18">
        <f t="shared" si="2"/>
        <v>0</v>
      </c>
    </row>
    <row r="675" spans="1:11" ht="14.25" customHeight="1" x14ac:dyDescent="0.2">
      <c r="A675" s="62" t="s">
        <v>2280</v>
      </c>
      <c r="B675" s="2" t="s">
        <v>2275</v>
      </c>
      <c r="C675" s="2"/>
      <c r="D675" s="2" t="s">
        <v>2276</v>
      </c>
      <c r="E675" s="2" t="s">
        <v>2277</v>
      </c>
      <c r="F675" s="2" t="s">
        <v>2278</v>
      </c>
      <c r="G675" s="2" t="s">
        <v>2279</v>
      </c>
      <c r="H675" s="2"/>
      <c r="I675" s="2"/>
      <c r="J675" s="2"/>
      <c r="K675" s="18">
        <f t="shared" si="2"/>
        <v>0</v>
      </c>
    </row>
    <row r="676" spans="1:11" ht="14.25" customHeight="1" x14ac:dyDescent="0.2">
      <c r="A676" s="62" t="s">
        <v>4746</v>
      </c>
      <c r="B676" s="2" t="s">
        <v>2737</v>
      </c>
      <c r="C676" s="2"/>
      <c r="D676" s="2" t="s">
        <v>4740</v>
      </c>
      <c r="E676" s="2" t="s">
        <v>4742</v>
      </c>
      <c r="F676" s="2" t="s">
        <v>4744</v>
      </c>
      <c r="G676" s="2" t="s">
        <v>4745</v>
      </c>
      <c r="H676" s="2"/>
      <c r="I676" s="2"/>
      <c r="J676" s="2"/>
      <c r="K676" s="18">
        <f t="shared" si="2"/>
        <v>0</v>
      </c>
    </row>
    <row r="677" spans="1:11" ht="14.25" customHeight="1" x14ac:dyDescent="0.2">
      <c r="A677" s="62" t="s">
        <v>2741</v>
      </c>
      <c r="B677" s="2" t="s">
        <v>2737</v>
      </c>
      <c r="C677" s="2"/>
      <c r="D677" s="2" t="s">
        <v>2738</v>
      </c>
      <c r="E677" s="2" t="s">
        <v>242</v>
      </c>
      <c r="F677" s="2" t="s">
        <v>2740</v>
      </c>
      <c r="G677" s="2" t="s">
        <v>682</v>
      </c>
      <c r="H677" s="2"/>
      <c r="I677" s="2"/>
      <c r="J677" s="2"/>
      <c r="K677" s="18">
        <f t="shared" si="2"/>
        <v>0</v>
      </c>
    </row>
    <row r="678" spans="1:11" ht="14.25" customHeight="1" x14ac:dyDescent="0.2">
      <c r="A678" s="62" t="s">
        <v>1375</v>
      </c>
      <c r="B678" s="2" t="s">
        <v>1370</v>
      </c>
      <c r="C678" s="2"/>
      <c r="D678" s="2" t="s">
        <v>1371</v>
      </c>
      <c r="E678" s="2" t="s">
        <v>1372</v>
      </c>
      <c r="F678" s="2" t="s">
        <v>1373</v>
      </c>
      <c r="G678" s="2" t="s">
        <v>1374</v>
      </c>
      <c r="H678" s="2"/>
      <c r="I678" s="2"/>
      <c r="J678" s="2"/>
      <c r="K678" s="18">
        <f t="shared" si="2"/>
        <v>0</v>
      </c>
    </row>
    <row r="679" spans="1:11" ht="14.25" customHeight="1" x14ac:dyDescent="0.2">
      <c r="A679" s="62" t="s">
        <v>2674</v>
      </c>
      <c r="B679" s="2" t="s">
        <v>2668</v>
      </c>
      <c r="C679" s="2"/>
      <c r="D679" s="2" t="s">
        <v>2670</v>
      </c>
      <c r="E679" s="2" t="s">
        <v>2671</v>
      </c>
      <c r="F679" s="2" t="s">
        <v>2672</v>
      </c>
      <c r="G679" s="2" t="s">
        <v>2673</v>
      </c>
      <c r="H679" s="2"/>
      <c r="I679" s="2"/>
      <c r="J679" s="2"/>
      <c r="K679" s="18">
        <f t="shared" si="2"/>
        <v>0</v>
      </c>
    </row>
    <row r="680" spans="1:11" ht="14.25" customHeight="1" x14ac:dyDescent="0.2">
      <c r="A680" s="62" t="s">
        <v>1015</v>
      </c>
      <c r="B680" s="2" t="s">
        <v>1011</v>
      </c>
      <c r="C680" s="2"/>
      <c r="D680" s="2" t="s">
        <v>1012</v>
      </c>
      <c r="E680" s="2" t="s">
        <v>242</v>
      </c>
      <c r="F680" s="2" t="s">
        <v>1013</v>
      </c>
      <c r="G680" s="2" t="s">
        <v>1014</v>
      </c>
      <c r="H680" s="2"/>
      <c r="I680" s="2"/>
      <c r="J680" s="2"/>
      <c r="K680" s="18">
        <f t="shared" si="2"/>
        <v>0</v>
      </c>
    </row>
    <row r="681" spans="1:11" ht="14.25" customHeight="1" x14ac:dyDescent="0.2">
      <c r="A681" s="62" t="s">
        <v>1656</v>
      </c>
      <c r="B681" s="2" t="s">
        <v>1654</v>
      </c>
      <c r="C681" s="2"/>
      <c r="D681" s="2" t="s">
        <v>1655</v>
      </c>
      <c r="E681" s="2" t="s">
        <v>185</v>
      </c>
      <c r="F681" s="2" t="s">
        <v>313</v>
      </c>
      <c r="G681" s="2" t="s">
        <v>313</v>
      </c>
      <c r="H681" s="2"/>
      <c r="I681" s="2"/>
      <c r="J681" s="2"/>
      <c r="K681" s="18">
        <f t="shared" si="2"/>
        <v>0</v>
      </c>
    </row>
    <row r="682" spans="1:11" ht="14.25" customHeight="1" x14ac:dyDescent="0.2">
      <c r="A682" s="62" t="s">
        <v>3432</v>
      </c>
      <c r="B682" s="2" t="s">
        <v>2784</v>
      </c>
      <c r="C682" s="2"/>
      <c r="D682" s="2" t="s">
        <v>3426</v>
      </c>
      <c r="E682" s="2" t="s">
        <v>3428</v>
      </c>
      <c r="F682" s="2" t="s">
        <v>3430</v>
      </c>
      <c r="G682" s="2" t="s">
        <v>3431</v>
      </c>
      <c r="H682" s="2"/>
      <c r="I682" s="2"/>
      <c r="J682" s="2"/>
      <c r="K682" s="18">
        <f t="shared" si="2"/>
        <v>0</v>
      </c>
    </row>
    <row r="683" spans="1:11" ht="14.25" customHeight="1" x14ac:dyDescent="0.2">
      <c r="A683" s="62" t="s">
        <v>3458</v>
      </c>
      <c r="B683" s="2" t="s">
        <v>3450</v>
      </c>
      <c r="C683" s="2"/>
      <c r="D683" s="2" t="s">
        <v>3453</v>
      </c>
      <c r="E683" s="2" t="s">
        <v>3454</v>
      </c>
      <c r="F683" s="2" t="s">
        <v>3456</v>
      </c>
      <c r="G683" s="2" t="s">
        <v>3457</v>
      </c>
      <c r="H683" s="2"/>
      <c r="I683" s="2"/>
      <c r="J683" s="2"/>
      <c r="K683" s="18">
        <f t="shared" si="2"/>
        <v>0</v>
      </c>
    </row>
    <row r="684" spans="1:11" ht="14.25" customHeight="1" x14ac:dyDescent="0.2">
      <c r="A684" s="62" t="s">
        <v>1930</v>
      </c>
      <c r="B684" s="2" t="s">
        <v>1926</v>
      </c>
      <c r="C684" s="2"/>
      <c r="D684" s="2" t="s">
        <v>1927</v>
      </c>
      <c r="E684" s="2" t="s">
        <v>123</v>
      </c>
      <c r="F684" s="2" t="s">
        <v>1928</v>
      </c>
      <c r="G684" s="2" t="s">
        <v>1014</v>
      </c>
      <c r="H684" s="2"/>
      <c r="I684" s="2"/>
      <c r="J684" s="2"/>
      <c r="K684" s="18">
        <f t="shared" si="2"/>
        <v>0</v>
      </c>
    </row>
    <row r="685" spans="1:11" ht="14.25" customHeight="1" x14ac:dyDescent="0.2">
      <c r="A685" s="62" t="s">
        <v>4607</v>
      </c>
      <c r="B685" s="2" t="s">
        <v>4599</v>
      </c>
      <c r="C685" s="2"/>
      <c r="D685" s="2" t="s">
        <v>4601</v>
      </c>
      <c r="E685" s="2" t="s">
        <v>4603</v>
      </c>
      <c r="F685" s="2" t="s">
        <v>4605</v>
      </c>
      <c r="G685" s="2" t="s">
        <v>4606</v>
      </c>
      <c r="H685" s="2"/>
      <c r="I685" s="2"/>
      <c r="J685" s="2"/>
      <c r="K685" s="18">
        <f t="shared" si="2"/>
        <v>0</v>
      </c>
    </row>
    <row r="686" spans="1:11" ht="14.25" customHeight="1" x14ac:dyDescent="0.2">
      <c r="A686" s="62" t="s">
        <v>3172</v>
      </c>
      <c r="B686" s="2" t="s">
        <v>3169</v>
      </c>
      <c r="C686" s="2"/>
      <c r="D686" s="2" t="s">
        <v>3170</v>
      </c>
      <c r="E686" s="2" t="s">
        <v>123</v>
      </c>
      <c r="F686" s="2" t="s">
        <v>3171</v>
      </c>
      <c r="G686" s="2" t="s">
        <v>2073</v>
      </c>
      <c r="H686" s="2"/>
      <c r="I686" s="2"/>
      <c r="J686" s="2"/>
      <c r="K686" s="18">
        <f t="shared" si="2"/>
        <v>0</v>
      </c>
    </row>
    <row r="687" spans="1:11" ht="14.25" customHeight="1" x14ac:dyDescent="0.2">
      <c r="A687" s="62" t="s">
        <v>2807</v>
      </c>
      <c r="B687" s="2" t="s">
        <v>454</v>
      </c>
      <c r="C687" s="2"/>
      <c r="D687" s="2" t="s">
        <v>454</v>
      </c>
      <c r="E687" s="2" t="s">
        <v>185</v>
      </c>
      <c r="F687" s="2" t="s">
        <v>454</v>
      </c>
      <c r="G687" s="2" t="s">
        <v>2806</v>
      </c>
      <c r="H687" s="2"/>
      <c r="I687" s="2"/>
      <c r="J687" s="2"/>
      <c r="K687" s="18">
        <f t="shared" si="2"/>
        <v>0</v>
      </c>
    </row>
    <row r="688" spans="1:11" ht="14.25" customHeight="1" x14ac:dyDescent="0.2">
      <c r="A688" s="62" t="s">
        <v>4699</v>
      </c>
      <c r="B688" s="2" t="s">
        <v>4696</v>
      </c>
      <c r="C688" s="2"/>
      <c r="D688" s="2" t="s">
        <v>623</v>
      </c>
      <c r="E688" s="2" t="s">
        <v>623</v>
      </c>
      <c r="F688" s="2" t="s">
        <v>4697</v>
      </c>
      <c r="G688" s="2" t="s">
        <v>4698</v>
      </c>
      <c r="H688" s="2"/>
      <c r="I688" s="2"/>
      <c r="J688" s="2"/>
      <c r="K688" s="18">
        <f t="shared" si="2"/>
        <v>0</v>
      </c>
    </row>
    <row r="689" spans="1:11" ht="14.25" customHeight="1" x14ac:dyDescent="0.2">
      <c r="A689" s="62" t="s">
        <v>2576</v>
      </c>
      <c r="B689" s="2" t="s">
        <v>2570</v>
      </c>
      <c r="C689" s="2"/>
      <c r="D689" s="2" t="s">
        <v>2571</v>
      </c>
      <c r="E689" s="2" t="s">
        <v>2573</v>
      </c>
      <c r="F689" s="2" t="s">
        <v>2574</v>
      </c>
      <c r="G689" s="2" t="s">
        <v>2575</v>
      </c>
      <c r="H689" s="2"/>
      <c r="I689" s="2"/>
      <c r="J689" s="2"/>
      <c r="K689" s="18">
        <f t="shared" si="2"/>
        <v>0</v>
      </c>
    </row>
    <row r="690" spans="1:11" ht="14.25" customHeight="1" x14ac:dyDescent="0.2">
      <c r="A690" s="62" t="s">
        <v>3204</v>
      </c>
      <c r="B690" s="2" t="s">
        <v>3199</v>
      </c>
      <c r="C690" s="2"/>
      <c r="D690" s="2" t="s">
        <v>3200</v>
      </c>
      <c r="E690" s="2" t="s">
        <v>3201</v>
      </c>
      <c r="F690" s="2" t="s">
        <v>3202</v>
      </c>
      <c r="G690" s="2" t="s">
        <v>3203</v>
      </c>
      <c r="H690" s="2"/>
      <c r="I690" s="2"/>
      <c r="J690" s="2"/>
      <c r="K690" s="18">
        <f t="shared" si="2"/>
        <v>0</v>
      </c>
    </row>
    <row r="691" spans="1:11" ht="14.25" customHeight="1" x14ac:dyDescent="0.2">
      <c r="A691" s="62" t="s">
        <v>2407</v>
      </c>
      <c r="B691" s="2" t="s">
        <v>2402</v>
      </c>
      <c r="C691" s="2"/>
      <c r="D691" s="2" t="s">
        <v>5220</v>
      </c>
      <c r="E691" s="2" t="s">
        <v>2404</v>
      </c>
      <c r="F691" s="2" t="s">
        <v>5221</v>
      </c>
      <c r="G691" s="2" t="s">
        <v>5222</v>
      </c>
      <c r="H691" s="2"/>
      <c r="I691" s="2"/>
      <c r="J691" s="2"/>
      <c r="K691" s="18">
        <f t="shared" si="2"/>
        <v>0</v>
      </c>
    </row>
    <row r="692" spans="1:11" ht="14.25" customHeight="1" x14ac:dyDescent="0.2">
      <c r="A692" s="62" t="s">
        <v>83</v>
      </c>
      <c r="B692" s="2" t="s">
        <v>73</v>
      </c>
      <c r="C692" s="2"/>
      <c r="D692" s="2" t="s">
        <v>75</v>
      </c>
      <c r="E692" s="2" t="s">
        <v>77</v>
      </c>
      <c r="F692" s="2" t="s">
        <v>79</v>
      </c>
      <c r="G692" s="2" t="s">
        <v>81</v>
      </c>
      <c r="H692" s="2"/>
      <c r="I692" s="2"/>
      <c r="J692" s="2"/>
      <c r="K692" s="18">
        <f t="shared" si="2"/>
        <v>0</v>
      </c>
    </row>
    <row r="693" spans="1:11" ht="14.25" customHeight="1" x14ac:dyDescent="0.2">
      <c r="A693" s="62" t="s">
        <v>522</v>
      </c>
      <c r="B693" s="2" t="s">
        <v>515</v>
      </c>
      <c r="C693" s="2"/>
      <c r="D693" s="2" t="s">
        <v>517</v>
      </c>
      <c r="E693" s="2" t="s">
        <v>518</v>
      </c>
      <c r="F693" s="2" t="s">
        <v>520</v>
      </c>
      <c r="G693" s="2" t="s">
        <v>521</v>
      </c>
      <c r="H693" s="2"/>
      <c r="I693" s="2"/>
      <c r="J693" s="2"/>
      <c r="K693" s="18">
        <f t="shared" si="2"/>
        <v>0</v>
      </c>
    </row>
    <row r="694" spans="1:11" ht="14.25" customHeight="1" x14ac:dyDescent="0.2">
      <c r="A694" s="62" t="s">
        <v>1889</v>
      </c>
      <c r="B694" s="2" t="s">
        <v>1885</v>
      </c>
      <c r="C694" s="2"/>
      <c r="D694" s="2" t="s">
        <v>1886</v>
      </c>
      <c r="E694" s="2" t="s">
        <v>1886</v>
      </c>
      <c r="F694" s="2" t="s">
        <v>5181</v>
      </c>
      <c r="G694" s="2" t="s">
        <v>4999</v>
      </c>
      <c r="H694" s="2"/>
      <c r="I694" s="2"/>
      <c r="J694" s="2"/>
      <c r="K694" s="18">
        <f t="shared" si="2"/>
        <v>0</v>
      </c>
    </row>
    <row r="695" spans="1:11" ht="14.25" customHeight="1" x14ac:dyDescent="0.2">
      <c r="A695" s="62" t="s">
        <v>3709</v>
      </c>
      <c r="B695" s="2" t="s">
        <v>3704</v>
      </c>
      <c r="C695" s="2"/>
      <c r="D695" s="2" t="s">
        <v>5331</v>
      </c>
      <c r="E695" s="2" t="s">
        <v>5332</v>
      </c>
      <c r="F695" s="2" t="s">
        <v>5333</v>
      </c>
      <c r="G695" s="2" t="s">
        <v>3708</v>
      </c>
      <c r="H695" s="2"/>
      <c r="I695" s="2"/>
      <c r="J695" s="2"/>
      <c r="K695" s="18">
        <f t="shared" si="2"/>
        <v>0</v>
      </c>
    </row>
    <row r="696" spans="1:11" ht="14.25" customHeight="1" x14ac:dyDescent="0.2">
      <c r="A696" s="62" t="s">
        <v>3901</v>
      </c>
      <c r="B696" s="2" t="s">
        <v>3894</v>
      </c>
      <c r="C696" s="2"/>
      <c r="D696" s="2" t="s">
        <v>5345</v>
      </c>
      <c r="E696" s="2" t="s">
        <v>5346</v>
      </c>
      <c r="F696" s="2" t="s">
        <v>5347</v>
      </c>
      <c r="G696" s="2" t="s">
        <v>3900</v>
      </c>
      <c r="H696" s="2"/>
      <c r="I696" s="2"/>
      <c r="J696" s="2"/>
      <c r="K696" s="18">
        <f t="shared" si="2"/>
        <v>0</v>
      </c>
    </row>
    <row r="697" spans="1:11" ht="14.25" customHeight="1" x14ac:dyDescent="0.2">
      <c r="A697" s="62" t="s">
        <v>4941</v>
      </c>
      <c r="B697" s="2" t="s">
        <v>4936</v>
      </c>
      <c r="C697" s="2"/>
      <c r="D697" s="2" t="s">
        <v>4938</v>
      </c>
      <c r="E697" s="2" t="s">
        <v>284</v>
      </c>
      <c r="F697" s="2" t="s">
        <v>4939</v>
      </c>
      <c r="G697" s="2" t="s">
        <v>4940</v>
      </c>
      <c r="H697" s="2"/>
      <c r="I697" s="2"/>
      <c r="J697" s="2"/>
      <c r="K697" s="18">
        <f t="shared" si="2"/>
        <v>0</v>
      </c>
    </row>
    <row r="698" spans="1:11" ht="14.25" customHeight="1" x14ac:dyDescent="0.2">
      <c r="A698" s="62" t="s">
        <v>4112</v>
      </c>
      <c r="B698" s="2" t="s">
        <v>4105</v>
      </c>
      <c r="C698" s="2"/>
      <c r="D698" s="2" t="s">
        <v>4106</v>
      </c>
      <c r="E698" s="2" t="s">
        <v>4108</v>
      </c>
      <c r="F698" s="2" t="s">
        <v>4109</v>
      </c>
      <c r="G698" s="2" t="s">
        <v>4111</v>
      </c>
      <c r="H698" s="2"/>
      <c r="I698" s="2"/>
      <c r="J698" s="2"/>
      <c r="K698" s="18">
        <f t="shared" si="2"/>
        <v>0</v>
      </c>
    </row>
    <row r="699" spans="1:11" ht="14.25" customHeight="1" x14ac:dyDescent="0.2">
      <c r="A699" s="62" t="s">
        <v>4419</v>
      </c>
      <c r="B699" s="2" t="s">
        <v>4413</v>
      </c>
      <c r="C699" s="2"/>
      <c r="D699" s="2" t="s">
        <v>4414</v>
      </c>
      <c r="E699" s="2" t="s">
        <v>4415</v>
      </c>
      <c r="F699" s="2" t="s">
        <v>4416</v>
      </c>
      <c r="G699" s="2" t="s">
        <v>4418</v>
      </c>
      <c r="H699" s="2"/>
      <c r="I699" s="2"/>
      <c r="J699" s="2"/>
      <c r="K699" s="18">
        <f t="shared" si="2"/>
        <v>0</v>
      </c>
    </row>
    <row r="700" spans="1:11" ht="14.25" customHeight="1" x14ac:dyDescent="0.2">
      <c r="A700" s="62" t="s">
        <v>4795</v>
      </c>
      <c r="B700" s="2" t="s">
        <v>4791</v>
      </c>
      <c r="C700" s="2"/>
      <c r="D700" s="2" t="s">
        <v>4792</v>
      </c>
      <c r="E700" s="2" t="s">
        <v>4793</v>
      </c>
      <c r="F700" s="2" t="s">
        <v>4794</v>
      </c>
      <c r="G700" s="2" t="s">
        <v>546</v>
      </c>
      <c r="H700" s="2"/>
      <c r="I700" s="2"/>
      <c r="J700" s="2"/>
      <c r="K700" s="18">
        <f t="shared" si="2"/>
        <v>0</v>
      </c>
    </row>
    <row r="701" spans="1:11" ht="14.25" customHeight="1" x14ac:dyDescent="0.2">
      <c r="A701" s="62" t="s">
        <v>1967</v>
      </c>
      <c r="B701" s="2" t="s">
        <v>1960</v>
      </c>
      <c r="C701" s="2"/>
      <c r="D701" s="2" t="s">
        <v>1961</v>
      </c>
      <c r="E701" s="2" t="s">
        <v>1962</v>
      </c>
      <c r="F701" s="2" t="s">
        <v>1963</v>
      </c>
      <c r="G701" s="2" t="s">
        <v>1965</v>
      </c>
      <c r="H701" s="2"/>
      <c r="I701" s="2"/>
      <c r="J701" s="2"/>
      <c r="K701" s="18">
        <f t="shared" si="2"/>
        <v>0</v>
      </c>
    </row>
    <row r="702" spans="1:11" ht="14.25" customHeight="1" x14ac:dyDescent="0.2">
      <c r="A702" s="62" t="s">
        <v>684</v>
      </c>
      <c r="B702" s="2" t="s">
        <v>678</v>
      </c>
      <c r="C702" s="2"/>
      <c r="D702" s="2" t="s">
        <v>680</v>
      </c>
      <c r="E702" s="2" t="s">
        <v>242</v>
      </c>
      <c r="F702" s="2" t="s">
        <v>682</v>
      </c>
      <c r="G702" s="2" t="s">
        <v>683</v>
      </c>
      <c r="H702" s="2"/>
      <c r="I702" s="2"/>
      <c r="J702" s="2"/>
      <c r="K702" s="18">
        <f t="shared" si="2"/>
        <v>0</v>
      </c>
    </row>
    <row r="703" spans="1:11" ht="14.25" customHeight="1" x14ac:dyDescent="0.2">
      <c r="A703" s="62" t="s">
        <v>1628</v>
      </c>
      <c r="B703" s="2" t="s">
        <v>1622</v>
      </c>
      <c r="C703" s="2"/>
      <c r="D703" s="2" t="s">
        <v>1623</v>
      </c>
      <c r="E703" s="2" t="s">
        <v>1624</v>
      </c>
      <c r="F703" s="2" t="s">
        <v>1626</v>
      </c>
      <c r="G703" s="2" t="s">
        <v>1627</v>
      </c>
      <c r="H703" s="2"/>
      <c r="I703" s="2"/>
      <c r="J703" s="2"/>
      <c r="K703" s="18">
        <f t="shared" si="2"/>
        <v>0</v>
      </c>
    </row>
    <row r="704" spans="1:11" ht="14.25" customHeight="1" x14ac:dyDescent="0.2">
      <c r="A704" s="62" t="s">
        <v>2074</v>
      </c>
      <c r="B704" s="2" t="s">
        <v>2069</v>
      </c>
      <c r="C704" s="2"/>
      <c r="D704" s="2" t="s">
        <v>242</v>
      </c>
      <c r="E704" s="2" t="s">
        <v>123</v>
      </c>
      <c r="F704" s="2" t="s">
        <v>2071</v>
      </c>
      <c r="G704" s="2" t="s">
        <v>2073</v>
      </c>
      <c r="H704" s="2"/>
      <c r="I704" s="2"/>
      <c r="J704" s="2"/>
      <c r="K704" s="18">
        <f t="shared" si="2"/>
        <v>0</v>
      </c>
    </row>
    <row r="705" spans="1:11" ht="14.25" customHeight="1" x14ac:dyDescent="0.2">
      <c r="A705" s="62" t="s">
        <v>4153</v>
      </c>
      <c r="B705" s="2" t="s">
        <v>4149</v>
      </c>
      <c r="C705" s="2"/>
      <c r="D705" s="2" t="s">
        <v>4150</v>
      </c>
      <c r="E705" s="2" t="s">
        <v>3735</v>
      </c>
      <c r="F705" s="2" t="s">
        <v>4151</v>
      </c>
      <c r="G705" s="2" t="s">
        <v>4152</v>
      </c>
      <c r="H705" s="2"/>
      <c r="I705" s="2"/>
      <c r="J705" s="2"/>
      <c r="K705" s="18">
        <f t="shared" si="2"/>
        <v>0</v>
      </c>
    </row>
    <row r="706" spans="1:11" ht="14.25" customHeight="1" x14ac:dyDescent="0.2">
      <c r="A706" s="62" t="s">
        <v>2917</v>
      </c>
      <c r="B706" s="2" t="s">
        <v>2912</v>
      </c>
      <c r="C706" s="2"/>
      <c r="D706" s="2" t="s">
        <v>2914</v>
      </c>
      <c r="E706" s="2" t="s">
        <v>2915</v>
      </c>
      <c r="F706" s="2" t="s">
        <v>2916</v>
      </c>
      <c r="G706" s="2" t="s">
        <v>513</v>
      </c>
      <c r="H706" s="2"/>
      <c r="I706" s="2"/>
      <c r="J706" s="2"/>
      <c r="K706" s="18">
        <f t="shared" si="2"/>
        <v>0</v>
      </c>
    </row>
    <row r="707" spans="1:11" ht="14.25" customHeight="1" x14ac:dyDescent="0.2">
      <c r="A707" s="62" t="s">
        <v>1089</v>
      </c>
      <c r="B707" s="2" t="s">
        <v>1082</v>
      </c>
      <c r="C707" s="2"/>
      <c r="D707" s="2" t="s">
        <v>1083</v>
      </c>
      <c r="E707" s="2" t="s">
        <v>1085</v>
      </c>
      <c r="F707" s="2" t="s">
        <v>1086</v>
      </c>
      <c r="G707" s="2" t="s">
        <v>1088</v>
      </c>
      <c r="H707" s="2"/>
      <c r="I707" s="2"/>
      <c r="J707" s="2"/>
      <c r="K707" s="18">
        <f t="shared" si="2"/>
        <v>0</v>
      </c>
    </row>
    <row r="708" spans="1:11" ht="14.25" customHeight="1" x14ac:dyDescent="0.2">
      <c r="A708" s="62" t="s">
        <v>3530</v>
      </c>
      <c r="B708" s="2" t="s">
        <v>3525</v>
      </c>
      <c r="C708" s="2"/>
      <c r="D708" s="2" t="s">
        <v>5310</v>
      </c>
      <c r="E708" s="2" t="s">
        <v>5311</v>
      </c>
      <c r="F708" s="2" t="s">
        <v>5312</v>
      </c>
      <c r="G708" s="2" t="s">
        <v>3529</v>
      </c>
      <c r="H708" s="2"/>
      <c r="I708" s="2"/>
      <c r="J708" s="2"/>
      <c r="K708" s="18">
        <f t="shared" si="2"/>
        <v>0</v>
      </c>
    </row>
    <row r="709" spans="1:11" ht="14.25" customHeight="1" x14ac:dyDescent="0.2">
      <c r="A709" s="62" t="s">
        <v>1699</v>
      </c>
      <c r="B709" s="2" t="s">
        <v>1695</v>
      </c>
      <c r="C709" s="2"/>
      <c r="D709" s="2" t="s">
        <v>1696</v>
      </c>
      <c r="E709" s="2" t="s">
        <v>242</v>
      </c>
      <c r="F709" s="2" t="s">
        <v>1697</v>
      </c>
      <c r="G709" s="2" t="s">
        <v>1698</v>
      </c>
      <c r="H709" s="2"/>
      <c r="I709" s="2"/>
      <c r="J709" s="2"/>
      <c r="K709" s="18">
        <f t="shared" si="2"/>
        <v>0</v>
      </c>
    </row>
    <row r="710" spans="1:11" ht="14.25" customHeight="1" x14ac:dyDescent="0.2">
      <c r="A710" s="62" t="s">
        <v>4902</v>
      </c>
      <c r="B710" s="2" t="s">
        <v>4897</v>
      </c>
      <c r="C710" s="2"/>
      <c r="D710" s="2" t="s">
        <v>4898</v>
      </c>
      <c r="E710" s="2" t="s">
        <v>4899</v>
      </c>
      <c r="F710" s="2" t="s">
        <v>4900</v>
      </c>
      <c r="G710" s="2" t="s">
        <v>4901</v>
      </c>
      <c r="H710" s="2"/>
      <c r="I710" s="2"/>
      <c r="J710" s="2"/>
      <c r="K710" s="18">
        <f t="shared" si="2"/>
        <v>0</v>
      </c>
    </row>
    <row r="711" spans="1:11" ht="14.25" customHeight="1" x14ac:dyDescent="0.2">
      <c r="A711" s="62" t="s">
        <v>3535</v>
      </c>
      <c r="B711" s="2" t="s">
        <v>3531</v>
      </c>
      <c r="C711" s="2"/>
      <c r="D711" s="2" t="s">
        <v>1522</v>
      </c>
      <c r="E711" s="2" t="s">
        <v>242</v>
      </c>
      <c r="F711" s="2" t="s">
        <v>3533</v>
      </c>
      <c r="G711" s="2" t="s">
        <v>3534</v>
      </c>
      <c r="H711" s="2"/>
      <c r="I711" s="2"/>
      <c r="J711" s="2"/>
      <c r="K711" s="18">
        <f t="shared" si="2"/>
        <v>0</v>
      </c>
    </row>
    <row r="712" spans="1:11" ht="14.25" customHeight="1" x14ac:dyDescent="0.2">
      <c r="A712" s="62" t="s">
        <v>3935</v>
      </c>
      <c r="B712" s="2" t="s">
        <v>3931</v>
      </c>
      <c r="C712" s="2"/>
      <c r="D712" s="2" t="s">
        <v>3932</v>
      </c>
      <c r="E712" s="2" t="s">
        <v>3170</v>
      </c>
      <c r="F712" s="2" t="s">
        <v>3933</v>
      </c>
      <c r="G712" s="2" t="s">
        <v>3934</v>
      </c>
      <c r="H712" s="2"/>
      <c r="I712" s="2"/>
      <c r="J712" s="2"/>
      <c r="K712" s="18">
        <f t="shared" si="2"/>
        <v>0</v>
      </c>
    </row>
    <row r="713" spans="1:11" ht="14.25" customHeight="1" x14ac:dyDescent="0.2">
      <c r="A713" s="62" t="s">
        <v>394</v>
      </c>
      <c r="B713" s="2" t="s">
        <v>386</v>
      </c>
      <c r="C713" s="2"/>
      <c r="D713" s="2" t="s">
        <v>388</v>
      </c>
      <c r="E713" s="2" t="s">
        <v>390</v>
      </c>
      <c r="F713" s="2" t="s">
        <v>392</v>
      </c>
      <c r="G713" s="2" t="s">
        <v>393</v>
      </c>
      <c r="H713" s="2"/>
      <c r="I713" s="2"/>
      <c r="J713" s="2"/>
      <c r="K713" s="18">
        <f t="shared" si="2"/>
        <v>0</v>
      </c>
    </row>
    <row r="714" spans="1:11" ht="14.25" customHeight="1" x14ac:dyDescent="0.2">
      <c r="A714" s="62" t="s">
        <v>3780</v>
      </c>
      <c r="B714" s="2" t="s">
        <v>3775</v>
      </c>
      <c r="C714" s="2"/>
      <c r="D714" s="2" t="s">
        <v>3776</v>
      </c>
      <c r="E714" s="2" t="s">
        <v>3777</v>
      </c>
      <c r="F714" s="2" t="s">
        <v>3778</v>
      </c>
      <c r="G714" s="2" t="s">
        <v>3779</v>
      </c>
      <c r="H714" s="2"/>
      <c r="I714" s="2"/>
      <c r="J714" s="2"/>
      <c r="K714" s="18">
        <f t="shared" si="2"/>
        <v>0</v>
      </c>
    </row>
    <row r="715" spans="1:11" ht="14.25" customHeight="1" x14ac:dyDescent="0.2">
      <c r="A715" s="62" t="s">
        <v>1107</v>
      </c>
      <c r="B715" s="2" t="s">
        <v>1100</v>
      </c>
      <c r="C715" s="2"/>
      <c r="D715" s="2" t="s">
        <v>1101</v>
      </c>
      <c r="E715" s="2" t="s">
        <v>1102</v>
      </c>
      <c r="F715" s="2" t="s">
        <v>1104</v>
      </c>
      <c r="G715" s="2" t="s">
        <v>1106</v>
      </c>
      <c r="H715" s="2"/>
      <c r="I715" s="2"/>
      <c r="J715" s="2"/>
      <c r="K715" s="18">
        <f t="shared" si="2"/>
        <v>0</v>
      </c>
    </row>
    <row r="716" spans="1:11" ht="14.25" customHeight="1" x14ac:dyDescent="0.2">
      <c r="A716" s="62" t="s">
        <v>4885</v>
      </c>
      <c r="B716" s="2" t="s">
        <v>4878</v>
      </c>
      <c r="C716" s="2"/>
      <c r="D716" s="2" t="s">
        <v>4879</v>
      </c>
      <c r="E716" s="2" t="s">
        <v>4880</v>
      </c>
      <c r="F716" s="2" t="s">
        <v>4882</v>
      </c>
      <c r="G716" s="2" t="s">
        <v>4884</v>
      </c>
      <c r="H716" s="2"/>
      <c r="I716" s="2"/>
      <c r="J716" s="2"/>
      <c r="K716" s="18">
        <f t="shared" si="2"/>
        <v>0</v>
      </c>
    </row>
    <row r="717" spans="1:11" ht="14.25" customHeight="1" x14ac:dyDescent="0.2">
      <c r="A717" s="62" t="s">
        <v>2381</v>
      </c>
      <c r="B717" s="2" t="s">
        <v>2377</v>
      </c>
      <c r="C717" s="2"/>
      <c r="D717" s="2" t="s">
        <v>2378</v>
      </c>
      <c r="E717" s="2" t="s">
        <v>2379</v>
      </c>
      <c r="F717" s="2" t="s">
        <v>2380</v>
      </c>
      <c r="G717" s="2" t="s">
        <v>860</v>
      </c>
      <c r="H717" s="2"/>
      <c r="I717" s="2"/>
      <c r="J717" s="2"/>
      <c r="K717" s="18">
        <f t="shared" si="2"/>
        <v>0</v>
      </c>
    </row>
    <row r="718" spans="1:11" ht="14.25" customHeight="1" x14ac:dyDescent="0.2">
      <c r="A718" s="62" t="s">
        <v>4870</v>
      </c>
      <c r="B718" s="2" t="s">
        <v>4862</v>
      </c>
      <c r="C718" s="2"/>
      <c r="D718" s="2" t="s">
        <v>4864</v>
      </c>
      <c r="E718" s="2" t="s">
        <v>4866</v>
      </c>
      <c r="F718" s="2" t="s">
        <v>4868</v>
      </c>
      <c r="G718" s="2" t="s">
        <v>4869</v>
      </c>
      <c r="H718" s="2"/>
      <c r="I718" s="2"/>
      <c r="J718" s="2"/>
      <c r="K718" s="18">
        <f t="shared" si="2"/>
        <v>0</v>
      </c>
    </row>
    <row r="719" spans="1:11" ht="14.25" customHeight="1" x14ac:dyDescent="0.2">
      <c r="A719" s="62" t="s">
        <v>2708</v>
      </c>
      <c r="B719" s="2" t="s">
        <v>5251</v>
      </c>
      <c r="C719" s="2"/>
      <c r="D719" s="2" t="s">
        <v>5252</v>
      </c>
      <c r="E719" s="2" t="s">
        <v>5253</v>
      </c>
      <c r="F719" s="2" t="s">
        <v>5254</v>
      </c>
      <c r="G719" s="2" t="s">
        <v>5255</v>
      </c>
      <c r="H719" s="2"/>
      <c r="I719" s="2"/>
      <c r="J719" s="2"/>
      <c r="K719" s="18">
        <f t="shared" si="2"/>
        <v>0</v>
      </c>
    </row>
    <row r="720" spans="1:11" ht="14.25" customHeight="1" x14ac:dyDescent="0.2">
      <c r="A720" s="62" t="s">
        <v>3675</v>
      </c>
      <c r="B720" s="2" t="s">
        <v>3668</v>
      </c>
      <c r="C720" s="2"/>
      <c r="D720" s="2" t="s">
        <v>5323</v>
      </c>
      <c r="E720" s="2" t="s">
        <v>5324</v>
      </c>
      <c r="F720" s="2" t="s">
        <v>5325</v>
      </c>
      <c r="G720" s="2" t="s">
        <v>5326</v>
      </c>
      <c r="H720" s="2"/>
      <c r="I720" s="2"/>
      <c r="J720" s="2"/>
      <c r="K720" s="18">
        <f t="shared" si="2"/>
        <v>0</v>
      </c>
    </row>
    <row r="721" spans="1:11" ht="14.25" customHeight="1" x14ac:dyDescent="0.2">
      <c r="A721" s="62" t="s">
        <v>3584</v>
      </c>
      <c r="B721" s="2" t="s">
        <v>5313</v>
      </c>
      <c r="C721" s="2"/>
      <c r="D721" s="2" t="s">
        <v>5314</v>
      </c>
      <c r="E721" s="2" t="s">
        <v>5315</v>
      </c>
      <c r="F721" s="2" t="s">
        <v>5316</v>
      </c>
      <c r="G721" s="2" t="s">
        <v>5317</v>
      </c>
      <c r="H721" s="2"/>
      <c r="I721" s="2"/>
      <c r="J721" s="2"/>
      <c r="K721" s="18">
        <f t="shared" si="2"/>
        <v>0</v>
      </c>
    </row>
    <row r="722" spans="1:11" ht="14.25" customHeight="1" x14ac:dyDescent="0.2">
      <c r="A722" s="62" t="s">
        <v>3151</v>
      </c>
      <c r="B722" s="2" t="s">
        <v>3146</v>
      </c>
      <c r="C722" s="2"/>
      <c r="D722" s="2" t="s">
        <v>5280</v>
      </c>
      <c r="E722" s="2" t="s">
        <v>5281</v>
      </c>
      <c r="F722" s="2" t="s">
        <v>5282</v>
      </c>
      <c r="G722" s="2" t="s">
        <v>5283</v>
      </c>
      <c r="H722" s="2"/>
      <c r="I722" s="2"/>
      <c r="J722" s="2"/>
      <c r="K722" s="18">
        <f t="shared" si="2"/>
        <v>0</v>
      </c>
    </row>
    <row r="723" spans="1:11" ht="14.25" customHeight="1" x14ac:dyDescent="0.2">
      <c r="A723" s="62" t="s">
        <v>761</v>
      </c>
      <c r="B723" s="2" t="s">
        <v>754</v>
      </c>
      <c r="C723" s="2"/>
      <c r="D723" s="2" t="s">
        <v>756</v>
      </c>
      <c r="E723" s="2" t="s">
        <v>757</v>
      </c>
      <c r="F723" s="2" t="s">
        <v>758</v>
      </c>
      <c r="G723" s="2" t="s">
        <v>759</v>
      </c>
      <c r="H723" s="2"/>
      <c r="I723" s="2"/>
      <c r="J723" s="2"/>
      <c r="K723" s="18">
        <f t="shared" si="2"/>
        <v>0</v>
      </c>
    </row>
    <row r="724" spans="1:11" ht="14.25" customHeight="1" x14ac:dyDescent="0.2">
      <c r="A724" s="62" t="s">
        <v>4908</v>
      </c>
      <c r="B724" s="2" t="s">
        <v>4903</v>
      </c>
      <c r="C724" s="2"/>
      <c r="D724" s="2" t="s">
        <v>4904</v>
      </c>
      <c r="E724" s="2" t="s">
        <v>4905</v>
      </c>
      <c r="F724" s="2" t="s">
        <v>4906</v>
      </c>
      <c r="G724" s="2" t="s">
        <v>4907</v>
      </c>
      <c r="H724" s="2"/>
      <c r="I724" s="2"/>
      <c r="J724" s="2"/>
      <c r="K724" s="18">
        <f t="shared" si="2"/>
        <v>0</v>
      </c>
    </row>
    <row r="725" spans="1:11" ht="14.25" customHeight="1" x14ac:dyDescent="0.2">
      <c r="A725" s="62" t="s">
        <v>3303</v>
      </c>
      <c r="B725" s="2" t="s">
        <v>3299</v>
      </c>
      <c r="C725" s="2"/>
      <c r="D725" s="2" t="s">
        <v>3300</v>
      </c>
      <c r="E725" s="2" t="s">
        <v>3301</v>
      </c>
      <c r="F725" s="2" t="s">
        <v>3302</v>
      </c>
      <c r="G725" s="2" t="s">
        <v>2236</v>
      </c>
      <c r="H725" s="2"/>
      <c r="I725" s="2"/>
      <c r="J725" s="2"/>
      <c r="K725" s="18">
        <f t="shared" si="2"/>
        <v>0</v>
      </c>
    </row>
    <row r="726" spans="1:11" ht="14.25" customHeight="1" x14ac:dyDescent="0.2">
      <c r="A726" s="62" t="s">
        <v>4143</v>
      </c>
      <c r="B726" s="2" t="s">
        <v>4137</v>
      </c>
      <c r="C726" s="2"/>
      <c r="D726" s="2" t="s">
        <v>4138</v>
      </c>
      <c r="E726" s="2" t="s">
        <v>4139</v>
      </c>
      <c r="F726" s="2" t="s">
        <v>4141</v>
      </c>
      <c r="G726" s="2" t="s">
        <v>4142</v>
      </c>
      <c r="H726" s="2"/>
      <c r="I726" s="2"/>
      <c r="J726" s="2"/>
      <c r="K726" s="18">
        <f t="shared" si="2"/>
        <v>0</v>
      </c>
    </row>
    <row r="727" spans="1:11" ht="14.25" customHeight="1" x14ac:dyDescent="0.2">
      <c r="A727" s="62" t="s">
        <v>472</v>
      </c>
      <c r="B727" s="2" t="s">
        <v>464</v>
      </c>
      <c r="C727" s="2"/>
      <c r="D727" s="2" t="s">
        <v>466</v>
      </c>
      <c r="E727" s="2" t="s">
        <v>468</v>
      </c>
      <c r="F727" s="2" t="s">
        <v>469</v>
      </c>
      <c r="G727" s="2" t="s">
        <v>470</v>
      </c>
      <c r="H727" s="2"/>
      <c r="I727" s="2"/>
      <c r="J727" s="2"/>
      <c r="K727" s="18">
        <f t="shared" si="2"/>
        <v>0</v>
      </c>
    </row>
    <row r="728" spans="1:11" ht="14.25" customHeight="1" x14ac:dyDescent="0.2">
      <c r="A728" s="62" t="s">
        <v>3248</v>
      </c>
      <c r="B728" s="2" t="s">
        <v>3241</v>
      </c>
      <c r="C728" s="2"/>
      <c r="D728" s="2" t="s">
        <v>3243</v>
      </c>
      <c r="E728" s="2" t="s">
        <v>3245</v>
      </c>
      <c r="F728" s="2" t="s">
        <v>3246</v>
      </c>
      <c r="G728" s="2" t="s">
        <v>3247</v>
      </c>
      <c r="H728" s="2"/>
      <c r="I728" s="2"/>
      <c r="J728" s="2"/>
      <c r="K728" s="18">
        <f t="shared" si="2"/>
        <v>0</v>
      </c>
    </row>
    <row r="729" spans="1:11" ht="14.25" customHeight="1" x14ac:dyDescent="0.2">
      <c r="A729" s="62" t="s">
        <v>2878</v>
      </c>
      <c r="B729" s="2" t="s">
        <v>2873</v>
      </c>
      <c r="C729" s="2"/>
      <c r="D729" s="2" t="s">
        <v>2874</v>
      </c>
      <c r="E729" s="2" t="s">
        <v>2875</v>
      </c>
      <c r="F729" s="2" t="s">
        <v>2876</v>
      </c>
      <c r="G729" s="2" t="s">
        <v>2877</v>
      </c>
      <c r="H729" s="2"/>
      <c r="I729" s="2"/>
      <c r="J729" s="2"/>
      <c r="K729" s="18">
        <f t="shared" si="2"/>
        <v>0</v>
      </c>
    </row>
    <row r="730" spans="1:11" ht="14.25" customHeight="1" x14ac:dyDescent="0.2">
      <c r="A730" s="62" t="s">
        <v>3178</v>
      </c>
      <c r="B730" s="2" t="s">
        <v>3173</v>
      </c>
      <c r="C730" s="2"/>
      <c r="D730" s="2" t="s">
        <v>3174</v>
      </c>
      <c r="E730" s="2" t="s">
        <v>3175</v>
      </c>
      <c r="F730" s="2" t="s">
        <v>3176</v>
      </c>
      <c r="G730" s="2" t="s">
        <v>3177</v>
      </c>
      <c r="H730" s="2"/>
      <c r="I730" s="2"/>
      <c r="J730" s="2"/>
      <c r="K730" s="18">
        <f t="shared" si="2"/>
        <v>0</v>
      </c>
    </row>
    <row r="731" spans="1:11" ht="14.25" customHeight="1" x14ac:dyDescent="0.2">
      <c r="A731" s="62" t="s">
        <v>4078</v>
      </c>
      <c r="B731" s="2" t="s">
        <v>4073</v>
      </c>
      <c r="C731" s="2"/>
      <c r="D731" s="2" t="s">
        <v>4074</v>
      </c>
      <c r="E731" s="2" t="s">
        <v>4075</v>
      </c>
      <c r="F731" s="2" t="s">
        <v>4076</v>
      </c>
      <c r="G731" s="2" t="s">
        <v>4077</v>
      </c>
      <c r="H731" s="2"/>
      <c r="I731" s="2"/>
      <c r="J731" s="2"/>
      <c r="K731" s="18">
        <f t="shared" si="2"/>
        <v>0</v>
      </c>
    </row>
    <row r="732" spans="1:11" ht="14.25" customHeight="1" x14ac:dyDescent="0.2">
      <c r="A732" s="62" t="s">
        <v>3324</v>
      </c>
      <c r="B732" s="2" t="s">
        <v>3319</v>
      </c>
      <c r="C732" s="2"/>
      <c r="D732" s="2" t="s">
        <v>3320</v>
      </c>
      <c r="E732" s="2" t="s">
        <v>3321</v>
      </c>
      <c r="F732" s="2" t="s">
        <v>3322</v>
      </c>
      <c r="G732" s="2" t="s">
        <v>3323</v>
      </c>
      <c r="H732" s="2"/>
      <c r="I732" s="2"/>
      <c r="J732" s="2"/>
      <c r="K732" s="18">
        <f t="shared" si="2"/>
        <v>0</v>
      </c>
    </row>
    <row r="733" spans="1:11" ht="14.25" customHeight="1" x14ac:dyDescent="0.2">
      <c r="A733" s="62" t="s">
        <v>1990</v>
      </c>
      <c r="B733" s="2" t="s">
        <v>1986</v>
      </c>
      <c r="C733" s="2"/>
      <c r="D733" s="2" t="s">
        <v>1987</v>
      </c>
      <c r="E733" s="2" t="s">
        <v>242</v>
      </c>
      <c r="F733" s="2" t="s">
        <v>1988</v>
      </c>
      <c r="G733" s="2" t="s">
        <v>1989</v>
      </c>
      <c r="H733" s="2"/>
      <c r="I733" s="2"/>
      <c r="J733" s="2"/>
      <c r="K733" s="18">
        <f t="shared" si="2"/>
        <v>0</v>
      </c>
    </row>
    <row r="734" spans="1:11" ht="14.25" customHeight="1" x14ac:dyDescent="0.2">
      <c r="A734" s="62" t="s">
        <v>4995</v>
      </c>
      <c r="B734" s="2" t="s">
        <v>4989</v>
      </c>
      <c r="C734" s="2"/>
      <c r="D734" s="2" t="s">
        <v>4990</v>
      </c>
      <c r="E734" s="2" t="s">
        <v>4991</v>
      </c>
      <c r="F734" s="2" t="s">
        <v>4992</v>
      </c>
      <c r="G734" s="2" t="s">
        <v>4994</v>
      </c>
      <c r="H734" s="2"/>
      <c r="I734" s="2"/>
      <c r="J734" s="2"/>
      <c r="K734" s="18">
        <f t="shared" si="2"/>
        <v>0</v>
      </c>
    </row>
    <row r="735" spans="1:11" ht="14.25" customHeight="1" x14ac:dyDescent="0.2">
      <c r="A735" s="62" t="s">
        <v>2861</v>
      </c>
      <c r="B735" s="2" t="s">
        <v>2855</v>
      </c>
      <c r="C735" s="2"/>
      <c r="D735" s="2" t="s">
        <v>2856</v>
      </c>
      <c r="E735" s="2" t="s">
        <v>898</v>
      </c>
      <c r="F735" s="2" t="s">
        <v>2857</v>
      </c>
      <c r="G735" s="2" t="s">
        <v>2859</v>
      </c>
      <c r="H735" s="2"/>
      <c r="I735" s="2"/>
      <c r="J735" s="2"/>
      <c r="K735" s="18">
        <f t="shared" si="2"/>
        <v>0</v>
      </c>
    </row>
    <row r="736" spans="1:11" ht="14.25" customHeight="1" x14ac:dyDescent="0.2">
      <c r="A736" s="62" t="s">
        <v>4456</v>
      </c>
      <c r="B736" s="2" t="s">
        <v>4452</v>
      </c>
      <c r="C736" s="2"/>
      <c r="D736" s="2" t="s">
        <v>4453</v>
      </c>
      <c r="E736" s="2" t="s">
        <v>71</v>
      </c>
      <c r="F736" s="2" t="s">
        <v>4454</v>
      </c>
      <c r="G736" s="2" t="s">
        <v>4455</v>
      </c>
      <c r="H736" s="2"/>
      <c r="I736" s="2"/>
      <c r="J736" s="2"/>
      <c r="K736" s="18">
        <f t="shared" si="2"/>
        <v>0</v>
      </c>
    </row>
    <row r="737" spans="1:11" ht="14.25" customHeight="1" x14ac:dyDescent="0.2">
      <c r="A737" s="62" t="s">
        <v>2091</v>
      </c>
      <c r="B737" s="2" t="s">
        <v>2088</v>
      </c>
      <c r="C737" s="2"/>
      <c r="D737" s="2" t="s">
        <v>2089</v>
      </c>
      <c r="E737" s="2" t="s">
        <v>123</v>
      </c>
      <c r="F737" s="2" t="s">
        <v>2090</v>
      </c>
      <c r="G737" s="2" t="s">
        <v>1511</v>
      </c>
      <c r="H737" s="2"/>
      <c r="I737" s="2"/>
      <c r="J737" s="2"/>
      <c r="K737" s="18">
        <f t="shared" si="2"/>
        <v>0</v>
      </c>
    </row>
    <row r="738" spans="1:11" ht="14.25" customHeight="1" x14ac:dyDescent="0.2">
      <c r="A738" s="62" t="s">
        <v>3098</v>
      </c>
      <c r="B738" s="2" t="s">
        <v>3092</v>
      </c>
      <c r="C738" s="2"/>
      <c r="D738" s="2" t="s">
        <v>5277</v>
      </c>
      <c r="E738" s="2" t="s">
        <v>5278</v>
      </c>
      <c r="F738" s="2" t="s">
        <v>5279</v>
      </c>
      <c r="G738" s="2" t="s">
        <v>3097</v>
      </c>
      <c r="H738" s="2"/>
      <c r="I738" s="2"/>
      <c r="J738" s="2"/>
      <c r="K738" s="18">
        <f t="shared" si="2"/>
        <v>0</v>
      </c>
    </row>
    <row r="739" spans="1:11" ht="14.25" customHeight="1" x14ac:dyDescent="0.2">
      <c r="A739" s="62" t="s">
        <v>4187</v>
      </c>
      <c r="B739" s="2" t="s">
        <v>4180</v>
      </c>
      <c r="C739" s="2"/>
      <c r="D739" s="2" t="s">
        <v>4182</v>
      </c>
      <c r="E739" s="2" t="s">
        <v>4183</v>
      </c>
      <c r="F739" s="2" t="s">
        <v>4185</v>
      </c>
      <c r="G739" s="2" t="s">
        <v>4186</v>
      </c>
      <c r="H739" s="2"/>
      <c r="I739" s="2"/>
      <c r="J739" s="2"/>
      <c r="K739" s="18">
        <f t="shared" si="2"/>
        <v>0</v>
      </c>
    </row>
    <row r="740" spans="1:11" ht="14.25" customHeight="1" x14ac:dyDescent="0.2">
      <c r="A740" s="62" t="s">
        <v>2082</v>
      </c>
      <c r="B740" s="2" t="s">
        <v>2075</v>
      </c>
      <c r="C740" s="2"/>
      <c r="D740" s="2" t="s">
        <v>5190</v>
      </c>
      <c r="E740" s="2" t="s">
        <v>5191</v>
      </c>
      <c r="F740" s="2" t="s">
        <v>5192</v>
      </c>
      <c r="G740" s="2" t="s">
        <v>5193</v>
      </c>
      <c r="H740" s="2"/>
      <c r="I740" s="2"/>
      <c r="J740" s="2"/>
      <c r="K740" s="18">
        <f t="shared" si="2"/>
        <v>0</v>
      </c>
    </row>
    <row r="741" spans="1:11" ht="14.25" customHeight="1" x14ac:dyDescent="0.2">
      <c r="A741" s="62" t="s">
        <v>1853</v>
      </c>
      <c r="B741" s="2" t="s">
        <v>1848</v>
      </c>
      <c r="C741" s="2"/>
      <c r="D741" s="2" t="s">
        <v>1849</v>
      </c>
      <c r="E741" s="2" t="s">
        <v>242</v>
      </c>
      <c r="F741" s="2" t="s">
        <v>1851</v>
      </c>
      <c r="G741" s="2" t="s">
        <v>1852</v>
      </c>
      <c r="H741" s="2"/>
      <c r="I741" s="2"/>
      <c r="J741" s="2"/>
      <c r="K741" s="18">
        <f t="shared" si="2"/>
        <v>0</v>
      </c>
    </row>
    <row r="742" spans="1:11" ht="14.25" customHeight="1" x14ac:dyDescent="0.2">
      <c r="A742" s="62" t="s">
        <v>1912</v>
      </c>
      <c r="B742" s="2" t="s">
        <v>1908</v>
      </c>
      <c r="C742" s="2"/>
      <c r="D742" s="2" t="s">
        <v>1909</v>
      </c>
      <c r="E742" s="2" t="s">
        <v>1910</v>
      </c>
      <c r="F742" s="2" t="s">
        <v>585</v>
      </c>
      <c r="G742" s="2" t="s">
        <v>1911</v>
      </c>
      <c r="H742" s="2"/>
      <c r="I742" s="2"/>
      <c r="J742" s="2"/>
      <c r="K742" s="18">
        <f t="shared" si="2"/>
        <v>0</v>
      </c>
    </row>
    <row r="743" spans="1:11" ht="14.25" customHeight="1" x14ac:dyDescent="0.2">
      <c r="A743" s="62" t="s">
        <v>2300</v>
      </c>
      <c r="B743" s="2" t="s">
        <v>2293</v>
      </c>
      <c r="C743" s="2"/>
      <c r="D743" s="2" t="s">
        <v>2294</v>
      </c>
      <c r="E743" s="2" t="s">
        <v>2296</v>
      </c>
      <c r="F743" s="2" t="s">
        <v>2297</v>
      </c>
      <c r="G743" s="2" t="s">
        <v>2299</v>
      </c>
      <c r="H743" s="2"/>
      <c r="I743" s="2"/>
      <c r="J743" s="2"/>
      <c r="K743" s="18">
        <f t="shared" si="2"/>
        <v>0</v>
      </c>
    </row>
    <row r="744" spans="1:11" ht="14.25" customHeight="1" x14ac:dyDescent="0.2">
      <c r="A744" s="62" t="s">
        <v>3661</v>
      </c>
      <c r="B744" s="2" t="s">
        <v>3653</v>
      </c>
      <c r="C744" s="2"/>
      <c r="D744" s="2" t="s">
        <v>3655</v>
      </c>
      <c r="E744" s="2" t="s">
        <v>3657</v>
      </c>
      <c r="F744" s="2" t="s">
        <v>3658</v>
      </c>
      <c r="G744" s="2" t="s">
        <v>3660</v>
      </c>
      <c r="H744" s="2"/>
      <c r="I744" s="2"/>
      <c r="J744" s="2"/>
      <c r="K744" s="18">
        <f t="shared" si="2"/>
        <v>0</v>
      </c>
    </row>
    <row r="745" spans="1:11" ht="14.25" customHeight="1" x14ac:dyDescent="0.2">
      <c r="A745" s="62" t="s">
        <v>4295</v>
      </c>
      <c r="B745" s="2" t="s">
        <v>4288</v>
      </c>
      <c r="C745" s="2"/>
      <c r="D745" s="2" t="s">
        <v>4290</v>
      </c>
      <c r="E745" s="2" t="s">
        <v>4292</v>
      </c>
      <c r="F745" s="2" t="s">
        <v>4293</v>
      </c>
      <c r="G745" s="2" t="s">
        <v>4294</v>
      </c>
      <c r="H745" s="2"/>
      <c r="I745" s="2"/>
      <c r="J745" s="2"/>
      <c r="K745" s="18">
        <f t="shared" si="2"/>
        <v>0</v>
      </c>
    </row>
    <row r="746" spans="1:11" ht="14.25" customHeight="1" x14ac:dyDescent="0.2">
      <c r="A746" s="62" t="s">
        <v>4988</v>
      </c>
      <c r="B746" s="2" t="s">
        <v>4983</v>
      </c>
      <c r="C746" s="2"/>
      <c r="D746" s="2" t="s">
        <v>5408</v>
      </c>
      <c r="E746" s="2" t="s">
        <v>5409</v>
      </c>
      <c r="F746" s="2" t="s">
        <v>5410</v>
      </c>
      <c r="G746" s="2" t="s">
        <v>5411</v>
      </c>
      <c r="H746" s="2"/>
      <c r="I746" s="2"/>
      <c r="J746" s="2"/>
      <c r="K746" s="18">
        <f t="shared" si="2"/>
        <v>0</v>
      </c>
    </row>
    <row r="747" spans="1:11" ht="14.25" customHeight="1" x14ac:dyDescent="0.2">
      <c r="A747" s="62" t="s">
        <v>551</v>
      </c>
      <c r="B747" s="2" t="s">
        <v>548</v>
      </c>
      <c r="C747" s="2"/>
      <c r="D747" s="2" t="s">
        <v>549</v>
      </c>
      <c r="E747" s="2" t="s">
        <v>242</v>
      </c>
      <c r="F747" s="2" t="s">
        <v>513</v>
      </c>
      <c r="G747" s="2" t="s">
        <v>513</v>
      </c>
      <c r="H747" s="2"/>
      <c r="I747" s="2"/>
      <c r="J747" s="2"/>
      <c r="K747" s="18">
        <f t="shared" si="2"/>
        <v>0</v>
      </c>
    </row>
    <row r="748" spans="1:11" ht="14.25" customHeight="1" x14ac:dyDescent="0.2">
      <c r="A748" s="62" t="s">
        <v>3815</v>
      </c>
      <c r="B748" s="2" t="s">
        <v>3808</v>
      </c>
      <c r="C748" s="2"/>
      <c r="D748" s="2" t="s">
        <v>3810</v>
      </c>
      <c r="E748" s="2" t="s">
        <v>3812</v>
      </c>
      <c r="F748" s="2" t="s">
        <v>3813</v>
      </c>
      <c r="G748" s="2" t="s">
        <v>3814</v>
      </c>
      <c r="H748" s="2"/>
      <c r="I748" s="2"/>
      <c r="J748" s="2"/>
      <c r="K748" s="18">
        <f t="shared" si="2"/>
        <v>0</v>
      </c>
    </row>
    <row r="749" spans="1:11" ht="14.25" customHeight="1" x14ac:dyDescent="0.2">
      <c r="A749" s="62" t="s">
        <v>1634</v>
      </c>
      <c r="B749" s="2" t="s">
        <v>1629</v>
      </c>
      <c r="C749" s="2"/>
      <c r="D749" s="2" t="s">
        <v>1630</v>
      </c>
      <c r="E749" s="2" t="s">
        <v>1631</v>
      </c>
      <c r="F749" s="2" t="s">
        <v>1632</v>
      </c>
      <c r="G749" s="2" t="s">
        <v>1633</v>
      </c>
      <c r="H749" s="2"/>
      <c r="I749" s="2"/>
      <c r="J749" s="2"/>
      <c r="K749" s="18">
        <f t="shared" si="2"/>
        <v>0</v>
      </c>
    </row>
    <row r="750" spans="1:11" ht="14.25" customHeight="1" x14ac:dyDescent="0.2">
      <c r="A750" s="62" t="s">
        <v>822</v>
      </c>
      <c r="B750" s="2" t="s">
        <v>814</v>
      </c>
      <c r="C750" s="2"/>
      <c r="D750" s="2" t="s">
        <v>816</v>
      </c>
      <c r="E750" s="2" t="s">
        <v>818</v>
      </c>
      <c r="F750" s="2" t="s">
        <v>819</v>
      </c>
      <c r="G750" s="2" t="s">
        <v>820</v>
      </c>
      <c r="H750" s="2"/>
      <c r="I750" s="2"/>
      <c r="J750" s="2"/>
      <c r="K750" s="18">
        <f t="shared" si="2"/>
        <v>0</v>
      </c>
    </row>
    <row r="751" spans="1:11" ht="14.25" customHeight="1" x14ac:dyDescent="0.2">
      <c r="A751" s="62" t="s">
        <v>1022</v>
      </c>
      <c r="B751" s="2" t="s">
        <v>1016</v>
      </c>
      <c r="C751" s="2"/>
      <c r="D751" s="2" t="s">
        <v>1017</v>
      </c>
      <c r="E751" s="2" t="s">
        <v>1019</v>
      </c>
      <c r="F751" s="2" t="s">
        <v>1020</v>
      </c>
      <c r="G751" s="2" t="s">
        <v>1021</v>
      </c>
      <c r="H751" s="2"/>
      <c r="I751" s="2"/>
      <c r="J751" s="2"/>
      <c r="K751" s="18">
        <f t="shared" si="2"/>
        <v>0</v>
      </c>
    </row>
    <row r="752" spans="1:11" ht="14.25" customHeight="1" x14ac:dyDescent="0.2">
      <c r="A752" s="62" t="s">
        <v>4790</v>
      </c>
      <c r="B752" s="2" t="s">
        <v>4784</v>
      </c>
      <c r="C752" s="2"/>
      <c r="D752" s="2" t="s">
        <v>4785</v>
      </c>
      <c r="E752" s="2" t="s">
        <v>4787</v>
      </c>
      <c r="F752" s="2" t="s">
        <v>4788</v>
      </c>
      <c r="G752" s="2" t="s">
        <v>4789</v>
      </c>
      <c r="H752" s="2"/>
      <c r="I752" s="2"/>
      <c r="J752" s="2"/>
      <c r="K752" s="18">
        <f t="shared" si="2"/>
        <v>0</v>
      </c>
    </row>
    <row r="753" spans="1:11" ht="14.25" customHeight="1" x14ac:dyDescent="0.2">
      <c r="A753" s="62" t="s">
        <v>2962</v>
      </c>
      <c r="B753" s="2" t="s">
        <v>2956</v>
      </c>
      <c r="C753" s="2"/>
      <c r="D753" s="2" t="s">
        <v>2957</v>
      </c>
      <c r="E753" s="2" t="s">
        <v>2959</v>
      </c>
      <c r="F753" s="2" t="s">
        <v>2960</v>
      </c>
      <c r="G753" s="2" t="s">
        <v>2961</v>
      </c>
      <c r="H753" s="2"/>
      <c r="I753" s="2"/>
      <c r="J753" s="2"/>
      <c r="K753" s="18">
        <f t="shared" si="2"/>
        <v>0</v>
      </c>
    </row>
    <row r="754" spans="1:11" ht="14.25" customHeight="1" x14ac:dyDescent="0.2">
      <c r="A754" s="62" t="s">
        <v>2231</v>
      </c>
      <c r="B754" s="2" t="s">
        <v>2224</v>
      </c>
      <c r="C754" s="2"/>
      <c r="D754" s="2" t="s">
        <v>2225</v>
      </c>
      <c r="E754" s="2" t="s">
        <v>2227</v>
      </c>
      <c r="F754" s="2" t="s">
        <v>2228</v>
      </c>
      <c r="G754" s="2" t="s">
        <v>2229</v>
      </c>
      <c r="H754" s="2"/>
      <c r="I754" s="2"/>
      <c r="J754" s="2"/>
      <c r="K754" s="18">
        <f t="shared" si="2"/>
        <v>0</v>
      </c>
    </row>
    <row r="755" spans="1:11" ht="14.25" customHeight="1" x14ac:dyDescent="0.2">
      <c r="A755" s="62" t="s">
        <v>2792</v>
      </c>
      <c r="B755" s="2" t="s">
        <v>2787</v>
      </c>
      <c r="C755" s="2"/>
      <c r="D755" s="2" t="s">
        <v>2788</v>
      </c>
      <c r="E755" s="2" t="s">
        <v>2789</v>
      </c>
      <c r="F755" s="2" t="s">
        <v>2790</v>
      </c>
      <c r="G755" s="2" t="s">
        <v>2791</v>
      </c>
      <c r="H755" s="2"/>
      <c r="I755" s="2"/>
      <c r="J755" s="2"/>
      <c r="K755" s="18">
        <f t="shared" si="2"/>
        <v>0</v>
      </c>
    </row>
    <row r="756" spans="1:11" ht="14.25" customHeight="1" x14ac:dyDescent="0.2">
      <c r="A756" s="62" t="s">
        <v>3766</v>
      </c>
      <c r="B756" s="2" t="s">
        <v>3762</v>
      </c>
      <c r="C756" s="2"/>
      <c r="D756" s="2" t="s">
        <v>3763</v>
      </c>
      <c r="E756" s="2" t="s">
        <v>5337</v>
      </c>
      <c r="F756" s="2" t="s">
        <v>2327</v>
      </c>
      <c r="G756" s="2" t="s">
        <v>3765</v>
      </c>
      <c r="H756" s="2"/>
      <c r="I756" s="2"/>
      <c r="J756" s="2"/>
      <c r="K756" s="18">
        <f t="shared" si="2"/>
        <v>0</v>
      </c>
    </row>
    <row r="757" spans="1:11" ht="14.25" customHeight="1" x14ac:dyDescent="0.2">
      <c r="A757" s="62" t="s">
        <v>4618</v>
      </c>
      <c r="B757" s="2" t="s">
        <v>4613</v>
      </c>
      <c r="C757" s="2"/>
      <c r="D757" s="2" t="s">
        <v>4614</v>
      </c>
      <c r="E757" s="2" t="s">
        <v>4615</v>
      </c>
      <c r="F757" s="2" t="s">
        <v>4616</v>
      </c>
      <c r="G757" s="2" t="s">
        <v>4617</v>
      </c>
      <c r="H757" s="2"/>
      <c r="I757" s="2"/>
      <c r="J757" s="2"/>
      <c r="K757" s="18">
        <f t="shared" si="2"/>
        <v>0</v>
      </c>
    </row>
    <row r="758" spans="1:11" ht="14.25" customHeight="1" x14ac:dyDescent="0.2">
      <c r="A758" s="62" t="s">
        <v>3043</v>
      </c>
      <c r="B758" s="2" t="s">
        <v>3038</v>
      </c>
      <c r="C758" s="2"/>
      <c r="D758" s="2" t="s">
        <v>3040</v>
      </c>
      <c r="E758" s="2" t="s">
        <v>3041</v>
      </c>
      <c r="F758" s="2" t="s">
        <v>3042</v>
      </c>
      <c r="G758" s="2" t="s">
        <v>2019</v>
      </c>
      <c r="H758" s="2"/>
      <c r="I758" s="2"/>
      <c r="J758" s="2"/>
      <c r="K758" s="18">
        <f t="shared" si="2"/>
        <v>0</v>
      </c>
    </row>
    <row r="759" spans="1:11" ht="14.25" customHeight="1" x14ac:dyDescent="0.2">
      <c r="A759" s="62" t="s">
        <v>874</v>
      </c>
      <c r="B759" s="2" t="s">
        <v>869</v>
      </c>
      <c r="C759" s="2"/>
      <c r="D759" s="2" t="s">
        <v>870</v>
      </c>
      <c r="E759" s="2" t="s">
        <v>871</v>
      </c>
      <c r="F759" s="2" t="s">
        <v>872</v>
      </c>
      <c r="G759" s="2" t="s">
        <v>873</v>
      </c>
      <c r="H759" s="2"/>
      <c r="I759" s="2"/>
      <c r="J759" s="2"/>
      <c r="K759" s="18">
        <f t="shared" si="2"/>
        <v>0</v>
      </c>
    </row>
    <row r="760" spans="1:11" ht="14.25" customHeight="1" x14ac:dyDescent="0.2">
      <c r="A760" s="62" t="s">
        <v>4329</v>
      </c>
      <c r="B760" s="2" t="s">
        <v>4322</v>
      </c>
      <c r="C760" s="2"/>
      <c r="D760" s="2" t="s">
        <v>4323</v>
      </c>
      <c r="E760" s="2" t="s">
        <v>4325</v>
      </c>
      <c r="F760" s="2" t="s">
        <v>4327</v>
      </c>
      <c r="G760" s="2" t="s">
        <v>4328</v>
      </c>
      <c r="H760" s="2"/>
      <c r="I760" s="2"/>
      <c r="J760" s="2"/>
      <c r="K760" s="18">
        <f t="shared" si="2"/>
        <v>0</v>
      </c>
    </row>
    <row r="761" spans="1:11" ht="14.25" customHeight="1" x14ac:dyDescent="0.2">
      <c r="A761" s="62" t="s">
        <v>4694</v>
      </c>
      <c r="B761" s="2" t="s">
        <v>4687</v>
      </c>
      <c r="C761" s="2"/>
      <c r="D761" s="2" t="s">
        <v>4688</v>
      </c>
      <c r="E761" s="2" t="s">
        <v>4690</v>
      </c>
      <c r="F761" s="2" t="s">
        <v>4692</v>
      </c>
      <c r="G761" s="2" t="s">
        <v>4693</v>
      </c>
      <c r="H761" s="2"/>
      <c r="I761" s="2"/>
      <c r="J761" s="2"/>
      <c r="K761" s="18">
        <f t="shared" si="2"/>
        <v>0</v>
      </c>
    </row>
    <row r="762" spans="1:11" ht="14.25" customHeight="1" x14ac:dyDescent="0.2">
      <c r="A762" s="62" t="s">
        <v>1662</v>
      </c>
      <c r="B762" s="2" t="s">
        <v>1657</v>
      </c>
      <c r="C762" s="2"/>
      <c r="D762" s="2" t="s">
        <v>1658</v>
      </c>
      <c r="E762" s="2" t="s">
        <v>1659</v>
      </c>
      <c r="F762" s="2" t="s">
        <v>1660</v>
      </c>
      <c r="G762" s="2" t="s">
        <v>1661</v>
      </c>
      <c r="H762" s="2"/>
      <c r="I762" s="2"/>
      <c r="J762" s="2"/>
      <c r="K762" s="18">
        <f t="shared" si="2"/>
        <v>0</v>
      </c>
    </row>
    <row r="763" spans="1:11" ht="14.25" customHeight="1" x14ac:dyDescent="0.2">
      <c r="A763" s="62" t="s">
        <v>2980</v>
      </c>
      <c r="B763" s="2" t="s">
        <v>2973</v>
      </c>
      <c r="C763" s="2"/>
      <c r="D763" s="2" t="s">
        <v>2975</v>
      </c>
      <c r="E763" s="2" t="s">
        <v>2976</v>
      </c>
      <c r="F763" s="2" t="s">
        <v>2977</v>
      </c>
      <c r="G763" s="2" t="s">
        <v>2978</v>
      </c>
      <c r="H763" s="2"/>
      <c r="I763" s="2"/>
      <c r="J763" s="2"/>
      <c r="K763" s="18">
        <f t="shared" si="2"/>
        <v>0</v>
      </c>
    </row>
    <row r="764" spans="1:11" ht="14.25" customHeight="1" x14ac:dyDescent="0.2">
      <c r="A764" s="62" t="s">
        <v>3555</v>
      </c>
      <c r="B764" s="2" t="s">
        <v>3550</v>
      </c>
      <c r="C764" s="2"/>
      <c r="D764" s="2" t="s">
        <v>3551</v>
      </c>
      <c r="E764" s="2" t="s">
        <v>3552</v>
      </c>
      <c r="F764" s="2" t="s">
        <v>3553</v>
      </c>
      <c r="G764" s="2" t="s">
        <v>3554</v>
      </c>
      <c r="H764" s="2"/>
      <c r="I764" s="2"/>
      <c r="J764" s="2"/>
      <c r="K764" s="18">
        <f t="shared" si="2"/>
        <v>0</v>
      </c>
    </row>
    <row r="765" spans="1:11" ht="14.25" customHeight="1" x14ac:dyDescent="0.2">
      <c r="A765" s="62" t="s">
        <v>4343</v>
      </c>
      <c r="B765" s="2" t="s">
        <v>4336</v>
      </c>
      <c r="C765" s="2"/>
      <c r="D765" s="2" t="s">
        <v>4337</v>
      </c>
      <c r="E765" s="2" t="s">
        <v>4339</v>
      </c>
      <c r="F765" s="2" t="s">
        <v>4340</v>
      </c>
      <c r="G765" s="2" t="s">
        <v>4342</v>
      </c>
      <c r="H765" s="2"/>
      <c r="I765" s="2"/>
      <c r="J765" s="2"/>
      <c r="K765" s="18">
        <f t="shared" si="2"/>
        <v>0</v>
      </c>
    </row>
    <row r="766" spans="1:11" ht="14.25" customHeight="1" x14ac:dyDescent="0.2">
      <c r="A766" s="62" t="s">
        <v>2510</v>
      </c>
      <c r="B766" s="2" t="s">
        <v>2504</v>
      </c>
      <c r="C766" s="2"/>
      <c r="D766" s="2" t="s">
        <v>2505</v>
      </c>
      <c r="E766" s="2" t="s">
        <v>2507</v>
      </c>
      <c r="F766" s="2" t="s">
        <v>2508</v>
      </c>
      <c r="G766" s="2" t="s">
        <v>2509</v>
      </c>
      <c r="H766" s="2"/>
      <c r="I766" s="2"/>
      <c r="J766" s="2"/>
      <c r="K766" s="18">
        <f t="shared" si="2"/>
        <v>0</v>
      </c>
    </row>
    <row r="767" spans="1:11" ht="14.25" customHeight="1" x14ac:dyDescent="0.2">
      <c r="A767" s="62" t="s">
        <v>993</v>
      </c>
      <c r="B767" s="2" t="s">
        <v>988</v>
      </c>
      <c r="C767" s="2"/>
      <c r="D767" s="2" t="s">
        <v>989</v>
      </c>
      <c r="E767" s="2" t="s">
        <v>990</v>
      </c>
      <c r="F767" s="2" t="s">
        <v>991</v>
      </c>
      <c r="G767" s="2" t="s">
        <v>992</v>
      </c>
      <c r="H767" s="2"/>
      <c r="I767" s="2"/>
      <c r="J767" s="2"/>
      <c r="K767" s="18">
        <f t="shared" ref="K767:K830" si="3">SUM(B767:G767)</f>
        <v>0</v>
      </c>
    </row>
    <row r="768" spans="1:11" ht="14.25" customHeight="1" x14ac:dyDescent="0.2">
      <c r="A768" s="62" t="s">
        <v>414</v>
      </c>
      <c r="B768" s="2" t="s">
        <v>404</v>
      </c>
      <c r="C768" s="2"/>
      <c r="D768" s="2" t="s">
        <v>406</v>
      </c>
      <c r="E768" s="2" t="s">
        <v>408</v>
      </c>
      <c r="F768" s="2" t="s">
        <v>410</v>
      </c>
      <c r="G768" s="2" t="s">
        <v>412</v>
      </c>
      <c r="H768" s="2"/>
      <c r="I768" s="2"/>
      <c r="J768" s="2"/>
      <c r="K768" s="18">
        <f t="shared" si="3"/>
        <v>0</v>
      </c>
    </row>
    <row r="769" spans="1:11" ht="14.25" customHeight="1" x14ac:dyDescent="0.2">
      <c r="A769" s="62" t="s">
        <v>4060</v>
      </c>
      <c r="B769" s="2" t="s">
        <v>4053</v>
      </c>
      <c r="C769" s="2"/>
      <c r="D769" s="2" t="s">
        <v>4055</v>
      </c>
      <c r="E769" s="2" t="s">
        <v>4057</v>
      </c>
      <c r="F769" s="2" t="s">
        <v>4058</v>
      </c>
      <c r="G769" s="2" t="s">
        <v>4059</v>
      </c>
      <c r="H769" s="2"/>
      <c r="I769" s="2"/>
      <c r="J769" s="2"/>
      <c r="K769" s="18">
        <f t="shared" si="3"/>
        <v>0</v>
      </c>
    </row>
    <row r="770" spans="1:11" ht="14.25" customHeight="1" x14ac:dyDescent="0.2">
      <c r="A770" s="62" t="s">
        <v>2972</v>
      </c>
      <c r="B770" s="2" t="s">
        <v>2968</v>
      </c>
      <c r="C770" s="2"/>
      <c r="D770" s="2" t="s">
        <v>585</v>
      </c>
      <c r="E770" s="2" t="s">
        <v>2969</v>
      </c>
      <c r="F770" s="2" t="s">
        <v>2970</v>
      </c>
      <c r="G770" s="2" t="s">
        <v>2971</v>
      </c>
      <c r="H770" s="2"/>
      <c r="I770" s="2"/>
      <c r="J770" s="2"/>
      <c r="K770" s="18">
        <f t="shared" si="3"/>
        <v>0</v>
      </c>
    </row>
    <row r="771" spans="1:11" ht="14.25" customHeight="1" x14ac:dyDescent="0.2">
      <c r="A771" s="62" t="s">
        <v>3950</v>
      </c>
      <c r="B771" s="2" t="s">
        <v>3945</v>
      </c>
      <c r="C771" s="2"/>
      <c r="D771" s="2" t="s">
        <v>3947</v>
      </c>
      <c r="E771" s="2" t="s">
        <v>3948</v>
      </c>
      <c r="F771" s="2" t="s">
        <v>3949</v>
      </c>
      <c r="G771" s="2" t="s">
        <v>3400</v>
      </c>
      <c r="H771" s="2"/>
      <c r="I771" s="2"/>
      <c r="J771" s="2"/>
      <c r="K771" s="18">
        <f t="shared" si="3"/>
        <v>0</v>
      </c>
    </row>
    <row r="772" spans="1:11" ht="14.25" customHeight="1" x14ac:dyDescent="0.2">
      <c r="A772" s="62" t="s">
        <v>346</v>
      </c>
      <c r="B772" s="2" t="s">
        <v>336</v>
      </c>
      <c r="C772" s="2"/>
      <c r="D772" s="2" t="s">
        <v>338</v>
      </c>
      <c r="E772" s="2" t="s">
        <v>340</v>
      </c>
      <c r="F772" s="2" t="s">
        <v>342</v>
      </c>
      <c r="G772" s="2" t="s">
        <v>344</v>
      </c>
      <c r="H772" s="2"/>
      <c r="I772" s="2"/>
      <c r="J772" s="2"/>
      <c r="K772" s="18">
        <f t="shared" si="3"/>
        <v>0</v>
      </c>
    </row>
    <row r="773" spans="1:11" ht="14.25" customHeight="1" x14ac:dyDescent="0.2">
      <c r="A773" s="62" t="s">
        <v>3575</v>
      </c>
      <c r="B773" s="2" t="s">
        <v>3572</v>
      </c>
      <c r="C773" s="2"/>
      <c r="D773" s="2" t="s">
        <v>3573</v>
      </c>
      <c r="E773" s="2" t="s">
        <v>3574</v>
      </c>
      <c r="F773" s="2" t="s">
        <v>1033</v>
      </c>
      <c r="G773" s="2" t="s">
        <v>1122</v>
      </c>
      <c r="H773" s="2"/>
      <c r="I773" s="2"/>
      <c r="J773" s="2"/>
      <c r="K773" s="18">
        <f t="shared" si="3"/>
        <v>0</v>
      </c>
    </row>
    <row r="774" spans="1:11" ht="14.25" customHeight="1" x14ac:dyDescent="0.2">
      <c r="A774" s="62" t="s">
        <v>3401</v>
      </c>
      <c r="B774" s="2" t="s">
        <v>3397</v>
      </c>
      <c r="C774" s="2"/>
      <c r="D774" s="2" t="s">
        <v>3398</v>
      </c>
      <c r="E774" s="2" t="s">
        <v>123</v>
      </c>
      <c r="F774" s="2" t="s">
        <v>3399</v>
      </c>
      <c r="G774" s="2" t="s">
        <v>3400</v>
      </c>
      <c r="H774" s="2"/>
      <c r="I774" s="2"/>
      <c r="J774" s="2"/>
      <c r="K774" s="18">
        <f t="shared" si="3"/>
        <v>0</v>
      </c>
    </row>
    <row r="775" spans="1:11" ht="14.25" customHeight="1" x14ac:dyDescent="0.2">
      <c r="A775" s="62" t="s">
        <v>879</v>
      </c>
      <c r="B775" s="2" t="s">
        <v>875</v>
      </c>
      <c r="C775" s="2"/>
      <c r="D775" s="2" t="s">
        <v>585</v>
      </c>
      <c r="E775" s="2" t="s">
        <v>876</v>
      </c>
      <c r="F775" s="2" t="s">
        <v>877</v>
      </c>
      <c r="G775" s="2" t="s">
        <v>878</v>
      </c>
      <c r="H775" s="2"/>
      <c r="I775" s="2"/>
      <c r="J775" s="2"/>
      <c r="K775" s="18">
        <f t="shared" si="3"/>
        <v>0</v>
      </c>
    </row>
    <row r="776" spans="1:11" ht="14.25" customHeight="1" x14ac:dyDescent="0.2">
      <c r="A776" s="62" t="s">
        <v>3127</v>
      </c>
      <c r="B776" s="2" t="s">
        <v>3122</v>
      </c>
      <c r="C776" s="2"/>
      <c r="D776" s="2" t="s">
        <v>3123</v>
      </c>
      <c r="E776" s="2" t="s">
        <v>3124</v>
      </c>
      <c r="F776" s="2" t="s">
        <v>3125</v>
      </c>
      <c r="G776" s="2" t="s">
        <v>3126</v>
      </c>
      <c r="H776" s="2"/>
      <c r="I776" s="2"/>
      <c r="J776" s="2"/>
      <c r="K776" s="18">
        <f t="shared" si="3"/>
        <v>0</v>
      </c>
    </row>
    <row r="777" spans="1:11" ht="14.25" customHeight="1" x14ac:dyDescent="0.2">
      <c r="A777" s="62" t="s">
        <v>498</v>
      </c>
      <c r="B777" s="2" t="s">
        <v>489</v>
      </c>
      <c r="C777" s="2"/>
      <c r="D777" s="2" t="s">
        <v>492</v>
      </c>
      <c r="E777" s="2" t="s">
        <v>494</v>
      </c>
      <c r="F777" s="2" t="s">
        <v>495</v>
      </c>
      <c r="G777" s="2" t="s">
        <v>497</v>
      </c>
      <c r="H777" s="2"/>
      <c r="I777" s="2"/>
      <c r="J777" s="2"/>
      <c r="K777" s="18">
        <f t="shared" si="3"/>
        <v>0</v>
      </c>
    </row>
    <row r="778" spans="1:11" ht="14.25" customHeight="1" x14ac:dyDescent="0.2">
      <c r="A778" s="62" t="s">
        <v>247</v>
      </c>
      <c r="B778" s="2" t="s">
        <v>239</v>
      </c>
      <c r="C778" s="2"/>
      <c r="D778" s="2" t="s">
        <v>240</v>
      </c>
      <c r="E778" s="2" t="s">
        <v>242</v>
      </c>
      <c r="F778" s="2" t="s">
        <v>243</v>
      </c>
      <c r="G778" s="2" t="s">
        <v>244</v>
      </c>
      <c r="H778" s="2"/>
      <c r="I778" s="2"/>
      <c r="J778" s="2"/>
      <c r="K778" s="18">
        <f t="shared" si="3"/>
        <v>0</v>
      </c>
    </row>
    <row r="779" spans="1:11" ht="14.25" customHeight="1" x14ac:dyDescent="0.2">
      <c r="A779" s="62" t="s">
        <v>4761</v>
      </c>
      <c r="B779" s="2" t="s">
        <v>4756</v>
      </c>
      <c r="C779" s="2"/>
      <c r="D779" s="2" t="s">
        <v>4757</v>
      </c>
      <c r="E779" s="2" t="s">
        <v>4758</v>
      </c>
      <c r="F779" s="2" t="s">
        <v>4759</v>
      </c>
      <c r="G779" s="2" t="s">
        <v>4760</v>
      </c>
      <c r="H779" s="2"/>
      <c r="I779" s="2"/>
      <c r="J779" s="2"/>
      <c r="K779" s="18">
        <f t="shared" si="3"/>
        <v>0</v>
      </c>
    </row>
    <row r="780" spans="1:11" ht="14.25" customHeight="1" x14ac:dyDescent="0.2">
      <c r="A780" s="62" t="s">
        <v>1398</v>
      </c>
      <c r="B780" s="2" t="s">
        <v>1392</v>
      </c>
      <c r="C780" s="2"/>
      <c r="D780" s="2" t="s">
        <v>1393</v>
      </c>
      <c r="E780" s="2" t="s">
        <v>1395</v>
      </c>
      <c r="F780" s="2" t="s">
        <v>1396</v>
      </c>
      <c r="G780" s="2" t="s">
        <v>1397</v>
      </c>
      <c r="H780" s="2"/>
      <c r="I780" s="2"/>
      <c r="J780" s="2"/>
      <c r="K780" s="18">
        <f t="shared" si="3"/>
        <v>0</v>
      </c>
    </row>
    <row r="781" spans="1:11" ht="14.25" customHeight="1" x14ac:dyDescent="0.2">
      <c r="A781" s="62" t="s">
        <v>1653</v>
      </c>
      <c r="B781" s="2" t="s">
        <v>1648</v>
      </c>
      <c r="C781" s="2"/>
      <c r="D781" s="2" t="s">
        <v>1649</v>
      </c>
      <c r="E781" s="2" t="s">
        <v>1650</v>
      </c>
      <c r="F781" s="2" t="s">
        <v>1651</v>
      </c>
      <c r="G781" s="2" t="s">
        <v>1652</v>
      </c>
      <c r="H781" s="2"/>
      <c r="I781" s="2"/>
      <c r="J781" s="2"/>
      <c r="K781" s="18">
        <f t="shared" si="3"/>
        <v>0</v>
      </c>
    </row>
    <row r="782" spans="1:11" ht="14.25" customHeight="1" x14ac:dyDescent="0.2">
      <c r="A782" s="62" t="s">
        <v>4321</v>
      </c>
      <c r="B782" s="2" t="s">
        <v>4315</v>
      </c>
      <c r="C782" s="2"/>
      <c r="D782" s="2" t="s">
        <v>4316</v>
      </c>
      <c r="E782" s="2" t="s">
        <v>4318</v>
      </c>
      <c r="F782" s="2" t="s">
        <v>4319</v>
      </c>
      <c r="G782" s="2" t="s">
        <v>4320</v>
      </c>
      <c r="H782" s="2"/>
      <c r="I782" s="2"/>
      <c r="J782" s="2"/>
      <c r="K782" s="18">
        <f t="shared" si="3"/>
        <v>0</v>
      </c>
    </row>
    <row r="783" spans="1:11" ht="14.25" customHeight="1" x14ac:dyDescent="0.2">
      <c r="A783" s="62" t="s">
        <v>4428</v>
      </c>
      <c r="B783" s="2" t="s">
        <v>4423</v>
      </c>
      <c r="C783" s="2"/>
      <c r="D783" s="2" t="s">
        <v>4424</v>
      </c>
      <c r="E783" s="2" t="s">
        <v>4425</v>
      </c>
      <c r="F783" s="2" t="s">
        <v>4426</v>
      </c>
      <c r="G783" s="2" t="s">
        <v>4427</v>
      </c>
      <c r="H783" s="2"/>
      <c r="I783" s="2"/>
      <c r="J783" s="2"/>
      <c r="K783" s="18">
        <f t="shared" si="3"/>
        <v>0</v>
      </c>
    </row>
    <row r="784" spans="1:11" ht="14.25" customHeight="1" x14ac:dyDescent="0.2">
      <c r="A784" s="62" t="s">
        <v>1594</v>
      </c>
      <c r="B784" s="2" t="s">
        <v>1588</v>
      </c>
      <c r="C784" s="2"/>
      <c r="D784" s="2" t="s">
        <v>1589</v>
      </c>
      <c r="E784" s="2" t="s">
        <v>1591</v>
      </c>
      <c r="F784" s="2" t="s">
        <v>1592</v>
      </c>
      <c r="G784" s="2" t="s">
        <v>1593</v>
      </c>
      <c r="H784" s="2"/>
      <c r="I784" s="2"/>
      <c r="J784" s="2"/>
      <c r="K784" s="18">
        <f t="shared" si="3"/>
        <v>0</v>
      </c>
    </row>
    <row r="785" spans="1:11" ht="14.25" customHeight="1" x14ac:dyDescent="0.2">
      <c r="A785" s="62" t="s">
        <v>831</v>
      </c>
      <c r="B785" s="2" t="s">
        <v>823</v>
      </c>
      <c r="C785" s="2"/>
      <c r="D785" s="2" t="s">
        <v>825</v>
      </c>
      <c r="E785" s="2" t="s">
        <v>827</v>
      </c>
      <c r="F785" s="2" t="s">
        <v>828</v>
      </c>
      <c r="G785" s="2" t="s">
        <v>829</v>
      </c>
      <c r="H785" s="2"/>
      <c r="I785" s="2"/>
      <c r="J785" s="2"/>
      <c r="K785" s="18">
        <f t="shared" si="3"/>
        <v>0</v>
      </c>
    </row>
    <row r="786" spans="1:11" ht="14.25" customHeight="1" x14ac:dyDescent="0.2">
      <c r="A786" s="62" t="s">
        <v>1865</v>
      </c>
      <c r="B786" s="2" t="s">
        <v>1861</v>
      </c>
      <c r="C786" s="2"/>
      <c r="D786" s="2" t="s">
        <v>1862</v>
      </c>
      <c r="E786" s="2" t="s">
        <v>242</v>
      </c>
      <c r="F786" s="2" t="s">
        <v>1863</v>
      </c>
      <c r="G786" s="2" t="s">
        <v>1864</v>
      </c>
      <c r="H786" s="2"/>
      <c r="I786" s="2"/>
      <c r="J786" s="2"/>
      <c r="K786" s="18">
        <f t="shared" si="3"/>
        <v>0</v>
      </c>
    </row>
    <row r="787" spans="1:11" ht="14.25" customHeight="1" x14ac:dyDescent="0.2">
      <c r="A787" s="62" t="s">
        <v>4579</v>
      </c>
      <c r="B787" s="2" t="s">
        <v>1068</v>
      </c>
      <c r="C787" s="2"/>
      <c r="D787" s="2" t="s">
        <v>4573</v>
      </c>
      <c r="E787" s="2" t="s">
        <v>4574</v>
      </c>
      <c r="F787" s="2" t="s">
        <v>52</v>
      </c>
      <c r="G787" s="2" t="s">
        <v>52</v>
      </c>
      <c r="H787" s="2"/>
      <c r="I787" s="2"/>
      <c r="J787" s="2"/>
      <c r="K787" s="18">
        <f t="shared" si="3"/>
        <v>0</v>
      </c>
    </row>
    <row r="788" spans="1:11" ht="14.25" customHeight="1" x14ac:dyDescent="0.2">
      <c r="A788" s="62" t="s">
        <v>2648</v>
      </c>
      <c r="B788" s="2" t="s">
        <v>1068</v>
      </c>
      <c r="C788" s="2"/>
      <c r="D788" s="2" t="s">
        <v>2643</v>
      </c>
      <c r="E788" s="2" t="s">
        <v>2644</v>
      </c>
      <c r="F788" s="2" t="s">
        <v>2645</v>
      </c>
      <c r="G788" s="2" t="s">
        <v>2647</v>
      </c>
      <c r="H788" s="2"/>
      <c r="I788" s="2"/>
      <c r="J788" s="2"/>
      <c r="K788" s="18">
        <f t="shared" si="3"/>
        <v>0</v>
      </c>
    </row>
    <row r="789" spans="1:11" ht="14.25" customHeight="1" x14ac:dyDescent="0.2">
      <c r="A789" s="62" t="s">
        <v>1073</v>
      </c>
      <c r="B789" s="2" t="s">
        <v>1068</v>
      </c>
      <c r="C789" s="2"/>
      <c r="D789" s="2" t="s">
        <v>1069</v>
      </c>
      <c r="E789" s="2" t="s">
        <v>1070</v>
      </c>
      <c r="F789" s="2" t="s">
        <v>1071</v>
      </c>
      <c r="G789" s="2" t="s">
        <v>1072</v>
      </c>
      <c r="H789" s="2"/>
      <c r="I789" s="2"/>
      <c r="J789" s="2"/>
      <c r="K789" s="18">
        <f t="shared" si="3"/>
        <v>0</v>
      </c>
    </row>
    <row r="790" spans="1:11" ht="14.25" customHeight="1" x14ac:dyDescent="0.2">
      <c r="A790" s="62" t="s">
        <v>2160</v>
      </c>
      <c r="B790" s="2" t="s">
        <v>2155</v>
      </c>
      <c r="C790" s="2"/>
      <c r="D790" s="2" t="s">
        <v>2156</v>
      </c>
      <c r="E790" s="2" t="s">
        <v>2157</v>
      </c>
      <c r="F790" s="2" t="s">
        <v>2158</v>
      </c>
      <c r="G790" s="2" t="s">
        <v>2159</v>
      </c>
      <c r="H790" s="2"/>
      <c r="I790" s="2"/>
      <c r="J790" s="2"/>
      <c r="K790" s="18">
        <f t="shared" si="3"/>
        <v>0</v>
      </c>
    </row>
    <row r="791" spans="1:11" ht="14.25" customHeight="1" x14ac:dyDescent="0.2">
      <c r="A791" s="62" t="s">
        <v>4446</v>
      </c>
      <c r="B791" s="2" t="s">
        <v>2155</v>
      </c>
      <c r="C791" s="2"/>
      <c r="D791" s="2" t="s">
        <v>4441</v>
      </c>
      <c r="E791" s="2" t="s">
        <v>4443</v>
      </c>
      <c r="F791" s="2" t="s">
        <v>4444</v>
      </c>
      <c r="G791" s="2" t="s">
        <v>4445</v>
      </c>
      <c r="H791" s="2"/>
      <c r="I791" s="2"/>
      <c r="J791" s="2"/>
      <c r="K791" s="18">
        <f t="shared" si="3"/>
        <v>0</v>
      </c>
    </row>
    <row r="792" spans="1:11" ht="14.25" customHeight="1" x14ac:dyDescent="0.2">
      <c r="A792" s="62" t="s">
        <v>53</v>
      </c>
      <c r="B792" s="2" t="s">
        <v>1068</v>
      </c>
      <c r="C792" s="2"/>
      <c r="D792" s="2" t="s">
        <v>5095</v>
      </c>
      <c r="E792" s="2" t="s">
        <v>2784</v>
      </c>
      <c r="F792" s="2" t="s">
        <v>5096</v>
      </c>
      <c r="G792" s="2" t="s">
        <v>5097</v>
      </c>
      <c r="H792" s="2"/>
      <c r="I792" s="2"/>
      <c r="J792" s="2"/>
      <c r="K792" s="18">
        <f t="shared" si="3"/>
        <v>0</v>
      </c>
    </row>
    <row r="793" spans="1:11" ht="14.25" customHeight="1" x14ac:dyDescent="0.2">
      <c r="A793" s="62" t="s">
        <v>4238</v>
      </c>
      <c r="B793" s="2" t="s">
        <v>1068</v>
      </c>
      <c r="C793" s="2"/>
      <c r="D793" s="2" t="s">
        <v>4234</v>
      </c>
      <c r="E793" s="2" t="s">
        <v>4235</v>
      </c>
      <c r="F793" s="2" t="s">
        <v>4236</v>
      </c>
      <c r="G793" s="2" t="s">
        <v>4237</v>
      </c>
      <c r="H793" s="2"/>
      <c r="I793" s="2"/>
      <c r="J793" s="2"/>
      <c r="K793" s="18">
        <f t="shared" si="3"/>
        <v>0</v>
      </c>
    </row>
    <row r="794" spans="1:11" ht="14.25" customHeight="1" x14ac:dyDescent="0.2">
      <c r="A794" s="62" t="s">
        <v>1587</v>
      </c>
      <c r="B794" s="2" t="s">
        <v>1068</v>
      </c>
      <c r="C794" s="2"/>
      <c r="D794" s="2" t="s">
        <v>1582</v>
      </c>
      <c r="E794" s="2" t="s">
        <v>1583</v>
      </c>
      <c r="F794" s="2" t="s">
        <v>1585</v>
      </c>
      <c r="G794" s="2" t="s">
        <v>1586</v>
      </c>
      <c r="H794" s="2"/>
      <c r="I794" s="2"/>
      <c r="J794" s="2"/>
      <c r="K794" s="18">
        <f t="shared" si="3"/>
        <v>0</v>
      </c>
    </row>
    <row r="795" spans="1:11" ht="14.25" customHeight="1" x14ac:dyDescent="0.2">
      <c r="A795" s="62" t="s">
        <v>4046</v>
      </c>
      <c r="B795" s="2" t="s">
        <v>4041</v>
      </c>
      <c r="C795" s="2"/>
      <c r="D795" s="2" t="s">
        <v>4042</v>
      </c>
      <c r="E795" s="2" t="s">
        <v>4043</v>
      </c>
      <c r="F795" s="2" t="s">
        <v>4044</v>
      </c>
      <c r="G795" s="2" t="s">
        <v>4045</v>
      </c>
      <c r="H795" s="2"/>
      <c r="I795" s="2"/>
      <c r="J795" s="2"/>
      <c r="K795" s="18">
        <f t="shared" si="3"/>
        <v>0</v>
      </c>
    </row>
    <row r="796" spans="1:11" ht="14.25" customHeight="1" x14ac:dyDescent="0.2">
      <c r="A796" s="62" t="s">
        <v>3240</v>
      </c>
      <c r="B796" s="2" t="s">
        <v>3234</v>
      </c>
      <c r="C796" s="2"/>
      <c r="D796" s="2" t="s">
        <v>3235</v>
      </c>
      <c r="E796" s="2" t="s">
        <v>3237</v>
      </c>
      <c r="F796" s="2" t="s">
        <v>3238</v>
      </c>
      <c r="G796" s="2" t="s">
        <v>3239</v>
      </c>
      <c r="H796" s="2"/>
      <c r="I796" s="2"/>
      <c r="J796" s="2"/>
      <c r="K796" s="18">
        <f t="shared" si="3"/>
        <v>0</v>
      </c>
    </row>
    <row r="797" spans="1:11" ht="14.25" customHeight="1" x14ac:dyDescent="0.2">
      <c r="A797" s="62" t="s">
        <v>4011</v>
      </c>
      <c r="B797" s="2" t="s">
        <v>4006</v>
      </c>
      <c r="C797" s="2"/>
      <c r="D797" s="2" t="s">
        <v>4007</v>
      </c>
      <c r="E797" s="2" t="s">
        <v>4008</v>
      </c>
      <c r="F797" s="2" t="s">
        <v>4009</v>
      </c>
      <c r="G797" s="2" t="s">
        <v>4010</v>
      </c>
      <c r="H797" s="2"/>
      <c r="I797" s="2"/>
      <c r="J797" s="2"/>
      <c r="K797" s="18">
        <f t="shared" si="3"/>
        <v>0</v>
      </c>
    </row>
    <row r="798" spans="1:11" ht="14.25" customHeight="1" x14ac:dyDescent="0.2">
      <c r="A798" s="62" t="s">
        <v>4437</v>
      </c>
      <c r="B798" s="2" t="s">
        <v>4433</v>
      </c>
      <c r="C798" s="2"/>
      <c r="D798" s="2" t="s">
        <v>4434</v>
      </c>
      <c r="E798" s="2" t="s">
        <v>4435</v>
      </c>
      <c r="F798" s="2" t="s">
        <v>4436</v>
      </c>
      <c r="G798" s="2" t="s">
        <v>71</v>
      </c>
      <c r="H798" s="2"/>
      <c r="I798" s="2"/>
      <c r="J798" s="2"/>
      <c r="K798" s="18">
        <f t="shared" si="3"/>
        <v>0</v>
      </c>
    </row>
    <row r="799" spans="1:11" ht="14.25" customHeight="1" x14ac:dyDescent="0.2">
      <c r="A799" s="62" t="s">
        <v>4826</v>
      </c>
      <c r="B799" s="2" t="s">
        <v>4817</v>
      </c>
      <c r="C799" s="2"/>
      <c r="D799" s="2" t="s">
        <v>4819</v>
      </c>
      <c r="E799" s="2" t="s">
        <v>4821</v>
      </c>
      <c r="F799" s="2" t="s">
        <v>4823</v>
      </c>
      <c r="G799" s="2" t="s">
        <v>4825</v>
      </c>
      <c r="H799" s="2"/>
      <c r="I799" s="2"/>
      <c r="J799" s="2"/>
      <c r="K799" s="18">
        <f t="shared" si="3"/>
        <v>0</v>
      </c>
    </row>
    <row r="800" spans="1:11" ht="14.25" customHeight="1" x14ac:dyDescent="0.2">
      <c r="A800" s="62" t="s">
        <v>734</v>
      </c>
      <c r="B800" s="2" t="s">
        <v>726</v>
      </c>
      <c r="C800" s="2"/>
      <c r="D800" s="2" t="s">
        <v>728</v>
      </c>
      <c r="E800" s="2" t="s">
        <v>730</v>
      </c>
      <c r="F800" s="2" t="s">
        <v>732</v>
      </c>
      <c r="G800" s="2" t="s">
        <v>733</v>
      </c>
      <c r="H800" s="2"/>
      <c r="I800" s="2"/>
      <c r="J800" s="2"/>
      <c r="K800" s="18">
        <f t="shared" si="3"/>
        <v>0</v>
      </c>
    </row>
    <row r="801" spans="1:11" ht="14.25" customHeight="1" x14ac:dyDescent="0.2">
      <c r="A801" s="62" t="s">
        <v>3262</v>
      </c>
      <c r="B801" s="2" t="s">
        <v>3257</v>
      </c>
      <c r="C801" s="2"/>
      <c r="D801" s="2" t="s">
        <v>3258</v>
      </c>
      <c r="E801" s="2" t="s">
        <v>3259</v>
      </c>
      <c r="F801" s="2" t="s">
        <v>3260</v>
      </c>
      <c r="G801" s="2" t="s">
        <v>3261</v>
      </c>
      <c r="H801" s="2"/>
      <c r="I801" s="2"/>
      <c r="J801" s="2"/>
      <c r="K801" s="18">
        <f t="shared" si="3"/>
        <v>0</v>
      </c>
    </row>
    <row r="802" spans="1:11" ht="14.25" customHeight="1" x14ac:dyDescent="0.2">
      <c r="A802" s="62" t="s">
        <v>3524</v>
      </c>
      <c r="B802" s="2" t="s">
        <v>3517</v>
      </c>
      <c r="C802" s="2"/>
      <c r="D802" s="2" t="s">
        <v>3519</v>
      </c>
      <c r="E802" s="2" t="s">
        <v>3521</v>
      </c>
      <c r="F802" s="2" t="s">
        <v>3522</v>
      </c>
      <c r="G802" s="2" t="s">
        <v>3523</v>
      </c>
      <c r="H802" s="2"/>
      <c r="I802" s="2"/>
      <c r="J802" s="2"/>
      <c r="K802" s="18">
        <f t="shared" si="3"/>
        <v>0</v>
      </c>
    </row>
    <row r="803" spans="1:11" ht="14.25" customHeight="1" x14ac:dyDescent="0.2">
      <c r="A803" s="62" t="s">
        <v>2109</v>
      </c>
      <c r="B803" s="2" t="s">
        <v>2102</v>
      </c>
      <c r="C803" s="2"/>
      <c r="D803" s="2" t="s">
        <v>2104</v>
      </c>
      <c r="E803" s="2" t="s">
        <v>2105</v>
      </c>
      <c r="F803" s="2" t="s">
        <v>2106</v>
      </c>
      <c r="G803" s="2" t="s">
        <v>2107</v>
      </c>
      <c r="H803" s="2"/>
      <c r="I803" s="2"/>
      <c r="J803" s="2"/>
      <c r="K803" s="18">
        <f t="shared" si="3"/>
        <v>0</v>
      </c>
    </row>
    <row r="804" spans="1:11" ht="14.25" customHeight="1" x14ac:dyDescent="0.2">
      <c r="A804" s="62" t="s">
        <v>4956</v>
      </c>
      <c r="B804" s="2" t="s">
        <v>4952</v>
      </c>
      <c r="C804" s="2"/>
      <c r="D804" s="2" t="s">
        <v>4953</v>
      </c>
      <c r="E804" s="2" t="s">
        <v>4954</v>
      </c>
      <c r="F804" s="2" t="s">
        <v>4955</v>
      </c>
      <c r="G804" s="2" t="s">
        <v>71</v>
      </c>
      <c r="H804" s="2"/>
      <c r="I804" s="2"/>
      <c r="J804" s="2"/>
      <c r="K804" s="18">
        <f t="shared" si="3"/>
        <v>0</v>
      </c>
    </row>
    <row r="805" spans="1:11" ht="14.25" customHeight="1" x14ac:dyDescent="0.2">
      <c r="A805" s="62" t="s">
        <v>3191</v>
      </c>
      <c r="B805" s="2" t="s">
        <v>3186</v>
      </c>
      <c r="C805" s="2"/>
      <c r="D805" s="2" t="s">
        <v>3187</v>
      </c>
      <c r="E805" s="2" t="s">
        <v>3188</v>
      </c>
      <c r="F805" s="2" t="s">
        <v>3189</v>
      </c>
      <c r="G805" s="2" t="s">
        <v>3190</v>
      </c>
      <c r="H805" s="2"/>
      <c r="I805" s="2"/>
      <c r="J805" s="2"/>
      <c r="K805" s="18">
        <f t="shared" si="3"/>
        <v>0</v>
      </c>
    </row>
    <row r="806" spans="1:11" ht="14.25" customHeight="1" x14ac:dyDescent="0.2">
      <c r="A806" s="62" t="s">
        <v>2148</v>
      </c>
      <c r="B806" s="2" t="s">
        <v>2144</v>
      </c>
      <c r="C806" s="2"/>
      <c r="D806" s="2" t="s">
        <v>2145</v>
      </c>
      <c r="E806" s="2" t="s">
        <v>1122</v>
      </c>
      <c r="F806" s="2" t="s">
        <v>2146</v>
      </c>
      <c r="G806" s="2" t="s">
        <v>2147</v>
      </c>
      <c r="H806" s="2"/>
      <c r="I806" s="2"/>
      <c r="J806" s="2"/>
      <c r="K806" s="18">
        <f t="shared" si="3"/>
        <v>0</v>
      </c>
    </row>
    <row r="807" spans="1:11" ht="14.25" customHeight="1" x14ac:dyDescent="0.2">
      <c r="A807" s="62" t="s">
        <v>3493</v>
      </c>
      <c r="B807" s="2" t="s">
        <v>3487</v>
      </c>
      <c r="C807" s="2"/>
      <c r="D807" s="2" t="s">
        <v>3488</v>
      </c>
      <c r="E807" s="2" t="s">
        <v>3489</v>
      </c>
      <c r="F807" s="2" t="s">
        <v>3490</v>
      </c>
      <c r="G807" s="2" t="s">
        <v>3492</v>
      </c>
      <c r="H807" s="2"/>
      <c r="I807" s="2"/>
      <c r="J807" s="2"/>
      <c r="K807" s="18">
        <f t="shared" si="3"/>
        <v>0</v>
      </c>
    </row>
    <row r="808" spans="1:11" ht="14.25" customHeight="1" x14ac:dyDescent="0.2">
      <c r="A808" s="62" t="s">
        <v>3091</v>
      </c>
      <c r="B808" s="2" t="s">
        <v>3086</v>
      </c>
      <c r="C808" s="2"/>
      <c r="D808" s="2" t="s">
        <v>3087</v>
      </c>
      <c r="E808" s="2" t="s">
        <v>3088</v>
      </c>
      <c r="F808" s="2" t="s">
        <v>3089</v>
      </c>
      <c r="G808" s="2" t="s">
        <v>3090</v>
      </c>
      <c r="H808" s="2"/>
      <c r="I808" s="2"/>
      <c r="J808" s="2"/>
      <c r="K808" s="18">
        <f t="shared" si="3"/>
        <v>0</v>
      </c>
    </row>
    <row r="809" spans="1:11" ht="14.25" customHeight="1" x14ac:dyDescent="0.2">
      <c r="A809" s="62" t="s">
        <v>2375</v>
      </c>
      <c r="B809" s="2" t="s">
        <v>2369</v>
      </c>
      <c r="C809" s="2"/>
      <c r="D809" s="2" t="s">
        <v>2371</v>
      </c>
      <c r="E809" s="2" t="s">
        <v>2373</v>
      </c>
      <c r="F809" s="2" t="s">
        <v>513</v>
      </c>
      <c r="G809" s="2" t="s">
        <v>2374</v>
      </c>
      <c r="H809" s="2"/>
      <c r="I809" s="2"/>
      <c r="J809" s="2"/>
      <c r="K809" s="18">
        <f t="shared" si="3"/>
        <v>0</v>
      </c>
    </row>
    <row r="810" spans="1:11" ht="14.25" customHeight="1" x14ac:dyDescent="0.2">
      <c r="A810" s="62" t="s">
        <v>237</v>
      </c>
      <c r="B810" s="2" t="s">
        <v>230</v>
      </c>
      <c r="C810" s="2"/>
      <c r="D810" s="2" t="s">
        <v>232</v>
      </c>
      <c r="E810" s="2" t="s">
        <v>234</v>
      </c>
      <c r="F810" s="2" t="s">
        <v>235</v>
      </c>
      <c r="G810" s="2" t="s">
        <v>236</v>
      </c>
      <c r="H810" s="2"/>
      <c r="I810" s="2"/>
      <c r="J810" s="2"/>
      <c r="K810" s="18">
        <f t="shared" si="3"/>
        <v>0</v>
      </c>
    </row>
    <row r="811" spans="1:11" ht="14.25" customHeight="1" x14ac:dyDescent="0.2">
      <c r="A811" s="62" t="s">
        <v>3336</v>
      </c>
      <c r="B811" s="2" t="s">
        <v>3331</v>
      </c>
      <c r="C811" s="2"/>
      <c r="D811" s="2" t="s">
        <v>3332</v>
      </c>
      <c r="E811" s="2" t="s">
        <v>513</v>
      </c>
      <c r="F811" s="2" t="s">
        <v>3334</v>
      </c>
      <c r="G811" s="2" t="s">
        <v>3335</v>
      </c>
      <c r="H811" s="2"/>
      <c r="I811" s="2"/>
      <c r="J811" s="2"/>
      <c r="K811" s="18">
        <f t="shared" si="3"/>
        <v>0</v>
      </c>
    </row>
    <row r="812" spans="1:11" ht="14.25" customHeight="1" x14ac:dyDescent="0.2">
      <c r="A812" s="62" t="s">
        <v>2549</v>
      </c>
      <c r="B812" s="2" t="s">
        <v>2544</v>
      </c>
      <c r="C812" s="2"/>
      <c r="D812" s="2" t="s">
        <v>2545</v>
      </c>
      <c r="E812" s="2" t="s">
        <v>2546</v>
      </c>
      <c r="F812" s="2" t="s">
        <v>2547</v>
      </c>
      <c r="G812" s="2" t="s">
        <v>2548</v>
      </c>
      <c r="H812" s="2"/>
      <c r="I812" s="2"/>
      <c r="J812" s="2"/>
      <c r="K812" s="18">
        <f t="shared" si="3"/>
        <v>0</v>
      </c>
    </row>
    <row r="813" spans="1:11" ht="14.25" customHeight="1" x14ac:dyDescent="0.2">
      <c r="A813" s="62" t="s">
        <v>4969</v>
      </c>
      <c r="B813" s="2" t="s">
        <v>4963</v>
      </c>
      <c r="C813" s="2"/>
      <c r="D813" s="2" t="s">
        <v>4964</v>
      </c>
      <c r="E813" s="2" t="s">
        <v>4966</v>
      </c>
      <c r="F813" s="2" t="s">
        <v>4967</v>
      </c>
      <c r="G813" s="2" t="s">
        <v>4968</v>
      </c>
      <c r="H813" s="2"/>
      <c r="I813" s="2"/>
      <c r="J813" s="2"/>
      <c r="K813" s="18">
        <f t="shared" si="3"/>
        <v>0</v>
      </c>
    </row>
    <row r="814" spans="1:11" ht="14.25" customHeight="1" x14ac:dyDescent="0.2">
      <c r="A814" s="62" t="s">
        <v>1687</v>
      </c>
      <c r="B814" s="2" t="s">
        <v>1681</v>
      </c>
      <c r="C814" s="2"/>
      <c r="D814" s="2" t="s">
        <v>1683</v>
      </c>
      <c r="E814" s="2" t="s">
        <v>1684</v>
      </c>
      <c r="F814" s="2" t="s">
        <v>1685</v>
      </c>
      <c r="G814" s="2" t="s">
        <v>1686</v>
      </c>
      <c r="H814" s="2"/>
      <c r="I814" s="2"/>
      <c r="J814" s="2"/>
      <c r="K814" s="18">
        <f t="shared" si="3"/>
        <v>0</v>
      </c>
    </row>
    <row r="815" spans="1:11" ht="14.25" customHeight="1" x14ac:dyDescent="0.2">
      <c r="A815" s="62" t="s">
        <v>1615</v>
      </c>
      <c r="B815" s="2" t="s">
        <v>1606</v>
      </c>
      <c r="C815" s="2"/>
      <c r="D815" s="2" t="s">
        <v>1608</v>
      </c>
      <c r="E815" s="2" t="s">
        <v>1610</v>
      </c>
      <c r="F815" s="2" t="s">
        <v>1612</v>
      </c>
      <c r="G815" s="2" t="s">
        <v>1613</v>
      </c>
      <c r="H815" s="2"/>
      <c r="I815" s="2"/>
      <c r="J815" s="2"/>
      <c r="K815" s="18">
        <f t="shared" si="3"/>
        <v>0</v>
      </c>
    </row>
    <row r="816" spans="1:11" ht="14.25" customHeight="1" x14ac:dyDescent="0.2">
      <c r="A816" s="62" t="s">
        <v>254</v>
      </c>
      <c r="B816" s="2" t="s">
        <v>248</v>
      </c>
      <c r="C816" s="2"/>
      <c r="D816" s="2" t="s">
        <v>250</v>
      </c>
      <c r="E816" s="2" t="s">
        <v>251</v>
      </c>
      <c r="F816" s="2" t="s">
        <v>252</v>
      </c>
      <c r="G816" s="2" t="s">
        <v>253</v>
      </c>
      <c r="H816" s="2"/>
      <c r="I816" s="2"/>
      <c r="J816" s="2"/>
      <c r="K816" s="18">
        <f t="shared" si="3"/>
        <v>0</v>
      </c>
    </row>
    <row r="817" spans="1:11" ht="14.25" customHeight="1" x14ac:dyDescent="0.2">
      <c r="A817" s="62" t="s">
        <v>3216</v>
      </c>
      <c r="B817" s="2" t="s">
        <v>3212</v>
      </c>
      <c r="C817" s="2"/>
      <c r="D817" s="2" t="s">
        <v>3213</v>
      </c>
      <c r="E817" s="2" t="s">
        <v>3214</v>
      </c>
      <c r="F817" s="2" t="s">
        <v>3215</v>
      </c>
      <c r="G817" s="2" t="s">
        <v>585</v>
      </c>
      <c r="H817" s="2"/>
      <c r="I817" s="2"/>
      <c r="J817" s="2"/>
      <c r="K817" s="18">
        <f t="shared" si="3"/>
        <v>0</v>
      </c>
    </row>
    <row r="818" spans="1:11" ht="14.25" customHeight="1" x14ac:dyDescent="0.2">
      <c r="A818" s="62" t="s">
        <v>4052</v>
      </c>
      <c r="B818" s="2" t="s">
        <v>4047</v>
      </c>
      <c r="C818" s="2"/>
      <c r="D818" s="2" t="s">
        <v>4048</v>
      </c>
      <c r="E818" s="2" t="s">
        <v>4049</v>
      </c>
      <c r="F818" s="2" t="s">
        <v>4050</v>
      </c>
      <c r="G818" s="2" t="s">
        <v>4051</v>
      </c>
      <c r="H818" s="2"/>
      <c r="I818" s="2"/>
      <c r="J818" s="2"/>
      <c r="K818" s="18">
        <f t="shared" si="3"/>
        <v>0</v>
      </c>
    </row>
    <row r="819" spans="1:11" ht="14.25" customHeight="1" x14ac:dyDescent="0.2">
      <c r="A819" s="62" t="s">
        <v>2628</v>
      </c>
      <c r="B819" s="2" t="s">
        <v>2623</v>
      </c>
      <c r="C819" s="2"/>
      <c r="D819" s="2" t="s">
        <v>2625</v>
      </c>
      <c r="E819" s="2" t="s">
        <v>242</v>
      </c>
      <c r="F819" s="2" t="s">
        <v>2626</v>
      </c>
      <c r="G819" s="2" t="s">
        <v>2627</v>
      </c>
      <c r="H819" s="2"/>
      <c r="I819" s="2"/>
      <c r="J819" s="2"/>
      <c r="K819" s="18">
        <f t="shared" si="3"/>
        <v>0</v>
      </c>
    </row>
    <row r="820" spans="1:11" ht="14.25" customHeight="1" x14ac:dyDescent="0.2">
      <c r="A820" s="62" t="s">
        <v>1562</v>
      </c>
      <c r="B820" s="2" t="s">
        <v>1553</v>
      </c>
      <c r="C820" s="2"/>
      <c r="D820" s="2" t="s">
        <v>1555</v>
      </c>
      <c r="E820" s="2" t="s">
        <v>1557</v>
      </c>
      <c r="F820" s="2" t="s">
        <v>1558</v>
      </c>
      <c r="G820" s="2" t="s">
        <v>1560</v>
      </c>
      <c r="H820" s="2"/>
      <c r="I820" s="2"/>
      <c r="J820" s="2"/>
      <c r="K820" s="18">
        <f t="shared" si="3"/>
        <v>0</v>
      </c>
    </row>
    <row r="821" spans="1:11" ht="14.25" customHeight="1" x14ac:dyDescent="0.2">
      <c r="A821" s="62" t="s">
        <v>3111</v>
      </c>
      <c r="B821" s="2" t="s">
        <v>3104</v>
      </c>
      <c r="C821" s="2"/>
      <c r="D821" s="2" t="s">
        <v>3106</v>
      </c>
      <c r="E821" s="2" t="s">
        <v>3108</v>
      </c>
      <c r="F821" s="2" t="s">
        <v>3109</v>
      </c>
      <c r="G821" s="2" t="s">
        <v>3110</v>
      </c>
      <c r="H821" s="2"/>
      <c r="I821" s="2"/>
      <c r="J821" s="2"/>
      <c r="K821" s="18">
        <f t="shared" si="3"/>
        <v>0</v>
      </c>
    </row>
    <row r="822" spans="1:11" ht="14.25" customHeight="1" x14ac:dyDescent="0.2">
      <c r="A822" s="62" t="s">
        <v>2118</v>
      </c>
      <c r="B822" s="2" t="s">
        <v>2110</v>
      </c>
      <c r="C822" s="2"/>
      <c r="D822" s="2" t="s">
        <v>2112</v>
      </c>
      <c r="E822" s="2" t="s">
        <v>2114</v>
      </c>
      <c r="F822" s="2" t="s">
        <v>2115</v>
      </c>
      <c r="G822" s="2" t="s">
        <v>2117</v>
      </c>
      <c r="H822" s="2"/>
      <c r="I822" s="2"/>
      <c r="J822" s="2"/>
      <c r="K822" s="18">
        <f t="shared" si="3"/>
        <v>0</v>
      </c>
    </row>
    <row r="823" spans="1:11" ht="14.25" customHeight="1" x14ac:dyDescent="0.2">
      <c r="A823" s="62" t="s">
        <v>422</v>
      </c>
      <c r="B823" s="2" t="s">
        <v>415</v>
      </c>
      <c r="C823" s="2"/>
      <c r="D823" s="2" t="s">
        <v>417</v>
      </c>
      <c r="E823" s="2" t="s">
        <v>418</v>
      </c>
      <c r="F823" s="2" t="s">
        <v>419</v>
      </c>
      <c r="G823" s="2" t="s">
        <v>420</v>
      </c>
      <c r="H823" s="2"/>
      <c r="I823" s="2"/>
      <c r="J823" s="2"/>
      <c r="K823" s="18">
        <f t="shared" si="3"/>
        <v>0</v>
      </c>
    </row>
    <row r="824" spans="1:11" ht="14.25" customHeight="1" x14ac:dyDescent="0.2">
      <c r="A824" s="62" t="s">
        <v>3838</v>
      </c>
      <c r="B824" s="2" t="s">
        <v>3830</v>
      </c>
      <c r="C824" s="2"/>
      <c r="D824" s="2" t="s">
        <v>3831</v>
      </c>
      <c r="E824" s="2" t="s">
        <v>3833</v>
      </c>
      <c r="F824" s="2" t="s">
        <v>3835</v>
      </c>
      <c r="G824" s="2" t="s">
        <v>3836</v>
      </c>
      <c r="H824" s="2"/>
      <c r="I824" s="2"/>
      <c r="J824" s="2"/>
      <c r="K824" s="18">
        <f t="shared" si="3"/>
        <v>0</v>
      </c>
    </row>
    <row r="825" spans="1:11" ht="14.25" customHeight="1" x14ac:dyDescent="0.2">
      <c r="A825" s="62" t="s">
        <v>2634</v>
      </c>
      <c r="B825" s="2" t="s">
        <v>2629</v>
      </c>
      <c r="C825" s="2"/>
      <c r="D825" s="2" t="s">
        <v>2630</v>
      </c>
      <c r="E825" s="2" t="s">
        <v>2631</v>
      </c>
      <c r="F825" s="2" t="s">
        <v>2632</v>
      </c>
      <c r="G825" s="2" t="s">
        <v>2633</v>
      </c>
      <c r="H825" s="2"/>
      <c r="I825" s="2"/>
      <c r="J825" s="2"/>
      <c r="K825" s="18">
        <f t="shared" si="3"/>
        <v>0</v>
      </c>
    </row>
    <row r="826" spans="1:11" ht="14.25" customHeight="1" x14ac:dyDescent="0.2">
      <c r="A826" s="62" t="s">
        <v>2996</v>
      </c>
      <c r="B826" s="2" t="s">
        <v>2991</v>
      </c>
      <c r="C826" s="2"/>
      <c r="D826" s="2" t="s">
        <v>2992</v>
      </c>
      <c r="E826" s="2" t="s">
        <v>2993</v>
      </c>
      <c r="F826" s="2" t="s">
        <v>2994</v>
      </c>
      <c r="G826" s="2" t="s">
        <v>2995</v>
      </c>
      <c r="H826" s="2"/>
      <c r="I826" s="2"/>
      <c r="J826" s="2"/>
      <c r="K826" s="18">
        <f t="shared" si="3"/>
        <v>0</v>
      </c>
    </row>
    <row r="827" spans="1:11" ht="14.25" customHeight="1" x14ac:dyDescent="0.2">
      <c r="A827" s="62" t="s">
        <v>3211</v>
      </c>
      <c r="B827" s="2" t="s">
        <v>3205</v>
      </c>
      <c r="C827" s="2"/>
      <c r="D827" s="2" t="s">
        <v>3206</v>
      </c>
      <c r="E827" s="2" t="s">
        <v>3207</v>
      </c>
      <c r="F827" s="2" t="s">
        <v>3209</v>
      </c>
      <c r="G827" s="2" t="s">
        <v>3210</v>
      </c>
      <c r="H827" s="2"/>
      <c r="I827" s="2"/>
      <c r="J827" s="2"/>
      <c r="K827" s="18">
        <f t="shared" si="3"/>
        <v>0</v>
      </c>
    </row>
    <row r="828" spans="1:11" ht="14.25" customHeight="1" x14ac:dyDescent="0.2">
      <c r="A828" s="62" t="s">
        <v>2731</v>
      </c>
      <c r="B828" s="2" t="s">
        <v>2726</v>
      </c>
      <c r="C828" s="2"/>
      <c r="D828" s="2" t="s">
        <v>2727</v>
      </c>
      <c r="E828" s="2" t="s">
        <v>2728</v>
      </c>
      <c r="F828" s="2" t="s">
        <v>2729</v>
      </c>
      <c r="G828" s="2" t="s">
        <v>2730</v>
      </c>
      <c r="H828" s="2"/>
      <c r="I828" s="2"/>
      <c r="J828" s="2"/>
      <c r="K828" s="18">
        <f t="shared" si="3"/>
        <v>0</v>
      </c>
    </row>
    <row r="829" spans="1:11" ht="14.25" customHeight="1" x14ac:dyDescent="0.2">
      <c r="A829" s="62" t="s">
        <v>4686</v>
      </c>
      <c r="B829" s="2" t="s">
        <v>4679</v>
      </c>
      <c r="C829" s="2"/>
      <c r="D829" s="2" t="s">
        <v>4682</v>
      </c>
      <c r="E829" s="2" t="s">
        <v>4683</v>
      </c>
      <c r="F829" s="2" t="s">
        <v>4684</v>
      </c>
      <c r="G829" s="2" t="s">
        <v>585</v>
      </c>
      <c r="H829" s="2"/>
      <c r="I829" s="2"/>
      <c r="J829" s="2"/>
      <c r="K829" s="18">
        <f t="shared" si="3"/>
        <v>0</v>
      </c>
    </row>
    <row r="830" spans="1:11" ht="14.25" customHeight="1" x14ac:dyDescent="0.2">
      <c r="A830" s="62" t="s">
        <v>2050</v>
      </c>
      <c r="B830" s="2" t="s">
        <v>2044</v>
      </c>
      <c r="C830" s="2"/>
      <c r="D830" s="2" t="s">
        <v>2045</v>
      </c>
      <c r="E830" s="2" t="s">
        <v>2046</v>
      </c>
      <c r="F830" s="2" t="s">
        <v>2048</v>
      </c>
      <c r="G830" s="2" t="s">
        <v>2049</v>
      </c>
      <c r="H830" s="2"/>
      <c r="I830" s="2"/>
      <c r="J830" s="2"/>
      <c r="K830" s="18">
        <f t="shared" si="3"/>
        <v>0</v>
      </c>
    </row>
    <row r="831" spans="1:11" ht="14.25" hidden="1" customHeight="1" x14ac:dyDescent="0.2">
      <c r="A831" s="62" t="s">
        <v>1959</v>
      </c>
      <c r="B831" s="2" t="s">
        <v>123</v>
      </c>
      <c r="C831" s="2"/>
      <c r="D831" s="2" t="s">
        <v>1956</v>
      </c>
      <c r="E831" s="2" t="s">
        <v>1957</v>
      </c>
      <c r="F831" s="2" t="s">
        <v>1958</v>
      </c>
      <c r="G831" s="2" t="s">
        <v>71</v>
      </c>
      <c r="H831" s="2"/>
      <c r="I831" s="2"/>
      <c r="J831" s="2"/>
    </row>
    <row r="832" spans="1:11" ht="14.25" hidden="1" customHeight="1" x14ac:dyDescent="0.2">
      <c r="A832" s="62" t="s">
        <v>698</v>
      </c>
      <c r="B832" s="2" t="s">
        <v>697</v>
      </c>
      <c r="C832" s="2"/>
      <c r="D832" s="2">
        <v>1</v>
      </c>
      <c r="E832" s="2">
        <v>1</v>
      </c>
      <c r="F832" s="2">
        <v>1</v>
      </c>
      <c r="G832" s="2">
        <v>1</v>
      </c>
      <c r="H832" s="2"/>
      <c r="I832" s="2"/>
      <c r="J832" s="2"/>
    </row>
    <row r="833" spans="1:10" ht="14.25" hidden="1" customHeight="1" x14ac:dyDescent="0.2">
      <c r="A833" s="62" t="s">
        <v>3404</v>
      </c>
      <c r="B833" s="2" t="s">
        <v>284</v>
      </c>
      <c r="C833" s="2"/>
      <c r="D833" s="2">
        <v>1</v>
      </c>
      <c r="E833" s="2">
        <v>1</v>
      </c>
      <c r="F833" s="2">
        <v>1</v>
      </c>
      <c r="G833" s="2">
        <v>1</v>
      </c>
      <c r="H833" s="2"/>
      <c r="I833" s="2"/>
      <c r="J833" s="2"/>
    </row>
    <row r="834" spans="1:10" ht="14.25" hidden="1" customHeight="1" x14ac:dyDescent="0.2">
      <c r="A834" s="62" t="s">
        <v>1753</v>
      </c>
      <c r="B834" s="2" t="s">
        <v>123</v>
      </c>
      <c r="C834" s="2"/>
      <c r="D834" s="2" t="s">
        <v>1749</v>
      </c>
      <c r="E834" s="2" t="s">
        <v>1750</v>
      </c>
      <c r="F834" s="2" t="s">
        <v>1751</v>
      </c>
      <c r="G834" s="2" t="s">
        <v>1752</v>
      </c>
      <c r="H834" s="2"/>
      <c r="I834" s="2"/>
      <c r="J834" s="2"/>
    </row>
    <row r="835" spans="1:10" ht="14.25" hidden="1" customHeight="1" x14ac:dyDescent="0.2">
      <c r="A835" s="62" t="s">
        <v>2590</v>
      </c>
      <c r="B835" s="2" t="s">
        <v>123</v>
      </c>
      <c r="C835" s="2"/>
      <c r="D835" s="2">
        <v>1</v>
      </c>
      <c r="E835" s="2" t="s">
        <v>242</v>
      </c>
      <c r="F835" s="2" t="s">
        <v>244</v>
      </c>
      <c r="G835" s="2" t="s">
        <v>2073</v>
      </c>
      <c r="H835" s="2"/>
      <c r="I835" s="2"/>
      <c r="J835" s="2"/>
    </row>
    <row r="836" spans="1:10" ht="14.25" hidden="1" customHeight="1" x14ac:dyDescent="0.2">
      <c r="A836" s="62" t="s">
        <v>1097</v>
      </c>
      <c r="B836" s="2" t="s">
        <v>123</v>
      </c>
      <c r="C836" s="2"/>
      <c r="D836" s="2">
        <v>1</v>
      </c>
      <c r="E836" s="2">
        <v>1</v>
      </c>
      <c r="F836" s="2">
        <v>1</v>
      </c>
      <c r="G836" s="2">
        <v>1</v>
      </c>
      <c r="H836" s="2"/>
      <c r="I836" s="2"/>
      <c r="J836" s="2"/>
    </row>
    <row r="837" spans="1:10" ht="14.25" hidden="1" customHeight="1" x14ac:dyDescent="0.2">
      <c r="A837" s="62" t="s">
        <v>1361</v>
      </c>
      <c r="B837" s="2" t="s">
        <v>284</v>
      </c>
      <c r="C837" s="2"/>
      <c r="D837" s="2" t="s">
        <v>284</v>
      </c>
      <c r="E837" s="2" t="s">
        <v>284</v>
      </c>
      <c r="F837" s="2" t="s">
        <v>1359</v>
      </c>
      <c r="G837" s="2" t="s">
        <v>546</v>
      </c>
      <c r="H837" s="2"/>
      <c r="I837" s="2"/>
      <c r="J837" s="2"/>
    </row>
    <row r="838" spans="1:10" ht="14.25" hidden="1" customHeight="1" x14ac:dyDescent="0.2">
      <c r="A838" s="62" t="s">
        <v>3589</v>
      </c>
      <c r="B838" s="2" t="s">
        <v>123</v>
      </c>
      <c r="C838" s="2"/>
      <c r="D838" s="2" t="s">
        <v>3585</v>
      </c>
      <c r="E838" s="2" t="s">
        <v>3586</v>
      </c>
      <c r="F838" s="2" t="s">
        <v>3587</v>
      </c>
      <c r="G838" s="2" t="s">
        <v>3588</v>
      </c>
      <c r="H838" s="2"/>
      <c r="I838" s="2"/>
      <c r="J838" s="2"/>
    </row>
    <row r="839" spans="1:10" ht="14.25" hidden="1" customHeight="1" x14ac:dyDescent="0.2">
      <c r="A839" s="62" t="s">
        <v>1955</v>
      </c>
      <c r="B839" s="2" t="s">
        <v>284</v>
      </c>
      <c r="C839" s="2"/>
      <c r="D839" s="2" t="s">
        <v>1950</v>
      </c>
      <c r="E839" s="2" t="s">
        <v>1952</v>
      </c>
      <c r="F839" s="2" t="s">
        <v>1953</v>
      </c>
      <c r="G839" s="2" t="s">
        <v>1954</v>
      </c>
      <c r="H839" s="2"/>
      <c r="I839" s="2"/>
      <c r="J839" s="2"/>
    </row>
    <row r="840" spans="1:10" ht="14.25" hidden="1" customHeight="1" x14ac:dyDescent="0.2">
      <c r="A840" s="62" t="s">
        <v>4307</v>
      </c>
      <c r="B840" s="2" t="s">
        <v>123</v>
      </c>
      <c r="C840" s="2"/>
      <c r="D840" s="2" t="s">
        <v>185</v>
      </c>
      <c r="E840" s="2" t="s">
        <v>4303</v>
      </c>
      <c r="F840" s="2" t="s">
        <v>4305</v>
      </c>
      <c r="G840" s="2" t="s">
        <v>4306</v>
      </c>
      <c r="H840" s="2"/>
      <c r="I840" s="2"/>
      <c r="J840" s="2"/>
    </row>
    <row r="841" spans="1:10" ht="14.25" hidden="1" customHeight="1" x14ac:dyDescent="0.2">
      <c r="A841" s="62" t="s">
        <v>762</v>
      </c>
      <c r="B841" s="2" t="s">
        <v>284</v>
      </c>
      <c r="C841" s="2"/>
      <c r="D841" s="2">
        <v>1</v>
      </c>
      <c r="E841" s="2">
        <v>1</v>
      </c>
      <c r="F841" s="2">
        <v>1</v>
      </c>
      <c r="G841" s="2">
        <v>1</v>
      </c>
      <c r="H841" s="2"/>
      <c r="I841" s="2"/>
      <c r="J841" s="2"/>
    </row>
    <row r="842" spans="1:10" ht="14.25" hidden="1" customHeight="1" x14ac:dyDescent="0.2">
      <c r="A842" s="62" t="s">
        <v>1941</v>
      </c>
      <c r="B842" s="2" t="s">
        <v>284</v>
      </c>
      <c r="C842" s="2"/>
      <c r="D842" s="2" t="s">
        <v>1938</v>
      </c>
      <c r="E842" s="2" t="s">
        <v>284</v>
      </c>
      <c r="F842" s="2" t="s">
        <v>1939</v>
      </c>
      <c r="G842" s="2" t="s">
        <v>1940</v>
      </c>
      <c r="H842" s="2"/>
      <c r="I842" s="2"/>
      <c r="J842" s="2"/>
    </row>
    <row r="843" spans="1:10" ht="14.25" hidden="1" customHeight="1" x14ac:dyDescent="0.2">
      <c r="A843" s="62" t="s">
        <v>4148</v>
      </c>
      <c r="B843" s="2" t="s">
        <v>123</v>
      </c>
      <c r="C843" s="2"/>
      <c r="D843" s="2" t="s">
        <v>4144</v>
      </c>
      <c r="E843" s="2" t="s">
        <v>4145</v>
      </c>
      <c r="F843" s="2" t="s">
        <v>4146</v>
      </c>
      <c r="G843" s="2" t="s">
        <v>4147</v>
      </c>
      <c r="H843" s="2"/>
      <c r="I843" s="2"/>
      <c r="J843" s="2"/>
    </row>
    <row r="844" spans="1:10" ht="14.25" hidden="1" customHeight="1" x14ac:dyDescent="0.2">
      <c r="A844" s="62" t="s">
        <v>689</v>
      </c>
      <c r="B844" s="2" t="s">
        <v>123</v>
      </c>
      <c r="C844" s="2"/>
      <c r="D844" s="2" t="s">
        <v>685</v>
      </c>
      <c r="E844" s="2" t="s">
        <v>686</v>
      </c>
      <c r="F844" s="2" t="s">
        <v>687</v>
      </c>
      <c r="G844" s="2" t="s">
        <v>688</v>
      </c>
      <c r="H844" s="2"/>
      <c r="I844" s="2"/>
      <c r="J844" s="2"/>
    </row>
    <row r="845" spans="1:10" ht="14.25" hidden="1" customHeight="1" x14ac:dyDescent="0.2">
      <c r="A845" s="62" t="s">
        <v>129</v>
      </c>
      <c r="B845" s="2" t="s">
        <v>123</v>
      </c>
      <c r="C845" s="2"/>
      <c r="D845" s="2" t="s">
        <v>124</v>
      </c>
      <c r="E845" s="2" t="s">
        <v>126</v>
      </c>
      <c r="F845" s="2" t="s">
        <v>127</v>
      </c>
      <c r="G845" s="2" t="s">
        <v>128</v>
      </c>
      <c r="H845" s="2"/>
      <c r="I845" s="2"/>
      <c r="J845" s="2"/>
    </row>
    <row r="846" spans="1:10" ht="14.25" hidden="1" customHeight="1" x14ac:dyDescent="0.2">
      <c r="A846" s="62" t="s">
        <v>3893</v>
      </c>
      <c r="B846" s="2" t="s">
        <v>123</v>
      </c>
      <c r="C846" s="2"/>
      <c r="D846" s="2" t="s">
        <v>3889</v>
      </c>
      <c r="E846" s="2" t="s">
        <v>3890</v>
      </c>
      <c r="F846" s="2" t="s">
        <v>3891</v>
      </c>
      <c r="G846" s="2" t="s">
        <v>3892</v>
      </c>
      <c r="H846" s="2"/>
      <c r="I846" s="2"/>
      <c r="J846" s="2"/>
    </row>
    <row r="847" spans="1:10" ht="14.25" hidden="1" customHeight="1" x14ac:dyDescent="0.2">
      <c r="A847" s="62" t="s">
        <v>3549</v>
      </c>
      <c r="B847" s="2" t="s">
        <v>3545</v>
      </c>
      <c r="C847" s="2"/>
      <c r="D847" s="2" t="s">
        <v>3546</v>
      </c>
      <c r="E847" s="2" t="s">
        <v>242</v>
      </c>
      <c r="F847" s="2" t="s">
        <v>3547</v>
      </c>
      <c r="G847" s="2" t="s">
        <v>3548</v>
      </c>
      <c r="H847" s="2"/>
      <c r="I847" s="2"/>
      <c r="J847" s="2"/>
    </row>
    <row r="848" spans="1:10" ht="14.25" hidden="1" customHeight="1" x14ac:dyDescent="0.2">
      <c r="A848" s="62" t="s">
        <v>613</v>
      </c>
      <c r="B848" s="2" t="s">
        <v>607</v>
      </c>
      <c r="C848" s="2"/>
      <c r="D848" s="2" t="s">
        <v>608</v>
      </c>
      <c r="E848" s="2" t="s">
        <v>610</v>
      </c>
      <c r="F848" s="2" t="s">
        <v>611</v>
      </c>
      <c r="G848" s="2" t="s">
        <v>612</v>
      </c>
      <c r="H848" s="2"/>
      <c r="I848" s="2"/>
      <c r="J848" s="2"/>
    </row>
    <row r="849" spans="1:10" ht="14.25" hidden="1" customHeight="1" x14ac:dyDescent="0.2">
      <c r="A849" s="62" t="s">
        <v>2068</v>
      </c>
      <c r="B849" s="2" t="s">
        <v>2062</v>
      </c>
      <c r="C849" s="2"/>
      <c r="D849" s="2" t="s">
        <v>2063</v>
      </c>
      <c r="E849" s="2" t="s">
        <v>2065</v>
      </c>
      <c r="F849" s="2" t="s">
        <v>2066</v>
      </c>
      <c r="G849" s="2" t="s">
        <v>2067</v>
      </c>
      <c r="H849" s="2"/>
      <c r="I849" s="2"/>
      <c r="J849" s="2"/>
    </row>
    <row r="850" spans="1:10" ht="14.25" hidden="1" customHeight="1" x14ac:dyDescent="0.2">
      <c r="A850" s="62" t="s">
        <v>3359</v>
      </c>
      <c r="B850" s="2" t="s">
        <v>3354</v>
      </c>
      <c r="C850" s="2"/>
      <c r="D850" s="2" t="s">
        <v>5292</v>
      </c>
      <c r="E850" s="2" t="s">
        <v>5293</v>
      </c>
      <c r="F850" s="2" t="s">
        <v>5294</v>
      </c>
      <c r="G850" s="2" t="s">
        <v>5295</v>
      </c>
      <c r="H850" s="2"/>
      <c r="I850" s="2"/>
      <c r="J850" s="2"/>
    </row>
    <row r="851" spans="1:10" ht="14.25" hidden="1" customHeight="1" x14ac:dyDescent="0.2">
      <c r="A851" s="62" t="s">
        <v>2274</v>
      </c>
      <c r="B851" s="2" t="s">
        <v>2269</v>
      </c>
      <c r="C851" s="2"/>
      <c r="D851" s="2" t="s">
        <v>2270</v>
      </c>
      <c r="E851" s="2" t="s">
        <v>2271</v>
      </c>
      <c r="F851" s="2" t="s">
        <v>5208</v>
      </c>
      <c r="G851" s="2" t="s">
        <v>5209</v>
      </c>
      <c r="H851" s="2"/>
      <c r="I851" s="2"/>
      <c r="J851" s="2"/>
    </row>
    <row r="852" spans="1:10" ht="14.25" hidden="1" customHeight="1" x14ac:dyDescent="0.2">
      <c r="A852" s="62" t="s">
        <v>529</v>
      </c>
      <c r="B852" s="2" t="s">
        <v>523</v>
      </c>
      <c r="C852" s="2"/>
      <c r="D852" s="2" t="s">
        <v>5120</v>
      </c>
      <c r="E852" s="2" t="s">
        <v>5121</v>
      </c>
      <c r="F852" s="2" t="s">
        <v>5122</v>
      </c>
      <c r="G852" s="2" t="s">
        <v>5123</v>
      </c>
      <c r="H852" s="2"/>
      <c r="I852" s="2"/>
      <c r="J852" s="2"/>
    </row>
    <row r="853" spans="1:10" ht="14.25" hidden="1" customHeight="1" x14ac:dyDescent="0.2">
      <c r="A853" s="62" t="s">
        <v>2662</v>
      </c>
      <c r="B853" s="2" t="s">
        <v>2657</v>
      </c>
      <c r="C853" s="2"/>
      <c r="D853" s="2" t="s">
        <v>5243</v>
      </c>
      <c r="E853" s="2" t="s">
        <v>5244</v>
      </c>
      <c r="F853" s="2" t="s">
        <v>5245</v>
      </c>
      <c r="G853" s="2" t="s">
        <v>5246</v>
      </c>
      <c r="H853" s="2"/>
      <c r="I853" s="2"/>
      <c r="J853" s="2"/>
    </row>
    <row r="854" spans="1:10" ht="14.25" hidden="1" customHeight="1" x14ac:dyDescent="0.2">
      <c r="A854" s="62" t="s">
        <v>1381</v>
      </c>
      <c r="B854" s="2" t="s">
        <v>1376</v>
      </c>
      <c r="C854" s="2"/>
      <c r="D854" s="2" t="s">
        <v>5153</v>
      </c>
      <c r="E854" s="2" t="s">
        <v>5154</v>
      </c>
      <c r="F854" s="2" t="s">
        <v>5155</v>
      </c>
      <c r="G854" s="2" t="s">
        <v>5156</v>
      </c>
      <c r="H854" s="2"/>
      <c r="I854" s="2"/>
      <c r="J854" s="2"/>
    </row>
    <row r="855" spans="1:10" ht="14.25" hidden="1" customHeight="1" x14ac:dyDescent="0.2">
      <c r="A855" s="62" t="s">
        <v>381</v>
      </c>
      <c r="B855" s="2" t="s">
        <v>376</v>
      </c>
      <c r="C855" s="2"/>
      <c r="D855" s="2" t="s">
        <v>376</v>
      </c>
      <c r="E855" s="2" t="s">
        <v>5114</v>
      </c>
      <c r="F855" s="2" t="s">
        <v>5115</v>
      </c>
      <c r="G855" s="2" t="s">
        <v>5116</v>
      </c>
      <c r="H855" s="2"/>
      <c r="I855" s="2"/>
      <c r="J855" s="2"/>
    </row>
    <row r="856" spans="1:10" ht="14.25" hidden="1" customHeight="1" x14ac:dyDescent="0.2">
      <c r="A856" s="62" t="s">
        <v>2868</v>
      </c>
      <c r="B856" s="2" t="s">
        <v>2862</v>
      </c>
      <c r="C856" s="2"/>
      <c r="D856" s="2" t="s">
        <v>5263</v>
      </c>
      <c r="E856" s="2" t="s">
        <v>5264</v>
      </c>
      <c r="F856" s="2" t="s">
        <v>5265</v>
      </c>
      <c r="G856" s="2" t="s">
        <v>5266</v>
      </c>
      <c r="H856" s="2"/>
      <c r="I856" s="2"/>
      <c r="J856" s="2"/>
    </row>
    <row r="857" spans="1:10" ht="14.25" hidden="1" customHeight="1" x14ac:dyDescent="0.2">
      <c r="A857" s="62" t="s">
        <v>1473</v>
      </c>
      <c r="B857" s="2" t="s">
        <v>1468</v>
      </c>
      <c r="C857" s="2"/>
      <c r="D857" s="2" t="s">
        <v>5163</v>
      </c>
      <c r="E857" s="2" t="s">
        <v>5164</v>
      </c>
      <c r="F857" s="2" t="s">
        <v>5165</v>
      </c>
      <c r="G857" s="2" t="s">
        <v>5166</v>
      </c>
      <c r="H857" s="2"/>
      <c r="I857" s="2"/>
      <c r="J857" s="2"/>
    </row>
    <row r="858" spans="1:10" ht="14.25" hidden="1" customHeight="1" x14ac:dyDescent="0.2">
      <c r="A858" s="62" t="s">
        <v>3353</v>
      </c>
      <c r="B858" s="2" t="s">
        <v>3346</v>
      </c>
      <c r="C858" s="2"/>
      <c r="D858" s="2" t="s">
        <v>5288</v>
      </c>
      <c r="E858" s="2" t="s">
        <v>5289</v>
      </c>
      <c r="F858" s="2" t="s">
        <v>5290</v>
      </c>
      <c r="G858" s="2" t="s">
        <v>5291</v>
      </c>
      <c r="H858" s="2"/>
      <c r="I858" s="2"/>
      <c r="J858" s="2"/>
    </row>
    <row r="859" spans="1:10" ht="14.25" hidden="1" customHeight="1" x14ac:dyDescent="0.2">
      <c r="A859" s="62" t="s">
        <v>1795</v>
      </c>
      <c r="B859" s="2" t="s">
        <v>1790</v>
      </c>
      <c r="C859" s="2"/>
      <c r="D859" s="2" t="s">
        <v>5174</v>
      </c>
      <c r="E859" s="2" t="s">
        <v>5175</v>
      </c>
      <c r="F859" s="2" t="s">
        <v>5176</v>
      </c>
      <c r="G859" s="2" t="s">
        <v>5177</v>
      </c>
      <c r="H859" s="2"/>
      <c r="I859" s="2"/>
      <c r="J859" s="2"/>
    </row>
    <row r="860" spans="1:10" ht="14.25" hidden="1" customHeight="1" x14ac:dyDescent="0.2">
      <c r="A860" s="62" t="s">
        <v>1896</v>
      </c>
      <c r="B860" s="2" t="s">
        <v>1890</v>
      </c>
      <c r="C860" s="2"/>
      <c r="D860" s="2" t="s">
        <v>5182</v>
      </c>
      <c r="E860" s="2" t="s">
        <v>5183</v>
      </c>
      <c r="F860" s="2" t="s">
        <v>5184</v>
      </c>
      <c r="G860" s="2" t="s">
        <v>5185</v>
      </c>
      <c r="H860" s="2"/>
      <c r="I860" s="2"/>
      <c r="J860" s="2"/>
    </row>
    <row r="861" spans="1:10" ht="14.25" hidden="1" customHeight="1" x14ac:dyDescent="0.2">
      <c r="A861" s="62" t="s">
        <v>368</v>
      </c>
      <c r="B861" s="2" t="s">
        <v>362</v>
      </c>
      <c r="C861" s="2"/>
      <c r="D861" s="2" t="s">
        <v>5111</v>
      </c>
      <c r="E861" s="2" t="s">
        <v>3057</v>
      </c>
      <c r="F861" s="2" t="s">
        <v>5112</v>
      </c>
      <c r="G861" s="2" t="s">
        <v>5113</v>
      </c>
      <c r="H861" s="2"/>
      <c r="I861" s="2"/>
      <c r="J861" s="2"/>
    </row>
    <row r="862" spans="1:10" ht="14.25" hidden="1" customHeight="1" x14ac:dyDescent="0.2">
      <c r="A862" s="62" t="s">
        <v>385</v>
      </c>
      <c r="B862" s="2" t="s">
        <v>382</v>
      </c>
      <c r="C862" s="2"/>
      <c r="D862" s="2" t="s">
        <v>2270</v>
      </c>
      <c r="E862" s="2">
        <v>1</v>
      </c>
      <c r="F862" s="2" t="s">
        <v>5117</v>
      </c>
      <c r="G862" s="2">
        <v>1</v>
      </c>
      <c r="H862" s="2"/>
      <c r="I862" s="2"/>
      <c r="J862" s="2"/>
    </row>
    <row r="863" spans="1:10" ht="14.25" hidden="1" customHeight="1" x14ac:dyDescent="0.2">
      <c r="A863" s="62" t="s">
        <v>4072</v>
      </c>
      <c r="B863" s="2" t="s">
        <v>4068</v>
      </c>
      <c r="C863" s="2"/>
      <c r="D863" s="2" t="s">
        <v>5358</v>
      </c>
      <c r="E863" s="2" t="s">
        <v>2637</v>
      </c>
      <c r="F863" s="2" t="s">
        <v>5359</v>
      </c>
      <c r="G863" s="2" t="s">
        <v>5360</v>
      </c>
      <c r="H863" s="2"/>
      <c r="I863" s="2"/>
      <c r="J863" s="2"/>
    </row>
    <row r="864" spans="1:10" ht="14.25" hidden="1" customHeight="1" x14ac:dyDescent="0.2">
      <c r="A864" s="62" t="s">
        <v>4946</v>
      </c>
      <c r="B864" s="2" t="s">
        <v>3511</v>
      </c>
      <c r="C864" s="2"/>
      <c r="D864" s="2" t="s">
        <v>5404</v>
      </c>
      <c r="E864" s="2" t="s">
        <v>5405</v>
      </c>
      <c r="F864" s="2" t="s">
        <v>5406</v>
      </c>
      <c r="G864" s="2" t="s">
        <v>5407</v>
      </c>
      <c r="H864" s="2"/>
      <c r="I864" s="2"/>
      <c r="J864" s="2"/>
    </row>
    <row r="865" spans="1:10" ht="14.25" hidden="1" customHeight="1" x14ac:dyDescent="0.2">
      <c r="A865" s="62" t="s">
        <v>3604</v>
      </c>
      <c r="B865" s="2" t="s">
        <v>3511</v>
      </c>
      <c r="C865" s="2"/>
      <c r="D865" s="2" t="s">
        <v>2695</v>
      </c>
      <c r="E865" s="2" t="s">
        <v>2271</v>
      </c>
      <c r="F865" s="2">
        <v>1</v>
      </c>
      <c r="G865" s="2">
        <v>1</v>
      </c>
      <c r="H865" s="2"/>
      <c r="I865" s="2"/>
      <c r="J865" s="2"/>
    </row>
    <row r="866" spans="1:10" ht="14.25" hidden="1" customHeight="1" x14ac:dyDescent="0.2">
      <c r="A866" s="62" t="s">
        <v>3516</v>
      </c>
      <c r="B866" s="2" t="s">
        <v>3511</v>
      </c>
      <c r="C866" s="2"/>
      <c r="D866" s="2" t="s">
        <v>3512</v>
      </c>
      <c r="E866" s="2" t="s">
        <v>2270</v>
      </c>
      <c r="F866" s="2" t="s">
        <v>5308</v>
      </c>
      <c r="G866" s="2" t="s">
        <v>5309</v>
      </c>
      <c r="H866" s="2"/>
      <c r="I866" s="2"/>
      <c r="J866" s="2"/>
    </row>
    <row r="867" spans="1:10" ht="14.25" hidden="1" customHeight="1" x14ac:dyDescent="0.2">
      <c r="A867" s="62" t="s">
        <v>2667</v>
      </c>
      <c r="B867" s="2" t="s">
        <v>2663</v>
      </c>
      <c r="C867" s="2"/>
      <c r="D867" s="2" t="s">
        <v>2636</v>
      </c>
      <c r="E867" s="2" t="s">
        <v>2637</v>
      </c>
      <c r="F867" s="2" t="s">
        <v>5247</v>
      </c>
      <c r="G867" s="2" t="s">
        <v>5248</v>
      </c>
      <c r="H867" s="2"/>
      <c r="I867" s="2"/>
      <c r="J867" s="2"/>
    </row>
    <row r="868" spans="1:10" ht="14.25" hidden="1" customHeight="1" x14ac:dyDescent="0.2">
      <c r="A868" s="62" t="s">
        <v>572</v>
      </c>
      <c r="B868" s="2" t="s">
        <v>569</v>
      </c>
      <c r="C868" s="2"/>
      <c r="D868" s="2" t="s">
        <v>2637</v>
      </c>
      <c r="E868" s="2" t="s">
        <v>5124</v>
      </c>
      <c r="F868" s="2">
        <v>1</v>
      </c>
      <c r="G868" s="2">
        <v>1</v>
      </c>
      <c r="H868" s="2"/>
      <c r="I868" s="2"/>
      <c r="J868" s="2"/>
    </row>
    <row r="869" spans="1:10" ht="14.25" hidden="1" customHeight="1" x14ac:dyDescent="0.2">
      <c r="A869" s="62" t="s">
        <v>3410</v>
      </c>
      <c r="B869" s="2" t="s">
        <v>3405</v>
      </c>
      <c r="C869" s="2"/>
      <c r="D869" s="2" t="s">
        <v>5300</v>
      </c>
      <c r="E869" s="2" t="s">
        <v>5301</v>
      </c>
      <c r="F869" s="2" t="s">
        <v>5302</v>
      </c>
      <c r="G869" s="2" t="s">
        <v>5303</v>
      </c>
      <c r="H869" s="2"/>
      <c r="I869" s="2"/>
      <c r="J869" s="2"/>
    </row>
    <row r="870" spans="1:10" ht="14.25" hidden="1" customHeight="1" x14ac:dyDescent="0.2">
      <c r="A870" s="62" t="s">
        <v>4266</v>
      </c>
      <c r="B870" s="2" t="s">
        <v>4263</v>
      </c>
      <c r="C870" s="2"/>
      <c r="D870" s="2" t="s">
        <v>5372</v>
      </c>
      <c r="E870" s="2" t="s">
        <v>2695</v>
      </c>
      <c r="F870" s="2">
        <v>1</v>
      </c>
      <c r="G870" s="2">
        <v>1</v>
      </c>
      <c r="H870" s="2"/>
      <c r="I870" s="2"/>
      <c r="J870" s="2"/>
    </row>
    <row r="871" spans="1:10" ht="14.25" hidden="1" customHeight="1" x14ac:dyDescent="0.2">
      <c r="A871" s="62" t="s">
        <v>3939</v>
      </c>
      <c r="B871" s="2" t="s">
        <v>3936</v>
      </c>
      <c r="C871" s="2"/>
      <c r="D871" s="2" t="s">
        <v>242</v>
      </c>
      <c r="E871" s="2" t="s">
        <v>123</v>
      </c>
      <c r="F871" s="2" t="s">
        <v>5348</v>
      </c>
      <c r="G871" s="2" t="s">
        <v>5349</v>
      </c>
      <c r="H871" s="2"/>
      <c r="I871" s="2"/>
      <c r="J871" s="2"/>
    </row>
    <row r="872" spans="1:10" ht="14.25" hidden="1" customHeight="1" x14ac:dyDescent="0.2">
      <c r="A872" s="62" t="s">
        <v>353</v>
      </c>
      <c r="B872" s="2" t="s">
        <v>347</v>
      </c>
      <c r="C872" s="2"/>
      <c r="D872" s="2" t="s">
        <v>2271</v>
      </c>
      <c r="E872" s="2" t="s">
        <v>5108</v>
      </c>
      <c r="F872" s="2" t="s">
        <v>5109</v>
      </c>
      <c r="G872" s="2" t="s">
        <v>5110</v>
      </c>
      <c r="H872" s="2"/>
      <c r="I872" s="2"/>
      <c r="J872" s="2"/>
    </row>
    <row r="873" spans="1:10" ht="14.25" hidden="1" customHeight="1" x14ac:dyDescent="0.2">
      <c r="A873" s="62" t="s">
        <v>3602</v>
      </c>
      <c r="B873" s="2" t="s">
        <v>5318</v>
      </c>
      <c r="C873" s="2"/>
      <c r="D873" s="2" t="s">
        <v>5319</v>
      </c>
      <c r="E873" s="2" t="s">
        <v>5320</v>
      </c>
      <c r="F873" s="2" t="s">
        <v>5321</v>
      </c>
      <c r="G873" s="2" t="s">
        <v>5322</v>
      </c>
      <c r="H873" s="2"/>
      <c r="I873" s="2"/>
      <c r="J873" s="2"/>
    </row>
    <row r="874" spans="1:10" ht="14.25" hidden="1" customHeight="1" x14ac:dyDescent="0.2">
      <c r="A874" s="62" t="s">
        <v>3761</v>
      </c>
      <c r="B874" s="2" t="s">
        <v>3754</v>
      </c>
      <c r="C874" s="2"/>
      <c r="D874" s="2" t="s">
        <v>5334</v>
      </c>
      <c r="E874" s="2" t="s">
        <v>3758</v>
      </c>
      <c r="F874" s="2" t="s">
        <v>5335</v>
      </c>
      <c r="G874" s="2" t="s">
        <v>5336</v>
      </c>
      <c r="H874" s="2"/>
      <c r="I874" s="2"/>
      <c r="J874" s="2"/>
    </row>
    <row r="875" spans="1:10" ht="14.25" hidden="1" customHeight="1" x14ac:dyDescent="0.2">
      <c r="A875" s="62" t="s">
        <v>2781</v>
      </c>
      <c r="B875" s="2" t="s">
        <v>2773</v>
      </c>
      <c r="C875" s="2"/>
      <c r="D875" s="2" t="s">
        <v>2775</v>
      </c>
      <c r="E875" s="2" t="s">
        <v>5256</v>
      </c>
      <c r="F875" s="2" t="s">
        <v>5257</v>
      </c>
      <c r="G875" s="2" t="s">
        <v>5258</v>
      </c>
      <c r="H875" s="2"/>
      <c r="I875" s="2"/>
      <c r="J875" s="2"/>
    </row>
    <row r="876" spans="1:10" ht="14.25" hidden="1" customHeight="1" x14ac:dyDescent="0.2">
      <c r="A876" s="62" t="s">
        <v>847</v>
      </c>
      <c r="B876" s="2" t="s">
        <v>841</v>
      </c>
      <c r="C876" s="2"/>
      <c r="D876" s="2" t="s">
        <v>5136</v>
      </c>
      <c r="E876" s="2" t="s">
        <v>5137</v>
      </c>
      <c r="F876" s="2" t="s">
        <v>5138</v>
      </c>
      <c r="G876" s="2" t="s">
        <v>5139</v>
      </c>
      <c r="H876" s="2"/>
      <c r="I876" s="2"/>
      <c r="J876" s="2"/>
    </row>
    <row r="877" spans="1:10" ht="14.25" hidden="1" customHeight="1" x14ac:dyDescent="0.2">
      <c r="A877" s="62" t="s">
        <v>2698</v>
      </c>
      <c r="B877" s="2" t="s">
        <v>2694</v>
      </c>
      <c r="C877" s="2"/>
      <c r="D877" s="2" t="s">
        <v>2694</v>
      </c>
      <c r="E877" s="2" t="s">
        <v>2695</v>
      </c>
      <c r="F877" s="2" t="s">
        <v>5249</v>
      </c>
      <c r="G877" s="2" t="s">
        <v>5250</v>
      </c>
      <c r="H877" s="2"/>
      <c r="I877" s="2"/>
      <c r="J877" s="2"/>
    </row>
    <row r="878" spans="1:10" ht="14.25" hidden="1" customHeight="1" x14ac:dyDescent="0.2">
      <c r="A878" s="62" t="s">
        <v>2642</v>
      </c>
      <c r="B878" s="2" t="s">
        <v>2635</v>
      </c>
      <c r="C878" s="2"/>
      <c r="D878" s="2" t="s">
        <v>2636</v>
      </c>
      <c r="E878" s="2" t="s">
        <v>2637</v>
      </c>
      <c r="F878" s="2" t="s">
        <v>5237</v>
      </c>
      <c r="G878" s="2" t="s">
        <v>5238</v>
      </c>
      <c r="H878" s="2"/>
      <c r="I878" s="2"/>
      <c r="J878" s="2"/>
    </row>
    <row r="879" spans="1:10" ht="14.25" hidden="1" customHeight="1" x14ac:dyDescent="0.2">
      <c r="A879" s="62" t="s">
        <v>3060</v>
      </c>
      <c r="B879" s="2" t="s">
        <v>3056</v>
      </c>
      <c r="C879" s="2"/>
      <c r="D879" s="2" t="s">
        <v>3057</v>
      </c>
      <c r="E879" s="2" t="s">
        <v>2270</v>
      </c>
      <c r="F879" s="2" t="s">
        <v>5275</v>
      </c>
      <c r="G879" s="2" t="s">
        <v>5276</v>
      </c>
      <c r="H879" s="2"/>
      <c r="I879" s="2"/>
      <c r="J879" s="2"/>
    </row>
    <row r="880" spans="1:10" ht="14.25" hidden="1" customHeight="1" x14ac:dyDescent="0.2">
      <c r="A880" s="62" t="s">
        <v>4171</v>
      </c>
      <c r="B880" s="2" t="s">
        <v>4166</v>
      </c>
      <c r="C880" s="2"/>
      <c r="D880" s="2" t="s">
        <v>5364</v>
      </c>
      <c r="E880" s="2" t="s">
        <v>5365</v>
      </c>
      <c r="F880" s="2" t="s">
        <v>5366</v>
      </c>
      <c r="G880" s="2" t="s">
        <v>5367</v>
      </c>
      <c r="H880" s="2"/>
      <c r="I880" s="2"/>
      <c r="J880" s="2"/>
    </row>
    <row r="881" spans="1:10" ht="14.25" hidden="1" customHeight="1" x14ac:dyDescent="0.2">
      <c r="A881" s="62" t="s">
        <v>2763</v>
      </c>
      <c r="B881" s="2" t="s">
        <v>2761</v>
      </c>
      <c r="C881" s="2"/>
      <c r="D881" s="2" t="s">
        <v>185</v>
      </c>
      <c r="E881" s="2" t="s">
        <v>284</v>
      </c>
      <c r="F881" s="2" t="s">
        <v>2762</v>
      </c>
      <c r="G881" s="2" t="s">
        <v>2762</v>
      </c>
      <c r="H881" s="2"/>
      <c r="I881" s="2"/>
      <c r="J881" s="2"/>
    </row>
    <row r="882" spans="1:10" ht="14.25" hidden="1" customHeight="1" x14ac:dyDescent="0.2">
      <c r="A882" s="62" t="s">
        <v>1694</v>
      </c>
      <c r="B882" s="2" t="s">
        <v>1688</v>
      </c>
      <c r="C882" s="2"/>
      <c r="D882" s="2" t="s">
        <v>1690</v>
      </c>
      <c r="E882" s="2" t="s">
        <v>5169</v>
      </c>
      <c r="F882" s="2" t="s">
        <v>1692</v>
      </c>
      <c r="G882" s="2" t="s">
        <v>5170</v>
      </c>
      <c r="H882" s="2"/>
      <c r="I882" s="2"/>
      <c r="J882" s="2"/>
    </row>
    <row r="883" spans="1:10" ht="14.25" hidden="1" customHeight="1" x14ac:dyDescent="0.2">
      <c r="A883" s="62" t="s">
        <v>3309</v>
      </c>
      <c r="B883" s="2" t="s">
        <v>3307</v>
      </c>
      <c r="C883" s="2"/>
      <c r="D883" s="2" t="s">
        <v>3308</v>
      </c>
      <c r="E883" s="2" t="s">
        <v>3308</v>
      </c>
      <c r="F883" s="2">
        <v>1</v>
      </c>
      <c r="G883" s="2">
        <v>1</v>
      </c>
      <c r="H883" s="2"/>
      <c r="I883" s="2"/>
      <c r="J883" s="2"/>
    </row>
    <row r="884" spans="1:10" ht="14.25" hidden="1" customHeight="1" x14ac:dyDescent="0.2">
      <c r="A884" s="62" t="s">
        <v>3773</v>
      </c>
      <c r="B884" s="2" t="s">
        <v>3767</v>
      </c>
      <c r="C884" s="2"/>
      <c r="D884" s="2" t="s">
        <v>5338</v>
      </c>
      <c r="E884" s="2" t="s">
        <v>5339</v>
      </c>
      <c r="F884" s="2" t="s">
        <v>5340</v>
      </c>
      <c r="G884" s="2" t="s">
        <v>5341</v>
      </c>
      <c r="H884" s="2"/>
      <c r="I884" s="2"/>
      <c r="J884" s="2"/>
    </row>
    <row r="885" spans="1:10" ht="14.25" hidden="1" customHeight="1" x14ac:dyDescent="0.2">
      <c r="A885" s="62" t="s">
        <v>776</v>
      </c>
      <c r="B885" s="2" t="s">
        <v>769</v>
      </c>
      <c r="C885" s="2"/>
      <c r="D885" s="2" t="s">
        <v>5134</v>
      </c>
      <c r="E885" s="2" t="s">
        <v>5135</v>
      </c>
      <c r="F885" s="2" t="s">
        <v>774</v>
      </c>
      <c r="G885" s="2" t="s">
        <v>775</v>
      </c>
      <c r="H885" s="2"/>
      <c r="I885" s="2"/>
      <c r="J885" s="2"/>
    </row>
    <row r="886" spans="1:10" ht="14.25" hidden="1" customHeight="1" x14ac:dyDescent="0.2">
      <c r="A886" s="62" t="s">
        <v>2401</v>
      </c>
      <c r="B886" s="2" t="s">
        <v>2395</v>
      </c>
      <c r="C886" s="2"/>
      <c r="D886" s="2" t="s">
        <v>2397</v>
      </c>
      <c r="E886" s="2" t="s">
        <v>2398</v>
      </c>
      <c r="F886" s="2" t="s">
        <v>5218</v>
      </c>
      <c r="G886" s="2" t="s">
        <v>5219</v>
      </c>
      <c r="H886" s="2"/>
      <c r="I886" s="2"/>
      <c r="J886" s="2"/>
    </row>
    <row r="887" spans="1:10" ht="14.25" hidden="1" customHeight="1" x14ac:dyDescent="0.2">
      <c r="A887" s="62" t="s">
        <v>334</v>
      </c>
      <c r="B887" s="2" t="s">
        <v>326</v>
      </c>
      <c r="C887" s="2"/>
      <c r="D887" s="2" t="s">
        <v>5104</v>
      </c>
      <c r="E887" s="2" t="s">
        <v>5105</v>
      </c>
      <c r="F887" s="2" t="s">
        <v>5106</v>
      </c>
      <c r="G887" s="2" t="s">
        <v>5107</v>
      </c>
      <c r="H887" s="2"/>
      <c r="I887" s="2"/>
      <c r="J887" s="2"/>
    </row>
    <row r="888" spans="1:10" ht="14.25" hidden="1" customHeight="1" x14ac:dyDescent="0.2">
      <c r="A888" s="62" t="s">
        <v>677</v>
      </c>
      <c r="B888" s="2" t="s">
        <v>672</v>
      </c>
      <c r="C888" s="2"/>
      <c r="D888" s="2" t="s">
        <v>774</v>
      </c>
      <c r="E888" s="2" t="s">
        <v>5129</v>
      </c>
      <c r="F888" s="2" t="s">
        <v>675</v>
      </c>
      <c r="G888" s="2" t="s">
        <v>5130</v>
      </c>
      <c r="H888" s="2"/>
      <c r="I888" s="2"/>
      <c r="J888" s="2"/>
    </row>
    <row r="889" spans="1:10" ht="14.25" hidden="1" customHeight="1" x14ac:dyDescent="0.2">
      <c r="A889" s="62" t="s">
        <v>919</v>
      </c>
      <c r="B889" s="2" t="s">
        <v>913</v>
      </c>
      <c r="C889" s="2"/>
      <c r="D889" s="2" t="s">
        <v>5142</v>
      </c>
      <c r="E889" s="2" t="s">
        <v>5143</v>
      </c>
      <c r="F889" s="2" t="s">
        <v>5144</v>
      </c>
      <c r="G889" s="2" t="s">
        <v>5145</v>
      </c>
      <c r="H889" s="2"/>
      <c r="I889" s="2"/>
      <c r="J889" s="2"/>
    </row>
    <row r="890" spans="1:10" ht="14.25" customHeight="1" x14ac:dyDescent="0.2">
      <c r="A890" s="62"/>
      <c r="B890" s="2"/>
      <c r="C890" s="2"/>
      <c r="D890" s="2"/>
      <c r="E890" s="2"/>
      <c r="F890" s="2"/>
      <c r="G890" s="2"/>
      <c r="H890" s="2"/>
      <c r="I890" s="2"/>
      <c r="J890" s="2"/>
    </row>
    <row r="891" spans="1:10" ht="14.25" customHeight="1" x14ac:dyDescent="0.2">
      <c r="A891" s="62"/>
      <c r="B891" s="2"/>
      <c r="C891" s="2"/>
      <c r="D891" s="2"/>
      <c r="E891" s="2"/>
      <c r="F891" s="2"/>
      <c r="G891" s="2"/>
      <c r="H891" s="2"/>
      <c r="I891" s="2"/>
      <c r="J891" s="2"/>
    </row>
    <row r="892" spans="1:10" ht="14.25" customHeight="1" x14ac:dyDescent="0.2">
      <c r="A892" s="62"/>
      <c r="B892" s="2"/>
      <c r="C892" s="2"/>
      <c r="D892" s="2"/>
      <c r="E892" s="2"/>
      <c r="F892" s="2"/>
      <c r="G892" s="2"/>
      <c r="H892" s="2"/>
      <c r="I892" s="2"/>
      <c r="J892" s="2"/>
    </row>
    <row r="893" spans="1:10" ht="14.25" customHeight="1" x14ac:dyDescent="0.2">
      <c r="A893" s="62"/>
      <c r="B893" s="2"/>
      <c r="C893" s="2"/>
      <c r="D893" s="2"/>
      <c r="E893" s="2"/>
      <c r="F893" s="2"/>
      <c r="G893" s="2"/>
      <c r="H893" s="2"/>
      <c r="I893" s="2"/>
      <c r="J893" s="2"/>
    </row>
    <row r="894" spans="1:10" ht="14.25" customHeight="1" x14ac:dyDescent="0.2">
      <c r="A894" s="62"/>
      <c r="B894" s="2"/>
      <c r="C894" s="2"/>
      <c r="D894" s="2"/>
      <c r="E894" s="2"/>
      <c r="F894" s="2"/>
      <c r="G894" s="2"/>
      <c r="H894" s="2"/>
      <c r="I894" s="2"/>
      <c r="J894" s="2"/>
    </row>
    <row r="895" spans="1:10" ht="14.25" customHeight="1" x14ac:dyDescent="0.2">
      <c r="A895" s="62"/>
      <c r="B895" s="2"/>
      <c r="C895" s="2"/>
      <c r="D895" s="2"/>
      <c r="E895" s="2"/>
      <c r="F895" s="2"/>
      <c r="G895" s="2"/>
      <c r="H895" s="2"/>
      <c r="I895" s="2"/>
      <c r="J895" s="2"/>
    </row>
    <row r="896" spans="1:10" ht="14.25" customHeight="1" x14ac:dyDescent="0.2">
      <c r="A896" s="62"/>
      <c r="B896" s="2"/>
      <c r="C896" s="2"/>
      <c r="D896" s="2"/>
      <c r="E896" s="2"/>
      <c r="F896" s="2"/>
      <c r="G896" s="2"/>
      <c r="H896" s="2"/>
      <c r="I896" s="2"/>
      <c r="J896" s="2"/>
    </row>
    <row r="897" spans="1:10" ht="14.25" customHeight="1" x14ac:dyDescent="0.2">
      <c r="A897" s="62"/>
      <c r="B897" s="2"/>
      <c r="C897" s="2"/>
      <c r="D897" s="2"/>
      <c r="E897" s="2"/>
      <c r="F897" s="2"/>
      <c r="G897" s="2"/>
      <c r="H897" s="2"/>
      <c r="I897" s="2"/>
      <c r="J897" s="2"/>
    </row>
    <row r="898" spans="1:10" ht="14.25" customHeight="1" x14ac:dyDescent="0.2">
      <c r="A898" s="62"/>
      <c r="B898" s="2"/>
      <c r="C898" s="2"/>
      <c r="D898" s="2"/>
      <c r="E898" s="2"/>
      <c r="F898" s="2"/>
      <c r="G898" s="2"/>
      <c r="H898" s="2"/>
      <c r="I898" s="2"/>
      <c r="J898" s="2"/>
    </row>
    <row r="899" spans="1:10" ht="14.25" customHeight="1" x14ac:dyDescent="0.2">
      <c r="A899" s="62"/>
      <c r="B899" s="2"/>
      <c r="C899" s="2"/>
      <c r="D899" s="2"/>
      <c r="E899" s="2"/>
      <c r="F899" s="2"/>
      <c r="G899" s="2"/>
      <c r="H899" s="2"/>
      <c r="I899" s="2"/>
      <c r="J899" s="2"/>
    </row>
    <row r="900" spans="1:10" ht="14.25" customHeight="1" x14ac:dyDescent="0.2">
      <c r="A900" s="62"/>
      <c r="B900" s="2"/>
      <c r="C900" s="2"/>
      <c r="D900" s="2"/>
      <c r="E900" s="2"/>
      <c r="F900" s="2"/>
      <c r="G900" s="2"/>
      <c r="H900" s="2"/>
      <c r="I900" s="2"/>
      <c r="J900" s="2"/>
    </row>
    <row r="901" spans="1:10" ht="14.25" customHeight="1" x14ac:dyDescent="0.2">
      <c r="A901" s="62"/>
      <c r="B901" s="2"/>
      <c r="C901" s="2"/>
      <c r="D901" s="2"/>
      <c r="E901" s="2"/>
      <c r="F901" s="2"/>
      <c r="G901" s="2"/>
      <c r="H901" s="2"/>
      <c r="I901" s="2"/>
      <c r="J901" s="2"/>
    </row>
    <row r="902" spans="1:10" ht="14.25" customHeight="1" x14ac:dyDescent="0.2">
      <c r="A902" s="62"/>
      <c r="B902" s="2"/>
      <c r="C902" s="2"/>
      <c r="D902" s="2"/>
      <c r="E902" s="2"/>
      <c r="F902" s="2"/>
      <c r="G902" s="2"/>
      <c r="H902" s="2"/>
      <c r="I902" s="2"/>
      <c r="J902" s="2"/>
    </row>
    <row r="903" spans="1:10" ht="14.25" customHeight="1" x14ac:dyDescent="0.2">
      <c r="A903" s="62"/>
      <c r="B903" s="2"/>
      <c r="C903" s="2"/>
      <c r="D903" s="2"/>
      <c r="E903" s="2"/>
      <c r="F903" s="2"/>
      <c r="G903" s="2"/>
      <c r="H903" s="2"/>
      <c r="I903" s="2"/>
      <c r="J903" s="2"/>
    </row>
    <row r="904" spans="1:10" ht="14.25" customHeight="1" x14ac:dyDescent="0.2">
      <c r="A904" s="62"/>
      <c r="B904" s="2"/>
      <c r="C904" s="2"/>
      <c r="D904" s="2"/>
      <c r="E904" s="2"/>
      <c r="F904" s="2"/>
      <c r="G904" s="2"/>
      <c r="H904" s="2"/>
      <c r="I904" s="2"/>
      <c r="J904" s="2"/>
    </row>
    <row r="905" spans="1:10" ht="14.25" customHeight="1" x14ac:dyDescent="0.2">
      <c r="A905" s="62"/>
      <c r="B905" s="2"/>
      <c r="C905" s="2"/>
      <c r="D905" s="2"/>
      <c r="E905" s="2"/>
      <c r="F905" s="2"/>
      <c r="G905" s="2"/>
      <c r="H905" s="2"/>
      <c r="I905" s="2"/>
      <c r="J905" s="2"/>
    </row>
    <row r="906" spans="1:10" ht="14.25" customHeight="1" x14ac:dyDescent="0.2">
      <c r="A906" s="62"/>
      <c r="B906" s="2"/>
      <c r="C906" s="2"/>
      <c r="D906" s="2"/>
      <c r="E906" s="2"/>
      <c r="F906" s="2"/>
      <c r="G906" s="2"/>
      <c r="H906" s="2"/>
      <c r="I906" s="2"/>
      <c r="J906" s="2"/>
    </row>
    <row r="907" spans="1:10" ht="14.25" customHeight="1" x14ac:dyDescent="0.2">
      <c r="A907" s="62"/>
      <c r="B907" s="2"/>
      <c r="C907" s="2"/>
      <c r="D907" s="2"/>
      <c r="E907" s="2"/>
      <c r="F907" s="2"/>
      <c r="G907" s="2"/>
      <c r="H907" s="2"/>
      <c r="I907" s="2"/>
      <c r="J907" s="2"/>
    </row>
    <row r="908" spans="1:10" ht="14.25" customHeight="1" x14ac:dyDescent="0.2">
      <c r="A908" s="62"/>
      <c r="B908" s="2"/>
      <c r="C908" s="2"/>
      <c r="D908" s="2"/>
      <c r="E908" s="2"/>
      <c r="F908" s="2"/>
      <c r="G908" s="2"/>
      <c r="H908" s="2"/>
      <c r="I908" s="2"/>
      <c r="J908" s="2"/>
    </row>
    <row r="909" spans="1:10" ht="14.25" customHeight="1" x14ac:dyDescent="0.2">
      <c r="A909" s="62"/>
      <c r="B909" s="2"/>
      <c r="C909" s="2"/>
      <c r="D909" s="2"/>
      <c r="E909" s="2"/>
      <c r="F909" s="2"/>
      <c r="G909" s="2"/>
      <c r="H909" s="2"/>
      <c r="I909" s="2"/>
      <c r="J909" s="2"/>
    </row>
    <row r="910" spans="1:10" ht="14.25" customHeight="1" x14ac:dyDescent="0.2">
      <c r="A910" s="62"/>
      <c r="B910" s="2"/>
      <c r="C910" s="2"/>
      <c r="D910" s="2"/>
      <c r="E910" s="2"/>
      <c r="F910" s="2"/>
      <c r="G910" s="2"/>
      <c r="H910" s="2"/>
      <c r="I910" s="2"/>
      <c r="J910" s="2"/>
    </row>
    <row r="911" spans="1:10" ht="14.25" customHeight="1" x14ac:dyDescent="0.2">
      <c r="A911" s="62"/>
      <c r="B911" s="2"/>
      <c r="C911" s="2"/>
      <c r="D911" s="2"/>
      <c r="E911" s="2"/>
      <c r="F911" s="2"/>
      <c r="G911" s="2"/>
      <c r="H911" s="2"/>
      <c r="I911" s="2"/>
      <c r="J911" s="2"/>
    </row>
    <row r="912" spans="1:10" ht="14.25" customHeight="1" x14ac:dyDescent="0.2">
      <c r="A912" s="62"/>
      <c r="B912" s="2"/>
      <c r="C912" s="2"/>
      <c r="D912" s="2"/>
      <c r="E912" s="2"/>
      <c r="F912" s="2"/>
      <c r="G912" s="2"/>
      <c r="H912" s="2"/>
      <c r="I912" s="2"/>
      <c r="J912" s="2"/>
    </row>
    <row r="913" spans="1:10" ht="14.25" customHeight="1" x14ac:dyDescent="0.2">
      <c r="A913" s="62"/>
      <c r="B913" s="2"/>
      <c r="C913" s="2"/>
      <c r="D913" s="2"/>
      <c r="E913" s="2"/>
      <c r="F913" s="2"/>
      <c r="G913" s="2"/>
      <c r="H913" s="2"/>
      <c r="I913" s="2"/>
      <c r="J913" s="2"/>
    </row>
    <row r="914" spans="1:10" ht="14.25" customHeight="1" x14ac:dyDescent="0.2">
      <c r="A914" s="62"/>
      <c r="B914" s="2"/>
      <c r="C914" s="2"/>
      <c r="D914" s="2"/>
      <c r="E914" s="2"/>
      <c r="F914" s="2"/>
      <c r="G914" s="2"/>
      <c r="H914" s="2"/>
      <c r="I914" s="2"/>
      <c r="J914" s="2"/>
    </row>
    <row r="915" spans="1:10" ht="14.25" customHeight="1" x14ac:dyDescent="0.2">
      <c r="A915" s="62"/>
      <c r="B915" s="2"/>
      <c r="C915" s="2"/>
      <c r="D915" s="2"/>
      <c r="E915" s="2"/>
      <c r="F915" s="2"/>
      <c r="G915" s="2"/>
      <c r="H915" s="2"/>
      <c r="I915" s="2"/>
      <c r="J915" s="2"/>
    </row>
    <row r="916" spans="1:10" ht="14.25" customHeight="1" x14ac:dyDescent="0.2">
      <c r="A916" s="62"/>
      <c r="B916" s="2"/>
      <c r="C916" s="2"/>
      <c r="D916" s="2"/>
      <c r="E916" s="2"/>
      <c r="F916" s="2"/>
      <c r="G916" s="2"/>
      <c r="H916" s="2"/>
      <c r="I916" s="2"/>
      <c r="J916" s="2"/>
    </row>
    <row r="917" spans="1:10" ht="14.25" customHeight="1" x14ac:dyDescent="0.2">
      <c r="A917" s="62"/>
      <c r="B917" s="2"/>
      <c r="C917" s="2"/>
      <c r="D917" s="2"/>
      <c r="E917" s="2"/>
      <c r="F917" s="2"/>
      <c r="G917" s="2"/>
      <c r="H917" s="2"/>
      <c r="I917" s="2"/>
      <c r="J917" s="2"/>
    </row>
    <row r="918" spans="1:10" ht="14.25" customHeight="1" x14ac:dyDescent="0.2">
      <c r="A918" s="62"/>
      <c r="B918" s="2"/>
      <c r="C918" s="2"/>
      <c r="D918" s="2"/>
      <c r="E918" s="2"/>
      <c r="F918" s="2"/>
      <c r="G918" s="2"/>
      <c r="H918" s="2"/>
      <c r="I918" s="2"/>
      <c r="J918" s="2"/>
    </row>
    <row r="919" spans="1:10" ht="14.25" customHeight="1" x14ac:dyDescent="0.2">
      <c r="A919" s="62"/>
      <c r="B919" s="2"/>
      <c r="C919" s="2"/>
      <c r="D919" s="2"/>
      <c r="E919" s="2"/>
      <c r="F919" s="2"/>
      <c r="G919" s="2"/>
      <c r="H919" s="2"/>
      <c r="I919" s="2"/>
      <c r="J919" s="2"/>
    </row>
    <row r="920" spans="1:10" ht="14.25" customHeight="1" x14ac:dyDescent="0.2">
      <c r="A920" s="62"/>
      <c r="B920" s="2"/>
      <c r="C920" s="2"/>
      <c r="D920" s="2"/>
      <c r="E920" s="2"/>
      <c r="F920" s="2"/>
      <c r="G920" s="2"/>
      <c r="H920" s="2"/>
      <c r="I920" s="2"/>
      <c r="J920" s="2"/>
    </row>
    <row r="921" spans="1:10" ht="14.25" customHeight="1" x14ac:dyDescent="0.2">
      <c r="A921" s="62"/>
      <c r="B921" s="2"/>
      <c r="C921" s="2"/>
      <c r="D921" s="2"/>
      <c r="E921" s="2"/>
      <c r="F921" s="2"/>
      <c r="G921" s="2"/>
      <c r="H921" s="2"/>
      <c r="I921" s="2"/>
      <c r="J921" s="2"/>
    </row>
    <row r="922" spans="1:10" ht="14.25" customHeight="1" x14ac:dyDescent="0.2">
      <c r="A922" s="62"/>
      <c r="B922" s="2"/>
      <c r="C922" s="2"/>
      <c r="D922" s="2"/>
      <c r="E922" s="2"/>
      <c r="F922" s="2"/>
      <c r="G922" s="2"/>
      <c r="H922" s="2"/>
      <c r="I922" s="2"/>
      <c r="J922" s="2"/>
    </row>
    <row r="923" spans="1:10" ht="14.25" customHeight="1" x14ac:dyDescent="0.2">
      <c r="A923" s="62"/>
      <c r="B923" s="2"/>
      <c r="C923" s="2"/>
      <c r="D923" s="2"/>
      <c r="E923" s="2"/>
      <c r="F923" s="2"/>
      <c r="G923" s="2"/>
      <c r="H923" s="2"/>
      <c r="I923" s="2"/>
      <c r="J923" s="2"/>
    </row>
    <row r="924" spans="1:10" ht="14.25" customHeight="1" x14ac:dyDescent="0.2">
      <c r="A924" s="62"/>
      <c r="B924" s="2"/>
      <c r="C924" s="2"/>
      <c r="D924" s="2"/>
      <c r="E924" s="2"/>
      <c r="F924" s="2"/>
      <c r="G924" s="2"/>
      <c r="H924" s="2"/>
      <c r="I924" s="2"/>
      <c r="J924" s="2"/>
    </row>
    <row r="925" spans="1:10" ht="14.25" customHeight="1" x14ac:dyDescent="0.2">
      <c r="A925" s="62"/>
      <c r="B925" s="2"/>
      <c r="C925" s="2"/>
      <c r="D925" s="2"/>
      <c r="E925" s="2"/>
      <c r="F925" s="2"/>
      <c r="G925" s="2"/>
      <c r="H925" s="2"/>
      <c r="I925" s="2"/>
      <c r="J925" s="2"/>
    </row>
    <row r="926" spans="1:10" ht="14.25" customHeight="1" x14ac:dyDescent="0.2">
      <c r="A926" s="62"/>
      <c r="B926" s="2"/>
      <c r="C926" s="2"/>
      <c r="D926" s="2"/>
      <c r="E926" s="2"/>
      <c r="F926" s="2"/>
      <c r="G926" s="2"/>
      <c r="H926" s="2"/>
      <c r="I926" s="2"/>
      <c r="J926" s="2"/>
    </row>
    <row r="927" spans="1:10" ht="14.25" customHeight="1" x14ac:dyDescent="0.2">
      <c r="A927" s="62"/>
      <c r="B927" s="2"/>
      <c r="C927" s="2"/>
      <c r="D927" s="2"/>
      <c r="E927" s="2"/>
      <c r="F927" s="2"/>
      <c r="G927" s="2"/>
      <c r="H927" s="2"/>
      <c r="I927" s="2"/>
      <c r="J927" s="2"/>
    </row>
    <row r="928" spans="1:10" ht="14.25" customHeight="1" x14ac:dyDescent="0.2">
      <c r="A928" s="62"/>
      <c r="B928" s="2"/>
      <c r="C928" s="2"/>
      <c r="D928" s="2"/>
      <c r="E928" s="2"/>
      <c r="F928" s="2"/>
      <c r="G928" s="2"/>
      <c r="H928" s="2"/>
      <c r="I928" s="2"/>
      <c r="J928" s="2"/>
    </row>
    <row r="929" spans="1:10" ht="14.25" customHeight="1" x14ac:dyDescent="0.2">
      <c r="A929" s="62"/>
      <c r="B929" s="2"/>
      <c r="C929" s="2"/>
      <c r="D929" s="2"/>
      <c r="E929" s="2"/>
      <c r="F929" s="2"/>
      <c r="G929" s="2"/>
      <c r="H929" s="2"/>
      <c r="I929" s="2"/>
      <c r="J929" s="2"/>
    </row>
    <row r="930" spans="1:10" ht="14.25" customHeight="1" x14ac:dyDescent="0.2">
      <c r="A930" s="62"/>
      <c r="B930" s="2"/>
      <c r="C930" s="2"/>
      <c r="D930" s="2"/>
      <c r="E930" s="2"/>
      <c r="F930" s="2"/>
      <c r="G930" s="2"/>
      <c r="H930" s="2"/>
      <c r="I930" s="2"/>
      <c r="J930" s="2"/>
    </row>
    <row r="931" spans="1:10" ht="14.25" customHeight="1" x14ac:dyDescent="0.2">
      <c r="A931" s="62"/>
      <c r="B931" s="2"/>
      <c r="C931" s="2"/>
      <c r="D931" s="2"/>
      <c r="E931" s="2"/>
      <c r="F931" s="2"/>
      <c r="G931" s="2"/>
      <c r="H931" s="2"/>
      <c r="I931" s="2"/>
      <c r="J931" s="2"/>
    </row>
    <row r="932" spans="1:10" ht="14.25" customHeight="1" x14ac:dyDescent="0.2">
      <c r="A932" s="62"/>
      <c r="B932" s="2"/>
      <c r="C932" s="2"/>
      <c r="D932" s="2"/>
      <c r="E932" s="2"/>
      <c r="F932" s="2"/>
      <c r="G932" s="2"/>
      <c r="H932" s="2"/>
      <c r="I932" s="2"/>
      <c r="J932" s="2"/>
    </row>
    <row r="933" spans="1:10" ht="14.25" customHeight="1" x14ac:dyDescent="0.2">
      <c r="A933" s="62"/>
      <c r="B933" s="2"/>
      <c r="C933" s="2"/>
      <c r="D933" s="2"/>
      <c r="E933" s="2"/>
      <c r="F933" s="2"/>
      <c r="G933" s="2"/>
      <c r="H933" s="2"/>
      <c r="I933" s="2"/>
      <c r="J933" s="2"/>
    </row>
    <row r="934" spans="1:10" ht="14.25" customHeight="1" x14ac:dyDescent="0.2">
      <c r="A934" s="62"/>
      <c r="B934" s="2"/>
      <c r="C934" s="2"/>
      <c r="D934" s="2"/>
      <c r="E934" s="2"/>
      <c r="F934" s="2"/>
      <c r="G934" s="2"/>
      <c r="H934" s="2"/>
      <c r="I934" s="2"/>
      <c r="J934" s="2"/>
    </row>
    <row r="935" spans="1:10" ht="14.25" customHeight="1" x14ac:dyDescent="0.2">
      <c r="A935" s="62"/>
      <c r="B935" s="2"/>
      <c r="C935" s="2"/>
      <c r="D935" s="2"/>
      <c r="E935" s="2"/>
      <c r="F935" s="2"/>
      <c r="G935" s="2"/>
      <c r="H935" s="2"/>
      <c r="I935" s="2"/>
      <c r="J935" s="2"/>
    </row>
    <row r="936" spans="1:10" ht="14.25" customHeight="1" x14ac:dyDescent="0.2">
      <c r="A936" s="62"/>
      <c r="B936" s="2"/>
      <c r="C936" s="2"/>
      <c r="D936" s="2"/>
      <c r="E936" s="2"/>
      <c r="F936" s="2"/>
      <c r="G936" s="2"/>
      <c r="H936" s="2"/>
      <c r="I936" s="2"/>
      <c r="J936" s="2"/>
    </row>
    <row r="937" spans="1:10" ht="14.25" customHeight="1" x14ac:dyDescent="0.2">
      <c r="A937" s="62"/>
      <c r="B937" s="2"/>
      <c r="C937" s="2"/>
      <c r="D937" s="2"/>
      <c r="E937" s="2"/>
      <c r="F937" s="2"/>
      <c r="G937" s="2"/>
      <c r="H937" s="2"/>
      <c r="I937" s="2"/>
      <c r="J937" s="2"/>
    </row>
    <row r="938" spans="1:10" ht="14.25" customHeight="1" x14ac:dyDescent="0.2">
      <c r="A938" s="62"/>
      <c r="B938" s="2"/>
      <c r="C938" s="2"/>
      <c r="D938" s="2"/>
      <c r="E938" s="2"/>
      <c r="F938" s="2"/>
      <c r="G938" s="2"/>
      <c r="H938" s="2"/>
      <c r="I938" s="2"/>
      <c r="J938" s="2"/>
    </row>
    <row r="939" spans="1:10" ht="14.25" customHeight="1" x14ac:dyDescent="0.2">
      <c r="A939" s="62"/>
      <c r="B939" s="2"/>
      <c r="C939" s="2"/>
      <c r="D939" s="2"/>
      <c r="E939" s="2"/>
      <c r="F939" s="2"/>
      <c r="G939" s="2"/>
      <c r="H939" s="2"/>
      <c r="I939" s="2"/>
      <c r="J939" s="2"/>
    </row>
    <row r="940" spans="1:10" ht="14.25" customHeight="1" x14ac:dyDescent="0.2">
      <c r="A940" s="62"/>
      <c r="B940" s="2"/>
      <c r="C940" s="2"/>
      <c r="D940" s="2"/>
      <c r="E940" s="2"/>
      <c r="F940" s="2"/>
      <c r="G940" s="2"/>
      <c r="H940" s="2"/>
      <c r="I940" s="2"/>
      <c r="J940" s="2"/>
    </row>
    <row r="941" spans="1:10" ht="14.25" customHeight="1" x14ac:dyDescent="0.2">
      <c r="A941" s="62"/>
      <c r="B941" s="2"/>
      <c r="C941" s="2"/>
      <c r="D941" s="2"/>
      <c r="E941" s="2"/>
      <c r="F941" s="2"/>
      <c r="G941" s="2"/>
      <c r="H941" s="2"/>
      <c r="I941" s="2"/>
      <c r="J941" s="2"/>
    </row>
    <row r="942" spans="1:10" ht="14.25" customHeight="1" x14ac:dyDescent="0.2">
      <c r="A942" s="62"/>
      <c r="B942" s="2"/>
      <c r="C942" s="2"/>
      <c r="D942" s="2"/>
      <c r="E942" s="2"/>
      <c r="F942" s="2"/>
      <c r="G942" s="2"/>
      <c r="H942" s="2"/>
      <c r="I942" s="2"/>
      <c r="J942" s="2"/>
    </row>
    <row r="943" spans="1:10" ht="14.25" customHeight="1" x14ac:dyDescent="0.2">
      <c r="A943" s="62"/>
      <c r="B943" s="2"/>
      <c r="C943" s="2"/>
      <c r="D943" s="2"/>
      <c r="E943" s="2"/>
      <c r="F943" s="2"/>
      <c r="G943" s="2"/>
      <c r="H943" s="2"/>
      <c r="I943" s="2"/>
      <c r="J943" s="2"/>
    </row>
    <row r="944" spans="1:10" ht="14.25" customHeight="1" x14ac:dyDescent="0.2">
      <c r="A944" s="62"/>
      <c r="B944" s="2"/>
      <c r="C944" s="2"/>
      <c r="D944" s="2"/>
      <c r="E944" s="2"/>
      <c r="F944" s="2"/>
      <c r="G944" s="2"/>
      <c r="H944" s="2"/>
      <c r="I944" s="2"/>
      <c r="J944" s="2"/>
    </row>
    <row r="945" spans="1:10" ht="14.25" customHeight="1" x14ac:dyDescent="0.2">
      <c r="A945" s="62"/>
      <c r="B945" s="2"/>
      <c r="C945" s="2"/>
      <c r="D945" s="2"/>
      <c r="E945" s="2"/>
      <c r="F945" s="2"/>
      <c r="G945" s="2"/>
      <c r="H945" s="2"/>
      <c r="I945" s="2"/>
      <c r="J945" s="2"/>
    </row>
    <row r="946" spans="1:10" ht="14.25" customHeight="1" x14ac:dyDescent="0.2">
      <c r="A946" s="62"/>
      <c r="B946" s="2"/>
      <c r="C946" s="2"/>
      <c r="D946" s="2"/>
      <c r="E946" s="2"/>
      <c r="F946" s="2"/>
      <c r="G946" s="2"/>
      <c r="H946" s="2"/>
      <c r="I946" s="2"/>
      <c r="J946" s="2"/>
    </row>
    <row r="947" spans="1:10" ht="14.25" customHeight="1" x14ac:dyDescent="0.2">
      <c r="A947" s="62"/>
      <c r="B947" s="2"/>
      <c r="C947" s="2"/>
      <c r="D947" s="2"/>
      <c r="E947" s="2"/>
      <c r="F947" s="2"/>
      <c r="G947" s="2"/>
      <c r="H947" s="2"/>
      <c r="I947" s="2"/>
      <c r="J947" s="2"/>
    </row>
    <row r="948" spans="1:10" ht="14.25" customHeight="1" x14ac:dyDescent="0.2">
      <c r="A948" s="62"/>
      <c r="B948" s="2"/>
      <c r="C948" s="2"/>
      <c r="D948" s="2"/>
      <c r="E948" s="2"/>
      <c r="F948" s="2"/>
      <c r="G948" s="2"/>
      <c r="H948" s="2"/>
      <c r="I948" s="2"/>
      <c r="J948" s="2"/>
    </row>
    <row r="949" spans="1:10" ht="14.25" customHeight="1" x14ac:dyDescent="0.2">
      <c r="A949" s="62"/>
      <c r="B949" s="2"/>
      <c r="C949" s="2"/>
      <c r="D949" s="2"/>
      <c r="E949" s="2"/>
      <c r="F949" s="2"/>
      <c r="G949" s="2"/>
      <c r="H949" s="2"/>
      <c r="I949" s="2"/>
      <c r="J949" s="2"/>
    </row>
    <row r="950" spans="1:10" ht="14.25" customHeight="1" x14ac:dyDescent="0.2">
      <c r="A950" s="62"/>
      <c r="B950" s="2"/>
      <c r="C950" s="2"/>
      <c r="D950" s="2"/>
      <c r="E950" s="2"/>
      <c r="F950" s="2"/>
      <c r="G950" s="2"/>
      <c r="H950" s="2"/>
      <c r="I950" s="2"/>
      <c r="J950" s="2"/>
    </row>
    <row r="951" spans="1:10" ht="14.25" customHeight="1" x14ac:dyDescent="0.2">
      <c r="A951" s="62"/>
      <c r="B951" s="2"/>
      <c r="C951" s="2"/>
      <c r="D951" s="2"/>
      <c r="E951" s="2"/>
      <c r="F951" s="2"/>
      <c r="G951" s="2"/>
      <c r="H951" s="2"/>
      <c r="I951" s="2"/>
      <c r="J951" s="2"/>
    </row>
    <row r="952" spans="1:10" ht="14.25" customHeight="1" x14ac:dyDescent="0.2">
      <c r="A952" s="62"/>
      <c r="B952" s="2"/>
      <c r="C952" s="2"/>
      <c r="D952" s="2"/>
      <c r="E952" s="2"/>
      <c r="F952" s="2"/>
      <c r="G952" s="2"/>
      <c r="H952" s="2"/>
      <c r="I952" s="2"/>
      <c r="J952" s="2"/>
    </row>
    <row r="953" spans="1:10" ht="14.25" customHeight="1" x14ac:dyDescent="0.2">
      <c r="A953" s="62"/>
      <c r="B953" s="2"/>
      <c r="C953" s="2"/>
      <c r="D953" s="2"/>
      <c r="E953" s="2"/>
      <c r="F953" s="2"/>
      <c r="G953" s="2"/>
      <c r="H953" s="2"/>
      <c r="I953" s="2"/>
      <c r="J953" s="2"/>
    </row>
    <row r="954" spans="1:10" ht="14.25" customHeight="1" x14ac:dyDescent="0.2">
      <c r="A954" s="62"/>
      <c r="B954" s="2"/>
      <c r="C954" s="2"/>
      <c r="D954" s="2"/>
      <c r="E954" s="2"/>
      <c r="F954" s="2"/>
      <c r="G954" s="2"/>
      <c r="H954" s="2"/>
      <c r="I954" s="2"/>
      <c r="J954" s="2"/>
    </row>
    <row r="955" spans="1:10" ht="14.25" customHeight="1" x14ac:dyDescent="0.2">
      <c r="A955" s="62"/>
      <c r="B955" s="2"/>
      <c r="C955" s="2"/>
      <c r="D955" s="2"/>
      <c r="E955" s="2"/>
      <c r="F955" s="2"/>
      <c r="G955" s="2"/>
      <c r="H955" s="2"/>
      <c r="I955" s="2"/>
      <c r="J955" s="2"/>
    </row>
    <row r="956" spans="1:10" ht="14.25" customHeight="1" x14ac:dyDescent="0.2">
      <c r="A956" s="62"/>
      <c r="B956" s="2"/>
      <c r="C956" s="2"/>
      <c r="D956" s="2"/>
      <c r="E956" s="2"/>
      <c r="F956" s="2"/>
      <c r="G956" s="2"/>
      <c r="H956" s="2"/>
      <c r="I956" s="2"/>
      <c r="J956" s="2"/>
    </row>
    <row r="957" spans="1:10" ht="14.25" customHeight="1" x14ac:dyDescent="0.2">
      <c r="A957" s="62"/>
      <c r="B957" s="2"/>
      <c r="C957" s="2"/>
      <c r="D957" s="2"/>
      <c r="E957" s="2"/>
      <c r="F957" s="2"/>
      <c r="G957" s="2"/>
      <c r="H957" s="2"/>
      <c r="I957" s="2"/>
      <c r="J957" s="2"/>
    </row>
    <row r="958" spans="1:10" ht="14.25" customHeight="1" x14ac:dyDescent="0.2">
      <c r="A958" s="62"/>
      <c r="B958" s="2"/>
      <c r="C958" s="2"/>
      <c r="D958" s="2"/>
      <c r="E958" s="2"/>
      <c r="F958" s="2"/>
      <c r="G958" s="2"/>
      <c r="H958" s="2"/>
      <c r="I958" s="2"/>
      <c r="J958" s="2"/>
    </row>
    <row r="959" spans="1:10" ht="14.25" customHeight="1" x14ac:dyDescent="0.2">
      <c r="A959" s="62"/>
      <c r="B959" s="2"/>
      <c r="C959" s="2"/>
      <c r="D959" s="2"/>
      <c r="E959" s="2"/>
      <c r="F959" s="2"/>
      <c r="G959" s="2"/>
      <c r="H959" s="2"/>
      <c r="I959" s="2"/>
      <c r="J959" s="2"/>
    </row>
    <row r="960" spans="1:10" ht="14.25" customHeight="1" x14ac:dyDescent="0.2">
      <c r="A960" s="62"/>
      <c r="B960" s="2"/>
      <c r="C960" s="2"/>
      <c r="D960" s="2"/>
      <c r="E960" s="2"/>
      <c r="F960" s="2"/>
      <c r="G960" s="2"/>
      <c r="H960" s="2"/>
      <c r="I960" s="2"/>
      <c r="J960" s="2"/>
    </row>
    <row r="961" spans="1:10" ht="14.25" customHeight="1" x14ac:dyDescent="0.2">
      <c r="A961" s="62"/>
      <c r="B961" s="2"/>
      <c r="C961" s="2"/>
      <c r="D961" s="2"/>
      <c r="E961" s="2"/>
      <c r="F961" s="2"/>
      <c r="G961" s="2"/>
      <c r="H961" s="2"/>
      <c r="I961" s="2"/>
      <c r="J961" s="2"/>
    </row>
    <row r="962" spans="1:10" ht="14.25" customHeight="1" x14ac:dyDescent="0.2">
      <c r="A962" s="62"/>
      <c r="B962" s="2"/>
      <c r="C962" s="2"/>
      <c r="D962" s="2"/>
      <c r="E962" s="2"/>
      <c r="F962" s="2"/>
      <c r="G962" s="2"/>
      <c r="H962" s="2"/>
      <c r="I962" s="2"/>
      <c r="J962" s="2"/>
    </row>
    <row r="963" spans="1:10" ht="14.25" customHeight="1" x14ac:dyDescent="0.2">
      <c r="A963" s="62"/>
      <c r="B963" s="2"/>
      <c r="C963" s="2"/>
      <c r="D963" s="2"/>
      <c r="E963" s="2"/>
      <c r="F963" s="2"/>
      <c r="G963" s="2"/>
      <c r="H963" s="2"/>
      <c r="I963" s="2"/>
      <c r="J963" s="2"/>
    </row>
    <row r="964" spans="1:10" ht="14.25" customHeight="1" x14ac:dyDescent="0.2">
      <c r="A964" s="62"/>
      <c r="B964" s="2"/>
      <c r="C964" s="2"/>
      <c r="D964" s="2"/>
      <c r="E964" s="2"/>
      <c r="F964" s="2"/>
      <c r="G964" s="2"/>
      <c r="H964" s="2"/>
      <c r="I964" s="2"/>
      <c r="J964" s="2"/>
    </row>
    <row r="965" spans="1:10" ht="14.25" customHeight="1" x14ac:dyDescent="0.2">
      <c r="A965" s="62"/>
      <c r="B965" s="2"/>
      <c r="C965" s="2"/>
      <c r="D965" s="2"/>
      <c r="E965" s="2"/>
      <c r="F965" s="2"/>
      <c r="G965" s="2"/>
      <c r="H965" s="2"/>
      <c r="I965" s="2"/>
      <c r="J965" s="2"/>
    </row>
    <row r="966" spans="1:10" ht="14.25" customHeight="1" x14ac:dyDescent="0.2">
      <c r="A966" s="62"/>
      <c r="B966" s="2"/>
      <c r="C966" s="2"/>
      <c r="D966" s="2"/>
      <c r="E966" s="2"/>
      <c r="F966" s="2"/>
      <c r="G966" s="2"/>
      <c r="H966" s="2"/>
      <c r="I966" s="2"/>
      <c r="J966" s="2"/>
    </row>
    <row r="967" spans="1:10" ht="14.25" customHeight="1" x14ac:dyDescent="0.2">
      <c r="A967" s="62"/>
      <c r="B967" s="2"/>
      <c r="C967" s="2"/>
      <c r="D967" s="2"/>
      <c r="E967" s="2"/>
      <c r="F967" s="2"/>
      <c r="G967" s="2"/>
      <c r="H967" s="2"/>
      <c r="I967" s="2"/>
      <c r="J967" s="2"/>
    </row>
    <row r="968" spans="1:10" ht="14.25" customHeight="1" x14ac:dyDescent="0.2">
      <c r="A968" s="62"/>
      <c r="B968" s="2"/>
      <c r="C968" s="2"/>
      <c r="D968" s="2"/>
      <c r="E968" s="2"/>
      <c r="F968" s="2"/>
      <c r="G968" s="2"/>
      <c r="H968" s="2"/>
      <c r="I968" s="2"/>
      <c r="J968" s="2"/>
    </row>
    <row r="969" spans="1:10" ht="14.25" customHeight="1" x14ac:dyDescent="0.2">
      <c r="A969" s="62"/>
      <c r="B969" s="2"/>
      <c r="C969" s="2"/>
      <c r="D969" s="2"/>
      <c r="E969" s="2"/>
      <c r="F969" s="2"/>
      <c r="G969" s="2"/>
      <c r="H969" s="2"/>
      <c r="I969" s="2"/>
      <c r="J969" s="2"/>
    </row>
    <row r="970" spans="1:10" ht="14.25" customHeight="1" x14ac:dyDescent="0.2">
      <c r="A970" s="62"/>
      <c r="B970" s="2"/>
      <c r="C970" s="2"/>
      <c r="D970" s="2"/>
      <c r="E970" s="2"/>
      <c r="F970" s="2"/>
      <c r="G970" s="2"/>
      <c r="H970" s="2"/>
      <c r="I970" s="2"/>
      <c r="J970" s="2"/>
    </row>
    <row r="971" spans="1:10" ht="14.25" customHeight="1" x14ac:dyDescent="0.2">
      <c r="A971" s="62"/>
      <c r="B971" s="2"/>
      <c r="C971" s="2"/>
      <c r="D971" s="2"/>
      <c r="E971" s="2"/>
      <c r="F971" s="2"/>
      <c r="G971" s="2"/>
      <c r="H971" s="2"/>
      <c r="I971" s="2"/>
      <c r="J971" s="2"/>
    </row>
    <row r="972" spans="1:10" ht="14.25" customHeight="1" x14ac:dyDescent="0.2">
      <c r="A972" s="62"/>
      <c r="B972" s="2"/>
      <c r="C972" s="2"/>
      <c r="D972" s="2"/>
      <c r="E972" s="2"/>
      <c r="F972" s="2"/>
      <c r="G972" s="2"/>
      <c r="H972" s="2"/>
      <c r="I972" s="2"/>
      <c r="J972" s="2"/>
    </row>
    <row r="973" spans="1:10" ht="14.25" customHeight="1" x14ac:dyDescent="0.2">
      <c r="A973" s="62"/>
      <c r="B973" s="2"/>
      <c r="C973" s="2"/>
      <c r="D973" s="2"/>
      <c r="E973" s="2"/>
      <c r="F973" s="2"/>
      <c r="G973" s="2"/>
      <c r="H973" s="2"/>
      <c r="I973" s="2"/>
      <c r="J973" s="2"/>
    </row>
    <row r="974" spans="1:10" ht="14.25" customHeight="1" x14ac:dyDescent="0.2">
      <c r="A974" s="62"/>
      <c r="B974" s="2"/>
      <c r="C974" s="2"/>
      <c r="D974" s="2"/>
      <c r="E974" s="2"/>
      <c r="F974" s="2"/>
      <c r="G974" s="2"/>
      <c r="H974" s="2"/>
      <c r="I974" s="2"/>
      <c r="J974" s="2"/>
    </row>
    <row r="975" spans="1:10" ht="14.25" customHeight="1" x14ac:dyDescent="0.2">
      <c r="A975" s="62"/>
      <c r="B975" s="2"/>
      <c r="C975" s="2"/>
      <c r="D975" s="2"/>
      <c r="E975" s="2"/>
      <c r="F975" s="2"/>
      <c r="G975" s="2"/>
      <c r="H975" s="2"/>
      <c r="I975" s="2"/>
      <c r="J975" s="2"/>
    </row>
    <row r="976" spans="1:10" ht="14.25" customHeight="1" x14ac:dyDescent="0.2">
      <c r="A976" s="62"/>
      <c r="B976" s="2"/>
      <c r="C976" s="2"/>
      <c r="D976" s="2"/>
      <c r="E976" s="2"/>
      <c r="F976" s="2"/>
      <c r="G976" s="2"/>
      <c r="H976" s="2"/>
      <c r="I976" s="2"/>
      <c r="J976" s="2"/>
    </row>
    <row r="977" spans="1:10" ht="14.25" customHeight="1" x14ac:dyDescent="0.2">
      <c r="A977" s="62"/>
      <c r="B977" s="2"/>
      <c r="C977" s="2"/>
      <c r="D977" s="2"/>
      <c r="E977" s="2"/>
      <c r="F977" s="2"/>
      <c r="G977" s="2"/>
      <c r="H977" s="2"/>
      <c r="I977" s="2"/>
      <c r="J977" s="2"/>
    </row>
    <row r="978" spans="1:10" ht="14.25" customHeight="1" x14ac:dyDescent="0.2">
      <c r="A978" s="62"/>
      <c r="B978" s="2"/>
      <c r="C978" s="2"/>
      <c r="D978" s="2"/>
      <c r="E978" s="2"/>
      <c r="F978" s="2"/>
      <c r="G978" s="2"/>
      <c r="H978" s="2"/>
      <c r="I978" s="2"/>
      <c r="J978" s="2"/>
    </row>
    <row r="979" spans="1:10" ht="14.25" customHeight="1" x14ac:dyDescent="0.2">
      <c r="A979" s="62"/>
      <c r="B979" s="2"/>
      <c r="C979" s="2"/>
      <c r="D979" s="2"/>
      <c r="E979" s="2"/>
      <c r="F979" s="2"/>
      <c r="G979" s="2"/>
      <c r="H979" s="2"/>
      <c r="I979" s="2"/>
      <c r="J979" s="2"/>
    </row>
    <row r="980" spans="1:10" ht="14.25" customHeight="1" x14ac:dyDescent="0.2">
      <c r="A980" s="62"/>
      <c r="B980" s="2"/>
      <c r="C980" s="2"/>
      <c r="D980" s="2"/>
      <c r="E980" s="2"/>
      <c r="F980" s="2"/>
      <c r="G980" s="2"/>
      <c r="H980" s="2"/>
      <c r="I980" s="2"/>
      <c r="J980" s="2"/>
    </row>
    <row r="981" spans="1:10" ht="14.25" customHeight="1" x14ac:dyDescent="0.2">
      <c r="A981" s="62"/>
      <c r="B981" s="2"/>
      <c r="C981" s="2"/>
      <c r="D981" s="2"/>
      <c r="E981" s="2"/>
      <c r="F981" s="2"/>
      <c r="G981" s="2"/>
      <c r="H981" s="2"/>
      <c r="I981" s="2"/>
      <c r="J981" s="2"/>
    </row>
    <row r="982" spans="1:10" ht="14.25" customHeight="1" x14ac:dyDescent="0.2">
      <c r="A982" s="62"/>
      <c r="B982" s="2"/>
      <c r="C982" s="2"/>
      <c r="D982" s="2"/>
      <c r="E982" s="2"/>
      <c r="F982" s="2"/>
      <c r="G982" s="2"/>
      <c r="H982" s="2"/>
      <c r="I982" s="2"/>
      <c r="J982" s="2"/>
    </row>
    <row r="983" spans="1:10" ht="14.25" customHeight="1" x14ac:dyDescent="0.2">
      <c r="A983" s="62"/>
      <c r="B983" s="2"/>
      <c r="C983" s="2"/>
      <c r="D983" s="2"/>
      <c r="E983" s="2"/>
      <c r="F983" s="2"/>
      <c r="G983" s="2"/>
      <c r="H983" s="2"/>
      <c r="I983" s="2"/>
      <c r="J983" s="2"/>
    </row>
    <row r="984" spans="1:10" ht="14.25" customHeight="1" x14ac:dyDescent="0.2">
      <c r="A984" s="62"/>
      <c r="B984" s="2"/>
      <c r="C984" s="2"/>
      <c r="D984" s="2"/>
      <c r="E984" s="2"/>
      <c r="F984" s="2"/>
      <c r="G984" s="2"/>
      <c r="H984" s="2"/>
      <c r="I984" s="2"/>
      <c r="J984" s="2"/>
    </row>
    <row r="985" spans="1:10" ht="14.25" customHeight="1" x14ac:dyDescent="0.2">
      <c r="A985" s="62"/>
      <c r="B985" s="2"/>
      <c r="C985" s="2"/>
      <c r="D985" s="2"/>
      <c r="E985" s="2"/>
      <c r="F985" s="2"/>
      <c r="G985" s="2"/>
      <c r="H985" s="2"/>
      <c r="I985" s="2"/>
      <c r="J985" s="2"/>
    </row>
    <row r="986" spans="1:10" ht="14.25" customHeight="1" x14ac:dyDescent="0.2">
      <c r="A986" s="62"/>
      <c r="B986" s="2"/>
      <c r="C986" s="2"/>
      <c r="D986" s="2"/>
      <c r="E986" s="2"/>
      <c r="F986" s="2"/>
      <c r="G986" s="2"/>
      <c r="H986" s="2"/>
      <c r="I986" s="2"/>
      <c r="J986" s="2"/>
    </row>
    <row r="987" spans="1:10" ht="14.25" customHeight="1" x14ac:dyDescent="0.2">
      <c r="A987" s="62"/>
      <c r="B987" s="2"/>
      <c r="C987" s="2"/>
      <c r="D987" s="2"/>
      <c r="E987" s="2"/>
      <c r="F987" s="2"/>
      <c r="G987" s="2"/>
      <c r="H987" s="2"/>
      <c r="I987" s="2"/>
      <c r="J987" s="2"/>
    </row>
    <row r="988" spans="1:10" ht="14.25" customHeight="1" x14ac:dyDescent="0.2">
      <c r="A988" s="62"/>
      <c r="B988" s="2"/>
      <c r="C988" s="2"/>
      <c r="D988" s="2"/>
      <c r="E988" s="2"/>
      <c r="F988" s="2"/>
      <c r="G988" s="2"/>
      <c r="H988" s="2"/>
      <c r="I988" s="2"/>
      <c r="J988" s="2"/>
    </row>
    <row r="989" spans="1:10" ht="14.25" customHeight="1" x14ac:dyDescent="0.2">
      <c r="A989" s="62"/>
      <c r="B989" s="2"/>
      <c r="C989" s="2"/>
      <c r="D989" s="2"/>
      <c r="E989" s="2"/>
      <c r="F989" s="2"/>
      <c r="G989" s="2"/>
      <c r="H989" s="2"/>
      <c r="I989" s="2"/>
      <c r="J989" s="2"/>
    </row>
    <row r="990" spans="1:10" ht="14.25" customHeight="1" x14ac:dyDescent="0.2">
      <c r="A990" s="62"/>
      <c r="B990" s="2"/>
      <c r="C990" s="2"/>
      <c r="D990" s="2"/>
      <c r="E990" s="2"/>
      <c r="F990" s="2"/>
      <c r="G990" s="2"/>
      <c r="H990" s="2"/>
      <c r="I990" s="2"/>
      <c r="J990" s="2"/>
    </row>
    <row r="991" spans="1:10" ht="14.25" customHeight="1" x14ac:dyDescent="0.2">
      <c r="A991" s="62"/>
      <c r="B991" s="2"/>
      <c r="C991" s="2"/>
      <c r="D991" s="2"/>
      <c r="E991" s="2"/>
      <c r="F991" s="2"/>
      <c r="G991" s="2"/>
      <c r="H991" s="2"/>
      <c r="I991" s="2"/>
      <c r="J991" s="2"/>
    </row>
    <row r="992" spans="1:10" ht="14.25" customHeight="1" x14ac:dyDescent="0.2">
      <c r="A992" s="62"/>
      <c r="B992" s="2"/>
      <c r="C992" s="2"/>
      <c r="D992" s="2"/>
      <c r="E992" s="2"/>
      <c r="F992" s="2"/>
      <c r="G992" s="2"/>
      <c r="H992" s="2"/>
      <c r="I992" s="2"/>
      <c r="J992" s="2"/>
    </row>
    <row r="993" spans="1:10" ht="14.25" customHeight="1" x14ac:dyDescent="0.2">
      <c r="A993" s="62"/>
      <c r="B993" s="2"/>
      <c r="C993" s="2"/>
      <c r="D993" s="2"/>
      <c r="E993" s="2"/>
      <c r="F993" s="2"/>
      <c r="G993" s="2"/>
      <c r="H993" s="2"/>
      <c r="I993" s="2"/>
      <c r="J993" s="2"/>
    </row>
    <row r="994" spans="1:10" ht="14.25" customHeight="1" x14ac:dyDescent="0.2">
      <c r="A994" s="62"/>
      <c r="B994" s="2"/>
      <c r="C994" s="2"/>
      <c r="D994" s="2"/>
      <c r="E994" s="2"/>
      <c r="F994" s="2"/>
      <c r="G994" s="2"/>
      <c r="H994" s="2"/>
      <c r="I994" s="2"/>
      <c r="J994" s="2"/>
    </row>
    <row r="995" spans="1:10" ht="14.25" customHeight="1" x14ac:dyDescent="0.2">
      <c r="A995" s="62"/>
      <c r="B995" s="2"/>
      <c r="C995" s="2"/>
      <c r="D995" s="2"/>
      <c r="E995" s="2"/>
      <c r="F995" s="2"/>
      <c r="G995" s="2"/>
      <c r="H995" s="2"/>
      <c r="I995" s="2"/>
      <c r="J995" s="2"/>
    </row>
    <row r="996" spans="1:10" ht="14.25" customHeight="1" x14ac:dyDescent="0.2">
      <c r="A996" s="62"/>
      <c r="B996" s="2"/>
      <c r="C996" s="2"/>
      <c r="D996" s="2"/>
      <c r="E996" s="2"/>
      <c r="F996" s="2"/>
      <c r="G996" s="2"/>
      <c r="H996" s="2"/>
      <c r="I996" s="2"/>
      <c r="J996" s="2"/>
    </row>
    <row r="997" spans="1:10" ht="14.25" customHeight="1" x14ac:dyDescent="0.2">
      <c r="A997" s="62"/>
      <c r="B997" s="2"/>
      <c r="C997" s="2"/>
      <c r="D997" s="2"/>
      <c r="E997" s="2"/>
      <c r="F997" s="2"/>
      <c r="G997" s="2"/>
      <c r="H997" s="2"/>
      <c r="I997" s="2"/>
      <c r="J997" s="2"/>
    </row>
    <row r="998" spans="1:10" ht="14.25" customHeight="1" x14ac:dyDescent="0.2">
      <c r="A998" s="62"/>
      <c r="B998" s="2"/>
      <c r="C998" s="2"/>
      <c r="D998" s="2"/>
      <c r="E998" s="2"/>
      <c r="F998" s="2"/>
      <c r="G998" s="2"/>
      <c r="H998" s="2"/>
      <c r="I998" s="2"/>
      <c r="J998" s="2"/>
    </row>
    <row r="999" spans="1:10" ht="14.25" customHeight="1" x14ac:dyDescent="0.2">
      <c r="A999" s="62"/>
      <c r="B999" s="2"/>
      <c r="C999" s="2"/>
      <c r="D999" s="2"/>
      <c r="E999" s="2"/>
      <c r="F999" s="2"/>
      <c r="G999" s="2"/>
      <c r="H999" s="2"/>
      <c r="I999" s="2"/>
      <c r="J999" s="2"/>
    </row>
    <row r="1000" spans="1:10" ht="14.25" customHeight="1" x14ac:dyDescent="0.2">
      <c r="A1000" s="62"/>
      <c r="B1000" s="2"/>
      <c r="C1000" s="2"/>
      <c r="D1000" s="2"/>
      <c r="E1000" s="2"/>
      <c r="F1000" s="2"/>
      <c r="G1000" s="2"/>
      <c r="H1000" s="2"/>
      <c r="I1000" s="2"/>
      <c r="J1000" s="2"/>
    </row>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26</vt:i4>
      </vt:variant>
    </vt:vector>
  </HeadingPairs>
  <TitlesOfParts>
    <vt:vector size="26" baseType="lpstr">
      <vt:lpstr>FINAL CODES</vt:lpstr>
      <vt:lpstr>Qualitative responses by ID </vt:lpstr>
      <vt:lpstr>Codes for SPSS</vt:lpstr>
      <vt:lpstr>Demographic data </vt:lpstr>
      <vt:lpstr>CONSENSUS for Q52</vt:lpstr>
      <vt:lpstr>w3-qual-06Aug21</vt:lpstr>
      <vt:lpstr>RATING (KM)</vt:lpstr>
      <vt:lpstr>RATING (KL)</vt:lpstr>
      <vt:lpstr>Kimberlys spreadsheet</vt:lpstr>
      <vt:lpstr>Kyleighs spreadsheet</vt:lpstr>
      <vt:lpstr>Overlap Proportions</vt:lpstr>
      <vt:lpstr>Country Proportions</vt:lpstr>
      <vt:lpstr>Gender Proportions</vt:lpstr>
      <vt:lpstr>Income Proportions</vt:lpstr>
      <vt:lpstr>T-Test </vt:lpstr>
      <vt:lpstr>Overlap of Code 13 </vt:lpstr>
      <vt:lpstr>Top 50</vt:lpstr>
      <vt:lpstr>Bottom 50</vt:lpstr>
      <vt:lpstr>UK</vt:lpstr>
      <vt:lpstr>USA</vt:lpstr>
      <vt:lpstr>Italy</vt:lpstr>
      <vt:lpstr>Greece</vt:lpstr>
      <vt:lpstr>FEMALE</vt:lpstr>
      <vt:lpstr>MALE</vt:lpstr>
      <vt:lpstr>Below 38</vt:lpstr>
      <vt:lpstr>Above 38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Keri</cp:lastModifiedBy>
  <dcterms:created xsi:type="dcterms:W3CDTF">2011-08-01T14:22:18Z</dcterms:created>
  <dcterms:modified xsi:type="dcterms:W3CDTF">2022-06-29T18:00:42Z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0x010100D8FA3A3F63AB5A4CB7545F4A4F5DA748</vt:lpwstr>
  </property>
</Properties>
</file>